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filiz.saylan\Desktop\"/>
    </mc:Choice>
  </mc:AlternateContent>
  <bookViews>
    <workbookView xWindow="0" yWindow="0" windowWidth="24000" windowHeight="9465" tabRatio="932"/>
  </bookViews>
  <sheets>
    <sheet name="TABLO-1" sheetId="1" r:id="rId1"/>
    <sheet name="TÜM BÖLGE" sheetId="8" r:id="rId2"/>
    <sheet name="İZMİR" sheetId="9" r:id="rId3"/>
    <sheet name="MANİSA" sheetId="17" r:id="rId4"/>
    <sheet name="İZMİR-KONAK" sheetId="16" r:id="rId5"/>
    <sheet name="İZMİR-BORNOVA" sheetId="23" r:id="rId6"/>
    <sheet name="İZMİR-BUCA" sheetId="24" r:id="rId7"/>
    <sheet name="İZMİR-KARŞIYAKA" sheetId="25" r:id="rId8"/>
    <sheet name="İZMİR-NARLIDERE" sheetId="26" r:id="rId9"/>
    <sheet name="İZMİR-GAZİEMİR" sheetId="27" r:id="rId10"/>
    <sheet name="İZMİR-ÇİĞLİ" sheetId="28" r:id="rId11"/>
    <sheet name="İZMİR-GÜZELBAHÇE" sheetId="29" r:id="rId12"/>
    <sheet name="İZMİR-KARABAĞLAR" sheetId="30" r:id="rId13"/>
    <sheet name="İZMİR-SELÇUK" sheetId="31" r:id="rId14"/>
    <sheet name="İZMİR-SEFERİHİSAR" sheetId="32" r:id="rId15"/>
    <sheet name="İZMİR-ÖDEMİŞ" sheetId="34" r:id="rId16"/>
    <sheet name="İZMİR-BERGAMA" sheetId="33" r:id="rId17"/>
    <sheet name="İZMİR-ALİAĞA" sheetId="35" r:id="rId18"/>
    <sheet name="İZMİR-ÇEŞME" sheetId="36" r:id="rId19"/>
    <sheet name="İZMİR-URLA" sheetId="37" r:id="rId20"/>
    <sheet name="İZMİR-BAYINDIR" sheetId="38" r:id="rId21"/>
    <sheet name="İZMİR-KARABURUN" sheetId="39" r:id="rId22"/>
    <sheet name="İZMİR-MENDERES" sheetId="40" r:id="rId23"/>
    <sheet name="İZMİR-FOÇA" sheetId="41" r:id="rId24"/>
    <sheet name="İZMİR-KINIK" sheetId="42" r:id="rId25"/>
    <sheet name="İZMİR-TORBALI" sheetId="44" r:id="rId26"/>
    <sheet name="İZMİR-KEMALPAŞA" sheetId="45" r:id="rId27"/>
    <sheet name="İZMİR-MENEMEN" sheetId="46" r:id="rId28"/>
    <sheet name="İZMİR-TİRE" sheetId="47" r:id="rId29"/>
    <sheet name="İZMİR-DİKİLİ" sheetId="48" r:id="rId30"/>
    <sheet name="İZMİR-KİRAZ" sheetId="65" r:id="rId31"/>
    <sheet name="İZMİR-BEYDAĞ" sheetId="66" r:id="rId32"/>
    <sheet name="İZMİR-BAYRAKLI" sheetId="43" r:id="rId33"/>
    <sheet name="İZMİR-BALÇOVA" sheetId="69" r:id="rId34"/>
    <sheet name="MANİSA-AKHİSAR" sheetId="50" r:id="rId35"/>
    <sheet name="MANİSA-ALAŞEHİR" sheetId="51" r:id="rId36"/>
    <sheet name="MANİSA-DEMİRCİ" sheetId="52" r:id="rId37"/>
    <sheet name="MANİSA-GÖRDES" sheetId="53" r:id="rId38"/>
    <sheet name="MANİSA-KIRKAĞAÇ" sheetId="54" r:id="rId39"/>
    <sheet name="MANİSA-KULA" sheetId="55" r:id="rId40"/>
    <sheet name="MANİSA-SALİHLİ" sheetId="56" r:id="rId41"/>
    <sheet name="MANİSA-SARIGÖL" sheetId="57" r:id="rId42"/>
    <sheet name="MANİSA-SARUHANLI" sheetId="58" r:id="rId43"/>
    <sheet name="MANİSA-SELENDİ" sheetId="59" r:id="rId44"/>
    <sheet name="MANİSA-SOMA" sheetId="60" r:id="rId45"/>
    <sheet name="MANİSA-TURGUTLU" sheetId="61" r:id="rId46"/>
    <sheet name="MANİSA-AHMETLİ" sheetId="62" r:id="rId47"/>
    <sheet name="MANİSA-GÖLMARMARA" sheetId="63" r:id="rId48"/>
    <sheet name="MANİSA-KÖPRÜBAŞI" sheetId="64" r:id="rId49"/>
    <sheet name="MANİSA-ŞEHZADELER" sheetId="67" r:id="rId50"/>
    <sheet name="MANİSA-YUNUS EMRE" sheetId="68" r:id="rId51"/>
    <sheet name="ABONE SAYILARI" sheetId="4" r:id="rId52"/>
  </sheets>
  <definedNames>
    <definedName name="_xlnm._FilterDatabase" localSheetId="0" hidden="1">'TABLO-1'!$A$1:$U$1</definedName>
    <definedName name="ABONE">'ABONE SAYILARI'!$A:$I</definedName>
    <definedName name="AGİD1">'TABLO-1'!$Q:$Q</definedName>
    <definedName name="AGİD2">'TABLO-1'!$U:$U</definedName>
    <definedName name="AGİİ1">'TABLO-1'!$O:$O</definedName>
    <definedName name="AGİİ2">'TABLO-1'!$S:$S</definedName>
    <definedName name="BİLDİRİM">'TABLO-1'!$J:$J</definedName>
    <definedName name="İD1">'TABLO-1'!$P:$Q</definedName>
    <definedName name="İD2">'TABLO-1'!$T:$U</definedName>
    <definedName name="İİ1">'TABLO-1'!$N:$O</definedName>
    <definedName name="İİ2">'TABLO-1'!$R:$S</definedName>
    <definedName name="İL">'TABLO-1'!$C:$C</definedName>
    <definedName name="İLÇE">'TABLO-1'!$D:$D</definedName>
    <definedName name="KAYNAK">'TABLO-1'!$G:$G</definedName>
    <definedName name="OGİD1">'TABLO-1'!$P:$P</definedName>
    <definedName name="OGİD2">'TABLO-1'!$T:$T</definedName>
    <definedName name="OGİİ1">'TABLO-1'!$N:$N</definedName>
    <definedName name="OGİİ2">'TABLO-1'!$R:$R</definedName>
    <definedName name="SEBEP">'TABLO-1'!$I:$I</definedName>
    <definedName name="SÜRE">'TABLO-1'!$H:$H</definedName>
    <definedName name="TOPLAM1">'TABLO-1'!$N:$Q</definedName>
    <definedName name="TOPLAM2">'TABLO-1'!$R:$U</definedName>
  </definedNames>
  <calcPr calcId="152511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63" i="69" l="1"/>
  <c r="H63" i="69"/>
  <c r="G63" i="69"/>
  <c r="F63" i="69"/>
  <c r="E63" i="69"/>
  <c r="D63" i="69"/>
  <c r="C63" i="69"/>
  <c r="H59" i="69"/>
  <c r="F59" i="69"/>
  <c r="I58" i="69"/>
  <c r="E58" i="69"/>
  <c r="D58" i="69"/>
  <c r="C58" i="69"/>
  <c r="I57" i="69"/>
  <c r="I59" i="69" s="1"/>
  <c r="E57" i="69"/>
  <c r="E59" i="69" s="1"/>
  <c r="D57" i="69"/>
  <c r="D59" i="69" s="1"/>
  <c r="C57" i="69"/>
  <c r="C59" i="69" s="1"/>
  <c r="H54" i="69"/>
  <c r="F54" i="69"/>
  <c r="I53" i="69"/>
  <c r="E53" i="69"/>
  <c r="D53" i="69"/>
  <c r="C53" i="69"/>
  <c r="I52" i="69"/>
  <c r="E52" i="69"/>
  <c r="D52" i="69"/>
  <c r="C52" i="69"/>
  <c r="I51" i="69"/>
  <c r="E51" i="69"/>
  <c r="D51" i="69"/>
  <c r="C51" i="69"/>
  <c r="I50" i="69"/>
  <c r="E50" i="69"/>
  <c r="D50" i="69"/>
  <c r="C50" i="69"/>
  <c r="I49" i="69"/>
  <c r="I54" i="69" s="1"/>
  <c r="E49" i="69"/>
  <c r="E54" i="69" s="1"/>
  <c r="D49" i="69"/>
  <c r="D54" i="69" s="1"/>
  <c r="C49" i="69"/>
  <c r="C54" i="69" s="1"/>
  <c r="H46" i="69"/>
  <c r="F46" i="69"/>
  <c r="I45" i="69"/>
  <c r="E45" i="69"/>
  <c r="D45" i="69"/>
  <c r="C45" i="69"/>
  <c r="I44" i="69"/>
  <c r="E44" i="69"/>
  <c r="D44" i="69"/>
  <c r="C44" i="69"/>
  <c r="I43" i="69"/>
  <c r="E43" i="69"/>
  <c r="D43" i="69"/>
  <c r="C43" i="69"/>
  <c r="I42" i="69"/>
  <c r="E42" i="69"/>
  <c r="D42" i="69"/>
  <c r="C42" i="69"/>
  <c r="I41" i="69"/>
  <c r="E41" i="69"/>
  <c r="D41" i="69"/>
  <c r="C41" i="69"/>
  <c r="I40" i="69"/>
  <c r="E40" i="69"/>
  <c r="D40" i="69"/>
  <c r="C40" i="69"/>
  <c r="I39" i="69"/>
  <c r="E39" i="69"/>
  <c r="D39" i="69"/>
  <c r="C39" i="69"/>
  <c r="I38" i="69"/>
  <c r="E38" i="69"/>
  <c r="D38" i="69"/>
  <c r="C38" i="69"/>
  <c r="I37" i="69"/>
  <c r="E37" i="69"/>
  <c r="D37" i="69"/>
  <c r="C37" i="69"/>
  <c r="I36" i="69"/>
  <c r="E36" i="69"/>
  <c r="E46" i="69" s="1"/>
  <c r="D36" i="69"/>
  <c r="D46" i="69" s="1"/>
  <c r="C36" i="69"/>
  <c r="C46" i="69" s="1"/>
  <c r="H33" i="69"/>
  <c r="F33" i="69"/>
  <c r="I32" i="69"/>
  <c r="E32" i="69"/>
  <c r="D32" i="69"/>
  <c r="C32" i="69"/>
  <c r="I31" i="69"/>
  <c r="E31" i="69"/>
  <c r="D31" i="69"/>
  <c r="C31" i="69"/>
  <c r="I30" i="69"/>
  <c r="E30" i="69"/>
  <c r="D30" i="69"/>
  <c r="C30" i="69"/>
  <c r="I29" i="69"/>
  <c r="E29" i="69"/>
  <c r="D29" i="69"/>
  <c r="C29" i="69"/>
  <c r="I28" i="69"/>
  <c r="E28" i="69"/>
  <c r="E33" i="69" s="1"/>
  <c r="D28" i="69"/>
  <c r="C28" i="69"/>
  <c r="C33" i="69" s="1"/>
  <c r="H25" i="69"/>
  <c r="F25" i="69"/>
  <c r="I24" i="69"/>
  <c r="E24" i="69"/>
  <c r="D24" i="69"/>
  <c r="C24" i="69"/>
  <c r="I23" i="69"/>
  <c r="E23" i="69"/>
  <c r="D23" i="69"/>
  <c r="C23" i="69"/>
  <c r="I22" i="69"/>
  <c r="E22" i="69"/>
  <c r="D22" i="69"/>
  <c r="C22" i="69"/>
  <c r="I21" i="69"/>
  <c r="E21" i="69"/>
  <c r="D21" i="69"/>
  <c r="C21" i="69"/>
  <c r="I20" i="69"/>
  <c r="E20" i="69"/>
  <c r="D20" i="69"/>
  <c r="C20" i="69"/>
  <c r="I19" i="69"/>
  <c r="E19" i="69"/>
  <c r="D19" i="69"/>
  <c r="C19" i="69"/>
  <c r="I18" i="69"/>
  <c r="E18" i="69"/>
  <c r="D18" i="69"/>
  <c r="C18" i="69"/>
  <c r="I17" i="69"/>
  <c r="E17" i="69"/>
  <c r="D17" i="69"/>
  <c r="C17" i="69"/>
  <c r="I16" i="69"/>
  <c r="E16" i="69"/>
  <c r="D16" i="69"/>
  <c r="C16" i="69"/>
  <c r="I15" i="69"/>
  <c r="E15" i="69"/>
  <c r="E25" i="69" s="1"/>
  <c r="D15" i="69"/>
  <c r="D25" i="69" s="1"/>
  <c r="C15" i="69"/>
  <c r="C25" i="69" s="1"/>
  <c r="G33" i="27"/>
  <c r="I33" i="69" l="1"/>
  <c r="I46" i="69"/>
  <c r="I25" i="69"/>
  <c r="D33" i="69"/>
  <c r="C58" i="68"/>
  <c r="D58" i="68"/>
  <c r="F58" i="68"/>
  <c r="G58" i="68"/>
  <c r="G57" i="68"/>
  <c r="F57" i="68"/>
  <c r="D57" i="68"/>
  <c r="C57" i="68"/>
  <c r="C50" i="68"/>
  <c r="D50" i="68"/>
  <c r="F50" i="68"/>
  <c r="G50" i="68"/>
  <c r="C51" i="68"/>
  <c r="D51" i="68"/>
  <c r="F51" i="68"/>
  <c r="G51" i="68"/>
  <c r="C52" i="68"/>
  <c r="D52" i="68"/>
  <c r="F52" i="68"/>
  <c r="G52" i="68"/>
  <c r="C53" i="68"/>
  <c r="D53" i="68"/>
  <c r="F53" i="68"/>
  <c r="G53" i="68"/>
  <c r="G49" i="68"/>
  <c r="F49" i="68"/>
  <c r="D49" i="68"/>
  <c r="C49" i="68"/>
  <c r="C37" i="68"/>
  <c r="D37" i="68"/>
  <c r="F37" i="68"/>
  <c r="G37" i="68"/>
  <c r="C38" i="68"/>
  <c r="D38" i="68"/>
  <c r="F38" i="68"/>
  <c r="G38" i="68"/>
  <c r="C39" i="68"/>
  <c r="D39" i="68"/>
  <c r="F39" i="68"/>
  <c r="G39" i="68"/>
  <c r="C40" i="68"/>
  <c r="D40" i="68"/>
  <c r="F40" i="68"/>
  <c r="G40" i="68"/>
  <c r="C41" i="68"/>
  <c r="D41" i="68"/>
  <c r="F41" i="68"/>
  <c r="G41" i="68"/>
  <c r="C42" i="68"/>
  <c r="D42" i="68"/>
  <c r="F42" i="68"/>
  <c r="G42" i="68"/>
  <c r="C43" i="68"/>
  <c r="D43" i="68"/>
  <c r="F43" i="68"/>
  <c r="G43" i="68"/>
  <c r="C44" i="68"/>
  <c r="D44" i="68"/>
  <c r="F44" i="68"/>
  <c r="G44" i="68"/>
  <c r="C45" i="68"/>
  <c r="D45" i="68"/>
  <c r="F45" i="68"/>
  <c r="G45" i="68"/>
  <c r="G36" i="68"/>
  <c r="F36" i="68"/>
  <c r="D36" i="68"/>
  <c r="C36" i="68"/>
  <c r="C58" i="67"/>
  <c r="D58" i="67"/>
  <c r="F58" i="67"/>
  <c r="G58" i="67"/>
  <c r="G57" i="67"/>
  <c r="F57" i="67"/>
  <c r="D57" i="67"/>
  <c r="C57" i="67"/>
  <c r="C50" i="67"/>
  <c r="D50" i="67"/>
  <c r="F50" i="67"/>
  <c r="G50" i="67"/>
  <c r="C51" i="67"/>
  <c r="D51" i="67"/>
  <c r="F51" i="67"/>
  <c r="G51" i="67"/>
  <c r="C52" i="67"/>
  <c r="D52" i="67"/>
  <c r="F52" i="67"/>
  <c r="G52" i="67"/>
  <c r="C53" i="67"/>
  <c r="D53" i="67"/>
  <c r="F53" i="67"/>
  <c r="G53" i="67"/>
  <c r="G49" i="67"/>
  <c r="F49" i="67"/>
  <c r="D49" i="67"/>
  <c r="C49" i="67"/>
  <c r="C37" i="67"/>
  <c r="D37" i="67"/>
  <c r="F37" i="67"/>
  <c r="G37" i="67"/>
  <c r="C38" i="67"/>
  <c r="D38" i="67"/>
  <c r="F38" i="67"/>
  <c r="G38" i="67"/>
  <c r="C39" i="67"/>
  <c r="D39" i="67"/>
  <c r="F39" i="67"/>
  <c r="G39" i="67"/>
  <c r="C40" i="67"/>
  <c r="D40" i="67"/>
  <c r="F40" i="67"/>
  <c r="G40" i="67"/>
  <c r="C41" i="67"/>
  <c r="D41" i="67"/>
  <c r="F41" i="67"/>
  <c r="G41" i="67"/>
  <c r="C42" i="67"/>
  <c r="D42" i="67"/>
  <c r="F42" i="67"/>
  <c r="G42" i="67"/>
  <c r="C43" i="67"/>
  <c r="D43" i="67"/>
  <c r="F43" i="67"/>
  <c r="G43" i="67"/>
  <c r="C44" i="67"/>
  <c r="D44" i="67"/>
  <c r="F44" i="67"/>
  <c r="G44" i="67"/>
  <c r="C45" i="67"/>
  <c r="D45" i="67"/>
  <c r="F45" i="67"/>
  <c r="G45" i="67"/>
  <c r="G36" i="67"/>
  <c r="F36" i="67"/>
  <c r="D36" i="67"/>
  <c r="C36" i="67"/>
  <c r="C58" i="64"/>
  <c r="D58" i="64"/>
  <c r="F58" i="64"/>
  <c r="G58" i="64"/>
  <c r="G57" i="64"/>
  <c r="F57" i="64"/>
  <c r="D57" i="64"/>
  <c r="C57" i="64"/>
  <c r="C50" i="64"/>
  <c r="D50" i="64"/>
  <c r="F50" i="64"/>
  <c r="G50" i="64"/>
  <c r="C51" i="64"/>
  <c r="D51" i="64"/>
  <c r="F51" i="64"/>
  <c r="G51" i="64"/>
  <c r="C52" i="64"/>
  <c r="D52" i="64"/>
  <c r="F52" i="64"/>
  <c r="G52" i="64"/>
  <c r="C53" i="64"/>
  <c r="D53" i="64"/>
  <c r="F53" i="64"/>
  <c r="G53" i="64"/>
  <c r="G49" i="64"/>
  <c r="F49" i="64"/>
  <c r="D49" i="64"/>
  <c r="C49" i="64"/>
  <c r="C37" i="64"/>
  <c r="D37" i="64"/>
  <c r="F37" i="64"/>
  <c r="G37" i="64"/>
  <c r="C38" i="64"/>
  <c r="D38" i="64"/>
  <c r="F38" i="64"/>
  <c r="G38" i="64"/>
  <c r="C39" i="64"/>
  <c r="D39" i="64"/>
  <c r="F39" i="64"/>
  <c r="G39" i="64"/>
  <c r="C40" i="64"/>
  <c r="D40" i="64"/>
  <c r="F40" i="64"/>
  <c r="G40" i="64"/>
  <c r="C41" i="64"/>
  <c r="D41" i="64"/>
  <c r="F41" i="64"/>
  <c r="G41" i="64"/>
  <c r="C42" i="64"/>
  <c r="D42" i="64"/>
  <c r="F42" i="64"/>
  <c r="G42" i="64"/>
  <c r="C43" i="64"/>
  <c r="D43" i="64"/>
  <c r="F43" i="64"/>
  <c r="G43" i="64"/>
  <c r="C44" i="64"/>
  <c r="D44" i="64"/>
  <c r="F44" i="64"/>
  <c r="G44" i="64"/>
  <c r="C45" i="64"/>
  <c r="D45" i="64"/>
  <c r="F45" i="64"/>
  <c r="G45" i="64"/>
  <c r="G36" i="64"/>
  <c r="F36" i="64"/>
  <c r="D36" i="64"/>
  <c r="C36" i="64"/>
  <c r="C58" i="63"/>
  <c r="D58" i="63"/>
  <c r="F58" i="63"/>
  <c r="G58" i="63"/>
  <c r="G57" i="63"/>
  <c r="F57" i="63"/>
  <c r="D57" i="63"/>
  <c r="C57" i="63"/>
  <c r="C50" i="63"/>
  <c r="D50" i="63"/>
  <c r="F50" i="63"/>
  <c r="G50" i="63"/>
  <c r="C51" i="63"/>
  <c r="D51" i="63"/>
  <c r="F51" i="63"/>
  <c r="G51" i="63"/>
  <c r="C52" i="63"/>
  <c r="D52" i="63"/>
  <c r="F52" i="63"/>
  <c r="G52" i="63"/>
  <c r="C53" i="63"/>
  <c r="D53" i="63"/>
  <c r="F53" i="63"/>
  <c r="G53" i="63"/>
  <c r="G49" i="63"/>
  <c r="F49" i="63"/>
  <c r="D49" i="63"/>
  <c r="C49" i="63"/>
  <c r="C37" i="63"/>
  <c r="D37" i="63"/>
  <c r="F37" i="63"/>
  <c r="G37" i="63"/>
  <c r="C38" i="63"/>
  <c r="D38" i="63"/>
  <c r="F38" i="63"/>
  <c r="G38" i="63"/>
  <c r="C39" i="63"/>
  <c r="D39" i="63"/>
  <c r="F39" i="63"/>
  <c r="G39" i="63"/>
  <c r="C40" i="63"/>
  <c r="D40" i="63"/>
  <c r="F40" i="63"/>
  <c r="G40" i="63"/>
  <c r="C41" i="63"/>
  <c r="D41" i="63"/>
  <c r="F41" i="63"/>
  <c r="G41" i="63"/>
  <c r="C42" i="63"/>
  <c r="D42" i="63"/>
  <c r="F42" i="63"/>
  <c r="G42" i="63"/>
  <c r="C43" i="63"/>
  <c r="D43" i="63"/>
  <c r="F43" i="63"/>
  <c r="G43" i="63"/>
  <c r="C44" i="63"/>
  <c r="D44" i="63"/>
  <c r="F44" i="63"/>
  <c r="G44" i="63"/>
  <c r="C45" i="63"/>
  <c r="D45" i="63"/>
  <c r="F45" i="63"/>
  <c r="G45" i="63"/>
  <c r="G36" i="63"/>
  <c r="F36" i="63"/>
  <c r="D36" i="63"/>
  <c r="C36" i="63"/>
  <c r="G57" i="62"/>
  <c r="F57" i="62"/>
  <c r="D57" i="62"/>
  <c r="C57" i="62"/>
  <c r="C50" i="62"/>
  <c r="D50" i="62"/>
  <c r="F50" i="62"/>
  <c r="G50" i="62"/>
  <c r="C51" i="62"/>
  <c r="D51" i="62"/>
  <c r="F51" i="62"/>
  <c r="G51" i="62"/>
  <c r="C52" i="62"/>
  <c r="D52" i="62"/>
  <c r="F52" i="62"/>
  <c r="G52" i="62"/>
  <c r="C53" i="62"/>
  <c r="D53" i="62"/>
  <c r="F53" i="62"/>
  <c r="G53" i="62"/>
  <c r="G49" i="62"/>
  <c r="F49" i="62"/>
  <c r="D49" i="62"/>
  <c r="C49" i="62"/>
  <c r="C37" i="62"/>
  <c r="D37" i="62"/>
  <c r="F37" i="62"/>
  <c r="G37" i="62"/>
  <c r="C38" i="62"/>
  <c r="D38" i="62"/>
  <c r="F38" i="62"/>
  <c r="G38" i="62"/>
  <c r="C39" i="62"/>
  <c r="D39" i="62"/>
  <c r="F39" i="62"/>
  <c r="G39" i="62"/>
  <c r="C40" i="62"/>
  <c r="D40" i="62"/>
  <c r="F40" i="62"/>
  <c r="G40" i="62"/>
  <c r="C41" i="62"/>
  <c r="D41" i="62"/>
  <c r="F41" i="62"/>
  <c r="G41" i="62"/>
  <c r="C42" i="62"/>
  <c r="D42" i="62"/>
  <c r="F42" i="62"/>
  <c r="G42" i="62"/>
  <c r="C43" i="62"/>
  <c r="D43" i="62"/>
  <c r="F43" i="62"/>
  <c r="G43" i="62"/>
  <c r="C44" i="62"/>
  <c r="D44" i="62"/>
  <c r="F44" i="62"/>
  <c r="G44" i="62"/>
  <c r="C45" i="62"/>
  <c r="D45" i="62"/>
  <c r="F45" i="62"/>
  <c r="G45" i="62"/>
  <c r="G36" i="62"/>
  <c r="F36" i="62"/>
  <c r="D36" i="62"/>
  <c r="C36" i="62"/>
  <c r="C58" i="61"/>
  <c r="D58" i="61"/>
  <c r="G58" i="61"/>
  <c r="G57" i="61"/>
  <c r="D57" i="61"/>
  <c r="C57" i="61"/>
  <c r="C50" i="61"/>
  <c r="D50" i="61"/>
  <c r="G50" i="61"/>
  <c r="C51" i="61"/>
  <c r="D51" i="61"/>
  <c r="G51" i="61"/>
  <c r="C52" i="61"/>
  <c r="D52" i="61"/>
  <c r="G52" i="61"/>
  <c r="C53" i="61"/>
  <c r="D53" i="61"/>
  <c r="G53" i="61"/>
  <c r="G49" i="61"/>
  <c r="D49" i="61"/>
  <c r="C49" i="61"/>
  <c r="C37" i="61"/>
  <c r="D37" i="61"/>
  <c r="G37" i="61"/>
  <c r="C38" i="61"/>
  <c r="D38" i="61"/>
  <c r="G38" i="61"/>
  <c r="C39" i="61"/>
  <c r="D39" i="61"/>
  <c r="G39" i="61"/>
  <c r="C40" i="61"/>
  <c r="D40" i="61"/>
  <c r="G40" i="61"/>
  <c r="C41" i="61"/>
  <c r="D41" i="61"/>
  <c r="G41" i="61"/>
  <c r="C42" i="61"/>
  <c r="D42" i="61"/>
  <c r="G42" i="61"/>
  <c r="C43" i="61"/>
  <c r="D43" i="61"/>
  <c r="G43" i="61"/>
  <c r="C44" i="61"/>
  <c r="D44" i="61"/>
  <c r="G44" i="61"/>
  <c r="C45" i="61"/>
  <c r="D45" i="61"/>
  <c r="G45" i="61"/>
  <c r="G36" i="61"/>
  <c r="D36" i="61"/>
  <c r="C36" i="61"/>
  <c r="D58" i="60"/>
  <c r="G58" i="60"/>
  <c r="G57" i="60"/>
  <c r="D57" i="60"/>
  <c r="D50" i="60"/>
  <c r="G50" i="60"/>
  <c r="D51" i="60"/>
  <c r="G51" i="60"/>
  <c r="D52" i="60"/>
  <c r="G52" i="60"/>
  <c r="D53" i="60"/>
  <c r="G53" i="60"/>
  <c r="G49" i="60"/>
  <c r="D49" i="60"/>
  <c r="D37" i="60"/>
  <c r="G37" i="60"/>
  <c r="D38" i="60"/>
  <c r="G38" i="60"/>
  <c r="D39" i="60"/>
  <c r="G39" i="60"/>
  <c r="D40" i="60"/>
  <c r="G40" i="60"/>
  <c r="D41" i="60"/>
  <c r="G41" i="60"/>
  <c r="D42" i="60"/>
  <c r="G42" i="60"/>
  <c r="D43" i="60"/>
  <c r="G43" i="60"/>
  <c r="D44" i="60"/>
  <c r="G44" i="60"/>
  <c r="D45" i="60"/>
  <c r="G45" i="60"/>
  <c r="G36" i="60"/>
  <c r="D36" i="60"/>
  <c r="D58" i="59"/>
  <c r="G58" i="59"/>
  <c r="G57" i="59"/>
  <c r="D57" i="59"/>
  <c r="D50" i="59"/>
  <c r="G50" i="59"/>
  <c r="D51" i="59"/>
  <c r="G51" i="59"/>
  <c r="D52" i="59"/>
  <c r="G52" i="59"/>
  <c r="D53" i="59"/>
  <c r="G53" i="59"/>
  <c r="G49" i="59"/>
  <c r="D49" i="59"/>
  <c r="D37" i="59"/>
  <c r="G37" i="59"/>
  <c r="D38" i="59"/>
  <c r="G38" i="59"/>
  <c r="D39" i="59"/>
  <c r="G39" i="59"/>
  <c r="D40" i="59"/>
  <c r="G40" i="59"/>
  <c r="D41" i="59"/>
  <c r="G41" i="59"/>
  <c r="D42" i="59"/>
  <c r="G42" i="59"/>
  <c r="D43" i="59"/>
  <c r="G43" i="59"/>
  <c r="D44" i="59"/>
  <c r="G44" i="59"/>
  <c r="D45" i="59"/>
  <c r="G45" i="59"/>
  <c r="G36" i="59"/>
  <c r="D36" i="59"/>
  <c r="C58" i="58"/>
  <c r="D58" i="58"/>
  <c r="F58" i="58"/>
  <c r="G58" i="58"/>
  <c r="G57" i="58"/>
  <c r="F57" i="58"/>
  <c r="D57" i="58"/>
  <c r="C57" i="58"/>
  <c r="C50" i="58"/>
  <c r="D50" i="58"/>
  <c r="F50" i="58"/>
  <c r="G50" i="58"/>
  <c r="C51" i="58"/>
  <c r="D51" i="58"/>
  <c r="F51" i="58"/>
  <c r="G51" i="58"/>
  <c r="C52" i="58"/>
  <c r="D52" i="58"/>
  <c r="F52" i="58"/>
  <c r="G52" i="58"/>
  <c r="C53" i="58"/>
  <c r="D53" i="58"/>
  <c r="F53" i="58"/>
  <c r="G53" i="58"/>
  <c r="G49" i="58"/>
  <c r="F49" i="58"/>
  <c r="D49" i="58"/>
  <c r="C49" i="58"/>
  <c r="C37" i="58"/>
  <c r="D37" i="58"/>
  <c r="F37" i="58"/>
  <c r="G37" i="58"/>
  <c r="C38" i="58"/>
  <c r="D38" i="58"/>
  <c r="F38" i="58"/>
  <c r="G38" i="58"/>
  <c r="C39" i="58"/>
  <c r="D39" i="58"/>
  <c r="F39" i="58"/>
  <c r="G39" i="58"/>
  <c r="C40" i="58"/>
  <c r="D40" i="58"/>
  <c r="F40" i="58"/>
  <c r="G40" i="58"/>
  <c r="C41" i="58"/>
  <c r="D41" i="58"/>
  <c r="F41" i="58"/>
  <c r="G41" i="58"/>
  <c r="C42" i="58"/>
  <c r="D42" i="58"/>
  <c r="F42" i="58"/>
  <c r="G42" i="58"/>
  <c r="C43" i="58"/>
  <c r="D43" i="58"/>
  <c r="F43" i="58"/>
  <c r="G43" i="58"/>
  <c r="C44" i="58"/>
  <c r="D44" i="58"/>
  <c r="F44" i="58"/>
  <c r="G44" i="58"/>
  <c r="C45" i="58"/>
  <c r="D45" i="58"/>
  <c r="F45" i="58"/>
  <c r="G45" i="58"/>
  <c r="G36" i="58"/>
  <c r="F36" i="58"/>
  <c r="D36" i="58"/>
  <c r="C36" i="58"/>
  <c r="C58" i="57"/>
  <c r="D58" i="57"/>
  <c r="G58" i="57"/>
  <c r="G57" i="57"/>
  <c r="D57" i="57"/>
  <c r="C57" i="57"/>
  <c r="C50" i="57"/>
  <c r="D50" i="57"/>
  <c r="G50" i="57"/>
  <c r="C51" i="57"/>
  <c r="D51" i="57"/>
  <c r="G51" i="57"/>
  <c r="C52" i="57"/>
  <c r="D52" i="57"/>
  <c r="G52" i="57"/>
  <c r="C53" i="57"/>
  <c r="D53" i="57"/>
  <c r="G53" i="57"/>
  <c r="G49" i="57"/>
  <c r="D49" i="57"/>
  <c r="C49" i="57"/>
  <c r="C37" i="57"/>
  <c r="D37" i="57"/>
  <c r="G37" i="57"/>
  <c r="C38" i="57"/>
  <c r="D38" i="57"/>
  <c r="G38" i="57"/>
  <c r="C39" i="57"/>
  <c r="D39" i="57"/>
  <c r="G39" i="57"/>
  <c r="C40" i="57"/>
  <c r="D40" i="57"/>
  <c r="G40" i="57"/>
  <c r="C41" i="57"/>
  <c r="D41" i="57"/>
  <c r="G41" i="57"/>
  <c r="C42" i="57"/>
  <c r="D42" i="57"/>
  <c r="G42" i="57"/>
  <c r="C43" i="57"/>
  <c r="D43" i="57"/>
  <c r="G43" i="57"/>
  <c r="C44" i="57"/>
  <c r="D44" i="57"/>
  <c r="G44" i="57"/>
  <c r="C45" i="57"/>
  <c r="D45" i="57"/>
  <c r="G45" i="57"/>
  <c r="G36" i="57"/>
  <c r="D36" i="57"/>
  <c r="C36" i="57"/>
  <c r="C58" i="56"/>
  <c r="D58" i="56"/>
  <c r="F58" i="56"/>
  <c r="G58" i="56"/>
  <c r="F57" i="56"/>
  <c r="G57" i="56"/>
  <c r="D57" i="56"/>
  <c r="C57" i="56"/>
  <c r="C50" i="56"/>
  <c r="D50" i="56"/>
  <c r="F50" i="56"/>
  <c r="G50" i="56"/>
  <c r="C51" i="56"/>
  <c r="D51" i="56"/>
  <c r="F51" i="56"/>
  <c r="G51" i="56"/>
  <c r="C52" i="56"/>
  <c r="D52" i="56"/>
  <c r="F52" i="56"/>
  <c r="G52" i="56"/>
  <c r="C53" i="56"/>
  <c r="D53" i="56"/>
  <c r="F53" i="56"/>
  <c r="G53" i="56"/>
  <c r="G49" i="56"/>
  <c r="F49" i="56"/>
  <c r="D49" i="56"/>
  <c r="C49" i="56"/>
  <c r="C37" i="56"/>
  <c r="D37" i="56"/>
  <c r="F37" i="56"/>
  <c r="G37" i="56"/>
  <c r="C38" i="56"/>
  <c r="D38" i="56"/>
  <c r="F38" i="56"/>
  <c r="G38" i="56"/>
  <c r="C39" i="56"/>
  <c r="D39" i="56"/>
  <c r="F39" i="56"/>
  <c r="G39" i="56"/>
  <c r="C40" i="56"/>
  <c r="D40" i="56"/>
  <c r="F40" i="56"/>
  <c r="G40" i="56"/>
  <c r="C41" i="56"/>
  <c r="D41" i="56"/>
  <c r="F41" i="56"/>
  <c r="G41" i="56"/>
  <c r="C42" i="56"/>
  <c r="D42" i="56"/>
  <c r="F42" i="56"/>
  <c r="G42" i="56"/>
  <c r="C43" i="56"/>
  <c r="D43" i="56"/>
  <c r="F43" i="56"/>
  <c r="G43" i="56"/>
  <c r="C44" i="56"/>
  <c r="D44" i="56"/>
  <c r="F44" i="56"/>
  <c r="G44" i="56"/>
  <c r="C45" i="56"/>
  <c r="D45" i="56"/>
  <c r="F45" i="56"/>
  <c r="G45" i="56"/>
  <c r="G36" i="56"/>
  <c r="F36" i="56"/>
  <c r="D36" i="56"/>
  <c r="C36" i="56"/>
  <c r="C58" i="55"/>
  <c r="D58" i="55"/>
  <c r="F58" i="55"/>
  <c r="G58" i="55"/>
  <c r="G57" i="55"/>
  <c r="F57" i="55"/>
  <c r="D57" i="55"/>
  <c r="C57" i="55"/>
  <c r="C50" i="55"/>
  <c r="D50" i="55"/>
  <c r="F50" i="55"/>
  <c r="G50" i="55"/>
  <c r="C51" i="55"/>
  <c r="D51" i="55"/>
  <c r="F51" i="55"/>
  <c r="G51" i="55"/>
  <c r="C52" i="55"/>
  <c r="D52" i="55"/>
  <c r="F52" i="55"/>
  <c r="G52" i="55"/>
  <c r="C53" i="55"/>
  <c r="D53" i="55"/>
  <c r="F53" i="55"/>
  <c r="G53" i="55"/>
  <c r="G49" i="55"/>
  <c r="F49" i="55"/>
  <c r="D49" i="55"/>
  <c r="C49" i="55"/>
  <c r="C37" i="55"/>
  <c r="D37" i="55"/>
  <c r="F37" i="55"/>
  <c r="G37" i="55"/>
  <c r="C38" i="55"/>
  <c r="D38" i="55"/>
  <c r="F38" i="55"/>
  <c r="G38" i="55"/>
  <c r="C39" i="55"/>
  <c r="D39" i="55"/>
  <c r="F39" i="55"/>
  <c r="G39" i="55"/>
  <c r="C40" i="55"/>
  <c r="D40" i="55"/>
  <c r="F40" i="55"/>
  <c r="G40" i="55"/>
  <c r="C41" i="55"/>
  <c r="D41" i="55"/>
  <c r="F41" i="55"/>
  <c r="G41" i="55"/>
  <c r="C42" i="55"/>
  <c r="D42" i="55"/>
  <c r="F42" i="55"/>
  <c r="G42" i="55"/>
  <c r="C43" i="55"/>
  <c r="D43" i="55"/>
  <c r="F43" i="55"/>
  <c r="G43" i="55"/>
  <c r="C44" i="55"/>
  <c r="D44" i="55"/>
  <c r="F44" i="55"/>
  <c r="G44" i="55"/>
  <c r="C45" i="55"/>
  <c r="D45" i="55"/>
  <c r="F45" i="55"/>
  <c r="G45" i="55"/>
  <c r="G36" i="55"/>
  <c r="F36" i="55"/>
  <c r="D36" i="55"/>
  <c r="C36" i="55"/>
  <c r="C58" i="54"/>
  <c r="D58" i="54"/>
  <c r="F58" i="54"/>
  <c r="G58" i="54"/>
  <c r="C57" i="54"/>
  <c r="D57" i="54"/>
  <c r="F57" i="54"/>
  <c r="G57" i="54"/>
  <c r="C50" i="54"/>
  <c r="D50" i="54"/>
  <c r="F50" i="54"/>
  <c r="G50" i="54"/>
  <c r="C51" i="54"/>
  <c r="D51" i="54"/>
  <c r="F51" i="54"/>
  <c r="G51" i="54"/>
  <c r="C52" i="54"/>
  <c r="D52" i="54"/>
  <c r="F52" i="54"/>
  <c r="G52" i="54"/>
  <c r="C53" i="54"/>
  <c r="D53" i="54"/>
  <c r="F53" i="54"/>
  <c r="G53" i="54"/>
  <c r="G49" i="54"/>
  <c r="F49" i="54"/>
  <c r="D49" i="54"/>
  <c r="C49" i="54"/>
  <c r="C37" i="54"/>
  <c r="D37" i="54"/>
  <c r="F37" i="54"/>
  <c r="G37" i="54"/>
  <c r="C38" i="54"/>
  <c r="D38" i="54"/>
  <c r="F38" i="54"/>
  <c r="G38" i="54"/>
  <c r="C39" i="54"/>
  <c r="D39" i="54"/>
  <c r="F39" i="54"/>
  <c r="G39" i="54"/>
  <c r="C40" i="54"/>
  <c r="D40" i="54"/>
  <c r="F40" i="54"/>
  <c r="G40" i="54"/>
  <c r="C41" i="54"/>
  <c r="D41" i="54"/>
  <c r="F41" i="54"/>
  <c r="G41" i="54"/>
  <c r="C42" i="54"/>
  <c r="D42" i="54"/>
  <c r="F42" i="54"/>
  <c r="G42" i="54"/>
  <c r="C43" i="54"/>
  <c r="D43" i="54"/>
  <c r="F43" i="54"/>
  <c r="G43" i="54"/>
  <c r="C44" i="54"/>
  <c r="D44" i="54"/>
  <c r="F44" i="54"/>
  <c r="G44" i="54"/>
  <c r="C45" i="54"/>
  <c r="D45" i="54"/>
  <c r="F45" i="54"/>
  <c r="G45" i="54"/>
  <c r="G36" i="54"/>
  <c r="F36" i="54"/>
  <c r="D36" i="54"/>
  <c r="C36" i="54"/>
  <c r="C58" i="53"/>
  <c r="D58" i="53"/>
  <c r="G58" i="53"/>
  <c r="G57" i="53"/>
  <c r="D57" i="53"/>
  <c r="C57" i="53"/>
  <c r="C50" i="53"/>
  <c r="D50" i="53"/>
  <c r="G50" i="53"/>
  <c r="C51" i="53"/>
  <c r="D51" i="53"/>
  <c r="G51" i="53"/>
  <c r="C52" i="53"/>
  <c r="D52" i="53"/>
  <c r="G52" i="53"/>
  <c r="C53" i="53"/>
  <c r="D53" i="53"/>
  <c r="G53" i="53"/>
  <c r="G49" i="53"/>
  <c r="D49" i="53"/>
  <c r="C49" i="53"/>
  <c r="C37" i="53"/>
  <c r="D37" i="53"/>
  <c r="G37" i="53"/>
  <c r="C38" i="53"/>
  <c r="D38" i="53"/>
  <c r="G38" i="53"/>
  <c r="C39" i="53"/>
  <c r="D39" i="53"/>
  <c r="G39" i="53"/>
  <c r="C40" i="53"/>
  <c r="D40" i="53"/>
  <c r="G40" i="53"/>
  <c r="C41" i="53"/>
  <c r="D41" i="53"/>
  <c r="G41" i="53"/>
  <c r="C42" i="53"/>
  <c r="D42" i="53"/>
  <c r="G42" i="53"/>
  <c r="C43" i="53"/>
  <c r="D43" i="53"/>
  <c r="G43" i="53"/>
  <c r="C44" i="53"/>
  <c r="D44" i="53"/>
  <c r="G44" i="53"/>
  <c r="C45" i="53"/>
  <c r="D45" i="53"/>
  <c r="G45" i="53"/>
  <c r="G36" i="53"/>
  <c r="D36" i="53"/>
  <c r="C36" i="53"/>
  <c r="C58" i="52"/>
  <c r="D58" i="52"/>
  <c r="G58" i="52"/>
  <c r="G57" i="52"/>
  <c r="D57" i="52"/>
  <c r="C57" i="52"/>
  <c r="C50" i="52"/>
  <c r="D50" i="52"/>
  <c r="G50" i="52"/>
  <c r="C51" i="52"/>
  <c r="D51" i="52"/>
  <c r="G51" i="52"/>
  <c r="C52" i="52"/>
  <c r="D52" i="52"/>
  <c r="G52" i="52"/>
  <c r="C53" i="52"/>
  <c r="D53" i="52"/>
  <c r="G53" i="52"/>
  <c r="G49" i="52"/>
  <c r="D49" i="52"/>
  <c r="C49" i="52"/>
  <c r="C37" i="52"/>
  <c r="D37" i="52"/>
  <c r="G37" i="52"/>
  <c r="C38" i="52"/>
  <c r="D38" i="52"/>
  <c r="G38" i="52"/>
  <c r="C39" i="52"/>
  <c r="D39" i="52"/>
  <c r="G39" i="52"/>
  <c r="C40" i="52"/>
  <c r="D40" i="52"/>
  <c r="G40" i="52"/>
  <c r="C41" i="52"/>
  <c r="D41" i="52"/>
  <c r="G41" i="52"/>
  <c r="C42" i="52"/>
  <c r="D42" i="52"/>
  <c r="G42" i="52"/>
  <c r="C43" i="52"/>
  <c r="D43" i="52"/>
  <c r="G43" i="52"/>
  <c r="C44" i="52"/>
  <c r="D44" i="52"/>
  <c r="G44" i="52"/>
  <c r="C45" i="52"/>
  <c r="D45" i="52"/>
  <c r="G45" i="52"/>
  <c r="C46" i="52"/>
  <c r="D46" i="52"/>
  <c r="G46" i="52"/>
  <c r="G36" i="52"/>
  <c r="D36" i="52"/>
  <c r="C36" i="52"/>
  <c r="C58" i="51"/>
  <c r="D58" i="51"/>
  <c r="F58" i="51"/>
  <c r="G58" i="51"/>
  <c r="G57" i="51"/>
  <c r="F57" i="51"/>
  <c r="D57" i="51"/>
  <c r="C57" i="51"/>
  <c r="C50" i="51"/>
  <c r="D50" i="51"/>
  <c r="F50" i="51"/>
  <c r="G50" i="51"/>
  <c r="C51" i="51"/>
  <c r="D51" i="51"/>
  <c r="F51" i="51"/>
  <c r="G51" i="51"/>
  <c r="C52" i="51"/>
  <c r="D52" i="51"/>
  <c r="F52" i="51"/>
  <c r="G52" i="51"/>
  <c r="C53" i="51"/>
  <c r="D53" i="51"/>
  <c r="F53" i="51"/>
  <c r="G53" i="51"/>
  <c r="G49" i="51"/>
  <c r="F49" i="51"/>
  <c r="D49" i="51"/>
  <c r="C49" i="51"/>
  <c r="C37" i="51"/>
  <c r="D37" i="51"/>
  <c r="F37" i="51"/>
  <c r="G37" i="51"/>
  <c r="C38" i="51"/>
  <c r="D38" i="51"/>
  <c r="F38" i="51"/>
  <c r="G38" i="51"/>
  <c r="C39" i="51"/>
  <c r="D39" i="51"/>
  <c r="F39" i="51"/>
  <c r="G39" i="51"/>
  <c r="C40" i="51"/>
  <c r="D40" i="51"/>
  <c r="F40" i="51"/>
  <c r="G40" i="51"/>
  <c r="C41" i="51"/>
  <c r="D41" i="51"/>
  <c r="F41" i="51"/>
  <c r="G41" i="51"/>
  <c r="C42" i="51"/>
  <c r="D42" i="51"/>
  <c r="F42" i="51"/>
  <c r="G42" i="51"/>
  <c r="C43" i="51"/>
  <c r="D43" i="51"/>
  <c r="F43" i="51"/>
  <c r="G43" i="51"/>
  <c r="C44" i="51"/>
  <c r="D44" i="51"/>
  <c r="F44" i="51"/>
  <c r="G44" i="51"/>
  <c r="C45" i="51"/>
  <c r="D45" i="51"/>
  <c r="F45" i="51"/>
  <c r="G45" i="51"/>
  <c r="G36" i="51"/>
  <c r="F36" i="51"/>
  <c r="D36" i="51"/>
  <c r="C36" i="51"/>
  <c r="C58" i="50"/>
  <c r="D58" i="50"/>
  <c r="G58" i="50"/>
  <c r="G57" i="50"/>
  <c r="D57" i="50"/>
  <c r="C57" i="50"/>
  <c r="C50" i="50"/>
  <c r="D50" i="50"/>
  <c r="G50" i="50"/>
  <c r="C51" i="50"/>
  <c r="D51" i="50"/>
  <c r="G51" i="50"/>
  <c r="C52" i="50"/>
  <c r="D52" i="50"/>
  <c r="G52" i="50"/>
  <c r="C53" i="50"/>
  <c r="D53" i="50"/>
  <c r="G53" i="50"/>
  <c r="G49" i="50"/>
  <c r="D49" i="50"/>
  <c r="C49" i="50"/>
  <c r="C37" i="50"/>
  <c r="D37" i="50"/>
  <c r="G37" i="50"/>
  <c r="C38" i="50"/>
  <c r="D38" i="50"/>
  <c r="G38" i="50"/>
  <c r="C39" i="50"/>
  <c r="D39" i="50"/>
  <c r="G39" i="50"/>
  <c r="C40" i="50"/>
  <c r="D40" i="50"/>
  <c r="G40" i="50"/>
  <c r="C41" i="50"/>
  <c r="D41" i="50"/>
  <c r="G41" i="50"/>
  <c r="C42" i="50"/>
  <c r="D42" i="50"/>
  <c r="G42" i="50"/>
  <c r="C43" i="50"/>
  <c r="D43" i="50"/>
  <c r="G43" i="50"/>
  <c r="C44" i="50"/>
  <c r="D44" i="50"/>
  <c r="G44" i="50"/>
  <c r="C45" i="50"/>
  <c r="D45" i="50"/>
  <c r="G45" i="50"/>
  <c r="G36" i="50"/>
  <c r="D36" i="50"/>
  <c r="C36" i="50"/>
  <c r="C58" i="66"/>
  <c r="D58" i="66"/>
  <c r="F58" i="66"/>
  <c r="G58" i="66"/>
  <c r="G57" i="66"/>
  <c r="F57" i="66"/>
  <c r="D57" i="66"/>
  <c r="C57" i="66"/>
  <c r="C50" i="66"/>
  <c r="D50" i="66"/>
  <c r="F50" i="66"/>
  <c r="G50" i="66"/>
  <c r="C51" i="66"/>
  <c r="D51" i="66"/>
  <c r="F51" i="66"/>
  <c r="G51" i="66"/>
  <c r="C52" i="66"/>
  <c r="D52" i="66"/>
  <c r="F52" i="66"/>
  <c r="G52" i="66"/>
  <c r="C53" i="66"/>
  <c r="D53" i="66"/>
  <c r="F53" i="66"/>
  <c r="G53" i="66"/>
  <c r="G49" i="66"/>
  <c r="F49" i="66"/>
  <c r="D49" i="66"/>
  <c r="C49" i="66"/>
  <c r="C37" i="66"/>
  <c r="D37" i="66"/>
  <c r="F37" i="66"/>
  <c r="G37" i="66"/>
  <c r="C38" i="66"/>
  <c r="D38" i="66"/>
  <c r="F38" i="66"/>
  <c r="G38" i="66"/>
  <c r="C39" i="66"/>
  <c r="D39" i="66"/>
  <c r="F39" i="66"/>
  <c r="G39" i="66"/>
  <c r="C40" i="66"/>
  <c r="D40" i="66"/>
  <c r="F40" i="66"/>
  <c r="G40" i="66"/>
  <c r="C41" i="66"/>
  <c r="D41" i="66"/>
  <c r="F41" i="66"/>
  <c r="G41" i="66"/>
  <c r="C42" i="66"/>
  <c r="D42" i="66"/>
  <c r="F42" i="66"/>
  <c r="G42" i="66"/>
  <c r="C43" i="66"/>
  <c r="D43" i="66"/>
  <c r="F43" i="66"/>
  <c r="G43" i="66"/>
  <c r="C44" i="66"/>
  <c r="D44" i="66"/>
  <c r="F44" i="66"/>
  <c r="G44" i="66"/>
  <c r="C45" i="66"/>
  <c r="D45" i="66"/>
  <c r="F45" i="66"/>
  <c r="G45" i="66"/>
  <c r="G36" i="66"/>
  <c r="F36" i="66"/>
  <c r="D36" i="66"/>
  <c r="C36" i="66"/>
  <c r="C58" i="65"/>
  <c r="D58" i="65"/>
  <c r="F58" i="65"/>
  <c r="G58" i="65"/>
  <c r="G57" i="65"/>
  <c r="F57" i="65"/>
  <c r="D57" i="65"/>
  <c r="C57" i="65"/>
  <c r="C50" i="65"/>
  <c r="D50" i="65"/>
  <c r="F50" i="65"/>
  <c r="G50" i="65"/>
  <c r="C51" i="65"/>
  <c r="D51" i="65"/>
  <c r="F51" i="65"/>
  <c r="G51" i="65"/>
  <c r="C52" i="65"/>
  <c r="D52" i="65"/>
  <c r="F52" i="65"/>
  <c r="G52" i="65"/>
  <c r="C53" i="65"/>
  <c r="D53" i="65"/>
  <c r="F53" i="65"/>
  <c r="G53" i="65"/>
  <c r="G49" i="65"/>
  <c r="F49" i="65"/>
  <c r="D49" i="65"/>
  <c r="C49" i="65"/>
  <c r="C37" i="65"/>
  <c r="D37" i="65"/>
  <c r="F37" i="65"/>
  <c r="G37" i="65"/>
  <c r="C38" i="65"/>
  <c r="D38" i="65"/>
  <c r="F38" i="65"/>
  <c r="G38" i="65"/>
  <c r="C39" i="65"/>
  <c r="D39" i="65"/>
  <c r="F39" i="65"/>
  <c r="G39" i="65"/>
  <c r="C40" i="65"/>
  <c r="D40" i="65"/>
  <c r="F40" i="65"/>
  <c r="G40" i="65"/>
  <c r="C41" i="65"/>
  <c r="D41" i="65"/>
  <c r="F41" i="65"/>
  <c r="G41" i="65"/>
  <c r="C42" i="65"/>
  <c r="D42" i="65"/>
  <c r="F42" i="65"/>
  <c r="G42" i="65"/>
  <c r="C43" i="65"/>
  <c r="D43" i="65"/>
  <c r="F43" i="65"/>
  <c r="G43" i="65"/>
  <c r="C44" i="65"/>
  <c r="D44" i="65"/>
  <c r="F44" i="65"/>
  <c r="G44" i="65"/>
  <c r="C45" i="65"/>
  <c r="D45" i="65"/>
  <c r="F45" i="65"/>
  <c r="G45" i="65"/>
  <c r="G36" i="65"/>
  <c r="F36" i="65"/>
  <c r="D36" i="65"/>
  <c r="C36" i="65"/>
  <c r="C58" i="48"/>
  <c r="D58" i="48"/>
  <c r="F58" i="48"/>
  <c r="G58" i="48"/>
  <c r="G57" i="48"/>
  <c r="F57" i="48"/>
  <c r="D57" i="48"/>
  <c r="C57" i="48"/>
  <c r="C50" i="48"/>
  <c r="D50" i="48"/>
  <c r="F50" i="48"/>
  <c r="G50" i="48"/>
  <c r="C51" i="48"/>
  <c r="D51" i="48"/>
  <c r="F51" i="48"/>
  <c r="G51" i="48"/>
  <c r="C52" i="48"/>
  <c r="D52" i="48"/>
  <c r="F52" i="48"/>
  <c r="G52" i="48"/>
  <c r="C53" i="48"/>
  <c r="D53" i="48"/>
  <c r="F53" i="48"/>
  <c r="G53" i="48"/>
  <c r="G49" i="48"/>
  <c r="F49" i="48"/>
  <c r="D49" i="48"/>
  <c r="C49" i="48"/>
  <c r="C37" i="48"/>
  <c r="D37" i="48"/>
  <c r="F37" i="48"/>
  <c r="G37" i="48"/>
  <c r="C38" i="48"/>
  <c r="D38" i="48"/>
  <c r="F38" i="48"/>
  <c r="G38" i="48"/>
  <c r="C39" i="48"/>
  <c r="D39" i="48"/>
  <c r="F39" i="48"/>
  <c r="G39" i="48"/>
  <c r="C40" i="48"/>
  <c r="D40" i="48"/>
  <c r="F40" i="48"/>
  <c r="G40" i="48"/>
  <c r="C41" i="48"/>
  <c r="D41" i="48"/>
  <c r="F41" i="48"/>
  <c r="G41" i="48"/>
  <c r="C42" i="48"/>
  <c r="D42" i="48"/>
  <c r="F42" i="48"/>
  <c r="G42" i="48"/>
  <c r="C43" i="48"/>
  <c r="D43" i="48"/>
  <c r="F43" i="48"/>
  <c r="G43" i="48"/>
  <c r="C44" i="48"/>
  <c r="D44" i="48"/>
  <c r="F44" i="48"/>
  <c r="G44" i="48"/>
  <c r="C45" i="48"/>
  <c r="D45" i="48"/>
  <c r="F45" i="48"/>
  <c r="G45" i="48"/>
  <c r="G36" i="48"/>
  <c r="F36" i="48"/>
  <c r="D36" i="48"/>
  <c r="C36" i="48"/>
  <c r="G57" i="47"/>
  <c r="C58" i="47"/>
  <c r="D58" i="47"/>
  <c r="F58" i="47"/>
  <c r="G58" i="47"/>
  <c r="F57" i="47"/>
  <c r="D57" i="47"/>
  <c r="C57" i="47"/>
  <c r="C50" i="47"/>
  <c r="D50" i="47"/>
  <c r="F50" i="47"/>
  <c r="G50" i="47"/>
  <c r="C51" i="47"/>
  <c r="D51" i="47"/>
  <c r="F51" i="47"/>
  <c r="G51" i="47"/>
  <c r="C52" i="47"/>
  <c r="D52" i="47"/>
  <c r="F52" i="47"/>
  <c r="G52" i="47"/>
  <c r="C53" i="47"/>
  <c r="D53" i="47"/>
  <c r="F53" i="47"/>
  <c r="G53" i="47"/>
  <c r="G49" i="47"/>
  <c r="F49" i="47"/>
  <c r="D49" i="47"/>
  <c r="C49" i="47"/>
  <c r="C37" i="47"/>
  <c r="D37" i="47"/>
  <c r="F37" i="47"/>
  <c r="G37" i="47"/>
  <c r="C38" i="47"/>
  <c r="D38" i="47"/>
  <c r="F38" i="47"/>
  <c r="G38" i="47"/>
  <c r="C39" i="47"/>
  <c r="D39" i="47"/>
  <c r="F39" i="47"/>
  <c r="G39" i="47"/>
  <c r="C40" i="47"/>
  <c r="D40" i="47"/>
  <c r="F40" i="47"/>
  <c r="G40" i="47"/>
  <c r="C41" i="47"/>
  <c r="D41" i="47"/>
  <c r="F41" i="47"/>
  <c r="G41" i="47"/>
  <c r="C42" i="47"/>
  <c r="D42" i="47"/>
  <c r="F42" i="47"/>
  <c r="G42" i="47"/>
  <c r="C43" i="47"/>
  <c r="D43" i="47"/>
  <c r="F43" i="47"/>
  <c r="G43" i="47"/>
  <c r="C44" i="47"/>
  <c r="D44" i="47"/>
  <c r="F44" i="47"/>
  <c r="G44" i="47"/>
  <c r="C45" i="47"/>
  <c r="D45" i="47"/>
  <c r="F45" i="47"/>
  <c r="G45" i="47"/>
  <c r="G36" i="47"/>
  <c r="F36" i="47"/>
  <c r="D36" i="47"/>
  <c r="C36" i="47"/>
  <c r="D58" i="46"/>
  <c r="F58" i="46"/>
  <c r="G58" i="46"/>
  <c r="G57" i="46"/>
  <c r="F57" i="46"/>
  <c r="D57" i="46"/>
  <c r="D50" i="46"/>
  <c r="F50" i="46"/>
  <c r="G50" i="46"/>
  <c r="D51" i="46"/>
  <c r="F51" i="46"/>
  <c r="G51" i="46"/>
  <c r="D52" i="46"/>
  <c r="F52" i="46"/>
  <c r="G52" i="46"/>
  <c r="D53" i="46"/>
  <c r="F53" i="46"/>
  <c r="G53" i="46"/>
  <c r="G49" i="46"/>
  <c r="F49" i="46"/>
  <c r="D49" i="46"/>
  <c r="D37" i="46"/>
  <c r="F37" i="46"/>
  <c r="G37" i="46"/>
  <c r="D38" i="46"/>
  <c r="F38" i="46"/>
  <c r="G38" i="46"/>
  <c r="D39" i="46"/>
  <c r="F39" i="46"/>
  <c r="G39" i="46"/>
  <c r="D40" i="46"/>
  <c r="F40" i="46"/>
  <c r="G40" i="46"/>
  <c r="D41" i="46"/>
  <c r="F41" i="46"/>
  <c r="G41" i="46"/>
  <c r="D42" i="46"/>
  <c r="F42" i="46"/>
  <c r="G42" i="46"/>
  <c r="D43" i="46"/>
  <c r="F43" i="46"/>
  <c r="G43" i="46"/>
  <c r="D44" i="46"/>
  <c r="F44" i="46"/>
  <c r="G44" i="46"/>
  <c r="D45" i="46"/>
  <c r="F45" i="46"/>
  <c r="G45" i="46"/>
  <c r="G36" i="46"/>
  <c r="F36" i="46"/>
  <c r="D36" i="46"/>
  <c r="C58" i="45"/>
  <c r="D58" i="45"/>
  <c r="F58" i="45"/>
  <c r="G58" i="45"/>
  <c r="G57" i="45"/>
  <c r="F57" i="45"/>
  <c r="D57" i="45"/>
  <c r="C57" i="45"/>
  <c r="C50" i="45"/>
  <c r="D50" i="45"/>
  <c r="F50" i="45"/>
  <c r="G50" i="45"/>
  <c r="C51" i="45"/>
  <c r="D51" i="45"/>
  <c r="F51" i="45"/>
  <c r="G51" i="45"/>
  <c r="C52" i="45"/>
  <c r="D52" i="45"/>
  <c r="F52" i="45"/>
  <c r="G52" i="45"/>
  <c r="C53" i="45"/>
  <c r="D53" i="45"/>
  <c r="F53" i="45"/>
  <c r="G53" i="45"/>
  <c r="G49" i="45"/>
  <c r="F49" i="45"/>
  <c r="D49" i="45"/>
  <c r="C49" i="45"/>
  <c r="C37" i="45"/>
  <c r="D37" i="45"/>
  <c r="F37" i="45"/>
  <c r="G37" i="45"/>
  <c r="C38" i="45"/>
  <c r="D38" i="45"/>
  <c r="F38" i="45"/>
  <c r="G38" i="45"/>
  <c r="C39" i="45"/>
  <c r="D39" i="45"/>
  <c r="F39" i="45"/>
  <c r="G39" i="45"/>
  <c r="C40" i="45"/>
  <c r="D40" i="45"/>
  <c r="F40" i="45"/>
  <c r="G40" i="45"/>
  <c r="C41" i="45"/>
  <c r="D41" i="45"/>
  <c r="F41" i="45"/>
  <c r="G41" i="45"/>
  <c r="C42" i="45"/>
  <c r="D42" i="45"/>
  <c r="F42" i="45"/>
  <c r="G42" i="45"/>
  <c r="C43" i="45"/>
  <c r="D43" i="45"/>
  <c r="F43" i="45"/>
  <c r="G43" i="45"/>
  <c r="C44" i="45"/>
  <c r="D44" i="45"/>
  <c r="F44" i="45"/>
  <c r="G44" i="45"/>
  <c r="C45" i="45"/>
  <c r="D45" i="45"/>
  <c r="F45" i="45"/>
  <c r="G45" i="45"/>
  <c r="G36" i="45"/>
  <c r="F36" i="45"/>
  <c r="D36" i="45"/>
  <c r="C36" i="45"/>
  <c r="C58" i="44"/>
  <c r="D58" i="44"/>
  <c r="F58" i="44"/>
  <c r="G58" i="44"/>
  <c r="G57" i="44"/>
  <c r="F57" i="44"/>
  <c r="D57" i="44"/>
  <c r="C57" i="44"/>
  <c r="C50" i="44"/>
  <c r="D50" i="44"/>
  <c r="F50" i="44"/>
  <c r="G50" i="44"/>
  <c r="C51" i="44"/>
  <c r="D51" i="44"/>
  <c r="F51" i="44"/>
  <c r="G51" i="44"/>
  <c r="C52" i="44"/>
  <c r="D52" i="44"/>
  <c r="F52" i="44"/>
  <c r="G52" i="44"/>
  <c r="C53" i="44"/>
  <c r="D53" i="44"/>
  <c r="F53" i="44"/>
  <c r="G53" i="44"/>
  <c r="G49" i="44"/>
  <c r="F49" i="44"/>
  <c r="D49" i="44"/>
  <c r="C49" i="44"/>
  <c r="C37" i="44"/>
  <c r="D37" i="44"/>
  <c r="F37" i="44"/>
  <c r="G37" i="44"/>
  <c r="C38" i="44"/>
  <c r="D38" i="44"/>
  <c r="F38" i="44"/>
  <c r="G38" i="44"/>
  <c r="C39" i="44"/>
  <c r="D39" i="44"/>
  <c r="F39" i="44"/>
  <c r="G39" i="44"/>
  <c r="C40" i="44"/>
  <c r="D40" i="44"/>
  <c r="F40" i="44"/>
  <c r="G40" i="44"/>
  <c r="C41" i="44"/>
  <c r="D41" i="44"/>
  <c r="F41" i="44"/>
  <c r="G41" i="44"/>
  <c r="C42" i="44"/>
  <c r="D42" i="44"/>
  <c r="F42" i="44"/>
  <c r="G42" i="44"/>
  <c r="C43" i="44"/>
  <c r="D43" i="44"/>
  <c r="F43" i="44"/>
  <c r="G43" i="44"/>
  <c r="C44" i="44"/>
  <c r="D44" i="44"/>
  <c r="F44" i="44"/>
  <c r="G44" i="44"/>
  <c r="C45" i="44"/>
  <c r="D45" i="44"/>
  <c r="F45" i="44"/>
  <c r="G45" i="44"/>
  <c r="G36" i="44"/>
  <c r="F36" i="44"/>
  <c r="D36" i="44"/>
  <c r="C36" i="44"/>
  <c r="C58" i="43"/>
  <c r="D58" i="43"/>
  <c r="D57" i="43"/>
  <c r="C57" i="43"/>
  <c r="C50" i="43"/>
  <c r="D50" i="43"/>
  <c r="C51" i="43"/>
  <c r="D51" i="43"/>
  <c r="C52" i="43"/>
  <c r="D52" i="43"/>
  <c r="C53" i="43"/>
  <c r="D53" i="43"/>
  <c r="D49" i="43"/>
  <c r="C49" i="43"/>
  <c r="C37" i="43"/>
  <c r="D37" i="43"/>
  <c r="C38" i="43"/>
  <c r="D38" i="43"/>
  <c r="C39" i="43"/>
  <c r="D39" i="43"/>
  <c r="C40" i="43"/>
  <c r="D40" i="43"/>
  <c r="C41" i="43"/>
  <c r="D41" i="43"/>
  <c r="C42" i="43"/>
  <c r="D42" i="43"/>
  <c r="C43" i="43"/>
  <c r="D43" i="43"/>
  <c r="C44" i="43"/>
  <c r="D44" i="43"/>
  <c r="C45" i="43"/>
  <c r="D45" i="43"/>
  <c r="D36" i="43"/>
  <c r="C36" i="43"/>
  <c r="C58" i="42"/>
  <c r="D58" i="42"/>
  <c r="F58" i="42"/>
  <c r="G58" i="42"/>
  <c r="G57" i="42"/>
  <c r="F57" i="42"/>
  <c r="D57" i="42"/>
  <c r="C57" i="42"/>
  <c r="C50" i="42"/>
  <c r="D50" i="42"/>
  <c r="F50" i="42"/>
  <c r="G50" i="42"/>
  <c r="C51" i="42"/>
  <c r="D51" i="42"/>
  <c r="F51" i="42"/>
  <c r="G51" i="42"/>
  <c r="C52" i="42"/>
  <c r="D52" i="42"/>
  <c r="F52" i="42"/>
  <c r="G52" i="42"/>
  <c r="C53" i="42"/>
  <c r="D53" i="42"/>
  <c r="F53" i="42"/>
  <c r="G53" i="42"/>
  <c r="G49" i="42"/>
  <c r="F49" i="42"/>
  <c r="D49" i="42"/>
  <c r="C49" i="42"/>
  <c r="C37" i="42"/>
  <c r="D37" i="42"/>
  <c r="F37" i="42"/>
  <c r="G37" i="42"/>
  <c r="C38" i="42"/>
  <c r="D38" i="42"/>
  <c r="F38" i="42"/>
  <c r="G38" i="42"/>
  <c r="C39" i="42"/>
  <c r="D39" i="42"/>
  <c r="F39" i="42"/>
  <c r="G39" i="42"/>
  <c r="C40" i="42"/>
  <c r="D40" i="42"/>
  <c r="F40" i="42"/>
  <c r="G40" i="42"/>
  <c r="C41" i="42"/>
  <c r="D41" i="42"/>
  <c r="F41" i="42"/>
  <c r="G41" i="42"/>
  <c r="C42" i="42"/>
  <c r="D42" i="42"/>
  <c r="F42" i="42"/>
  <c r="G42" i="42"/>
  <c r="C43" i="42"/>
  <c r="D43" i="42"/>
  <c r="F43" i="42"/>
  <c r="G43" i="42"/>
  <c r="C44" i="42"/>
  <c r="D44" i="42"/>
  <c r="F44" i="42"/>
  <c r="G44" i="42"/>
  <c r="C45" i="42"/>
  <c r="D45" i="42"/>
  <c r="F45" i="42"/>
  <c r="G45" i="42"/>
  <c r="G36" i="42"/>
  <c r="F36" i="42"/>
  <c r="D36" i="42"/>
  <c r="C36" i="42"/>
  <c r="C58" i="41"/>
  <c r="D58" i="41"/>
  <c r="F58" i="41"/>
  <c r="G58" i="41"/>
  <c r="G57" i="41"/>
  <c r="F57" i="41"/>
  <c r="D57" i="41"/>
  <c r="C57" i="41"/>
  <c r="C50" i="41"/>
  <c r="D50" i="41"/>
  <c r="F50" i="41"/>
  <c r="G50" i="41"/>
  <c r="C51" i="41"/>
  <c r="D51" i="41"/>
  <c r="F51" i="41"/>
  <c r="G51" i="41"/>
  <c r="C52" i="41"/>
  <c r="D52" i="41"/>
  <c r="F52" i="41"/>
  <c r="G52" i="41"/>
  <c r="C53" i="41"/>
  <c r="D53" i="41"/>
  <c r="F53" i="41"/>
  <c r="G53" i="41"/>
  <c r="G49" i="41"/>
  <c r="F49" i="41"/>
  <c r="D49" i="41"/>
  <c r="C49" i="41"/>
  <c r="C37" i="41"/>
  <c r="D37" i="41"/>
  <c r="F37" i="41"/>
  <c r="G37" i="41"/>
  <c r="C38" i="41"/>
  <c r="D38" i="41"/>
  <c r="F38" i="41"/>
  <c r="G38" i="41"/>
  <c r="C39" i="41"/>
  <c r="D39" i="41"/>
  <c r="F39" i="41"/>
  <c r="G39" i="41"/>
  <c r="C40" i="41"/>
  <c r="D40" i="41"/>
  <c r="F40" i="41"/>
  <c r="G40" i="41"/>
  <c r="C41" i="41"/>
  <c r="D41" i="41"/>
  <c r="F41" i="41"/>
  <c r="G41" i="41"/>
  <c r="C42" i="41"/>
  <c r="D42" i="41"/>
  <c r="F42" i="41"/>
  <c r="G42" i="41"/>
  <c r="C43" i="41"/>
  <c r="D43" i="41"/>
  <c r="F43" i="41"/>
  <c r="G43" i="41"/>
  <c r="C44" i="41"/>
  <c r="D44" i="41"/>
  <c r="F44" i="41"/>
  <c r="G44" i="41"/>
  <c r="C45" i="41"/>
  <c r="D45" i="41"/>
  <c r="F45" i="41"/>
  <c r="G45" i="41"/>
  <c r="G36" i="41"/>
  <c r="F36" i="41"/>
  <c r="D36" i="41"/>
  <c r="C36" i="41"/>
  <c r="C58" i="40"/>
  <c r="D58" i="40"/>
  <c r="F58" i="40"/>
  <c r="G58" i="40"/>
  <c r="G57" i="40"/>
  <c r="F57" i="40"/>
  <c r="D57" i="40"/>
  <c r="C57" i="40"/>
  <c r="C50" i="40"/>
  <c r="D50" i="40"/>
  <c r="F50" i="40"/>
  <c r="G50" i="40"/>
  <c r="C51" i="40"/>
  <c r="D51" i="40"/>
  <c r="F51" i="40"/>
  <c r="G51" i="40"/>
  <c r="C52" i="40"/>
  <c r="D52" i="40"/>
  <c r="F52" i="40"/>
  <c r="G52" i="40"/>
  <c r="C53" i="40"/>
  <c r="D53" i="40"/>
  <c r="F53" i="40"/>
  <c r="G53" i="40"/>
  <c r="G49" i="40"/>
  <c r="F49" i="40"/>
  <c r="D49" i="40"/>
  <c r="C49" i="40"/>
  <c r="C37" i="40"/>
  <c r="D37" i="40"/>
  <c r="F37" i="40"/>
  <c r="G37" i="40"/>
  <c r="C38" i="40"/>
  <c r="D38" i="40"/>
  <c r="F38" i="40"/>
  <c r="G38" i="40"/>
  <c r="C39" i="40"/>
  <c r="D39" i="40"/>
  <c r="F39" i="40"/>
  <c r="G39" i="40"/>
  <c r="C40" i="40"/>
  <c r="D40" i="40"/>
  <c r="F40" i="40"/>
  <c r="G40" i="40"/>
  <c r="C41" i="40"/>
  <c r="D41" i="40"/>
  <c r="F41" i="40"/>
  <c r="G41" i="40"/>
  <c r="C42" i="40"/>
  <c r="D42" i="40"/>
  <c r="F42" i="40"/>
  <c r="G42" i="40"/>
  <c r="C43" i="40"/>
  <c r="D43" i="40"/>
  <c r="F43" i="40"/>
  <c r="G43" i="40"/>
  <c r="C44" i="40"/>
  <c r="D44" i="40"/>
  <c r="F44" i="40"/>
  <c r="G44" i="40"/>
  <c r="C45" i="40"/>
  <c r="D45" i="40"/>
  <c r="F45" i="40"/>
  <c r="G45" i="40"/>
  <c r="G36" i="40"/>
  <c r="F36" i="40"/>
  <c r="D36" i="40"/>
  <c r="C36" i="40"/>
  <c r="C58" i="39"/>
  <c r="D58" i="39"/>
  <c r="F58" i="39"/>
  <c r="G58" i="39"/>
  <c r="G57" i="39"/>
  <c r="F57" i="39"/>
  <c r="D57" i="39"/>
  <c r="C57" i="39"/>
  <c r="C50" i="39"/>
  <c r="D50" i="39"/>
  <c r="F50" i="39"/>
  <c r="G50" i="39"/>
  <c r="C51" i="39"/>
  <c r="D51" i="39"/>
  <c r="F51" i="39"/>
  <c r="G51" i="39"/>
  <c r="C52" i="39"/>
  <c r="D52" i="39"/>
  <c r="F52" i="39"/>
  <c r="G52" i="39"/>
  <c r="C53" i="39"/>
  <c r="D53" i="39"/>
  <c r="F53" i="39"/>
  <c r="G53" i="39"/>
  <c r="G49" i="39"/>
  <c r="F49" i="39"/>
  <c r="D49" i="39"/>
  <c r="C49" i="39"/>
  <c r="C37" i="39"/>
  <c r="D37" i="39"/>
  <c r="F37" i="39"/>
  <c r="G37" i="39"/>
  <c r="C38" i="39"/>
  <c r="D38" i="39"/>
  <c r="F38" i="39"/>
  <c r="G38" i="39"/>
  <c r="C39" i="39"/>
  <c r="D39" i="39"/>
  <c r="F39" i="39"/>
  <c r="G39" i="39"/>
  <c r="C40" i="39"/>
  <c r="D40" i="39"/>
  <c r="F40" i="39"/>
  <c r="G40" i="39"/>
  <c r="C41" i="39"/>
  <c r="D41" i="39"/>
  <c r="F41" i="39"/>
  <c r="G41" i="39"/>
  <c r="C42" i="39"/>
  <c r="D42" i="39"/>
  <c r="F42" i="39"/>
  <c r="G42" i="39"/>
  <c r="C43" i="39"/>
  <c r="D43" i="39"/>
  <c r="F43" i="39"/>
  <c r="G43" i="39"/>
  <c r="C44" i="39"/>
  <c r="D44" i="39"/>
  <c r="F44" i="39"/>
  <c r="G44" i="39"/>
  <c r="C45" i="39"/>
  <c r="D45" i="39"/>
  <c r="F45" i="39"/>
  <c r="G45" i="39"/>
  <c r="G36" i="39"/>
  <c r="F36" i="39"/>
  <c r="D36" i="39"/>
  <c r="C36" i="39"/>
  <c r="D58" i="38"/>
  <c r="G58" i="38"/>
  <c r="G57" i="38"/>
  <c r="D57" i="38"/>
  <c r="D50" i="38"/>
  <c r="G50" i="38"/>
  <c r="D51" i="38"/>
  <c r="G51" i="38"/>
  <c r="D52" i="38"/>
  <c r="G52" i="38"/>
  <c r="D53" i="38"/>
  <c r="G53" i="38"/>
  <c r="G49" i="38"/>
  <c r="D49" i="38"/>
  <c r="D37" i="38"/>
  <c r="G37" i="38"/>
  <c r="D38" i="38"/>
  <c r="G38" i="38"/>
  <c r="D39" i="38"/>
  <c r="G39" i="38"/>
  <c r="D40" i="38"/>
  <c r="G40" i="38"/>
  <c r="D41" i="38"/>
  <c r="G41" i="38"/>
  <c r="D42" i="38"/>
  <c r="G42" i="38"/>
  <c r="D43" i="38"/>
  <c r="G43" i="38"/>
  <c r="D44" i="38"/>
  <c r="G44" i="38"/>
  <c r="D45" i="38"/>
  <c r="G45" i="38"/>
  <c r="G36" i="38"/>
  <c r="D36" i="38"/>
  <c r="C58" i="37"/>
  <c r="D58" i="37"/>
  <c r="F58" i="37"/>
  <c r="G58" i="37"/>
  <c r="G57" i="37"/>
  <c r="F57" i="37"/>
  <c r="D57" i="37"/>
  <c r="C57" i="37"/>
  <c r="C50" i="37"/>
  <c r="D50" i="37"/>
  <c r="F50" i="37"/>
  <c r="G50" i="37"/>
  <c r="C51" i="37"/>
  <c r="D51" i="37"/>
  <c r="F51" i="37"/>
  <c r="G51" i="37"/>
  <c r="C52" i="37"/>
  <c r="D52" i="37"/>
  <c r="F52" i="37"/>
  <c r="G52" i="37"/>
  <c r="C53" i="37"/>
  <c r="D53" i="37"/>
  <c r="F53" i="37"/>
  <c r="G53" i="37"/>
  <c r="G49" i="37"/>
  <c r="F49" i="37"/>
  <c r="D49" i="37"/>
  <c r="C49" i="37"/>
  <c r="C37" i="37"/>
  <c r="D37" i="37"/>
  <c r="F37" i="37"/>
  <c r="G37" i="37"/>
  <c r="C38" i="37"/>
  <c r="D38" i="37"/>
  <c r="F38" i="37"/>
  <c r="G38" i="37"/>
  <c r="C39" i="37"/>
  <c r="D39" i="37"/>
  <c r="F39" i="37"/>
  <c r="G39" i="37"/>
  <c r="C40" i="37"/>
  <c r="D40" i="37"/>
  <c r="F40" i="37"/>
  <c r="G40" i="37"/>
  <c r="C41" i="37"/>
  <c r="D41" i="37"/>
  <c r="F41" i="37"/>
  <c r="G41" i="37"/>
  <c r="C42" i="37"/>
  <c r="D42" i="37"/>
  <c r="F42" i="37"/>
  <c r="G42" i="37"/>
  <c r="C43" i="37"/>
  <c r="D43" i="37"/>
  <c r="F43" i="37"/>
  <c r="G43" i="37"/>
  <c r="C44" i="37"/>
  <c r="D44" i="37"/>
  <c r="F44" i="37"/>
  <c r="G44" i="37"/>
  <c r="C45" i="37"/>
  <c r="D45" i="37"/>
  <c r="F45" i="37"/>
  <c r="G45" i="37"/>
  <c r="G36" i="37"/>
  <c r="F36" i="37"/>
  <c r="D36" i="37"/>
  <c r="C36" i="37"/>
  <c r="C58" i="36"/>
  <c r="D58" i="36"/>
  <c r="F58" i="36"/>
  <c r="G58" i="36"/>
  <c r="G57" i="36"/>
  <c r="F57" i="36"/>
  <c r="D57" i="36"/>
  <c r="C57" i="36"/>
  <c r="C50" i="36"/>
  <c r="D50" i="36"/>
  <c r="F50" i="36"/>
  <c r="G50" i="36"/>
  <c r="C51" i="36"/>
  <c r="D51" i="36"/>
  <c r="F51" i="36"/>
  <c r="G51" i="36"/>
  <c r="C52" i="36"/>
  <c r="D52" i="36"/>
  <c r="F52" i="36"/>
  <c r="G52" i="36"/>
  <c r="C53" i="36"/>
  <c r="D53" i="36"/>
  <c r="F53" i="36"/>
  <c r="G53" i="36"/>
  <c r="G49" i="36"/>
  <c r="F49" i="36"/>
  <c r="D49" i="36"/>
  <c r="C49" i="36"/>
  <c r="C37" i="36"/>
  <c r="D37" i="36"/>
  <c r="F37" i="36"/>
  <c r="G37" i="36"/>
  <c r="C38" i="36"/>
  <c r="D38" i="36"/>
  <c r="F38" i="36"/>
  <c r="G38" i="36"/>
  <c r="C39" i="36"/>
  <c r="D39" i="36"/>
  <c r="F39" i="36"/>
  <c r="G39" i="36"/>
  <c r="C40" i="36"/>
  <c r="D40" i="36"/>
  <c r="F40" i="36"/>
  <c r="G40" i="36"/>
  <c r="C41" i="36"/>
  <c r="D41" i="36"/>
  <c r="F41" i="36"/>
  <c r="G41" i="36"/>
  <c r="C42" i="36"/>
  <c r="D42" i="36"/>
  <c r="F42" i="36"/>
  <c r="G42" i="36"/>
  <c r="C43" i="36"/>
  <c r="D43" i="36"/>
  <c r="F43" i="36"/>
  <c r="G43" i="36"/>
  <c r="C44" i="36"/>
  <c r="D44" i="36"/>
  <c r="F44" i="36"/>
  <c r="G44" i="36"/>
  <c r="C45" i="36"/>
  <c r="D45" i="36"/>
  <c r="F45" i="36"/>
  <c r="G45" i="36"/>
  <c r="G36" i="36"/>
  <c r="F36" i="36"/>
  <c r="D36" i="36"/>
  <c r="C36" i="36"/>
  <c r="C58" i="35"/>
  <c r="D58" i="35"/>
  <c r="F58" i="35"/>
  <c r="G58" i="35"/>
  <c r="G57" i="35"/>
  <c r="F57" i="35"/>
  <c r="D57" i="35"/>
  <c r="C57" i="35"/>
  <c r="C50" i="35"/>
  <c r="D50" i="35"/>
  <c r="F50" i="35"/>
  <c r="G50" i="35"/>
  <c r="C51" i="35"/>
  <c r="D51" i="35"/>
  <c r="F51" i="35"/>
  <c r="G51" i="35"/>
  <c r="C52" i="35"/>
  <c r="D52" i="35"/>
  <c r="F52" i="35"/>
  <c r="G52" i="35"/>
  <c r="C53" i="35"/>
  <c r="D53" i="35"/>
  <c r="F53" i="35"/>
  <c r="G53" i="35"/>
  <c r="G49" i="35"/>
  <c r="F49" i="35"/>
  <c r="D49" i="35"/>
  <c r="C49" i="35"/>
  <c r="C37" i="35"/>
  <c r="D37" i="35"/>
  <c r="F37" i="35"/>
  <c r="G37" i="35"/>
  <c r="C38" i="35"/>
  <c r="D38" i="35"/>
  <c r="F38" i="35"/>
  <c r="G38" i="35"/>
  <c r="C39" i="35"/>
  <c r="D39" i="35"/>
  <c r="F39" i="35"/>
  <c r="G39" i="35"/>
  <c r="C40" i="35"/>
  <c r="D40" i="35"/>
  <c r="F40" i="35"/>
  <c r="G40" i="35"/>
  <c r="C41" i="35"/>
  <c r="D41" i="35"/>
  <c r="F41" i="35"/>
  <c r="G41" i="35"/>
  <c r="C42" i="35"/>
  <c r="D42" i="35"/>
  <c r="F42" i="35"/>
  <c r="G42" i="35"/>
  <c r="C43" i="35"/>
  <c r="D43" i="35"/>
  <c r="F43" i="35"/>
  <c r="G43" i="35"/>
  <c r="C44" i="35"/>
  <c r="D44" i="35"/>
  <c r="F44" i="35"/>
  <c r="G44" i="35"/>
  <c r="C45" i="35"/>
  <c r="D45" i="35"/>
  <c r="F45" i="35"/>
  <c r="G45" i="35"/>
  <c r="G36" i="35"/>
  <c r="F36" i="35"/>
  <c r="D36" i="35"/>
  <c r="C36" i="35"/>
  <c r="C58" i="33"/>
  <c r="D58" i="33"/>
  <c r="F58" i="33"/>
  <c r="G58" i="33"/>
  <c r="G57" i="33"/>
  <c r="F57" i="33"/>
  <c r="D57" i="33"/>
  <c r="C57" i="33"/>
  <c r="C50" i="33"/>
  <c r="D50" i="33"/>
  <c r="F50" i="33"/>
  <c r="G50" i="33"/>
  <c r="C51" i="33"/>
  <c r="D51" i="33"/>
  <c r="F51" i="33"/>
  <c r="G51" i="33"/>
  <c r="C52" i="33"/>
  <c r="D52" i="33"/>
  <c r="F52" i="33"/>
  <c r="G52" i="33"/>
  <c r="C53" i="33"/>
  <c r="D53" i="33"/>
  <c r="F53" i="33"/>
  <c r="G53" i="33"/>
  <c r="G49" i="33"/>
  <c r="F49" i="33"/>
  <c r="D49" i="33"/>
  <c r="C49" i="33"/>
  <c r="C37" i="33"/>
  <c r="D37" i="33"/>
  <c r="F37" i="33"/>
  <c r="G37" i="33"/>
  <c r="C38" i="33"/>
  <c r="D38" i="33"/>
  <c r="F38" i="33"/>
  <c r="G38" i="33"/>
  <c r="C39" i="33"/>
  <c r="D39" i="33"/>
  <c r="F39" i="33"/>
  <c r="G39" i="33"/>
  <c r="C40" i="33"/>
  <c r="D40" i="33"/>
  <c r="F40" i="33"/>
  <c r="G40" i="33"/>
  <c r="C41" i="33"/>
  <c r="D41" i="33"/>
  <c r="F41" i="33"/>
  <c r="G41" i="33"/>
  <c r="C42" i="33"/>
  <c r="D42" i="33"/>
  <c r="F42" i="33"/>
  <c r="G42" i="33"/>
  <c r="C43" i="33"/>
  <c r="D43" i="33"/>
  <c r="F43" i="33"/>
  <c r="G43" i="33"/>
  <c r="C44" i="33"/>
  <c r="D44" i="33"/>
  <c r="F44" i="33"/>
  <c r="G44" i="33"/>
  <c r="C45" i="33"/>
  <c r="D45" i="33"/>
  <c r="F45" i="33"/>
  <c r="G45" i="33"/>
  <c r="G36" i="33"/>
  <c r="F36" i="33"/>
  <c r="D36" i="33"/>
  <c r="C36" i="33"/>
  <c r="C58" i="34"/>
  <c r="D58" i="34"/>
  <c r="F58" i="34"/>
  <c r="G58" i="34"/>
  <c r="G57" i="34"/>
  <c r="F57" i="34"/>
  <c r="D57" i="34"/>
  <c r="C57" i="34"/>
  <c r="C50" i="34"/>
  <c r="D50" i="34"/>
  <c r="F50" i="34"/>
  <c r="G50" i="34"/>
  <c r="C51" i="34"/>
  <c r="D51" i="34"/>
  <c r="F51" i="34"/>
  <c r="G51" i="34"/>
  <c r="C52" i="34"/>
  <c r="D52" i="34"/>
  <c r="F52" i="34"/>
  <c r="G52" i="34"/>
  <c r="C53" i="34"/>
  <c r="D53" i="34"/>
  <c r="F53" i="34"/>
  <c r="G53" i="34"/>
  <c r="G49" i="34"/>
  <c r="F49" i="34"/>
  <c r="D49" i="34"/>
  <c r="C49" i="34"/>
  <c r="C37" i="34"/>
  <c r="D37" i="34"/>
  <c r="F37" i="34"/>
  <c r="G37" i="34"/>
  <c r="C38" i="34"/>
  <c r="D38" i="34"/>
  <c r="F38" i="34"/>
  <c r="G38" i="34"/>
  <c r="C39" i="34"/>
  <c r="D39" i="34"/>
  <c r="F39" i="34"/>
  <c r="G39" i="34"/>
  <c r="C40" i="34"/>
  <c r="D40" i="34"/>
  <c r="F40" i="34"/>
  <c r="G40" i="34"/>
  <c r="C41" i="34"/>
  <c r="D41" i="34"/>
  <c r="F41" i="34"/>
  <c r="G41" i="34"/>
  <c r="C42" i="34"/>
  <c r="D42" i="34"/>
  <c r="F42" i="34"/>
  <c r="G42" i="34"/>
  <c r="C43" i="34"/>
  <c r="D43" i="34"/>
  <c r="F43" i="34"/>
  <c r="G43" i="34"/>
  <c r="C44" i="34"/>
  <c r="D44" i="34"/>
  <c r="F44" i="34"/>
  <c r="G44" i="34"/>
  <c r="C45" i="34"/>
  <c r="D45" i="34"/>
  <c r="F45" i="34"/>
  <c r="G45" i="34"/>
  <c r="G36" i="34"/>
  <c r="F36" i="34"/>
  <c r="D36" i="34"/>
  <c r="C36" i="34"/>
  <c r="C58" i="32"/>
  <c r="D58" i="32"/>
  <c r="F58" i="32"/>
  <c r="G58" i="32"/>
  <c r="G57" i="32"/>
  <c r="F57" i="32"/>
  <c r="D57" i="32"/>
  <c r="C57" i="32"/>
  <c r="C50" i="32"/>
  <c r="D50" i="32"/>
  <c r="F50" i="32"/>
  <c r="G50" i="32"/>
  <c r="C51" i="32"/>
  <c r="D51" i="32"/>
  <c r="F51" i="32"/>
  <c r="G51" i="32"/>
  <c r="C52" i="32"/>
  <c r="D52" i="32"/>
  <c r="F52" i="32"/>
  <c r="G52" i="32"/>
  <c r="C53" i="32"/>
  <c r="D53" i="32"/>
  <c r="F53" i="32"/>
  <c r="G53" i="32"/>
  <c r="G49" i="32"/>
  <c r="F49" i="32"/>
  <c r="D49" i="32"/>
  <c r="C49" i="32"/>
  <c r="C37" i="32"/>
  <c r="D37" i="32"/>
  <c r="F37" i="32"/>
  <c r="G37" i="32"/>
  <c r="C38" i="32"/>
  <c r="D38" i="32"/>
  <c r="F38" i="32"/>
  <c r="G38" i="32"/>
  <c r="C39" i="32"/>
  <c r="D39" i="32"/>
  <c r="F39" i="32"/>
  <c r="G39" i="32"/>
  <c r="C40" i="32"/>
  <c r="D40" i="32"/>
  <c r="F40" i="32"/>
  <c r="G40" i="32"/>
  <c r="C41" i="32"/>
  <c r="D41" i="32"/>
  <c r="F41" i="32"/>
  <c r="G41" i="32"/>
  <c r="C42" i="32"/>
  <c r="D42" i="32"/>
  <c r="F42" i="32"/>
  <c r="G42" i="32"/>
  <c r="C43" i="32"/>
  <c r="D43" i="32"/>
  <c r="F43" i="32"/>
  <c r="G43" i="32"/>
  <c r="C44" i="32"/>
  <c r="D44" i="32"/>
  <c r="F44" i="32"/>
  <c r="G44" i="32"/>
  <c r="C45" i="32"/>
  <c r="D45" i="32"/>
  <c r="F45" i="32"/>
  <c r="G45" i="32"/>
  <c r="G36" i="32"/>
  <c r="F36" i="32"/>
  <c r="D36" i="32"/>
  <c r="C36" i="32"/>
  <c r="C58" i="31"/>
  <c r="D58" i="31"/>
  <c r="F58" i="31"/>
  <c r="G58" i="31"/>
  <c r="G57" i="31"/>
  <c r="F57" i="31"/>
  <c r="D57" i="31"/>
  <c r="C57" i="31"/>
  <c r="C50" i="31"/>
  <c r="D50" i="31"/>
  <c r="F50" i="31"/>
  <c r="G50" i="31"/>
  <c r="C51" i="31"/>
  <c r="D51" i="31"/>
  <c r="F51" i="31"/>
  <c r="G51" i="31"/>
  <c r="C52" i="31"/>
  <c r="D52" i="31"/>
  <c r="F52" i="31"/>
  <c r="G52" i="31"/>
  <c r="C53" i="31"/>
  <c r="D53" i="31"/>
  <c r="F53" i="31"/>
  <c r="G53" i="31"/>
  <c r="G49" i="31"/>
  <c r="F49" i="31"/>
  <c r="D49" i="31"/>
  <c r="C49" i="31"/>
  <c r="C37" i="31"/>
  <c r="D37" i="31"/>
  <c r="F37" i="31"/>
  <c r="G37" i="31"/>
  <c r="C38" i="31"/>
  <c r="D38" i="31"/>
  <c r="F38" i="31"/>
  <c r="G38" i="31"/>
  <c r="C39" i="31"/>
  <c r="D39" i="31"/>
  <c r="F39" i="31"/>
  <c r="G39" i="31"/>
  <c r="C40" i="31"/>
  <c r="D40" i="31"/>
  <c r="F40" i="31"/>
  <c r="G40" i="31"/>
  <c r="C41" i="31"/>
  <c r="D41" i="31"/>
  <c r="F41" i="31"/>
  <c r="G41" i="31"/>
  <c r="C42" i="31"/>
  <c r="D42" i="31"/>
  <c r="F42" i="31"/>
  <c r="G42" i="31"/>
  <c r="C43" i="31"/>
  <c r="D43" i="31"/>
  <c r="F43" i="31"/>
  <c r="G43" i="31"/>
  <c r="C44" i="31"/>
  <c r="D44" i="31"/>
  <c r="F44" i="31"/>
  <c r="G44" i="31"/>
  <c r="C45" i="31"/>
  <c r="D45" i="31"/>
  <c r="F45" i="31"/>
  <c r="G45" i="31"/>
  <c r="G36" i="31"/>
  <c r="F36" i="31"/>
  <c r="D36" i="31"/>
  <c r="C36" i="31"/>
  <c r="C58" i="30"/>
  <c r="D58" i="30"/>
  <c r="D57" i="30"/>
  <c r="C57" i="30"/>
  <c r="C50" i="30"/>
  <c r="D50" i="30"/>
  <c r="C51" i="30"/>
  <c r="D51" i="30"/>
  <c r="C52" i="30"/>
  <c r="D52" i="30"/>
  <c r="C53" i="30"/>
  <c r="D53" i="30"/>
  <c r="D49" i="30"/>
  <c r="C49" i="30"/>
  <c r="C37" i="30"/>
  <c r="D37" i="30"/>
  <c r="C38" i="30"/>
  <c r="D38" i="30"/>
  <c r="C39" i="30"/>
  <c r="D39" i="30"/>
  <c r="C40" i="30"/>
  <c r="D40" i="30"/>
  <c r="C41" i="30"/>
  <c r="D41" i="30"/>
  <c r="C42" i="30"/>
  <c r="D42" i="30"/>
  <c r="C43" i="30"/>
  <c r="D43" i="30"/>
  <c r="C44" i="30"/>
  <c r="D44" i="30"/>
  <c r="C45" i="30"/>
  <c r="D45" i="30"/>
  <c r="D36" i="30"/>
  <c r="C36" i="30"/>
  <c r="C58" i="29"/>
  <c r="D58" i="29"/>
  <c r="F58" i="29"/>
  <c r="G58" i="29"/>
  <c r="G57" i="29"/>
  <c r="F57" i="29"/>
  <c r="D57" i="29"/>
  <c r="C57" i="29"/>
  <c r="C50" i="29"/>
  <c r="D50" i="29"/>
  <c r="F50" i="29"/>
  <c r="G50" i="29"/>
  <c r="C51" i="29"/>
  <c r="D51" i="29"/>
  <c r="F51" i="29"/>
  <c r="G51" i="29"/>
  <c r="C52" i="29"/>
  <c r="D52" i="29"/>
  <c r="F52" i="29"/>
  <c r="G52" i="29"/>
  <c r="C53" i="29"/>
  <c r="D53" i="29"/>
  <c r="F53" i="29"/>
  <c r="G53" i="29"/>
  <c r="G49" i="29"/>
  <c r="F49" i="29"/>
  <c r="D49" i="29"/>
  <c r="C49" i="29"/>
  <c r="C37" i="29"/>
  <c r="D37" i="29"/>
  <c r="F37" i="29"/>
  <c r="G37" i="29"/>
  <c r="C38" i="29"/>
  <c r="D38" i="29"/>
  <c r="F38" i="29"/>
  <c r="G38" i="29"/>
  <c r="C39" i="29"/>
  <c r="D39" i="29"/>
  <c r="F39" i="29"/>
  <c r="G39" i="29"/>
  <c r="C40" i="29"/>
  <c r="D40" i="29"/>
  <c r="F40" i="29"/>
  <c r="G40" i="29"/>
  <c r="C41" i="29"/>
  <c r="D41" i="29"/>
  <c r="F41" i="29"/>
  <c r="G41" i="29"/>
  <c r="C42" i="29"/>
  <c r="D42" i="29"/>
  <c r="F42" i="29"/>
  <c r="G42" i="29"/>
  <c r="C43" i="29"/>
  <c r="D43" i="29"/>
  <c r="F43" i="29"/>
  <c r="G43" i="29"/>
  <c r="C44" i="29"/>
  <c r="D44" i="29"/>
  <c r="F44" i="29"/>
  <c r="G44" i="29"/>
  <c r="C45" i="29"/>
  <c r="D45" i="29"/>
  <c r="F45" i="29"/>
  <c r="G45" i="29"/>
  <c r="G36" i="29"/>
  <c r="F36" i="29"/>
  <c r="D36" i="29"/>
  <c r="C36" i="29"/>
  <c r="C58" i="28"/>
  <c r="D58" i="28"/>
  <c r="F58" i="28"/>
  <c r="F57" i="28"/>
  <c r="D57" i="28"/>
  <c r="C57" i="28"/>
  <c r="C50" i="28"/>
  <c r="D50" i="28"/>
  <c r="F50" i="28"/>
  <c r="C51" i="28"/>
  <c r="D51" i="28"/>
  <c r="F51" i="28"/>
  <c r="C52" i="28"/>
  <c r="D52" i="28"/>
  <c r="F52" i="28"/>
  <c r="C53" i="28"/>
  <c r="D53" i="28"/>
  <c r="F53" i="28"/>
  <c r="F49" i="28"/>
  <c r="D49" i="28"/>
  <c r="C49" i="28"/>
  <c r="C37" i="28"/>
  <c r="D37" i="28"/>
  <c r="F37" i="28"/>
  <c r="C38" i="28"/>
  <c r="D38" i="28"/>
  <c r="F38" i="28"/>
  <c r="C39" i="28"/>
  <c r="D39" i="28"/>
  <c r="F39" i="28"/>
  <c r="C40" i="28"/>
  <c r="D40" i="28"/>
  <c r="F40" i="28"/>
  <c r="C41" i="28"/>
  <c r="D41" i="28"/>
  <c r="F41" i="28"/>
  <c r="C42" i="28"/>
  <c r="D42" i="28"/>
  <c r="F42" i="28"/>
  <c r="C43" i="28"/>
  <c r="D43" i="28"/>
  <c r="F43" i="28"/>
  <c r="C44" i="28"/>
  <c r="D44" i="28"/>
  <c r="F44" i="28"/>
  <c r="C45" i="28"/>
  <c r="D45" i="28"/>
  <c r="F45" i="28"/>
  <c r="F36" i="28"/>
  <c r="D36" i="28"/>
  <c r="C36" i="28"/>
  <c r="C58" i="27"/>
  <c r="D58" i="27"/>
  <c r="F58" i="27"/>
  <c r="F57" i="27"/>
  <c r="D57" i="27"/>
  <c r="C57" i="27"/>
  <c r="C50" i="27"/>
  <c r="D50" i="27"/>
  <c r="F50" i="27"/>
  <c r="C51" i="27"/>
  <c r="D51" i="27"/>
  <c r="F51" i="27"/>
  <c r="C52" i="27"/>
  <c r="D52" i="27"/>
  <c r="F52" i="27"/>
  <c r="C53" i="27"/>
  <c r="D53" i="27"/>
  <c r="F53" i="27"/>
  <c r="F49" i="27"/>
  <c r="D49" i="27"/>
  <c r="C49" i="27"/>
  <c r="C37" i="27"/>
  <c r="D37" i="27"/>
  <c r="F37" i="27"/>
  <c r="C38" i="27"/>
  <c r="D38" i="27"/>
  <c r="F38" i="27"/>
  <c r="C39" i="27"/>
  <c r="D39" i="27"/>
  <c r="F39" i="27"/>
  <c r="C40" i="27"/>
  <c r="D40" i="27"/>
  <c r="F40" i="27"/>
  <c r="C41" i="27"/>
  <c r="D41" i="27"/>
  <c r="F41" i="27"/>
  <c r="C42" i="27"/>
  <c r="D42" i="27"/>
  <c r="F42" i="27"/>
  <c r="C43" i="27"/>
  <c r="D43" i="27"/>
  <c r="F43" i="27"/>
  <c r="C44" i="27"/>
  <c r="D44" i="27"/>
  <c r="F44" i="27"/>
  <c r="C45" i="27"/>
  <c r="D45" i="27"/>
  <c r="F45" i="27"/>
  <c r="F36" i="27"/>
  <c r="D36" i="27"/>
  <c r="C36" i="27"/>
  <c r="C58" i="26"/>
  <c r="D58" i="26"/>
  <c r="F58" i="26"/>
  <c r="F57" i="26"/>
  <c r="D57" i="26"/>
  <c r="C57" i="26"/>
  <c r="C50" i="26"/>
  <c r="D50" i="26"/>
  <c r="F50" i="26"/>
  <c r="C51" i="26"/>
  <c r="D51" i="26"/>
  <c r="F51" i="26"/>
  <c r="C52" i="26"/>
  <c r="D52" i="26"/>
  <c r="F52" i="26"/>
  <c r="C53" i="26"/>
  <c r="D53" i="26"/>
  <c r="F53" i="26"/>
  <c r="F49" i="26"/>
  <c r="D49" i="26"/>
  <c r="C49" i="26"/>
  <c r="C37" i="26"/>
  <c r="D37" i="26"/>
  <c r="F37" i="26"/>
  <c r="C38" i="26"/>
  <c r="D38" i="26"/>
  <c r="F38" i="26"/>
  <c r="C39" i="26"/>
  <c r="D39" i="26"/>
  <c r="F39" i="26"/>
  <c r="C40" i="26"/>
  <c r="D40" i="26"/>
  <c r="F40" i="26"/>
  <c r="C41" i="26"/>
  <c r="D41" i="26"/>
  <c r="F41" i="26"/>
  <c r="C42" i="26"/>
  <c r="D42" i="26"/>
  <c r="F42" i="26"/>
  <c r="C43" i="26"/>
  <c r="D43" i="26"/>
  <c r="F43" i="26"/>
  <c r="C44" i="26"/>
  <c r="D44" i="26"/>
  <c r="F44" i="26"/>
  <c r="C45" i="26"/>
  <c r="D45" i="26"/>
  <c r="F45" i="26"/>
  <c r="F36" i="26"/>
  <c r="D36" i="26"/>
  <c r="C36" i="26"/>
  <c r="C58" i="25"/>
  <c r="D58" i="25"/>
  <c r="F58" i="25"/>
  <c r="F57" i="25"/>
  <c r="D57" i="25"/>
  <c r="C57" i="25"/>
  <c r="C50" i="25"/>
  <c r="D50" i="25"/>
  <c r="F50" i="25"/>
  <c r="C51" i="25"/>
  <c r="D51" i="25"/>
  <c r="F51" i="25"/>
  <c r="C52" i="25"/>
  <c r="D52" i="25"/>
  <c r="F52" i="25"/>
  <c r="C53" i="25"/>
  <c r="D53" i="25"/>
  <c r="F53" i="25"/>
  <c r="F49" i="25"/>
  <c r="D49" i="25"/>
  <c r="C49" i="25"/>
  <c r="C37" i="25"/>
  <c r="D37" i="25"/>
  <c r="F37" i="25"/>
  <c r="C38" i="25"/>
  <c r="D38" i="25"/>
  <c r="F38" i="25"/>
  <c r="C39" i="25"/>
  <c r="D39" i="25"/>
  <c r="F39" i="25"/>
  <c r="C40" i="25"/>
  <c r="D40" i="25"/>
  <c r="F40" i="25"/>
  <c r="C41" i="25"/>
  <c r="D41" i="25"/>
  <c r="F41" i="25"/>
  <c r="C42" i="25"/>
  <c r="D42" i="25"/>
  <c r="F42" i="25"/>
  <c r="C43" i="25"/>
  <c r="D43" i="25"/>
  <c r="F43" i="25"/>
  <c r="C44" i="25"/>
  <c r="D44" i="25"/>
  <c r="F44" i="25"/>
  <c r="C45" i="25"/>
  <c r="D45" i="25"/>
  <c r="F45" i="25"/>
  <c r="F36" i="25"/>
  <c r="D36" i="25"/>
  <c r="C36" i="25"/>
  <c r="C58" i="24"/>
  <c r="D58" i="24"/>
  <c r="F58" i="24"/>
  <c r="G58" i="24"/>
  <c r="G57" i="24"/>
  <c r="F57" i="24"/>
  <c r="D57" i="24"/>
  <c r="C57" i="24"/>
  <c r="C50" i="24"/>
  <c r="D50" i="24"/>
  <c r="F50" i="24"/>
  <c r="G50" i="24"/>
  <c r="C51" i="24"/>
  <c r="D51" i="24"/>
  <c r="F51" i="24"/>
  <c r="G51" i="24"/>
  <c r="C52" i="24"/>
  <c r="D52" i="24"/>
  <c r="F52" i="24"/>
  <c r="G52" i="24"/>
  <c r="C53" i="24"/>
  <c r="D53" i="24"/>
  <c r="F53" i="24"/>
  <c r="G53" i="24"/>
  <c r="G49" i="24"/>
  <c r="F49" i="24"/>
  <c r="D49" i="24"/>
  <c r="C49" i="24"/>
  <c r="C37" i="24"/>
  <c r="D37" i="24"/>
  <c r="F37" i="24"/>
  <c r="G37" i="24"/>
  <c r="C38" i="24"/>
  <c r="D38" i="24"/>
  <c r="F38" i="24"/>
  <c r="G38" i="24"/>
  <c r="C39" i="24"/>
  <c r="D39" i="24"/>
  <c r="F39" i="24"/>
  <c r="G39" i="24"/>
  <c r="C40" i="24"/>
  <c r="D40" i="24"/>
  <c r="F40" i="24"/>
  <c r="G40" i="24"/>
  <c r="C41" i="24"/>
  <c r="D41" i="24"/>
  <c r="F41" i="24"/>
  <c r="G41" i="24"/>
  <c r="C42" i="24"/>
  <c r="D42" i="24"/>
  <c r="F42" i="24"/>
  <c r="G42" i="24"/>
  <c r="C43" i="24"/>
  <c r="D43" i="24"/>
  <c r="F43" i="24"/>
  <c r="G43" i="24"/>
  <c r="C44" i="24"/>
  <c r="D44" i="24"/>
  <c r="F44" i="24"/>
  <c r="G44" i="24"/>
  <c r="C45" i="24"/>
  <c r="D45" i="24"/>
  <c r="F45" i="24"/>
  <c r="G45" i="24"/>
  <c r="G36" i="24"/>
  <c r="F36" i="24"/>
  <c r="D36" i="24"/>
  <c r="C36" i="24"/>
  <c r="C58" i="23"/>
  <c r="D58" i="23"/>
  <c r="F58" i="23"/>
  <c r="G58" i="23"/>
  <c r="G57" i="23"/>
  <c r="F57" i="23"/>
  <c r="D57" i="23"/>
  <c r="C57" i="23"/>
  <c r="C50" i="23"/>
  <c r="D50" i="23"/>
  <c r="F50" i="23"/>
  <c r="G50" i="23"/>
  <c r="C51" i="23"/>
  <c r="D51" i="23"/>
  <c r="F51" i="23"/>
  <c r="G51" i="23"/>
  <c r="C52" i="23"/>
  <c r="D52" i="23"/>
  <c r="F52" i="23"/>
  <c r="G52" i="23"/>
  <c r="C53" i="23"/>
  <c r="D53" i="23"/>
  <c r="F53" i="23"/>
  <c r="G53" i="23"/>
  <c r="G49" i="23"/>
  <c r="F49" i="23"/>
  <c r="D49" i="23"/>
  <c r="C49" i="23"/>
  <c r="C37" i="23"/>
  <c r="D37" i="23"/>
  <c r="F37" i="23"/>
  <c r="G37" i="23"/>
  <c r="C38" i="23"/>
  <c r="D38" i="23"/>
  <c r="F38" i="23"/>
  <c r="G38" i="23"/>
  <c r="C39" i="23"/>
  <c r="D39" i="23"/>
  <c r="F39" i="23"/>
  <c r="G39" i="23"/>
  <c r="C40" i="23"/>
  <c r="D40" i="23"/>
  <c r="F40" i="23"/>
  <c r="G40" i="23"/>
  <c r="C41" i="23"/>
  <c r="D41" i="23"/>
  <c r="F41" i="23"/>
  <c r="G41" i="23"/>
  <c r="C42" i="23"/>
  <c r="D42" i="23"/>
  <c r="F42" i="23"/>
  <c r="G42" i="23"/>
  <c r="C43" i="23"/>
  <c r="D43" i="23"/>
  <c r="F43" i="23"/>
  <c r="G43" i="23"/>
  <c r="C44" i="23"/>
  <c r="D44" i="23"/>
  <c r="F44" i="23"/>
  <c r="G44" i="23"/>
  <c r="C45" i="23"/>
  <c r="D45" i="23"/>
  <c r="F45" i="23"/>
  <c r="G45" i="23"/>
  <c r="G36" i="23"/>
  <c r="F36" i="23"/>
  <c r="D36" i="23"/>
  <c r="C36" i="23"/>
  <c r="C58" i="16"/>
  <c r="D58" i="16"/>
  <c r="F58" i="16"/>
  <c r="F57" i="16"/>
  <c r="D57" i="16"/>
  <c r="C57" i="16"/>
  <c r="C50" i="16"/>
  <c r="D50" i="16"/>
  <c r="F50" i="16"/>
  <c r="C51" i="16"/>
  <c r="D51" i="16"/>
  <c r="F51" i="16"/>
  <c r="C52" i="16"/>
  <c r="D52" i="16"/>
  <c r="F52" i="16"/>
  <c r="C53" i="16"/>
  <c r="D53" i="16"/>
  <c r="F53" i="16"/>
  <c r="F49" i="16"/>
  <c r="D49" i="16"/>
  <c r="C49" i="16"/>
  <c r="C37" i="16"/>
  <c r="D37" i="16"/>
  <c r="F37" i="16"/>
  <c r="C38" i="16"/>
  <c r="D38" i="16"/>
  <c r="F38" i="16"/>
  <c r="C39" i="16"/>
  <c r="D39" i="16"/>
  <c r="F39" i="16"/>
  <c r="C40" i="16"/>
  <c r="D40" i="16"/>
  <c r="F40" i="16"/>
  <c r="C41" i="16"/>
  <c r="D41" i="16"/>
  <c r="F41" i="16"/>
  <c r="C42" i="16"/>
  <c r="D42" i="16"/>
  <c r="F42" i="16"/>
  <c r="C43" i="16"/>
  <c r="D43" i="16"/>
  <c r="F43" i="16"/>
  <c r="C44" i="16"/>
  <c r="D44" i="16"/>
  <c r="F44" i="16"/>
  <c r="C45" i="16"/>
  <c r="D45" i="16"/>
  <c r="F45" i="16"/>
  <c r="F36" i="16"/>
  <c r="D36" i="16"/>
  <c r="C36" i="16"/>
  <c r="C58" i="17"/>
  <c r="D58" i="17"/>
  <c r="F58" i="17"/>
  <c r="G58" i="17"/>
  <c r="G57" i="17"/>
  <c r="F57" i="17"/>
  <c r="D57" i="17"/>
  <c r="C57" i="17"/>
  <c r="C50" i="17"/>
  <c r="D50" i="17"/>
  <c r="F50" i="17"/>
  <c r="G50" i="17"/>
  <c r="C51" i="17"/>
  <c r="D51" i="17"/>
  <c r="F51" i="17"/>
  <c r="G51" i="17"/>
  <c r="C52" i="17"/>
  <c r="D52" i="17"/>
  <c r="F52" i="17"/>
  <c r="G52" i="17"/>
  <c r="C53" i="17"/>
  <c r="D53" i="17"/>
  <c r="F53" i="17"/>
  <c r="G53" i="17"/>
  <c r="G49" i="17"/>
  <c r="F49" i="17"/>
  <c r="D49" i="17"/>
  <c r="C49" i="17"/>
  <c r="C37" i="17"/>
  <c r="D37" i="17"/>
  <c r="F37" i="17"/>
  <c r="G37" i="17"/>
  <c r="C38" i="17"/>
  <c r="D38" i="17"/>
  <c r="F38" i="17"/>
  <c r="G38" i="17"/>
  <c r="C39" i="17"/>
  <c r="D39" i="17"/>
  <c r="F39" i="17"/>
  <c r="G39" i="17"/>
  <c r="C40" i="17"/>
  <c r="D40" i="17"/>
  <c r="F40" i="17"/>
  <c r="G40" i="17"/>
  <c r="C41" i="17"/>
  <c r="D41" i="17"/>
  <c r="F41" i="17"/>
  <c r="G41" i="17"/>
  <c r="C42" i="17"/>
  <c r="D42" i="17"/>
  <c r="F42" i="17"/>
  <c r="G42" i="17"/>
  <c r="C43" i="17"/>
  <c r="D43" i="17"/>
  <c r="F43" i="17"/>
  <c r="G43" i="17"/>
  <c r="C44" i="17"/>
  <c r="D44" i="17"/>
  <c r="F44" i="17"/>
  <c r="G44" i="17"/>
  <c r="C45" i="17"/>
  <c r="D45" i="17"/>
  <c r="F45" i="17"/>
  <c r="G45" i="17"/>
  <c r="G36" i="17"/>
  <c r="F36" i="17"/>
  <c r="D36" i="17"/>
  <c r="C36" i="17"/>
  <c r="C58" i="9"/>
  <c r="D58" i="9"/>
  <c r="F58" i="9"/>
  <c r="G58" i="9"/>
  <c r="G57" i="9"/>
  <c r="F57" i="9"/>
  <c r="D57" i="9"/>
  <c r="C57" i="9"/>
  <c r="C50" i="9"/>
  <c r="D50" i="9"/>
  <c r="F50" i="9"/>
  <c r="G50" i="9"/>
  <c r="C51" i="9"/>
  <c r="D51" i="9"/>
  <c r="F51" i="9"/>
  <c r="G51" i="9"/>
  <c r="C52" i="9"/>
  <c r="D52" i="9"/>
  <c r="F52" i="9"/>
  <c r="G52" i="9"/>
  <c r="C53" i="9"/>
  <c r="D53" i="9"/>
  <c r="F53" i="9"/>
  <c r="G53" i="9"/>
  <c r="G49" i="9"/>
  <c r="F49" i="9"/>
  <c r="D49" i="9"/>
  <c r="C49" i="9"/>
  <c r="C37" i="9"/>
  <c r="D37" i="9"/>
  <c r="F37" i="9"/>
  <c r="G37" i="9"/>
  <c r="C38" i="9"/>
  <c r="D38" i="9"/>
  <c r="F38" i="9"/>
  <c r="G38" i="9"/>
  <c r="C39" i="9"/>
  <c r="D39" i="9"/>
  <c r="F39" i="9"/>
  <c r="G39" i="9"/>
  <c r="C40" i="9"/>
  <c r="D40" i="9"/>
  <c r="F40" i="9"/>
  <c r="G40" i="9"/>
  <c r="C41" i="9"/>
  <c r="D41" i="9"/>
  <c r="F41" i="9"/>
  <c r="G41" i="9"/>
  <c r="C42" i="9"/>
  <c r="D42" i="9"/>
  <c r="F42" i="9"/>
  <c r="G42" i="9"/>
  <c r="C43" i="9"/>
  <c r="D43" i="9"/>
  <c r="F43" i="9"/>
  <c r="G43" i="9"/>
  <c r="C44" i="9"/>
  <c r="D44" i="9"/>
  <c r="F44" i="9"/>
  <c r="G44" i="9"/>
  <c r="C45" i="9"/>
  <c r="D45" i="9"/>
  <c r="F45" i="9"/>
  <c r="G45" i="9"/>
  <c r="G36" i="9"/>
  <c r="F36" i="9"/>
  <c r="D36" i="9"/>
  <c r="C36" i="9"/>
  <c r="C58" i="8"/>
  <c r="D58" i="8"/>
  <c r="F58" i="8"/>
  <c r="G58" i="8"/>
  <c r="G57" i="8"/>
  <c r="F57" i="8"/>
  <c r="D57" i="8"/>
  <c r="C57" i="8"/>
  <c r="C50" i="8"/>
  <c r="D50" i="8"/>
  <c r="F50" i="8"/>
  <c r="G50" i="8"/>
  <c r="C51" i="8"/>
  <c r="D51" i="8"/>
  <c r="F51" i="8"/>
  <c r="G51" i="8"/>
  <c r="C52" i="8"/>
  <c r="D52" i="8"/>
  <c r="F52" i="8"/>
  <c r="G52" i="8"/>
  <c r="C53" i="8"/>
  <c r="D53" i="8"/>
  <c r="F53" i="8"/>
  <c r="G53" i="8"/>
  <c r="G49" i="8"/>
  <c r="F49" i="8"/>
  <c r="D49" i="8"/>
  <c r="C49" i="8"/>
  <c r="C37" i="8"/>
  <c r="D37" i="8"/>
  <c r="F37" i="8"/>
  <c r="G37" i="8"/>
  <c r="C38" i="8"/>
  <c r="D38" i="8"/>
  <c r="F38" i="8"/>
  <c r="G38" i="8"/>
  <c r="C39" i="8"/>
  <c r="D39" i="8"/>
  <c r="F39" i="8"/>
  <c r="G39" i="8"/>
  <c r="C40" i="8"/>
  <c r="D40" i="8"/>
  <c r="F40" i="8"/>
  <c r="G40" i="8"/>
  <c r="C41" i="8"/>
  <c r="D41" i="8"/>
  <c r="F41" i="8"/>
  <c r="G41" i="8"/>
  <c r="C42" i="8"/>
  <c r="D42" i="8"/>
  <c r="F42" i="8"/>
  <c r="G42" i="8"/>
  <c r="C43" i="8"/>
  <c r="D43" i="8"/>
  <c r="F43" i="8"/>
  <c r="G43" i="8"/>
  <c r="C44" i="8"/>
  <c r="D44" i="8"/>
  <c r="F44" i="8"/>
  <c r="G44" i="8"/>
  <c r="C45" i="8"/>
  <c r="D45" i="8"/>
  <c r="F45" i="8"/>
  <c r="G45" i="8"/>
  <c r="G36" i="8"/>
  <c r="F36" i="8"/>
  <c r="D36" i="8"/>
  <c r="C36" i="8"/>
  <c r="G63" i="68" l="1"/>
  <c r="F63" i="68"/>
  <c r="D63" i="68"/>
  <c r="C63" i="68"/>
  <c r="F59" i="68"/>
  <c r="C59" i="68"/>
  <c r="G54" i="68"/>
  <c r="D54" i="68"/>
  <c r="C54" i="68"/>
  <c r="G46" i="68"/>
  <c r="F46" i="68"/>
  <c r="C46" i="68"/>
  <c r="G32" i="68"/>
  <c r="F32" i="68"/>
  <c r="D32" i="68"/>
  <c r="C32" i="68"/>
  <c r="G31" i="68"/>
  <c r="F31" i="68"/>
  <c r="D31" i="68"/>
  <c r="C31" i="68"/>
  <c r="G30" i="68"/>
  <c r="F30" i="68"/>
  <c r="D30" i="68"/>
  <c r="C30" i="68"/>
  <c r="G29" i="68"/>
  <c r="F29" i="68"/>
  <c r="D29" i="68"/>
  <c r="C29" i="68"/>
  <c r="G28" i="68"/>
  <c r="F28" i="68"/>
  <c r="F33" i="68" s="1"/>
  <c r="D28" i="68"/>
  <c r="D33" i="68" s="1"/>
  <c r="C28" i="68"/>
  <c r="G24" i="68"/>
  <c r="F24" i="68"/>
  <c r="D24" i="68"/>
  <c r="C24" i="68"/>
  <c r="G23" i="68"/>
  <c r="F23" i="68"/>
  <c r="D23" i="68"/>
  <c r="C23" i="68"/>
  <c r="G22" i="68"/>
  <c r="F22" i="68"/>
  <c r="D22" i="68"/>
  <c r="C22" i="68"/>
  <c r="G21" i="68"/>
  <c r="F21" i="68"/>
  <c r="D21" i="68"/>
  <c r="C21" i="68"/>
  <c r="G20" i="68"/>
  <c r="F20" i="68"/>
  <c r="D20" i="68"/>
  <c r="C20" i="68"/>
  <c r="G19" i="68"/>
  <c r="F19" i="68"/>
  <c r="D19" i="68"/>
  <c r="C19" i="68"/>
  <c r="G18" i="68"/>
  <c r="F18" i="68"/>
  <c r="D18" i="68"/>
  <c r="C18" i="68"/>
  <c r="G17" i="68"/>
  <c r="F17" i="68"/>
  <c r="D17" i="68"/>
  <c r="C17" i="68"/>
  <c r="G16" i="68"/>
  <c r="F16" i="68"/>
  <c r="D16" i="68"/>
  <c r="C16" i="68"/>
  <c r="G15" i="68"/>
  <c r="F15" i="68"/>
  <c r="D15" i="68"/>
  <c r="D25" i="68" s="1"/>
  <c r="C15" i="68"/>
  <c r="G63" i="67"/>
  <c r="F63" i="67"/>
  <c r="D63" i="67"/>
  <c r="C63" i="67"/>
  <c r="G32" i="67"/>
  <c r="F32" i="67"/>
  <c r="D32" i="67"/>
  <c r="C32" i="67"/>
  <c r="G31" i="67"/>
  <c r="F31" i="67"/>
  <c r="D31" i="67"/>
  <c r="C31" i="67"/>
  <c r="G30" i="67"/>
  <c r="F30" i="67"/>
  <c r="D30" i="67"/>
  <c r="C30" i="67"/>
  <c r="G29" i="67"/>
  <c r="F29" i="67"/>
  <c r="D29" i="67"/>
  <c r="C29" i="67"/>
  <c r="G28" i="67"/>
  <c r="F28" i="67"/>
  <c r="D28" i="67"/>
  <c r="C28" i="67"/>
  <c r="G24" i="67"/>
  <c r="F24" i="67"/>
  <c r="D24" i="67"/>
  <c r="C24" i="67"/>
  <c r="G23" i="67"/>
  <c r="F23" i="67"/>
  <c r="D23" i="67"/>
  <c r="C23" i="67"/>
  <c r="G22" i="67"/>
  <c r="F22" i="67"/>
  <c r="D22" i="67"/>
  <c r="C22" i="67"/>
  <c r="G21" i="67"/>
  <c r="F21" i="67"/>
  <c r="D21" i="67"/>
  <c r="C21" i="67"/>
  <c r="G20" i="67"/>
  <c r="F20" i="67"/>
  <c r="D20" i="67"/>
  <c r="C20" i="67"/>
  <c r="G19" i="67"/>
  <c r="F19" i="67"/>
  <c r="D19" i="67"/>
  <c r="C19" i="67"/>
  <c r="G18" i="67"/>
  <c r="F18" i="67"/>
  <c r="D18" i="67"/>
  <c r="C18" i="67"/>
  <c r="G17" i="67"/>
  <c r="F17" i="67"/>
  <c r="D17" i="67"/>
  <c r="C17" i="67"/>
  <c r="G16" i="67"/>
  <c r="F16" i="67"/>
  <c r="D16" i="67"/>
  <c r="C16" i="67"/>
  <c r="G15" i="67"/>
  <c r="F15" i="67"/>
  <c r="D15" i="67"/>
  <c r="C15" i="67"/>
  <c r="E53" i="67" l="1"/>
  <c r="E39" i="67"/>
  <c r="E43" i="67"/>
  <c r="E58" i="67"/>
  <c r="E52" i="67"/>
  <c r="E49" i="67"/>
  <c r="E38" i="67"/>
  <c r="E42" i="67"/>
  <c r="E57" i="67"/>
  <c r="E51" i="67"/>
  <c r="E37" i="67"/>
  <c r="E41" i="67"/>
  <c r="E45" i="67"/>
  <c r="E50" i="67"/>
  <c r="E40" i="67"/>
  <c r="E44" i="67"/>
  <c r="E36" i="67"/>
  <c r="H57" i="68"/>
  <c r="H53" i="68"/>
  <c r="H39" i="68"/>
  <c r="H43" i="68"/>
  <c r="H58" i="68"/>
  <c r="H52" i="68"/>
  <c r="H38" i="68"/>
  <c r="H42" i="68"/>
  <c r="H36" i="68"/>
  <c r="H51" i="68"/>
  <c r="H37" i="68"/>
  <c r="H41" i="68"/>
  <c r="H45" i="68"/>
  <c r="H50" i="68"/>
  <c r="H49" i="68"/>
  <c r="H40" i="68"/>
  <c r="H44" i="68"/>
  <c r="E63" i="68"/>
  <c r="E50" i="68"/>
  <c r="E40" i="68"/>
  <c r="E44" i="68"/>
  <c r="E36" i="68"/>
  <c r="E53" i="68"/>
  <c r="E39" i="68"/>
  <c r="E43" i="68"/>
  <c r="E58" i="68"/>
  <c r="E52" i="68"/>
  <c r="E49" i="68"/>
  <c r="E38" i="68"/>
  <c r="E42" i="68"/>
  <c r="E57" i="68"/>
  <c r="E51" i="68"/>
  <c r="E37" i="68"/>
  <c r="E41" i="68"/>
  <c r="E45" i="68"/>
  <c r="H63" i="67"/>
  <c r="H58" i="67"/>
  <c r="H52" i="67"/>
  <c r="H38" i="67"/>
  <c r="H42" i="67"/>
  <c r="H36" i="67"/>
  <c r="H51" i="67"/>
  <c r="H37" i="67"/>
  <c r="H41" i="67"/>
  <c r="H45" i="67"/>
  <c r="H50" i="67"/>
  <c r="H49" i="67"/>
  <c r="H40" i="67"/>
  <c r="H44" i="67"/>
  <c r="H57" i="67"/>
  <c r="H53" i="67"/>
  <c r="H39" i="67"/>
  <c r="H43" i="67"/>
  <c r="D59" i="68"/>
  <c r="G59" i="68"/>
  <c r="F59" i="67"/>
  <c r="D25" i="67"/>
  <c r="H15" i="67"/>
  <c r="E16" i="67"/>
  <c r="E15" i="67"/>
  <c r="H18" i="67"/>
  <c r="E19" i="67"/>
  <c r="H22" i="67"/>
  <c r="E23" i="67"/>
  <c r="H29" i="67"/>
  <c r="E30" i="67"/>
  <c r="H59" i="67"/>
  <c r="E63" i="67"/>
  <c r="H17" i="68"/>
  <c r="E18" i="68"/>
  <c r="H21" i="68"/>
  <c r="E22" i="68"/>
  <c r="H28" i="68"/>
  <c r="E29" i="68"/>
  <c r="H32" i="68"/>
  <c r="H59" i="68"/>
  <c r="E18" i="67"/>
  <c r="H21" i="67"/>
  <c r="E22" i="67"/>
  <c r="H28" i="67"/>
  <c r="E29" i="67"/>
  <c r="H32" i="67"/>
  <c r="E59" i="67"/>
  <c r="H16" i="68"/>
  <c r="E17" i="68"/>
  <c r="H20" i="68"/>
  <c r="E21" i="68"/>
  <c r="H24" i="68"/>
  <c r="E28" i="68"/>
  <c r="H31" i="68"/>
  <c r="E32" i="68"/>
  <c r="H17" i="67"/>
  <c r="H16" i="67"/>
  <c r="E17" i="67"/>
  <c r="H20" i="67"/>
  <c r="E21" i="67"/>
  <c r="H24" i="67"/>
  <c r="E28" i="67"/>
  <c r="H31" i="67"/>
  <c r="E32" i="67"/>
  <c r="H15" i="68"/>
  <c r="E16" i="68"/>
  <c r="H19" i="68"/>
  <c r="E20" i="68"/>
  <c r="H23" i="68"/>
  <c r="E24" i="68"/>
  <c r="H30" i="68"/>
  <c r="E31" i="68"/>
  <c r="H63" i="68"/>
  <c r="H19" i="67"/>
  <c r="E20" i="67"/>
  <c r="H23" i="67"/>
  <c r="E24" i="67"/>
  <c r="F33" i="67"/>
  <c r="H30" i="67"/>
  <c r="H33" i="67" s="1"/>
  <c r="E31" i="67"/>
  <c r="C46" i="67"/>
  <c r="G46" i="67"/>
  <c r="E54" i="67"/>
  <c r="E15" i="68"/>
  <c r="H18" i="68"/>
  <c r="E19" i="68"/>
  <c r="H22" i="68"/>
  <c r="E23" i="68"/>
  <c r="H29" i="68"/>
  <c r="E30" i="68"/>
  <c r="C25" i="68"/>
  <c r="F54" i="68"/>
  <c r="G25" i="68"/>
  <c r="C33" i="68"/>
  <c r="G33" i="68"/>
  <c r="F25" i="68"/>
  <c r="D46" i="68"/>
  <c r="C33" i="67"/>
  <c r="G33" i="67"/>
  <c r="C59" i="67"/>
  <c r="G59" i="67"/>
  <c r="F25" i="67"/>
  <c r="D33" i="67"/>
  <c r="C54" i="67"/>
  <c r="G54" i="67"/>
  <c r="D59" i="67"/>
  <c r="F46" i="67"/>
  <c r="D54" i="67"/>
  <c r="F54" i="67"/>
  <c r="C25" i="67"/>
  <c r="G25" i="67"/>
  <c r="D46" i="67"/>
  <c r="E33" i="68" l="1"/>
  <c r="H54" i="67"/>
  <c r="E33" i="67"/>
  <c r="I50" i="68"/>
  <c r="I40" i="68"/>
  <c r="I44" i="68"/>
  <c r="I36" i="68"/>
  <c r="I53" i="68"/>
  <c r="I39" i="68"/>
  <c r="I43" i="68"/>
  <c r="I58" i="68"/>
  <c r="I52" i="68"/>
  <c r="I49" i="68"/>
  <c r="I38" i="68"/>
  <c r="I42" i="68"/>
  <c r="I57" i="68"/>
  <c r="I51" i="68"/>
  <c r="I37" i="68"/>
  <c r="I41" i="68"/>
  <c r="I45" i="68"/>
  <c r="I53" i="67"/>
  <c r="I39" i="67"/>
  <c r="I43" i="67"/>
  <c r="I58" i="67"/>
  <c r="I52" i="67"/>
  <c r="I49" i="67"/>
  <c r="I38" i="67"/>
  <c r="I42" i="67"/>
  <c r="I57" i="67"/>
  <c r="I51" i="67"/>
  <c r="I37" i="67"/>
  <c r="I41" i="67"/>
  <c r="I45" i="67"/>
  <c r="I50" i="67"/>
  <c r="I40" i="67"/>
  <c r="I44" i="67"/>
  <c r="I36" i="67"/>
  <c r="E59" i="68"/>
  <c r="E46" i="67"/>
  <c r="E25" i="67"/>
  <c r="H46" i="67"/>
  <c r="H46" i="68"/>
  <c r="E25" i="68"/>
  <c r="I31" i="67"/>
  <c r="I24" i="67"/>
  <c r="I20" i="67"/>
  <c r="I16" i="67"/>
  <c r="I32" i="67"/>
  <c r="I28" i="67"/>
  <c r="I21" i="67"/>
  <c r="I17" i="67"/>
  <c r="I18" i="67"/>
  <c r="I29" i="67"/>
  <c r="I22" i="67"/>
  <c r="I63" i="67"/>
  <c r="I30" i="67"/>
  <c r="I23" i="67"/>
  <c r="I19" i="67"/>
  <c r="I15" i="67"/>
  <c r="I63" i="68"/>
  <c r="I30" i="68"/>
  <c r="I23" i="68"/>
  <c r="I19" i="68"/>
  <c r="I15" i="68"/>
  <c r="I31" i="68"/>
  <c r="I24" i="68"/>
  <c r="I20" i="68"/>
  <c r="I16" i="68"/>
  <c r="I32" i="68"/>
  <c r="I28" i="68"/>
  <c r="I21" i="68"/>
  <c r="I17" i="68"/>
  <c r="I29" i="68"/>
  <c r="I22" i="68"/>
  <c r="I18" i="68"/>
  <c r="H25" i="68"/>
  <c r="H33" i="68"/>
  <c r="H54" i="68"/>
  <c r="E46" i="68"/>
  <c r="E54" i="68"/>
  <c r="H25" i="67"/>
  <c r="G63" i="66"/>
  <c r="F63" i="66"/>
  <c r="D63" i="66"/>
  <c r="C63" i="66"/>
  <c r="G32" i="66"/>
  <c r="F32" i="66"/>
  <c r="D32" i="66"/>
  <c r="C32" i="66"/>
  <c r="G31" i="66"/>
  <c r="F31" i="66"/>
  <c r="D31" i="66"/>
  <c r="C31" i="66"/>
  <c r="G30" i="66"/>
  <c r="F30" i="66"/>
  <c r="D30" i="66"/>
  <c r="C30" i="66"/>
  <c r="G29" i="66"/>
  <c r="F29" i="66"/>
  <c r="D29" i="66"/>
  <c r="C29" i="66"/>
  <c r="G28" i="66"/>
  <c r="G33" i="66" s="1"/>
  <c r="F28" i="66"/>
  <c r="D28" i="66"/>
  <c r="C28" i="66"/>
  <c r="C33" i="66" s="1"/>
  <c r="G24" i="66"/>
  <c r="F24" i="66"/>
  <c r="D24" i="66"/>
  <c r="C24" i="66"/>
  <c r="G23" i="66"/>
  <c r="F23" i="66"/>
  <c r="D23" i="66"/>
  <c r="C23" i="66"/>
  <c r="G22" i="66"/>
  <c r="F22" i="66"/>
  <c r="D22" i="66"/>
  <c r="C22" i="66"/>
  <c r="G21" i="66"/>
  <c r="F21" i="66"/>
  <c r="D21" i="66"/>
  <c r="C21" i="66"/>
  <c r="G20" i="66"/>
  <c r="F20" i="66"/>
  <c r="D20" i="66"/>
  <c r="C20" i="66"/>
  <c r="G19" i="66"/>
  <c r="F19" i="66"/>
  <c r="D19" i="66"/>
  <c r="C19" i="66"/>
  <c r="G18" i="66"/>
  <c r="F18" i="66"/>
  <c r="D18" i="66"/>
  <c r="C18" i="66"/>
  <c r="G17" i="66"/>
  <c r="F17" i="66"/>
  <c r="D17" i="66"/>
  <c r="C17" i="66"/>
  <c r="G16" i="66"/>
  <c r="F16" i="66"/>
  <c r="D16" i="66"/>
  <c r="C16" i="66"/>
  <c r="G15" i="66"/>
  <c r="F15" i="66"/>
  <c r="D15" i="66"/>
  <c r="C15" i="66"/>
  <c r="G63" i="65"/>
  <c r="F63" i="65"/>
  <c r="D63" i="65"/>
  <c r="C63" i="65"/>
  <c r="G32" i="65"/>
  <c r="F32" i="65"/>
  <c r="D32" i="65"/>
  <c r="C32" i="65"/>
  <c r="G31" i="65"/>
  <c r="F31" i="65"/>
  <c r="D31" i="65"/>
  <c r="C31" i="65"/>
  <c r="G30" i="65"/>
  <c r="F30" i="65"/>
  <c r="D30" i="65"/>
  <c r="C30" i="65"/>
  <c r="G29" i="65"/>
  <c r="F29" i="65"/>
  <c r="D29" i="65"/>
  <c r="C29" i="65"/>
  <c r="G28" i="65"/>
  <c r="F28" i="65"/>
  <c r="D28" i="65"/>
  <c r="C28" i="65"/>
  <c r="G24" i="65"/>
  <c r="F24" i="65"/>
  <c r="D24" i="65"/>
  <c r="C24" i="65"/>
  <c r="G23" i="65"/>
  <c r="F23" i="65"/>
  <c r="D23" i="65"/>
  <c r="C23" i="65"/>
  <c r="G22" i="65"/>
  <c r="F22" i="65"/>
  <c r="D22" i="65"/>
  <c r="C22" i="65"/>
  <c r="G21" i="65"/>
  <c r="F21" i="65"/>
  <c r="D21" i="65"/>
  <c r="C21" i="65"/>
  <c r="G20" i="65"/>
  <c r="F20" i="65"/>
  <c r="D20" i="65"/>
  <c r="C20" i="65"/>
  <c r="G19" i="65"/>
  <c r="F19" i="65"/>
  <c r="D19" i="65"/>
  <c r="C19" i="65"/>
  <c r="G18" i="65"/>
  <c r="F18" i="65"/>
  <c r="D18" i="65"/>
  <c r="C18" i="65"/>
  <c r="G17" i="65"/>
  <c r="F17" i="65"/>
  <c r="D17" i="65"/>
  <c r="C17" i="65"/>
  <c r="G16" i="65"/>
  <c r="F16" i="65"/>
  <c r="D16" i="65"/>
  <c r="C16" i="65"/>
  <c r="G15" i="65"/>
  <c r="F15" i="65"/>
  <c r="D15" i="65"/>
  <c r="C15" i="65"/>
  <c r="F59" i="66" l="1"/>
  <c r="G59" i="66"/>
  <c r="D59" i="65"/>
  <c r="F59" i="65"/>
  <c r="I33" i="68"/>
  <c r="I54" i="68"/>
  <c r="I46" i="68"/>
  <c r="I59" i="68"/>
  <c r="I25" i="68"/>
  <c r="I46" i="67"/>
  <c r="I33" i="67"/>
  <c r="I54" i="67"/>
  <c r="I25" i="67"/>
  <c r="I59" i="67"/>
  <c r="C59" i="66"/>
  <c r="F25" i="66"/>
  <c r="D33" i="66"/>
  <c r="C54" i="66"/>
  <c r="G54" i="66"/>
  <c r="D59" i="66"/>
  <c r="C54" i="65"/>
  <c r="G54" i="65"/>
  <c r="F46" i="66"/>
  <c r="D54" i="66"/>
  <c r="D25" i="66"/>
  <c r="F33" i="66"/>
  <c r="C46" i="66"/>
  <c r="G46" i="66"/>
  <c r="C46" i="65"/>
  <c r="G46" i="65"/>
  <c r="F54" i="66"/>
  <c r="C25" i="66"/>
  <c r="G25" i="66"/>
  <c r="D46" i="66"/>
  <c r="C25" i="65"/>
  <c r="F46" i="65"/>
  <c r="D54" i="65"/>
  <c r="F25" i="65"/>
  <c r="F33" i="65"/>
  <c r="G25" i="65"/>
  <c r="D25" i="65"/>
  <c r="C33" i="65"/>
  <c r="G33" i="65"/>
  <c r="D33" i="65"/>
  <c r="D46" i="65"/>
  <c r="F54" i="65"/>
  <c r="C59" i="65"/>
  <c r="G59" i="65"/>
  <c r="E57" i="23" l="1"/>
  <c r="E51" i="23"/>
  <c r="E37" i="23"/>
  <c r="E41" i="23"/>
  <c r="E45" i="23"/>
  <c r="E50" i="23"/>
  <c r="E40" i="23"/>
  <c r="E44" i="23"/>
  <c r="E36" i="23"/>
  <c r="E53" i="23"/>
  <c r="E39" i="23"/>
  <c r="E43" i="23"/>
  <c r="E58" i="23"/>
  <c r="E52" i="23"/>
  <c r="E49" i="23"/>
  <c r="E38" i="23"/>
  <c r="E42" i="23"/>
  <c r="E57" i="9"/>
  <c r="E51" i="9"/>
  <c r="E37" i="9"/>
  <c r="E41" i="9"/>
  <c r="E45" i="9"/>
  <c r="E50" i="9"/>
  <c r="E40" i="9"/>
  <c r="E44" i="9"/>
  <c r="E36" i="9"/>
  <c r="E53" i="9"/>
  <c r="E39" i="9"/>
  <c r="E43" i="9"/>
  <c r="E58" i="9"/>
  <c r="E52" i="9"/>
  <c r="E49" i="9"/>
  <c r="E38" i="9"/>
  <c r="E42" i="9"/>
  <c r="H58" i="16"/>
  <c r="H50" i="16"/>
  <c r="H52" i="16"/>
  <c r="H38" i="16"/>
  <c r="H40" i="16"/>
  <c r="H42" i="16"/>
  <c r="H44" i="16"/>
  <c r="H49" i="16"/>
  <c r="H36" i="16"/>
  <c r="H51" i="16"/>
  <c r="H53" i="16"/>
  <c r="H37" i="16"/>
  <c r="H39" i="16"/>
  <c r="H41" i="16"/>
  <c r="H43" i="16"/>
  <c r="H45" i="16"/>
  <c r="H57" i="16"/>
  <c r="E50" i="8"/>
  <c r="E40" i="8"/>
  <c r="E44" i="8"/>
  <c r="E53" i="8"/>
  <c r="E39" i="8"/>
  <c r="E43" i="8"/>
  <c r="E58" i="8"/>
  <c r="E52" i="8"/>
  <c r="E49" i="8"/>
  <c r="E38" i="8"/>
  <c r="E42" i="8"/>
  <c r="E36" i="8"/>
  <c r="E57" i="8"/>
  <c r="E51" i="8"/>
  <c r="E37" i="8"/>
  <c r="E41" i="8"/>
  <c r="E45" i="8"/>
  <c r="H51" i="17"/>
  <c r="H37" i="17"/>
  <c r="H41" i="17"/>
  <c r="H45" i="17"/>
  <c r="H50" i="17"/>
  <c r="H49" i="17"/>
  <c r="H40" i="17"/>
  <c r="H44" i="17"/>
  <c r="H57" i="17"/>
  <c r="H53" i="17"/>
  <c r="H39" i="17"/>
  <c r="H43" i="17"/>
  <c r="H58" i="17"/>
  <c r="H52" i="17"/>
  <c r="H38" i="17"/>
  <c r="H42" i="17"/>
  <c r="H36" i="17"/>
  <c r="E51" i="16"/>
  <c r="E53" i="16"/>
  <c r="E37" i="16"/>
  <c r="E39" i="16"/>
  <c r="E41" i="16"/>
  <c r="E43" i="16"/>
  <c r="E45" i="16"/>
  <c r="E57" i="16"/>
  <c r="E58" i="16"/>
  <c r="E50" i="16"/>
  <c r="E52" i="16"/>
  <c r="E38" i="16"/>
  <c r="E40" i="16"/>
  <c r="E42" i="16"/>
  <c r="E44" i="16"/>
  <c r="E49" i="16"/>
  <c r="E36" i="16"/>
  <c r="H51" i="24"/>
  <c r="H37" i="24"/>
  <c r="H41" i="24"/>
  <c r="H45" i="24"/>
  <c r="H50" i="24"/>
  <c r="H49" i="24"/>
  <c r="H40" i="24"/>
  <c r="H44" i="24"/>
  <c r="H57" i="24"/>
  <c r="H53" i="24"/>
  <c r="H39" i="24"/>
  <c r="H43" i="24"/>
  <c r="H58" i="24"/>
  <c r="H52" i="24"/>
  <c r="H38" i="24"/>
  <c r="H42" i="24"/>
  <c r="H36" i="24"/>
  <c r="H50" i="9"/>
  <c r="H49" i="9"/>
  <c r="H40" i="9"/>
  <c r="H44" i="9"/>
  <c r="H57" i="9"/>
  <c r="H53" i="9"/>
  <c r="H39" i="9"/>
  <c r="H43" i="9"/>
  <c r="H58" i="9"/>
  <c r="H52" i="9"/>
  <c r="H38" i="9"/>
  <c r="H42" i="9"/>
  <c r="H36" i="9"/>
  <c r="H51" i="9"/>
  <c r="H37" i="9"/>
  <c r="H41" i="9"/>
  <c r="H45" i="9"/>
  <c r="E58" i="17"/>
  <c r="E52" i="17"/>
  <c r="E49" i="17"/>
  <c r="E38" i="17"/>
  <c r="E42" i="17"/>
  <c r="E57" i="17"/>
  <c r="E51" i="17"/>
  <c r="E37" i="17"/>
  <c r="E41" i="17"/>
  <c r="E45" i="17"/>
  <c r="E50" i="17"/>
  <c r="E40" i="17"/>
  <c r="E44" i="17"/>
  <c r="E36" i="17"/>
  <c r="E53" i="17"/>
  <c r="E39" i="17"/>
  <c r="E43" i="17"/>
  <c r="H50" i="23"/>
  <c r="H49" i="23"/>
  <c r="H40" i="23"/>
  <c r="H44" i="23"/>
  <c r="H57" i="23"/>
  <c r="H53" i="23"/>
  <c r="H39" i="23"/>
  <c r="H43" i="23"/>
  <c r="H58" i="23"/>
  <c r="H52" i="23"/>
  <c r="H38" i="23"/>
  <c r="H42" i="23"/>
  <c r="H36" i="23"/>
  <c r="H51" i="23"/>
  <c r="H37" i="23"/>
  <c r="H41" i="23"/>
  <c r="H45" i="23"/>
  <c r="H57" i="8"/>
  <c r="H53" i="8"/>
  <c r="H39" i="8"/>
  <c r="H43" i="8"/>
  <c r="H42" i="8"/>
  <c r="H36" i="8"/>
  <c r="H58" i="8"/>
  <c r="H52" i="8"/>
  <c r="H38" i="8"/>
  <c r="H51" i="8"/>
  <c r="H37" i="8"/>
  <c r="H41" i="8"/>
  <c r="H45" i="8"/>
  <c r="H50" i="8"/>
  <c r="H49" i="8"/>
  <c r="H40" i="8"/>
  <c r="H44" i="8"/>
  <c r="E58" i="24" l="1"/>
  <c r="E52" i="24"/>
  <c r="E49" i="24"/>
  <c r="E38" i="24"/>
  <c r="E42" i="24"/>
  <c r="E57" i="24"/>
  <c r="E51" i="24"/>
  <c r="E37" i="24"/>
  <c r="E41" i="24"/>
  <c r="E45" i="24"/>
  <c r="E50" i="24"/>
  <c r="E40" i="24"/>
  <c r="E44" i="24"/>
  <c r="E36" i="24"/>
  <c r="E53" i="24"/>
  <c r="E39" i="24"/>
  <c r="E43" i="24"/>
  <c r="H57" i="26"/>
  <c r="H53" i="26"/>
  <c r="H39" i="26"/>
  <c r="H43" i="26"/>
  <c r="H58" i="26"/>
  <c r="H52" i="26"/>
  <c r="H38" i="26"/>
  <c r="H42" i="26"/>
  <c r="H36" i="26"/>
  <c r="H51" i="26"/>
  <c r="H37" i="26"/>
  <c r="H41" i="26"/>
  <c r="H45" i="26"/>
  <c r="H50" i="26"/>
  <c r="H49" i="26"/>
  <c r="H40" i="26"/>
  <c r="H44" i="26"/>
  <c r="H51" i="28"/>
  <c r="H37" i="28"/>
  <c r="H41" i="28"/>
  <c r="H45" i="28"/>
  <c r="H50" i="28"/>
  <c r="H49" i="28"/>
  <c r="H40" i="28"/>
  <c r="H44" i="28"/>
  <c r="H57" i="28"/>
  <c r="H53" i="28"/>
  <c r="H39" i="28"/>
  <c r="H43" i="28"/>
  <c r="H58" i="28"/>
  <c r="H52" i="28"/>
  <c r="H38" i="28"/>
  <c r="H42" i="28"/>
  <c r="H36" i="28"/>
  <c r="H50" i="32"/>
  <c r="H49" i="32"/>
  <c r="H40" i="32"/>
  <c r="H44" i="32"/>
  <c r="H57" i="32"/>
  <c r="H53" i="32"/>
  <c r="H39" i="32"/>
  <c r="H43" i="32"/>
  <c r="H58" i="32"/>
  <c r="H52" i="32"/>
  <c r="H38" i="32"/>
  <c r="H42" i="32"/>
  <c r="H36" i="32"/>
  <c r="H51" i="32"/>
  <c r="H37" i="32"/>
  <c r="H41" i="32"/>
  <c r="H45" i="32"/>
  <c r="H58" i="33"/>
  <c r="H52" i="33"/>
  <c r="H38" i="33"/>
  <c r="H42" i="33"/>
  <c r="H36" i="33"/>
  <c r="H51" i="33"/>
  <c r="H37" i="33"/>
  <c r="H41" i="33"/>
  <c r="H45" i="33"/>
  <c r="H50" i="33"/>
  <c r="H49" i="33"/>
  <c r="H40" i="33"/>
  <c r="H44" i="33"/>
  <c r="H57" i="33"/>
  <c r="H53" i="33"/>
  <c r="H39" i="33"/>
  <c r="H43" i="33"/>
  <c r="H50" i="36"/>
  <c r="H49" i="36"/>
  <c r="H40" i="36"/>
  <c r="H44" i="36"/>
  <c r="H57" i="36"/>
  <c r="H53" i="36"/>
  <c r="H39" i="36"/>
  <c r="H43" i="36"/>
  <c r="H58" i="36"/>
  <c r="H52" i="36"/>
  <c r="H38" i="36"/>
  <c r="H42" i="36"/>
  <c r="H36" i="36"/>
  <c r="H51" i="36"/>
  <c r="H37" i="36"/>
  <c r="H41" i="36"/>
  <c r="H45" i="36"/>
  <c r="H58" i="38"/>
  <c r="H52" i="38"/>
  <c r="H49" i="38"/>
  <c r="H38" i="38"/>
  <c r="H42" i="38"/>
  <c r="H53" i="38"/>
  <c r="H39" i="38"/>
  <c r="H43" i="38"/>
  <c r="H50" i="38"/>
  <c r="H40" i="38"/>
  <c r="H44" i="38"/>
  <c r="H36" i="38"/>
  <c r="H57" i="38"/>
  <c r="H51" i="38"/>
  <c r="H37" i="38"/>
  <c r="H41" i="38"/>
  <c r="H45" i="38"/>
  <c r="H58" i="40"/>
  <c r="H52" i="40"/>
  <c r="H38" i="40"/>
  <c r="H42" i="40"/>
  <c r="H36" i="40"/>
  <c r="H51" i="40"/>
  <c r="H37" i="40"/>
  <c r="H41" i="40"/>
  <c r="H45" i="40"/>
  <c r="H50" i="40"/>
  <c r="H49" i="40"/>
  <c r="H40" i="40"/>
  <c r="H44" i="40"/>
  <c r="H57" i="40"/>
  <c r="H53" i="40"/>
  <c r="H39" i="40"/>
  <c r="H43" i="40"/>
  <c r="H50" i="42"/>
  <c r="H49" i="42"/>
  <c r="H40" i="42"/>
  <c r="H44" i="42"/>
  <c r="H57" i="42"/>
  <c r="H53" i="42"/>
  <c r="H39" i="42"/>
  <c r="H43" i="42"/>
  <c r="H58" i="42"/>
  <c r="H52" i="42"/>
  <c r="H38" i="42"/>
  <c r="H42" i="42"/>
  <c r="H36" i="42"/>
  <c r="H51" i="42"/>
  <c r="H37" i="42"/>
  <c r="H41" i="42"/>
  <c r="H45" i="42"/>
  <c r="H58" i="44"/>
  <c r="H52" i="44"/>
  <c r="H38" i="44"/>
  <c r="H42" i="44"/>
  <c r="H36" i="44"/>
  <c r="H51" i="44"/>
  <c r="H37" i="44"/>
  <c r="H41" i="44"/>
  <c r="H45" i="44"/>
  <c r="H50" i="44"/>
  <c r="H49" i="44"/>
  <c r="H40" i="44"/>
  <c r="H44" i="44"/>
  <c r="H57" i="44"/>
  <c r="H53" i="44"/>
  <c r="H39" i="44"/>
  <c r="H43" i="44"/>
  <c r="H51" i="46"/>
  <c r="H53" i="46"/>
  <c r="H37" i="46"/>
  <c r="H39" i="46"/>
  <c r="H41" i="46"/>
  <c r="H43" i="46"/>
  <c r="H45" i="46"/>
  <c r="H57" i="46"/>
  <c r="H58" i="46"/>
  <c r="H50" i="46"/>
  <c r="H52" i="46"/>
  <c r="H38" i="46"/>
  <c r="H40" i="46"/>
  <c r="H42" i="46"/>
  <c r="H44" i="46"/>
  <c r="H49" i="46"/>
  <c r="H36" i="46"/>
  <c r="H57" i="48"/>
  <c r="H53" i="48"/>
  <c r="H39" i="48"/>
  <c r="H43" i="48"/>
  <c r="H58" i="48"/>
  <c r="H52" i="48"/>
  <c r="H38" i="48"/>
  <c r="H42" i="48"/>
  <c r="H36" i="48"/>
  <c r="H51" i="48"/>
  <c r="H37" i="48"/>
  <c r="H41" i="48"/>
  <c r="H45" i="48"/>
  <c r="H50" i="48"/>
  <c r="H49" i="48"/>
  <c r="H40" i="48"/>
  <c r="H44" i="48"/>
  <c r="H50" i="66"/>
  <c r="H57" i="66"/>
  <c r="H53" i="66"/>
  <c r="H58" i="66"/>
  <c r="H52" i="66"/>
  <c r="H38" i="66"/>
  <c r="H42" i="66"/>
  <c r="H36" i="66"/>
  <c r="H51" i="66"/>
  <c r="H37" i="66"/>
  <c r="H41" i="66"/>
  <c r="H45" i="66"/>
  <c r="H39" i="66"/>
  <c r="H44" i="66"/>
  <c r="H49" i="66"/>
  <c r="H40" i="66"/>
  <c r="H43" i="66"/>
  <c r="H51" i="51"/>
  <c r="H37" i="51"/>
  <c r="H41" i="51"/>
  <c r="H45" i="51"/>
  <c r="H50" i="51"/>
  <c r="H49" i="51"/>
  <c r="H40" i="51"/>
  <c r="H44" i="51"/>
  <c r="H57" i="51"/>
  <c r="H53" i="51"/>
  <c r="H39" i="51"/>
  <c r="H43" i="51"/>
  <c r="H58" i="51"/>
  <c r="H52" i="51"/>
  <c r="H38" i="51"/>
  <c r="H42" i="51"/>
  <c r="H36" i="51"/>
  <c r="H58" i="53"/>
  <c r="H50" i="53"/>
  <c r="H52" i="53"/>
  <c r="H38" i="53"/>
  <c r="H40" i="53"/>
  <c r="H42" i="53"/>
  <c r="H44" i="53"/>
  <c r="H49" i="53"/>
  <c r="H36" i="53"/>
  <c r="H51" i="53"/>
  <c r="H53" i="53"/>
  <c r="H37" i="53"/>
  <c r="H39" i="53"/>
  <c r="H41" i="53"/>
  <c r="H43" i="53"/>
  <c r="H45" i="53"/>
  <c r="H57" i="53"/>
  <c r="H51" i="55"/>
  <c r="H37" i="55"/>
  <c r="H41" i="55"/>
  <c r="H45" i="55"/>
  <c r="H50" i="55"/>
  <c r="H49" i="55"/>
  <c r="H40" i="55"/>
  <c r="H57" i="55"/>
  <c r="H53" i="55"/>
  <c r="H39" i="55"/>
  <c r="H43" i="55"/>
  <c r="H58" i="55"/>
  <c r="H52" i="55"/>
  <c r="H38" i="55"/>
  <c r="H42" i="55"/>
  <c r="H36" i="55"/>
  <c r="H44" i="55"/>
  <c r="H57" i="57"/>
  <c r="H58" i="57"/>
  <c r="H50" i="57"/>
  <c r="H52" i="57"/>
  <c r="H38" i="57"/>
  <c r="H40" i="57"/>
  <c r="H42" i="57"/>
  <c r="H44" i="57"/>
  <c r="H49" i="57"/>
  <c r="H36" i="57"/>
  <c r="H51" i="57"/>
  <c r="H53" i="57"/>
  <c r="H37" i="57"/>
  <c r="H39" i="57"/>
  <c r="H41" i="57"/>
  <c r="H43" i="57"/>
  <c r="H45" i="57"/>
  <c r="H58" i="59"/>
  <c r="H52" i="59"/>
  <c r="H49" i="59"/>
  <c r="H38" i="59"/>
  <c r="H42" i="59"/>
  <c r="H53" i="59"/>
  <c r="H39" i="59"/>
  <c r="H43" i="59"/>
  <c r="H50" i="59"/>
  <c r="H40" i="59"/>
  <c r="H44" i="59"/>
  <c r="H36" i="59"/>
  <c r="H57" i="59"/>
  <c r="H51" i="59"/>
  <c r="H37" i="59"/>
  <c r="H41" i="59"/>
  <c r="H45" i="59"/>
  <c r="H58" i="61"/>
  <c r="H50" i="61"/>
  <c r="H52" i="61"/>
  <c r="H49" i="61"/>
  <c r="H36" i="61"/>
  <c r="H51" i="61"/>
  <c r="H53" i="61"/>
  <c r="H37" i="61"/>
  <c r="H39" i="61"/>
  <c r="H41" i="61"/>
  <c r="H43" i="61"/>
  <c r="H45" i="61"/>
  <c r="H57" i="61"/>
  <c r="H38" i="61"/>
  <c r="H40" i="61"/>
  <c r="H42" i="61"/>
  <c r="H44" i="61"/>
  <c r="H50" i="63"/>
  <c r="H49" i="63"/>
  <c r="H40" i="63"/>
  <c r="H44" i="63"/>
  <c r="H57" i="63"/>
  <c r="H53" i="63"/>
  <c r="H39" i="63"/>
  <c r="H43" i="63"/>
  <c r="H58" i="63"/>
  <c r="H52" i="63"/>
  <c r="H38" i="63"/>
  <c r="H42" i="63"/>
  <c r="H36" i="63"/>
  <c r="H51" i="63"/>
  <c r="H37" i="63"/>
  <c r="H41" i="63"/>
  <c r="H45" i="63"/>
  <c r="I57" i="9"/>
  <c r="I51" i="9"/>
  <c r="I37" i="9"/>
  <c r="I41" i="9"/>
  <c r="I45" i="9"/>
  <c r="I50" i="9"/>
  <c r="I40" i="9"/>
  <c r="I44" i="9"/>
  <c r="I36" i="9"/>
  <c r="I53" i="9"/>
  <c r="I39" i="9"/>
  <c r="I43" i="9"/>
  <c r="I58" i="9"/>
  <c r="I52" i="9"/>
  <c r="I49" i="9"/>
  <c r="I38" i="9"/>
  <c r="I42" i="9"/>
  <c r="E50" i="26"/>
  <c r="E40" i="26"/>
  <c r="E44" i="26"/>
  <c r="E36" i="26"/>
  <c r="E53" i="26"/>
  <c r="E39" i="26"/>
  <c r="E43" i="26"/>
  <c r="E58" i="26"/>
  <c r="E52" i="26"/>
  <c r="E49" i="26"/>
  <c r="E38" i="26"/>
  <c r="E42" i="26"/>
  <c r="E57" i="26"/>
  <c r="E51" i="26"/>
  <c r="E37" i="26"/>
  <c r="E41" i="26"/>
  <c r="E45" i="26"/>
  <c r="E58" i="28"/>
  <c r="E52" i="28"/>
  <c r="E49" i="28"/>
  <c r="E38" i="28"/>
  <c r="E42" i="28"/>
  <c r="E57" i="28"/>
  <c r="E51" i="28"/>
  <c r="E37" i="28"/>
  <c r="E41" i="28"/>
  <c r="E45" i="28"/>
  <c r="E50" i="28"/>
  <c r="E40" i="28"/>
  <c r="E44" i="28"/>
  <c r="E36" i="28"/>
  <c r="E53" i="28"/>
  <c r="E39" i="28"/>
  <c r="E43" i="28"/>
  <c r="E53" i="30"/>
  <c r="E39" i="30"/>
  <c r="E43" i="30"/>
  <c r="E58" i="30"/>
  <c r="E52" i="30"/>
  <c r="E49" i="30"/>
  <c r="E38" i="30"/>
  <c r="E57" i="30"/>
  <c r="E51" i="30"/>
  <c r="E37" i="30"/>
  <c r="E50" i="30"/>
  <c r="E40" i="30"/>
  <c r="E44" i="30"/>
  <c r="E41" i="30"/>
  <c r="E45" i="30"/>
  <c r="E36" i="30"/>
  <c r="E42" i="30"/>
  <c r="E57" i="32"/>
  <c r="E51" i="32"/>
  <c r="E37" i="32"/>
  <c r="E41" i="32"/>
  <c r="E45" i="32"/>
  <c r="E50" i="32"/>
  <c r="E40" i="32"/>
  <c r="E44" i="32"/>
  <c r="E36" i="32"/>
  <c r="E53" i="32"/>
  <c r="E39" i="32"/>
  <c r="E43" i="32"/>
  <c r="E58" i="32"/>
  <c r="E52" i="32"/>
  <c r="E49" i="32"/>
  <c r="E38" i="32"/>
  <c r="E42" i="32"/>
  <c r="E53" i="33"/>
  <c r="E39" i="33"/>
  <c r="E43" i="33"/>
  <c r="E58" i="33"/>
  <c r="E52" i="33"/>
  <c r="E49" i="33"/>
  <c r="E38" i="33"/>
  <c r="E42" i="33"/>
  <c r="E57" i="33"/>
  <c r="E51" i="33"/>
  <c r="E37" i="33"/>
  <c r="E41" i="33"/>
  <c r="E45" i="33"/>
  <c r="E50" i="33"/>
  <c r="E40" i="33"/>
  <c r="E44" i="33"/>
  <c r="E36" i="33"/>
  <c r="E57" i="36"/>
  <c r="E51" i="36"/>
  <c r="E37" i="36"/>
  <c r="E41" i="36"/>
  <c r="E45" i="36"/>
  <c r="E50" i="36"/>
  <c r="E40" i="36"/>
  <c r="E44" i="36"/>
  <c r="E36" i="36"/>
  <c r="E53" i="36"/>
  <c r="E39" i="36"/>
  <c r="E43" i="36"/>
  <c r="E58" i="36"/>
  <c r="E52" i="36"/>
  <c r="E49" i="36"/>
  <c r="E38" i="36"/>
  <c r="E42" i="36"/>
  <c r="E50" i="38"/>
  <c r="E40" i="38"/>
  <c r="E44" i="38"/>
  <c r="E36" i="38"/>
  <c r="E57" i="38"/>
  <c r="E51" i="38"/>
  <c r="E37" i="38"/>
  <c r="E41" i="38"/>
  <c r="E45" i="38"/>
  <c r="E58" i="38"/>
  <c r="E52" i="38"/>
  <c r="E49" i="38"/>
  <c r="E38" i="38"/>
  <c r="E42" i="38"/>
  <c r="E53" i="38"/>
  <c r="E39" i="38"/>
  <c r="E43" i="38"/>
  <c r="E53" i="40"/>
  <c r="E39" i="40"/>
  <c r="E43" i="40"/>
  <c r="E58" i="40"/>
  <c r="E52" i="40"/>
  <c r="E49" i="40"/>
  <c r="E38" i="40"/>
  <c r="E42" i="40"/>
  <c r="E57" i="40"/>
  <c r="E51" i="40"/>
  <c r="E37" i="40"/>
  <c r="E41" i="40"/>
  <c r="E45" i="40"/>
  <c r="E50" i="40"/>
  <c r="E40" i="40"/>
  <c r="E44" i="40"/>
  <c r="E36" i="40"/>
  <c r="E57" i="42"/>
  <c r="E51" i="42"/>
  <c r="E37" i="42"/>
  <c r="E41" i="42"/>
  <c r="E45" i="42"/>
  <c r="E50" i="42"/>
  <c r="E40" i="42"/>
  <c r="E44" i="42"/>
  <c r="E36" i="42"/>
  <c r="E53" i="42"/>
  <c r="E39" i="42"/>
  <c r="E43" i="42"/>
  <c r="E58" i="42"/>
  <c r="E52" i="42"/>
  <c r="E49" i="42"/>
  <c r="E38" i="42"/>
  <c r="E42" i="42"/>
  <c r="E53" i="44"/>
  <c r="E39" i="44"/>
  <c r="E43" i="44"/>
  <c r="E58" i="44"/>
  <c r="E52" i="44"/>
  <c r="E49" i="44"/>
  <c r="E38" i="44"/>
  <c r="E42" i="44"/>
  <c r="E57" i="44"/>
  <c r="E51" i="44"/>
  <c r="E37" i="44"/>
  <c r="E41" i="44"/>
  <c r="E45" i="44"/>
  <c r="E50" i="44"/>
  <c r="E40" i="44"/>
  <c r="E44" i="44"/>
  <c r="E36" i="44"/>
  <c r="E57" i="46"/>
  <c r="E51" i="46"/>
  <c r="E53" i="46"/>
  <c r="E37" i="46"/>
  <c r="E39" i="46"/>
  <c r="E41" i="46"/>
  <c r="E43" i="46"/>
  <c r="E45" i="46"/>
  <c r="E49" i="46"/>
  <c r="E36" i="46"/>
  <c r="E58" i="46"/>
  <c r="E50" i="46"/>
  <c r="E52" i="46"/>
  <c r="E38" i="46"/>
  <c r="E40" i="46"/>
  <c r="E42" i="46"/>
  <c r="E44" i="46"/>
  <c r="E50" i="48"/>
  <c r="E40" i="48"/>
  <c r="E44" i="48"/>
  <c r="E36" i="48"/>
  <c r="E53" i="48"/>
  <c r="E39" i="48"/>
  <c r="E43" i="48"/>
  <c r="E58" i="48"/>
  <c r="E52" i="48"/>
  <c r="E49" i="48"/>
  <c r="E38" i="48"/>
  <c r="E42" i="48"/>
  <c r="E57" i="48"/>
  <c r="E51" i="48"/>
  <c r="E37" i="48"/>
  <c r="E41" i="48"/>
  <c r="E45" i="48"/>
  <c r="E57" i="66"/>
  <c r="E51" i="66"/>
  <c r="E50" i="66"/>
  <c r="E53" i="66"/>
  <c r="E39" i="66"/>
  <c r="E43" i="66"/>
  <c r="E58" i="66"/>
  <c r="E52" i="66"/>
  <c r="E49" i="66"/>
  <c r="E38" i="66"/>
  <c r="E42" i="66"/>
  <c r="E40" i="66"/>
  <c r="E36" i="66"/>
  <c r="E37" i="66"/>
  <c r="E45" i="66"/>
  <c r="E44" i="66"/>
  <c r="E41" i="66"/>
  <c r="E58" i="51"/>
  <c r="E52" i="51"/>
  <c r="E49" i="51"/>
  <c r="E38" i="51"/>
  <c r="E42" i="51"/>
  <c r="E57" i="51"/>
  <c r="E51" i="51"/>
  <c r="E37" i="51"/>
  <c r="E41" i="51"/>
  <c r="E45" i="51"/>
  <c r="E50" i="51"/>
  <c r="E40" i="51"/>
  <c r="E44" i="51"/>
  <c r="E36" i="51"/>
  <c r="E53" i="51"/>
  <c r="E39" i="51"/>
  <c r="E43" i="51"/>
  <c r="E51" i="53"/>
  <c r="E53" i="53"/>
  <c r="E37" i="53"/>
  <c r="E39" i="53"/>
  <c r="E41" i="53"/>
  <c r="E43" i="53"/>
  <c r="E45" i="53"/>
  <c r="E57" i="53"/>
  <c r="E58" i="53"/>
  <c r="E50" i="53"/>
  <c r="E52" i="53"/>
  <c r="E38" i="53"/>
  <c r="E40" i="53"/>
  <c r="E42" i="53"/>
  <c r="E44" i="53"/>
  <c r="E49" i="53"/>
  <c r="E36" i="53"/>
  <c r="E58" i="55"/>
  <c r="E52" i="55"/>
  <c r="E49" i="55"/>
  <c r="E38" i="55"/>
  <c r="E42" i="55"/>
  <c r="E57" i="55"/>
  <c r="E51" i="55"/>
  <c r="E37" i="55"/>
  <c r="E41" i="55"/>
  <c r="E50" i="55"/>
  <c r="E40" i="55"/>
  <c r="E44" i="55"/>
  <c r="E36" i="55"/>
  <c r="E53" i="55"/>
  <c r="E39" i="55"/>
  <c r="E43" i="55"/>
  <c r="E45" i="55"/>
  <c r="E49" i="57"/>
  <c r="E36" i="57"/>
  <c r="E51" i="57"/>
  <c r="E53" i="57"/>
  <c r="E37" i="57"/>
  <c r="E39" i="57"/>
  <c r="E41" i="57"/>
  <c r="E43" i="57"/>
  <c r="E45" i="57"/>
  <c r="E57" i="57"/>
  <c r="E58" i="57"/>
  <c r="E50" i="57"/>
  <c r="E52" i="57"/>
  <c r="E38" i="57"/>
  <c r="E40" i="57"/>
  <c r="E42" i="57"/>
  <c r="E44" i="57"/>
  <c r="E50" i="59"/>
  <c r="E40" i="59"/>
  <c r="E44" i="59"/>
  <c r="E36" i="59"/>
  <c r="E57" i="59"/>
  <c r="E51" i="59"/>
  <c r="E37" i="59"/>
  <c r="E41" i="59"/>
  <c r="E45" i="59"/>
  <c r="E58" i="59"/>
  <c r="E52" i="59"/>
  <c r="E49" i="59"/>
  <c r="E38" i="59"/>
  <c r="E42" i="59"/>
  <c r="E53" i="59"/>
  <c r="E39" i="59"/>
  <c r="E43" i="59"/>
  <c r="E51" i="61"/>
  <c r="E53" i="61"/>
  <c r="E37" i="61"/>
  <c r="E57" i="61"/>
  <c r="E58" i="61"/>
  <c r="E50" i="61"/>
  <c r="E52" i="61"/>
  <c r="E38" i="61"/>
  <c r="E40" i="61"/>
  <c r="E42" i="61"/>
  <c r="E44" i="61"/>
  <c r="E49" i="61"/>
  <c r="E41" i="61"/>
  <c r="E43" i="61"/>
  <c r="E45" i="61"/>
  <c r="E39" i="61"/>
  <c r="E36" i="61"/>
  <c r="E57" i="63"/>
  <c r="E51" i="63"/>
  <c r="E37" i="63"/>
  <c r="E41" i="63"/>
  <c r="E45" i="63"/>
  <c r="E50" i="63"/>
  <c r="E40" i="63"/>
  <c r="E44" i="63"/>
  <c r="E36" i="63"/>
  <c r="E53" i="63"/>
  <c r="E39" i="63"/>
  <c r="E43" i="63"/>
  <c r="E58" i="63"/>
  <c r="E52" i="63"/>
  <c r="E49" i="63"/>
  <c r="E38" i="63"/>
  <c r="E42" i="63"/>
  <c r="I57" i="23"/>
  <c r="I51" i="23"/>
  <c r="I37" i="23"/>
  <c r="I41" i="23"/>
  <c r="I45" i="23"/>
  <c r="I50" i="23"/>
  <c r="I40" i="23"/>
  <c r="I44" i="23"/>
  <c r="I36" i="23"/>
  <c r="I53" i="23"/>
  <c r="I39" i="23"/>
  <c r="I43" i="23"/>
  <c r="I58" i="23"/>
  <c r="I52" i="23"/>
  <c r="I49" i="23"/>
  <c r="I38" i="23"/>
  <c r="I42" i="23"/>
  <c r="I49" i="16"/>
  <c r="I36" i="16"/>
  <c r="I58" i="16"/>
  <c r="I50" i="16"/>
  <c r="I52" i="16"/>
  <c r="I38" i="16"/>
  <c r="I40" i="16"/>
  <c r="I42" i="16"/>
  <c r="I44" i="16"/>
  <c r="I57" i="16"/>
  <c r="I51" i="16"/>
  <c r="I53" i="16"/>
  <c r="I37" i="16"/>
  <c r="I39" i="16"/>
  <c r="I41" i="16"/>
  <c r="I43" i="16"/>
  <c r="I45" i="16"/>
  <c r="E53" i="25"/>
  <c r="E39" i="25"/>
  <c r="E43" i="25"/>
  <c r="E58" i="25"/>
  <c r="E52" i="25"/>
  <c r="E49" i="25"/>
  <c r="E38" i="25"/>
  <c r="E42" i="25"/>
  <c r="E57" i="25"/>
  <c r="E51" i="25"/>
  <c r="E37" i="25"/>
  <c r="E41" i="25"/>
  <c r="E45" i="25"/>
  <c r="E50" i="25"/>
  <c r="E40" i="25"/>
  <c r="E44" i="25"/>
  <c r="E36" i="25"/>
  <c r="E57" i="27"/>
  <c r="E51" i="27"/>
  <c r="E37" i="27"/>
  <c r="E41" i="27"/>
  <c r="E45" i="27"/>
  <c r="E50" i="27"/>
  <c r="E40" i="27"/>
  <c r="E44" i="27"/>
  <c r="E36" i="27"/>
  <c r="E53" i="27"/>
  <c r="E39" i="27"/>
  <c r="E43" i="27"/>
  <c r="E58" i="27"/>
  <c r="E52" i="27"/>
  <c r="E49" i="27"/>
  <c r="E38" i="27"/>
  <c r="E42" i="27"/>
  <c r="E58" i="29"/>
  <c r="E53" i="29"/>
  <c r="E39" i="29"/>
  <c r="E43" i="29"/>
  <c r="E52" i="29"/>
  <c r="E49" i="29"/>
  <c r="E38" i="29"/>
  <c r="E42" i="29"/>
  <c r="E57" i="29"/>
  <c r="E51" i="29"/>
  <c r="E37" i="29"/>
  <c r="E41" i="29"/>
  <c r="E45" i="29"/>
  <c r="E50" i="29"/>
  <c r="E40" i="29"/>
  <c r="E44" i="29"/>
  <c r="E36" i="29"/>
  <c r="E50" i="31"/>
  <c r="E40" i="31"/>
  <c r="E44" i="31"/>
  <c r="E36" i="31"/>
  <c r="E53" i="31"/>
  <c r="E39" i="31"/>
  <c r="E43" i="31"/>
  <c r="E58" i="31"/>
  <c r="E52" i="31"/>
  <c r="E49" i="31"/>
  <c r="E38" i="31"/>
  <c r="E42" i="31"/>
  <c r="E57" i="31"/>
  <c r="E51" i="31"/>
  <c r="E37" i="31"/>
  <c r="E41" i="31"/>
  <c r="E45" i="31"/>
  <c r="E58" i="34"/>
  <c r="E52" i="34"/>
  <c r="E49" i="34"/>
  <c r="E38" i="34"/>
  <c r="E42" i="34"/>
  <c r="E51" i="34"/>
  <c r="E37" i="34"/>
  <c r="E41" i="34"/>
  <c r="E45" i="34"/>
  <c r="E50" i="34"/>
  <c r="E40" i="34"/>
  <c r="E44" i="34"/>
  <c r="E36" i="34"/>
  <c r="E57" i="34"/>
  <c r="E53" i="34"/>
  <c r="E39" i="34"/>
  <c r="E43" i="34"/>
  <c r="E50" i="35"/>
  <c r="E40" i="35"/>
  <c r="E44" i="35"/>
  <c r="E36" i="35"/>
  <c r="E53" i="35"/>
  <c r="E39" i="35"/>
  <c r="E43" i="35"/>
  <c r="E58" i="35"/>
  <c r="E52" i="35"/>
  <c r="E49" i="35"/>
  <c r="E38" i="35"/>
  <c r="E42" i="35"/>
  <c r="E57" i="35"/>
  <c r="E51" i="35"/>
  <c r="E37" i="35"/>
  <c r="E41" i="35"/>
  <c r="E45" i="35"/>
  <c r="E58" i="37"/>
  <c r="E52" i="37"/>
  <c r="E49" i="37"/>
  <c r="E38" i="37"/>
  <c r="E42" i="37"/>
  <c r="E57" i="37"/>
  <c r="E51" i="37"/>
  <c r="E37" i="37"/>
  <c r="E41" i="37"/>
  <c r="E45" i="37"/>
  <c r="E50" i="37"/>
  <c r="E40" i="37"/>
  <c r="E44" i="37"/>
  <c r="E36" i="37"/>
  <c r="E53" i="37"/>
  <c r="E39" i="37"/>
  <c r="E43" i="37"/>
  <c r="E58" i="39"/>
  <c r="E52" i="39"/>
  <c r="E49" i="39"/>
  <c r="E38" i="39"/>
  <c r="E42" i="39"/>
  <c r="E57" i="39"/>
  <c r="E51" i="39"/>
  <c r="E37" i="39"/>
  <c r="E41" i="39"/>
  <c r="E45" i="39"/>
  <c r="E50" i="39"/>
  <c r="E40" i="39"/>
  <c r="E44" i="39"/>
  <c r="E36" i="39"/>
  <c r="E53" i="39"/>
  <c r="E39" i="39"/>
  <c r="E43" i="39"/>
  <c r="E50" i="41"/>
  <c r="E40" i="41"/>
  <c r="E44" i="41"/>
  <c r="E36" i="41"/>
  <c r="E53" i="41"/>
  <c r="E39" i="41"/>
  <c r="E43" i="41"/>
  <c r="E58" i="41"/>
  <c r="E52" i="41"/>
  <c r="E49" i="41"/>
  <c r="E38" i="41"/>
  <c r="E42" i="41"/>
  <c r="E57" i="41"/>
  <c r="E51" i="41"/>
  <c r="E37" i="41"/>
  <c r="E41" i="41"/>
  <c r="E45" i="41"/>
  <c r="E58" i="43"/>
  <c r="E50" i="43"/>
  <c r="E51" i="43"/>
  <c r="E52" i="43"/>
  <c r="E53" i="43"/>
  <c r="E37" i="43"/>
  <c r="E38" i="43"/>
  <c r="E39" i="43"/>
  <c r="E40" i="43"/>
  <c r="E41" i="43"/>
  <c r="E42" i="43"/>
  <c r="E43" i="43"/>
  <c r="E44" i="43"/>
  <c r="E45" i="43"/>
  <c r="E36" i="43"/>
  <c r="E57" i="43"/>
  <c r="E49" i="43"/>
  <c r="E50" i="45"/>
  <c r="E40" i="45"/>
  <c r="E44" i="45"/>
  <c r="E36" i="45"/>
  <c r="E53" i="45"/>
  <c r="E39" i="45"/>
  <c r="E43" i="45"/>
  <c r="E58" i="45"/>
  <c r="E52" i="45"/>
  <c r="E49" i="45"/>
  <c r="E38" i="45"/>
  <c r="E42" i="45"/>
  <c r="E57" i="45"/>
  <c r="E51" i="45"/>
  <c r="E37" i="45"/>
  <c r="E41" i="45"/>
  <c r="E45" i="45"/>
  <c r="E58" i="47"/>
  <c r="E53" i="47"/>
  <c r="E39" i="47"/>
  <c r="E43" i="47"/>
  <c r="E52" i="47"/>
  <c r="E49" i="47"/>
  <c r="E38" i="47"/>
  <c r="E42" i="47"/>
  <c r="E51" i="47"/>
  <c r="E37" i="47"/>
  <c r="E41" i="47"/>
  <c r="E45" i="47"/>
  <c r="E57" i="47"/>
  <c r="E50" i="47"/>
  <c r="E40" i="47"/>
  <c r="E44" i="47"/>
  <c r="E36" i="47"/>
  <c r="E58" i="65"/>
  <c r="E51" i="65"/>
  <c r="E37" i="65"/>
  <c r="E41" i="65"/>
  <c r="E45" i="65"/>
  <c r="E50" i="65"/>
  <c r="E40" i="65"/>
  <c r="E44" i="65"/>
  <c r="E36" i="65"/>
  <c r="E57" i="65"/>
  <c r="E53" i="65"/>
  <c r="E39" i="65"/>
  <c r="E43" i="65"/>
  <c r="E52" i="65"/>
  <c r="E49" i="65"/>
  <c r="E38" i="65"/>
  <c r="E42" i="65"/>
  <c r="E49" i="50"/>
  <c r="E36" i="50"/>
  <c r="E51" i="50"/>
  <c r="E53" i="50"/>
  <c r="E37" i="50"/>
  <c r="E39" i="50"/>
  <c r="E41" i="50"/>
  <c r="E43" i="50"/>
  <c r="E45" i="50"/>
  <c r="E57" i="50"/>
  <c r="E58" i="50"/>
  <c r="E50" i="50"/>
  <c r="E52" i="50"/>
  <c r="E38" i="50"/>
  <c r="E40" i="50"/>
  <c r="E42" i="50"/>
  <c r="E44" i="50"/>
  <c r="E58" i="52"/>
  <c r="E50" i="52"/>
  <c r="E52" i="52"/>
  <c r="E38" i="52"/>
  <c r="E40" i="52"/>
  <c r="E42" i="52"/>
  <c r="E44" i="52"/>
  <c r="E46" i="52"/>
  <c r="E49" i="52"/>
  <c r="E51" i="52"/>
  <c r="E53" i="52"/>
  <c r="E37" i="52"/>
  <c r="E39" i="52"/>
  <c r="E41" i="52"/>
  <c r="E43" i="52"/>
  <c r="E45" i="52"/>
  <c r="E57" i="52"/>
  <c r="E36" i="52"/>
  <c r="E57" i="54"/>
  <c r="E53" i="54"/>
  <c r="E58" i="54"/>
  <c r="E52" i="54"/>
  <c r="E49" i="54"/>
  <c r="E38" i="54"/>
  <c r="E50" i="54"/>
  <c r="E41" i="54"/>
  <c r="E45" i="54"/>
  <c r="E40" i="54"/>
  <c r="E44" i="54"/>
  <c r="E36" i="54"/>
  <c r="E39" i="54"/>
  <c r="E43" i="54"/>
  <c r="E51" i="54"/>
  <c r="E37" i="54"/>
  <c r="E42" i="54"/>
  <c r="E53" i="56"/>
  <c r="E39" i="56"/>
  <c r="E43" i="56"/>
  <c r="E58" i="56"/>
  <c r="E52" i="56"/>
  <c r="E49" i="56"/>
  <c r="E38" i="56"/>
  <c r="E42" i="56"/>
  <c r="E57" i="56"/>
  <c r="E51" i="56"/>
  <c r="E37" i="56"/>
  <c r="E41" i="56"/>
  <c r="E45" i="56"/>
  <c r="E50" i="56"/>
  <c r="E40" i="56"/>
  <c r="E44" i="56"/>
  <c r="E36" i="56"/>
  <c r="E58" i="58"/>
  <c r="E52" i="58"/>
  <c r="E49" i="58"/>
  <c r="E38" i="58"/>
  <c r="E42" i="58"/>
  <c r="E57" i="58"/>
  <c r="E51" i="58"/>
  <c r="E37" i="58"/>
  <c r="E41" i="58"/>
  <c r="E45" i="58"/>
  <c r="E50" i="58"/>
  <c r="E40" i="58"/>
  <c r="E44" i="58"/>
  <c r="E36" i="58"/>
  <c r="E53" i="58"/>
  <c r="E39" i="58"/>
  <c r="E43" i="58"/>
  <c r="E50" i="60"/>
  <c r="E57" i="60"/>
  <c r="E51" i="60"/>
  <c r="E37" i="60"/>
  <c r="E41" i="60"/>
  <c r="E53" i="60"/>
  <c r="E38" i="60"/>
  <c r="E39" i="60"/>
  <c r="E40" i="60"/>
  <c r="E45" i="60"/>
  <c r="E52" i="60"/>
  <c r="E49" i="60"/>
  <c r="E42" i="60"/>
  <c r="E43" i="60"/>
  <c r="E58" i="60"/>
  <c r="E44" i="60"/>
  <c r="E36" i="60"/>
  <c r="E57" i="62"/>
  <c r="E51" i="62"/>
  <c r="E37" i="62"/>
  <c r="E41" i="62"/>
  <c r="E45" i="62"/>
  <c r="E50" i="62"/>
  <c r="E40" i="62"/>
  <c r="E44" i="62"/>
  <c r="E36" i="62"/>
  <c r="E53" i="62"/>
  <c r="E39" i="62"/>
  <c r="E43" i="62"/>
  <c r="E52" i="62"/>
  <c r="E49" i="62"/>
  <c r="E38" i="62"/>
  <c r="E42" i="62"/>
  <c r="E58" i="64"/>
  <c r="E52" i="64"/>
  <c r="E49" i="64"/>
  <c r="E38" i="64"/>
  <c r="E42" i="64"/>
  <c r="E57" i="64"/>
  <c r="E51" i="64"/>
  <c r="E37" i="64"/>
  <c r="E41" i="64"/>
  <c r="E45" i="64"/>
  <c r="E50" i="64"/>
  <c r="E40" i="64"/>
  <c r="E44" i="64"/>
  <c r="E36" i="64"/>
  <c r="E53" i="64"/>
  <c r="E39" i="64"/>
  <c r="E43" i="64"/>
  <c r="I50" i="8"/>
  <c r="I40" i="8"/>
  <c r="I44" i="8"/>
  <c r="I53" i="8"/>
  <c r="I39" i="8"/>
  <c r="I43" i="8"/>
  <c r="I58" i="8"/>
  <c r="I52" i="8"/>
  <c r="I49" i="8"/>
  <c r="I38" i="8"/>
  <c r="I42" i="8"/>
  <c r="I57" i="8"/>
  <c r="I51" i="8"/>
  <c r="I37" i="8"/>
  <c r="I41" i="8"/>
  <c r="I45" i="8"/>
  <c r="I36" i="8"/>
  <c r="H58" i="25"/>
  <c r="H52" i="25"/>
  <c r="H38" i="25"/>
  <c r="H42" i="25"/>
  <c r="H36" i="25"/>
  <c r="H51" i="25"/>
  <c r="H37" i="25"/>
  <c r="H41" i="25"/>
  <c r="H45" i="25"/>
  <c r="H50" i="25"/>
  <c r="H49" i="25"/>
  <c r="H40" i="25"/>
  <c r="H44" i="25"/>
  <c r="H57" i="25"/>
  <c r="H53" i="25"/>
  <c r="H39" i="25"/>
  <c r="H43" i="25"/>
  <c r="H50" i="27"/>
  <c r="H49" i="27"/>
  <c r="H40" i="27"/>
  <c r="H44" i="27"/>
  <c r="H57" i="27"/>
  <c r="H53" i="27"/>
  <c r="H39" i="27"/>
  <c r="H43" i="27"/>
  <c r="H58" i="27"/>
  <c r="H52" i="27"/>
  <c r="H38" i="27"/>
  <c r="H42" i="27"/>
  <c r="H36" i="27"/>
  <c r="H51" i="27"/>
  <c r="H37" i="27"/>
  <c r="H41" i="27"/>
  <c r="H45" i="27"/>
  <c r="H58" i="29"/>
  <c r="H52" i="29"/>
  <c r="H38" i="29"/>
  <c r="H42" i="29"/>
  <c r="H36" i="29"/>
  <c r="H51" i="29"/>
  <c r="H37" i="29"/>
  <c r="H41" i="29"/>
  <c r="H45" i="29"/>
  <c r="H50" i="29"/>
  <c r="H49" i="29"/>
  <c r="H40" i="29"/>
  <c r="H44" i="29"/>
  <c r="H57" i="29"/>
  <c r="H53" i="29"/>
  <c r="H39" i="29"/>
  <c r="H43" i="29"/>
  <c r="H57" i="31"/>
  <c r="H53" i="31"/>
  <c r="H39" i="31"/>
  <c r="H43" i="31"/>
  <c r="H58" i="31"/>
  <c r="H52" i="31"/>
  <c r="H38" i="31"/>
  <c r="H42" i="31"/>
  <c r="H36" i="31"/>
  <c r="H51" i="31"/>
  <c r="H37" i="31"/>
  <c r="H41" i="31"/>
  <c r="H45" i="31"/>
  <c r="H50" i="31"/>
  <c r="H49" i="31"/>
  <c r="H40" i="31"/>
  <c r="H44" i="31"/>
  <c r="H51" i="34"/>
  <c r="H37" i="34"/>
  <c r="H41" i="34"/>
  <c r="H45" i="34"/>
  <c r="H50" i="34"/>
  <c r="H49" i="34"/>
  <c r="H40" i="34"/>
  <c r="H44" i="34"/>
  <c r="H57" i="34"/>
  <c r="H53" i="34"/>
  <c r="H39" i="34"/>
  <c r="H43" i="34"/>
  <c r="H58" i="34"/>
  <c r="H52" i="34"/>
  <c r="H38" i="34"/>
  <c r="H42" i="34"/>
  <c r="H36" i="34"/>
  <c r="H57" i="35"/>
  <c r="H53" i="35"/>
  <c r="H39" i="35"/>
  <c r="H43" i="35"/>
  <c r="H58" i="35"/>
  <c r="H52" i="35"/>
  <c r="H38" i="35"/>
  <c r="H42" i="35"/>
  <c r="H36" i="35"/>
  <c r="H51" i="35"/>
  <c r="H37" i="35"/>
  <c r="H41" i="35"/>
  <c r="H45" i="35"/>
  <c r="H50" i="35"/>
  <c r="H49" i="35"/>
  <c r="H40" i="35"/>
  <c r="H44" i="35"/>
  <c r="H51" i="37"/>
  <c r="H37" i="37"/>
  <c r="H41" i="37"/>
  <c r="H45" i="37"/>
  <c r="H50" i="37"/>
  <c r="H49" i="37"/>
  <c r="H40" i="37"/>
  <c r="H44" i="37"/>
  <c r="H57" i="37"/>
  <c r="H53" i="37"/>
  <c r="H39" i="37"/>
  <c r="H43" i="37"/>
  <c r="H58" i="37"/>
  <c r="H52" i="37"/>
  <c r="H38" i="37"/>
  <c r="H42" i="37"/>
  <c r="H36" i="37"/>
  <c r="H51" i="39"/>
  <c r="H37" i="39"/>
  <c r="H41" i="39"/>
  <c r="H45" i="39"/>
  <c r="H50" i="39"/>
  <c r="H49" i="39"/>
  <c r="H40" i="39"/>
  <c r="H44" i="39"/>
  <c r="H57" i="39"/>
  <c r="H53" i="39"/>
  <c r="H39" i="39"/>
  <c r="H43" i="39"/>
  <c r="H58" i="39"/>
  <c r="H52" i="39"/>
  <c r="H38" i="39"/>
  <c r="H42" i="39"/>
  <c r="H36" i="39"/>
  <c r="H57" i="41"/>
  <c r="H53" i="41"/>
  <c r="H39" i="41"/>
  <c r="H43" i="41"/>
  <c r="H58" i="41"/>
  <c r="H52" i="41"/>
  <c r="H38" i="41"/>
  <c r="H42" i="41"/>
  <c r="H36" i="41"/>
  <c r="H51" i="41"/>
  <c r="H37" i="41"/>
  <c r="H41" i="41"/>
  <c r="H45" i="41"/>
  <c r="H50" i="41"/>
  <c r="H49" i="41"/>
  <c r="H40" i="41"/>
  <c r="H44" i="41"/>
  <c r="H57" i="45"/>
  <c r="H53" i="45"/>
  <c r="H39" i="45"/>
  <c r="H43" i="45"/>
  <c r="H58" i="45"/>
  <c r="H52" i="45"/>
  <c r="H38" i="45"/>
  <c r="H42" i="45"/>
  <c r="H36" i="45"/>
  <c r="H51" i="45"/>
  <c r="H37" i="45"/>
  <c r="H41" i="45"/>
  <c r="H45" i="45"/>
  <c r="H50" i="45"/>
  <c r="H49" i="45"/>
  <c r="H40" i="45"/>
  <c r="H44" i="45"/>
  <c r="H57" i="47"/>
  <c r="H52" i="47"/>
  <c r="H38" i="47"/>
  <c r="H42" i="47"/>
  <c r="H36" i="47"/>
  <c r="H51" i="47"/>
  <c r="H37" i="47"/>
  <c r="H41" i="47"/>
  <c r="H45" i="47"/>
  <c r="H50" i="47"/>
  <c r="H49" i="47"/>
  <c r="H40" i="47"/>
  <c r="H44" i="47"/>
  <c r="H58" i="47"/>
  <c r="H53" i="47"/>
  <c r="H39" i="47"/>
  <c r="H43" i="47"/>
  <c r="H50" i="65"/>
  <c r="H49" i="65"/>
  <c r="H40" i="65"/>
  <c r="H44" i="65"/>
  <c r="H53" i="65"/>
  <c r="H39" i="65"/>
  <c r="H43" i="65"/>
  <c r="H57" i="65"/>
  <c r="H52" i="65"/>
  <c r="H38" i="65"/>
  <c r="H42" i="65"/>
  <c r="H36" i="65"/>
  <c r="H58" i="65"/>
  <c r="H51" i="65"/>
  <c r="H37" i="65"/>
  <c r="H41" i="65"/>
  <c r="H45" i="65"/>
  <c r="H57" i="50"/>
  <c r="H58" i="50"/>
  <c r="H50" i="50"/>
  <c r="H52" i="50"/>
  <c r="H38" i="50"/>
  <c r="H40" i="50"/>
  <c r="H42" i="50"/>
  <c r="H44" i="50"/>
  <c r="H49" i="50"/>
  <c r="H36" i="50"/>
  <c r="H51" i="50"/>
  <c r="H53" i="50"/>
  <c r="H37" i="50"/>
  <c r="H39" i="50"/>
  <c r="H41" i="50"/>
  <c r="H43" i="50"/>
  <c r="H45" i="50"/>
  <c r="H51" i="52"/>
  <c r="H53" i="52"/>
  <c r="H37" i="52"/>
  <c r="H39" i="52"/>
  <c r="H41" i="52"/>
  <c r="H43" i="52"/>
  <c r="H45" i="52"/>
  <c r="H57" i="52"/>
  <c r="H36" i="52"/>
  <c r="H58" i="52"/>
  <c r="H50" i="52"/>
  <c r="H52" i="52"/>
  <c r="H38" i="52"/>
  <c r="H40" i="52"/>
  <c r="H42" i="52"/>
  <c r="H44" i="52"/>
  <c r="H46" i="52"/>
  <c r="H49" i="52"/>
  <c r="H58" i="54"/>
  <c r="H52" i="54"/>
  <c r="H51" i="54"/>
  <c r="H37" i="54"/>
  <c r="H49" i="54"/>
  <c r="H40" i="54"/>
  <c r="H44" i="54"/>
  <c r="H57" i="54"/>
  <c r="H39" i="54"/>
  <c r="H43" i="54"/>
  <c r="H42" i="54"/>
  <c r="H36" i="54"/>
  <c r="H50" i="54"/>
  <c r="H53" i="54"/>
  <c r="H38" i="54"/>
  <c r="H41" i="54"/>
  <c r="H45" i="54"/>
  <c r="H58" i="56"/>
  <c r="H52" i="56"/>
  <c r="H38" i="56"/>
  <c r="H42" i="56"/>
  <c r="H36" i="56"/>
  <c r="H51" i="56"/>
  <c r="H37" i="56"/>
  <c r="H41" i="56"/>
  <c r="H45" i="56"/>
  <c r="H50" i="56"/>
  <c r="H49" i="56"/>
  <c r="H40" i="56"/>
  <c r="H44" i="56"/>
  <c r="H57" i="56"/>
  <c r="H53" i="56"/>
  <c r="H39" i="56"/>
  <c r="H43" i="56"/>
  <c r="H51" i="58"/>
  <c r="H37" i="58"/>
  <c r="H41" i="58"/>
  <c r="H45" i="58"/>
  <c r="H50" i="58"/>
  <c r="H49" i="58"/>
  <c r="H40" i="58"/>
  <c r="H44" i="58"/>
  <c r="H57" i="58"/>
  <c r="H53" i="58"/>
  <c r="H39" i="58"/>
  <c r="H43" i="58"/>
  <c r="H58" i="58"/>
  <c r="H52" i="58"/>
  <c r="H38" i="58"/>
  <c r="H42" i="58"/>
  <c r="H36" i="58"/>
  <c r="H58" i="60"/>
  <c r="H52" i="60"/>
  <c r="H49" i="60"/>
  <c r="H53" i="60"/>
  <c r="H39" i="60"/>
  <c r="H43" i="60"/>
  <c r="H37" i="60"/>
  <c r="H44" i="60"/>
  <c r="H36" i="60"/>
  <c r="H57" i="60"/>
  <c r="H38" i="60"/>
  <c r="H40" i="60"/>
  <c r="H41" i="60"/>
  <c r="H45" i="60"/>
  <c r="H50" i="60"/>
  <c r="H51" i="60"/>
  <c r="H42" i="60"/>
  <c r="H50" i="62"/>
  <c r="H49" i="62"/>
  <c r="H40" i="62"/>
  <c r="H44" i="62"/>
  <c r="H57" i="62"/>
  <c r="H53" i="62"/>
  <c r="H39" i="62"/>
  <c r="H43" i="62"/>
  <c r="H52" i="62"/>
  <c r="H38" i="62"/>
  <c r="H42" i="62"/>
  <c r="H36" i="62"/>
  <c r="H51" i="62"/>
  <c r="H37" i="62"/>
  <c r="H41" i="62"/>
  <c r="H45" i="62"/>
  <c r="H51" i="64"/>
  <c r="H37" i="64"/>
  <c r="H41" i="64"/>
  <c r="H45" i="64"/>
  <c r="H50" i="64"/>
  <c r="H49" i="64"/>
  <c r="H40" i="64"/>
  <c r="H44" i="64"/>
  <c r="H57" i="64"/>
  <c r="H53" i="64"/>
  <c r="H39" i="64"/>
  <c r="H43" i="64"/>
  <c r="H58" i="64"/>
  <c r="H52" i="64"/>
  <c r="H38" i="64"/>
  <c r="H42" i="64"/>
  <c r="H36" i="64"/>
  <c r="I58" i="17"/>
  <c r="I52" i="17"/>
  <c r="I49" i="17"/>
  <c r="I38" i="17"/>
  <c r="I42" i="17"/>
  <c r="I57" i="17"/>
  <c r="I51" i="17"/>
  <c r="I37" i="17"/>
  <c r="I41" i="17"/>
  <c r="I45" i="17"/>
  <c r="I50" i="17"/>
  <c r="I40" i="17"/>
  <c r="I44" i="17"/>
  <c r="I36" i="17"/>
  <c r="I53" i="17"/>
  <c r="I39" i="17"/>
  <c r="I43" i="17"/>
  <c r="E32" i="65"/>
  <c r="E28" i="65"/>
  <c r="E21" i="65"/>
  <c r="E17" i="65"/>
  <c r="E29" i="65"/>
  <c r="E22" i="65"/>
  <c r="E18" i="65"/>
  <c r="E16" i="65"/>
  <c r="E63" i="65"/>
  <c r="E30" i="65"/>
  <c r="E23" i="65"/>
  <c r="E19" i="65"/>
  <c r="E15" i="65"/>
  <c r="E31" i="65"/>
  <c r="E24" i="65"/>
  <c r="E20" i="65"/>
  <c r="H63" i="66"/>
  <c r="H30" i="66"/>
  <c r="H23" i="66"/>
  <c r="H19" i="66"/>
  <c r="H15" i="66"/>
  <c r="H29" i="66"/>
  <c r="H31" i="66"/>
  <c r="H24" i="66"/>
  <c r="H20" i="66"/>
  <c r="H16" i="66"/>
  <c r="H18" i="66"/>
  <c r="H32" i="66"/>
  <c r="H28" i="66"/>
  <c r="H21" i="66"/>
  <c r="H17" i="66"/>
  <c r="H22" i="66"/>
  <c r="H31" i="65"/>
  <c r="H24" i="65"/>
  <c r="H20" i="65"/>
  <c r="H16" i="65"/>
  <c r="H15" i="65"/>
  <c r="H32" i="65"/>
  <c r="H28" i="65"/>
  <c r="H21" i="65"/>
  <c r="H17" i="65"/>
  <c r="H19" i="65"/>
  <c r="H29" i="65"/>
  <c r="H22" i="65"/>
  <c r="H18" i="65"/>
  <c r="H63" i="65"/>
  <c r="H30" i="65"/>
  <c r="H23" i="65"/>
  <c r="E31" i="66"/>
  <c r="E24" i="66"/>
  <c r="E20" i="66"/>
  <c r="E16" i="66"/>
  <c r="E19" i="66"/>
  <c r="E32" i="66"/>
  <c r="E28" i="66"/>
  <c r="E21" i="66"/>
  <c r="E17" i="66"/>
  <c r="E23" i="66"/>
  <c r="E15" i="66"/>
  <c r="E29" i="66"/>
  <c r="E22" i="66"/>
  <c r="E18" i="66"/>
  <c r="E63" i="66"/>
  <c r="E30" i="66"/>
  <c r="I58" i="34" l="1"/>
  <c r="I52" i="34"/>
  <c r="I49" i="34"/>
  <c r="I38" i="34"/>
  <c r="I42" i="34"/>
  <c r="I57" i="34"/>
  <c r="I51" i="34"/>
  <c r="I37" i="34"/>
  <c r="I41" i="34"/>
  <c r="I45" i="34"/>
  <c r="I50" i="34"/>
  <c r="I40" i="34"/>
  <c r="I44" i="34"/>
  <c r="I36" i="34"/>
  <c r="I53" i="34"/>
  <c r="I39" i="34"/>
  <c r="I43" i="34"/>
  <c r="I49" i="61"/>
  <c r="I58" i="61"/>
  <c r="I50" i="61"/>
  <c r="I52" i="61"/>
  <c r="I38" i="61"/>
  <c r="I40" i="61"/>
  <c r="I42" i="61"/>
  <c r="I44" i="61"/>
  <c r="I57" i="61"/>
  <c r="I51" i="61"/>
  <c r="I53" i="61"/>
  <c r="I37" i="61"/>
  <c r="I45" i="61"/>
  <c r="I39" i="61"/>
  <c r="I36" i="61"/>
  <c r="I41" i="61"/>
  <c r="I43" i="61"/>
  <c r="I53" i="30"/>
  <c r="I39" i="30"/>
  <c r="I43" i="30"/>
  <c r="I58" i="30"/>
  <c r="I52" i="30"/>
  <c r="I49" i="30"/>
  <c r="I38" i="30"/>
  <c r="I57" i="30"/>
  <c r="I51" i="30"/>
  <c r="I37" i="30"/>
  <c r="I50" i="30"/>
  <c r="I40" i="30"/>
  <c r="I44" i="30"/>
  <c r="I42" i="30"/>
  <c r="I45" i="30"/>
  <c r="I36" i="30"/>
  <c r="I41" i="30"/>
  <c r="I50" i="48"/>
  <c r="I40" i="48"/>
  <c r="I44" i="48"/>
  <c r="I36" i="48"/>
  <c r="I53" i="48"/>
  <c r="I39" i="48"/>
  <c r="I43" i="48"/>
  <c r="I58" i="48"/>
  <c r="I52" i="48"/>
  <c r="I49" i="48"/>
  <c r="I38" i="48"/>
  <c r="I42" i="48"/>
  <c r="I57" i="48"/>
  <c r="I51" i="48"/>
  <c r="I37" i="48"/>
  <c r="I41" i="48"/>
  <c r="I45" i="48"/>
  <c r="I51" i="38"/>
  <c r="I37" i="38"/>
  <c r="I41" i="38"/>
  <c r="I45" i="38"/>
  <c r="I58" i="38"/>
  <c r="I52" i="38"/>
  <c r="I38" i="38"/>
  <c r="I42" i="38"/>
  <c r="I36" i="38"/>
  <c r="I57" i="38"/>
  <c r="I53" i="38"/>
  <c r="I39" i="38"/>
  <c r="I43" i="38"/>
  <c r="I50" i="38"/>
  <c r="I49" i="38"/>
  <c r="I40" i="38"/>
  <c r="I44" i="38"/>
  <c r="I51" i="60"/>
  <c r="I58" i="60"/>
  <c r="I52" i="60"/>
  <c r="I38" i="60"/>
  <c r="I50" i="60"/>
  <c r="I42" i="60"/>
  <c r="I36" i="60"/>
  <c r="I57" i="60"/>
  <c r="I43" i="60"/>
  <c r="I53" i="60"/>
  <c r="I37" i="60"/>
  <c r="I39" i="60"/>
  <c r="I44" i="60"/>
  <c r="I49" i="60"/>
  <c r="I40" i="60"/>
  <c r="I41" i="60"/>
  <c r="I45" i="60"/>
  <c r="I49" i="53"/>
  <c r="I36" i="53"/>
  <c r="I58" i="53"/>
  <c r="I50" i="53"/>
  <c r="I52" i="53"/>
  <c r="I38" i="53"/>
  <c r="I40" i="53"/>
  <c r="I42" i="53"/>
  <c r="I44" i="53"/>
  <c r="I57" i="53"/>
  <c r="I51" i="53"/>
  <c r="I53" i="53"/>
  <c r="I37" i="53"/>
  <c r="I39" i="53"/>
  <c r="I41" i="53"/>
  <c r="I43" i="53"/>
  <c r="I45" i="53"/>
  <c r="I53" i="25"/>
  <c r="I39" i="25"/>
  <c r="I43" i="25"/>
  <c r="I58" i="25"/>
  <c r="I52" i="25"/>
  <c r="I49" i="25"/>
  <c r="I38" i="25"/>
  <c r="I42" i="25"/>
  <c r="I57" i="25"/>
  <c r="I51" i="25"/>
  <c r="I37" i="25"/>
  <c r="I41" i="25"/>
  <c r="I45" i="25"/>
  <c r="I50" i="25"/>
  <c r="I40" i="25"/>
  <c r="I44" i="25"/>
  <c r="I36" i="25"/>
  <c r="I57" i="62"/>
  <c r="I51" i="62"/>
  <c r="I37" i="62"/>
  <c r="I41" i="62"/>
  <c r="I45" i="62"/>
  <c r="I50" i="62"/>
  <c r="I40" i="62"/>
  <c r="I44" i="62"/>
  <c r="I36" i="62"/>
  <c r="I53" i="62"/>
  <c r="I39" i="62"/>
  <c r="I43" i="62"/>
  <c r="I52" i="62"/>
  <c r="I49" i="62"/>
  <c r="I38" i="62"/>
  <c r="I42" i="62"/>
  <c r="I57" i="27"/>
  <c r="I51" i="27"/>
  <c r="I37" i="27"/>
  <c r="I41" i="27"/>
  <c r="I45" i="27"/>
  <c r="I50" i="27"/>
  <c r="I40" i="27"/>
  <c r="I44" i="27"/>
  <c r="I36" i="27"/>
  <c r="I53" i="27"/>
  <c r="I39" i="27"/>
  <c r="I43" i="27"/>
  <c r="I58" i="27"/>
  <c r="I52" i="27"/>
  <c r="I49" i="27"/>
  <c r="I38" i="27"/>
  <c r="I42" i="27"/>
  <c r="I57" i="54"/>
  <c r="I53" i="54"/>
  <c r="I58" i="54"/>
  <c r="I52" i="54"/>
  <c r="I49" i="54"/>
  <c r="I38" i="54"/>
  <c r="I50" i="54"/>
  <c r="I41" i="54"/>
  <c r="I45" i="54"/>
  <c r="I40" i="54"/>
  <c r="I44" i="54"/>
  <c r="I36" i="54"/>
  <c r="I51" i="54"/>
  <c r="I37" i="54"/>
  <c r="I39" i="54"/>
  <c r="I43" i="54"/>
  <c r="I42" i="54"/>
  <c r="I50" i="26"/>
  <c r="I40" i="26"/>
  <c r="I44" i="26"/>
  <c r="I36" i="26"/>
  <c r="I53" i="26"/>
  <c r="I39" i="26"/>
  <c r="I43" i="26"/>
  <c r="I58" i="26"/>
  <c r="I52" i="26"/>
  <c r="I49" i="26"/>
  <c r="I38" i="26"/>
  <c r="I42" i="26"/>
  <c r="I57" i="26"/>
  <c r="I51" i="26"/>
  <c r="I37" i="26"/>
  <c r="I41" i="26"/>
  <c r="I45" i="26"/>
  <c r="I58" i="51"/>
  <c r="I52" i="51"/>
  <c r="I49" i="51"/>
  <c r="I38" i="51"/>
  <c r="I42" i="51"/>
  <c r="I57" i="51"/>
  <c r="I51" i="51"/>
  <c r="I37" i="51"/>
  <c r="I41" i="51"/>
  <c r="I45" i="51"/>
  <c r="I50" i="51"/>
  <c r="I40" i="51"/>
  <c r="I44" i="51"/>
  <c r="I36" i="51"/>
  <c r="I53" i="51"/>
  <c r="I39" i="51"/>
  <c r="I43" i="51"/>
  <c r="I53" i="44"/>
  <c r="I39" i="44"/>
  <c r="I43" i="44"/>
  <c r="I58" i="44"/>
  <c r="I52" i="44"/>
  <c r="I49" i="44"/>
  <c r="I38" i="44"/>
  <c r="I42" i="44"/>
  <c r="I57" i="44"/>
  <c r="I51" i="44"/>
  <c r="I37" i="44"/>
  <c r="I41" i="44"/>
  <c r="I45" i="44"/>
  <c r="I50" i="44"/>
  <c r="I40" i="44"/>
  <c r="I44" i="44"/>
  <c r="I36" i="44"/>
  <c r="I57" i="46"/>
  <c r="I51" i="46"/>
  <c r="I53" i="46"/>
  <c r="I37" i="46"/>
  <c r="I39" i="46"/>
  <c r="I41" i="46"/>
  <c r="I43" i="46"/>
  <c r="I45" i="46"/>
  <c r="I49" i="46"/>
  <c r="I36" i="46"/>
  <c r="I58" i="46"/>
  <c r="I50" i="46"/>
  <c r="I52" i="46"/>
  <c r="I38" i="46"/>
  <c r="I40" i="46"/>
  <c r="I42" i="46"/>
  <c r="I44" i="46"/>
  <c r="I58" i="47"/>
  <c r="I53" i="47"/>
  <c r="I39" i="47"/>
  <c r="I43" i="47"/>
  <c r="I57" i="47"/>
  <c r="I52" i="47"/>
  <c r="I49" i="47"/>
  <c r="I38" i="47"/>
  <c r="I42" i="47"/>
  <c r="I51" i="47"/>
  <c r="I37" i="47"/>
  <c r="I41" i="47"/>
  <c r="I45" i="47"/>
  <c r="I50" i="47"/>
  <c r="I40" i="47"/>
  <c r="I44" i="47"/>
  <c r="I36" i="47"/>
  <c r="I53" i="56"/>
  <c r="I39" i="56"/>
  <c r="I43" i="56"/>
  <c r="I58" i="56"/>
  <c r="I52" i="56"/>
  <c r="I49" i="56"/>
  <c r="I38" i="56"/>
  <c r="I42" i="56"/>
  <c r="I57" i="56"/>
  <c r="I51" i="56"/>
  <c r="I37" i="56"/>
  <c r="I41" i="56"/>
  <c r="I45" i="56"/>
  <c r="I50" i="56"/>
  <c r="I40" i="56"/>
  <c r="I44" i="56"/>
  <c r="I36" i="56"/>
  <c r="I51" i="57"/>
  <c r="I53" i="57"/>
  <c r="I37" i="57"/>
  <c r="I39" i="57"/>
  <c r="I41" i="57"/>
  <c r="I43" i="57"/>
  <c r="I45" i="57"/>
  <c r="I49" i="57"/>
  <c r="I36" i="57"/>
  <c r="I58" i="57"/>
  <c r="I50" i="57"/>
  <c r="I52" i="57"/>
  <c r="I38" i="57"/>
  <c r="I40" i="57"/>
  <c r="I42" i="57"/>
  <c r="I44" i="57"/>
  <c r="I57" i="57"/>
  <c r="I57" i="52"/>
  <c r="I36" i="52"/>
  <c r="I51" i="52"/>
  <c r="I53" i="52"/>
  <c r="I37" i="52"/>
  <c r="I39" i="52"/>
  <c r="I41" i="52"/>
  <c r="I43" i="52"/>
  <c r="I45" i="52"/>
  <c r="I49" i="52"/>
  <c r="I58" i="52"/>
  <c r="I50" i="52"/>
  <c r="I52" i="52"/>
  <c r="I38" i="52"/>
  <c r="I40" i="52"/>
  <c r="I42" i="52"/>
  <c r="I44" i="52"/>
  <c r="I46" i="52"/>
  <c r="I50" i="45"/>
  <c r="I40" i="45"/>
  <c r="I44" i="45"/>
  <c r="I36" i="45"/>
  <c r="I53" i="45"/>
  <c r="I39" i="45"/>
  <c r="I43" i="45"/>
  <c r="I58" i="45"/>
  <c r="I52" i="45"/>
  <c r="I49" i="45"/>
  <c r="I38" i="45"/>
  <c r="I42" i="45"/>
  <c r="I57" i="45"/>
  <c r="I51" i="45"/>
  <c r="I37" i="45"/>
  <c r="I41" i="45"/>
  <c r="I45" i="45"/>
  <c r="I58" i="55"/>
  <c r="I52" i="55"/>
  <c r="I49" i="55"/>
  <c r="I38" i="55"/>
  <c r="I42" i="55"/>
  <c r="I57" i="55"/>
  <c r="I51" i="55"/>
  <c r="I37" i="55"/>
  <c r="I41" i="55"/>
  <c r="I50" i="55"/>
  <c r="I40" i="55"/>
  <c r="I44" i="55"/>
  <c r="I36" i="55"/>
  <c r="I53" i="55"/>
  <c r="I39" i="55"/>
  <c r="I43" i="55"/>
  <c r="I45" i="55"/>
  <c r="I53" i="40"/>
  <c r="I39" i="40"/>
  <c r="I43" i="40"/>
  <c r="I58" i="40"/>
  <c r="I52" i="40"/>
  <c r="I49" i="40"/>
  <c r="I38" i="40"/>
  <c r="I42" i="40"/>
  <c r="I57" i="40"/>
  <c r="I51" i="40"/>
  <c r="I37" i="40"/>
  <c r="I41" i="40"/>
  <c r="I45" i="40"/>
  <c r="I50" i="40"/>
  <c r="I40" i="40"/>
  <c r="I44" i="40"/>
  <c r="I36" i="40"/>
  <c r="I58" i="64"/>
  <c r="I52" i="64"/>
  <c r="I49" i="64"/>
  <c r="I38" i="64"/>
  <c r="I42" i="64"/>
  <c r="I57" i="64"/>
  <c r="I51" i="64"/>
  <c r="I37" i="64"/>
  <c r="I41" i="64"/>
  <c r="I45" i="64"/>
  <c r="I50" i="64"/>
  <c r="I40" i="64"/>
  <c r="I44" i="64"/>
  <c r="I36" i="64"/>
  <c r="I53" i="64"/>
  <c r="I39" i="64"/>
  <c r="I43" i="64"/>
  <c r="I53" i="33"/>
  <c r="I39" i="33"/>
  <c r="I43" i="33"/>
  <c r="I58" i="33"/>
  <c r="I52" i="33"/>
  <c r="I49" i="33"/>
  <c r="I38" i="33"/>
  <c r="I42" i="33"/>
  <c r="I57" i="33"/>
  <c r="I51" i="33"/>
  <c r="I37" i="33"/>
  <c r="I41" i="33"/>
  <c r="I45" i="33"/>
  <c r="I50" i="33"/>
  <c r="I40" i="33"/>
  <c r="I44" i="33"/>
  <c r="I36" i="33"/>
  <c r="I57" i="42"/>
  <c r="I51" i="42"/>
  <c r="I37" i="42"/>
  <c r="I41" i="42"/>
  <c r="I45" i="42"/>
  <c r="I50" i="42"/>
  <c r="I40" i="42"/>
  <c r="I44" i="42"/>
  <c r="I36" i="42"/>
  <c r="I53" i="42"/>
  <c r="I39" i="42"/>
  <c r="I43" i="42"/>
  <c r="I58" i="42"/>
  <c r="I52" i="42"/>
  <c r="I49" i="42"/>
  <c r="I38" i="42"/>
  <c r="I42" i="42"/>
  <c r="I58" i="65"/>
  <c r="I51" i="65"/>
  <c r="I37" i="65"/>
  <c r="I41" i="65"/>
  <c r="I45" i="65"/>
  <c r="I57" i="65"/>
  <c r="I50" i="65"/>
  <c r="I40" i="65"/>
  <c r="I44" i="65"/>
  <c r="I36" i="65"/>
  <c r="I53" i="65"/>
  <c r="I39" i="65"/>
  <c r="I43" i="65"/>
  <c r="I52" i="65"/>
  <c r="I49" i="65"/>
  <c r="I38" i="65"/>
  <c r="I42" i="65"/>
  <c r="I57" i="63"/>
  <c r="I51" i="63"/>
  <c r="I37" i="63"/>
  <c r="I41" i="63"/>
  <c r="I45" i="63"/>
  <c r="I50" i="63"/>
  <c r="I40" i="63"/>
  <c r="I44" i="63"/>
  <c r="I36" i="63"/>
  <c r="I53" i="63"/>
  <c r="I39" i="63"/>
  <c r="I43" i="63"/>
  <c r="I58" i="63"/>
  <c r="I52" i="63"/>
  <c r="I49" i="63"/>
  <c r="I38" i="63"/>
  <c r="I42" i="63"/>
  <c r="I50" i="35"/>
  <c r="I40" i="35"/>
  <c r="I44" i="35"/>
  <c r="I36" i="35"/>
  <c r="I53" i="35"/>
  <c r="I39" i="35"/>
  <c r="I43" i="35"/>
  <c r="I58" i="35"/>
  <c r="I52" i="35"/>
  <c r="I49" i="35"/>
  <c r="I38" i="35"/>
  <c r="I42" i="35"/>
  <c r="I57" i="35"/>
  <c r="I51" i="35"/>
  <c r="I37" i="35"/>
  <c r="I41" i="35"/>
  <c r="I45" i="35"/>
  <c r="I51" i="59"/>
  <c r="I37" i="59"/>
  <c r="I41" i="59"/>
  <c r="I45" i="59"/>
  <c r="I58" i="59"/>
  <c r="I52" i="59"/>
  <c r="I38" i="59"/>
  <c r="I42" i="59"/>
  <c r="I36" i="59"/>
  <c r="I57" i="59"/>
  <c r="I53" i="59"/>
  <c r="I39" i="59"/>
  <c r="I43" i="59"/>
  <c r="I50" i="59"/>
  <c r="I49" i="59"/>
  <c r="I40" i="59"/>
  <c r="I44" i="59"/>
  <c r="I58" i="37"/>
  <c r="I52" i="37"/>
  <c r="I49" i="37"/>
  <c r="I38" i="37"/>
  <c r="I42" i="37"/>
  <c r="I57" i="37"/>
  <c r="I51" i="37"/>
  <c r="I37" i="37"/>
  <c r="I41" i="37"/>
  <c r="I45" i="37"/>
  <c r="I50" i="37"/>
  <c r="I40" i="37"/>
  <c r="I44" i="37"/>
  <c r="I36" i="37"/>
  <c r="I53" i="37"/>
  <c r="I39" i="37"/>
  <c r="I43" i="37"/>
  <c r="I53" i="29"/>
  <c r="I39" i="29"/>
  <c r="I43" i="29"/>
  <c r="I58" i="29"/>
  <c r="I52" i="29"/>
  <c r="I49" i="29"/>
  <c r="I38" i="29"/>
  <c r="I42" i="29"/>
  <c r="I57" i="29"/>
  <c r="I51" i="29"/>
  <c r="I37" i="29"/>
  <c r="I41" i="29"/>
  <c r="I45" i="29"/>
  <c r="I50" i="29"/>
  <c r="I40" i="29"/>
  <c r="I44" i="29"/>
  <c r="I36" i="29"/>
  <c r="I58" i="43"/>
  <c r="I50" i="43"/>
  <c r="I51" i="43"/>
  <c r="I52" i="43"/>
  <c r="I57" i="43"/>
  <c r="I49" i="43"/>
  <c r="I37" i="43"/>
  <c r="I41" i="43"/>
  <c r="I45" i="43"/>
  <c r="I40" i="43"/>
  <c r="I44" i="43"/>
  <c r="I36" i="43"/>
  <c r="I53" i="43"/>
  <c r="I39" i="43"/>
  <c r="I43" i="43"/>
  <c r="I38" i="43"/>
  <c r="I42" i="43"/>
  <c r="I50" i="31"/>
  <c r="I40" i="31"/>
  <c r="I44" i="31"/>
  <c r="I36" i="31"/>
  <c r="I53" i="31"/>
  <c r="I39" i="31"/>
  <c r="I43" i="31"/>
  <c r="I58" i="31"/>
  <c r="I52" i="31"/>
  <c r="I49" i="31"/>
  <c r="I38" i="31"/>
  <c r="I42" i="31"/>
  <c r="I57" i="31"/>
  <c r="I51" i="31"/>
  <c r="I37" i="31"/>
  <c r="I41" i="31"/>
  <c r="I45" i="31"/>
  <c r="I50" i="41"/>
  <c r="I40" i="41"/>
  <c r="I44" i="41"/>
  <c r="I36" i="41"/>
  <c r="I53" i="41"/>
  <c r="I39" i="41"/>
  <c r="I43" i="41"/>
  <c r="I58" i="41"/>
  <c r="I52" i="41"/>
  <c r="I49" i="41"/>
  <c r="I38" i="41"/>
  <c r="I42" i="41"/>
  <c r="I57" i="41"/>
  <c r="I51" i="41"/>
  <c r="I37" i="41"/>
  <c r="I41" i="41"/>
  <c r="I45" i="41"/>
  <c r="I57" i="36"/>
  <c r="I51" i="36"/>
  <c r="I37" i="36"/>
  <c r="I41" i="36"/>
  <c r="I45" i="36"/>
  <c r="I50" i="36"/>
  <c r="I40" i="36"/>
  <c r="I44" i="36"/>
  <c r="I36" i="36"/>
  <c r="I53" i="36"/>
  <c r="I39" i="36"/>
  <c r="I43" i="36"/>
  <c r="I58" i="36"/>
  <c r="I52" i="36"/>
  <c r="I49" i="36"/>
  <c r="I38" i="36"/>
  <c r="I42" i="36"/>
  <c r="I58" i="58"/>
  <c r="I52" i="58"/>
  <c r="I49" i="58"/>
  <c r="I38" i="58"/>
  <c r="I42" i="58"/>
  <c r="I57" i="58"/>
  <c r="I51" i="58"/>
  <c r="I37" i="58"/>
  <c r="I41" i="58"/>
  <c r="I45" i="58"/>
  <c r="I50" i="58"/>
  <c r="I40" i="58"/>
  <c r="I44" i="58"/>
  <c r="I36" i="58"/>
  <c r="I53" i="58"/>
  <c r="I39" i="58"/>
  <c r="I43" i="58"/>
  <c r="I57" i="66"/>
  <c r="I51" i="66"/>
  <c r="I50" i="66"/>
  <c r="I53" i="66"/>
  <c r="I39" i="66"/>
  <c r="I43" i="66"/>
  <c r="I58" i="66"/>
  <c r="I52" i="66"/>
  <c r="I49" i="66"/>
  <c r="I38" i="66"/>
  <c r="I42" i="66"/>
  <c r="I37" i="66"/>
  <c r="I40" i="66"/>
  <c r="I45" i="66"/>
  <c r="I36" i="66"/>
  <c r="I41" i="66"/>
  <c r="I44" i="66"/>
  <c r="I58" i="39"/>
  <c r="I52" i="39"/>
  <c r="I49" i="39"/>
  <c r="I38" i="39"/>
  <c r="I42" i="39"/>
  <c r="I57" i="39"/>
  <c r="I51" i="39"/>
  <c r="I37" i="39"/>
  <c r="I41" i="39"/>
  <c r="I45" i="39"/>
  <c r="I50" i="39"/>
  <c r="I40" i="39"/>
  <c r="I44" i="39"/>
  <c r="I36" i="39"/>
  <c r="I53" i="39"/>
  <c r="I39" i="39"/>
  <c r="I43" i="39"/>
  <c r="I51" i="50"/>
  <c r="I53" i="50"/>
  <c r="I37" i="50"/>
  <c r="I39" i="50"/>
  <c r="I41" i="50"/>
  <c r="I43" i="50"/>
  <c r="I45" i="50"/>
  <c r="I49" i="50"/>
  <c r="I36" i="50"/>
  <c r="I58" i="50"/>
  <c r="I50" i="50"/>
  <c r="I52" i="50"/>
  <c r="I38" i="50"/>
  <c r="I40" i="50"/>
  <c r="I42" i="50"/>
  <c r="I44" i="50"/>
  <c r="I57" i="50"/>
  <c r="I57" i="32"/>
  <c r="I51" i="32"/>
  <c r="I37" i="32"/>
  <c r="I41" i="32"/>
  <c r="I45" i="32"/>
  <c r="I50" i="32"/>
  <c r="I40" i="32"/>
  <c r="I44" i="32"/>
  <c r="I36" i="32"/>
  <c r="I53" i="32"/>
  <c r="I39" i="32"/>
  <c r="I43" i="32"/>
  <c r="I58" i="32"/>
  <c r="I52" i="32"/>
  <c r="I49" i="32"/>
  <c r="I38" i="32"/>
  <c r="I42" i="32"/>
  <c r="I58" i="28"/>
  <c r="I52" i="28"/>
  <c r="I49" i="28"/>
  <c r="I38" i="28"/>
  <c r="I42" i="28"/>
  <c r="I57" i="28"/>
  <c r="I51" i="28"/>
  <c r="I37" i="28"/>
  <c r="I41" i="28"/>
  <c r="I45" i="28"/>
  <c r="I50" i="28"/>
  <c r="I40" i="28"/>
  <c r="I44" i="28"/>
  <c r="I36" i="28"/>
  <c r="I53" i="28"/>
  <c r="I39" i="28"/>
  <c r="I43" i="28"/>
  <c r="I58" i="24"/>
  <c r="I52" i="24"/>
  <c r="I49" i="24"/>
  <c r="I38" i="24"/>
  <c r="I42" i="24"/>
  <c r="I57" i="24"/>
  <c r="I51" i="24"/>
  <c r="I37" i="24"/>
  <c r="I41" i="24"/>
  <c r="I45" i="24"/>
  <c r="I50" i="24"/>
  <c r="I40" i="24"/>
  <c r="I44" i="24"/>
  <c r="I36" i="24"/>
  <c r="I53" i="24"/>
  <c r="I39" i="24"/>
  <c r="I43" i="24"/>
  <c r="H46" i="65"/>
  <c r="H33" i="65"/>
  <c r="E25" i="66"/>
  <c r="H54" i="65"/>
  <c r="E59" i="66"/>
  <c r="H59" i="65"/>
  <c r="H33" i="66"/>
  <c r="I31" i="66"/>
  <c r="I24" i="66"/>
  <c r="I20" i="66"/>
  <c r="I16" i="66"/>
  <c r="I23" i="66"/>
  <c r="I15" i="66"/>
  <c r="I32" i="66"/>
  <c r="I28" i="66"/>
  <c r="I21" i="66"/>
  <c r="I17" i="66"/>
  <c r="I30" i="66"/>
  <c r="I29" i="66"/>
  <c r="I22" i="66"/>
  <c r="I18" i="66"/>
  <c r="I63" i="66"/>
  <c r="I19" i="66"/>
  <c r="H25" i="65"/>
  <c r="H59" i="66"/>
  <c r="H25" i="66"/>
  <c r="E54" i="65"/>
  <c r="E46" i="65"/>
  <c r="E33" i="65"/>
  <c r="E33" i="66"/>
  <c r="H46" i="66"/>
  <c r="I32" i="65"/>
  <c r="I28" i="65"/>
  <c r="I21" i="65"/>
  <c r="I17" i="65"/>
  <c r="I20" i="65"/>
  <c r="I29" i="65"/>
  <c r="I22" i="65"/>
  <c r="I18" i="65"/>
  <c r="I31" i="65"/>
  <c r="I24" i="65"/>
  <c r="I63" i="65"/>
  <c r="I30" i="65"/>
  <c r="I23" i="65"/>
  <c r="I19" i="65"/>
  <c r="I15" i="65"/>
  <c r="I16" i="65"/>
  <c r="E46" i="66"/>
  <c r="E54" i="66"/>
  <c r="H54" i="66"/>
  <c r="E25" i="65"/>
  <c r="E59" i="65"/>
  <c r="I63" i="64"/>
  <c r="H63" i="64"/>
  <c r="G63" i="64"/>
  <c r="F63" i="64"/>
  <c r="E63" i="64"/>
  <c r="D63" i="64"/>
  <c r="C63" i="64"/>
  <c r="I32" i="64"/>
  <c r="H32" i="64"/>
  <c r="G32" i="64"/>
  <c r="F32" i="64"/>
  <c r="E32" i="64"/>
  <c r="D32" i="64"/>
  <c r="C32" i="64"/>
  <c r="I31" i="64"/>
  <c r="H31" i="64"/>
  <c r="G31" i="64"/>
  <c r="F31" i="64"/>
  <c r="E31" i="64"/>
  <c r="D31" i="64"/>
  <c r="C31" i="64"/>
  <c r="I30" i="64"/>
  <c r="H30" i="64"/>
  <c r="G30" i="64"/>
  <c r="F30" i="64"/>
  <c r="E30" i="64"/>
  <c r="D30" i="64"/>
  <c r="C30" i="64"/>
  <c r="I29" i="64"/>
  <c r="H29" i="64"/>
  <c r="G29" i="64"/>
  <c r="F29" i="64"/>
  <c r="E29" i="64"/>
  <c r="D29" i="64"/>
  <c r="C29" i="64"/>
  <c r="I28" i="64"/>
  <c r="H28" i="64"/>
  <c r="G28" i="64"/>
  <c r="F28" i="64"/>
  <c r="E28" i="64"/>
  <c r="D28" i="64"/>
  <c r="C28" i="64"/>
  <c r="I24" i="64"/>
  <c r="H24" i="64"/>
  <c r="G24" i="64"/>
  <c r="F24" i="64"/>
  <c r="E24" i="64"/>
  <c r="D24" i="64"/>
  <c r="C24" i="64"/>
  <c r="I23" i="64"/>
  <c r="H23" i="64"/>
  <c r="G23" i="64"/>
  <c r="F23" i="64"/>
  <c r="E23" i="64"/>
  <c r="D23" i="64"/>
  <c r="C23" i="64"/>
  <c r="I22" i="64"/>
  <c r="H22" i="64"/>
  <c r="G22" i="64"/>
  <c r="F22" i="64"/>
  <c r="E22" i="64"/>
  <c r="D22" i="64"/>
  <c r="C22" i="64"/>
  <c r="I21" i="64"/>
  <c r="H21" i="64"/>
  <c r="G21" i="64"/>
  <c r="F21" i="64"/>
  <c r="E21" i="64"/>
  <c r="D21" i="64"/>
  <c r="C21" i="64"/>
  <c r="I20" i="64"/>
  <c r="H20" i="64"/>
  <c r="G20" i="64"/>
  <c r="F20" i="64"/>
  <c r="E20" i="64"/>
  <c r="D20" i="64"/>
  <c r="C20" i="64"/>
  <c r="I19" i="64"/>
  <c r="H19" i="64"/>
  <c r="G19" i="64"/>
  <c r="F19" i="64"/>
  <c r="E19" i="64"/>
  <c r="D19" i="64"/>
  <c r="C19" i="64"/>
  <c r="I18" i="64"/>
  <c r="H18" i="64"/>
  <c r="G18" i="64"/>
  <c r="F18" i="64"/>
  <c r="E18" i="64"/>
  <c r="D18" i="64"/>
  <c r="C18" i="64"/>
  <c r="I17" i="64"/>
  <c r="H17" i="64"/>
  <c r="G17" i="64"/>
  <c r="F17" i="64"/>
  <c r="E17" i="64"/>
  <c r="D17" i="64"/>
  <c r="C17" i="64"/>
  <c r="I16" i="64"/>
  <c r="H16" i="64"/>
  <c r="G16" i="64"/>
  <c r="F16" i="64"/>
  <c r="E16" i="64"/>
  <c r="D16" i="64"/>
  <c r="C16" i="64"/>
  <c r="I15" i="64"/>
  <c r="H15" i="64"/>
  <c r="G15" i="64"/>
  <c r="F15" i="64"/>
  <c r="E15" i="64"/>
  <c r="D15" i="64"/>
  <c r="C15" i="64"/>
  <c r="I63" i="63"/>
  <c r="H63" i="63"/>
  <c r="G63" i="63"/>
  <c r="F63" i="63"/>
  <c r="E63" i="63"/>
  <c r="D63" i="63"/>
  <c r="C63" i="63"/>
  <c r="I32" i="63"/>
  <c r="H32" i="63"/>
  <c r="G32" i="63"/>
  <c r="F32" i="63"/>
  <c r="E32" i="63"/>
  <c r="D32" i="63"/>
  <c r="C32" i="63"/>
  <c r="I31" i="63"/>
  <c r="H31" i="63"/>
  <c r="G31" i="63"/>
  <c r="F31" i="63"/>
  <c r="E31" i="63"/>
  <c r="D31" i="63"/>
  <c r="C31" i="63"/>
  <c r="I30" i="63"/>
  <c r="H30" i="63"/>
  <c r="G30" i="63"/>
  <c r="F30" i="63"/>
  <c r="E30" i="63"/>
  <c r="D30" i="63"/>
  <c r="C30" i="63"/>
  <c r="I29" i="63"/>
  <c r="H29" i="63"/>
  <c r="G29" i="63"/>
  <c r="F29" i="63"/>
  <c r="E29" i="63"/>
  <c r="D29" i="63"/>
  <c r="C29" i="63"/>
  <c r="I28" i="63"/>
  <c r="H28" i="63"/>
  <c r="G28" i="63"/>
  <c r="F28" i="63"/>
  <c r="E28" i="63"/>
  <c r="D28" i="63"/>
  <c r="C28" i="63"/>
  <c r="I24" i="63"/>
  <c r="H24" i="63"/>
  <c r="G24" i="63"/>
  <c r="F24" i="63"/>
  <c r="E24" i="63"/>
  <c r="D24" i="63"/>
  <c r="C24" i="63"/>
  <c r="I23" i="63"/>
  <c r="H23" i="63"/>
  <c r="G23" i="63"/>
  <c r="F23" i="63"/>
  <c r="E23" i="63"/>
  <c r="D23" i="63"/>
  <c r="C23" i="63"/>
  <c r="I22" i="63"/>
  <c r="H22" i="63"/>
  <c r="G22" i="63"/>
  <c r="F22" i="63"/>
  <c r="E22" i="63"/>
  <c r="D22" i="63"/>
  <c r="C22" i="63"/>
  <c r="I21" i="63"/>
  <c r="H21" i="63"/>
  <c r="G21" i="63"/>
  <c r="F21" i="63"/>
  <c r="E21" i="63"/>
  <c r="D21" i="63"/>
  <c r="C21" i="63"/>
  <c r="I20" i="63"/>
  <c r="H20" i="63"/>
  <c r="G20" i="63"/>
  <c r="F20" i="63"/>
  <c r="E20" i="63"/>
  <c r="D20" i="63"/>
  <c r="C20" i="63"/>
  <c r="I19" i="63"/>
  <c r="H19" i="63"/>
  <c r="G19" i="63"/>
  <c r="F19" i="63"/>
  <c r="E19" i="63"/>
  <c r="D19" i="63"/>
  <c r="C19" i="63"/>
  <c r="I18" i="63"/>
  <c r="H18" i="63"/>
  <c r="G18" i="63"/>
  <c r="F18" i="63"/>
  <c r="E18" i="63"/>
  <c r="D18" i="63"/>
  <c r="C18" i="63"/>
  <c r="I17" i="63"/>
  <c r="H17" i="63"/>
  <c r="G17" i="63"/>
  <c r="F17" i="63"/>
  <c r="E17" i="63"/>
  <c r="D17" i="63"/>
  <c r="C17" i="63"/>
  <c r="I16" i="63"/>
  <c r="H16" i="63"/>
  <c r="G16" i="63"/>
  <c r="F16" i="63"/>
  <c r="E16" i="63"/>
  <c r="D16" i="63"/>
  <c r="C16" i="63"/>
  <c r="I15" i="63"/>
  <c r="H15" i="63"/>
  <c r="G15" i="63"/>
  <c r="F15" i="63"/>
  <c r="E15" i="63"/>
  <c r="D15" i="63"/>
  <c r="C15" i="63"/>
  <c r="I63" i="62"/>
  <c r="H63" i="62"/>
  <c r="G63" i="62"/>
  <c r="F63" i="62"/>
  <c r="E63" i="62"/>
  <c r="D63" i="62"/>
  <c r="C63" i="62"/>
  <c r="I58" i="62"/>
  <c r="H58" i="62"/>
  <c r="G58" i="62"/>
  <c r="F58" i="62"/>
  <c r="E58" i="62"/>
  <c r="D58" i="62"/>
  <c r="C58" i="62"/>
  <c r="I32" i="62"/>
  <c r="H32" i="62"/>
  <c r="G32" i="62"/>
  <c r="F32" i="62"/>
  <c r="E32" i="62"/>
  <c r="D32" i="62"/>
  <c r="C32" i="62"/>
  <c r="I31" i="62"/>
  <c r="H31" i="62"/>
  <c r="G31" i="62"/>
  <c r="F31" i="62"/>
  <c r="E31" i="62"/>
  <c r="D31" i="62"/>
  <c r="C31" i="62"/>
  <c r="I30" i="62"/>
  <c r="H30" i="62"/>
  <c r="G30" i="62"/>
  <c r="F30" i="62"/>
  <c r="E30" i="62"/>
  <c r="D30" i="62"/>
  <c r="C30" i="62"/>
  <c r="I29" i="62"/>
  <c r="H29" i="62"/>
  <c r="G29" i="62"/>
  <c r="F29" i="62"/>
  <c r="E29" i="62"/>
  <c r="D29" i="62"/>
  <c r="C29" i="62"/>
  <c r="I28" i="62"/>
  <c r="H28" i="62"/>
  <c r="G28" i="62"/>
  <c r="F28" i="62"/>
  <c r="E28" i="62"/>
  <c r="D28" i="62"/>
  <c r="C28" i="62"/>
  <c r="I24" i="62"/>
  <c r="H24" i="62"/>
  <c r="G24" i="62"/>
  <c r="F24" i="62"/>
  <c r="E24" i="62"/>
  <c r="D24" i="62"/>
  <c r="C24" i="62"/>
  <c r="I23" i="62"/>
  <c r="H23" i="62"/>
  <c r="G23" i="62"/>
  <c r="F23" i="62"/>
  <c r="E23" i="62"/>
  <c r="D23" i="62"/>
  <c r="C23" i="62"/>
  <c r="I22" i="62"/>
  <c r="H22" i="62"/>
  <c r="G22" i="62"/>
  <c r="F22" i="62"/>
  <c r="E22" i="62"/>
  <c r="D22" i="62"/>
  <c r="C22" i="62"/>
  <c r="I21" i="62"/>
  <c r="H21" i="62"/>
  <c r="G21" i="62"/>
  <c r="F21" i="62"/>
  <c r="E21" i="62"/>
  <c r="D21" i="62"/>
  <c r="C21" i="62"/>
  <c r="I20" i="62"/>
  <c r="H20" i="62"/>
  <c r="G20" i="62"/>
  <c r="F20" i="62"/>
  <c r="E20" i="62"/>
  <c r="D20" i="62"/>
  <c r="C20" i="62"/>
  <c r="I19" i="62"/>
  <c r="H19" i="62"/>
  <c r="G19" i="62"/>
  <c r="F19" i="62"/>
  <c r="E19" i="62"/>
  <c r="D19" i="62"/>
  <c r="C19" i="62"/>
  <c r="I18" i="62"/>
  <c r="H18" i="62"/>
  <c r="G18" i="62"/>
  <c r="F18" i="62"/>
  <c r="E18" i="62"/>
  <c r="D18" i="62"/>
  <c r="C18" i="62"/>
  <c r="I17" i="62"/>
  <c r="H17" i="62"/>
  <c r="G17" i="62"/>
  <c r="F17" i="62"/>
  <c r="E17" i="62"/>
  <c r="D17" i="62"/>
  <c r="C17" i="62"/>
  <c r="I16" i="62"/>
  <c r="H16" i="62"/>
  <c r="G16" i="62"/>
  <c r="F16" i="62"/>
  <c r="E16" i="62"/>
  <c r="D16" i="62"/>
  <c r="C16" i="62"/>
  <c r="I15" i="62"/>
  <c r="H15" i="62"/>
  <c r="G15" i="62"/>
  <c r="F15" i="62"/>
  <c r="E15" i="62"/>
  <c r="D15" i="62"/>
  <c r="C15" i="62"/>
  <c r="I63" i="61"/>
  <c r="H63" i="61"/>
  <c r="G63" i="61"/>
  <c r="F63" i="61"/>
  <c r="E63" i="61"/>
  <c r="D63" i="61"/>
  <c r="C63" i="61"/>
  <c r="I32" i="61"/>
  <c r="H32" i="61"/>
  <c r="G32" i="61"/>
  <c r="E32" i="61"/>
  <c r="D32" i="61"/>
  <c r="C32" i="61"/>
  <c r="I31" i="61"/>
  <c r="H31" i="61"/>
  <c r="G31" i="61"/>
  <c r="E31" i="61"/>
  <c r="D31" i="61"/>
  <c r="C31" i="61"/>
  <c r="I30" i="61"/>
  <c r="H30" i="61"/>
  <c r="G30" i="61"/>
  <c r="E30" i="61"/>
  <c r="D30" i="61"/>
  <c r="C30" i="61"/>
  <c r="I29" i="61"/>
  <c r="H29" i="61"/>
  <c r="G29" i="61"/>
  <c r="E29" i="61"/>
  <c r="D29" i="61"/>
  <c r="C29" i="61"/>
  <c r="I28" i="61"/>
  <c r="H28" i="61"/>
  <c r="G28" i="61"/>
  <c r="E28" i="61"/>
  <c r="D28" i="61"/>
  <c r="C28" i="61"/>
  <c r="I24" i="61"/>
  <c r="H24" i="61"/>
  <c r="G24" i="61"/>
  <c r="E24" i="61"/>
  <c r="D24" i="61"/>
  <c r="C24" i="61"/>
  <c r="I23" i="61"/>
  <c r="H23" i="61"/>
  <c r="G23" i="61"/>
  <c r="E23" i="61"/>
  <c r="D23" i="61"/>
  <c r="C23" i="61"/>
  <c r="I22" i="61"/>
  <c r="H22" i="61"/>
  <c r="G22" i="61"/>
  <c r="E22" i="61"/>
  <c r="D22" i="61"/>
  <c r="C22" i="61"/>
  <c r="I21" i="61"/>
  <c r="H21" i="61"/>
  <c r="G21" i="61"/>
  <c r="E21" i="61"/>
  <c r="D21" i="61"/>
  <c r="C21" i="61"/>
  <c r="I20" i="61"/>
  <c r="H20" i="61"/>
  <c r="G20" i="61"/>
  <c r="E20" i="61"/>
  <c r="D20" i="61"/>
  <c r="C20" i="61"/>
  <c r="I19" i="61"/>
  <c r="H19" i="61"/>
  <c r="G19" i="61"/>
  <c r="E19" i="61"/>
  <c r="D19" i="61"/>
  <c r="C19" i="61"/>
  <c r="I18" i="61"/>
  <c r="H18" i="61"/>
  <c r="G18" i="61"/>
  <c r="E18" i="61"/>
  <c r="D18" i="61"/>
  <c r="C18" i="61"/>
  <c r="I17" i="61"/>
  <c r="H17" i="61"/>
  <c r="G17" i="61"/>
  <c r="E17" i="61"/>
  <c r="D17" i="61"/>
  <c r="C17" i="61"/>
  <c r="I16" i="61"/>
  <c r="H16" i="61"/>
  <c r="G16" i="61"/>
  <c r="E16" i="61"/>
  <c r="D16" i="61"/>
  <c r="C16" i="61"/>
  <c r="I15" i="61"/>
  <c r="H15" i="61"/>
  <c r="G15" i="61"/>
  <c r="E15" i="61"/>
  <c r="D15" i="61"/>
  <c r="C15" i="61"/>
  <c r="I63" i="60"/>
  <c r="H63" i="60"/>
  <c r="G63" i="60"/>
  <c r="F63" i="60"/>
  <c r="E63" i="60"/>
  <c r="D63" i="60"/>
  <c r="C63" i="60"/>
  <c r="I32" i="60"/>
  <c r="H32" i="60"/>
  <c r="G32" i="60"/>
  <c r="E32" i="60"/>
  <c r="D32" i="60"/>
  <c r="I31" i="60"/>
  <c r="H31" i="60"/>
  <c r="G31" i="60"/>
  <c r="E31" i="60"/>
  <c r="D31" i="60"/>
  <c r="I30" i="60"/>
  <c r="H30" i="60"/>
  <c r="G30" i="60"/>
  <c r="E30" i="60"/>
  <c r="D30" i="60"/>
  <c r="I29" i="60"/>
  <c r="H29" i="60"/>
  <c r="G29" i="60"/>
  <c r="E29" i="60"/>
  <c r="D29" i="60"/>
  <c r="I28" i="60"/>
  <c r="H28" i="60"/>
  <c r="G28" i="60"/>
  <c r="E28" i="60"/>
  <c r="D28" i="60"/>
  <c r="I24" i="60"/>
  <c r="H24" i="60"/>
  <c r="G24" i="60"/>
  <c r="E24" i="60"/>
  <c r="D24" i="60"/>
  <c r="I23" i="60"/>
  <c r="H23" i="60"/>
  <c r="G23" i="60"/>
  <c r="E23" i="60"/>
  <c r="D23" i="60"/>
  <c r="I22" i="60"/>
  <c r="H22" i="60"/>
  <c r="G22" i="60"/>
  <c r="E22" i="60"/>
  <c r="D22" i="60"/>
  <c r="I21" i="60"/>
  <c r="H21" i="60"/>
  <c r="G21" i="60"/>
  <c r="E21" i="60"/>
  <c r="D21" i="60"/>
  <c r="I20" i="60"/>
  <c r="H20" i="60"/>
  <c r="G20" i="60"/>
  <c r="E20" i="60"/>
  <c r="D20" i="60"/>
  <c r="I19" i="60"/>
  <c r="H19" i="60"/>
  <c r="G19" i="60"/>
  <c r="E19" i="60"/>
  <c r="D19" i="60"/>
  <c r="I18" i="60"/>
  <c r="H18" i="60"/>
  <c r="G18" i="60"/>
  <c r="E18" i="60"/>
  <c r="D18" i="60"/>
  <c r="I17" i="60"/>
  <c r="H17" i="60"/>
  <c r="G17" i="60"/>
  <c r="E17" i="60"/>
  <c r="D17" i="60"/>
  <c r="I16" i="60"/>
  <c r="H16" i="60"/>
  <c r="G16" i="60"/>
  <c r="E16" i="60"/>
  <c r="D16" i="60"/>
  <c r="I15" i="60"/>
  <c r="H15" i="60"/>
  <c r="G15" i="60"/>
  <c r="E15" i="60"/>
  <c r="D15" i="60"/>
  <c r="I63" i="59"/>
  <c r="H63" i="59"/>
  <c r="G63" i="59"/>
  <c r="F63" i="59"/>
  <c r="E63" i="59"/>
  <c r="D63" i="59"/>
  <c r="C63" i="59"/>
  <c r="F59" i="59"/>
  <c r="F54" i="59"/>
  <c r="I32" i="59"/>
  <c r="H32" i="59"/>
  <c r="G32" i="59"/>
  <c r="E32" i="59"/>
  <c r="D32" i="59"/>
  <c r="I31" i="59"/>
  <c r="H31" i="59"/>
  <c r="G31" i="59"/>
  <c r="E31" i="59"/>
  <c r="D31" i="59"/>
  <c r="I30" i="59"/>
  <c r="H30" i="59"/>
  <c r="G30" i="59"/>
  <c r="E30" i="59"/>
  <c r="D30" i="59"/>
  <c r="I29" i="59"/>
  <c r="H29" i="59"/>
  <c r="G29" i="59"/>
  <c r="E29" i="59"/>
  <c r="D29" i="59"/>
  <c r="I28" i="59"/>
  <c r="H28" i="59"/>
  <c r="G28" i="59"/>
  <c r="F33" i="59"/>
  <c r="E28" i="59"/>
  <c r="D28" i="59"/>
  <c r="I24" i="59"/>
  <c r="H24" i="59"/>
  <c r="G24" i="59"/>
  <c r="E24" i="59"/>
  <c r="D24" i="59"/>
  <c r="I23" i="59"/>
  <c r="H23" i="59"/>
  <c r="G23" i="59"/>
  <c r="E23" i="59"/>
  <c r="D23" i="59"/>
  <c r="I22" i="59"/>
  <c r="H22" i="59"/>
  <c r="G22" i="59"/>
  <c r="E22" i="59"/>
  <c r="D22" i="59"/>
  <c r="I21" i="59"/>
  <c r="H21" i="59"/>
  <c r="G21" i="59"/>
  <c r="E21" i="59"/>
  <c r="D21" i="59"/>
  <c r="I20" i="59"/>
  <c r="H20" i="59"/>
  <c r="G20" i="59"/>
  <c r="E20" i="59"/>
  <c r="D20" i="59"/>
  <c r="I19" i="59"/>
  <c r="H19" i="59"/>
  <c r="G19" i="59"/>
  <c r="E19" i="59"/>
  <c r="D19" i="59"/>
  <c r="I18" i="59"/>
  <c r="H18" i="59"/>
  <c r="G18" i="59"/>
  <c r="E18" i="59"/>
  <c r="D18" i="59"/>
  <c r="I17" i="59"/>
  <c r="H17" i="59"/>
  <c r="G17" i="59"/>
  <c r="E17" i="59"/>
  <c r="D17" i="59"/>
  <c r="I16" i="59"/>
  <c r="H16" i="59"/>
  <c r="G16" i="59"/>
  <c r="E16" i="59"/>
  <c r="D16" i="59"/>
  <c r="I15" i="59"/>
  <c r="H15" i="59"/>
  <c r="G15" i="59"/>
  <c r="E15" i="59"/>
  <c r="D15" i="59"/>
  <c r="I63" i="58"/>
  <c r="H63" i="58"/>
  <c r="G63" i="58"/>
  <c r="F63" i="58"/>
  <c r="E63" i="58"/>
  <c r="D63" i="58"/>
  <c r="C63" i="58"/>
  <c r="I32" i="58"/>
  <c r="H32" i="58"/>
  <c r="G32" i="58"/>
  <c r="F32" i="58"/>
  <c r="E32" i="58"/>
  <c r="D32" i="58"/>
  <c r="C32" i="58"/>
  <c r="I31" i="58"/>
  <c r="H31" i="58"/>
  <c r="G31" i="58"/>
  <c r="F31" i="58"/>
  <c r="E31" i="58"/>
  <c r="D31" i="58"/>
  <c r="C31" i="58"/>
  <c r="I30" i="58"/>
  <c r="H30" i="58"/>
  <c r="G30" i="58"/>
  <c r="F30" i="58"/>
  <c r="E30" i="58"/>
  <c r="D30" i="58"/>
  <c r="C30" i="58"/>
  <c r="I29" i="58"/>
  <c r="H29" i="58"/>
  <c r="G29" i="58"/>
  <c r="F29" i="58"/>
  <c r="E29" i="58"/>
  <c r="D29" i="58"/>
  <c r="C29" i="58"/>
  <c r="I28" i="58"/>
  <c r="H28" i="58"/>
  <c r="G28" i="58"/>
  <c r="F28" i="58"/>
  <c r="E28" i="58"/>
  <c r="D28" i="58"/>
  <c r="C28" i="58"/>
  <c r="I24" i="58"/>
  <c r="H24" i="58"/>
  <c r="G24" i="58"/>
  <c r="F24" i="58"/>
  <c r="E24" i="58"/>
  <c r="D24" i="58"/>
  <c r="C24" i="58"/>
  <c r="I23" i="58"/>
  <c r="H23" i="58"/>
  <c r="G23" i="58"/>
  <c r="F23" i="58"/>
  <c r="E23" i="58"/>
  <c r="D23" i="58"/>
  <c r="C23" i="58"/>
  <c r="I22" i="58"/>
  <c r="H22" i="58"/>
  <c r="G22" i="58"/>
  <c r="F22" i="58"/>
  <c r="E22" i="58"/>
  <c r="D22" i="58"/>
  <c r="C22" i="58"/>
  <c r="I21" i="58"/>
  <c r="H21" i="58"/>
  <c r="G21" i="58"/>
  <c r="F21" i="58"/>
  <c r="E21" i="58"/>
  <c r="D21" i="58"/>
  <c r="C21" i="58"/>
  <c r="I20" i="58"/>
  <c r="H20" i="58"/>
  <c r="G20" i="58"/>
  <c r="F20" i="58"/>
  <c r="E20" i="58"/>
  <c r="D20" i="58"/>
  <c r="C20" i="58"/>
  <c r="I19" i="58"/>
  <c r="H19" i="58"/>
  <c r="G19" i="58"/>
  <c r="F19" i="58"/>
  <c r="E19" i="58"/>
  <c r="D19" i="58"/>
  <c r="C19" i="58"/>
  <c r="I18" i="58"/>
  <c r="H18" i="58"/>
  <c r="G18" i="58"/>
  <c r="F18" i="58"/>
  <c r="E18" i="58"/>
  <c r="D18" i="58"/>
  <c r="C18" i="58"/>
  <c r="I17" i="58"/>
  <c r="H17" i="58"/>
  <c r="G17" i="58"/>
  <c r="F17" i="58"/>
  <c r="E17" i="58"/>
  <c r="D17" i="58"/>
  <c r="C17" i="58"/>
  <c r="I16" i="58"/>
  <c r="H16" i="58"/>
  <c r="G16" i="58"/>
  <c r="F16" i="58"/>
  <c r="E16" i="58"/>
  <c r="D16" i="58"/>
  <c r="C16" i="58"/>
  <c r="I15" i="58"/>
  <c r="H15" i="58"/>
  <c r="G15" i="58"/>
  <c r="F15" i="58"/>
  <c r="E15" i="58"/>
  <c r="D15" i="58"/>
  <c r="C15" i="58"/>
  <c r="I63" i="57"/>
  <c r="H63" i="57"/>
  <c r="G63" i="57"/>
  <c r="F63" i="57"/>
  <c r="E63" i="57"/>
  <c r="D63" i="57"/>
  <c r="C63" i="57"/>
  <c r="I32" i="57"/>
  <c r="H32" i="57"/>
  <c r="G32" i="57"/>
  <c r="E32" i="57"/>
  <c r="D32" i="57"/>
  <c r="C32" i="57"/>
  <c r="I31" i="57"/>
  <c r="H31" i="57"/>
  <c r="G31" i="57"/>
  <c r="E31" i="57"/>
  <c r="D31" i="57"/>
  <c r="C31" i="57"/>
  <c r="I30" i="57"/>
  <c r="H30" i="57"/>
  <c r="G30" i="57"/>
  <c r="E30" i="57"/>
  <c r="D30" i="57"/>
  <c r="C30" i="57"/>
  <c r="I29" i="57"/>
  <c r="H29" i="57"/>
  <c r="G29" i="57"/>
  <c r="E29" i="57"/>
  <c r="D29" i="57"/>
  <c r="C29" i="57"/>
  <c r="I28" i="57"/>
  <c r="H28" i="57"/>
  <c r="G28" i="57"/>
  <c r="E28" i="57"/>
  <c r="D28" i="57"/>
  <c r="C28" i="57"/>
  <c r="I24" i="57"/>
  <c r="H24" i="57"/>
  <c r="G24" i="57"/>
  <c r="E24" i="57"/>
  <c r="D24" i="57"/>
  <c r="C24" i="57"/>
  <c r="I23" i="57"/>
  <c r="H23" i="57"/>
  <c r="G23" i="57"/>
  <c r="E23" i="57"/>
  <c r="D23" i="57"/>
  <c r="C23" i="57"/>
  <c r="I22" i="57"/>
  <c r="H22" i="57"/>
  <c r="G22" i="57"/>
  <c r="E22" i="57"/>
  <c r="D22" i="57"/>
  <c r="C22" i="57"/>
  <c r="I21" i="57"/>
  <c r="H21" i="57"/>
  <c r="G21" i="57"/>
  <c r="E21" i="57"/>
  <c r="D21" i="57"/>
  <c r="C21" i="57"/>
  <c r="I20" i="57"/>
  <c r="H20" i="57"/>
  <c r="G20" i="57"/>
  <c r="E20" i="57"/>
  <c r="D20" i="57"/>
  <c r="C20" i="57"/>
  <c r="I19" i="57"/>
  <c r="H19" i="57"/>
  <c r="G19" i="57"/>
  <c r="E19" i="57"/>
  <c r="D19" i="57"/>
  <c r="C19" i="57"/>
  <c r="I18" i="57"/>
  <c r="H18" i="57"/>
  <c r="G18" i="57"/>
  <c r="E18" i="57"/>
  <c r="D18" i="57"/>
  <c r="C18" i="57"/>
  <c r="I17" i="57"/>
  <c r="H17" i="57"/>
  <c r="G17" i="57"/>
  <c r="E17" i="57"/>
  <c r="D17" i="57"/>
  <c r="C17" i="57"/>
  <c r="I16" i="57"/>
  <c r="H16" i="57"/>
  <c r="G16" i="57"/>
  <c r="E16" i="57"/>
  <c r="D16" i="57"/>
  <c r="C16" i="57"/>
  <c r="I15" i="57"/>
  <c r="H15" i="57"/>
  <c r="G15" i="57"/>
  <c r="E15" i="57"/>
  <c r="D15" i="57"/>
  <c r="C15" i="57"/>
  <c r="I63" i="56"/>
  <c r="H63" i="56"/>
  <c r="G63" i="56"/>
  <c r="F63" i="56"/>
  <c r="E63" i="56"/>
  <c r="D63" i="56"/>
  <c r="C63" i="56"/>
  <c r="I32" i="56"/>
  <c r="H32" i="56"/>
  <c r="G32" i="56"/>
  <c r="F32" i="56"/>
  <c r="E32" i="56"/>
  <c r="D32" i="56"/>
  <c r="C32" i="56"/>
  <c r="I31" i="56"/>
  <c r="H31" i="56"/>
  <c r="G31" i="56"/>
  <c r="F31" i="56"/>
  <c r="E31" i="56"/>
  <c r="D31" i="56"/>
  <c r="C31" i="56"/>
  <c r="I30" i="56"/>
  <c r="H30" i="56"/>
  <c r="G30" i="56"/>
  <c r="F30" i="56"/>
  <c r="E30" i="56"/>
  <c r="D30" i="56"/>
  <c r="C30" i="56"/>
  <c r="I29" i="56"/>
  <c r="H29" i="56"/>
  <c r="G29" i="56"/>
  <c r="F29" i="56"/>
  <c r="E29" i="56"/>
  <c r="D29" i="56"/>
  <c r="C29" i="56"/>
  <c r="I28" i="56"/>
  <c r="H28" i="56"/>
  <c r="G28" i="56"/>
  <c r="F28" i="56"/>
  <c r="E28" i="56"/>
  <c r="D28" i="56"/>
  <c r="C28" i="56"/>
  <c r="I24" i="56"/>
  <c r="H24" i="56"/>
  <c r="G24" i="56"/>
  <c r="F24" i="56"/>
  <c r="E24" i="56"/>
  <c r="D24" i="56"/>
  <c r="C24" i="56"/>
  <c r="I23" i="56"/>
  <c r="H23" i="56"/>
  <c r="G23" i="56"/>
  <c r="F23" i="56"/>
  <c r="E23" i="56"/>
  <c r="D23" i="56"/>
  <c r="C23" i="56"/>
  <c r="I22" i="56"/>
  <c r="H22" i="56"/>
  <c r="G22" i="56"/>
  <c r="F22" i="56"/>
  <c r="E22" i="56"/>
  <c r="D22" i="56"/>
  <c r="C22" i="56"/>
  <c r="I21" i="56"/>
  <c r="H21" i="56"/>
  <c r="G21" i="56"/>
  <c r="F21" i="56"/>
  <c r="E21" i="56"/>
  <c r="D21" i="56"/>
  <c r="C21" i="56"/>
  <c r="I20" i="56"/>
  <c r="H20" i="56"/>
  <c r="G20" i="56"/>
  <c r="F20" i="56"/>
  <c r="E20" i="56"/>
  <c r="D20" i="56"/>
  <c r="C20" i="56"/>
  <c r="I19" i="56"/>
  <c r="H19" i="56"/>
  <c r="G19" i="56"/>
  <c r="F19" i="56"/>
  <c r="E19" i="56"/>
  <c r="D19" i="56"/>
  <c r="C19" i="56"/>
  <c r="I18" i="56"/>
  <c r="H18" i="56"/>
  <c r="G18" i="56"/>
  <c r="F18" i="56"/>
  <c r="E18" i="56"/>
  <c r="D18" i="56"/>
  <c r="C18" i="56"/>
  <c r="I17" i="56"/>
  <c r="H17" i="56"/>
  <c r="G17" i="56"/>
  <c r="F17" i="56"/>
  <c r="E17" i="56"/>
  <c r="D17" i="56"/>
  <c r="C17" i="56"/>
  <c r="I16" i="56"/>
  <c r="H16" i="56"/>
  <c r="G16" i="56"/>
  <c r="F16" i="56"/>
  <c r="E16" i="56"/>
  <c r="D16" i="56"/>
  <c r="C16" i="56"/>
  <c r="I15" i="56"/>
  <c r="H15" i="56"/>
  <c r="G15" i="56"/>
  <c r="F15" i="56"/>
  <c r="E15" i="56"/>
  <c r="D15" i="56"/>
  <c r="C15" i="56"/>
  <c r="I63" i="55"/>
  <c r="H63" i="55"/>
  <c r="G63" i="55"/>
  <c r="F63" i="55"/>
  <c r="E63" i="55"/>
  <c r="D63" i="55"/>
  <c r="C63" i="55"/>
  <c r="I32" i="55"/>
  <c r="H32" i="55"/>
  <c r="G32" i="55"/>
  <c r="F32" i="55"/>
  <c r="E32" i="55"/>
  <c r="D32" i="55"/>
  <c r="C32" i="55"/>
  <c r="I31" i="55"/>
  <c r="H31" i="55"/>
  <c r="G31" i="55"/>
  <c r="F31" i="55"/>
  <c r="E31" i="55"/>
  <c r="D31" i="55"/>
  <c r="C31" i="55"/>
  <c r="I30" i="55"/>
  <c r="H30" i="55"/>
  <c r="G30" i="55"/>
  <c r="F30" i="55"/>
  <c r="E30" i="55"/>
  <c r="D30" i="55"/>
  <c r="C30" i="55"/>
  <c r="I29" i="55"/>
  <c r="H29" i="55"/>
  <c r="G29" i="55"/>
  <c r="F29" i="55"/>
  <c r="E29" i="55"/>
  <c r="D29" i="55"/>
  <c r="C29" i="55"/>
  <c r="I28" i="55"/>
  <c r="H28" i="55"/>
  <c r="G28" i="55"/>
  <c r="F28" i="55"/>
  <c r="E28" i="55"/>
  <c r="D28" i="55"/>
  <c r="C28" i="55"/>
  <c r="I24" i="55"/>
  <c r="H24" i="55"/>
  <c r="G24" i="55"/>
  <c r="F24" i="55"/>
  <c r="E24" i="55"/>
  <c r="D24" i="55"/>
  <c r="C24" i="55"/>
  <c r="I23" i="55"/>
  <c r="H23" i="55"/>
  <c r="G23" i="55"/>
  <c r="F23" i="55"/>
  <c r="E23" i="55"/>
  <c r="D23" i="55"/>
  <c r="C23" i="55"/>
  <c r="I22" i="55"/>
  <c r="H22" i="55"/>
  <c r="G22" i="55"/>
  <c r="F22" i="55"/>
  <c r="E22" i="55"/>
  <c r="D22" i="55"/>
  <c r="C22" i="55"/>
  <c r="I21" i="55"/>
  <c r="H21" i="55"/>
  <c r="G21" i="55"/>
  <c r="F21" i="55"/>
  <c r="E21" i="55"/>
  <c r="D21" i="55"/>
  <c r="C21" i="55"/>
  <c r="I20" i="55"/>
  <c r="H20" i="55"/>
  <c r="G20" i="55"/>
  <c r="F20" i="55"/>
  <c r="E20" i="55"/>
  <c r="D20" i="55"/>
  <c r="C20" i="55"/>
  <c r="I19" i="55"/>
  <c r="H19" i="55"/>
  <c r="G19" i="55"/>
  <c r="F19" i="55"/>
  <c r="E19" i="55"/>
  <c r="D19" i="55"/>
  <c r="C19" i="55"/>
  <c r="I18" i="55"/>
  <c r="H18" i="55"/>
  <c r="G18" i="55"/>
  <c r="F18" i="55"/>
  <c r="E18" i="55"/>
  <c r="D18" i="55"/>
  <c r="C18" i="55"/>
  <c r="I17" i="55"/>
  <c r="H17" i="55"/>
  <c r="G17" i="55"/>
  <c r="F17" i="55"/>
  <c r="E17" i="55"/>
  <c r="D17" i="55"/>
  <c r="C17" i="55"/>
  <c r="I16" i="55"/>
  <c r="H16" i="55"/>
  <c r="G16" i="55"/>
  <c r="F16" i="55"/>
  <c r="E16" i="55"/>
  <c r="D16" i="55"/>
  <c r="C16" i="55"/>
  <c r="I15" i="55"/>
  <c r="H15" i="55"/>
  <c r="G15" i="55"/>
  <c r="F15" i="55"/>
  <c r="E15" i="55"/>
  <c r="D15" i="55"/>
  <c r="C15" i="55"/>
  <c r="I63" i="54"/>
  <c r="H63" i="54"/>
  <c r="G63" i="54"/>
  <c r="F63" i="54"/>
  <c r="E63" i="54"/>
  <c r="D63" i="54"/>
  <c r="C63" i="54"/>
  <c r="I32" i="54"/>
  <c r="H32" i="54"/>
  <c r="G32" i="54"/>
  <c r="F32" i="54"/>
  <c r="E32" i="54"/>
  <c r="D32" i="54"/>
  <c r="C32" i="54"/>
  <c r="I31" i="54"/>
  <c r="H31" i="54"/>
  <c r="G31" i="54"/>
  <c r="F31" i="54"/>
  <c r="E31" i="54"/>
  <c r="D31" i="54"/>
  <c r="C31" i="54"/>
  <c r="I30" i="54"/>
  <c r="H30" i="54"/>
  <c r="G30" i="54"/>
  <c r="F30" i="54"/>
  <c r="E30" i="54"/>
  <c r="D30" i="54"/>
  <c r="C30" i="54"/>
  <c r="I29" i="54"/>
  <c r="H29" i="54"/>
  <c r="G29" i="54"/>
  <c r="F29" i="54"/>
  <c r="E29" i="54"/>
  <c r="D29" i="54"/>
  <c r="C29" i="54"/>
  <c r="I28" i="54"/>
  <c r="H28" i="54"/>
  <c r="G28" i="54"/>
  <c r="F28" i="54"/>
  <c r="E28" i="54"/>
  <c r="D28" i="54"/>
  <c r="C28" i="54"/>
  <c r="I24" i="54"/>
  <c r="H24" i="54"/>
  <c r="G24" i="54"/>
  <c r="F24" i="54"/>
  <c r="E24" i="54"/>
  <c r="D24" i="54"/>
  <c r="C24" i="54"/>
  <c r="I23" i="54"/>
  <c r="H23" i="54"/>
  <c r="G23" i="54"/>
  <c r="F23" i="54"/>
  <c r="E23" i="54"/>
  <c r="D23" i="54"/>
  <c r="C23" i="54"/>
  <c r="I22" i="54"/>
  <c r="H22" i="54"/>
  <c r="G22" i="54"/>
  <c r="F22" i="54"/>
  <c r="E22" i="54"/>
  <c r="D22" i="54"/>
  <c r="C22" i="54"/>
  <c r="I21" i="54"/>
  <c r="H21" i="54"/>
  <c r="G21" i="54"/>
  <c r="F21" i="54"/>
  <c r="E21" i="54"/>
  <c r="D21" i="54"/>
  <c r="C21" i="54"/>
  <c r="I20" i="54"/>
  <c r="H20" i="54"/>
  <c r="G20" i="54"/>
  <c r="F20" i="54"/>
  <c r="E20" i="54"/>
  <c r="D20" i="54"/>
  <c r="C20" i="54"/>
  <c r="I19" i="54"/>
  <c r="H19" i="54"/>
  <c r="G19" i="54"/>
  <c r="F19" i="54"/>
  <c r="E19" i="54"/>
  <c r="D19" i="54"/>
  <c r="C19" i="54"/>
  <c r="I18" i="54"/>
  <c r="H18" i="54"/>
  <c r="G18" i="54"/>
  <c r="F18" i="54"/>
  <c r="E18" i="54"/>
  <c r="D18" i="54"/>
  <c r="C18" i="54"/>
  <c r="I17" i="54"/>
  <c r="H17" i="54"/>
  <c r="G17" i="54"/>
  <c r="F17" i="54"/>
  <c r="E17" i="54"/>
  <c r="D17" i="54"/>
  <c r="C17" i="54"/>
  <c r="I16" i="54"/>
  <c r="H16" i="54"/>
  <c r="G16" i="54"/>
  <c r="F16" i="54"/>
  <c r="E16" i="54"/>
  <c r="D16" i="54"/>
  <c r="C16" i="54"/>
  <c r="I15" i="54"/>
  <c r="H15" i="54"/>
  <c r="G15" i="54"/>
  <c r="F15" i="54"/>
  <c r="E15" i="54"/>
  <c r="D15" i="54"/>
  <c r="C15" i="54"/>
  <c r="I63" i="53"/>
  <c r="H63" i="53"/>
  <c r="G63" i="53"/>
  <c r="F63" i="53"/>
  <c r="E63" i="53"/>
  <c r="D63" i="53"/>
  <c r="C63" i="53"/>
  <c r="I32" i="53"/>
  <c r="H32" i="53"/>
  <c r="G32" i="53"/>
  <c r="E32" i="53"/>
  <c r="D32" i="53"/>
  <c r="C32" i="53"/>
  <c r="I31" i="53"/>
  <c r="H31" i="53"/>
  <c r="G31" i="53"/>
  <c r="E31" i="53"/>
  <c r="D31" i="53"/>
  <c r="C31" i="53"/>
  <c r="I30" i="53"/>
  <c r="H30" i="53"/>
  <c r="G30" i="53"/>
  <c r="E30" i="53"/>
  <c r="D30" i="53"/>
  <c r="C30" i="53"/>
  <c r="I29" i="53"/>
  <c r="H29" i="53"/>
  <c r="G29" i="53"/>
  <c r="E29" i="53"/>
  <c r="D29" i="53"/>
  <c r="C29" i="53"/>
  <c r="I28" i="53"/>
  <c r="H28" i="53"/>
  <c r="G28" i="53"/>
  <c r="E28" i="53"/>
  <c r="D28" i="53"/>
  <c r="C28" i="53"/>
  <c r="I24" i="53"/>
  <c r="H24" i="53"/>
  <c r="G24" i="53"/>
  <c r="E24" i="53"/>
  <c r="D24" i="53"/>
  <c r="C24" i="53"/>
  <c r="I23" i="53"/>
  <c r="H23" i="53"/>
  <c r="G23" i="53"/>
  <c r="E23" i="53"/>
  <c r="D23" i="53"/>
  <c r="C23" i="53"/>
  <c r="I22" i="53"/>
  <c r="H22" i="53"/>
  <c r="G22" i="53"/>
  <c r="E22" i="53"/>
  <c r="D22" i="53"/>
  <c r="C22" i="53"/>
  <c r="I21" i="53"/>
  <c r="H21" i="53"/>
  <c r="G21" i="53"/>
  <c r="E21" i="53"/>
  <c r="D21" i="53"/>
  <c r="C21" i="53"/>
  <c r="I20" i="53"/>
  <c r="H20" i="53"/>
  <c r="G20" i="53"/>
  <c r="E20" i="53"/>
  <c r="D20" i="53"/>
  <c r="C20" i="53"/>
  <c r="I19" i="53"/>
  <c r="H19" i="53"/>
  <c r="G19" i="53"/>
  <c r="E19" i="53"/>
  <c r="D19" i="53"/>
  <c r="C19" i="53"/>
  <c r="I18" i="53"/>
  <c r="H18" i="53"/>
  <c r="G18" i="53"/>
  <c r="E18" i="53"/>
  <c r="D18" i="53"/>
  <c r="C18" i="53"/>
  <c r="I17" i="53"/>
  <c r="H17" i="53"/>
  <c r="G17" i="53"/>
  <c r="E17" i="53"/>
  <c r="D17" i="53"/>
  <c r="C17" i="53"/>
  <c r="I16" i="53"/>
  <c r="H16" i="53"/>
  <c r="G16" i="53"/>
  <c r="E16" i="53"/>
  <c r="D16" i="53"/>
  <c r="C16" i="53"/>
  <c r="I15" i="53"/>
  <c r="H15" i="53"/>
  <c r="G15" i="53"/>
  <c r="E15" i="53"/>
  <c r="D15" i="53"/>
  <c r="C15" i="53"/>
  <c r="I63" i="52"/>
  <c r="H63" i="52"/>
  <c r="G63" i="52"/>
  <c r="F63" i="52"/>
  <c r="E63" i="52"/>
  <c r="D63" i="52"/>
  <c r="C63" i="52"/>
  <c r="I32" i="52"/>
  <c r="H32" i="52"/>
  <c r="G32" i="52"/>
  <c r="E32" i="52"/>
  <c r="D32" i="52"/>
  <c r="C32" i="52"/>
  <c r="I31" i="52"/>
  <c r="H31" i="52"/>
  <c r="G31" i="52"/>
  <c r="E31" i="52"/>
  <c r="D31" i="52"/>
  <c r="C31" i="52"/>
  <c r="I30" i="52"/>
  <c r="H30" i="52"/>
  <c r="G30" i="52"/>
  <c r="E30" i="52"/>
  <c r="D30" i="52"/>
  <c r="C30" i="52"/>
  <c r="I29" i="52"/>
  <c r="H29" i="52"/>
  <c r="G29" i="52"/>
  <c r="E29" i="52"/>
  <c r="D29" i="52"/>
  <c r="C29" i="52"/>
  <c r="I28" i="52"/>
  <c r="H28" i="52"/>
  <c r="G28" i="52"/>
  <c r="E28" i="52"/>
  <c r="D28" i="52"/>
  <c r="C28" i="52"/>
  <c r="I24" i="52"/>
  <c r="H24" i="52"/>
  <c r="G24" i="52"/>
  <c r="E24" i="52"/>
  <c r="D24" i="52"/>
  <c r="C24" i="52"/>
  <c r="I23" i="52"/>
  <c r="H23" i="52"/>
  <c r="G23" i="52"/>
  <c r="E23" i="52"/>
  <c r="D23" i="52"/>
  <c r="C23" i="52"/>
  <c r="I22" i="52"/>
  <c r="H22" i="52"/>
  <c r="G22" i="52"/>
  <c r="E22" i="52"/>
  <c r="D22" i="52"/>
  <c r="C22" i="52"/>
  <c r="I21" i="52"/>
  <c r="H21" i="52"/>
  <c r="G21" i="52"/>
  <c r="E21" i="52"/>
  <c r="D21" i="52"/>
  <c r="C21" i="52"/>
  <c r="I20" i="52"/>
  <c r="H20" i="52"/>
  <c r="G20" i="52"/>
  <c r="E20" i="52"/>
  <c r="D20" i="52"/>
  <c r="C20" i="52"/>
  <c r="I19" i="52"/>
  <c r="H19" i="52"/>
  <c r="G19" i="52"/>
  <c r="E19" i="52"/>
  <c r="D19" i="52"/>
  <c r="C19" i="52"/>
  <c r="I18" i="52"/>
  <c r="H18" i="52"/>
  <c r="G18" i="52"/>
  <c r="E18" i="52"/>
  <c r="D18" i="52"/>
  <c r="C18" i="52"/>
  <c r="I17" i="52"/>
  <c r="H17" i="52"/>
  <c r="G17" i="52"/>
  <c r="E17" i="52"/>
  <c r="D17" i="52"/>
  <c r="C17" i="52"/>
  <c r="I16" i="52"/>
  <c r="H16" i="52"/>
  <c r="G16" i="52"/>
  <c r="E16" i="52"/>
  <c r="D16" i="52"/>
  <c r="C16" i="52"/>
  <c r="I15" i="52"/>
  <c r="H15" i="52"/>
  <c r="G15" i="52"/>
  <c r="E15" i="52"/>
  <c r="D15" i="52"/>
  <c r="C15" i="52"/>
  <c r="I63" i="51"/>
  <c r="H63" i="51"/>
  <c r="G63" i="51"/>
  <c r="F63" i="51"/>
  <c r="E63" i="51"/>
  <c r="D63" i="51"/>
  <c r="C63" i="51"/>
  <c r="I32" i="51"/>
  <c r="H32" i="51"/>
  <c r="G32" i="51"/>
  <c r="F32" i="51"/>
  <c r="E32" i="51"/>
  <c r="D32" i="51"/>
  <c r="C32" i="51"/>
  <c r="I31" i="51"/>
  <c r="H31" i="51"/>
  <c r="G31" i="51"/>
  <c r="F31" i="51"/>
  <c r="E31" i="51"/>
  <c r="D31" i="51"/>
  <c r="C31" i="51"/>
  <c r="I30" i="51"/>
  <c r="H30" i="51"/>
  <c r="G30" i="51"/>
  <c r="F30" i="51"/>
  <c r="E30" i="51"/>
  <c r="D30" i="51"/>
  <c r="C30" i="51"/>
  <c r="I29" i="51"/>
  <c r="H29" i="51"/>
  <c r="G29" i="51"/>
  <c r="F29" i="51"/>
  <c r="E29" i="51"/>
  <c r="D29" i="51"/>
  <c r="C29" i="51"/>
  <c r="I28" i="51"/>
  <c r="H28" i="51"/>
  <c r="G28" i="51"/>
  <c r="F28" i="51"/>
  <c r="E28" i="51"/>
  <c r="D28" i="51"/>
  <c r="C28" i="51"/>
  <c r="I24" i="51"/>
  <c r="H24" i="51"/>
  <c r="G24" i="51"/>
  <c r="F24" i="51"/>
  <c r="E24" i="51"/>
  <c r="D24" i="51"/>
  <c r="C24" i="51"/>
  <c r="I23" i="51"/>
  <c r="H23" i="51"/>
  <c r="G23" i="51"/>
  <c r="F23" i="51"/>
  <c r="E23" i="51"/>
  <c r="D23" i="51"/>
  <c r="C23" i="51"/>
  <c r="I22" i="51"/>
  <c r="H22" i="51"/>
  <c r="G22" i="51"/>
  <c r="F22" i="51"/>
  <c r="E22" i="51"/>
  <c r="D22" i="51"/>
  <c r="C22" i="51"/>
  <c r="I21" i="51"/>
  <c r="H21" i="51"/>
  <c r="G21" i="51"/>
  <c r="F21" i="51"/>
  <c r="E21" i="51"/>
  <c r="D21" i="51"/>
  <c r="C21" i="51"/>
  <c r="I20" i="51"/>
  <c r="H20" i="51"/>
  <c r="G20" i="51"/>
  <c r="F20" i="51"/>
  <c r="E20" i="51"/>
  <c r="D20" i="51"/>
  <c r="C20" i="51"/>
  <c r="I19" i="51"/>
  <c r="H19" i="51"/>
  <c r="G19" i="51"/>
  <c r="F19" i="51"/>
  <c r="E19" i="51"/>
  <c r="D19" i="51"/>
  <c r="C19" i="51"/>
  <c r="I18" i="51"/>
  <c r="H18" i="51"/>
  <c r="G18" i="51"/>
  <c r="F18" i="51"/>
  <c r="E18" i="51"/>
  <c r="D18" i="51"/>
  <c r="C18" i="51"/>
  <c r="I17" i="51"/>
  <c r="H17" i="51"/>
  <c r="G17" i="51"/>
  <c r="F17" i="51"/>
  <c r="E17" i="51"/>
  <c r="D17" i="51"/>
  <c r="C17" i="51"/>
  <c r="I16" i="51"/>
  <c r="H16" i="51"/>
  <c r="G16" i="51"/>
  <c r="F16" i="51"/>
  <c r="E16" i="51"/>
  <c r="D16" i="51"/>
  <c r="C16" i="51"/>
  <c r="I15" i="51"/>
  <c r="H15" i="51"/>
  <c r="G15" i="51"/>
  <c r="F15" i="51"/>
  <c r="E15" i="51"/>
  <c r="D15" i="51"/>
  <c r="C15" i="51"/>
  <c r="I63" i="50"/>
  <c r="H63" i="50"/>
  <c r="G63" i="50"/>
  <c r="F63" i="50"/>
  <c r="E63" i="50"/>
  <c r="D63" i="50"/>
  <c r="C63" i="50"/>
  <c r="I32" i="50"/>
  <c r="H32" i="50"/>
  <c r="G32" i="50"/>
  <c r="E32" i="50"/>
  <c r="D32" i="50"/>
  <c r="C32" i="50"/>
  <c r="I31" i="50"/>
  <c r="H31" i="50"/>
  <c r="G31" i="50"/>
  <c r="E31" i="50"/>
  <c r="D31" i="50"/>
  <c r="C31" i="50"/>
  <c r="I30" i="50"/>
  <c r="H30" i="50"/>
  <c r="G30" i="50"/>
  <c r="E30" i="50"/>
  <c r="D30" i="50"/>
  <c r="C30" i="50"/>
  <c r="I29" i="50"/>
  <c r="H29" i="50"/>
  <c r="G29" i="50"/>
  <c r="E29" i="50"/>
  <c r="D29" i="50"/>
  <c r="C29" i="50"/>
  <c r="I28" i="50"/>
  <c r="H28" i="50"/>
  <c r="G28" i="50"/>
  <c r="E28" i="50"/>
  <c r="D28" i="50"/>
  <c r="C28" i="50"/>
  <c r="I24" i="50"/>
  <c r="H24" i="50"/>
  <c r="G24" i="50"/>
  <c r="E24" i="50"/>
  <c r="D24" i="50"/>
  <c r="C24" i="50"/>
  <c r="I23" i="50"/>
  <c r="H23" i="50"/>
  <c r="G23" i="50"/>
  <c r="E23" i="50"/>
  <c r="D23" i="50"/>
  <c r="C23" i="50"/>
  <c r="I22" i="50"/>
  <c r="H22" i="50"/>
  <c r="G22" i="50"/>
  <c r="E22" i="50"/>
  <c r="D22" i="50"/>
  <c r="C22" i="50"/>
  <c r="I21" i="50"/>
  <c r="H21" i="50"/>
  <c r="G21" i="50"/>
  <c r="E21" i="50"/>
  <c r="D21" i="50"/>
  <c r="C21" i="50"/>
  <c r="I20" i="50"/>
  <c r="H20" i="50"/>
  <c r="G20" i="50"/>
  <c r="E20" i="50"/>
  <c r="D20" i="50"/>
  <c r="C20" i="50"/>
  <c r="I19" i="50"/>
  <c r="H19" i="50"/>
  <c r="G19" i="50"/>
  <c r="E19" i="50"/>
  <c r="D19" i="50"/>
  <c r="C19" i="50"/>
  <c r="I18" i="50"/>
  <c r="H18" i="50"/>
  <c r="G18" i="50"/>
  <c r="E18" i="50"/>
  <c r="D18" i="50"/>
  <c r="C18" i="50"/>
  <c r="I17" i="50"/>
  <c r="H17" i="50"/>
  <c r="G17" i="50"/>
  <c r="E17" i="50"/>
  <c r="D17" i="50"/>
  <c r="C17" i="50"/>
  <c r="I16" i="50"/>
  <c r="H16" i="50"/>
  <c r="G16" i="50"/>
  <c r="E16" i="50"/>
  <c r="D16" i="50"/>
  <c r="C16" i="50"/>
  <c r="I15" i="50"/>
  <c r="H15" i="50"/>
  <c r="G15" i="50"/>
  <c r="E15" i="50"/>
  <c r="D15" i="50"/>
  <c r="C15" i="50"/>
  <c r="I63" i="48"/>
  <c r="H63" i="48"/>
  <c r="G63" i="48"/>
  <c r="F63" i="48"/>
  <c r="E63" i="48"/>
  <c r="D63" i="48"/>
  <c r="C63" i="48"/>
  <c r="I32" i="48"/>
  <c r="H32" i="48"/>
  <c r="G32" i="48"/>
  <c r="F32" i="48"/>
  <c r="E32" i="48"/>
  <c r="D32" i="48"/>
  <c r="C32" i="48"/>
  <c r="I31" i="48"/>
  <c r="H31" i="48"/>
  <c r="G31" i="48"/>
  <c r="F31" i="48"/>
  <c r="E31" i="48"/>
  <c r="D31" i="48"/>
  <c r="C31" i="48"/>
  <c r="I30" i="48"/>
  <c r="H30" i="48"/>
  <c r="G30" i="48"/>
  <c r="F30" i="48"/>
  <c r="E30" i="48"/>
  <c r="D30" i="48"/>
  <c r="C30" i="48"/>
  <c r="I29" i="48"/>
  <c r="H29" i="48"/>
  <c r="G29" i="48"/>
  <c r="F29" i="48"/>
  <c r="E29" i="48"/>
  <c r="D29" i="48"/>
  <c r="C29" i="48"/>
  <c r="I28" i="48"/>
  <c r="H28" i="48"/>
  <c r="G28" i="48"/>
  <c r="F28" i="48"/>
  <c r="E28" i="48"/>
  <c r="D28" i="48"/>
  <c r="C28" i="48"/>
  <c r="I24" i="48"/>
  <c r="H24" i="48"/>
  <c r="G24" i="48"/>
  <c r="F24" i="48"/>
  <c r="E24" i="48"/>
  <c r="D24" i="48"/>
  <c r="C24" i="48"/>
  <c r="I23" i="48"/>
  <c r="H23" i="48"/>
  <c r="G23" i="48"/>
  <c r="F23" i="48"/>
  <c r="E23" i="48"/>
  <c r="D23" i="48"/>
  <c r="C23" i="48"/>
  <c r="I22" i="48"/>
  <c r="H22" i="48"/>
  <c r="G22" i="48"/>
  <c r="F22" i="48"/>
  <c r="E22" i="48"/>
  <c r="D22" i="48"/>
  <c r="C22" i="48"/>
  <c r="I21" i="48"/>
  <c r="H21" i="48"/>
  <c r="G21" i="48"/>
  <c r="F21" i="48"/>
  <c r="E21" i="48"/>
  <c r="D21" i="48"/>
  <c r="C21" i="48"/>
  <c r="I20" i="48"/>
  <c r="H20" i="48"/>
  <c r="G20" i="48"/>
  <c r="F20" i="48"/>
  <c r="E20" i="48"/>
  <c r="D20" i="48"/>
  <c r="C20" i="48"/>
  <c r="I19" i="48"/>
  <c r="H19" i="48"/>
  <c r="G19" i="48"/>
  <c r="F19" i="48"/>
  <c r="E19" i="48"/>
  <c r="D19" i="48"/>
  <c r="C19" i="48"/>
  <c r="I18" i="48"/>
  <c r="H18" i="48"/>
  <c r="G18" i="48"/>
  <c r="F18" i="48"/>
  <c r="E18" i="48"/>
  <c r="D18" i="48"/>
  <c r="C18" i="48"/>
  <c r="I17" i="48"/>
  <c r="H17" i="48"/>
  <c r="G17" i="48"/>
  <c r="F17" i="48"/>
  <c r="E17" i="48"/>
  <c r="D17" i="48"/>
  <c r="C17" i="48"/>
  <c r="I16" i="48"/>
  <c r="H16" i="48"/>
  <c r="G16" i="48"/>
  <c r="F16" i="48"/>
  <c r="E16" i="48"/>
  <c r="D16" i="48"/>
  <c r="C16" i="48"/>
  <c r="I15" i="48"/>
  <c r="H15" i="48"/>
  <c r="G15" i="48"/>
  <c r="F15" i="48"/>
  <c r="E15" i="48"/>
  <c r="D15" i="48"/>
  <c r="C15" i="48"/>
  <c r="I63" i="47"/>
  <c r="H63" i="47"/>
  <c r="G63" i="47"/>
  <c r="F63" i="47"/>
  <c r="E63" i="47"/>
  <c r="D63" i="47"/>
  <c r="C63" i="47"/>
  <c r="I32" i="47"/>
  <c r="H32" i="47"/>
  <c r="G32" i="47"/>
  <c r="F32" i="47"/>
  <c r="E32" i="47"/>
  <c r="D32" i="47"/>
  <c r="C32" i="47"/>
  <c r="I31" i="47"/>
  <c r="H31" i="47"/>
  <c r="G31" i="47"/>
  <c r="F31" i="47"/>
  <c r="E31" i="47"/>
  <c r="D31" i="47"/>
  <c r="C31" i="47"/>
  <c r="I30" i="47"/>
  <c r="H30" i="47"/>
  <c r="G30" i="47"/>
  <c r="F30" i="47"/>
  <c r="E30" i="47"/>
  <c r="D30" i="47"/>
  <c r="C30" i="47"/>
  <c r="I29" i="47"/>
  <c r="H29" i="47"/>
  <c r="G29" i="47"/>
  <c r="F29" i="47"/>
  <c r="E29" i="47"/>
  <c r="D29" i="47"/>
  <c r="C29" i="47"/>
  <c r="I28" i="47"/>
  <c r="H28" i="47"/>
  <c r="G28" i="47"/>
  <c r="F28" i="47"/>
  <c r="E28" i="47"/>
  <c r="D28" i="47"/>
  <c r="C28" i="47"/>
  <c r="I24" i="47"/>
  <c r="H24" i="47"/>
  <c r="G24" i="47"/>
  <c r="F24" i="47"/>
  <c r="E24" i="47"/>
  <c r="D24" i="47"/>
  <c r="C24" i="47"/>
  <c r="I23" i="47"/>
  <c r="H23" i="47"/>
  <c r="G23" i="47"/>
  <c r="F23" i="47"/>
  <c r="E23" i="47"/>
  <c r="D23" i="47"/>
  <c r="C23" i="47"/>
  <c r="I22" i="47"/>
  <c r="H22" i="47"/>
  <c r="G22" i="47"/>
  <c r="F22" i="47"/>
  <c r="E22" i="47"/>
  <c r="D22" i="47"/>
  <c r="C22" i="47"/>
  <c r="I21" i="47"/>
  <c r="H21" i="47"/>
  <c r="G21" i="47"/>
  <c r="F21" i="47"/>
  <c r="E21" i="47"/>
  <c r="D21" i="47"/>
  <c r="C21" i="47"/>
  <c r="I20" i="47"/>
  <c r="H20" i="47"/>
  <c r="G20" i="47"/>
  <c r="F20" i="47"/>
  <c r="E20" i="47"/>
  <c r="D20" i="47"/>
  <c r="C20" i="47"/>
  <c r="I19" i="47"/>
  <c r="H19" i="47"/>
  <c r="G19" i="47"/>
  <c r="F19" i="47"/>
  <c r="E19" i="47"/>
  <c r="D19" i="47"/>
  <c r="C19" i="47"/>
  <c r="I18" i="47"/>
  <c r="H18" i="47"/>
  <c r="G18" i="47"/>
  <c r="F18" i="47"/>
  <c r="E18" i="47"/>
  <c r="D18" i="47"/>
  <c r="C18" i="47"/>
  <c r="I17" i="47"/>
  <c r="H17" i="47"/>
  <c r="G17" i="47"/>
  <c r="F17" i="47"/>
  <c r="E17" i="47"/>
  <c r="D17" i="47"/>
  <c r="C17" i="47"/>
  <c r="I16" i="47"/>
  <c r="H16" i="47"/>
  <c r="G16" i="47"/>
  <c r="F16" i="47"/>
  <c r="E16" i="47"/>
  <c r="D16" i="47"/>
  <c r="C16" i="47"/>
  <c r="I15" i="47"/>
  <c r="H15" i="47"/>
  <c r="G15" i="47"/>
  <c r="F15" i="47"/>
  <c r="E15" i="47"/>
  <c r="D15" i="47"/>
  <c r="C15" i="47"/>
  <c r="I63" i="46"/>
  <c r="H63" i="46"/>
  <c r="G63" i="46"/>
  <c r="F63" i="46"/>
  <c r="E63" i="46"/>
  <c r="D63" i="46"/>
  <c r="C63" i="46"/>
  <c r="I32" i="46"/>
  <c r="H32" i="46"/>
  <c r="G32" i="46"/>
  <c r="F32" i="46"/>
  <c r="E32" i="46"/>
  <c r="D32" i="46"/>
  <c r="I31" i="46"/>
  <c r="H31" i="46"/>
  <c r="G31" i="46"/>
  <c r="F31" i="46"/>
  <c r="E31" i="46"/>
  <c r="D31" i="46"/>
  <c r="I30" i="46"/>
  <c r="H30" i="46"/>
  <c r="G30" i="46"/>
  <c r="F30" i="46"/>
  <c r="E30" i="46"/>
  <c r="D30" i="46"/>
  <c r="I29" i="46"/>
  <c r="H29" i="46"/>
  <c r="G29" i="46"/>
  <c r="F29" i="46"/>
  <c r="E29" i="46"/>
  <c r="D29" i="46"/>
  <c r="I28" i="46"/>
  <c r="H28" i="46"/>
  <c r="G28" i="46"/>
  <c r="F28" i="46"/>
  <c r="E28" i="46"/>
  <c r="D28" i="46"/>
  <c r="I24" i="46"/>
  <c r="H24" i="46"/>
  <c r="G24" i="46"/>
  <c r="F24" i="46"/>
  <c r="E24" i="46"/>
  <c r="D24" i="46"/>
  <c r="I23" i="46"/>
  <c r="H23" i="46"/>
  <c r="G23" i="46"/>
  <c r="F23" i="46"/>
  <c r="E23" i="46"/>
  <c r="D23" i="46"/>
  <c r="I22" i="46"/>
  <c r="H22" i="46"/>
  <c r="G22" i="46"/>
  <c r="F22" i="46"/>
  <c r="E22" i="46"/>
  <c r="D22" i="46"/>
  <c r="I21" i="46"/>
  <c r="H21" i="46"/>
  <c r="G21" i="46"/>
  <c r="F21" i="46"/>
  <c r="E21" i="46"/>
  <c r="D21" i="46"/>
  <c r="I20" i="46"/>
  <c r="H20" i="46"/>
  <c r="G20" i="46"/>
  <c r="F20" i="46"/>
  <c r="E20" i="46"/>
  <c r="D20" i="46"/>
  <c r="I19" i="46"/>
  <c r="H19" i="46"/>
  <c r="G19" i="46"/>
  <c r="F19" i="46"/>
  <c r="E19" i="46"/>
  <c r="D19" i="46"/>
  <c r="I18" i="46"/>
  <c r="H18" i="46"/>
  <c r="G18" i="46"/>
  <c r="F18" i="46"/>
  <c r="E18" i="46"/>
  <c r="D18" i="46"/>
  <c r="I17" i="46"/>
  <c r="H17" i="46"/>
  <c r="G17" i="46"/>
  <c r="F17" i="46"/>
  <c r="E17" i="46"/>
  <c r="D17" i="46"/>
  <c r="I16" i="46"/>
  <c r="H16" i="46"/>
  <c r="G16" i="46"/>
  <c r="F16" i="46"/>
  <c r="E16" i="46"/>
  <c r="D16" i="46"/>
  <c r="I15" i="46"/>
  <c r="H15" i="46"/>
  <c r="G15" i="46"/>
  <c r="F15" i="46"/>
  <c r="E15" i="46"/>
  <c r="D15" i="46"/>
  <c r="I63" i="45"/>
  <c r="H63" i="45"/>
  <c r="G63" i="45"/>
  <c r="F63" i="45"/>
  <c r="E63" i="45"/>
  <c r="D63" i="45"/>
  <c r="C63" i="45"/>
  <c r="I32" i="45"/>
  <c r="H32" i="45"/>
  <c r="G32" i="45"/>
  <c r="F32" i="45"/>
  <c r="E32" i="45"/>
  <c r="D32" i="45"/>
  <c r="C32" i="45"/>
  <c r="I31" i="45"/>
  <c r="H31" i="45"/>
  <c r="G31" i="45"/>
  <c r="F31" i="45"/>
  <c r="E31" i="45"/>
  <c r="D31" i="45"/>
  <c r="C31" i="45"/>
  <c r="I30" i="45"/>
  <c r="H30" i="45"/>
  <c r="G30" i="45"/>
  <c r="F30" i="45"/>
  <c r="E30" i="45"/>
  <c r="D30" i="45"/>
  <c r="C30" i="45"/>
  <c r="I29" i="45"/>
  <c r="H29" i="45"/>
  <c r="G29" i="45"/>
  <c r="F29" i="45"/>
  <c r="E29" i="45"/>
  <c r="D29" i="45"/>
  <c r="C29" i="45"/>
  <c r="I28" i="45"/>
  <c r="H28" i="45"/>
  <c r="G28" i="45"/>
  <c r="F28" i="45"/>
  <c r="E28" i="45"/>
  <c r="D28" i="45"/>
  <c r="C28" i="45"/>
  <c r="I24" i="45"/>
  <c r="H24" i="45"/>
  <c r="G24" i="45"/>
  <c r="F24" i="45"/>
  <c r="E24" i="45"/>
  <c r="D24" i="45"/>
  <c r="C24" i="45"/>
  <c r="I23" i="45"/>
  <c r="H23" i="45"/>
  <c r="G23" i="45"/>
  <c r="F23" i="45"/>
  <c r="E23" i="45"/>
  <c r="D23" i="45"/>
  <c r="C23" i="45"/>
  <c r="I22" i="45"/>
  <c r="H22" i="45"/>
  <c r="G22" i="45"/>
  <c r="F22" i="45"/>
  <c r="E22" i="45"/>
  <c r="D22" i="45"/>
  <c r="C22" i="45"/>
  <c r="I21" i="45"/>
  <c r="H21" i="45"/>
  <c r="G21" i="45"/>
  <c r="F21" i="45"/>
  <c r="E21" i="45"/>
  <c r="D21" i="45"/>
  <c r="C21" i="45"/>
  <c r="I20" i="45"/>
  <c r="H20" i="45"/>
  <c r="G20" i="45"/>
  <c r="F20" i="45"/>
  <c r="E20" i="45"/>
  <c r="D20" i="45"/>
  <c r="C20" i="45"/>
  <c r="I19" i="45"/>
  <c r="H19" i="45"/>
  <c r="G19" i="45"/>
  <c r="F19" i="45"/>
  <c r="E19" i="45"/>
  <c r="D19" i="45"/>
  <c r="C19" i="45"/>
  <c r="I18" i="45"/>
  <c r="H18" i="45"/>
  <c r="G18" i="45"/>
  <c r="F18" i="45"/>
  <c r="E18" i="45"/>
  <c r="D18" i="45"/>
  <c r="C18" i="45"/>
  <c r="I17" i="45"/>
  <c r="H17" i="45"/>
  <c r="G17" i="45"/>
  <c r="F17" i="45"/>
  <c r="E17" i="45"/>
  <c r="D17" i="45"/>
  <c r="C17" i="45"/>
  <c r="I16" i="45"/>
  <c r="H16" i="45"/>
  <c r="G16" i="45"/>
  <c r="F16" i="45"/>
  <c r="E16" i="45"/>
  <c r="D16" i="45"/>
  <c r="C16" i="45"/>
  <c r="I15" i="45"/>
  <c r="H15" i="45"/>
  <c r="G15" i="45"/>
  <c r="F15" i="45"/>
  <c r="E15" i="45"/>
  <c r="D15" i="45"/>
  <c r="C15" i="45"/>
  <c r="I63" i="44"/>
  <c r="H63" i="44"/>
  <c r="G63" i="44"/>
  <c r="F63" i="44"/>
  <c r="E63" i="44"/>
  <c r="D63" i="44"/>
  <c r="C63" i="44"/>
  <c r="I32" i="44"/>
  <c r="H32" i="44"/>
  <c r="G32" i="44"/>
  <c r="F32" i="44"/>
  <c r="E32" i="44"/>
  <c r="D32" i="44"/>
  <c r="C32" i="44"/>
  <c r="I31" i="44"/>
  <c r="H31" i="44"/>
  <c r="G31" i="44"/>
  <c r="F31" i="44"/>
  <c r="E31" i="44"/>
  <c r="D31" i="44"/>
  <c r="C31" i="44"/>
  <c r="I30" i="44"/>
  <c r="H30" i="44"/>
  <c r="G30" i="44"/>
  <c r="F30" i="44"/>
  <c r="E30" i="44"/>
  <c r="D30" i="44"/>
  <c r="C30" i="44"/>
  <c r="I29" i="44"/>
  <c r="H29" i="44"/>
  <c r="G29" i="44"/>
  <c r="F29" i="44"/>
  <c r="E29" i="44"/>
  <c r="D29" i="44"/>
  <c r="C29" i="44"/>
  <c r="I28" i="44"/>
  <c r="H28" i="44"/>
  <c r="G28" i="44"/>
  <c r="F28" i="44"/>
  <c r="E28" i="44"/>
  <c r="D28" i="44"/>
  <c r="C28" i="44"/>
  <c r="I24" i="44"/>
  <c r="H24" i="44"/>
  <c r="G24" i="44"/>
  <c r="F24" i="44"/>
  <c r="E24" i="44"/>
  <c r="D24" i="44"/>
  <c r="C24" i="44"/>
  <c r="I23" i="44"/>
  <c r="H23" i="44"/>
  <c r="G23" i="44"/>
  <c r="F23" i="44"/>
  <c r="E23" i="44"/>
  <c r="D23" i="44"/>
  <c r="C23" i="44"/>
  <c r="I22" i="44"/>
  <c r="H22" i="44"/>
  <c r="G22" i="44"/>
  <c r="F22" i="44"/>
  <c r="E22" i="44"/>
  <c r="D22" i="44"/>
  <c r="C22" i="44"/>
  <c r="I21" i="44"/>
  <c r="H21" i="44"/>
  <c r="G21" i="44"/>
  <c r="F21" i="44"/>
  <c r="E21" i="44"/>
  <c r="D21" i="44"/>
  <c r="C21" i="44"/>
  <c r="I20" i="44"/>
  <c r="H20" i="44"/>
  <c r="G20" i="44"/>
  <c r="F20" i="44"/>
  <c r="E20" i="44"/>
  <c r="D20" i="44"/>
  <c r="C20" i="44"/>
  <c r="I19" i="44"/>
  <c r="H19" i="44"/>
  <c r="G19" i="44"/>
  <c r="F19" i="44"/>
  <c r="E19" i="44"/>
  <c r="D19" i="44"/>
  <c r="C19" i="44"/>
  <c r="I18" i="44"/>
  <c r="H18" i="44"/>
  <c r="G18" i="44"/>
  <c r="F18" i="44"/>
  <c r="E18" i="44"/>
  <c r="D18" i="44"/>
  <c r="C18" i="44"/>
  <c r="I17" i="44"/>
  <c r="H17" i="44"/>
  <c r="G17" i="44"/>
  <c r="F17" i="44"/>
  <c r="E17" i="44"/>
  <c r="D17" i="44"/>
  <c r="C17" i="44"/>
  <c r="I16" i="44"/>
  <c r="H16" i="44"/>
  <c r="G16" i="44"/>
  <c r="F16" i="44"/>
  <c r="E16" i="44"/>
  <c r="D16" i="44"/>
  <c r="C16" i="44"/>
  <c r="I15" i="44"/>
  <c r="H15" i="44"/>
  <c r="G15" i="44"/>
  <c r="F15" i="44"/>
  <c r="E15" i="44"/>
  <c r="D15" i="44"/>
  <c r="C15" i="44"/>
  <c r="I63" i="43"/>
  <c r="H63" i="43"/>
  <c r="G63" i="43"/>
  <c r="F63" i="43"/>
  <c r="E63" i="43"/>
  <c r="D63" i="43"/>
  <c r="C63" i="43"/>
  <c r="I32" i="43"/>
  <c r="E32" i="43"/>
  <c r="D32" i="43"/>
  <c r="C32" i="43"/>
  <c r="I31" i="43"/>
  <c r="E31" i="43"/>
  <c r="D31" i="43"/>
  <c r="C31" i="43"/>
  <c r="I30" i="43"/>
  <c r="E30" i="43"/>
  <c r="D30" i="43"/>
  <c r="C30" i="43"/>
  <c r="I29" i="43"/>
  <c r="E29" i="43"/>
  <c r="D29" i="43"/>
  <c r="C29" i="43"/>
  <c r="I28" i="43"/>
  <c r="E28" i="43"/>
  <c r="D28" i="43"/>
  <c r="C28" i="43"/>
  <c r="I24" i="43"/>
  <c r="E24" i="43"/>
  <c r="D24" i="43"/>
  <c r="C24" i="43"/>
  <c r="I23" i="43"/>
  <c r="E23" i="43"/>
  <c r="D23" i="43"/>
  <c r="C23" i="43"/>
  <c r="I22" i="43"/>
  <c r="E22" i="43"/>
  <c r="D22" i="43"/>
  <c r="C22" i="43"/>
  <c r="I21" i="43"/>
  <c r="E21" i="43"/>
  <c r="D21" i="43"/>
  <c r="C21" i="43"/>
  <c r="I20" i="43"/>
  <c r="E20" i="43"/>
  <c r="D20" i="43"/>
  <c r="C20" i="43"/>
  <c r="I19" i="43"/>
  <c r="E19" i="43"/>
  <c r="D19" i="43"/>
  <c r="C19" i="43"/>
  <c r="I18" i="43"/>
  <c r="E18" i="43"/>
  <c r="D18" i="43"/>
  <c r="C18" i="43"/>
  <c r="I17" i="43"/>
  <c r="E17" i="43"/>
  <c r="D17" i="43"/>
  <c r="C17" i="43"/>
  <c r="I16" i="43"/>
  <c r="E16" i="43"/>
  <c r="D16" i="43"/>
  <c r="C16" i="43"/>
  <c r="I15" i="43"/>
  <c r="E15" i="43"/>
  <c r="D15" i="43"/>
  <c r="C15" i="43"/>
  <c r="I63" i="42"/>
  <c r="H63" i="42"/>
  <c r="G63" i="42"/>
  <c r="F63" i="42"/>
  <c r="E63" i="42"/>
  <c r="D63" i="42"/>
  <c r="C63" i="42"/>
  <c r="I32" i="42"/>
  <c r="H32" i="42"/>
  <c r="G32" i="42"/>
  <c r="F32" i="42"/>
  <c r="E32" i="42"/>
  <c r="D32" i="42"/>
  <c r="C32" i="42"/>
  <c r="I31" i="42"/>
  <c r="H31" i="42"/>
  <c r="G31" i="42"/>
  <c r="F31" i="42"/>
  <c r="E31" i="42"/>
  <c r="D31" i="42"/>
  <c r="C31" i="42"/>
  <c r="I30" i="42"/>
  <c r="H30" i="42"/>
  <c r="G30" i="42"/>
  <c r="F30" i="42"/>
  <c r="E30" i="42"/>
  <c r="D30" i="42"/>
  <c r="C30" i="42"/>
  <c r="I29" i="42"/>
  <c r="H29" i="42"/>
  <c r="G29" i="42"/>
  <c r="F29" i="42"/>
  <c r="E29" i="42"/>
  <c r="D29" i="42"/>
  <c r="C29" i="42"/>
  <c r="I28" i="42"/>
  <c r="H28" i="42"/>
  <c r="G28" i="42"/>
  <c r="F28" i="42"/>
  <c r="E28" i="42"/>
  <c r="D28" i="42"/>
  <c r="C28" i="42"/>
  <c r="I24" i="42"/>
  <c r="H24" i="42"/>
  <c r="G24" i="42"/>
  <c r="F24" i="42"/>
  <c r="E24" i="42"/>
  <c r="D24" i="42"/>
  <c r="C24" i="42"/>
  <c r="I23" i="42"/>
  <c r="H23" i="42"/>
  <c r="G23" i="42"/>
  <c r="F23" i="42"/>
  <c r="E23" i="42"/>
  <c r="D23" i="42"/>
  <c r="C23" i="42"/>
  <c r="I22" i="42"/>
  <c r="H22" i="42"/>
  <c r="G22" i="42"/>
  <c r="F22" i="42"/>
  <c r="E22" i="42"/>
  <c r="D22" i="42"/>
  <c r="C22" i="42"/>
  <c r="I21" i="42"/>
  <c r="H21" i="42"/>
  <c r="G21" i="42"/>
  <c r="F21" i="42"/>
  <c r="E21" i="42"/>
  <c r="D21" i="42"/>
  <c r="C21" i="42"/>
  <c r="I20" i="42"/>
  <c r="H20" i="42"/>
  <c r="G20" i="42"/>
  <c r="F20" i="42"/>
  <c r="E20" i="42"/>
  <c r="D20" i="42"/>
  <c r="C20" i="42"/>
  <c r="I19" i="42"/>
  <c r="H19" i="42"/>
  <c r="G19" i="42"/>
  <c r="F19" i="42"/>
  <c r="E19" i="42"/>
  <c r="D19" i="42"/>
  <c r="C19" i="42"/>
  <c r="I18" i="42"/>
  <c r="H18" i="42"/>
  <c r="G18" i="42"/>
  <c r="F18" i="42"/>
  <c r="E18" i="42"/>
  <c r="D18" i="42"/>
  <c r="C18" i="42"/>
  <c r="I17" i="42"/>
  <c r="H17" i="42"/>
  <c r="G17" i="42"/>
  <c r="F17" i="42"/>
  <c r="E17" i="42"/>
  <c r="D17" i="42"/>
  <c r="C17" i="42"/>
  <c r="I16" i="42"/>
  <c r="H16" i="42"/>
  <c r="G16" i="42"/>
  <c r="F16" i="42"/>
  <c r="E16" i="42"/>
  <c r="D16" i="42"/>
  <c r="C16" i="42"/>
  <c r="I15" i="42"/>
  <c r="H15" i="42"/>
  <c r="G15" i="42"/>
  <c r="F15" i="42"/>
  <c r="E15" i="42"/>
  <c r="D15" i="42"/>
  <c r="C15" i="42"/>
  <c r="I63" i="41"/>
  <c r="H63" i="41"/>
  <c r="G63" i="41"/>
  <c r="F63" i="41"/>
  <c r="E63" i="41"/>
  <c r="D63" i="41"/>
  <c r="C63" i="41"/>
  <c r="I32" i="41"/>
  <c r="H32" i="41"/>
  <c r="G32" i="41"/>
  <c r="F32" i="41"/>
  <c r="E32" i="41"/>
  <c r="D32" i="41"/>
  <c r="C32" i="41"/>
  <c r="I31" i="41"/>
  <c r="H31" i="41"/>
  <c r="G31" i="41"/>
  <c r="F31" i="41"/>
  <c r="E31" i="41"/>
  <c r="D31" i="41"/>
  <c r="C31" i="41"/>
  <c r="I30" i="41"/>
  <c r="H30" i="41"/>
  <c r="G30" i="41"/>
  <c r="F30" i="41"/>
  <c r="E30" i="41"/>
  <c r="D30" i="41"/>
  <c r="C30" i="41"/>
  <c r="I29" i="41"/>
  <c r="H29" i="41"/>
  <c r="G29" i="41"/>
  <c r="F29" i="41"/>
  <c r="E29" i="41"/>
  <c r="D29" i="41"/>
  <c r="C29" i="41"/>
  <c r="I28" i="41"/>
  <c r="H28" i="41"/>
  <c r="G28" i="41"/>
  <c r="F28" i="41"/>
  <c r="E28" i="41"/>
  <c r="D28" i="41"/>
  <c r="C28" i="41"/>
  <c r="I24" i="41"/>
  <c r="H24" i="41"/>
  <c r="G24" i="41"/>
  <c r="F24" i="41"/>
  <c r="E24" i="41"/>
  <c r="D24" i="41"/>
  <c r="C24" i="41"/>
  <c r="I23" i="41"/>
  <c r="H23" i="41"/>
  <c r="G23" i="41"/>
  <c r="F23" i="41"/>
  <c r="E23" i="41"/>
  <c r="D23" i="41"/>
  <c r="C23" i="41"/>
  <c r="I22" i="41"/>
  <c r="H22" i="41"/>
  <c r="G22" i="41"/>
  <c r="F22" i="41"/>
  <c r="E22" i="41"/>
  <c r="D22" i="41"/>
  <c r="C22" i="41"/>
  <c r="I21" i="41"/>
  <c r="H21" i="41"/>
  <c r="G21" i="41"/>
  <c r="F21" i="41"/>
  <c r="E21" i="41"/>
  <c r="D21" i="41"/>
  <c r="C21" i="41"/>
  <c r="I20" i="41"/>
  <c r="H20" i="41"/>
  <c r="G20" i="41"/>
  <c r="F20" i="41"/>
  <c r="E20" i="41"/>
  <c r="D20" i="41"/>
  <c r="C20" i="41"/>
  <c r="I19" i="41"/>
  <c r="H19" i="41"/>
  <c r="G19" i="41"/>
  <c r="F19" i="41"/>
  <c r="E19" i="41"/>
  <c r="D19" i="41"/>
  <c r="C19" i="41"/>
  <c r="I18" i="41"/>
  <c r="H18" i="41"/>
  <c r="G18" i="41"/>
  <c r="F18" i="41"/>
  <c r="E18" i="41"/>
  <c r="D18" i="41"/>
  <c r="C18" i="41"/>
  <c r="I17" i="41"/>
  <c r="H17" i="41"/>
  <c r="G17" i="41"/>
  <c r="F17" i="41"/>
  <c r="E17" i="41"/>
  <c r="D17" i="41"/>
  <c r="C17" i="41"/>
  <c r="I16" i="41"/>
  <c r="H16" i="41"/>
  <c r="G16" i="41"/>
  <c r="F16" i="41"/>
  <c r="E16" i="41"/>
  <c r="D16" i="41"/>
  <c r="C16" i="41"/>
  <c r="I15" i="41"/>
  <c r="H15" i="41"/>
  <c r="G15" i="41"/>
  <c r="F15" i="41"/>
  <c r="E15" i="41"/>
  <c r="D15" i="41"/>
  <c r="C15" i="41"/>
  <c r="I63" i="40"/>
  <c r="H63" i="40"/>
  <c r="G63" i="40"/>
  <c r="F63" i="40"/>
  <c r="E63" i="40"/>
  <c r="D63" i="40"/>
  <c r="C63" i="40"/>
  <c r="I32" i="40"/>
  <c r="H32" i="40"/>
  <c r="G32" i="40"/>
  <c r="F32" i="40"/>
  <c r="E32" i="40"/>
  <c r="D32" i="40"/>
  <c r="C32" i="40"/>
  <c r="I31" i="40"/>
  <c r="H31" i="40"/>
  <c r="G31" i="40"/>
  <c r="F31" i="40"/>
  <c r="E31" i="40"/>
  <c r="D31" i="40"/>
  <c r="C31" i="40"/>
  <c r="I30" i="40"/>
  <c r="H30" i="40"/>
  <c r="G30" i="40"/>
  <c r="F30" i="40"/>
  <c r="E30" i="40"/>
  <c r="D30" i="40"/>
  <c r="C30" i="40"/>
  <c r="I29" i="40"/>
  <c r="H29" i="40"/>
  <c r="G29" i="40"/>
  <c r="F29" i="40"/>
  <c r="E29" i="40"/>
  <c r="D29" i="40"/>
  <c r="C29" i="40"/>
  <c r="I28" i="40"/>
  <c r="H28" i="40"/>
  <c r="G28" i="40"/>
  <c r="F28" i="40"/>
  <c r="E28" i="40"/>
  <c r="D28" i="40"/>
  <c r="C28" i="40"/>
  <c r="I24" i="40"/>
  <c r="H24" i="40"/>
  <c r="G24" i="40"/>
  <c r="F24" i="40"/>
  <c r="E24" i="40"/>
  <c r="D24" i="40"/>
  <c r="C24" i="40"/>
  <c r="I23" i="40"/>
  <c r="H23" i="40"/>
  <c r="G23" i="40"/>
  <c r="F23" i="40"/>
  <c r="E23" i="40"/>
  <c r="D23" i="40"/>
  <c r="C23" i="40"/>
  <c r="I22" i="40"/>
  <c r="H22" i="40"/>
  <c r="G22" i="40"/>
  <c r="F22" i="40"/>
  <c r="E22" i="40"/>
  <c r="D22" i="40"/>
  <c r="C22" i="40"/>
  <c r="I21" i="40"/>
  <c r="H21" i="40"/>
  <c r="G21" i="40"/>
  <c r="F21" i="40"/>
  <c r="E21" i="40"/>
  <c r="D21" i="40"/>
  <c r="C21" i="40"/>
  <c r="I20" i="40"/>
  <c r="H20" i="40"/>
  <c r="G20" i="40"/>
  <c r="F20" i="40"/>
  <c r="E20" i="40"/>
  <c r="D20" i="40"/>
  <c r="C20" i="40"/>
  <c r="I19" i="40"/>
  <c r="H19" i="40"/>
  <c r="G19" i="40"/>
  <c r="F19" i="40"/>
  <c r="E19" i="40"/>
  <c r="D19" i="40"/>
  <c r="C19" i="40"/>
  <c r="I18" i="40"/>
  <c r="H18" i="40"/>
  <c r="G18" i="40"/>
  <c r="F18" i="40"/>
  <c r="E18" i="40"/>
  <c r="D18" i="40"/>
  <c r="C18" i="40"/>
  <c r="I17" i="40"/>
  <c r="H17" i="40"/>
  <c r="G17" i="40"/>
  <c r="F17" i="40"/>
  <c r="E17" i="40"/>
  <c r="D17" i="40"/>
  <c r="C17" i="40"/>
  <c r="I16" i="40"/>
  <c r="H16" i="40"/>
  <c r="G16" i="40"/>
  <c r="F16" i="40"/>
  <c r="E16" i="40"/>
  <c r="D16" i="40"/>
  <c r="C16" i="40"/>
  <c r="I15" i="40"/>
  <c r="H15" i="40"/>
  <c r="G15" i="40"/>
  <c r="F15" i="40"/>
  <c r="E15" i="40"/>
  <c r="D15" i="40"/>
  <c r="C15" i="40"/>
  <c r="I63" i="39"/>
  <c r="H63" i="39"/>
  <c r="G63" i="39"/>
  <c r="F63" i="39"/>
  <c r="E63" i="39"/>
  <c r="D63" i="39"/>
  <c r="C63" i="39"/>
  <c r="I32" i="39"/>
  <c r="H32" i="39"/>
  <c r="G32" i="39"/>
  <c r="F32" i="39"/>
  <c r="E32" i="39"/>
  <c r="D32" i="39"/>
  <c r="C32" i="39"/>
  <c r="I31" i="39"/>
  <c r="H31" i="39"/>
  <c r="G31" i="39"/>
  <c r="F31" i="39"/>
  <c r="E31" i="39"/>
  <c r="D31" i="39"/>
  <c r="C31" i="39"/>
  <c r="I30" i="39"/>
  <c r="H30" i="39"/>
  <c r="G30" i="39"/>
  <c r="F30" i="39"/>
  <c r="E30" i="39"/>
  <c r="D30" i="39"/>
  <c r="C30" i="39"/>
  <c r="I29" i="39"/>
  <c r="H29" i="39"/>
  <c r="G29" i="39"/>
  <c r="F29" i="39"/>
  <c r="E29" i="39"/>
  <c r="D29" i="39"/>
  <c r="C29" i="39"/>
  <c r="I28" i="39"/>
  <c r="H28" i="39"/>
  <c r="G28" i="39"/>
  <c r="F28" i="39"/>
  <c r="E28" i="39"/>
  <c r="D28" i="39"/>
  <c r="C28" i="39"/>
  <c r="I24" i="39"/>
  <c r="H24" i="39"/>
  <c r="G24" i="39"/>
  <c r="F24" i="39"/>
  <c r="E24" i="39"/>
  <c r="D24" i="39"/>
  <c r="C24" i="39"/>
  <c r="I23" i="39"/>
  <c r="H23" i="39"/>
  <c r="G23" i="39"/>
  <c r="F23" i="39"/>
  <c r="E23" i="39"/>
  <c r="D23" i="39"/>
  <c r="C23" i="39"/>
  <c r="I22" i="39"/>
  <c r="H22" i="39"/>
  <c r="G22" i="39"/>
  <c r="F22" i="39"/>
  <c r="E22" i="39"/>
  <c r="D22" i="39"/>
  <c r="C22" i="39"/>
  <c r="I21" i="39"/>
  <c r="H21" i="39"/>
  <c r="G21" i="39"/>
  <c r="F21" i="39"/>
  <c r="E21" i="39"/>
  <c r="D21" i="39"/>
  <c r="C21" i="39"/>
  <c r="I20" i="39"/>
  <c r="H20" i="39"/>
  <c r="G20" i="39"/>
  <c r="F20" i="39"/>
  <c r="E20" i="39"/>
  <c r="D20" i="39"/>
  <c r="C20" i="39"/>
  <c r="I19" i="39"/>
  <c r="H19" i="39"/>
  <c r="G19" i="39"/>
  <c r="F19" i="39"/>
  <c r="E19" i="39"/>
  <c r="D19" i="39"/>
  <c r="C19" i="39"/>
  <c r="I18" i="39"/>
  <c r="H18" i="39"/>
  <c r="G18" i="39"/>
  <c r="F18" i="39"/>
  <c r="E18" i="39"/>
  <c r="D18" i="39"/>
  <c r="C18" i="39"/>
  <c r="I17" i="39"/>
  <c r="H17" i="39"/>
  <c r="G17" i="39"/>
  <c r="F17" i="39"/>
  <c r="E17" i="39"/>
  <c r="D17" i="39"/>
  <c r="C17" i="39"/>
  <c r="I16" i="39"/>
  <c r="H16" i="39"/>
  <c r="G16" i="39"/>
  <c r="F16" i="39"/>
  <c r="E16" i="39"/>
  <c r="D16" i="39"/>
  <c r="C16" i="39"/>
  <c r="I15" i="39"/>
  <c r="H15" i="39"/>
  <c r="G15" i="39"/>
  <c r="F15" i="39"/>
  <c r="E15" i="39"/>
  <c r="D15" i="39"/>
  <c r="C15" i="39"/>
  <c r="I63" i="38"/>
  <c r="H63" i="38"/>
  <c r="G63" i="38"/>
  <c r="F63" i="38"/>
  <c r="E63" i="38"/>
  <c r="D63" i="38"/>
  <c r="C63" i="38"/>
  <c r="I32" i="38"/>
  <c r="H32" i="38"/>
  <c r="G32" i="38"/>
  <c r="E32" i="38"/>
  <c r="D32" i="38"/>
  <c r="I31" i="38"/>
  <c r="H31" i="38"/>
  <c r="G31" i="38"/>
  <c r="E31" i="38"/>
  <c r="D31" i="38"/>
  <c r="I30" i="38"/>
  <c r="H30" i="38"/>
  <c r="G30" i="38"/>
  <c r="E30" i="38"/>
  <c r="D30" i="38"/>
  <c r="I29" i="38"/>
  <c r="H29" i="38"/>
  <c r="G29" i="38"/>
  <c r="E29" i="38"/>
  <c r="D29" i="38"/>
  <c r="I28" i="38"/>
  <c r="H28" i="38"/>
  <c r="G28" i="38"/>
  <c r="E28" i="38"/>
  <c r="D28" i="38"/>
  <c r="I24" i="38"/>
  <c r="H24" i="38"/>
  <c r="G24" i="38"/>
  <c r="E24" i="38"/>
  <c r="D24" i="38"/>
  <c r="I23" i="38"/>
  <c r="H23" i="38"/>
  <c r="G23" i="38"/>
  <c r="E23" i="38"/>
  <c r="D23" i="38"/>
  <c r="I22" i="38"/>
  <c r="H22" i="38"/>
  <c r="G22" i="38"/>
  <c r="E22" i="38"/>
  <c r="D22" i="38"/>
  <c r="I21" i="38"/>
  <c r="H21" i="38"/>
  <c r="G21" i="38"/>
  <c r="E21" i="38"/>
  <c r="D21" i="38"/>
  <c r="I20" i="38"/>
  <c r="H20" i="38"/>
  <c r="G20" i="38"/>
  <c r="E20" i="38"/>
  <c r="D20" i="38"/>
  <c r="I19" i="38"/>
  <c r="H19" i="38"/>
  <c r="G19" i="38"/>
  <c r="E19" i="38"/>
  <c r="D19" i="38"/>
  <c r="I18" i="38"/>
  <c r="H18" i="38"/>
  <c r="G18" i="38"/>
  <c r="E18" i="38"/>
  <c r="D18" i="38"/>
  <c r="I17" i="38"/>
  <c r="H17" i="38"/>
  <c r="G17" i="38"/>
  <c r="E17" i="38"/>
  <c r="D17" i="38"/>
  <c r="I16" i="38"/>
  <c r="H16" i="38"/>
  <c r="G16" i="38"/>
  <c r="E16" i="38"/>
  <c r="D16" i="38"/>
  <c r="I15" i="38"/>
  <c r="H15" i="38"/>
  <c r="G15" i="38"/>
  <c r="F25" i="38"/>
  <c r="E15" i="38"/>
  <c r="D15" i="38"/>
  <c r="I63" i="37"/>
  <c r="H63" i="37"/>
  <c r="G63" i="37"/>
  <c r="F63" i="37"/>
  <c r="E63" i="37"/>
  <c r="D63" i="37"/>
  <c r="C63" i="37"/>
  <c r="I32" i="37"/>
  <c r="H32" i="37"/>
  <c r="G32" i="37"/>
  <c r="F32" i="37"/>
  <c r="E32" i="37"/>
  <c r="D32" i="37"/>
  <c r="C32" i="37"/>
  <c r="I31" i="37"/>
  <c r="H31" i="37"/>
  <c r="G31" i="37"/>
  <c r="F31" i="37"/>
  <c r="E31" i="37"/>
  <c r="D31" i="37"/>
  <c r="C31" i="37"/>
  <c r="I30" i="37"/>
  <c r="H30" i="37"/>
  <c r="G30" i="37"/>
  <c r="F30" i="37"/>
  <c r="E30" i="37"/>
  <c r="D30" i="37"/>
  <c r="C30" i="37"/>
  <c r="I29" i="37"/>
  <c r="H29" i="37"/>
  <c r="G29" i="37"/>
  <c r="F29" i="37"/>
  <c r="E29" i="37"/>
  <c r="D29" i="37"/>
  <c r="C29" i="37"/>
  <c r="I28" i="37"/>
  <c r="H28" i="37"/>
  <c r="G28" i="37"/>
  <c r="F28" i="37"/>
  <c r="E28" i="37"/>
  <c r="D28" i="37"/>
  <c r="C28" i="37"/>
  <c r="I24" i="37"/>
  <c r="H24" i="37"/>
  <c r="G24" i="37"/>
  <c r="F24" i="37"/>
  <c r="E24" i="37"/>
  <c r="D24" i="37"/>
  <c r="C24" i="37"/>
  <c r="I23" i="37"/>
  <c r="H23" i="37"/>
  <c r="G23" i="37"/>
  <c r="F23" i="37"/>
  <c r="E23" i="37"/>
  <c r="D23" i="37"/>
  <c r="C23" i="37"/>
  <c r="I22" i="37"/>
  <c r="H22" i="37"/>
  <c r="G22" i="37"/>
  <c r="F22" i="37"/>
  <c r="E22" i="37"/>
  <c r="D22" i="37"/>
  <c r="C22" i="37"/>
  <c r="I21" i="37"/>
  <c r="H21" i="37"/>
  <c r="G21" i="37"/>
  <c r="F21" i="37"/>
  <c r="E21" i="37"/>
  <c r="D21" i="37"/>
  <c r="C21" i="37"/>
  <c r="I20" i="37"/>
  <c r="H20" i="37"/>
  <c r="G20" i="37"/>
  <c r="F20" i="37"/>
  <c r="E20" i="37"/>
  <c r="D20" i="37"/>
  <c r="C20" i="37"/>
  <c r="I19" i="37"/>
  <c r="H19" i="37"/>
  <c r="G19" i="37"/>
  <c r="F19" i="37"/>
  <c r="E19" i="37"/>
  <c r="D19" i="37"/>
  <c r="C19" i="37"/>
  <c r="I18" i="37"/>
  <c r="H18" i="37"/>
  <c r="G18" i="37"/>
  <c r="F18" i="37"/>
  <c r="E18" i="37"/>
  <c r="D18" i="37"/>
  <c r="C18" i="37"/>
  <c r="I17" i="37"/>
  <c r="H17" i="37"/>
  <c r="G17" i="37"/>
  <c r="F17" i="37"/>
  <c r="E17" i="37"/>
  <c r="D17" i="37"/>
  <c r="C17" i="37"/>
  <c r="I16" i="37"/>
  <c r="H16" i="37"/>
  <c r="G16" i="37"/>
  <c r="F16" i="37"/>
  <c r="E16" i="37"/>
  <c r="D16" i="37"/>
  <c r="C16" i="37"/>
  <c r="I15" i="37"/>
  <c r="H15" i="37"/>
  <c r="G15" i="37"/>
  <c r="F15" i="37"/>
  <c r="E15" i="37"/>
  <c r="D15" i="37"/>
  <c r="C15" i="37"/>
  <c r="I63" i="36"/>
  <c r="H63" i="36"/>
  <c r="G63" i="36"/>
  <c r="F63" i="36"/>
  <c r="E63" i="36"/>
  <c r="D63" i="36"/>
  <c r="C63" i="36"/>
  <c r="I32" i="36"/>
  <c r="H32" i="36"/>
  <c r="G32" i="36"/>
  <c r="F32" i="36"/>
  <c r="E32" i="36"/>
  <c r="D32" i="36"/>
  <c r="C32" i="36"/>
  <c r="I31" i="36"/>
  <c r="H31" i="36"/>
  <c r="G31" i="36"/>
  <c r="F31" i="36"/>
  <c r="E31" i="36"/>
  <c r="D31" i="36"/>
  <c r="C31" i="36"/>
  <c r="I30" i="36"/>
  <c r="H30" i="36"/>
  <c r="G30" i="36"/>
  <c r="F30" i="36"/>
  <c r="E30" i="36"/>
  <c r="D30" i="36"/>
  <c r="C30" i="36"/>
  <c r="I29" i="36"/>
  <c r="H29" i="36"/>
  <c r="G29" i="36"/>
  <c r="F29" i="36"/>
  <c r="E29" i="36"/>
  <c r="D29" i="36"/>
  <c r="C29" i="36"/>
  <c r="I28" i="36"/>
  <c r="H28" i="36"/>
  <c r="G28" i="36"/>
  <c r="F28" i="36"/>
  <c r="E28" i="36"/>
  <c r="D28" i="36"/>
  <c r="C28" i="36"/>
  <c r="I24" i="36"/>
  <c r="H24" i="36"/>
  <c r="G24" i="36"/>
  <c r="F24" i="36"/>
  <c r="E24" i="36"/>
  <c r="D24" i="36"/>
  <c r="C24" i="36"/>
  <c r="I23" i="36"/>
  <c r="H23" i="36"/>
  <c r="G23" i="36"/>
  <c r="F23" i="36"/>
  <c r="E23" i="36"/>
  <c r="D23" i="36"/>
  <c r="C23" i="36"/>
  <c r="I22" i="36"/>
  <c r="H22" i="36"/>
  <c r="G22" i="36"/>
  <c r="F22" i="36"/>
  <c r="E22" i="36"/>
  <c r="D22" i="36"/>
  <c r="C22" i="36"/>
  <c r="I21" i="36"/>
  <c r="H21" i="36"/>
  <c r="G21" i="36"/>
  <c r="F21" i="36"/>
  <c r="E21" i="36"/>
  <c r="D21" i="36"/>
  <c r="C21" i="36"/>
  <c r="I20" i="36"/>
  <c r="H20" i="36"/>
  <c r="G20" i="36"/>
  <c r="F20" i="36"/>
  <c r="E20" i="36"/>
  <c r="D20" i="36"/>
  <c r="C20" i="36"/>
  <c r="I19" i="36"/>
  <c r="H19" i="36"/>
  <c r="G19" i="36"/>
  <c r="F19" i="36"/>
  <c r="E19" i="36"/>
  <c r="D19" i="36"/>
  <c r="C19" i="36"/>
  <c r="I18" i="36"/>
  <c r="H18" i="36"/>
  <c r="G18" i="36"/>
  <c r="F18" i="36"/>
  <c r="E18" i="36"/>
  <c r="D18" i="36"/>
  <c r="C18" i="36"/>
  <c r="I17" i="36"/>
  <c r="H17" i="36"/>
  <c r="G17" i="36"/>
  <c r="F17" i="36"/>
  <c r="E17" i="36"/>
  <c r="D17" i="36"/>
  <c r="C17" i="36"/>
  <c r="I16" i="36"/>
  <c r="H16" i="36"/>
  <c r="G16" i="36"/>
  <c r="F16" i="36"/>
  <c r="E16" i="36"/>
  <c r="D16" i="36"/>
  <c r="C16" i="36"/>
  <c r="I15" i="36"/>
  <c r="H15" i="36"/>
  <c r="G15" i="36"/>
  <c r="F15" i="36"/>
  <c r="E15" i="36"/>
  <c r="D15" i="36"/>
  <c r="C15" i="36"/>
  <c r="I63" i="35"/>
  <c r="H63" i="35"/>
  <c r="G63" i="35"/>
  <c r="F63" i="35"/>
  <c r="E63" i="35"/>
  <c r="D63" i="35"/>
  <c r="C63" i="35"/>
  <c r="I32" i="35"/>
  <c r="H32" i="35"/>
  <c r="G32" i="35"/>
  <c r="F32" i="35"/>
  <c r="E32" i="35"/>
  <c r="D32" i="35"/>
  <c r="C32" i="35"/>
  <c r="I31" i="35"/>
  <c r="H31" i="35"/>
  <c r="G31" i="35"/>
  <c r="F31" i="35"/>
  <c r="E31" i="35"/>
  <c r="D31" i="35"/>
  <c r="C31" i="35"/>
  <c r="I30" i="35"/>
  <c r="H30" i="35"/>
  <c r="G30" i="35"/>
  <c r="F30" i="35"/>
  <c r="E30" i="35"/>
  <c r="D30" i="35"/>
  <c r="C30" i="35"/>
  <c r="I29" i="35"/>
  <c r="H29" i="35"/>
  <c r="G29" i="35"/>
  <c r="F29" i="35"/>
  <c r="E29" i="35"/>
  <c r="D29" i="35"/>
  <c r="C29" i="35"/>
  <c r="I28" i="35"/>
  <c r="H28" i="35"/>
  <c r="G28" i="35"/>
  <c r="F28" i="35"/>
  <c r="E28" i="35"/>
  <c r="D28" i="35"/>
  <c r="C28" i="35"/>
  <c r="I24" i="35"/>
  <c r="H24" i="35"/>
  <c r="G24" i="35"/>
  <c r="F24" i="35"/>
  <c r="E24" i="35"/>
  <c r="D24" i="35"/>
  <c r="C24" i="35"/>
  <c r="I23" i="35"/>
  <c r="H23" i="35"/>
  <c r="G23" i="35"/>
  <c r="F23" i="35"/>
  <c r="E23" i="35"/>
  <c r="D23" i="35"/>
  <c r="C23" i="35"/>
  <c r="I22" i="35"/>
  <c r="H22" i="35"/>
  <c r="G22" i="35"/>
  <c r="F22" i="35"/>
  <c r="E22" i="35"/>
  <c r="D22" i="35"/>
  <c r="C22" i="35"/>
  <c r="I21" i="35"/>
  <c r="H21" i="35"/>
  <c r="G21" i="35"/>
  <c r="F21" i="35"/>
  <c r="E21" i="35"/>
  <c r="D21" i="35"/>
  <c r="C21" i="35"/>
  <c r="I20" i="35"/>
  <c r="H20" i="35"/>
  <c r="G20" i="35"/>
  <c r="F20" i="35"/>
  <c r="E20" i="35"/>
  <c r="D20" i="35"/>
  <c r="C20" i="35"/>
  <c r="I19" i="35"/>
  <c r="H19" i="35"/>
  <c r="G19" i="35"/>
  <c r="F19" i="35"/>
  <c r="E19" i="35"/>
  <c r="D19" i="35"/>
  <c r="C19" i="35"/>
  <c r="I18" i="35"/>
  <c r="H18" i="35"/>
  <c r="G18" i="35"/>
  <c r="F18" i="35"/>
  <c r="E18" i="35"/>
  <c r="D18" i="35"/>
  <c r="C18" i="35"/>
  <c r="I17" i="35"/>
  <c r="H17" i="35"/>
  <c r="G17" i="35"/>
  <c r="F17" i="35"/>
  <c r="E17" i="35"/>
  <c r="D17" i="35"/>
  <c r="C17" i="35"/>
  <c r="I16" i="35"/>
  <c r="H16" i="35"/>
  <c r="G16" i="35"/>
  <c r="F16" i="35"/>
  <c r="E16" i="35"/>
  <c r="D16" i="35"/>
  <c r="C16" i="35"/>
  <c r="I15" i="35"/>
  <c r="H15" i="35"/>
  <c r="G15" i="35"/>
  <c r="F15" i="35"/>
  <c r="E15" i="35"/>
  <c r="D15" i="35"/>
  <c r="C15" i="35"/>
  <c r="I63" i="34"/>
  <c r="H63" i="34"/>
  <c r="G63" i="34"/>
  <c r="F63" i="34"/>
  <c r="E63" i="34"/>
  <c r="D63" i="34"/>
  <c r="C63" i="34"/>
  <c r="I32" i="34"/>
  <c r="H32" i="34"/>
  <c r="G32" i="34"/>
  <c r="F32" i="34"/>
  <c r="E32" i="34"/>
  <c r="D32" i="34"/>
  <c r="C32" i="34"/>
  <c r="I31" i="34"/>
  <c r="H31" i="34"/>
  <c r="G31" i="34"/>
  <c r="F31" i="34"/>
  <c r="E31" i="34"/>
  <c r="D31" i="34"/>
  <c r="C31" i="34"/>
  <c r="I30" i="34"/>
  <c r="H30" i="34"/>
  <c r="G30" i="34"/>
  <c r="F30" i="34"/>
  <c r="E30" i="34"/>
  <c r="D30" i="34"/>
  <c r="C30" i="34"/>
  <c r="I29" i="34"/>
  <c r="H29" i="34"/>
  <c r="G29" i="34"/>
  <c r="F29" i="34"/>
  <c r="E29" i="34"/>
  <c r="D29" i="34"/>
  <c r="C29" i="34"/>
  <c r="I28" i="34"/>
  <c r="H28" i="34"/>
  <c r="G28" i="34"/>
  <c r="F28" i="34"/>
  <c r="E28" i="34"/>
  <c r="D28" i="34"/>
  <c r="C28" i="34"/>
  <c r="I24" i="34"/>
  <c r="H24" i="34"/>
  <c r="G24" i="34"/>
  <c r="F24" i="34"/>
  <c r="E24" i="34"/>
  <c r="D24" i="34"/>
  <c r="C24" i="34"/>
  <c r="I23" i="34"/>
  <c r="H23" i="34"/>
  <c r="G23" i="34"/>
  <c r="F23" i="34"/>
  <c r="E23" i="34"/>
  <c r="D23" i="34"/>
  <c r="C23" i="34"/>
  <c r="I22" i="34"/>
  <c r="H22" i="34"/>
  <c r="G22" i="34"/>
  <c r="F22" i="34"/>
  <c r="E22" i="34"/>
  <c r="D22" i="34"/>
  <c r="C22" i="34"/>
  <c r="I21" i="34"/>
  <c r="H21" i="34"/>
  <c r="G21" i="34"/>
  <c r="F21" i="34"/>
  <c r="E21" i="34"/>
  <c r="D21" i="34"/>
  <c r="C21" i="34"/>
  <c r="I20" i="34"/>
  <c r="H20" i="34"/>
  <c r="G20" i="34"/>
  <c r="F20" i="34"/>
  <c r="E20" i="34"/>
  <c r="D20" i="34"/>
  <c r="C20" i="34"/>
  <c r="I19" i="34"/>
  <c r="H19" i="34"/>
  <c r="G19" i="34"/>
  <c r="F19" i="34"/>
  <c r="E19" i="34"/>
  <c r="D19" i="34"/>
  <c r="C19" i="34"/>
  <c r="I18" i="34"/>
  <c r="H18" i="34"/>
  <c r="G18" i="34"/>
  <c r="F18" i="34"/>
  <c r="E18" i="34"/>
  <c r="D18" i="34"/>
  <c r="C18" i="34"/>
  <c r="I17" i="34"/>
  <c r="H17" i="34"/>
  <c r="G17" i="34"/>
  <c r="F17" i="34"/>
  <c r="E17" i="34"/>
  <c r="D17" i="34"/>
  <c r="C17" i="34"/>
  <c r="I16" i="34"/>
  <c r="H16" i="34"/>
  <c r="G16" i="34"/>
  <c r="F16" i="34"/>
  <c r="E16" i="34"/>
  <c r="D16" i="34"/>
  <c r="C16" i="34"/>
  <c r="I15" i="34"/>
  <c r="H15" i="34"/>
  <c r="G15" i="34"/>
  <c r="F15" i="34"/>
  <c r="E15" i="34"/>
  <c r="D15" i="34"/>
  <c r="C15" i="34"/>
  <c r="I63" i="33"/>
  <c r="H63" i="33"/>
  <c r="G63" i="33"/>
  <c r="F63" i="33"/>
  <c r="E63" i="33"/>
  <c r="D63" i="33"/>
  <c r="C63" i="33"/>
  <c r="I32" i="33"/>
  <c r="H32" i="33"/>
  <c r="G32" i="33"/>
  <c r="F32" i="33"/>
  <c r="E32" i="33"/>
  <c r="D32" i="33"/>
  <c r="C32" i="33"/>
  <c r="I31" i="33"/>
  <c r="H31" i="33"/>
  <c r="G31" i="33"/>
  <c r="F31" i="33"/>
  <c r="E31" i="33"/>
  <c r="D31" i="33"/>
  <c r="C31" i="33"/>
  <c r="I30" i="33"/>
  <c r="H30" i="33"/>
  <c r="G30" i="33"/>
  <c r="F30" i="33"/>
  <c r="E30" i="33"/>
  <c r="D30" i="33"/>
  <c r="C30" i="33"/>
  <c r="I29" i="33"/>
  <c r="H29" i="33"/>
  <c r="G29" i="33"/>
  <c r="F29" i="33"/>
  <c r="E29" i="33"/>
  <c r="D29" i="33"/>
  <c r="C29" i="33"/>
  <c r="I28" i="33"/>
  <c r="H28" i="33"/>
  <c r="G28" i="33"/>
  <c r="F28" i="33"/>
  <c r="E28" i="33"/>
  <c r="D28" i="33"/>
  <c r="C28" i="33"/>
  <c r="I24" i="33"/>
  <c r="H24" i="33"/>
  <c r="G24" i="33"/>
  <c r="F24" i="33"/>
  <c r="E24" i="33"/>
  <c r="D24" i="33"/>
  <c r="C24" i="33"/>
  <c r="I23" i="33"/>
  <c r="H23" i="33"/>
  <c r="G23" i="33"/>
  <c r="F23" i="33"/>
  <c r="E23" i="33"/>
  <c r="D23" i="33"/>
  <c r="C23" i="33"/>
  <c r="I22" i="33"/>
  <c r="H22" i="33"/>
  <c r="G22" i="33"/>
  <c r="F22" i="33"/>
  <c r="E22" i="33"/>
  <c r="D22" i="33"/>
  <c r="C22" i="33"/>
  <c r="I21" i="33"/>
  <c r="H21" i="33"/>
  <c r="G21" i="33"/>
  <c r="F21" i="33"/>
  <c r="E21" i="33"/>
  <c r="D21" i="33"/>
  <c r="C21" i="33"/>
  <c r="I20" i="33"/>
  <c r="H20" i="33"/>
  <c r="G20" i="33"/>
  <c r="F20" i="33"/>
  <c r="E20" i="33"/>
  <c r="D20" i="33"/>
  <c r="C20" i="33"/>
  <c r="I19" i="33"/>
  <c r="H19" i="33"/>
  <c r="G19" i="33"/>
  <c r="F19" i="33"/>
  <c r="E19" i="33"/>
  <c r="D19" i="33"/>
  <c r="C19" i="33"/>
  <c r="I18" i="33"/>
  <c r="H18" i="33"/>
  <c r="G18" i="33"/>
  <c r="F18" i="33"/>
  <c r="E18" i="33"/>
  <c r="D18" i="33"/>
  <c r="C18" i="33"/>
  <c r="I17" i="33"/>
  <c r="H17" i="33"/>
  <c r="G17" i="33"/>
  <c r="F17" i="33"/>
  <c r="E17" i="33"/>
  <c r="D17" i="33"/>
  <c r="C17" i="33"/>
  <c r="I16" i="33"/>
  <c r="H16" i="33"/>
  <c r="G16" i="33"/>
  <c r="F16" i="33"/>
  <c r="E16" i="33"/>
  <c r="D16" i="33"/>
  <c r="C16" i="33"/>
  <c r="I15" i="33"/>
  <c r="H15" i="33"/>
  <c r="G15" i="33"/>
  <c r="F15" i="33"/>
  <c r="E15" i="33"/>
  <c r="D15" i="33"/>
  <c r="C15" i="33"/>
  <c r="I63" i="32"/>
  <c r="H63" i="32"/>
  <c r="G63" i="32"/>
  <c r="F63" i="32"/>
  <c r="E63" i="32"/>
  <c r="D63" i="32"/>
  <c r="C63" i="32"/>
  <c r="I32" i="32"/>
  <c r="H32" i="32"/>
  <c r="G32" i="32"/>
  <c r="F32" i="32"/>
  <c r="E32" i="32"/>
  <c r="D32" i="32"/>
  <c r="C32" i="32"/>
  <c r="I31" i="32"/>
  <c r="H31" i="32"/>
  <c r="G31" i="32"/>
  <c r="F31" i="32"/>
  <c r="E31" i="32"/>
  <c r="D31" i="32"/>
  <c r="C31" i="32"/>
  <c r="I30" i="32"/>
  <c r="H30" i="32"/>
  <c r="G30" i="32"/>
  <c r="F30" i="32"/>
  <c r="E30" i="32"/>
  <c r="D30" i="32"/>
  <c r="C30" i="32"/>
  <c r="I29" i="32"/>
  <c r="H29" i="32"/>
  <c r="G29" i="32"/>
  <c r="F29" i="32"/>
  <c r="E29" i="32"/>
  <c r="D29" i="32"/>
  <c r="C29" i="32"/>
  <c r="I28" i="32"/>
  <c r="H28" i="32"/>
  <c r="G28" i="32"/>
  <c r="F28" i="32"/>
  <c r="E28" i="32"/>
  <c r="D28" i="32"/>
  <c r="C28" i="32"/>
  <c r="I24" i="32"/>
  <c r="H24" i="32"/>
  <c r="G24" i="32"/>
  <c r="F24" i="32"/>
  <c r="E24" i="32"/>
  <c r="D24" i="32"/>
  <c r="C24" i="32"/>
  <c r="I23" i="32"/>
  <c r="H23" i="32"/>
  <c r="G23" i="32"/>
  <c r="F23" i="32"/>
  <c r="E23" i="32"/>
  <c r="D23" i="32"/>
  <c r="C23" i="32"/>
  <c r="I22" i="32"/>
  <c r="H22" i="32"/>
  <c r="G22" i="32"/>
  <c r="F22" i="32"/>
  <c r="E22" i="32"/>
  <c r="D22" i="32"/>
  <c r="C22" i="32"/>
  <c r="I21" i="32"/>
  <c r="H21" i="32"/>
  <c r="G21" i="32"/>
  <c r="F21" i="32"/>
  <c r="E21" i="32"/>
  <c r="D21" i="32"/>
  <c r="C21" i="32"/>
  <c r="I20" i="32"/>
  <c r="H20" i="32"/>
  <c r="G20" i="32"/>
  <c r="F20" i="32"/>
  <c r="E20" i="32"/>
  <c r="D20" i="32"/>
  <c r="C20" i="32"/>
  <c r="I19" i="32"/>
  <c r="H19" i="32"/>
  <c r="G19" i="32"/>
  <c r="F19" i="32"/>
  <c r="E19" i="32"/>
  <c r="D19" i="32"/>
  <c r="C19" i="32"/>
  <c r="I18" i="32"/>
  <c r="H18" i="32"/>
  <c r="G18" i="32"/>
  <c r="F18" i="32"/>
  <c r="E18" i="32"/>
  <c r="D18" i="32"/>
  <c r="C18" i="32"/>
  <c r="I17" i="32"/>
  <c r="H17" i="32"/>
  <c r="G17" i="32"/>
  <c r="F17" i="32"/>
  <c r="E17" i="32"/>
  <c r="D17" i="32"/>
  <c r="C17" i="32"/>
  <c r="I16" i="32"/>
  <c r="H16" i="32"/>
  <c r="G16" i="32"/>
  <c r="F16" i="32"/>
  <c r="E16" i="32"/>
  <c r="D16" i="32"/>
  <c r="C16" i="32"/>
  <c r="I15" i="32"/>
  <c r="H15" i="32"/>
  <c r="G15" i="32"/>
  <c r="F15" i="32"/>
  <c r="E15" i="32"/>
  <c r="D15" i="32"/>
  <c r="C15" i="32"/>
  <c r="I63" i="31"/>
  <c r="H63" i="31"/>
  <c r="G63" i="31"/>
  <c r="F63" i="31"/>
  <c r="E63" i="31"/>
  <c r="D63" i="31"/>
  <c r="C63" i="31"/>
  <c r="I32" i="31"/>
  <c r="H32" i="31"/>
  <c r="G32" i="31"/>
  <c r="F32" i="31"/>
  <c r="E32" i="31"/>
  <c r="D32" i="31"/>
  <c r="C32" i="31"/>
  <c r="I31" i="31"/>
  <c r="H31" i="31"/>
  <c r="G31" i="31"/>
  <c r="F31" i="31"/>
  <c r="E31" i="31"/>
  <c r="D31" i="31"/>
  <c r="C31" i="31"/>
  <c r="I30" i="31"/>
  <c r="H30" i="31"/>
  <c r="G30" i="31"/>
  <c r="F30" i="31"/>
  <c r="E30" i="31"/>
  <c r="D30" i="31"/>
  <c r="C30" i="31"/>
  <c r="I29" i="31"/>
  <c r="H29" i="31"/>
  <c r="G29" i="31"/>
  <c r="F29" i="31"/>
  <c r="E29" i="31"/>
  <c r="D29" i="31"/>
  <c r="C29" i="31"/>
  <c r="I28" i="31"/>
  <c r="H28" i="31"/>
  <c r="G28" i="31"/>
  <c r="F28" i="31"/>
  <c r="E28" i="31"/>
  <c r="D28" i="31"/>
  <c r="C28" i="31"/>
  <c r="I24" i="31"/>
  <c r="H24" i="31"/>
  <c r="G24" i="31"/>
  <c r="F24" i="31"/>
  <c r="E24" i="31"/>
  <c r="D24" i="31"/>
  <c r="C24" i="31"/>
  <c r="I23" i="31"/>
  <c r="H23" i="31"/>
  <c r="G23" i="31"/>
  <c r="F23" i="31"/>
  <c r="E23" i="31"/>
  <c r="D23" i="31"/>
  <c r="C23" i="31"/>
  <c r="I22" i="31"/>
  <c r="H22" i="31"/>
  <c r="G22" i="31"/>
  <c r="F22" i="31"/>
  <c r="E22" i="31"/>
  <c r="D22" i="31"/>
  <c r="C22" i="31"/>
  <c r="I21" i="31"/>
  <c r="H21" i="31"/>
  <c r="G21" i="31"/>
  <c r="F21" i="31"/>
  <c r="E21" i="31"/>
  <c r="D21" i="31"/>
  <c r="C21" i="31"/>
  <c r="I20" i="31"/>
  <c r="H20" i="31"/>
  <c r="G20" i="31"/>
  <c r="F20" i="31"/>
  <c r="E20" i="31"/>
  <c r="D20" i="31"/>
  <c r="C20" i="31"/>
  <c r="I19" i="31"/>
  <c r="H19" i="31"/>
  <c r="G19" i="31"/>
  <c r="F19" i="31"/>
  <c r="E19" i="31"/>
  <c r="D19" i="31"/>
  <c r="C19" i="31"/>
  <c r="I18" i="31"/>
  <c r="H18" i="31"/>
  <c r="G18" i="31"/>
  <c r="F18" i="31"/>
  <c r="E18" i="31"/>
  <c r="D18" i="31"/>
  <c r="C18" i="31"/>
  <c r="I17" i="31"/>
  <c r="H17" i="31"/>
  <c r="G17" i="31"/>
  <c r="F17" i="31"/>
  <c r="E17" i="31"/>
  <c r="D17" i="31"/>
  <c r="C17" i="31"/>
  <c r="I16" i="31"/>
  <c r="H16" i="31"/>
  <c r="G16" i="31"/>
  <c r="F16" i="31"/>
  <c r="E16" i="31"/>
  <c r="D16" i="31"/>
  <c r="C16" i="31"/>
  <c r="I15" i="31"/>
  <c r="H15" i="31"/>
  <c r="G15" i="31"/>
  <c r="F15" i="31"/>
  <c r="E15" i="31"/>
  <c r="D15" i="31"/>
  <c r="C15" i="31"/>
  <c r="I63" i="30"/>
  <c r="H63" i="30"/>
  <c r="G63" i="30"/>
  <c r="F63" i="30"/>
  <c r="E63" i="30"/>
  <c r="D63" i="30"/>
  <c r="C63" i="30"/>
  <c r="I32" i="30"/>
  <c r="E32" i="30"/>
  <c r="D32" i="30"/>
  <c r="C32" i="30"/>
  <c r="I31" i="30"/>
  <c r="E31" i="30"/>
  <c r="D31" i="30"/>
  <c r="C31" i="30"/>
  <c r="I30" i="30"/>
  <c r="E30" i="30"/>
  <c r="D30" i="30"/>
  <c r="C30" i="30"/>
  <c r="I29" i="30"/>
  <c r="E29" i="30"/>
  <c r="D29" i="30"/>
  <c r="C29" i="30"/>
  <c r="I28" i="30"/>
  <c r="E28" i="30"/>
  <c r="D28" i="30"/>
  <c r="C28" i="30"/>
  <c r="I24" i="30"/>
  <c r="E24" i="30"/>
  <c r="D24" i="30"/>
  <c r="C24" i="30"/>
  <c r="I23" i="30"/>
  <c r="E23" i="30"/>
  <c r="D23" i="30"/>
  <c r="C23" i="30"/>
  <c r="I22" i="30"/>
  <c r="E22" i="30"/>
  <c r="D22" i="30"/>
  <c r="C22" i="30"/>
  <c r="I21" i="30"/>
  <c r="E21" i="30"/>
  <c r="D21" i="30"/>
  <c r="C21" i="30"/>
  <c r="I20" i="30"/>
  <c r="E20" i="30"/>
  <c r="D20" i="30"/>
  <c r="C20" i="30"/>
  <c r="I19" i="30"/>
  <c r="E19" i="30"/>
  <c r="D19" i="30"/>
  <c r="C19" i="30"/>
  <c r="I18" i="30"/>
  <c r="E18" i="30"/>
  <c r="D18" i="30"/>
  <c r="C18" i="30"/>
  <c r="I17" i="30"/>
  <c r="E17" i="30"/>
  <c r="D17" i="30"/>
  <c r="C17" i="30"/>
  <c r="I16" i="30"/>
  <c r="E16" i="30"/>
  <c r="D16" i="30"/>
  <c r="C16" i="30"/>
  <c r="I15" i="30"/>
  <c r="E15" i="30"/>
  <c r="D15" i="30"/>
  <c r="C15" i="30"/>
  <c r="I63" i="29"/>
  <c r="H63" i="29"/>
  <c r="G63" i="29"/>
  <c r="F63" i="29"/>
  <c r="E63" i="29"/>
  <c r="D63" i="29"/>
  <c r="C63" i="29"/>
  <c r="I32" i="29"/>
  <c r="H32" i="29"/>
  <c r="G32" i="29"/>
  <c r="F32" i="29"/>
  <c r="E32" i="29"/>
  <c r="D32" i="29"/>
  <c r="C32" i="29"/>
  <c r="I31" i="29"/>
  <c r="H31" i="29"/>
  <c r="G31" i="29"/>
  <c r="F31" i="29"/>
  <c r="E31" i="29"/>
  <c r="D31" i="29"/>
  <c r="C31" i="29"/>
  <c r="I30" i="29"/>
  <c r="H30" i="29"/>
  <c r="G30" i="29"/>
  <c r="F30" i="29"/>
  <c r="E30" i="29"/>
  <c r="D30" i="29"/>
  <c r="C30" i="29"/>
  <c r="I29" i="29"/>
  <c r="H29" i="29"/>
  <c r="G29" i="29"/>
  <c r="F29" i="29"/>
  <c r="E29" i="29"/>
  <c r="D29" i="29"/>
  <c r="C29" i="29"/>
  <c r="I28" i="29"/>
  <c r="H28" i="29"/>
  <c r="G28" i="29"/>
  <c r="F28" i="29"/>
  <c r="E28" i="29"/>
  <c r="D28" i="29"/>
  <c r="C28" i="29"/>
  <c r="I24" i="29"/>
  <c r="H24" i="29"/>
  <c r="G24" i="29"/>
  <c r="F24" i="29"/>
  <c r="E24" i="29"/>
  <c r="D24" i="29"/>
  <c r="C24" i="29"/>
  <c r="I23" i="29"/>
  <c r="H23" i="29"/>
  <c r="G23" i="29"/>
  <c r="F23" i="29"/>
  <c r="E23" i="29"/>
  <c r="D23" i="29"/>
  <c r="C23" i="29"/>
  <c r="I22" i="29"/>
  <c r="H22" i="29"/>
  <c r="G22" i="29"/>
  <c r="F22" i="29"/>
  <c r="E22" i="29"/>
  <c r="D22" i="29"/>
  <c r="C22" i="29"/>
  <c r="I21" i="29"/>
  <c r="H21" i="29"/>
  <c r="G21" i="29"/>
  <c r="F21" i="29"/>
  <c r="E21" i="29"/>
  <c r="D21" i="29"/>
  <c r="C21" i="29"/>
  <c r="I20" i="29"/>
  <c r="H20" i="29"/>
  <c r="G20" i="29"/>
  <c r="F20" i="29"/>
  <c r="E20" i="29"/>
  <c r="D20" i="29"/>
  <c r="C20" i="29"/>
  <c r="I19" i="29"/>
  <c r="H19" i="29"/>
  <c r="G19" i="29"/>
  <c r="F19" i="29"/>
  <c r="E19" i="29"/>
  <c r="D19" i="29"/>
  <c r="C19" i="29"/>
  <c r="I18" i="29"/>
  <c r="H18" i="29"/>
  <c r="G18" i="29"/>
  <c r="F18" i="29"/>
  <c r="E18" i="29"/>
  <c r="D18" i="29"/>
  <c r="C18" i="29"/>
  <c r="I17" i="29"/>
  <c r="H17" i="29"/>
  <c r="G17" i="29"/>
  <c r="F17" i="29"/>
  <c r="E17" i="29"/>
  <c r="D17" i="29"/>
  <c r="C17" i="29"/>
  <c r="I16" i="29"/>
  <c r="H16" i="29"/>
  <c r="G16" i="29"/>
  <c r="F16" i="29"/>
  <c r="E16" i="29"/>
  <c r="D16" i="29"/>
  <c r="C16" i="29"/>
  <c r="I15" i="29"/>
  <c r="H15" i="29"/>
  <c r="G15" i="29"/>
  <c r="F15" i="29"/>
  <c r="E15" i="29"/>
  <c r="D15" i="29"/>
  <c r="C15" i="29"/>
  <c r="I63" i="28"/>
  <c r="H63" i="28"/>
  <c r="G63" i="28"/>
  <c r="F63" i="28"/>
  <c r="E63" i="28"/>
  <c r="D63" i="28"/>
  <c r="C63" i="28"/>
  <c r="I32" i="28"/>
  <c r="H32" i="28"/>
  <c r="F32" i="28"/>
  <c r="E32" i="28"/>
  <c r="D32" i="28"/>
  <c r="C32" i="28"/>
  <c r="I31" i="28"/>
  <c r="H31" i="28"/>
  <c r="F31" i="28"/>
  <c r="E31" i="28"/>
  <c r="D31" i="28"/>
  <c r="C31" i="28"/>
  <c r="I30" i="28"/>
  <c r="H30" i="28"/>
  <c r="F30" i="28"/>
  <c r="E30" i="28"/>
  <c r="D30" i="28"/>
  <c r="C30" i="28"/>
  <c r="I29" i="28"/>
  <c r="H29" i="28"/>
  <c r="F29" i="28"/>
  <c r="E29" i="28"/>
  <c r="D29" i="28"/>
  <c r="C29" i="28"/>
  <c r="I28" i="28"/>
  <c r="H28" i="28"/>
  <c r="F28" i="28"/>
  <c r="E28" i="28"/>
  <c r="D28" i="28"/>
  <c r="C28" i="28"/>
  <c r="I24" i="28"/>
  <c r="H24" i="28"/>
  <c r="F24" i="28"/>
  <c r="E24" i="28"/>
  <c r="D24" i="28"/>
  <c r="C24" i="28"/>
  <c r="I23" i="28"/>
  <c r="H23" i="28"/>
  <c r="F23" i="28"/>
  <c r="E23" i="28"/>
  <c r="D23" i="28"/>
  <c r="C23" i="28"/>
  <c r="I22" i="28"/>
  <c r="H22" i="28"/>
  <c r="F22" i="28"/>
  <c r="E22" i="28"/>
  <c r="D22" i="28"/>
  <c r="C22" i="28"/>
  <c r="I21" i="28"/>
  <c r="H21" i="28"/>
  <c r="F21" i="28"/>
  <c r="E21" i="28"/>
  <c r="D21" i="28"/>
  <c r="C21" i="28"/>
  <c r="I20" i="28"/>
  <c r="H20" i="28"/>
  <c r="F20" i="28"/>
  <c r="E20" i="28"/>
  <c r="D20" i="28"/>
  <c r="C20" i="28"/>
  <c r="I19" i="28"/>
  <c r="H19" i="28"/>
  <c r="F19" i="28"/>
  <c r="E19" i="28"/>
  <c r="D19" i="28"/>
  <c r="C19" i="28"/>
  <c r="I18" i="28"/>
  <c r="H18" i="28"/>
  <c r="F18" i="28"/>
  <c r="E18" i="28"/>
  <c r="D18" i="28"/>
  <c r="C18" i="28"/>
  <c r="I17" i="28"/>
  <c r="H17" i="28"/>
  <c r="F17" i="28"/>
  <c r="E17" i="28"/>
  <c r="D17" i="28"/>
  <c r="C17" i="28"/>
  <c r="I16" i="28"/>
  <c r="H16" i="28"/>
  <c r="F16" i="28"/>
  <c r="E16" i="28"/>
  <c r="D16" i="28"/>
  <c r="C16" i="28"/>
  <c r="I15" i="28"/>
  <c r="H15" i="28"/>
  <c r="F15" i="28"/>
  <c r="E15" i="28"/>
  <c r="D15" i="28"/>
  <c r="C15" i="28"/>
  <c r="I63" i="27"/>
  <c r="H63" i="27"/>
  <c r="G63" i="27"/>
  <c r="F63" i="27"/>
  <c r="E63" i="27"/>
  <c r="D63" i="27"/>
  <c r="C63" i="27"/>
  <c r="I32" i="27"/>
  <c r="H32" i="27"/>
  <c r="F32" i="27"/>
  <c r="E32" i="27"/>
  <c r="D32" i="27"/>
  <c r="C32" i="27"/>
  <c r="I31" i="27"/>
  <c r="H31" i="27"/>
  <c r="F31" i="27"/>
  <c r="E31" i="27"/>
  <c r="D31" i="27"/>
  <c r="C31" i="27"/>
  <c r="I30" i="27"/>
  <c r="H30" i="27"/>
  <c r="F30" i="27"/>
  <c r="E30" i="27"/>
  <c r="D30" i="27"/>
  <c r="C30" i="27"/>
  <c r="I29" i="27"/>
  <c r="H29" i="27"/>
  <c r="F29" i="27"/>
  <c r="E29" i="27"/>
  <c r="D29" i="27"/>
  <c r="C29" i="27"/>
  <c r="I28" i="27"/>
  <c r="H28" i="27"/>
  <c r="F28" i="27"/>
  <c r="E28" i="27"/>
  <c r="D28" i="27"/>
  <c r="C28" i="27"/>
  <c r="I24" i="27"/>
  <c r="H24" i="27"/>
  <c r="F24" i="27"/>
  <c r="E24" i="27"/>
  <c r="D24" i="27"/>
  <c r="C24" i="27"/>
  <c r="I23" i="27"/>
  <c r="H23" i="27"/>
  <c r="F23" i="27"/>
  <c r="E23" i="27"/>
  <c r="D23" i="27"/>
  <c r="C23" i="27"/>
  <c r="I22" i="27"/>
  <c r="H22" i="27"/>
  <c r="F22" i="27"/>
  <c r="E22" i="27"/>
  <c r="D22" i="27"/>
  <c r="C22" i="27"/>
  <c r="I21" i="27"/>
  <c r="H21" i="27"/>
  <c r="F21" i="27"/>
  <c r="E21" i="27"/>
  <c r="D21" i="27"/>
  <c r="C21" i="27"/>
  <c r="I20" i="27"/>
  <c r="H20" i="27"/>
  <c r="F20" i="27"/>
  <c r="E20" i="27"/>
  <c r="D20" i="27"/>
  <c r="C20" i="27"/>
  <c r="I19" i="27"/>
  <c r="H19" i="27"/>
  <c r="F19" i="27"/>
  <c r="E19" i="27"/>
  <c r="D19" i="27"/>
  <c r="C19" i="27"/>
  <c r="I18" i="27"/>
  <c r="H18" i="27"/>
  <c r="F18" i="27"/>
  <c r="E18" i="27"/>
  <c r="D18" i="27"/>
  <c r="C18" i="27"/>
  <c r="I17" i="27"/>
  <c r="H17" i="27"/>
  <c r="F17" i="27"/>
  <c r="E17" i="27"/>
  <c r="D17" i="27"/>
  <c r="C17" i="27"/>
  <c r="I16" i="27"/>
  <c r="H16" i="27"/>
  <c r="F16" i="27"/>
  <c r="E16" i="27"/>
  <c r="D16" i="27"/>
  <c r="C16" i="27"/>
  <c r="I15" i="27"/>
  <c r="H15" i="27"/>
  <c r="F15" i="27"/>
  <c r="E15" i="27"/>
  <c r="D15" i="27"/>
  <c r="C15" i="27"/>
  <c r="I63" i="26"/>
  <c r="H63" i="26"/>
  <c r="G63" i="26"/>
  <c r="F63" i="26"/>
  <c r="E63" i="26"/>
  <c r="D63" i="26"/>
  <c r="C63" i="26"/>
  <c r="I32" i="26"/>
  <c r="H32" i="26"/>
  <c r="F32" i="26"/>
  <c r="E32" i="26"/>
  <c r="D32" i="26"/>
  <c r="C32" i="26"/>
  <c r="I31" i="26"/>
  <c r="H31" i="26"/>
  <c r="F31" i="26"/>
  <c r="E31" i="26"/>
  <c r="D31" i="26"/>
  <c r="C31" i="26"/>
  <c r="I30" i="26"/>
  <c r="H30" i="26"/>
  <c r="F30" i="26"/>
  <c r="E30" i="26"/>
  <c r="D30" i="26"/>
  <c r="C30" i="26"/>
  <c r="I29" i="26"/>
  <c r="H29" i="26"/>
  <c r="F29" i="26"/>
  <c r="E29" i="26"/>
  <c r="D29" i="26"/>
  <c r="C29" i="26"/>
  <c r="I28" i="26"/>
  <c r="H28" i="26"/>
  <c r="F28" i="26"/>
  <c r="E28" i="26"/>
  <c r="D28" i="26"/>
  <c r="C28" i="26"/>
  <c r="I24" i="26"/>
  <c r="H24" i="26"/>
  <c r="F24" i="26"/>
  <c r="E24" i="26"/>
  <c r="D24" i="26"/>
  <c r="C24" i="26"/>
  <c r="I23" i="26"/>
  <c r="H23" i="26"/>
  <c r="F23" i="26"/>
  <c r="E23" i="26"/>
  <c r="D23" i="26"/>
  <c r="C23" i="26"/>
  <c r="I22" i="26"/>
  <c r="H22" i="26"/>
  <c r="F22" i="26"/>
  <c r="E22" i="26"/>
  <c r="D22" i="26"/>
  <c r="C22" i="26"/>
  <c r="I21" i="26"/>
  <c r="H21" i="26"/>
  <c r="F21" i="26"/>
  <c r="E21" i="26"/>
  <c r="D21" i="26"/>
  <c r="C21" i="26"/>
  <c r="I20" i="26"/>
  <c r="H20" i="26"/>
  <c r="F20" i="26"/>
  <c r="E20" i="26"/>
  <c r="D20" i="26"/>
  <c r="C20" i="26"/>
  <c r="I19" i="26"/>
  <c r="H19" i="26"/>
  <c r="F19" i="26"/>
  <c r="E19" i="26"/>
  <c r="D19" i="26"/>
  <c r="C19" i="26"/>
  <c r="I18" i="26"/>
  <c r="H18" i="26"/>
  <c r="F18" i="26"/>
  <c r="E18" i="26"/>
  <c r="D18" i="26"/>
  <c r="C18" i="26"/>
  <c r="I17" i="26"/>
  <c r="H17" i="26"/>
  <c r="F17" i="26"/>
  <c r="E17" i="26"/>
  <c r="D17" i="26"/>
  <c r="C17" i="26"/>
  <c r="I16" i="26"/>
  <c r="H16" i="26"/>
  <c r="F16" i="26"/>
  <c r="E16" i="26"/>
  <c r="D16" i="26"/>
  <c r="C16" i="26"/>
  <c r="I15" i="26"/>
  <c r="H15" i="26"/>
  <c r="F15" i="26"/>
  <c r="E15" i="26"/>
  <c r="D15" i="26"/>
  <c r="C15" i="26"/>
  <c r="I63" i="25"/>
  <c r="H63" i="25"/>
  <c r="G63" i="25"/>
  <c r="F63" i="25"/>
  <c r="E63" i="25"/>
  <c r="D63" i="25"/>
  <c r="C63" i="25"/>
  <c r="I32" i="25"/>
  <c r="H32" i="25"/>
  <c r="F32" i="25"/>
  <c r="E32" i="25"/>
  <c r="D32" i="25"/>
  <c r="C32" i="25"/>
  <c r="I31" i="25"/>
  <c r="H31" i="25"/>
  <c r="F31" i="25"/>
  <c r="E31" i="25"/>
  <c r="D31" i="25"/>
  <c r="C31" i="25"/>
  <c r="I30" i="25"/>
  <c r="H30" i="25"/>
  <c r="F30" i="25"/>
  <c r="E30" i="25"/>
  <c r="D30" i="25"/>
  <c r="C30" i="25"/>
  <c r="I29" i="25"/>
  <c r="H29" i="25"/>
  <c r="F29" i="25"/>
  <c r="E29" i="25"/>
  <c r="D29" i="25"/>
  <c r="C29" i="25"/>
  <c r="I28" i="25"/>
  <c r="H28" i="25"/>
  <c r="F28" i="25"/>
  <c r="E28" i="25"/>
  <c r="D28" i="25"/>
  <c r="C28" i="25"/>
  <c r="I24" i="25"/>
  <c r="H24" i="25"/>
  <c r="F24" i="25"/>
  <c r="E24" i="25"/>
  <c r="D24" i="25"/>
  <c r="C24" i="25"/>
  <c r="I23" i="25"/>
  <c r="H23" i="25"/>
  <c r="F23" i="25"/>
  <c r="E23" i="25"/>
  <c r="D23" i="25"/>
  <c r="C23" i="25"/>
  <c r="I22" i="25"/>
  <c r="H22" i="25"/>
  <c r="F22" i="25"/>
  <c r="E22" i="25"/>
  <c r="D22" i="25"/>
  <c r="C22" i="25"/>
  <c r="I21" i="25"/>
  <c r="H21" i="25"/>
  <c r="F21" i="25"/>
  <c r="E21" i="25"/>
  <c r="D21" i="25"/>
  <c r="C21" i="25"/>
  <c r="I20" i="25"/>
  <c r="H20" i="25"/>
  <c r="F20" i="25"/>
  <c r="E20" i="25"/>
  <c r="D20" i="25"/>
  <c r="C20" i="25"/>
  <c r="I19" i="25"/>
  <c r="H19" i="25"/>
  <c r="F19" i="25"/>
  <c r="E19" i="25"/>
  <c r="D19" i="25"/>
  <c r="C19" i="25"/>
  <c r="I18" i="25"/>
  <c r="H18" i="25"/>
  <c r="F18" i="25"/>
  <c r="E18" i="25"/>
  <c r="D18" i="25"/>
  <c r="C18" i="25"/>
  <c r="I17" i="25"/>
  <c r="H17" i="25"/>
  <c r="F17" i="25"/>
  <c r="E17" i="25"/>
  <c r="D17" i="25"/>
  <c r="C17" i="25"/>
  <c r="I16" i="25"/>
  <c r="H16" i="25"/>
  <c r="F16" i="25"/>
  <c r="E16" i="25"/>
  <c r="D16" i="25"/>
  <c r="C16" i="25"/>
  <c r="I15" i="25"/>
  <c r="H15" i="25"/>
  <c r="F15" i="25"/>
  <c r="E15" i="25"/>
  <c r="D15" i="25"/>
  <c r="C15" i="25"/>
  <c r="I63" i="24"/>
  <c r="H63" i="24"/>
  <c r="G63" i="24"/>
  <c r="F63" i="24"/>
  <c r="E63" i="24"/>
  <c r="D63" i="24"/>
  <c r="C63" i="24"/>
  <c r="I32" i="24"/>
  <c r="H32" i="24"/>
  <c r="G32" i="24"/>
  <c r="F32" i="24"/>
  <c r="E32" i="24"/>
  <c r="D32" i="24"/>
  <c r="C32" i="24"/>
  <c r="I31" i="24"/>
  <c r="H31" i="24"/>
  <c r="G31" i="24"/>
  <c r="F31" i="24"/>
  <c r="E31" i="24"/>
  <c r="D31" i="24"/>
  <c r="C31" i="24"/>
  <c r="I30" i="24"/>
  <c r="H30" i="24"/>
  <c r="G30" i="24"/>
  <c r="F30" i="24"/>
  <c r="E30" i="24"/>
  <c r="D30" i="24"/>
  <c r="C30" i="24"/>
  <c r="I29" i="24"/>
  <c r="H29" i="24"/>
  <c r="G29" i="24"/>
  <c r="F29" i="24"/>
  <c r="E29" i="24"/>
  <c r="D29" i="24"/>
  <c r="C29" i="24"/>
  <c r="I28" i="24"/>
  <c r="H28" i="24"/>
  <c r="G28" i="24"/>
  <c r="F28" i="24"/>
  <c r="E28" i="24"/>
  <c r="D28" i="24"/>
  <c r="C28" i="24"/>
  <c r="I24" i="24"/>
  <c r="H24" i="24"/>
  <c r="G24" i="24"/>
  <c r="F24" i="24"/>
  <c r="E24" i="24"/>
  <c r="D24" i="24"/>
  <c r="C24" i="24"/>
  <c r="I23" i="24"/>
  <c r="H23" i="24"/>
  <c r="G23" i="24"/>
  <c r="F23" i="24"/>
  <c r="E23" i="24"/>
  <c r="D23" i="24"/>
  <c r="C23" i="24"/>
  <c r="I22" i="24"/>
  <c r="H22" i="24"/>
  <c r="G22" i="24"/>
  <c r="F22" i="24"/>
  <c r="E22" i="24"/>
  <c r="D22" i="24"/>
  <c r="C22" i="24"/>
  <c r="I21" i="24"/>
  <c r="H21" i="24"/>
  <c r="G21" i="24"/>
  <c r="F21" i="24"/>
  <c r="E21" i="24"/>
  <c r="D21" i="24"/>
  <c r="C21" i="24"/>
  <c r="I20" i="24"/>
  <c r="H20" i="24"/>
  <c r="G20" i="24"/>
  <c r="F20" i="24"/>
  <c r="E20" i="24"/>
  <c r="D20" i="24"/>
  <c r="C20" i="24"/>
  <c r="I19" i="24"/>
  <c r="H19" i="24"/>
  <c r="G19" i="24"/>
  <c r="F19" i="24"/>
  <c r="E19" i="24"/>
  <c r="D19" i="24"/>
  <c r="C19" i="24"/>
  <c r="I18" i="24"/>
  <c r="H18" i="24"/>
  <c r="G18" i="24"/>
  <c r="F18" i="24"/>
  <c r="E18" i="24"/>
  <c r="D18" i="24"/>
  <c r="C18" i="24"/>
  <c r="I17" i="24"/>
  <c r="H17" i="24"/>
  <c r="G17" i="24"/>
  <c r="F17" i="24"/>
  <c r="E17" i="24"/>
  <c r="D17" i="24"/>
  <c r="C17" i="24"/>
  <c r="I16" i="24"/>
  <c r="H16" i="24"/>
  <c r="G16" i="24"/>
  <c r="F16" i="24"/>
  <c r="E16" i="24"/>
  <c r="D16" i="24"/>
  <c r="C16" i="24"/>
  <c r="I15" i="24"/>
  <c r="H15" i="24"/>
  <c r="G15" i="24"/>
  <c r="F15" i="24"/>
  <c r="E15" i="24"/>
  <c r="D15" i="24"/>
  <c r="C15" i="24"/>
  <c r="I63" i="23"/>
  <c r="H63" i="23"/>
  <c r="G63" i="23"/>
  <c r="F63" i="23"/>
  <c r="E63" i="23"/>
  <c r="D63" i="23"/>
  <c r="C63" i="23"/>
  <c r="I32" i="23"/>
  <c r="H32" i="23"/>
  <c r="G32" i="23"/>
  <c r="F32" i="23"/>
  <c r="E32" i="23"/>
  <c r="D32" i="23"/>
  <c r="C32" i="23"/>
  <c r="I31" i="23"/>
  <c r="H31" i="23"/>
  <c r="G31" i="23"/>
  <c r="F31" i="23"/>
  <c r="E31" i="23"/>
  <c r="D31" i="23"/>
  <c r="C31" i="23"/>
  <c r="I30" i="23"/>
  <c r="H30" i="23"/>
  <c r="G30" i="23"/>
  <c r="F30" i="23"/>
  <c r="E30" i="23"/>
  <c r="D30" i="23"/>
  <c r="C30" i="23"/>
  <c r="I29" i="23"/>
  <c r="H29" i="23"/>
  <c r="G29" i="23"/>
  <c r="F29" i="23"/>
  <c r="E29" i="23"/>
  <c r="D29" i="23"/>
  <c r="C29" i="23"/>
  <c r="I28" i="23"/>
  <c r="H28" i="23"/>
  <c r="G28" i="23"/>
  <c r="F28" i="23"/>
  <c r="E28" i="23"/>
  <c r="D28" i="23"/>
  <c r="C28" i="23"/>
  <c r="I24" i="23"/>
  <c r="H24" i="23"/>
  <c r="G24" i="23"/>
  <c r="F24" i="23"/>
  <c r="E24" i="23"/>
  <c r="D24" i="23"/>
  <c r="C24" i="23"/>
  <c r="I23" i="23"/>
  <c r="H23" i="23"/>
  <c r="G23" i="23"/>
  <c r="F23" i="23"/>
  <c r="E23" i="23"/>
  <c r="D23" i="23"/>
  <c r="C23" i="23"/>
  <c r="I22" i="23"/>
  <c r="H22" i="23"/>
  <c r="G22" i="23"/>
  <c r="F22" i="23"/>
  <c r="E22" i="23"/>
  <c r="D22" i="23"/>
  <c r="C22" i="23"/>
  <c r="I21" i="23"/>
  <c r="H21" i="23"/>
  <c r="G21" i="23"/>
  <c r="F21" i="23"/>
  <c r="E21" i="23"/>
  <c r="D21" i="23"/>
  <c r="C21" i="23"/>
  <c r="I20" i="23"/>
  <c r="H20" i="23"/>
  <c r="G20" i="23"/>
  <c r="F20" i="23"/>
  <c r="E20" i="23"/>
  <c r="D20" i="23"/>
  <c r="C20" i="23"/>
  <c r="I19" i="23"/>
  <c r="H19" i="23"/>
  <c r="G19" i="23"/>
  <c r="F19" i="23"/>
  <c r="E19" i="23"/>
  <c r="D19" i="23"/>
  <c r="C19" i="23"/>
  <c r="I18" i="23"/>
  <c r="H18" i="23"/>
  <c r="G18" i="23"/>
  <c r="F18" i="23"/>
  <c r="E18" i="23"/>
  <c r="D18" i="23"/>
  <c r="C18" i="23"/>
  <c r="I17" i="23"/>
  <c r="H17" i="23"/>
  <c r="G17" i="23"/>
  <c r="F17" i="23"/>
  <c r="E17" i="23"/>
  <c r="D17" i="23"/>
  <c r="C17" i="23"/>
  <c r="I16" i="23"/>
  <c r="H16" i="23"/>
  <c r="G16" i="23"/>
  <c r="F16" i="23"/>
  <c r="E16" i="23"/>
  <c r="D16" i="23"/>
  <c r="C16" i="23"/>
  <c r="I15" i="23"/>
  <c r="H15" i="23"/>
  <c r="G15" i="23"/>
  <c r="F15" i="23"/>
  <c r="E15" i="23"/>
  <c r="D15" i="23"/>
  <c r="C15" i="23"/>
  <c r="I63" i="16"/>
  <c r="H63" i="16"/>
  <c r="G63" i="16"/>
  <c r="F63" i="16"/>
  <c r="E63" i="16"/>
  <c r="D63" i="16"/>
  <c r="C63" i="16"/>
  <c r="I32" i="16"/>
  <c r="H32" i="16"/>
  <c r="F32" i="16"/>
  <c r="E32" i="16"/>
  <c r="D32" i="16"/>
  <c r="C32" i="16"/>
  <c r="I31" i="16"/>
  <c r="H31" i="16"/>
  <c r="F31" i="16"/>
  <c r="E31" i="16"/>
  <c r="D31" i="16"/>
  <c r="C31" i="16"/>
  <c r="I30" i="16"/>
  <c r="H30" i="16"/>
  <c r="F30" i="16"/>
  <c r="E30" i="16"/>
  <c r="D30" i="16"/>
  <c r="C30" i="16"/>
  <c r="I29" i="16"/>
  <c r="H29" i="16"/>
  <c r="F29" i="16"/>
  <c r="E29" i="16"/>
  <c r="D29" i="16"/>
  <c r="C29" i="16"/>
  <c r="I28" i="16"/>
  <c r="H28" i="16"/>
  <c r="F28" i="16"/>
  <c r="E28" i="16"/>
  <c r="D28" i="16"/>
  <c r="C28" i="16"/>
  <c r="I24" i="16"/>
  <c r="H24" i="16"/>
  <c r="F24" i="16"/>
  <c r="E24" i="16"/>
  <c r="D24" i="16"/>
  <c r="C24" i="16"/>
  <c r="I23" i="16"/>
  <c r="H23" i="16"/>
  <c r="F23" i="16"/>
  <c r="E23" i="16"/>
  <c r="D23" i="16"/>
  <c r="C23" i="16"/>
  <c r="I22" i="16"/>
  <c r="H22" i="16"/>
  <c r="F22" i="16"/>
  <c r="E22" i="16"/>
  <c r="D22" i="16"/>
  <c r="C22" i="16"/>
  <c r="I21" i="16"/>
  <c r="H21" i="16"/>
  <c r="F21" i="16"/>
  <c r="E21" i="16"/>
  <c r="D21" i="16"/>
  <c r="C21" i="16"/>
  <c r="I20" i="16"/>
  <c r="H20" i="16"/>
  <c r="F20" i="16"/>
  <c r="E20" i="16"/>
  <c r="D20" i="16"/>
  <c r="C20" i="16"/>
  <c r="I19" i="16"/>
  <c r="H19" i="16"/>
  <c r="F19" i="16"/>
  <c r="E19" i="16"/>
  <c r="D19" i="16"/>
  <c r="C19" i="16"/>
  <c r="I18" i="16"/>
  <c r="H18" i="16"/>
  <c r="F18" i="16"/>
  <c r="E18" i="16"/>
  <c r="D18" i="16"/>
  <c r="C18" i="16"/>
  <c r="I17" i="16"/>
  <c r="H17" i="16"/>
  <c r="F17" i="16"/>
  <c r="E17" i="16"/>
  <c r="D17" i="16"/>
  <c r="C17" i="16"/>
  <c r="I16" i="16"/>
  <c r="H16" i="16"/>
  <c r="F16" i="16"/>
  <c r="E16" i="16"/>
  <c r="D16" i="16"/>
  <c r="C16" i="16"/>
  <c r="I15" i="16"/>
  <c r="H15" i="16"/>
  <c r="F15" i="16"/>
  <c r="E15" i="16"/>
  <c r="D15" i="16"/>
  <c r="C15" i="16"/>
  <c r="I63" i="17"/>
  <c r="H63" i="17"/>
  <c r="G63" i="17"/>
  <c r="F63" i="17"/>
  <c r="E63" i="17"/>
  <c r="D63" i="17"/>
  <c r="C63" i="17"/>
  <c r="I32" i="17"/>
  <c r="H32" i="17"/>
  <c r="G32" i="17"/>
  <c r="F32" i="17"/>
  <c r="E32" i="17"/>
  <c r="D32" i="17"/>
  <c r="C32" i="17"/>
  <c r="I31" i="17"/>
  <c r="H31" i="17"/>
  <c r="G31" i="17"/>
  <c r="F31" i="17"/>
  <c r="E31" i="17"/>
  <c r="D31" i="17"/>
  <c r="C31" i="17"/>
  <c r="I30" i="17"/>
  <c r="H30" i="17"/>
  <c r="G30" i="17"/>
  <c r="F30" i="17"/>
  <c r="E30" i="17"/>
  <c r="D30" i="17"/>
  <c r="C30" i="17"/>
  <c r="I29" i="17"/>
  <c r="H29" i="17"/>
  <c r="G29" i="17"/>
  <c r="F29" i="17"/>
  <c r="E29" i="17"/>
  <c r="D29" i="17"/>
  <c r="C29" i="17"/>
  <c r="I28" i="17"/>
  <c r="H28" i="17"/>
  <c r="G28" i="17"/>
  <c r="F28" i="17"/>
  <c r="E28" i="17"/>
  <c r="D28" i="17"/>
  <c r="C28" i="17"/>
  <c r="I24" i="17"/>
  <c r="H24" i="17"/>
  <c r="G24" i="17"/>
  <c r="F24" i="17"/>
  <c r="E24" i="17"/>
  <c r="D24" i="17"/>
  <c r="C24" i="17"/>
  <c r="I23" i="17"/>
  <c r="H23" i="17"/>
  <c r="G23" i="17"/>
  <c r="F23" i="17"/>
  <c r="E23" i="17"/>
  <c r="D23" i="17"/>
  <c r="C23" i="17"/>
  <c r="I22" i="17"/>
  <c r="H22" i="17"/>
  <c r="G22" i="17"/>
  <c r="F22" i="17"/>
  <c r="E22" i="17"/>
  <c r="D22" i="17"/>
  <c r="C22" i="17"/>
  <c r="I21" i="17"/>
  <c r="H21" i="17"/>
  <c r="G21" i="17"/>
  <c r="F21" i="17"/>
  <c r="E21" i="17"/>
  <c r="D21" i="17"/>
  <c r="C21" i="17"/>
  <c r="I20" i="17"/>
  <c r="H20" i="17"/>
  <c r="G20" i="17"/>
  <c r="F20" i="17"/>
  <c r="E20" i="17"/>
  <c r="D20" i="17"/>
  <c r="C20" i="17"/>
  <c r="I19" i="17"/>
  <c r="H19" i="17"/>
  <c r="G19" i="17"/>
  <c r="F19" i="17"/>
  <c r="E19" i="17"/>
  <c r="D19" i="17"/>
  <c r="C19" i="17"/>
  <c r="I18" i="17"/>
  <c r="H18" i="17"/>
  <c r="G18" i="17"/>
  <c r="F18" i="17"/>
  <c r="E18" i="17"/>
  <c r="D18" i="17"/>
  <c r="C18" i="17"/>
  <c r="I17" i="17"/>
  <c r="H17" i="17"/>
  <c r="G17" i="17"/>
  <c r="F17" i="17"/>
  <c r="E17" i="17"/>
  <c r="D17" i="17"/>
  <c r="C17" i="17"/>
  <c r="I16" i="17"/>
  <c r="H16" i="17"/>
  <c r="G16" i="17"/>
  <c r="F16" i="17"/>
  <c r="E16" i="17"/>
  <c r="D16" i="17"/>
  <c r="C16" i="17"/>
  <c r="I15" i="17"/>
  <c r="H15" i="17"/>
  <c r="G15" i="17"/>
  <c r="F15" i="17"/>
  <c r="E15" i="17"/>
  <c r="D15" i="17"/>
  <c r="C15" i="17"/>
  <c r="I63" i="9"/>
  <c r="H63" i="9"/>
  <c r="G63" i="9"/>
  <c r="F63" i="9"/>
  <c r="E63" i="9"/>
  <c r="D63" i="9"/>
  <c r="C63" i="9"/>
  <c r="I32" i="9"/>
  <c r="H32" i="9"/>
  <c r="G32" i="9"/>
  <c r="F32" i="9"/>
  <c r="E32" i="9"/>
  <c r="D32" i="9"/>
  <c r="C32" i="9"/>
  <c r="I31" i="9"/>
  <c r="H31" i="9"/>
  <c r="G31" i="9"/>
  <c r="F31" i="9"/>
  <c r="E31" i="9"/>
  <c r="D31" i="9"/>
  <c r="C31" i="9"/>
  <c r="I30" i="9"/>
  <c r="H30" i="9"/>
  <c r="G30" i="9"/>
  <c r="F30" i="9"/>
  <c r="E30" i="9"/>
  <c r="D30" i="9"/>
  <c r="C30" i="9"/>
  <c r="I29" i="9"/>
  <c r="H29" i="9"/>
  <c r="G29" i="9"/>
  <c r="F29" i="9"/>
  <c r="E29" i="9"/>
  <c r="D29" i="9"/>
  <c r="C29" i="9"/>
  <c r="I28" i="9"/>
  <c r="H28" i="9"/>
  <c r="G28" i="9"/>
  <c r="F28" i="9"/>
  <c r="E28" i="9"/>
  <c r="D28" i="9"/>
  <c r="C28" i="9"/>
  <c r="I24" i="9"/>
  <c r="H24" i="9"/>
  <c r="G24" i="9"/>
  <c r="F24" i="9"/>
  <c r="E24" i="9"/>
  <c r="D24" i="9"/>
  <c r="C24" i="9"/>
  <c r="I23" i="9"/>
  <c r="H23" i="9"/>
  <c r="G23" i="9"/>
  <c r="F23" i="9"/>
  <c r="E23" i="9"/>
  <c r="D23" i="9"/>
  <c r="C23" i="9"/>
  <c r="I22" i="9"/>
  <c r="H22" i="9"/>
  <c r="G22" i="9"/>
  <c r="F22" i="9"/>
  <c r="E22" i="9"/>
  <c r="D22" i="9"/>
  <c r="C22" i="9"/>
  <c r="I21" i="9"/>
  <c r="H21" i="9"/>
  <c r="G21" i="9"/>
  <c r="F21" i="9"/>
  <c r="E21" i="9"/>
  <c r="D21" i="9"/>
  <c r="C21" i="9"/>
  <c r="I20" i="9"/>
  <c r="H20" i="9"/>
  <c r="G20" i="9"/>
  <c r="F20" i="9"/>
  <c r="E20" i="9"/>
  <c r="D20" i="9"/>
  <c r="C20" i="9"/>
  <c r="I19" i="9"/>
  <c r="H19" i="9"/>
  <c r="G19" i="9"/>
  <c r="F19" i="9"/>
  <c r="E19" i="9"/>
  <c r="D19" i="9"/>
  <c r="C19" i="9"/>
  <c r="I18" i="9"/>
  <c r="H18" i="9"/>
  <c r="G18" i="9"/>
  <c r="F18" i="9"/>
  <c r="E18" i="9"/>
  <c r="D18" i="9"/>
  <c r="C18" i="9"/>
  <c r="I17" i="9"/>
  <c r="H17" i="9"/>
  <c r="G17" i="9"/>
  <c r="F17" i="9"/>
  <c r="E17" i="9"/>
  <c r="D17" i="9"/>
  <c r="C17" i="9"/>
  <c r="I16" i="9"/>
  <c r="H16" i="9"/>
  <c r="G16" i="9"/>
  <c r="F16" i="9"/>
  <c r="E16" i="9"/>
  <c r="D16" i="9"/>
  <c r="C16" i="9"/>
  <c r="I15" i="9"/>
  <c r="H15" i="9"/>
  <c r="G15" i="9"/>
  <c r="F15" i="9"/>
  <c r="E15" i="9"/>
  <c r="D15" i="9"/>
  <c r="C15" i="9"/>
  <c r="I63" i="8"/>
  <c r="H63" i="8"/>
  <c r="G63" i="8"/>
  <c r="F63" i="8"/>
  <c r="E63" i="8"/>
  <c r="D63" i="8"/>
  <c r="C63" i="8"/>
  <c r="I32" i="8"/>
  <c r="H32" i="8"/>
  <c r="G32" i="8"/>
  <c r="F32" i="8"/>
  <c r="E32" i="8"/>
  <c r="D32" i="8"/>
  <c r="C32" i="8"/>
  <c r="I31" i="8"/>
  <c r="H31" i="8"/>
  <c r="G31" i="8"/>
  <c r="F31" i="8"/>
  <c r="E31" i="8"/>
  <c r="D31" i="8"/>
  <c r="C31" i="8"/>
  <c r="I30" i="8"/>
  <c r="H30" i="8"/>
  <c r="G30" i="8"/>
  <c r="F30" i="8"/>
  <c r="E30" i="8"/>
  <c r="D30" i="8"/>
  <c r="C30" i="8"/>
  <c r="I29" i="8"/>
  <c r="H29" i="8"/>
  <c r="G29" i="8"/>
  <c r="F29" i="8"/>
  <c r="E29" i="8"/>
  <c r="D29" i="8"/>
  <c r="C29" i="8"/>
  <c r="I28" i="8"/>
  <c r="H28" i="8"/>
  <c r="G28" i="8"/>
  <c r="F28" i="8"/>
  <c r="E28" i="8"/>
  <c r="D28" i="8"/>
  <c r="C28" i="8"/>
  <c r="I24" i="8"/>
  <c r="H24" i="8"/>
  <c r="G24" i="8"/>
  <c r="F24" i="8"/>
  <c r="E24" i="8"/>
  <c r="D24" i="8"/>
  <c r="C24" i="8"/>
  <c r="I23" i="8"/>
  <c r="H23" i="8"/>
  <c r="G23" i="8"/>
  <c r="F23" i="8"/>
  <c r="E23" i="8"/>
  <c r="D23" i="8"/>
  <c r="C23" i="8"/>
  <c r="I22" i="8"/>
  <c r="H22" i="8"/>
  <c r="G22" i="8"/>
  <c r="F22" i="8"/>
  <c r="E22" i="8"/>
  <c r="D22" i="8"/>
  <c r="C22" i="8"/>
  <c r="I21" i="8"/>
  <c r="H21" i="8"/>
  <c r="G21" i="8"/>
  <c r="F21" i="8"/>
  <c r="E21" i="8"/>
  <c r="D21" i="8"/>
  <c r="C21" i="8"/>
  <c r="I20" i="8"/>
  <c r="H20" i="8"/>
  <c r="G20" i="8"/>
  <c r="F20" i="8"/>
  <c r="E20" i="8"/>
  <c r="D20" i="8"/>
  <c r="C20" i="8"/>
  <c r="I19" i="8"/>
  <c r="H19" i="8"/>
  <c r="G19" i="8"/>
  <c r="F19" i="8"/>
  <c r="E19" i="8"/>
  <c r="D19" i="8"/>
  <c r="C19" i="8"/>
  <c r="I18" i="8"/>
  <c r="H18" i="8"/>
  <c r="G18" i="8"/>
  <c r="F18" i="8"/>
  <c r="E18" i="8"/>
  <c r="D18" i="8"/>
  <c r="C18" i="8"/>
  <c r="I17" i="8"/>
  <c r="H17" i="8"/>
  <c r="G17" i="8"/>
  <c r="F17" i="8"/>
  <c r="E17" i="8"/>
  <c r="D17" i="8"/>
  <c r="C17" i="8"/>
  <c r="I16" i="8"/>
  <c r="H16" i="8"/>
  <c r="G16" i="8"/>
  <c r="F16" i="8"/>
  <c r="E16" i="8"/>
  <c r="D16" i="8"/>
  <c r="C16" i="8"/>
  <c r="I15" i="8"/>
  <c r="H15" i="8"/>
  <c r="G15" i="8"/>
  <c r="F15" i="8"/>
  <c r="E15" i="8"/>
  <c r="D15" i="8"/>
  <c r="C15" i="8"/>
  <c r="I25" i="65" l="1"/>
  <c r="I33" i="65"/>
  <c r="I59" i="66"/>
  <c r="I46" i="65"/>
  <c r="I59" i="65"/>
  <c r="I25" i="66"/>
  <c r="I54" i="66"/>
  <c r="I54" i="65"/>
  <c r="I46" i="66"/>
  <c r="I33" i="66"/>
  <c r="H59" i="59"/>
  <c r="D59" i="9"/>
  <c r="H59" i="9"/>
  <c r="D59" i="31"/>
  <c r="H59" i="31"/>
  <c r="G59" i="34"/>
  <c r="D59" i="35"/>
  <c r="H59" i="35"/>
  <c r="D59" i="48"/>
  <c r="H59" i="48"/>
  <c r="F59" i="8"/>
  <c r="C59" i="16"/>
  <c r="G59" i="16"/>
  <c r="H59" i="42"/>
  <c r="D59" i="46"/>
  <c r="H59" i="46"/>
  <c r="D59" i="50"/>
  <c r="H59" i="50"/>
  <c r="C59" i="57"/>
  <c r="G59" i="57"/>
  <c r="D59" i="39"/>
  <c r="H59" i="39"/>
  <c r="C59" i="50"/>
  <c r="G59" i="50"/>
  <c r="C59" i="54"/>
  <c r="G59" i="54"/>
  <c r="D59" i="59"/>
  <c r="C46" i="60"/>
  <c r="G46" i="60"/>
  <c r="F25" i="62"/>
  <c r="D33" i="62"/>
  <c r="H33" i="62"/>
  <c r="E46" i="62"/>
  <c r="I46" i="62"/>
  <c r="D59" i="62"/>
  <c r="H59" i="62"/>
  <c r="F25" i="42"/>
  <c r="F25" i="46"/>
  <c r="D33" i="46"/>
  <c r="H33" i="46"/>
  <c r="E46" i="46"/>
  <c r="I46" i="46"/>
  <c r="C54" i="46"/>
  <c r="D33" i="50"/>
  <c r="H33" i="50"/>
  <c r="E46" i="50"/>
  <c r="I46" i="50"/>
  <c r="E46" i="54"/>
  <c r="I46" i="54"/>
  <c r="F33" i="56"/>
  <c r="C46" i="56"/>
  <c r="G46" i="56"/>
  <c r="I54" i="56"/>
  <c r="D59" i="64"/>
  <c r="H59" i="64"/>
  <c r="D59" i="34"/>
  <c r="H59" i="34"/>
  <c r="G59" i="37"/>
  <c r="D59" i="38"/>
  <c r="H59" i="38"/>
  <c r="D33" i="42"/>
  <c r="H33" i="42"/>
  <c r="E46" i="42"/>
  <c r="I46" i="42"/>
  <c r="D59" i="42"/>
  <c r="E54" i="60"/>
  <c r="I54" i="60"/>
  <c r="F59" i="60"/>
  <c r="C59" i="26"/>
  <c r="G59" i="26"/>
  <c r="C59" i="30"/>
  <c r="G59" i="30"/>
  <c r="C59" i="34"/>
  <c r="F59" i="37"/>
  <c r="G59" i="38"/>
  <c r="F59" i="41"/>
  <c r="D59" i="43"/>
  <c r="H59" i="43"/>
  <c r="F59" i="45"/>
  <c r="C25" i="28"/>
  <c r="G25" i="28"/>
  <c r="D54" i="28"/>
  <c r="H54" i="28"/>
  <c r="F25" i="8"/>
  <c r="D33" i="8"/>
  <c r="H33" i="8"/>
  <c r="E46" i="8"/>
  <c r="I46" i="8"/>
  <c r="D59" i="8"/>
  <c r="H59" i="8"/>
  <c r="C25" i="9"/>
  <c r="G25" i="9"/>
  <c r="I33" i="9"/>
  <c r="F59" i="17"/>
  <c r="F25" i="16"/>
  <c r="D33" i="16"/>
  <c r="H33" i="16"/>
  <c r="E46" i="16"/>
  <c r="I46" i="16"/>
  <c r="C54" i="16"/>
  <c r="G54" i="16"/>
  <c r="D59" i="16"/>
  <c r="H59" i="16"/>
  <c r="I59" i="23"/>
  <c r="F33" i="24"/>
  <c r="C33" i="24"/>
  <c r="G33" i="24"/>
  <c r="C46" i="24"/>
  <c r="G46" i="24"/>
  <c r="E54" i="24"/>
  <c r="I54" i="24"/>
  <c r="F59" i="24"/>
  <c r="F25" i="26"/>
  <c r="D33" i="26"/>
  <c r="H33" i="26"/>
  <c r="E46" i="26"/>
  <c r="I46" i="26"/>
  <c r="C54" i="26"/>
  <c r="G54" i="26"/>
  <c r="D59" i="26"/>
  <c r="H59" i="26"/>
  <c r="I59" i="27"/>
  <c r="H25" i="28"/>
  <c r="F33" i="28"/>
  <c r="C46" i="28"/>
  <c r="G46" i="28"/>
  <c r="E54" i="28"/>
  <c r="I54" i="28"/>
  <c r="F59" i="28"/>
  <c r="F54" i="29"/>
  <c r="C59" i="29"/>
  <c r="G59" i="29"/>
  <c r="F25" i="30"/>
  <c r="D33" i="30"/>
  <c r="H33" i="30"/>
  <c r="E46" i="30"/>
  <c r="D59" i="44"/>
  <c r="H59" i="44"/>
  <c r="C59" i="47"/>
  <c r="F59" i="57"/>
  <c r="F33" i="61"/>
  <c r="F59" i="61"/>
  <c r="D59" i="63"/>
  <c r="I46" i="30"/>
  <c r="C54" i="30"/>
  <c r="G54" i="30"/>
  <c r="D59" i="30"/>
  <c r="H59" i="30"/>
  <c r="C25" i="31"/>
  <c r="G25" i="31"/>
  <c r="E33" i="31"/>
  <c r="I33" i="31"/>
  <c r="F33" i="32"/>
  <c r="C46" i="32"/>
  <c r="G46" i="32"/>
  <c r="E54" i="32"/>
  <c r="I54" i="32"/>
  <c r="F59" i="32"/>
  <c r="F54" i="33"/>
  <c r="C59" i="33"/>
  <c r="G59" i="33"/>
  <c r="F25" i="34"/>
  <c r="D33" i="34"/>
  <c r="H33" i="34"/>
  <c r="E46" i="34"/>
  <c r="I46" i="34"/>
  <c r="C54" i="34"/>
  <c r="G54" i="34"/>
  <c r="C25" i="35"/>
  <c r="G25" i="35"/>
  <c r="I33" i="35"/>
  <c r="F33" i="36"/>
  <c r="C46" i="36"/>
  <c r="G46" i="36"/>
  <c r="E54" i="36"/>
  <c r="I54" i="36"/>
  <c r="F59" i="36"/>
  <c r="D46" i="37"/>
  <c r="H46" i="37"/>
  <c r="F54" i="37"/>
  <c r="C59" i="37"/>
  <c r="D33" i="38"/>
  <c r="H33" i="38"/>
  <c r="E46" i="38"/>
  <c r="I46" i="38"/>
  <c r="G54" i="38"/>
  <c r="C25" i="39"/>
  <c r="G25" i="39"/>
  <c r="I33" i="39"/>
  <c r="D25" i="40"/>
  <c r="H25" i="40"/>
  <c r="F33" i="40"/>
  <c r="C46" i="40"/>
  <c r="G46" i="40"/>
  <c r="E54" i="40"/>
  <c r="I54" i="40"/>
  <c r="F59" i="40"/>
  <c r="C54" i="42"/>
  <c r="G54" i="42"/>
  <c r="C25" i="43"/>
  <c r="C25" i="47"/>
  <c r="G25" i="47"/>
  <c r="D54" i="47"/>
  <c r="H54" i="47"/>
  <c r="F33" i="52"/>
  <c r="I54" i="52"/>
  <c r="F59" i="52"/>
  <c r="C59" i="53"/>
  <c r="G59" i="53"/>
  <c r="F25" i="54"/>
  <c r="D33" i="54"/>
  <c r="H33" i="54"/>
  <c r="E33" i="54"/>
  <c r="I33" i="54"/>
  <c r="E54" i="56"/>
  <c r="H25" i="60"/>
  <c r="C46" i="64"/>
  <c r="G46" i="64"/>
  <c r="D25" i="28"/>
  <c r="E59" i="28"/>
  <c r="I59" i="28"/>
  <c r="G25" i="8"/>
  <c r="E33" i="8"/>
  <c r="I33" i="8"/>
  <c r="F46" i="8"/>
  <c r="D54" i="8"/>
  <c r="H54" i="8"/>
  <c r="E59" i="8"/>
  <c r="I59" i="8"/>
  <c r="E25" i="17"/>
  <c r="I25" i="17"/>
  <c r="D46" i="17"/>
  <c r="H46" i="17"/>
  <c r="F54" i="17"/>
  <c r="C59" i="17"/>
  <c r="G59" i="17"/>
  <c r="H25" i="23"/>
  <c r="F33" i="23"/>
  <c r="C46" i="23"/>
  <c r="G46" i="23"/>
  <c r="E54" i="23"/>
  <c r="I54" i="23"/>
  <c r="F59" i="23"/>
  <c r="C59" i="24"/>
  <c r="F25" i="25"/>
  <c r="D33" i="25"/>
  <c r="H33" i="25"/>
  <c r="E46" i="25"/>
  <c r="I46" i="25"/>
  <c r="C54" i="25"/>
  <c r="G54" i="25"/>
  <c r="D59" i="25"/>
  <c r="H59" i="25"/>
  <c r="D25" i="27"/>
  <c r="H25" i="27"/>
  <c r="F33" i="27"/>
  <c r="C46" i="27"/>
  <c r="G46" i="27"/>
  <c r="E54" i="27"/>
  <c r="I54" i="27"/>
  <c r="F59" i="27"/>
  <c r="D59" i="41"/>
  <c r="F25" i="17"/>
  <c r="D33" i="17"/>
  <c r="H33" i="17"/>
  <c r="E46" i="17"/>
  <c r="D54" i="17"/>
  <c r="H54" i="17"/>
  <c r="D59" i="17"/>
  <c r="H59" i="17"/>
  <c r="F54" i="23"/>
  <c r="C59" i="23"/>
  <c r="G59" i="23"/>
  <c r="C25" i="25"/>
  <c r="G25" i="25"/>
  <c r="E33" i="25"/>
  <c r="I33" i="25"/>
  <c r="H54" i="25"/>
  <c r="F54" i="27"/>
  <c r="C59" i="27"/>
  <c r="G59" i="27"/>
  <c r="D25" i="8"/>
  <c r="H25" i="8"/>
  <c r="F25" i="9"/>
  <c r="D33" i="9"/>
  <c r="H33" i="9"/>
  <c r="E46" i="9"/>
  <c r="I46" i="9"/>
  <c r="C54" i="9"/>
  <c r="G54" i="9"/>
  <c r="E25" i="16"/>
  <c r="I25" i="16"/>
  <c r="C33" i="16"/>
  <c r="G33" i="16"/>
  <c r="D46" i="16"/>
  <c r="H46" i="16"/>
  <c r="F54" i="16"/>
  <c r="C25" i="24"/>
  <c r="G25" i="24"/>
  <c r="E33" i="24"/>
  <c r="I33" i="24"/>
  <c r="F46" i="24"/>
  <c r="D54" i="24"/>
  <c r="C46" i="25"/>
  <c r="G46" i="25"/>
  <c r="F54" i="26"/>
  <c r="D33" i="27"/>
  <c r="H33" i="27"/>
  <c r="D25" i="29"/>
  <c r="H25" i="29"/>
  <c r="F33" i="29"/>
  <c r="C46" i="29"/>
  <c r="G46" i="29"/>
  <c r="I54" i="29"/>
  <c r="F59" i="29"/>
  <c r="F25" i="31"/>
  <c r="D33" i="31"/>
  <c r="H33" i="31"/>
  <c r="E46" i="31"/>
  <c r="I46" i="31"/>
  <c r="C54" i="31"/>
  <c r="G54" i="31"/>
  <c r="G25" i="32"/>
  <c r="F33" i="33"/>
  <c r="F59" i="33"/>
  <c r="C54" i="35"/>
  <c r="G54" i="35"/>
  <c r="H25" i="37"/>
  <c r="F33" i="37"/>
  <c r="I46" i="39"/>
  <c r="C54" i="39"/>
  <c r="G54" i="39"/>
  <c r="F33" i="41"/>
  <c r="C46" i="41"/>
  <c r="G46" i="41"/>
  <c r="E54" i="41"/>
  <c r="I54" i="41"/>
  <c r="H59" i="41"/>
  <c r="C25" i="42"/>
  <c r="G25" i="42"/>
  <c r="E33" i="42"/>
  <c r="I33" i="42"/>
  <c r="D25" i="43"/>
  <c r="H25" i="43"/>
  <c r="F33" i="43"/>
  <c r="C46" i="43"/>
  <c r="E54" i="43"/>
  <c r="I54" i="43"/>
  <c r="F59" i="43"/>
  <c r="H59" i="45"/>
  <c r="D54" i="46"/>
  <c r="H54" i="46"/>
  <c r="E54" i="47"/>
  <c r="I54" i="47"/>
  <c r="F59" i="47"/>
  <c r="F54" i="48"/>
  <c r="C59" i="48"/>
  <c r="G59" i="48"/>
  <c r="F33" i="51"/>
  <c r="C46" i="51"/>
  <c r="G46" i="51"/>
  <c r="E54" i="51"/>
  <c r="I54" i="51"/>
  <c r="F59" i="51"/>
  <c r="F25" i="53"/>
  <c r="D33" i="53"/>
  <c r="H33" i="53"/>
  <c r="E46" i="53"/>
  <c r="I46" i="53"/>
  <c r="C54" i="53"/>
  <c r="G54" i="53"/>
  <c r="D59" i="53"/>
  <c r="H59" i="53"/>
  <c r="E54" i="55"/>
  <c r="I54" i="55"/>
  <c r="F59" i="55"/>
  <c r="H25" i="59"/>
  <c r="G46" i="59"/>
  <c r="I54" i="59"/>
  <c r="D59" i="61"/>
  <c r="H59" i="61"/>
  <c r="G25" i="62"/>
  <c r="I33" i="62"/>
  <c r="H54" i="62"/>
  <c r="F33" i="63"/>
  <c r="F59" i="63"/>
  <c r="F25" i="44"/>
  <c r="D33" i="44"/>
  <c r="H33" i="44"/>
  <c r="E46" i="44"/>
  <c r="I46" i="44"/>
  <c r="C54" i="44"/>
  <c r="G54" i="44"/>
  <c r="C25" i="45"/>
  <c r="G25" i="45"/>
  <c r="I33" i="45"/>
  <c r="F46" i="45"/>
  <c r="C54" i="48"/>
  <c r="G54" i="48"/>
  <c r="F54" i="51"/>
  <c r="C59" i="51"/>
  <c r="G59" i="51"/>
  <c r="F59" i="54"/>
  <c r="F54" i="55"/>
  <c r="C59" i="55"/>
  <c r="G59" i="55"/>
  <c r="C46" i="58"/>
  <c r="G46" i="58"/>
  <c r="E54" i="58"/>
  <c r="I54" i="58"/>
  <c r="F59" i="58"/>
  <c r="C25" i="61"/>
  <c r="G25" i="61"/>
  <c r="C54" i="64"/>
  <c r="G54" i="64"/>
  <c r="C25" i="44"/>
  <c r="G25" i="44"/>
  <c r="I33" i="44"/>
  <c r="F33" i="45"/>
  <c r="C46" i="45"/>
  <c r="G46" i="45"/>
  <c r="E54" i="45"/>
  <c r="I54" i="45"/>
  <c r="E25" i="50"/>
  <c r="I25" i="50"/>
  <c r="C25" i="52"/>
  <c r="H54" i="52"/>
  <c r="E25" i="54"/>
  <c r="I25" i="54"/>
  <c r="D46" i="54"/>
  <c r="H46" i="54"/>
  <c r="F54" i="54"/>
  <c r="C25" i="56"/>
  <c r="G25" i="56"/>
  <c r="F33" i="57"/>
  <c r="C46" i="57"/>
  <c r="G46" i="57"/>
  <c r="E54" i="57"/>
  <c r="I54" i="57"/>
  <c r="C25" i="60"/>
  <c r="G25" i="60"/>
  <c r="C46" i="61"/>
  <c r="G46" i="61"/>
  <c r="E54" i="61"/>
  <c r="I54" i="61"/>
  <c r="C25" i="64"/>
  <c r="G25" i="64"/>
  <c r="E33" i="64"/>
  <c r="I33" i="64"/>
  <c r="F46" i="64"/>
  <c r="D54" i="64"/>
  <c r="H54" i="64"/>
  <c r="D25" i="63"/>
  <c r="H25" i="63"/>
  <c r="C46" i="63"/>
  <c r="G46" i="63"/>
  <c r="E54" i="63"/>
  <c r="I54" i="63"/>
  <c r="F54" i="63"/>
  <c r="H59" i="63"/>
  <c r="E59" i="63"/>
  <c r="I59" i="63"/>
  <c r="C25" i="62"/>
  <c r="E33" i="62"/>
  <c r="F46" i="62"/>
  <c r="D54" i="62"/>
  <c r="H25" i="61"/>
  <c r="D25" i="61"/>
  <c r="C59" i="61"/>
  <c r="G59" i="61"/>
  <c r="E59" i="61"/>
  <c r="I59" i="61"/>
  <c r="I33" i="60"/>
  <c r="D54" i="60"/>
  <c r="H54" i="60"/>
  <c r="D25" i="60"/>
  <c r="F46" i="60"/>
  <c r="C54" i="60"/>
  <c r="D25" i="59"/>
  <c r="G33" i="59"/>
  <c r="D33" i="59"/>
  <c r="H33" i="59"/>
  <c r="D46" i="59"/>
  <c r="H46" i="59"/>
  <c r="H25" i="58"/>
  <c r="G25" i="58"/>
  <c r="E33" i="58"/>
  <c r="I33" i="58"/>
  <c r="F46" i="58"/>
  <c r="D54" i="58"/>
  <c r="C25" i="58"/>
  <c r="D25" i="58"/>
  <c r="F33" i="58"/>
  <c r="C33" i="57"/>
  <c r="G33" i="57"/>
  <c r="D25" i="57"/>
  <c r="D46" i="57"/>
  <c r="H46" i="57"/>
  <c r="F54" i="57"/>
  <c r="H25" i="57"/>
  <c r="E33" i="56"/>
  <c r="I33" i="56"/>
  <c r="F46" i="56"/>
  <c r="D54" i="56"/>
  <c r="H54" i="56"/>
  <c r="E59" i="56"/>
  <c r="I59" i="56"/>
  <c r="D59" i="56"/>
  <c r="H59" i="56"/>
  <c r="D25" i="55"/>
  <c r="H25" i="55"/>
  <c r="F33" i="55"/>
  <c r="C33" i="55"/>
  <c r="G33" i="55"/>
  <c r="C46" i="55"/>
  <c r="G46" i="55"/>
  <c r="C33" i="54"/>
  <c r="G33" i="54"/>
  <c r="E59" i="54"/>
  <c r="I59" i="54"/>
  <c r="D54" i="53"/>
  <c r="H54" i="53"/>
  <c r="F54" i="52"/>
  <c r="D54" i="52"/>
  <c r="E59" i="52"/>
  <c r="I59" i="52"/>
  <c r="D25" i="51"/>
  <c r="H25" i="51"/>
  <c r="C33" i="51"/>
  <c r="G33" i="51"/>
  <c r="F46" i="51"/>
  <c r="E33" i="50"/>
  <c r="I33" i="50"/>
  <c r="E59" i="50"/>
  <c r="I59" i="50"/>
  <c r="C33" i="50"/>
  <c r="G33" i="50"/>
  <c r="F25" i="48"/>
  <c r="D33" i="48"/>
  <c r="H33" i="48"/>
  <c r="E46" i="48"/>
  <c r="I46" i="48"/>
  <c r="E25" i="48"/>
  <c r="I25" i="48"/>
  <c r="C33" i="48"/>
  <c r="G33" i="48"/>
  <c r="D46" i="48"/>
  <c r="H46" i="48"/>
  <c r="F59" i="48"/>
  <c r="F33" i="47"/>
  <c r="C46" i="47"/>
  <c r="G46" i="47"/>
  <c r="H25" i="47"/>
  <c r="G59" i="47"/>
  <c r="D25" i="47"/>
  <c r="D59" i="47"/>
  <c r="H59" i="47"/>
  <c r="E33" i="47"/>
  <c r="I33" i="47"/>
  <c r="F46" i="47"/>
  <c r="E59" i="47"/>
  <c r="I59" i="47"/>
  <c r="F46" i="46"/>
  <c r="G54" i="46"/>
  <c r="C25" i="46"/>
  <c r="E33" i="46"/>
  <c r="I33" i="46"/>
  <c r="E59" i="46"/>
  <c r="I59" i="46"/>
  <c r="F59" i="46"/>
  <c r="G25" i="46"/>
  <c r="D54" i="45"/>
  <c r="H54" i="45"/>
  <c r="E59" i="45"/>
  <c r="I59" i="45"/>
  <c r="D25" i="45"/>
  <c r="G59" i="45"/>
  <c r="H25" i="45"/>
  <c r="D59" i="45"/>
  <c r="E33" i="44"/>
  <c r="F46" i="44"/>
  <c r="D54" i="44"/>
  <c r="H54" i="44"/>
  <c r="E59" i="44"/>
  <c r="I59" i="44"/>
  <c r="F59" i="44"/>
  <c r="H54" i="43"/>
  <c r="E59" i="43"/>
  <c r="I59" i="43"/>
  <c r="F46" i="42"/>
  <c r="D54" i="42"/>
  <c r="H54" i="42"/>
  <c r="E59" i="42"/>
  <c r="I59" i="42"/>
  <c r="F59" i="42"/>
  <c r="D54" i="41"/>
  <c r="H54" i="41"/>
  <c r="H25" i="41"/>
  <c r="E59" i="41"/>
  <c r="I59" i="41"/>
  <c r="D25" i="41"/>
  <c r="E59" i="40"/>
  <c r="I59" i="40"/>
  <c r="H54" i="39"/>
  <c r="E33" i="39"/>
  <c r="F46" i="39"/>
  <c r="D54" i="39"/>
  <c r="E59" i="39"/>
  <c r="I59" i="39"/>
  <c r="I25" i="37"/>
  <c r="E25" i="37"/>
  <c r="C33" i="37"/>
  <c r="G33" i="37"/>
  <c r="E59" i="36"/>
  <c r="I59" i="36"/>
  <c r="H25" i="36"/>
  <c r="D25" i="36"/>
  <c r="H54" i="35"/>
  <c r="E33" i="35"/>
  <c r="F46" i="35"/>
  <c r="D54" i="35"/>
  <c r="E59" i="35"/>
  <c r="I59" i="35"/>
  <c r="E25" i="33"/>
  <c r="I25" i="33"/>
  <c r="C33" i="33"/>
  <c r="G33" i="33"/>
  <c r="D46" i="33"/>
  <c r="H46" i="33"/>
  <c r="E59" i="32"/>
  <c r="I59" i="32"/>
  <c r="H25" i="32"/>
  <c r="D25" i="32"/>
  <c r="F46" i="31"/>
  <c r="D54" i="31"/>
  <c r="H54" i="31"/>
  <c r="E59" i="31"/>
  <c r="I59" i="31"/>
  <c r="E25" i="29"/>
  <c r="I25" i="29"/>
  <c r="C33" i="29"/>
  <c r="G33" i="29"/>
  <c r="D46" i="29"/>
  <c r="H46" i="29"/>
  <c r="E59" i="27"/>
  <c r="E25" i="27"/>
  <c r="I25" i="27"/>
  <c r="C33" i="27"/>
  <c r="D46" i="27"/>
  <c r="H46" i="27"/>
  <c r="E25" i="26"/>
  <c r="I25" i="26"/>
  <c r="C33" i="26"/>
  <c r="G33" i="26"/>
  <c r="D46" i="26"/>
  <c r="H46" i="26"/>
  <c r="F46" i="25"/>
  <c r="D54" i="25"/>
  <c r="E59" i="25"/>
  <c r="I59" i="25"/>
  <c r="E59" i="24"/>
  <c r="I59" i="24"/>
  <c r="G59" i="24"/>
  <c r="H25" i="24"/>
  <c r="D25" i="24"/>
  <c r="E59" i="23"/>
  <c r="D25" i="23"/>
  <c r="E25" i="23"/>
  <c r="I25" i="23"/>
  <c r="C33" i="23"/>
  <c r="G33" i="23"/>
  <c r="D46" i="23"/>
  <c r="H46" i="23"/>
  <c r="G54" i="23"/>
  <c r="C25" i="8"/>
  <c r="E25" i="8"/>
  <c r="I25" i="8"/>
  <c r="C33" i="8"/>
  <c r="G33" i="8"/>
  <c r="D46" i="8"/>
  <c r="H46" i="8"/>
  <c r="F54" i="8"/>
  <c r="C54" i="8"/>
  <c r="G54" i="8"/>
  <c r="C59" i="8"/>
  <c r="G59" i="8"/>
  <c r="E25" i="9"/>
  <c r="I25" i="9"/>
  <c r="C33" i="9"/>
  <c r="G33" i="9"/>
  <c r="D46" i="9"/>
  <c r="H46" i="9"/>
  <c r="F54" i="9"/>
  <c r="C59" i="9"/>
  <c r="G59" i="9"/>
  <c r="C33" i="17"/>
  <c r="G33" i="17"/>
  <c r="C46" i="17"/>
  <c r="G46" i="17"/>
  <c r="E54" i="17"/>
  <c r="I54" i="17"/>
  <c r="D25" i="16"/>
  <c r="H25" i="16"/>
  <c r="F33" i="16"/>
  <c r="C46" i="16"/>
  <c r="G46" i="16"/>
  <c r="E54" i="16"/>
  <c r="I54" i="16"/>
  <c r="F59" i="16"/>
  <c r="C25" i="23"/>
  <c r="G25" i="23"/>
  <c r="E33" i="23"/>
  <c r="I33" i="23"/>
  <c r="F46" i="23"/>
  <c r="D54" i="23"/>
  <c r="H54" i="23"/>
  <c r="F25" i="24"/>
  <c r="D33" i="24"/>
  <c r="H33" i="24"/>
  <c r="E46" i="24"/>
  <c r="I46" i="24"/>
  <c r="C54" i="24"/>
  <c r="G54" i="24"/>
  <c r="H54" i="24"/>
  <c r="D59" i="24"/>
  <c r="H59" i="24"/>
  <c r="E25" i="25"/>
  <c r="I25" i="25"/>
  <c r="C33" i="25"/>
  <c r="G33" i="25"/>
  <c r="D46" i="25"/>
  <c r="H46" i="25"/>
  <c r="F54" i="25"/>
  <c r="C59" i="25"/>
  <c r="G59" i="25"/>
  <c r="D25" i="26"/>
  <c r="H25" i="26"/>
  <c r="F33" i="26"/>
  <c r="C46" i="26"/>
  <c r="G46" i="26"/>
  <c r="E54" i="26"/>
  <c r="I54" i="26"/>
  <c r="F59" i="26"/>
  <c r="C25" i="27"/>
  <c r="G25" i="27"/>
  <c r="E33" i="27"/>
  <c r="I33" i="27"/>
  <c r="F46" i="27"/>
  <c r="D54" i="27"/>
  <c r="H54" i="27"/>
  <c r="F25" i="28"/>
  <c r="D33" i="28"/>
  <c r="H33" i="28"/>
  <c r="E46" i="28"/>
  <c r="I46" i="28"/>
  <c r="C54" i="28"/>
  <c r="G54" i="28"/>
  <c r="D59" i="28"/>
  <c r="H59" i="28"/>
  <c r="C25" i="29"/>
  <c r="G25" i="29"/>
  <c r="E33" i="29"/>
  <c r="I33" i="29"/>
  <c r="F46" i="29"/>
  <c r="D54" i="29"/>
  <c r="H54" i="29"/>
  <c r="E59" i="29"/>
  <c r="I59" i="29"/>
  <c r="D25" i="30"/>
  <c r="H25" i="30"/>
  <c r="F33" i="30"/>
  <c r="C46" i="30"/>
  <c r="G46" i="30"/>
  <c r="E54" i="30"/>
  <c r="I54" i="30"/>
  <c r="F59" i="30"/>
  <c r="E25" i="31"/>
  <c r="I46" i="17"/>
  <c r="C54" i="17"/>
  <c r="G54" i="17"/>
  <c r="E33" i="28"/>
  <c r="I33" i="28"/>
  <c r="F46" i="28"/>
  <c r="E54" i="29"/>
  <c r="E25" i="30"/>
  <c r="I25" i="30"/>
  <c r="C33" i="30"/>
  <c r="G33" i="30"/>
  <c r="D46" i="30"/>
  <c r="H46" i="30"/>
  <c r="F54" i="30"/>
  <c r="E33" i="9"/>
  <c r="F46" i="9"/>
  <c r="D54" i="9"/>
  <c r="H54" i="9"/>
  <c r="E59" i="9"/>
  <c r="I59" i="9"/>
  <c r="F33" i="8"/>
  <c r="C46" i="8"/>
  <c r="G46" i="8"/>
  <c r="E54" i="8"/>
  <c r="I54" i="8"/>
  <c r="D25" i="9"/>
  <c r="H25" i="9"/>
  <c r="F33" i="9"/>
  <c r="C46" i="9"/>
  <c r="G46" i="9"/>
  <c r="E54" i="9"/>
  <c r="I54" i="9"/>
  <c r="F59" i="9"/>
  <c r="C25" i="17"/>
  <c r="G25" i="17"/>
  <c r="D25" i="17"/>
  <c r="H25" i="17"/>
  <c r="E33" i="17"/>
  <c r="I33" i="17"/>
  <c r="F33" i="17"/>
  <c r="F46" i="17"/>
  <c r="E59" i="17"/>
  <c r="I59" i="17"/>
  <c r="C25" i="16"/>
  <c r="G25" i="16"/>
  <c r="E33" i="16"/>
  <c r="I33" i="16"/>
  <c r="F46" i="16"/>
  <c r="D54" i="16"/>
  <c r="H54" i="16"/>
  <c r="E59" i="16"/>
  <c r="I59" i="16"/>
  <c r="F25" i="23"/>
  <c r="D33" i="23"/>
  <c r="H33" i="23"/>
  <c r="E46" i="23"/>
  <c r="I46" i="23"/>
  <c r="C54" i="23"/>
  <c r="D59" i="23"/>
  <c r="H59" i="23"/>
  <c r="E25" i="24"/>
  <c r="I25" i="24"/>
  <c r="D46" i="24"/>
  <c r="H46" i="24"/>
  <c r="F54" i="24"/>
  <c r="D25" i="25"/>
  <c r="H25" i="25"/>
  <c r="F33" i="25"/>
  <c r="E54" i="25"/>
  <c r="I54" i="25"/>
  <c r="F59" i="25"/>
  <c r="C25" i="26"/>
  <c r="G25" i="26"/>
  <c r="E33" i="26"/>
  <c r="I33" i="26"/>
  <c r="F46" i="26"/>
  <c r="D54" i="26"/>
  <c r="H54" i="26"/>
  <c r="E59" i="26"/>
  <c r="I59" i="26"/>
  <c r="F25" i="27"/>
  <c r="E46" i="27"/>
  <c r="I46" i="27"/>
  <c r="C54" i="27"/>
  <c r="G54" i="27"/>
  <c r="D59" i="27"/>
  <c r="H59" i="27"/>
  <c r="E25" i="28"/>
  <c r="I25" i="28"/>
  <c r="C33" i="28"/>
  <c r="G33" i="28"/>
  <c r="D46" i="28"/>
  <c r="H46" i="28"/>
  <c r="F54" i="28"/>
  <c r="C59" i="28"/>
  <c r="G59" i="28"/>
  <c r="F25" i="29"/>
  <c r="D33" i="29"/>
  <c r="H33" i="29"/>
  <c r="E46" i="29"/>
  <c r="I46" i="29"/>
  <c r="C54" i="29"/>
  <c r="G54" i="29"/>
  <c r="D59" i="29"/>
  <c r="H59" i="29"/>
  <c r="C25" i="30"/>
  <c r="G25" i="30"/>
  <c r="E33" i="30"/>
  <c r="I33" i="30"/>
  <c r="F46" i="30"/>
  <c r="D54" i="30"/>
  <c r="H54" i="30"/>
  <c r="E59" i="30"/>
  <c r="I59" i="30"/>
  <c r="D25" i="31"/>
  <c r="H25" i="31"/>
  <c r="C25" i="32"/>
  <c r="E33" i="32"/>
  <c r="I33" i="32"/>
  <c r="F46" i="32"/>
  <c r="D54" i="32"/>
  <c r="H54" i="32"/>
  <c r="D25" i="33"/>
  <c r="H25" i="33"/>
  <c r="C46" i="33"/>
  <c r="G46" i="33"/>
  <c r="E54" i="33"/>
  <c r="I54" i="33"/>
  <c r="E25" i="34"/>
  <c r="I25" i="34"/>
  <c r="C33" i="34"/>
  <c r="G33" i="34"/>
  <c r="D46" i="34"/>
  <c r="H46" i="34"/>
  <c r="F54" i="34"/>
  <c r="F25" i="35"/>
  <c r="D33" i="35"/>
  <c r="H33" i="35"/>
  <c r="E46" i="35"/>
  <c r="I46" i="35"/>
  <c r="C25" i="36"/>
  <c r="G25" i="36"/>
  <c r="E33" i="36"/>
  <c r="I33" i="36"/>
  <c r="F46" i="36"/>
  <c r="D54" i="36"/>
  <c r="H54" i="36"/>
  <c r="D25" i="37"/>
  <c r="C46" i="37"/>
  <c r="G46" i="37"/>
  <c r="E54" i="37"/>
  <c r="I54" i="37"/>
  <c r="E25" i="38"/>
  <c r="I25" i="38"/>
  <c r="G33" i="38"/>
  <c r="D46" i="38"/>
  <c r="H46" i="38"/>
  <c r="F54" i="38"/>
  <c r="F25" i="39"/>
  <c r="D33" i="39"/>
  <c r="H33" i="39"/>
  <c r="E46" i="39"/>
  <c r="C25" i="40"/>
  <c r="G25" i="40"/>
  <c r="E33" i="40"/>
  <c r="I33" i="40"/>
  <c r="F46" i="40"/>
  <c r="D54" i="40"/>
  <c r="H54" i="40"/>
  <c r="C25" i="41"/>
  <c r="G25" i="41"/>
  <c r="F33" i="31"/>
  <c r="C46" i="31"/>
  <c r="G46" i="31"/>
  <c r="E54" i="31"/>
  <c r="I54" i="31"/>
  <c r="F59" i="31"/>
  <c r="E25" i="32"/>
  <c r="I25" i="32"/>
  <c r="C33" i="32"/>
  <c r="G33" i="32"/>
  <c r="D46" i="32"/>
  <c r="H46" i="32"/>
  <c r="F54" i="32"/>
  <c r="C59" i="32"/>
  <c r="G59" i="32"/>
  <c r="F25" i="33"/>
  <c r="D33" i="33"/>
  <c r="H33" i="33"/>
  <c r="E46" i="33"/>
  <c r="I46" i="33"/>
  <c r="C54" i="33"/>
  <c r="G54" i="33"/>
  <c r="D59" i="33"/>
  <c r="H59" i="33"/>
  <c r="C25" i="34"/>
  <c r="G25" i="34"/>
  <c r="E33" i="34"/>
  <c r="I33" i="34"/>
  <c r="F46" i="34"/>
  <c r="D54" i="34"/>
  <c r="H54" i="34"/>
  <c r="E59" i="34"/>
  <c r="I59" i="34"/>
  <c r="D25" i="35"/>
  <c r="H25" i="35"/>
  <c r="F33" i="35"/>
  <c r="C46" i="35"/>
  <c r="G46" i="35"/>
  <c r="E54" i="35"/>
  <c r="I54" i="35"/>
  <c r="F59" i="35"/>
  <c r="E25" i="36"/>
  <c r="I25" i="36"/>
  <c r="C33" i="36"/>
  <c r="G33" i="36"/>
  <c r="D46" i="36"/>
  <c r="H46" i="36"/>
  <c r="F54" i="36"/>
  <c r="C59" i="36"/>
  <c r="G59" i="36"/>
  <c r="F25" i="37"/>
  <c r="D33" i="37"/>
  <c r="H33" i="37"/>
  <c r="E46" i="37"/>
  <c r="I46" i="37"/>
  <c r="C54" i="37"/>
  <c r="G54" i="37"/>
  <c r="D59" i="37"/>
  <c r="H59" i="37"/>
  <c r="G25" i="38"/>
  <c r="E33" i="38"/>
  <c r="I33" i="38"/>
  <c r="F46" i="38"/>
  <c r="D54" i="38"/>
  <c r="H54" i="38"/>
  <c r="E59" i="38"/>
  <c r="I59" i="38"/>
  <c r="D25" i="39"/>
  <c r="H25" i="39"/>
  <c r="F33" i="39"/>
  <c r="C46" i="39"/>
  <c r="G46" i="39"/>
  <c r="E54" i="39"/>
  <c r="I54" i="39"/>
  <c r="F59" i="39"/>
  <c r="E25" i="40"/>
  <c r="I25" i="40"/>
  <c r="C33" i="40"/>
  <c r="F54" i="40"/>
  <c r="C59" i="40"/>
  <c r="G59" i="40"/>
  <c r="E25" i="41"/>
  <c r="I25" i="41"/>
  <c r="I25" i="31"/>
  <c r="C33" i="31"/>
  <c r="G33" i="31"/>
  <c r="D46" i="31"/>
  <c r="H46" i="31"/>
  <c r="F54" i="31"/>
  <c r="C59" i="31"/>
  <c r="G59" i="31"/>
  <c r="F25" i="32"/>
  <c r="D33" i="32"/>
  <c r="H33" i="32"/>
  <c r="E46" i="32"/>
  <c r="I46" i="32"/>
  <c r="C54" i="32"/>
  <c r="G54" i="32"/>
  <c r="D59" i="32"/>
  <c r="H59" i="32"/>
  <c r="C25" i="33"/>
  <c r="G25" i="33"/>
  <c r="E33" i="33"/>
  <c r="I33" i="33"/>
  <c r="F46" i="33"/>
  <c r="D54" i="33"/>
  <c r="H54" i="33"/>
  <c r="E59" i="33"/>
  <c r="I59" i="33"/>
  <c r="D25" i="34"/>
  <c r="H25" i="34"/>
  <c r="F33" i="34"/>
  <c r="C46" i="34"/>
  <c r="G46" i="34"/>
  <c r="E54" i="34"/>
  <c r="I54" i="34"/>
  <c r="F59" i="34"/>
  <c r="E25" i="35"/>
  <c r="I25" i="35"/>
  <c r="C33" i="35"/>
  <c r="G33" i="35"/>
  <c r="D46" i="35"/>
  <c r="H46" i="35"/>
  <c r="F54" i="35"/>
  <c r="C59" i="35"/>
  <c r="G59" i="35"/>
  <c r="F25" i="36"/>
  <c r="D33" i="36"/>
  <c r="H33" i="36"/>
  <c r="E46" i="36"/>
  <c r="I46" i="36"/>
  <c r="C54" i="36"/>
  <c r="G54" i="36"/>
  <c r="D59" i="36"/>
  <c r="H59" i="36"/>
  <c r="C25" i="37"/>
  <c r="G25" i="37"/>
  <c r="E33" i="37"/>
  <c r="I33" i="37"/>
  <c r="F46" i="37"/>
  <c r="D54" i="37"/>
  <c r="H54" i="37"/>
  <c r="E59" i="37"/>
  <c r="I59" i="37"/>
  <c r="D25" i="38"/>
  <c r="H25" i="38"/>
  <c r="F33" i="38"/>
  <c r="G46" i="38"/>
  <c r="E54" i="38"/>
  <c r="I54" i="38"/>
  <c r="F59" i="38"/>
  <c r="E25" i="39"/>
  <c r="I25" i="39"/>
  <c r="C33" i="39"/>
  <c r="G33" i="39"/>
  <c r="D46" i="39"/>
  <c r="H46" i="39"/>
  <c r="F54" i="39"/>
  <c r="C59" i="39"/>
  <c r="G59" i="39"/>
  <c r="F25" i="40"/>
  <c r="D33" i="40"/>
  <c r="H33" i="40"/>
  <c r="E46" i="40"/>
  <c r="I46" i="40"/>
  <c r="C54" i="40"/>
  <c r="G54" i="40"/>
  <c r="D59" i="40"/>
  <c r="H59" i="40"/>
  <c r="F25" i="41"/>
  <c r="D33" i="41"/>
  <c r="H33" i="41"/>
  <c r="E46" i="41"/>
  <c r="I46" i="41"/>
  <c r="C54" i="41"/>
  <c r="G54" i="41"/>
  <c r="E25" i="42"/>
  <c r="I25" i="42"/>
  <c r="C33" i="42"/>
  <c r="G33" i="42"/>
  <c r="D46" i="42"/>
  <c r="H46" i="42"/>
  <c r="F54" i="42"/>
  <c r="C59" i="42"/>
  <c r="G59" i="42"/>
  <c r="F25" i="43"/>
  <c r="D33" i="43"/>
  <c r="H33" i="43"/>
  <c r="E46" i="43"/>
  <c r="I46" i="43"/>
  <c r="C54" i="43"/>
  <c r="E25" i="44"/>
  <c r="I25" i="44"/>
  <c r="C33" i="44"/>
  <c r="G33" i="44"/>
  <c r="D46" i="44"/>
  <c r="H46" i="44"/>
  <c r="F54" i="44"/>
  <c r="C59" i="44"/>
  <c r="G59" i="44"/>
  <c r="F25" i="45"/>
  <c r="D33" i="45"/>
  <c r="H33" i="45"/>
  <c r="E46" i="45"/>
  <c r="I46" i="45"/>
  <c r="C54" i="45"/>
  <c r="G54" i="45"/>
  <c r="E25" i="46"/>
  <c r="I25" i="46"/>
  <c r="C33" i="46"/>
  <c r="G33" i="46"/>
  <c r="D46" i="46"/>
  <c r="H46" i="46"/>
  <c r="F54" i="46"/>
  <c r="C59" i="46"/>
  <c r="G59" i="46"/>
  <c r="F25" i="47"/>
  <c r="D33" i="47"/>
  <c r="H33" i="47"/>
  <c r="E46" i="47"/>
  <c r="I46" i="47"/>
  <c r="C54" i="47"/>
  <c r="G54" i="47"/>
  <c r="D25" i="48"/>
  <c r="H25" i="48"/>
  <c r="F33" i="48"/>
  <c r="C46" i="48"/>
  <c r="G46" i="48"/>
  <c r="E54" i="48"/>
  <c r="I54" i="48"/>
  <c r="F33" i="50"/>
  <c r="C46" i="50"/>
  <c r="G46" i="50"/>
  <c r="E54" i="50"/>
  <c r="I54" i="50"/>
  <c r="F54" i="50"/>
  <c r="F59" i="50"/>
  <c r="C25" i="51"/>
  <c r="G25" i="51"/>
  <c r="E25" i="51"/>
  <c r="I25" i="51"/>
  <c r="E33" i="51"/>
  <c r="I33" i="51"/>
  <c r="E33" i="41"/>
  <c r="I33" i="41"/>
  <c r="F46" i="41"/>
  <c r="E33" i="43"/>
  <c r="I33" i="43"/>
  <c r="F46" i="43"/>
  <c r="D54" i="43"/>
  <c r="E33" i="45"/>
  <c r="C25" i="50"/>
  <c r="G25" i="50"/>
  <c r="C54" i="50"/>
  <c r="G54" i="50"/>
  <c r="D46" i="51"/>
  <c r="H46" i="51"/>
  <c r="C33" i="41"/>
  <c r="G33" i="41"/>
  <c r="D46" i="41"/>
  <c r="H46" i="41"/>
  <c r="F54" i="41"/>
  <c r="C59" i="41"/>
  <c r="G59" i="41"/>
  <c r="D25" i="42"/>
  <c r="H25" i="42"/>
  <c r="F33" i="42"/>
  <c r="C46" i="42"/>
  <c r="G46" i="42"/>
  <c r="E54" i="42"/>
  <c r="I54" i="42"/>
  <c r="E25" i="43"/>
  <c r="I25" i="43"/>
  <c r="C33" i="43"/>
  <c r="D46" i="43"/>
  <c r="H46" i="43"/>
  <c r="F54" i="43"/>
  <c r="C59" i="43"/>
  <c r="D25" i="44"/>
  <c r="H25" i="44"/>
  <c r="F33" i="44"/>
  <c r="C46" i="44"/>
  <c r="G46" i="44"/>
  <c r="E54" i="44"/>
  <c r="I54" i="44"/>
  <c r="E25" i="45"/>
  <c r="I25" i="45"/>
  <c r="C33" i="45"/>
  <c r="G33" i="45"/>
  <c r="D46" i="45"/>
  <c r="H46" i="45"/>
  <c r="F54" i="45"/>
  <c r="C59" i="45"/>
  <c r="D25" i="46"/>
  <c r="H25" i="46"/>
  <c r="F33" i="46"/>
  <c r="C46" i="46"/>
  <c r="G46" i="46"/>
  <c r="E54" i="46"/>
  <c r="I54" i="46"/>
  <c r="E25" i="47"/>
  <c r="I25" i="47"/>
  <c r="C33" i="47"/>
  <c r="G33" i="47"/>
  <c r="D46" i="47"/>
  <c r="H46" i="47"/>
  <c r="F54" i="47"/>
  <c r="C25" i="48"/>
  <c r="G25" i="48"/>
  <c r="E33" i="48"/>
  <c r="I33" i="48"/>
  <c r="F46" i="48"/>
  <c r="D54" i="48"/>
  <c r="H54" i="48"/>
  <c r="E59" i="48"/>
  <c r="I59" i="48"/>
  <c r="F46" i="50"/>
  <c r="D46" i="50"/>
  <c r="H46" i="50"/>
  <c r="D54" i="50"/>
  <c r="H54" i="50"/>
  <c r="F25" i="51"/>
  <c r="D33" i="51"/>
  <c r="H33" i="51"/>
  <c r="E46" i="51"/>
  <c r="I46" i="51"/>
  <c r="C54" i="51"/>
  <c r="G54" i="51"/>
  <c r="D25" i="52"/>
  <c r="H25" i="52"/>
  <c r="E54" i="52"/>
  <c r="C25" i="53"/>
  <c r="G25" i="53"/>
  <c r="E33" i="53"/>
  <c r="I33" i="53"/>
  <c r="F46" i="53"/>
  <c r="E59" i="53"/>
  <c r="I59" i="53"/>
  <c r="C54" i="54"/>
  <c r="G54" i="54"/>
  <c r="E25" i="55"/>
  <c r="I25" i="55"/>
  <c r="D46" i="55"/>
  <c r="H46" i="55"/>
  <c r="D25" i="56"/>
  <c r="H25" i="56"/>
  <c r="F59" i="56"/>
  <c r="E25" i="57"/>
  <c r="I25" i="57"/>
  <c r="D54" i="51"/>
  <c r="H54" i="51"/>
  <c r="D59" i="51"/>
  <c r="H59" i="51"/>
  <c r="E25" i="52"/>
  <c r="I25" i="52"/>
  <c r="G25" i="52"/>
  <c r="C33" i="52"/>
  <c r="G33" i="52"/>
  <c r="C59" i="52"/>
  <c r="G59" i="52"/>
  <c r="D59" i="52"/>
  <c r="H59" i="52"/>
  <c r="D25" i="53"/>
  <c r="H25" i="53"/>
  <c r="F33" i="53"/>
  <c r="C33" i="53"/>
  <c r="G33" i="53"/>
  <c r="C46" i="53"/>
  <c r="G46" i="53"/>
  <c r="E54" i="53"/>
  <c r="I54" i="53"/>
  <c r="F59" i="53"/>
  <c r="C25" i="54"/>
  <c r="G25" i="54"/>
  <c r="F46" i="54"/>
  <c r="D54" i="54"/>
  <c r="H54" i="54"/>
  <c r="F25" i="55"/>
  <c r="D33" i="55"/>
  <c r="H33" i="55"/>
  <c r="E46" i="55"/>
  <c r="I46" i="55"/>
  <c r="C54" i="55"/>
  <c r="G54" i="55"/>
  <c r="D54" i="55"/>
  <c r="H54" i="55"/>
  <c r="D59" i="55"/>
  <c r="H59" i="55"/>
  <c r="E25" i="56"/>
  <c r="I25" i="56"/>
  <c r="C33" i="56"/>
  <c r="G33" i="56"/>
  <c r="D46" i="56"/>
  <c r="H46" i="56"/>
  <c r="F54" i="56"/>
  <c r="C59" i="56"/>
  <c r="G59" i="56"/>
  <c r="F25" i="57"/>
  <c r="D33" i="57"/>
  <c r="H33" i="57"/>
  <c r="E46" i="57"/>
  <c r="I46" i="57"/>
  <c r="C54" i="57"/>
  <c r="G54" i="57"/>
  <c r="D54" i="57"/>
  <c r="H54" i="57"/>
  <c r="D59" i="57"/>
  <c r="H59" i="57"/>
  <c r="E25" i="58"/>
  <c r="I25" i="58"/>
  <c r="C33" i="58"/>
  <c r="G33" i="58"/>
  <c r="D46" i="58"/>
  <c r="H46" i="58"/>
  <c r="F54" i="58"/>
  <c r="F25" i="59"/>
  <c r="E46" i="59"/>
  <c r="I46" i="59"/>
  <c r="G54" i="59"/>
  <c r="E25" i="60"/>
  <c r="I25" i="60"/>
  <c r="C33" i="60"/>
  <c r="G33" i="60"/>
  <c r="D46" i="60"/>
  <c r="H46" i="60"/>
  <c r="F54" i="60"/>
  <c r="G54" i="60"/>
  <c r="C59" i="60"/>
  <c r="G59" i="60"/>
  <c r="E25" i="61"/>
  <c r="I25" i="61"/>
  <c r="E59" i="51"/>
  <c r="I59" i="51"/>
  <c r="F25" i="52"/>
  <c r="D33" i="52"/>
  <c r="H33" i="52"/>
  <c r="E33" i="52"/>
  <c r="I33" i="52"/>
  <c r="C54" i="52"/>
  <c r="G54" i="52"/>
  <c r="E25" i="53"/>
  <c r="I25" i="53"/>
  <c r="D46" i="53"/>
  <c r="H46" i="53"/>
  <c r="F54" i="53"/>
  <c r="D25" i="54"/>
  <c r="H25" i="54"/>
  <c r="F33" i="54"/>
  <c r="C46" i="54"/>
  <c r="G46" i="54"/>
  <c r="E54" i="54"/>
  <c r="I54" i="54"/>
  <c r="C25" i="55"/>
  <c r="G25" i="55"/>
  <c r="E33" i="55"/>
  <c r="I33" i="55"/>
  <c r="F46" i="55"/>
  <c r="E59" i="55"/>
  <c r="I59" i="55"/>
  <c r="F25" i="56"/>
  <c r="D33" i="56"/>
  <c r="H33" i="56"/>
  <c r="E46" i="56"/>
  <c r="I46" i="56"/>
  <c r="C54" i="56"/>
  <c r="G54" i="56"/>
  <c r="C25" i="57"/>
  <c r="G25" i="57"/>
  <c r="E33" i="57"/>
  <c r="I33" i="57"/>
  <c r="F46" i="57"/>
  <c r="E59" i="57"/>
  <c r="I59" i="57"/>
  <c r="F25" i="58"/>
  <c r="D33" i="58"/>
  <c r="H33" i="58"/>
  <c r="E46" i="58"/>
  <c r="I46" i="58"/>
  <c r="C54" i="58"/>
  <c r="G54" i="58"/>
  <c r="D59" i="58"/>
  <c r="H59" i="58"/>
  <c r="E59" i="58"/>
  <c r="I59" i="58"/>
  <c r="E33" i="59"/>
  <c r="I33" i="59"/>
  <c r="F46" i="59"/>
  <c r="D54" i="59"/>
  <c r="H54" i="59"/>
  <c r="E59" i="59"/>
  <c r="I59" i="59"/>
  <c r="F25" i="60"/>
  <c r="D33" i="60"/>
  <c r="H33" i="60"/>
  <c r="E46" i="60"/>
  <c r="I46" i="60"/>
  <c r="D59" i="60"/>
  <c r="H59" i="60"/>
  <c r="E59" i="60"/>
  <c r="I59" i="60"/>
  <c r="F25" i="61"/>
  <c r="D59" i="54"/>
  <c r="H59" i="54"/>
  <c r="E54" i="59"/>
  <c r="G59" i="59"/>
  <c r="E33" i="60"/>
  <c r="F33" i="60"/>
  <c r="E33" i="61"/>
  <c r="I33" i="61"/>
  <c r="F46" i="61"/>
  <c r="D54" i="61"/>
  <c r="H54" i="61"/>
  <c r="E59" i="62"/>
  <c r="I59" i="62"/>
  <c r="C25" i="63"/>
  <c r="G25" i="63"/>
  <c r="E33" i="63"/>
  <c r="I33" i="63"/>
  <c r="F46" i="63"/>
  <c r="D54" i="63"/>
  <c r="H54" i="63"/>
  <c r="F25" i="64"/>
  <c r="D33" i="64"/>
  <c r="H33" i="64"/>
  <c r="E46" i="64"/>
  <c r="I46" i="64"/>
  <c r="E59" i="64"/>
  <c r="I59" i="64"/>
  <c r="F33" i="62"/>
  <c r="C59" i="63"/>
  <c r="G59" i="63"/>
  <c r="F33" i="64"/>
  <c r="C33" i="61"/>
  <c r="G33" i="61"/>
  <c r="H33" i="61"/>
  <c r="D46" i="61"/>
  <c r="H46" i="61"/>
  <c r="F54" i="61"/>
  <c r="D25" i="62"/>
  <c r="H25" i="62"/>
  <c r="C46" i="62"/>
  <c r="G46" i="62"/>
  <c r="E54" i="62"/>
  <c r="I54" i="62"/>
  <c r="F59" i="62"/>
  <c r="E25" i="63"/>
  <c r="I25" i="63"/>
  <c r="C33" i="63"/>
  <c r="G33" i="63"/>
  <c r="D46" i="63"/>
  <c r="H46" i="63"/>
  <c r="D25" i="64"/>
  <c r="H25" i="64"/>
  <c r="E54" i="64"/>
  <c r="I54" i="64"/>
  <c r="F59" i="64"/>
  <c r="D33" i="61"/>
  <c r="E46" i="61"/>
  <c r="I46" i="61"/>
  <c r="C54" i="61"/>
  <c r="G54" i="61"/>
  <c r="E25" i="62"/>
  <c r="I25" i="62"/>
  <c r="C33" i="62"/>
  <c r="G33" i="62"/>
  <c r="D46" i="62"/>
  <c r="H46" i="62"/>
  <c r="F54" i="62"/>
  <c r="C54" i="62"/>
  <c r="G54" i="62"/>
  <c r="C59" i="62"/>
  <c r="G59" i="62"/>
  <c r="F25" i="63"/>
  <c r="D33" i="63"/>
  <c r="H33" i="63"/>
  <c r="E46" i="63"/>
  <c r="I46" i="63"/>
  <c r="C54" i="63"/>
  <c r="G54" i="63"/>
  <c r="E25" i="64"/>
  <c r="I25" i="64"/>
  <c r="C33" i="64"/>
  <c r="G33" i="64"/>
  <c r="D46" i="64"/>
  <c r="H46" i="64"/>
  <c r="F54" i="64"/>
  <c r="C59" i="64"/>
  <c r="G59" i="64"/>
  <c r="G33" i="40"/>
  <c r="D46" i="40"/>
  <c r="H46" i="40"/>
  <c r="D25" i="50"/>
  <c r="H25" i="50"/>
  <c r="F25" i="50"/>
  <c r="G25" i="59"/>
  <c r="H54" i="58"/>
  <c r="C59" i="58"/>
  <c r="G59" i="58"/>
  <c r="E25" i="59"/>
  <c r="I25" i="59"/>
</calcChain>
</file>

<file path=xl/sharedStrings.xml><?xml version="1.0" encoding="utf-8"?>
<sst xmlns="http://schemas.openxmlformats.org/spreadsheetml/2006/main" count="98435" uniqueCount="31139">
  <si>
    <t>KOD_NO</t>
  </si>
  <si>
    <t>KADEME</t>
  </si>
  <si>
    <t>İL</t>
  </si>
  <si>
    <t>İLÇE</t>
  </si>
  <si>
    <t>ŞEBEKE_UNSURU</t>
  </si>
  <si>
    <t>KESİNTİ_NEDENİNE_İLİŞKİN_AÇIKLAMA</t>
  </si>
  <si>
    <t>KAYNAĞA_GÖRE</t>
  </si>
  <si>
    <t>SÜREYE_GÖRE</t>
  </si>
  <si>
    <t>SEBEBE_GÖRE</t>
  </si>
  <si>
    <t>BİLDİRİME_GÖRE</t>
  </si>
  <si>
    <t>BAŞLAMA_TARİHİ_VE_ZAMANI</t>
  </si>
  <si>
    <t>SONA_ERME_TARİHİ_VE_ZAMANI</t>
  </si>
  <si>
    <t>KESİNTİ_SÜRESİ</t>
  </si>
  <si>
    <t>ETKİLENEN_KULLANICI_SAYISI_İİ_OG</t>
  </si>
  <si>
    <t>ETKİLENEN_KULLANICI_SAYISI_İİ_AG</t>
  </si>
  <si>
    <t>ETKİLENEN_KULLANICI_SAYISI_İD_OG</t>
  </si>
  <si>
    <t>ETKİLENEN_KULLANICI_SAYISI_İD_AG</t>
  </si>
  <si>
    <t>TOPLAM_ETKİLENME_SÜRESİ_İİ_OG</t>
  </si>
  <si>
    <t>TOPLAM_ETKİLENME_SÜRESİ_İİ_AG</t>
  </si>
  <si>
    <t>TOPLAM_ETKİLENME_SÜRESİ_İD_OG</t>
  </si>
  <si>
    <t>TOPLAM_ETKİLENME_SÜRESİ_İD_AG</t>
  </si>
  <si>
    <t>AG</t>
  </si>
  <si>
    <t>Şebeke işletmecisi</t>
  </si>
  <si>
    <t>OG</t>
  </si>
  <si>
    <t>Dışsal</t>
  </si>
  <si>
    <t>Mücbir</t>
  </si>
  <si>
    <t>Güvenlik</t>
  </si>
  <si>
    <t>İMAR ALANI İÇİ KULLANICILAR</t>
  </si>
  <si>
    <t>İMAR ALANI DIŞI KULLANICILAR</t>
  </si>
  <si>
    <t>GENEL TOPLAM
(A+B+C+D)</t>
  </si>
  <si>
    <t>OG (A)</t>
  </si>
  <si>
    <t>AG (B)</t>
  </si>
  <si>
    <t>TOPLAM (A+B)</t>
  </si>
  <si>
    <t>OG (C)</t>
  </si>
  <si>
    <t>AG (D)</t>
  </si>
  <si>
    <t>TOPLAM (C+D)</t>
  </si>
  <si>
    <t>TOPLAM</t>
  </si>
  <si>
    <t>T.C. ENERJİ PİYASASI DÜZENLEME KURUMU</t>
  </si>
  <si>
    <t>Form No</t>
  </si>
  <si>
    <t>EPF-02</t>
  </si>
  <si>
    <t>Form Adı</t>
  </si>
  <si>
    <t>Kalite Göstergeleri (Tablo 5)</t>
  </si>
  <si>
    <t>Form Versiyonu</t>
  </si>
  <si>
    <t>Lisans No</t>
  </si>
  <si>
    <t>Vergi No</t>
  </si>
  <si>
    <t>Önemli Not 1:</t>
  </si>
  <si>
    <t>Hesaplanan veriler, dakika cinsinden ve en fazla 2 ondalıklı sayı olacaktır.</t>
  </si>
  <si>
    <t>Lisans Sahibi Unvanı</t>
  </si>
  <si>
    <t>Önemli Not 2:</t>
  </si>
  <si>
    <t>Yönetmelikte gri olan hücrelerin, bildirim sistemindeki teknik sebeplerle "0,00" (sıfır) olarak doldurulması, boş bırakılmaması gerekmektedir.</t>
  </si>
  <si>
    <t>Yıl</t>
  </si>
  <si>
    <t>Dönem</t>
  </si>
  <si>
    <t>İli</t>
  </si>
  <si>
    <t>* Süreler dakika cinsinden girilecektir.</t>
  </si>
  <si>
    <t>A) OKSÜRE (Bildirimsiz)</t>
  </si>
  <si>
    <t>GENEL TOPLAM</t>
  </si>
  <si>
    <t>KAYNAK</t>
  </si>
  <si>
    <t>SEBEP</t>
  </si>
  <si>
    <t xml:space="preserve">OG </t>
  </si>
  <si>
    <t xml:space="preserve">AG </t>
  </si>
  <si>
    <t>Genel Toplam</t>
  </si>
  <si>
    <t>B) OKSÜRE (Bildirimli)</t>
  </si>
  <si>
    <t>C) OKSIK (Bildirimsiz)</t>
  </si>
  <si>
    <t>D) OKSIK (Bildirimli)</t>
  </si>
  <si>
    <t>E) OKSIK kısa</t>
  </si>
  <si>
    <t>Kullanıcı Sayısı**</t>
  </si>
  <si>
    <t>**Yazılı bildirimde yukarıdaki göstergelerin hesaplanmasında kullanılan kullanıcı sayıları, Tablo 2-3-4 verileri ile uyumlu olarak sarı ile işaretli bölümde ilgili hücrelere teyit amaçlı olarak girilir.</t>
  </si>
  <si>
    <t>Yönetmelikte Yer Alan Açıklamalar:</t>
  </si>
  <si>
    <t xml:space="preserve">1- Tablo, kullanım yerinin imar alanı içinde veya dışında olmasına göre ve bağlantı noktasının OG veya AG seviyesinde olmasına göre doldurulur. </t>
  </si>
  <si>
    <t>2- İl bazında OKSÜRE ve OKSIK hesabında ilgili ilin kullanıcı sayısı kullanılır.</t>
  </si>
  <si>
    <t>3- Dağıtım bölgesi bazında OKSÜRE ve OKSIK hesabında dağıtım bölgesini kullanıcı sayısı kullanılır (İllerin OKSÜRE ve OKSIK endekslerinin toplamı dağıtım bölgesi OKSÜRE ve OKSIK değeri olarak kullanılmaz.)</t>
  </si>
  <si>
    <t>Dağıtım-AG</t>
  </si>
  <si>
    <t>Dağıtım-OG</t>
  </si>
  <si>
    <t>TÜM BÖLGE</t>
  </si>
  <si>
    <t>İL-1</t>
  </si>
  <si>
    <t>İL-2</t>
  </si>
  <si>
    <t>İletim</t>
  </si>
  <si>
    <t>İlçesi</t>
  </si>
  <si>
    <t>İZMİR</t>
  </si>
  <si>
    <t>MANİSA</t>
  </si>
  <si>
    <t>KONAK</t>
  </si>
  <si>
    <t>BORNOVA</t>
  </si>
  <si>
    <t>BUCA</t>
  </si>
  <si>
    <t>KARŞIYAKA</t>
  </si>
  <si>
    <t>NARLIDERE</t>
  </si>
  <si>
    <t>GAZİEMİR</t>
  </si>
  <si>
    <t>ÇİĞLİ</t>
  </si>
  <si>
    <t>GÜZELBAHÇE</t>
  </si>
  <si>
    <t>KARABAĞLAR</t>
  </si>
  <si>
    <t>SELÇUK</t>
  </si>
  <si>
    <t>SEFERİHİSAR</t>
  </si>
  <si>
    <t>ÖDEMİŞ</t>
  </si>
  <si>
    <t>BERGAMA</t>
  </si>
  <si>
    <t>ALİAĞA</t>
  </si>
  <si>
    <t>ÇEŞME</t>
  </si>
  <si>
    <t>URLA</t>
  </si>
  <si>
    <t>BAYINDIR</t>
  </si>
  <si>
    <t>KARABURUN</t>
  </si>
  <si>
    <t>MENDERES</t>
  </si>
  <si>
    <t>FOÇA</t>
  </si>
  <si>
    <t>KINIK</t>
  </si>
  <si>
    <t>TORBALI</t>
  </si>
  <si>
    <t>KEMALPAŞA</t>
  </si>
  <si>
    <t>MENEMEN</t>
  </si>
  <si>
    <t>TİRE</t>
  </si>
  <si>
    <t>DİKİLİ</t>
  </si>
  <si>
    <t>KİRAZ</t>
  </si>
  <si>
    <t>BEYDAĞ</t>
  </si>
  <si>
    <t>AKHİSAR</t>
  </si>
  <si>
    <t>ALAŞEHİR</t>
  </si>
  <si>
    <t>DEMİRCİ</t>
  </si>
  <si>
    <t>GÖRDES</t>
  </si>
  <si>
    <t>KIRKAĞAÇ</t>
  </si>
  <si>
    <t>KULA</t>
  </si>
  <si>
    <t>SALİHLİ</t>
  </si>
  <si>
    <t>SARIGÖL</t>
  </si>
  <si>
    <t>SARUHANLI</t>
  </si>
  <si>
    <t>SELENDİ</t>
  </si>
  <si>
    <t>SOMA</t>
  </si>
  <si>
    <t>TURGUTLU</t>
  </si>
  <si>
    <t>AHMETLİ</t>
  </si>
  <si>
    <t>GÖLMARMARA</t>
  </si>
  <si>
    <t>KÖPRÜBAŞI</t>
  </si>
  <si>
    <t>ŞEHZADELER</t>
  </si>
  <si>
    <t>YUNUSEMRE</t>
  </si>
  <si>
    <t>BAYRAKLI</t>
  </si>
  <si>
    <t>BALÇOVA</t>
  </si>
  <si>
    <t>632878</t>
  </si>
  <si>
    <t>PİYALE TM 35-02-A00007_PİYALE-20 K26</t>
  </si>
  <si>
    <t>Manevra</t>
  </si>
  <si>
    <t>Kısa</t>
  </si>
  <si>
    <t>Bildirimsiz</t>
  </si>
  <si>
    <t>26.10.2019 00:20:53</t>
  </si>
  <si>
    <t>26.10.2019 00:23:26</t>
  </si>
  <si>
    <t>632880</t>
  </si>
  <si>
    <t>PİYALE TM 35-02-A00007_PİYALE-28 K39</t>
  </si>
  <si>
    <t>Uzun</t>
  </si>
  <si>
    <t>26.10.2019 00:40:05</t>
  </si>
  <si>
    <t>26.10.2019 01:00:07</t>
  </si>
  <si>
    <t>632891</t>
  </si>
  <si>
    <t>PİYALE TM 35-02-A00007_PİYALE-25 K36</t>
  </si>
  <si>
    <t>26.10.2019 01:47:17</t>
  </si>
  <si>
    <t>26.10.2019 01:53:27</t>
  </si>
  <si>
    <t>632892</t>
  </si>
  <si>
    <t>PİYALE TM 35-02-A00007_PİYALE-24 K30</t>
  </si>
  <si>
    <t>26.10.2019 01:49:29</t>
  </si>
  <si>
    <t>26.10.2019 01:54:23</t>
  </si>
  <si>
    <t>632894</t>
  </si>
  <si>
    <t>PİYALE TM 35-02-A00007_PİYALE-21 K27</t>
  </si>
  <si>
    <t>26.10.2019 01:49:45</t>
  </si>
  <si>
    <t>26.10.2019 01:54:44</t>
  </si>
  <si>
    <t>632895</t>
  </si>
  <si>
    <t>PİYALE TM 35-02-A00007_PİYALE-23 K29</t>
  </si>
  <si>
    <t>26.10.2019 01:49:38</t>
  </si>
  <si>
    <t>26.10.2019 01:54:34</t>
  </si>
  <si>
    <t>633477</t>
  </si>
  <si>
    <t>28.10.2019 00:41:55</t>
  </si>
  <si>
    <t>28.10.2019 00:47:56</t>
  </si>
  <si>
    <t>633478</t>
  </si>
  <si>
    <t>28.10.2019 00:41:49</t>
  </si>
  <si>
    <t>28.10.2019 00:47:40</t>
  </si>
  <si>
    <t>633479</t>
  </si>
  <si>
    <t>28.10.2019 00:41:43</t>
  </si>
  <si>
    <t>28.10.2019 00:48:16</t>
  </si>
  <si>
    <t>584479</t>
  </si>
  <si>
    <t>EBSO TM 35-09-A00001_BORNOVA-2 M07</t>
  </si>
  <si>
    <t>OG Fider Açması</t>
  </si>
  <si>
    <t>05.10.2019 13:20:16</t>
  </si>
  <si>
    <t>05.10.2019 13:25:51</t>
  </si>
  <si>
    <t>584486</t>
  </si>
  <si>
    <t>05.10.2019 13:32:10</t>
  </si>
  <si>
    <t>05.10.2019 13:43:45</t>
  </si>
  <si>
    <t>610246</t>
  </si>
  <si>
    <t>DEMİRCİ TM 45-74-A00001_DEMİRKÖPRÜ M15</t>
  </si>
  <si>
    <t>18.10.2019 09:04:20</t>
  </si>
  <si>
    <t>18.10.2019 09:08:11</t>
  </si>
  <si>
    <t>609592</t>
  </si>
  <si>
    <t>16.10.2019 16:50:10</t>
  </si>
  <si>
    <t>16.10.2019 16:52:00</t>
  </si>
  <si>
    <t>609598</t>
  </si>
  <si>
    <t>16.10.2019 17:05:00</t>
  </si>
  <si>
    <t>16.10.2019 17:07:00</t>
  </si>
  <si>
    <t>608870</t>
  </si>
  <si>
    <t>DEMİRCİ TM 45-74-A00001_DEMİRCİ-2 M11</t>
  </si>
  <si>
    <t>15.10.2019 07:38:28</t>
  </si>
  <si>
    <t>15.10.2019 07:52:42</t>
  </si>
  <si>
    <t>608871</t>
  </si>
  <si>
    <t>DEMİRCİ TM 45-74-A00001_DEMİRCİ-1 M14</t>
  </si>
  <si>
    <t>15.10.2019 07:38:34</t>
  </si>
  <si>
    <t>15.10.2019 07:52:33</t>
  </si>
  <si>
    <t>608872</t>
  </si>
  <si>
    <t>15.10.2019 07:38:41</t>
  </si>
  <si>
    <t>15.10.2019 07:52:52</t>
  </si>
  <si>
    <t>622316</t>
  </si>
  <si>
    <t>BERGAMA TM 35-16-A00004_ÇANDARLI-1 M06</t>
  </si>
  <si>
    <t>24.10.2019 11:38:28</t>
  </si>
  <si>
    <t>24.10.2019 11:56:33</t>
  </si>
  <si>
    <t>583924</t>
  </si>
  <si>
    <t>BERGAMA TM 35-16-A00004_BERGAMA-1 M09</t>
  </si>
  <si>
    <t>05.10.2019 00:50:16</t>
  </si>
  <si>
    <t>05.10.2019 00:59:00</t>
  </si>
  <si>
    <t>583914</t>
  </si>
  <si>
    <t>OG İzolatör Arızası</t>
  </si>
  <si>
    <t>05.10.2019 00:30:32</t>
  </si>
  <si>
    <t>05.10.2019 00:38:32</t>
  </si>
  <si>
    <t>605971</t>
  </si>
  <si>
    <t>AKHİSAR TM 45-72-A00006_GÖLMARMARA M01</t>
  </si>
  <si>
    <t>08.10.2019 10:13:37</t>
  </si>
  <si>
    <t>08.10.2019 10:40:03</t>
  </si>
  <si>
    <t>622344</t>
  </si>
  <si>
    <t>24.10.2019 12:40:22</t>
  </si>
  <si>
    <t>24.10.2019 12:57:00</t>
  </si>
  <si>
    <t>632360</t>
  </si>
  <si>
    <t>24.10.2019 13:58:56</t>
  </si>
  <si>
    <t>24.10.2019 14:53:26</t>
  </si>
  <si>
    <t>609610</t>
  </si>
  <si>
    <t>16.10.2019 17:16:22</t>
  </si>
  <si>
    <t>16.10.2019 17:33:00</t>
  </si>
  <si>
    <t>608448</t>
  </si>
  <si>
    <t>DEMİRCİ TM 45-74-A00001_TR-A M10</t>
  </si>
  <si>
    <t>TEİŞA Trafo Bakım Çalışması</t>
  </si>
  <si>
    <t>Bildirimli</t>
  </si>
  <si>
    <t>14.10.2019 07:18:00</t>
  </si>
  <si>
    <t>14.10.2019 07:51:57</t>
  </si>
  <si>
    <t>607442</t>
  </si>
  <si>
    <t>ULUKENT DM-5/14 35-28-M00089_  M02</t>
  </si>
  <si>
    <t>OG Sigorta Atması</t>
  </si>
  <si>
    <t>11.10.2019 09:54:16</t>
  </si>
  <si>
    <t>11.10.2019 11:51:41</t>
  </si>
  <si>
    <t>595215</t>
  </si>
  <si>
    <t>TR-11 45-74-M00011_945587667</t>
  </si>
  <si>
    <t>AG Havai Branşman Arızası</t>
  </si>
  <si>
    <t>06.10.2019 19:04:49</t>
  </si>
  <si>
    <t>06.10.2019 19:36:49</t>
  </si>
  <si>
    <t>611254</t>
  </si>
  <si>
    <t>BİRGİ DM 35-15-L01013_  L04</t>
  </si>
  <si>
    <t>21.10.2019 11:35:31</t>
  </si>
  <si>
    <t>21.10.2019 13:21:17</t>
  </si>
  <si>
    <t>595198</t>
  </si>
  <si>
    <t>ULUCAK TM 35-28-A00002_ULUKENT-1 M01</t>
  </si>
  <si>
    <t>06.10.2019 18:38:27</t>
  </si>
  <si>
    <t>06.10.2019 19:55:00</t>
  </si>
  <si>
    <t>595164</t>
  </si>
  <si>
    <t>06.10.2019 17:43:31</t>
  </si>
  <si>
    <t>06.10.2019 18:38:00</t>
  </si>
  <si>
    <t>584431</t>
  </si>
  <si>
    <t>ULUCAK TM 35-28-A00002_MENEMEN-2 M11</t>
  </si>
  <si>
    <t>Müteahhit Çalışması</t>
  </si>
  <si>
    <t>05.10.2019 11:14:18</t>
  </si>
  <si>
    <t>05.10.2019 13:31:13</t>
  </si>
  <si>
    <t>607170</t>
  </si>
  <si>
    <t>ULUCAK TM 35-28-A00002_HARMANDALI M07</t>
  </si>
  <si>
    <t>OG Yeraltı Kablo Arızası</t>
  </si>
  <si>
    <t>10.10.2019 14:58:17</t>
  </si>
  <si>
    <t>10.10.2019 16:01:02</t>
  </si>
  <si>
    <t>607240</t>
  </si>
  <si>
    <t>10.10.2019 17:50:15</t>
  </si>
  <si>
    <t>10.10.2019 18:06:14</t>
  </si>
  <si>
    <t>610963</t>
  </si>
  <si>
    <t>ULUCAK TM 35-28-A00002_ULUKENT-2 M17</t>
  </si>
  <si>
    <t>20.10.2019 13:45:04</t>
  </si>
  <si>
    <t>20.10.2019 14:13:53</t>
  </si>
  <si>
    <t>608996</t>
  </si>
  <si>
    <t>ULUCAK TM 35-28-A00002_EGEKENT-2 M15</t>
  </si>
  <si>
    <t>15.10.2019 11:08:35</t>
  </si>
  <si>
    <t>15.10.2019 11:18:57</t>
  </si>
  <si>
    <t>608998</t>
  </si>
  <si>
    <t>ULUCAK TM 35-28-A00002_DSİ M06</t>
  </si>
  <si>
    <t>15.10.2019 11:09:22</t>
  </si>
  <si>
    <t>15.10.2019 11:18:35</t>
  </si>
  <si>
    <t>609496</t>
  </si>
  <si>
    <t>ULUKENT DM-1/11 35-28-M00569_  M03</t>
  </si>
  <si>
    <t>16.10.2019 13:10:39</t>
  </si>
  <si>
    <t>16.10.2019 13:37:04</t>
  </si>
  <si>
    <t>634308</t>
  </si>
  <si>
    <t>30.10.2019 17:03:35</t>
  </si>
  <si>
    <t>30.10.2019 18:17:25</t>
  </si>
  <si>
    <t>584135</t>
  </si>
  <si>
    <t>05.10.2019 07:23:51</t>
  </si>
  <si>
    <t>05.10.2019 10:47:37</t>
  </si>
  <si>
    <t>563181</t>
  </si>
  <si>
    <t>YÜCEL TOKA ÖZEL TR 35-24-M00125Ö_DIREK TIPI TRAFO HUCRESI H01</t>
  </si>
  <si>
    <t>03.10.2019 15:39:02</t>
  </si>
  <si>
    <t>03.10.2019 16:51:25</t>
  </si>
  <si>
    <t>583766</t>
  </si>
  <si>
    <t>04.10.2019 18:17:15</t>
  </si>
  <si>
    <t>04.10.2019 18:55:56</t>
  </si>
  <si>
    <t>606920</t>
  </si>
  <si>
    <t>10.10.2019 08:36:13</t>
  </si>
  <si>
    <t>10.10.2019 10:10:31</t>
  </si>
  <si>
    <t>609056</t>
  </si>
  <si>
    <t>YASEMİN DM 35-19-M00002_ÖZBEK M03</t>
  </si>
  <si>
    <t>15.10.2019 12:43:12</t>
  </si>
  <si>
    <t>15.10.2019 13:36:40</t>
  </si>
  <si>
    <t>633046</t>
  </si>
  <si>
    <t>ÖREN TR-1 KÖK 35-27-L00213_  L02</t>
  </si>
  <si>
    <t>Şebeke Bakım Çalışması</t>
  </si>
  <si>
    <t>26.10.2019 13:42:29</t>
  </si>
  <si>
    <t>26.10.2019 16:17:13</t>
  </si>
  <si>
    <t>606843</t>
  </si>
  <si>
    <t>TR-10 35-31-L00010_943097860</t>
  </si>
  <si>
    <t>09.10.2019 17:29:04</t>
  </si>
  <si>
    <t>09.10.2019 20:32:17</t>
  </si>
  <si>
    <t>611404</t>
  </si>
  <si>
    <t>ÜÇPINAR DM 45-71-M00183_  M01</t>
  </si>
  <si>
    <t>21.10.2019 18:18:07</t>
  </si>
  <si>
    <t>21.10.2019 19:19:15</t>
  </si>
  <si>
    <t>622317</t>
  </si>
  <si>
    <t>ÜÇPINAR DM 45-71-M00183_  M03</t>
  </si>
  <si>
    <t>24.10.2019 11:21:55</t>
  </si>
  <si>
    <t>24.10.2019 11:54:31</t>
  </si>
  <si>
    <t>632373</t>
  </si>
  <si>
    <t>ÜÇPINAR TR-2 45-71-M00187_A</t>
  </si>
  <si>
    <t>AG Pano Kol Sigorta Atığı</t>
  </si>
  <si>
    <t>24.10.2019 14:22:00</t>
  </si>
  <si>
    <t>24.10.2019 15:39:29</t>
  </si>
  <si>
    <t>609449</t>
  </si>
  <si>
    <t>ÜÇPINAR DM 45-71-M00183_  M04</t>
  </si>
  <si>
    <t>16.10.2019 11:58:36</t>
  </si>
  <si>
    <t>16.10.2019 12:09:43</t>
  </si>
  <si>
    <t>594986</t>
  </si>
  <si>
    <t>06.10.2019 12:25:51</t>
  </si>
  <si>
    <t>06.10.2019 14:03:48</t>
  </si>
  <si>
    <t>607772</t>
  </si>
  <si>
    <t>ÜÇPINAR DM 45-71-M00183_  M05</t>
  </si>
  <si>
    <t>12.10.2019 03:52:45</t>
  </si>
  <si>
    <t>12.10.2019 04:38:11</t>
  </si>
  <si>
    <t>608891</t>
  </si>
  <si>
    <t>ÜÇPINAR DM 45-71-M00183_  M10</t>
  </si>
  <si>
    <t>15.10.2019 08:33:06</t>
  </si>
  <si>
    <t>15.10.2019 09:11:31</t>
  </si>
  <si>
    <t>605969</t>
  </si>
  <si>
    <t>08.10.2019 10:07:03</t>
  </si>
  <si>
    <t>08.10.2019 11:12:22</t>
  </si>
  <si>
    <t>607177</t>
  </si>
  <si>
    <t>10.10.2019 15:12:46</t>
  </si>
  <si>
    <t>10.10.2019 15:34:34</t>
  </si>
  <si>
    <t>609191</t>
  </si>
  <si>
    <t>15.10.2019 17:31:53</t>
  </si>
  <si>
    <t>15.10.2019 18:06:04</t>
  </si>
  <si>
    <t>622258</t>
  </si>
  <si>
    <t>DEMİRCİ TM 45-74-A00001_KÖYLER M03</t>
  </si>
  <si>
    <t>24.10.2019 09:31:55</t>
  </si>
  <si>
    <t>24.10.2019 15:59:57</t>
  </si>
  <si>
    <t>632641</t>
  </si>
  <si>
    <t>YILMAZ İM 45-78-A00003_YEDEK M11</t>
  </si>
  <si>
    <t>25.10.2019 10:39:42</t>
  </si>
  <si>
    <t>25.10.2019 13:01:01</t>
  </si>
  <si>
    <t>632946</t>
  </si>
  <si>
    <t>YILMAZ İM 45-78-A00003_YILMAZ TR-12 L09</t>
  </si>
  <si>
    <t>26.10.2019 09:06:45</t>
  </si>
  <si>
    <t>26.10.2019 09:58:07</t>
  </si>
  <si>
    <t>583627</t>
  </si>
  <si>
    <t>URLA İM 35-19-A00001_ÇEŞMEALTI L10</t>
  </si>
  <si>
    <t>04.10.2019 14:40:49</t>
  </si>
  <si>
    <t>04.10.2019 16:14:47</t>
  </si>
  <si>
    <t>611388</t>
  </si>
  <si>
    <t>TİRE DM-2 35-29-M00002_DM-1/50 M17</t>
  </si>
  <si>
    <t>21.10.2019 17:46:22</t>
  </si>
  <si>
    <t>21.10.2019 19:52:54</t>
  </si>
  <si>
    <t>608782</t>
  </si>
  <si>
    <t>YILMAZ TR-7 45-78-L00207_45-78-L00207</t>
  </si>
  <si>
    <t>AG Direkten Kesme Açma</t>
  </si>
  <si>
    <t>14.10.2019 18:38:29</t>
  </si>
  <si>
    <t>14.10.2019 22:50:35</t>
  </si>
  <si>
    <t>607296</t>
  </si>
  <si>
    <t>YILMAZ TR-28 45-78-L00228_DIREK TIPI TRAFO HUCRESI H01</t>
  </si>
  <si>
    <t>OG Ayırıcı Arızası</t>
  </si>
  <si>
    <t>10.10.2019 19:43:51</t>
  </si>
  <si>
    <t>10.10.2019 20:53:06</t>
  </si>
  <si>
    <t>607041</t>
  </si>
  <si>
    <t>10.10.2019 10:52:05</t>
  </si>
  <si>
    <t>10.10.2019 14:04:47</t>
  </si>
  <si>
    <t>584123</t>
  </si>
  <si>
    <t>YILMAZ TR-7 45-78-L00207_A</t>
  </si>
  <si>
    <t>05.10.2019 07:09:10</t>
  </si>
  <si>
    <t>05.10.2019 08:38:05</t>
  </si>
  <si>
    <t>552960</t>
  </si>
  <si>
    <t>SADETTİN DEMİR ÖZEL 45-78-L00714Ö_DIREK TIPI TRAFO HUCRESI H01</t>
  </si>
  <si>
    <t>03.10.2019 08:25:36</t>
  </si>
  <si>
    <t>03.10.2019 09:30:35</t>
  </si>
  <si>
    <t>563188</t>
  </si>
  <si>
    <t>SART TR-1 KÖK 45-78-M00168_  M04</t>
  </si>
  <si>
    <t>03.10.2019 16:13:56</t>
  </si>
  <si>
    <t>03.10.2019 16:33:00</t>
  </si>
  <si>
    <t>583913</t>
  </si>
  <si>
    <t>BERGAMA TM 35-16-A00004_BERGAMA-2 M03</t>
  </si>
  <si>
    <t>05.10.2019 00:30:18</t>
  </si>
  <si>
    <t>05.10.2019 01:19:03</t>
  </si>
  <si>
    <t>584040</t>
  </si>
  <si>
    <t>BERGAMA TM 35-16-A00004_DAĞISTAN M08</t>
  </si>
  <si>
    <t>OG Atlama Arızası</t>
  </si>
  <si>
    <t>05.10.2019 02:33:03</t>
  </si>
  <si>
    <t>05.10.2019 05:54:14</t>
  </si>
  <si>
    <t>607605</t>
  </si>
  <si>
    <t>BERGAMA TM 35-16-A00004_KOZAK M10</t>
  </si>
  <si>
    <t>11.10.2019 15:28:51</t>
  </si>
  <si>
    <t>11.10.2019 16:12:19</t>
  </si>
  <si>
    <t>606946</t>
  </si>
  <si>
    <t>BERGAMA TM 35-16-A00004_PAŞAKÖY M11</t>
  </si>
  <si>
    <t>10.10.2019 09:10:17</t>
  </si>
  <si>
    <t>10.10.2019 11:03:55</t>
  </si>
  <si>
    <t>563219</t>
  </si>
  <si>
    <t>SART TR-5 45-78-M00174_  M01</t>
  </si>
  <si>
    <t>03.10.2019 17:25:41</t>
  </si>
  <si>
    <t>03.10.2019 18:43:07</t>
  </si>
  <si>
    <t>606428</t>
  </si>
  <si>
    <t>SART TR-2 45-78-M00171_49315392</t>
  </si>
  <si>
    <t>09.10.2019 07:20:44</t>
  </si>
  <si>
    <t>09.10.2019 08:10:28</t>
  </si>
  <si>
    <t>609497</t>
  </si>
  <si>
    <t>SELENDİ DM 45-81-M00001_SATILMIŞ M14</t>
  </si>
  <si>
    <t>16.10.2019 13:15:33</t>
  </si>
  <si>
    <t>16.10.2019 15:11:45</t>
  </si>
  <si>
    <t>610757</t>
  </si>
  <si>
    <t>CİRİT SAHASI (KIBRISLI) 45-81-M00151_A</t>
  </si>
  <si>
    <t>AG Sehim Bozukluğu</t>
  </si>
  <si>
    <t>19.10.2019 19:52:23</t>
  </si>
  <si>
    <t>19.10.2019 21:04:19</t>
  </si>
  <si>
    <t>607082</t>
  </si>
  <si>
    <t>SELENDİ DM 45-81-M00001_SELENDİ ŞEHİR-1 M03</t>
  </si>
  <si>
    <t>10.10.2019 12:05:20</t>
  </si>
  <si>
    <t>10.10.2019 12:55:56</t>
  </si>
  <si>
    <t>608051</t>
  </si>
  <si>
    <t>SELENDİ DM 45-81-M00001_SELENDİ ŞEHİR-3 M11</t>
  </si>
  <si>
    <t>12.10.2019 17:29:17</t>
  </si>
  <si>
    <t>12.10.2019 18:15:00</t>
  </si>
  <si>
    <t>584243</t>
  </si>
  <si>
    <t>SELENDİ DM 45-81-M00001_OKLU İSA M15</t>
  </si>
  <si>
    <t>05.10.2019 09:06:00</t>
  </si>
  <si>
    <t>05.10.2019 09:21:52</t>
  </si>
  <si>
    <t>584186</t>
  </si>
  <si>
    <t>05.10.2019 08:18:45</t>
  </si>
  <si>
    <t>05.10.2019 09:40:13</t>
  </si>
  <si>
    <t>542459</t>
  </si>
  <si>
    <t>01.10.2019 18:20:07</t>
  </si>
  <si>
    <t>01.10.2019 18:30:58</t>
  </si>
  <si>
    <t>542113</t>
  </si>
  <si>
    <t>ESBAŞ İM 35-08-A00001_ESBAS-8 K15</t>
  </si>
  <si>
    <t>01.10.2019 03:17:18</t>
  </si>
  <si>
    <t>01.10.2019 03:19:05</t>
  </si>
  <si>
    <t>542112</t>
  </si>
  <si>
    <t>ESBAŞ İM 35-08-A00001_ESBAŞ-5 K13</t>
  </si>
  <si>
    <t>01.10.2019 03:15:18</t>
  </si>
  <si>
    <t>01.10.2019 03:18:50</t>
  </si>
  <si>
    <t>583931</t>
  </si>
  <si>
    <t>MENEMEN İM 35-28-A00001_FABRİKALAR L14</t>
  </si>
  <si>
    <t>05.10.2019 01:04:36</t>
  </si>
  <si>
    <t>05.10.2019 04:10:35</t>
  </si>
  <si>
    <t>542116</t>
  </si>
  <si>
    <t>ESBAŞ İM 35-08-A00001_ESBAŞ-12 K04</t>
  </si>
  <si>
    <t>01.10.2019 03:17:45</t>
  </si>
  <si>
    <t>01.10.2019 03:19:21</t>
  </si>
  <si>
    <t>542115</t>
  </si>
  <si>
    <t>ESBAŞ İM 35-08-A00001_ESBAŞ-10 K05</t>
  </si>
  <si>
    <t>01.10.2019 03:17:40</t>
  </si>
  <si>
    <t>01.10.2019 03:19:16</t>
  </si>
  <si>
    <t>608445</t>
  </si>
  <si>
    <t>GAZİEMİR GIS TM 35-08-A00006_SEYDİKÖY M03</t>
  </si>
  <si>
    <t>14.10.2019 06:52:51</t>
  </si>
  <si>
    <t>14.10.2019 07:03:07</t>
  </si>
  <si>
    <t>608973</t>
  </si>
  <si>
    <t>ÖDEMİŞ TM-2 35-15-A00005_İÇME SUYU M07</t>
  </si>
  <si>
    <t>15.10.2019 10:24:44</t>
  </si>
  <si>
    <t>15.10.2019 13:31:38</t>
  </si>
  <si>
    <t>633198</t>
  </si>
  <si>
    <t>ÖDEMİŞ TM-2 35-15-A00005_TRF-A M05</t>
  </si>
  <si>
    <t>27.10.2019 02:00:00</t>
  </si>
  <si>
    <t>27.10.2019 02:21:10</t>
  </si>
  <si>
    <t>633298</t>
  </si>
  <si>
    <t>ÖDEMİŞ TM-2 35-15-A00005_KAYMAKÇI-2 M21</t>
  </si>
  <si>
    <t>27.10.2019 11:50:36</t>
  </si>
  <si>
    <t>27.10.2019 12:02:17</t>
  </si>
  <si>
    <t>633297</t>
  </si>
  <si>
    <t>ÖDEMİŞ TM-2 35-15-A00005_KAYMAKÇI-1 M09</t>
  </si>
  <si>
    <t>27.10.2019 11:50:00</t>
  </si>
  <si>
    <t>27.10.2019 12:02:43</t>
  </si>
  <si>
    <t>632902</t>
  </si>
  <si>
    <t>26.10.2019 02:01:10</t>
  </si>
  <si>
    <t>26.10.2019 02:37:48</t>
  </si>
  <si>
    <t>633687</t>
  </si>
  <si>
    <t>ÖDEMİŞ TM-2 35-15-A00005_OSMANTEPE M19</t>
  </si>
  <si>
    <t>28.10.2019 14:26:00</t>
  </si>
  <si>
    <t>28.10.2019 15:34:32</t>
  </si>
  <si>
    <t>633496</t>
  </si>
  <si>
    <t>GÜZELYALI TM 35-01-A00008_GÜZELYALI-5 K05</t>
  </si>
  <si>
    <t>28.10.2019 02:01:37</t>
  </si>
  <si>
    <t>28.10.2019 02:05:19</t>
  </si>
  <si>
    <t>584173</t>
  </si>
  <si>
    <t>GÖLCÜK TR-3 35-15-L00318_  L04</t>
  </si>
  <si>
    <t>OG Hatta Yabancı Cisim</t>
  </si>
  <si>
    <t>05.10.2019 07:38:18</t>
  </si>
  <si>
    <t>05.10.2019 14:05:40</t>
  </si>
  <si>
    <t>633495</t>
  </si>
  <si>
    <t>GÜZELYALI TM 35-01-A00008_GÜZELYALI-4 K04</t>
  </si>
  <si>
    <t>28.10.2019 02:01:26</t>
  </si>
  <si>
    <t>28.10.2019 02:05:07</t>
  </si>
  <si>
    <t>606184</t>
  </si>
  <si>
    <t>GÖLCÜK TR-3 35-15-L00318_  L03</t>
  </si>
  <si>
    <t>08.10.2019 14:43:07</t>
  </si>
  <si>
    <t>08.10.2019 15:24:24</t>
  </si>
  <si>
    <t>605842</t>
  </si>
  <si>
    <t>08.10.2019 07:07:38</t>
  </si>
  <si>
    <t>08.10.2019 12:05:41</t>
  </si>
  <si>
    <t>607423</t>
  </si>
  <si>
    <t>11.10.2019 09:54:18</t>
  </si>
  <si>
    <t>11.10.2019 11:28:17</t>
  </si>
  <si>
    <t>609548</t>
  </si>
  <si>
    <t>AVDAN TR-5 KÖK 45-82-M00130_  M03</t>
  </si>
  <si>
    <t>16.10.2019 14:54:00</t>
  </si>
  <si>
    <t>16.10.2019 15:01:36</t>
  </si>
  <si>
    <t>608197</t>
  </si>
  <si>
    <t>BERGAMA TM 35-16-A00004_DİKİLİ-2 M16</t>
  </si>
  <si>
    <t>13.10.2019 09:51:24</t>
  </si>
  <si>
    <t>13.10.2019 10:03:11</t>
  </si>
  <si>
    <t>611975</t>
  </si>
  <si>
    <t>23.10.2019 12:36:00</t>
  </si>
  <si>
    <t>23.10.2019 17:10:57</t>
  </si>
  <si>
    <t>608898</t>
  </si>
  <si>
    <t>BERGAMA TM 35-16-A00004_BÖLCEK M14</t>
  </si>
  <si>
    <t>15.10.2019 08:46:32</t>
  </si>
  <si>
    <t>15.10.2019 09:38:22</t>
  </si>
  <si>
    <t>594529</t>
  </si>
  <si>
    <t>OG İletken Kopması</t>
  </si>
  <si>
    <t>05.10.2019 14:51:03</t>
  </si>
  <si>
    <t>05.10.2019 16:24:45</t>
  </si>
  <si>
    <t>583979</t>
  </si>
  <si>
    <t>05.10.2019 01:54:19</t>
  </si>
  <si>
    <t>05.10.2019 03:36:00</t>
  </si>
  <si>
    <t>606180</t>
  </si>
  <si>
    <t>ÇETMEN DM 35-26-M00924_KİPA DM M10</t>
  </si>
  <si>
    <t>OG Kesici Arızası</t>
  </si>
  <si>
    <t>08.10.2019 14:30:05</t>
  </si>
  <si>
    <t>08.10.2019 15:40:54</t>
  </si>
  <si>
    <t>632945</t>
  </si>
  <si>
    <t>26.10.2019 09:17:23</t>
  </si>
  <si>
    <t>26.10.2019 09:33:48</t>
  </si>
  <si>
    <t>606582</t>
  </si>
  <si>
    <t>KRAL KÖK 35-26-M00345_PEHLİVANOĞLU M03</t>
  </si>
  <si>
    <t>09.10.2019 11:07:06</t>
  </si>
  <si>
    <t>09.10.2019 13:25:07</t>
  </si>
  <si>
    <t>632930</t>
  </si>
  <si>
    <t>26.10.2019 09:04:31</t>
  </si>
  <si>
    <t>26.10.2019 09:12:15</t>
  </si>
  <si>
    <t>611290</t>
  </si>
  <si>
    <t>BORNOVA TM 35-02-A00005_TURKCELL M46</t>
  </si>
  <si>
    <t>21.10.2019 13:54:57</t>
  </si>
  <si>
    <t>21.10.2019 14:27:17</t>
  </si>
  <si>
    <t>584070</t>
  </si>
  <si>
    <t>PANCAR TM 35-26-A00003_PANCAR-3 M04</t>
  </si>
  <si>
    <t>05.10.2019 04:52:55</t>
  </si>
  <si>
    <t>05.10.2019 04:55:05</t>
  </si>
  <si>
    <t>606542</t>
  </si>
  <si>
    <t>SOMA A SANTRALİ TM 45-82-A00001_IŞIKLAR-1 M03</t>
  </si>
  <si>
    <t>09.10.2019 10:21:42</t>
  </si>
  <si>
    <t>09.10.2019 10:38:49</t>
  </si>
  <si>
    <t>611114</t>
  </si>
  <si>
    <t>ALMAK TM 35-17-A00003_KAREL-2 M34</t>
  </si>
  <si>
    <t>21.10.2019 03:06:33</t>
  </si>
  <si>
    <t>21.10.2019 03:15:44</t>
  </si>
  <si>
    <t>609531</t>
  </si>
  <si>
    <t>YUNTDAĞ KÖK 35-16-M00010_  M02</t>
  </si>
  <si>
    <t>16.10.2019 14:06:43</t>
  </si>
  <si>
    <t>16.10.2019 15:08:40</t>
  </si>
  <si>
    <t>611113</t>
  </si>
  <si>
    <t>ALMAK TM 35-17-A00003_KAREL-1 M33</t>
  </si>
  <si>
    <t>21.10.2019 03:06:05</t>
  </si>
  <si>
    <t>21.10.2019 03:09:49</t>
  </si>
  <si>
    <t>611112</t>
  </si>
  <si>
    <t>ALMAK TM 35-17-A00003_LİMAN-1 M26</t>
  </si>
  <si>
    <t>21.10.2019 03:05:56</t>
  </si>
  <si>
    <t>21.10.2019 03:09:40</t>
  </si>
  <si>
    <t>611111</t>
  </si>
  <si>
    <t>ALMAK TM 35-17-A00003_KÖYLER M28</t>
  </si>
  <si>
    <t>21.10.2019 03:05:32</t>
  </si>
  <si>
    <t>21.10.2019 03:08:59</t>
  </si>
  <si>
    <t>610890</t>
  </si>
  <si>
    <t>ALÇUK TM 35-17-A00001_MENEMEN-1 M30</t>
  </si>
  <si>
    <t>20.10.2019 10:24:56</t>
  </si>
  <si>
    <t>20.10.2019 10:35:27</t>
  </si>
  <si>
    <t>542414</t>
  </si>
  <si>
    <t>CABBAR DM 45-73-M00100_KEMALİYE-1 ÇIKIŞ M17</t>
  </si>
  <si>
    <t>01.10.2019 16:34:17</t>
  </si>
  <si>
    <t>01.10.2019 16:49:57</t>
  </si>
  <si>
    <t>610888</t>
  </si>
  <si>
    <t>ALÇUK TM 35-17-A00001_MENEMEN-2 M28</t>
  </si>
  <si>
    <t>20.10.2019 10:25:06</t>
  </si>
  <si>
    <t>20.10.2019 10:28:57</t>
  </si>
  <si>
    <t>610887</t>
  </si>
  <si>
    <t>ALÇUK TM 35-17-A00001_DERSAN-2 M27</t>
  </si>
  <si>
    <t>20.10.2019 10:24:30</t>
  </si>
  <si>
    <t>20.10.2019 10:37:00</t>
  </si>
  <si>
    <t>632403</t>
  </si>
  <si>
    <t>CABBAR DM 45-73-M00100_DSİ M06</t>
  </si>
  <si>
    <t>24.10.2019 15:59:46</t>
  </si>
  <si>
    <t>24.10.2019 16:24:44</t>
  </si>
  <si>
    <t>610797</t>
  </si>
  <si>
    <t>TEİŞA Hat Bakım Çalışması</t>
  </si>
  <si>
    <t>20.10.2019 03:03:47</t>
  </si>
  <si>
    <t>20.10.2019 03:08:30</t>
  </si>
  <si>
    <t>610796</t>
  </si>
  <si>
    <t>20.10.2019 03:03:29</t>
  </si>
  <si>
    <t>20.10.2019 03:08:09</t>
  </si>
  <si>
    <t>611229</t>
  </si>
  <si>
    <t>21.10.2019 11:20:00</t>
  </si>
  <si>
    <t>21.10.2019 15:52:56</t>
  </si>
  <si>
    <t>553041</t>
  </si>
  <si>
    <t>03.10.2019 10:41:00</t>
  </si>
  <si>
    <t>03.10.2019 15:48:19</t>
  </si>
  <si>
    <t>633966</t>
  </si>
  <si>
    <t>ÜNİVERSİTE TM 35-02-A00008_PINARBAŞI-2 M24</t>
  </si>
  <si>
    <t>29.10.2019 16:22:14</t>
  </si>
  <si>
    <t>29.10.2019 16:40:00</t>
  </si>
  <si>
    <t>610500</t>
  </si>
  <si>
    <t>ÜNİVERSİTE TM 35-02-A00008_ÜNİVERSİTE-6 K36</t>
  </si>
  <si>
    <t>19.10.2019 10:11:37</t>
  </si>
  <si>
    <t>19.10.2019 11:01:58</t>
  </si>
  <si>
    <t>610668</t>
  </si>
  <si>
    <t>KARŞIYAKA GIS TM 35-04-A00002_Karşıyaka-15 K24</t>
  </si>
  <si>
    <t>19.10.2019 16:09:47</t>
  </si>
  <si>
    <t>19.10.2019 16:45:08</t>
  </si>
  <si>
    <t>610153</t>
  </si>
  <si>
    <t>17.10.2019 19:20:36</t>
  </si>
  <si>
    <t>17.10.2019 19:28:39</t>
  </si>
  <si>
    <t>606025</t>
  </si>
  <si>
    <t>DERBENT TM 45-83-A00003_AHMETLİ M18</t>
  </si>
  <si>
    <t>08.10.2019 11:15:02</t>
  </si>
  <si>
    <t>08.10.2019 12:18:11</t>
  </si>
  <si>
    <t>606033</t>
  </si>
  <si>
    <t>ALOSBİ TM 35-17-A00006_ADALET-2 M08</t>
  </si>
  <si>
    <t>08.10.2019 11:20:52</t>
  </si>
  <si>
    <t>08.10.2019 11:22:44</t>
  </si>
  <si>
    <t>584412</t>
  </si>
  <si>
    <t>ŞEMİKLER TM 35-04-A00003_VADİ EVLERİ M02</t>
  </si>
  <si>
    <t>05.10.2019 11:42:48</t>
  </si>
  <si>
    <t>05.10.2019 12:12:07</t>
  </si>
  <si>
    <t>632906</t>
  </si>
  <si>
    <t>ŞEMİKLER TM 35-04-A00003_ŞEMİKLER-12 K42</t>
  </si>
  <si>
    <t>26.10.2019 03:01:28</t>
  </si>
  <si>
    <t>26.10.2019 03:04:37</t>
  </si>
  <si>
    <t>632905</t>
  </si>
  <si>
    <t>ŞEMİKLER TM 35-04-A00003_ŞEMİKLER-11 K41</t>
  </si>
  <si>
    <t>26.10.2019 03:01:22</t>
  </si>
  <si>
    <t>26.10.2019 03:04:30</t>
  </si>
  <si>
    <t>632904</t>
  </si>
  <si>
    <t>ŞEMİKLER TM 35-04-A00003_ŞEMİKLER-10 K39</t>
  </si>
  <si>
    <t>26.10.2019 03:01:14</t>
  </si>
  <si>
    <t>26.10.2019 03:04:22</t>
  </si>
  <si>
    <t>632903</t>
  </si>
  <si>
    <t>ŞEMİKLER TM 35-04-A00003_ŞEMİKLER-9 K38</t>
  </si>
  <si>
    <t>26.10.2019 03:01:07</t>
  </si>
  <si>
    <t>26.10.2019 03:04:15</t>
  </si>
  <si>
    <t>553002</t>
  </si>
  <si>
    <t>BALLICA İM 45-72-A00005_HAMİDİYE L08</t>
  </si>
  <si>
    <t>03.10.2019 09:32:53</t>
  </si>
  <si>
    <t>03.10.2019 12:44:04</t>
  </si>
  <si>
    <t>610249</t>
  </si>
  <si>
    <t>URLA TM-1 35-19-A00004_GÜZELBAHÇE-2 M07</t>
  </si>
  <si>
    <t>18.10.2019 09:07:52</t>
  </si>
  <si>
    <t>18.10.2019 09:19:17</t>
  </si>
  <si>
    <t>606343</t>
  </si>
  <si>
    <t>08.10.2019 19:17:32</t>
  </si>
  <si>
    <t>08.10.2019 19:25:24</t>
  </si>
  <si>
    <t>608350</t>
  </si>
  <si>
    <t>13.10.2019 17:03:43</t>
  </si>
  <si>
    <t>13.10.2019 19:26:47</t>
  </si>
  <si>
    <t>607343</t>
  </si>
  <si>
    <t>BUCA TM 35-03-A00003_Buca-18 K25</t>
  </si>
  <si>
    <t>11.10.2019 01:54:23</t>
  </si>
  <si>
    <t>11.10.2019 02:25:00</t>
  </si>
  <si>
    <t>607345</t>
  </si>
  <si>
    <t>11.10.2019 02:27:20</t>
  </si>
  <si>
    <t>11.10.2019 03:11:19</t>
  </si>
  <si>
    <t>607588</t>
  </si>
  <si>
    <t>TR-45 35-30-L00045_B</t>
  </si>
  <si>
    <t>11.10.2019 13:54:18</t>
  </si>
  <si>
    <t>11.10.2019 16:41:11</t>
  </si>
  <si>
    <t>594578</t>
  </si>
  <si>
    <t>HABAŞ TM 35-17-A00008_CEBİTAŞ-4 M19</t>
  </si>
  <si>
    <t>05.10.2019 15:56:31</t>
  </si>
  <si>
    <t>05.10.2019 16:00:40</t>
  </si>
  <si>
    <t>594546</t>
  </si>
  <si>
    <t>OG Kablo Başlığı Arızası</t>
  </si>
  <si>
    <t>05.10.2019 15:07:07</t>
  </si>
  <si>
    <t>05.10.2019 16:00:11</t>
  </si>
  <si>
    <t>611848</t>
  </si>
  <si>
    <t>HABAŞ TM 35-17-A00008_ÖZKAN-1 M17</t>
  </si>
  <si>
    <t>23.10.2019 08:10:15</t>
  </si>
  <si>
    <t>23.10.2019 08:26:17</t>
  </si>
  <si>
    <t>610208</t>
  </si>
  <si>
    <t>EBSO TM 35-09-A00001_EBSO-9 K33</t>
  </si>
  <si>
    <t>18.10.2019 03:02:08</t>
  </si>
  <si>
    <t>18.10.2019 03:14:44</t>
  </si>
  <si>
    <t>584005</t>
  </si>
  <si>
    <t>TİRE TM 35-29-A00003_TİRE-1 M23</t>
  </si>
  <si>
    <t>05.10.2019 02:18:35</t>
  </si>
  <si>
    <t>05.10.2019 02:44:18</t>
  </si>
  <si>
    <t>607773</t>
  </si>
  <si>
    <t>ARSLANLAR TM 35-26-A00004_BAYINDIR M01</t>
  </si>
  <si>
    <t>12.10.2019 06:23:25</t>
  </si>
  <si>
    <t>12.10.2019 06:27:19</t>
  </si>
  <si>
    <t>607333</t>
  </si>
  <si>
    <t>ARSLANLAR TM 35-26-A00004_KÖYLER-1 L42</t>
  </si>
  <si>
    <t>10.10.2019 23:54:15</t>
  </si>
  <si>
    <t>10.10.2019 23:57:04</t>
  </si>
  <si>
    <t>605786</t>
  </si>
  <si>
    <t>ARSLANLAR TM 35-26-A00004_YAZIBAŞI-1 M34</t>
  </si>
  <si>
    <t>08.10.2019 03:51:15</t>
  </si>
  <si>
    <t>08.10.2019 05:17:19</t>
  </si>
  <si>
    <t>573248</t>
  </si>
  <si>
    <t>ARSLANLAR TM 35-26-A00004_KÖYLER-3 L45</t>
  </si>
  <si>
    <t>03.10.2019 18:57:36</t>
  </si>
  <si>
    <t>03.10.2019 19:15:30</t>
  </si>
  <si>
    <t>553114</t>
  </si>
  <si>
    <t>03.10.2019 13:19:09</t>
  </si>
  <si>
    <t>03.10.2019 13:24:09</t>
  </si>
  <si>
    <t>584068</t>
  </si>
  <si>
    <t>05.10.2019 04:33:27</t>
  </si>
  <si>
    <t>05.10.2019 04:39:21</t>
  </si>
  <si>
    <t>584064</t>
  </si>
  <si>
    <t>05.10.2019 04:12:57</t>
  </si>
  <si>
    <t>05.10.2019 04:19:39</t>
  </si>
  <si>
    <t>583975</t>
  </si>
  <si>
    <t>05.10.2019 01:53:04</t>
  </si>
  <si>
    <t>05.10.2019 01:59:11</t>
  </si>
  <si>
    <t>611255</t>
  </si>
  <si>
    <t>ARSLANLAR TM 35-26-A00004_KÖYLER-2 L43</t>
  </si>
  <si>
    <t>21.10.2019 12:19:55</t>
  </si>
  <si>
    <t>21.10.2019 12:25:36</t>
  </si>
  <si>
    <t>610812</t>
  </si>
  <si>
    <t>ARSLANLAR TM 35-26-A00004_SELÇUK M23</t>
  </si>
  <si>
    <t>20.10.2019 08:04:32</t>
  </si>
  <si>
    <t>20.10.2019 08:06:01</t>
  </si>
  <si>
    <t>633173</t>
  </si>
  <si>
    <t>ALAÇATI TM 35-18-A00005_KARABURUN-1 M19</t>
  </si>
  <si>
    <t>26.10.2019 21:02:31</t>
  </si>
  <si>
    <t>26.10.2019 21:09:43</t>
  </si>
  <si>
    <t>632889</t>
  </si>
  <si>
    <t>PİYALE TM 35-02-A00007_PİYALE-29 K40</t>
  </si>
  <si>
    <t>26.10.2019 01:21:39</t>
  </si>
  <si>
    <t>26.10.2019 01:25:31</t>
  </si>
  <si>
    <t>553113</t>
  </si>
  <si>
    <t>DELİKTAŞ TR-1 35-30-M00155_35-30-M00155</t>
  </si>
  <si>
    <t>03.10.2019 12:43:26</t>
  </si>
  <si>
    <t>03.10.2019 13:26:16</t>
  </si>
  <si>
    <t>542201</t>
  </si>
  <si>
    <t>ÜNİVERSİTE TM 35-02-A00008_4.SANAYİ-1 M03</t>
  </si>
  <si>
    <t>Yabani Hayvan Teması</t>
  </si>
  <si>
    <t>01.10.2019 10:05:36</t>
  </si>
  <si>
    <t>01.10.2019 10:29:49</t>
  </si>
  <si>
    <t>594510</t>
  </si>
  <si>
    <t>ÜNİVERSİTE TM 35-02-A00008_ERZENE M10</t>
  </si>
  <si>
    <t>05.10.2019 14:26:04</t>
  </si>
  <si>
    <t>05.10.2019 14:49:47</t>
  </si>
  <si>
    <t>608768</t>
  </si>
  <si>
    <t>EGE İM 35-02-A00003_ZAFER K19</t>
  </si>
  <si>
    <t>14.10.2019 17:58:43</t>
  </si>
  <si>
    <t>14.10.2019 19:02:40</t>
  </si>
  <si>
    <t>632888</t>
  </si>
  <si>
    <t>PİYALE TM 35-02-A00007_PİYALE-32 K43</t>
  </si>
  <si>
    <t>26.10.2019 01:10:28</t>
  </si>
  <si>
    <t>26.10.2019 01:56:13</t>
  </si>
  <si>
    <t>632879</t>
  </si>
  <si>
    <t>PİYALE TM 35-02-A00007_PİYALE-19 K25</t>
  </si>
  <si>
    <t>26.10.2019 00:35:18</t>
  </si>
  <si>
    <t>26.10.2019 00:37:26</t>
  </si>
  <si>
    <t>632877</t>
  </si>
  <si>
    <t>PİYALE TM 35-02-A00007_PİYALE-18 K24</t>
  </si>
  <si>
    <t>26.10.2019 00:15:24</t>
  </si>
  <si>
    <t>26.10.2019 00:19:20</t>
  </si>
  <si>
    <t>595286</t>
  </si>
  <si>
    <t>ULUCAK TM 35-28-A00002_TR-A M02</t>
  </si>
  <si>
    <t>07.10.2019 03:02:10</t>
  </si>
  <si>
    <t>07.10.2019 03:16:00</t>
  </si>
  <si>
    <t>611005</t>
  </si>
  <si>
    <t>DİKİLİ İM 35-30-A00001_ALTINOVA M02</t>
  </si>
  <si>
    <t>20.10.2019 15:59:13</t>
  </si>
  <si>
    <t>20.10.2019 16:12:02</t>
  </si>
  <si>
    <t>605979</t>
  </si>
  <si>
    <t>SART TR-10 45-78-M00183_49316654</t>
  </si>
  <si>
    <t>AG Tel Kopuğu</t>
  </si>
  <si>
    <t>08.10.2019 10:21:00</t>
  </si>
  <si>
    <t>08.10.2019 11:57:50</t>
  </si>
  <si>
    <t>563134</t>
  </si>
  <si>
    <t>ULUKENT DM-4/14 35-28-M00033_c1b C</t>
  </si>
  <si>
    <t>AG Box / Sdk Giriş Sigorta Atığı</t>
  </si>
  <si>
    <t>03.10.2019 13:49:03</t>
  </si>
  <si>
    <t>03.10.2019 15:33:36</t>
  </si>
  <si>
    <t>607159</t>
  </si>
  <si>
    <t>10.10.2019 14:14:16</t>
  </si>
  <si>
    <t>10.10.2019 15:09:04</t>
  </si>
  <si>
    <t>542095</t>
  </si>
  <si>
    <t>MENEMEN İM 35-28-A00001_TR-70 ÇIKIŞI L04</t>
  </si>
  <si>
    <t>01.10.2019 01:07:00</t>
  </si>
  <si>
    <t>01.10.2019 06:17:30</t>
  </si>
  <si>
    <t>608521</t>
  </si>
  <si>
    <t>14.10.2019 09:45:08</t>
  </si>
  <si>
    <t>14.10.2019 10:21:40</t>
  </si>
  <si>
    <t>622283</t>
  </si>
  <si>
    <t>TR-10/C 45-74-M00317_45-74-M00317</t>
  </si>
  <si>
    <t>24.10.2019 10:29:00</t>
  </si>
  <si>
    <t>24.10.2019 14:30:22</t>
  </si>
  <si>
    <t>607424</t>
  </si>
  <si>
    <t>BİRGİ TR-18 35-15-L00398_950391981</t>
  </si>
  <si>
    <t>11.10.2019 09:29:11</t>
  </si>
  <si>
    <t>11.10.2019 18:43:24</t>
  </si>
  <si>
    <t>607388</t>
  </si>
  <si>
    <t>İBRAHİM KIZIL VE ARKADAŞLARI 35-24-M00027_  H</t>
  </si>
  <si>
    <t>11.10.2019 08:45:51</t>
  </si>
  <si>
    <t>11.10.2019 10:14:12</t>
  </si>
  <si>
    <t>583437</t>
  </si>
  <si>
    <t>MEDAR DM 45-72-L00079_  L05</t>
  </si>
  <si>
    <t>04.10.2019 10:51:53</t>
  </si>
  <si>
    <t>04.10.2019 11:15:34</t>
  </si>
  <si>
    <t>611055</t>
  </si>
  <si>
    <t>YILMAZ TR-28 45-78-L00228_953249737</t>
  </si>
  <si>
    <t>20.10.2019 18:47:01</t>
  </si>
  <si>
    <t>20.10.2019 19:07:31</t>
  </si>
  <si>
    <t>608689</t>
  </si>
  <si>
    <t>YILMAZ TR-6 45-78-L00206_953249214</t>
  </si>
  <si>
    <t>14.10.2019 15:14:42</t>
  </si>
  <si>
    <t>14.10.2019 16:00:03</t>
  </si>
  <si>
    <t>608649</t>
  </si>
  <si>
    <t>YILMAZ TR-15 45-78-L00215_953249083</t>
  </si>
  <si>
    <t>14.10.2019 13:47:07</t>
  </si>
  <si>
    <t>14.10.2019 14:57:47</t>
  </si>
  <si>
    <t>583477</t>
  </si>
  <si>
    <t>YILMAZ TR-28 45-78-L00228_953249069</t>
  </si>
  <si>
    <t>04.10.2019 12:10:21</t>
  </si>
  <si>
    <t>04.10.2019 13:07:20</t>
  </si>
  <si>
    <t>633977</t>
  </si>
  <si>
    <t>DİKİLİ İM 35-30-A00001_ÇANDARLI-2 M08</t>
  </si>
  <si>
    <t>29.10.2019 16:32:29</t>
  </si>
  <si>
    <t>29.10.2019 18:09:30</t>
  </si>
  <si>
    <t>608243</t>
  </si>
  <si>
    <t>MENEMEN İM 35-28-A00001_MENEMEN ŞEHİR-1 L06</t>
  </si>
  <si>
    <t>13.10.2019 11:59:01</t>
  </si>
  <si>
    <t>13.10.2019 13:23:41</t>
  </si>
  <si>
    <t>610804</t>
  </si>
  <si>
    <t>DİKİLİ İM 35-30-A00001_KOCAOBA L29</t>
  </si>
  <si>
    <t>20.10.2019 04:39:00</t>
  </si>
  <si>
    <t>20.10.2019 04:55:35</t>
  </si>
  <si>
    <t>608154</t>
  </si>
  <si>
    <t>13.10.2019 08:32:01</t>
  </si>
  <si>
    <t>13.10.2019 09:21:33</t>
  </si>
  <si>
    <t>607272</t>
  </si>
  <si>
    <t>TİRE TR-14 35-29-L00014_950336936</t>
  </si>
  <si>
    <t>AG Branşman Yeraltı Kablo Arızası</t>
  </si>
  <si>
    <t>10.10.2019 18:36:11</t>
  </si>
  <si>
    <t>10.10.2019 20:53:05</t>
  </si>
  <si>
    <t>633229</t>
  </si>
  <si>
    <t>GÜZELYALI SİTESİ 35-19-M00239_  M01</t>
  </si>
  <si>
    <t>27.10.2019 09:06:42</t>
  </si>
  <si>
    <t>27.10.2019 10:54:31</t>
  </si>
  <si>
    <t>594900</t>
  </si>
  <si>
    <t>TR-6 35-30-L00006_B</t>
  </si>
  <si>
    <t>06.10.2019 10:04:00</t>
  </si>
  <si>
    <t>06.10.2019 18:40:05</t>
  </si>
  <si>
    <t>595016</t>
  </si>
  <si>
    <t>TR-2 35-30-L00002_TR-07 L05</t>
  </si>
  <si>
    <t>06.10.2019 12:37:51</t>
  </si>
  <si>
    <t>06.10.2019 13:48:59</t>
  </si>
  <si>
    <t>606162</t>
  </si>
  <si>
    <t>TR-133 35-16-L00133_953316832</t>
  </si>
  <si>
    <t>08.10.2019 14:21:10</t>
  </si>
  <si>
    <t>08.10.2019 17:38:03</t>
  </si>
  <si>
    <t>594539</t>
  </si>
  <si>
    <t>TR-133 35-16-L00133_953316830</t>
  </si>
  <si>
    <t>05.10.2019 14:49:14</t>
  </si>
  <si>
    <t>05.10.2019 20:28:56</t>
  </si>
  <si>
    <t>607040</t>
  </si>
  <si>
    <t>TR-1/17 45-72-M00017_49743089</t>
  </si>
  <si>
    <t>10.10.2019 10:48:26</t>
  </si>
  <si>
    <t>10.10.2019 11:39:14</t>
  </si>
  <si>
    <t>633029</t>
  </si>
  <si>
    <t>TR-2/45 45-72-L00045_49742167</t>
  </si>
  <si>
    <t>26.10.2019 13:07:00</t>
  </si>
  <si>
    <t>26.10.2019 14:10:23</t>
  </si>
  <si>
    <t>612150</t>
  </si>
  <si>
    <t>MEDAR TR-4 45-72-L00287_956478560</t>
  </si>
  <si>
    <t>23.10.2019 19:31:16</t>
  </si>
  <si>
    <t>23.10.2019 21:13:00</t>
  </si>
  <si>
    <t>633271</t>
  </si>
  <si>
    <t>KAYALIOĞLU TR-4 45-72-L00075_DIREK TIPI TRAFO HUCRESI H01</t>
  </si>
  <si>
    <t>27.10.2019 10:33:00</t>
  </si>
  <si>
    <t>27.10.2019 11:26:47</t>
  </si>
  <si>
    <t>610166</t>
  </si>
  <si>
    <t>SANCAKLI BOZKÖY TR-8 45-71-M00501_DIREK TIPI TRAFO HUCRESI H01</t>
  </si>
  <si>
    <t>17.10.2019 20:00:43</t>
  </si>
  <si>
    <t>17.10.2019 21:00:00</t>
  </si>
  <si>
    <t>611812</t>
  </si>
  <si>
    <t>KAYALIOĞLU TR-1 45-72-L00071_45-72-L00071</t>
  </si>
  <si>
    <t>AG Termik Açması</t>
  </si>
  <si>
    <t>22.10.2019 21:08:02</t>
  </si>
  <si>
    <t>22.10.2019 22:53:00</t>
  </si>
  <si>
    <t>607117</t>
  </si>
  <si>
    <t>MSB AKHİSAR NATO TESİSLERİ ÖZEL 45-72-L00654Ö_DIREK TIPI TRAFO HUCRESI H01</t>
  </si>
  <si>
    <t>10.10.2019 13:01:00</t>
  </si>
  <si>
    <t>10.10.2019 15:16:51</t>
  </si>
  <si>
    <t>608844</t>
  </si>
  <si>
    <t>KAYALIOĞLU TR-3 45-72-L00074_956489578</t>
  </si>
  <si>
    <t>15.10.2019 00:30:39</t>
  </si>
  <si>
    <t>15.10.2019 02:40:15</t>
  </si>
  <si>
    <t>607158</t>
  </si>
  <si>
    <t>AĞAÇ İŞLERİ KÖK-2 (M-703) 35-22-M00125_  M02</t>
  </si>
  <si>
    <t>10.10.2019 13:45:04</t>
  </si>
  <si>
    <t>10.10.2019 14:58:31</t>
  </si>
  <si>
    <t>610297</t>
  </si>
  <si>
    <t>M-1814 KISIK DM-1 35-22-M00095_  M02</t>
  </si>
  <si>
    <t>18.10.2019 09:54:45</t>
  </si>
  <si>
    <t>18.10.2019 13:00:00</t>
  </si>
  <si>
    <t>633228</t>
  </si>
  <si>
    <t>M-1815 KISIK DM-2 35-22-M00096_  M04</t>
  </si>
  <si>
    <t>27.10.2019 09:08:56</t>
  </si>
  <si>
    <t>27.10.2019 11:34:37</t>
  </si>
  <si>
    <t>632910</t>
  </si>
  <si>
    <t>METAL 00LER0 TR-16 35-22-M00116_TR16e1</t>
  </si>
  <si>
    <t>26.10.2019 06:59:26</t>
  </si>
  <si>
    <t>26.10.2019 10:53:55</t>
  </si>
  <si>
    <t>634243</t>
  </si>
  <si>
    <t>OĞLANANASI TR-10 35-22-M00263_35-22-M00263</t>
  </si>
  <si>
    <t>AG Hatta Ağaç Kesimi</t>
  </si>
  <si>
    <t>30.10.2019 13:58:00</t>
  </si>
  <si>
    <t>30.10.2019 14:41:52</t>
  </si>
  <si>
    <t>633641</t>
  </si>
  <si>
    <t>ATA0 00LER0 TR-9 35-22-M00109_TR9/A1</t>
  </si>
  <si>
    <t>28.10.2019 12:25:40</t>
  </si>
  <si>
    <t>28.10.2019 13:05:23</t>
  </si>
  <si>
    <t>605970</t>
  </si>
  <si>
    <t>DM-3 (TR-16) 35-15-M00016_SANAYİ M03</t>
  </si>
  <si>
    <t>08.10.2019 10:00:46</t>
  </si>
  <si>
    <t>08.10.2019 10:24:43</t>
  </si>
  <si>
    <t>609251</t>
  </si>
  <si>
    <t>TR-2/30-A 45-72-L00060_956478130</t>
  </si>
  <si>
    <t>AG Box / Sdk Abone Çıkış Sigorta Atığı</t>
  </si>
  <si>
    <t>15.10.2019 20:39:13</t>
  </si>
  <si>
    <t>15.10.2019 23:13:46</t>
  </si>
  <si>
    <t>605379</t>
  </si>
  <si>
    <t>07.10.2019 09:56:16</t>
  </si>
  <si>
    <t>07.10.2019 16:44:13</t>
  </si>
  <si>
    <t>609798</t>
  </si>
  <si>
    <t>17.10.2019 08:05:05</t>
  </si>
  <si>
    <t>17.10.2019 09:52:47</t>
  </si>
  <si>
    <t>610634</t>
  </si>
  <si>
    <t>19.10.2019 14:26:28</t>
  </si>
  <si>
    <t>19.10.2019 16:36:09</t>
  </si>
  <si>
    <t>607143</t>
  </si>
  <si>
    <t>TR-22 35-31-L00022_956593048</t>
  </si>
  <si>
    <t>10.10.2019 13:41:09</t>
  </si>
  <si>
    <t>10.10.2019 14:26:52</t>
  </si>
  <si>
    <t>632963</t>
  </si>
  <si>
    <t>26.10.2019 09:40:00</t>
  </si>
  <si>
    <t>26.10.2019 13:49:29</t>
  </si>
  <si>
    <t>583917</t>
  </si>
  <si>
    <t>BERGAMA TM 35-16-A00004_ÇANDARLI-2 M07</t>
  </si>
  <si>
    <t>05.10.2019 00:38:38</t>
  </si>
  <si>
    <t>05.10.2019 01:38:00</t>
  </si>
  <si>
    <t>605767</t>
  </si>
  <si>
    <t>KARAREİS KÖK 35-19-M00442_  H5</t>
  </si>
  <si>
    <t>08.10.2019 01:40:46</t>
  </si>
  <si>
    <t>08.10.2019 11:57:33</t>
  </si>
  <si>
    <t>634721</t>
  </si>
  <si>
    <t>31.10.2019 23:32:50</t>
  </si>
  <si>
    <t>01.11.2019 14:01:57</t>
  </si>
  <si>
    <t>610124</t>
  </si>
  <si>
    <t>17.10.2019 17:55:30</t>
  </si>
  <si>
    <t>17.10.2019 20:33:23</t>
  </si>
  <si>
    <t>605583</t>
  </si>
  <si>
    <t>TR-10 35-16-L00010_953318127</t>
  </si>
  <si>
    <t>07.10.2019 16:13:11</t>
  </si>
  <si>
    <t>07.10.2019 16:56:31</t>
  </si>
  <si>
    <t>611725</t>
  </si>
  <si>
    <t>TR-2/30-A 45-72-L00060_956500035</t>
  </si>
  <si>
    <t>22.10.2019 17:03:37</t>
  </si>
  <si>
    <t>22.10.2019 21:27:06</t>
  </si>
  <si>
    <t>606019</t>
  </si>
  <si>
    <t>BAĞARASI TR-10 KÖK 35-23-M00179_  M02</t>
  </si>
  <si>
    <t>08.10.2019 10:53:55</t>
  </si>
  <si>
    <t>08.10.2019 11:49:48</t>
  </si>
  <si>
    <t>607149</t>
  </si>
  <si>
    <t>TR-2/47-A 45-72-L00082_956500274</t>
  </si>
  <si>
    <t>10.10.2019 13:58:41</t>
  </si>
  <si>
    <t>10.10.2019 14:49:29</t>
  </si>
  <si>
    <t>607214</t>
  </si>
  <si>
    <t>ALAŞEHİR TR-27 45-73-M00027_45-73-M00027</t>
  </si>
  <si>
    <t>AG Direk Değişimi</t>
  </si>
  <si>
    <t>10.10.2019 16:36:00</t>
  </si>
  <si>
    <t>10.10.2019 17:16:41</t>
  </si>
  <si>
    <t>542919</t>
  </si>
  <si>
    <t>ULUKENT DM-4/1 35-28-M00043_  M03</t>
  </si>
  <si>
    <t>02.10.2019 21:46:34</t>
  </si>
  <si>
    <t>02.10.2019 22:15:00</t>
  </si>
  <si>
    <t>584136</t>
  </si>
  <si>
    <t>EKOTEN KÖK 35-26-M00380_  M03</t>
  </si>
  <si>
    <t>05.10.2019 07:19:29</t>
  </si>
  <si>
    <t>05.10.2019 07:41:30</t>
  </si>
  <si>
    <t>607412</t>
  </si>
  <si>
    <t>11.10.2019 08:24:12</t>
  </si>
  <si>
    <t>11.10.2019 09:39:19</t>
  </si>
  <si>
    <t>608550</t>
  </si>
  <si>
    <t>ALAŞEHİR TR-27 45-73-M00027_C</t>
  </si>
  <si>
    <t>14.10.2019 10:28:00</t>
  </si>
  <si>
    <t>14.10.2019 13:26:29</t>
  </si>
  <si>
    <t>553010</t>
  </si>
  <si>
    <t>ALAŞEHİR TR-6 45-73-M00006_945673262</t>
  </si>
  <si>
    <t>03.10.2019 09:47:43</t>
  </si>
  <si>
    <t>03.10.2019 10:14:33</t>
  </si>
  <si>
    <t>594657</t>
  </si>
  <si>
    <t>HASKÖY TR-1 35-20-L00206_B</t>
  </si>
  <si>
    <t>05.10.2019 16:55:40</t>
  </si>
  <si>
    <t>05.10.2019 18:34:45</t>
  </si>
  <si>
    <t>609453</t>
  </si>
  <si>
    <t>HASKÖY TR-1 35-20-L00206_DIREK TIPI TRAFO HUCRESI H01</t>
  </si>
  <si>
    <t>16.10.2019 12:03:52</t>
  </si>
  <si>
    <t>16.10.2019 14:17:04</t>
  </si>
  <si>
    <t>609435</t>
  </si>
  <si>
    <t>Fiziki İrtibat</t>
  </si>
  <si>
    <t>16.10.2019 11:26:56</t>
  </si>
  <si>
    <t>16.10.2019 11:49:03</t>
  </si>
  <si>
    <t>610366</t>
  </si>
  <si>
    <t>OĞLANANASI TR-5 KÖK 35-22-M00092_  M05</t>
  </si>
  <si>
    <t>18.10.2019 17:08:23</t>
  </si>
  <si>
    <t>18.10.2019 18:00:00</t>
  </si>
  <si>
    <t>611204</t>
  </si>
  <si>
    <t>AKSELENDİ İM 45-72-A00004_AKSELENDİ TR7 L11</t>
  </si>
  <si>
    <t>21.10.2019 10:48:23</t>
  </si>
  <si>
    <t>21.10.2019 12:00:21</t>
  </si>
  <si>
    <t>622361</t>
  </si>
  <si>
    <t>TR-61 HALİM AVCI GRB. 35-15-L00061_DIREK TIPI TRAFO HUCRESI H01</t>
  </si>
  <si>
    <t>24.10.2019 13:12:34</t>
  </si>
  <si>
    <t>24.10.2019 14:36:25</t>
  </si>
  <si>
    <t>606128</t>
  </si>
  <si>
    <t>TR-41 35-30-L00041_955303731</t>
  </si>
  <si>
    <t>08.10.2019 13:28:59</t>
  </si>
  <si>
    <t>08.10.2019 14:37:13</t>
  </si>
  <si>
    <t>633308</t>
  </si>
  <si>
    <t>TR-41 35-15-M00041_48858858</t>
  </si>
  <si>
    <t>27.10.2019 12:08:28</t>
  </si>
  <si>
    <t>27.10.2019 13:26:06</t>
  </si>
  <si>
    <t>606556</t>
  </si>
  <si>
    <t>TR-31 35-15-M00031_48860928</t>
  </si>
  <si>
    <t>09.10.2019 10:33:05</t>
  </si>
  <si>
    <t>09.10.2019 17:13:05</t>
  </si>
  <si>
    <t>608166</t>
  </si>
  <si>
    <t>TR-60 35-16-L00060_  L04</t>
  </si>
  <si>
    <t>13.10.2019 08:55:28</t>
  </si>
  <si>
    <t>13.10.2019 09:10:00</t>
  </si>
  <si>
    <t>634135</t>
  </si>
  <si>
    <t>TR-77 ÇEŞMEALTI KÖK 35-19-L00077_  L02</t>
  </si>
  <si>
    <t>30.10.2019 10:32:18</t>
  </si>
  <si>
    <t>30.10.2019 11:00:26</t>
  </si>
  <si>
    <t>606467</t>
  </si>
  <si>
    <t>ÜNİVERSİTE TM 35-02-A00008_ÜNİVERSİTE-5 K35</t>
  </si>
  <si>
    <t>09.10.2019 09:04:19</t>
  </si>
  <si>
    <t>09.10.2019 09:13:58</t>
  </si>
  <si>
    <t>606640</t>
  </si>
  <si>
    <t>ÜNİVERSİTE TM 35-02-A00008_KARASULUK M17</t>
  </si>
  <si>
    <t>09.10.2019 13:15:28</t>
  </si>
  <si>
    <t>09.10.2019 14:02:01</t>
  </si>
  <si>
    <t>606643</t>
  </si>
  <si>
    <t>09.10.2019 13:20:00</t>
  </si>
  <si>
    <t>09.10.2019 14:17:28</t>
  </si>
  <si>
    <t>606214</t>
  </si>
  <si>
    <t>TR-62 35-16-L00062_953335129</t>
  </si>
  <si>
    <t>08.10.2019 15:32:09</t>
  </si>
  <si>
    <t>08.10.2019 15:58:28</t>
  </si>
  <si>
    <t>606291</t>
  </si>
  <si>
    <t>TR-62 35-16-L00062_C02 C</t>
  </si>
  <si>
    <t>08.10.2019 17:19:08</t>
  </si>
  <si>
    <t>08.10.2019 18:30:42</t>
  </si>
  <si>
    <t>563221</t>
  </si>
  <si>
    <t>TR-116 35-16-L00116_B</t>
  </si>
  <si>
    <t>03.10.2019 17:01:42</t>
  </si>
  <si>
    <t>03.10.2019 19:04:55</t>
  </si>
  <si>
    <t>633941</t>
  </si>
  <si>
    <t>TÜRKELLİ DM (TR-4) 35-28-M00368_TÜRKELLİ TR-1803 ÇIKIŞ M013</t>
  </si>
  <si>
    <t>29.10.2019 14:46:00</t>
  </si>
  <si>
    <t>29.10.2019 15:05:16</t>
  </si>
  <si>
    <t>633109</t>
  </si>
  <si>
    <t>TR-76 35-16-L00076_A</t>
  </si>
  <si>
    <t>26.10.2019 15:03:34</t>
  </si>
  <si>
    <t>26.10.2019 18:26:10</t>
  </si>
  <si>
    <t>607221</t>
  </si>
  <si>
    <t>DM-5/11 35-26-M00804_  M03</t>
  </si>
  <si>
    <t>OG Kademe Ayarı</t>
  </si>
  <si>
    <t>10.10.2019 16:30:43</t>
  </si>
  <si>
    <t>10.10.2019 17:48:46</t>
  </si>
  <si>
    <t>633154</t>
  </si>
  <si>
    <t>26.10.2019 18:47:25</t>
  </si>
  <si>
    <t>26.10.2019 19:23:46</t>
  </si>
  <si>
    <t>609652</t>
  </si>
  <si>
    <t>ALAŞEHİR TR-4 45-73-M00004_45-73-M00004</t>
  </si>
  <si>
    <t>16.10.2019 18:06:24</t>
  </si>
  <si>
    <t>16.10.2019 19:55:16</t>
  </si>
  <si>
    <t>634668</t>
  </si>
  <si>
    <t>31.10.2019 18:45:10</t>
  </si>
  <si>
    <t>31.10.2019 20:08:31</t>
  </si>
  <si>
    <t>552954</t>
  </si>
  <si>
    <t>DM-12 45-73-M00067_  M11</t>
  </si>
  <si>
    <t>03.10.2019 08:01:38</t>
  </si>
  <si>
    <t>03.10.2019 08:36:57</t>
  </si>
  <si>
    <t>606312</t>
  </si>
  <si>
    <t>TİRE TR-14 35-29-L00014_950336908</t>
  </si>
  <si>
    <t>08.10.2019 18:14:55</t>
  </si>
  <si>
    <t>11.10.2019 13:00:32</t>
  </si>
  <si>
    <t>594519</t>
  </si>
  <si>
    <t>TR-38 35-15-M00038_48885443</t>
  </si>
  <si>
    <t>05.10.2019 13:56:45</t>
  </si>
  <si>
    <t>05.10.2019 15:08:48</t>
  </si>
  <si>
    <t>633206</t>
  </si>
  <si>
    <t>TR-143 35-15-M00143_48885646</t>
  </si>
  <si>
    <t>27.10.2019 07:04:44</t>
  </si>
  <si>
    <t>27.10.2019 10:45:34</t>
  </si>
  <si>
    <t>608132</t>
  </si>
  <si>
    <t>KEMALPAŞA TM 35-27-A00002_IŞIKLAR-1 M03</t>
  </si>
  <si>
    <t>13.10.2019 00:56:00</t>
  </si>
  <si>
    <t>13.10.2019 01:24:38</t>
  </si>
  <si>
    <t>594825</t>
  </si>
  <si>
    <t>KEMALPAŞA TM 35-27-A00002_ARMUTLU-2 M01</t>
  </si>
  <si>
    <t>06.10.2019 07:15:23</t>
  </si>
  <si>
    <t>06.10.2019 07:20:31</t>
  </si>
  <si>
    <t>552963</t>
  </si>
  <si>
    <t>AHMET YAR KÖK 35-27-M00067_  M04</t>
  </si>
  <si>
    <t>03.10.2019 08:44:00</t>
  </si>
  <si>
    <t>03.10.2019 10:14:42</t>
  </si>
  <si>
    <t>542570</t>
  </si>
  <si>
    <t>KEMALPAŞA TM 35-27-A00002_ARMUTLU-1 M02</t>
  </si>
  <si>
    <t>02.10.2019 08:54:00</t>
  </si>
  <si>
    <t>02.10.2019 09:02:00</t>
  </si>
  <si>
    <t>611493</t>
  </si>
  <si>
    <t>YENMİŞ KÖK 35-27-M00366_  M01</t>
  </si>
  <si>
    <t>22.10.2019 08:43:53</t>
  </si>
  <si>
    <t>22.10.2019 12:33:26</t>
  </si>
  <si>
    <t>633328</t>
  </si>
  <si>
    <t>27.10.2019 13:12:09</t>
  </si>
  <si>
    <t>27.10.2019 13:52:22</t>
  </si>
  <si>
    <t>584408</t>
  </si>
  <si>
    <t>GÖLCÜK TR-1 (ZEYTİNLİK) 35-15-L00749_DIREK TIPI TRAFO HUCRESI H01</t>
  </si>
  <si>
    <t>05.10.2019 11:39:00</t>
  </si>
  <si>
    <t>05.10.2019 14:03:22</t>
  </si>
  <si>
    <t>605468</t>
  </si>
  <si>
    <t>ZEYTİNLİK TR-35 35-15-L00751_950384605</t>
  </si>
  <si>
    <t>07.10.2019 12:33:21</t>
  </si>
  <si>
    <t>07.10.2019 19:20:35</t>
  </si>
  <si>
    <t>583842</t>
  </si>
  <si>
    <t>SAMİ ERDOĞAN SULAMA GRUBU 35-29-L00350_B</t>
  </si>
  <si>
    <t>04.10.2019 20:35:34</t>
  </si>
  <si>
    <t>04.10.2019 22:23:53</t>
  </si>
  <si>
    <t>611672</t>
  </si>
  <si>
    <t>AVDAN TR-2 45-82-M00232_A</t>
  </si>
  <si>
    <t>AG Atlama Kopuğu</t>
  </si>
  <si>
    <t>22.10.2019 14:41:06</t>
  </si>
  <si>
    <t>22.10.2019 15:55:44</t>
  </si>
  <si>
    <t>611405</t>
  </si>
  <si>
    <t>PANCAR TR-7 35-26-M00904_35-26-M00904</t>
  </si>
  <si>
    <t>21.10.2019 18:24:41</t>
  </si>
  <si>
    <t>21.10.2019 19:50:49</t>
  </si>
  <si>
    <t>595121</t>
  </si>
  <si>
    <t>PANCAR OSB DM-1 35-26-M00869_TAHTALI-1 M36</t>
  </si>
  <si>
    <t>06.10.2019 16:05:53</t>
  </si>
  <si>
    <t>06.10.2019 16:29:30</t>
  </si>
  <si>
    <t>594649</t>
  </si>
  <si>
    <t>05.10.2019 16:39:08</t>
  </si>
  <si>
    <t>05.10.2019 17:53:10</t>
  </si>
  <si>
    <t>606003</t>
  </si>
  <si>
    <t>08.10.2019 10:24:21</t>
  </si>
  <si>
    <t>08.10.2019 10:56:00</t>
  </si>
  <si>
    <t>573275</t>
  </si>
  <si>
    <t>MENEMEN TR-15 35-28-L00015_953385010</t>
  </si>
  <si>
    <t>03.10.2019 19:20:58</t>
  </si>
  <si>
    <t>03.10.2019 22:00:24</t>
  </si>
  <si>
    <t>594621</t>
  </si>
  <si>
    <t>TR-113 35-16-L00113_DIREK TIPI TRAFO HUCRESI H01</t>
  </si>
  <si>
    <t>05.10.2019 14:44:49</t>
  </si>
  <si>
    <t>05.10.2019 17:34:10</t>
  </si>
  <si>
    <t>594500</t>
  </si>
  <si>
    <t>TR-113 35-16-L00113_47546786</t>
  </si>
  <si>
    <t>05.10.2019 12:46:25</t>
  </si>
  <si>
    <t>05.10.2019 15:50:47</t>
  </si>
  <si>
    <t>611330</t>
  </si>
  <si>
    <t>TR-99 35-16-L00099_47577929</t>
  </si>
  <si>
    <t>21.10.2019 15:15:39</t>
  </si>
  <si>
    <t>21.10.2019 15:52:07</t>
  </si>
  <si>
    <t>611082</t>
  </si>
  <si>
    <t>20.10.2019 19:52:35</t>
  </si>
  <si>
    <t>20.10.2019 20:58:38</t>
  </si>
  <si>
    <t>632849</t>
  </si>
  <si>
    <t>TR-149 35-16-L00149_953346070</t>
  </si>
  <si>
    <t>25.10.2019 19:23:02</t>
  </si>
  <si>
    <t>26.10.2019 11:42:40</t>
  </si>
  <si>
    <t>633232</t>
  </si>
  <si>
    <t>ÖDEMİŞ İM 35-15-A00001_CUMHURİYET M18</t>
  </si>
  <si>
    <t>27.10.2019 09:13:40</t>
  </si>
  <si>
    <t>27.10.2019 11:22:50</t>
  </si>
  <si>
    <t>605977</t>
  </si>
  <si>
    <t>ÖDEMİŞ İM 35-15-A00001_ÇAPUTÇU M05</t>
  </si>
  <si>
    <t>08.10.2019 10:25:21</t>
  </si>
  <si>
    <t>607098</t>
  </si>
  <si>
    <t>DM06/TR05 HAL İÇİ 45-73-M00042_945677376</t>
  </si>
  <si>
    <t>10.10.2019 12:34:15</t>
  </si>
  <si>
    <t>10.10.2019 13:20:16</t>
  </si>
  <si>
    <t>611462</t>
  </si>
  <si>
    <t>DM06/TR-01 45-73-M00053_  M01</t>
  </si>
  <si>
    <t>22.10.2019 03:55:45</t>
  </si>
  <si>
    <t>22.10.2019 04:44:09</t>
  </si>
  <si>
    <t>611663</t>
  </si>
  <si>
    <t>DM02/TR31 (ESKİ TR-33) 45-73-M00033_945680781</t>
  </si>
  <si>
    <t>22.10.2019 14:18:16</t>
  </si>
  <si>
    <t>22.10.2019 16:43:04</t>
  </si>
  <si>
    <t>612112</t>
  </si>
  <si>
    <t>DM02/TR31 (ESKİ TR-33) 45-73-M00033_945680710</t>
  </si>
  <si>
    <t>23.10.2019 18:01:23</t>
  </si>
  <si>
    <t>23.10.2019 18:38:16</t>
  </si>
  <si>
    <t>622281</t>
  </si>
  <si>
    <t>ZEYTİNLİK TR-34 35-15-L00750_DIREK TIPI TRAFO HUCRESI H01</t>
  </si>
  <si>
    <t>24.10.2019 10:14:16</t>
  </si>
  <si>
    <t>24.10.2019 15:31:52</t>
  </si>
  <si>
    <t>594974</t>
  </si>
  <si>
    <t>MURADİYE DM-4/20 45-71-M00854_  M04</t>
  </si>
  <si>
    <t>06.10.2019 11:14:14</t>
  </si>
  <si>
    <t>06.10.2019 13:01:50</t>
  </si>
  <si>
    <t>606165</t>
  </si>
  <si>
    <t>TR-155 35-15-L00155_B</t>
  </si>
  <si>
    <t>08.10.2019 14:30:00</t>
  </si>
  <si>
    <t>08.10.2019 16:15:16</t>
  </si>
  <si>
    <t>595230</t>
  </si>
  <si>
    <t>MURADİYE DM-4/2 KÖK 45-71-M00230_  M08</t>
  </si>
  <si>
    <t>OG Trafo Arızası</t>
  </si>
  <si>
    <t>06.10.2019 19:31:51</t>
  </si>
  <si>
    <t>07.10.2019 00:14:51</t>
  </si>
  <si>
    <t>608836</t>
  </si>
  <si>
    <t>TR-140 ŞHT.ALİ DERELİ MEVKİİ 35-15-L00140_B</t>
  </si>
  <si>
    <t>14.10.2019 22:39:04</t>
  </si>
  <si>
    <t>15.10.2019 00:11:00</t>
  </si>
  <si>
    <t>584098</t>
  </si>
  <si>
    <t>05.10.2019 06:29:45</t>
  </si>
  <si>
    <t>05.10.2019 10:15:19</t>
  </si>
  <si>
    <t>584492</t>
  </si>
  <si>
    <t>KINIK TR 15 35-24-L00015_C</t>
  </si>
  <si>
    <t>05.10.2019 12:59:33</t>
  </si>
  <si>
    <t>05.10.2019 14:30:32</t>
  </si>
  <si>
    <t>583860</t>
  </si>
  <si>
    <t>TR-41 35-15-M00041_48858850</t>
  </si>
  <si>
    <t>04.10.2019 21:13:22</t>
  </si>
  <si>
    <t>04.10.2019 22:08:07</t>
  </si>
  <si>
    <t>584258</t>
  </si>
  <si>
    <t>BERGAMA İM-1 35-16-A00001_ŞEHİR-5 L04</t>
  </si>
  <si>
    <t>05.10.2019 07:38:35</t>
  </si>
  <si>
    <t>05.10.2019 11:33:11</t>
  </si>
  <si>
    <t>608174</t>
  </si>
  <si>
    <t>13.10.2019 09:12:00</t>
  </si>
  <si>
    <t>13.10.2019 11:43:19</t>
  </si>
  <si>
    <t>595206</t>
  </si>
  <si>
    <t>TR-44 35-16-L00044_953338427</t>
  </si>
  <si>
    <t>06.10.2019 19:00:49</t>
  </si>
  <si>
    <t>06.10.2019 20:02:35</t>
  </si>
  <si>
    <t>608590</t>
  </si>
  <si>
    <t>FOÇA TR-47 35-23-L00047_42134417</t>
  </si>
  <si>
    <t>14.10.2019 12:03:23</t>
  </si>
  <si>
    <t>14.10.2019 14:44:19</t>
  </si>
  <si>
    <t>608664</t>
  </si>
  <si>
    <t>FOÇA TR-47 35-23-L00047_35-23-L00047</t>
  </si>
  <si>
    <t>14.10.2019 14:23:00</t>
  </si>
  <si>
    <t>14.10.2019 15:15:30</t>
  </si>
  <si>
    <t>552956</t>
  </si>
  <si>
    <t>BADEMLİ KÖK-8 (BADEMLİ TR-9) 35-30-L00097_955324566</t>
  </si>
  <si>
    <t>03.10.2019 07:46:19</t>
  </si>
  <si>
    <t>03.10.2019 16:02:27</t>
  </si>
  <si>
    <t>633169</t>
  </si>
  <si>
    <t>BALLICA TR-1 45-72-L00547_956288021</t>
  </si>
  <si>
    <t>26.10.2019 20:12:43</t>
  </si>
  <si>
    <t>26.10.2019 21:55:15</t>
  </si>
  <si>
    <t>634677</t>
  </si>
  <si>
    <t>RAHMİYE-2 SULAMA TR-3 45-72-M00365_45-72-M00365</t>
  </si>
  <si>
    <t>31.10.2019 19:10:51</t>
  </si>
  <si>
    <t>31.10.2019 20:28:50</t>
  </si>
  <si>
    <t>607203</t>
  </si>
  <si>
    <t>TR-46 35-30-L00046_955317545</t>
  </si>
  <si>
    <t>10.10.2019 16:04:48</t>
  </si>
  <si>
    <t>10.10.2019 19:36:40</t>
  </si>
  <si>
    <t>607206</t>
  </si>
  <si>
    <t>TR-46 35-30-L00046_B</t>
  </si>
  <si>
    <t>10.10.2019 15:52:27</t>
  </si>
  <si>
    <t>10.10.2019 17:43:43</t>
  </si>
  <si>
    <t>553004</t>
  </si>
  <si>
    <t>GRUPKENT KÖK 35-30-M00200_  M13</t>
  </si>
  <si>
    <t>03.10.2019 09:22:16</t>
  </si>
  <si>
    <t>03.10.2019 11:13:05</t>
  </si>
  <si>
    <t>563218</t>
  </si>
  <si>
    <t>TR-41 35-30-L00041_955301961</t>
  </si>
  <si>
    <t>03.10.2019 17:07:38</t>
  </si>
  <si>
    <t>04.10.2019 13:37:45</t>
  </si>
  <si>
    <t>583595</t>
  </si>
  <si>
    <t>TR-47 35-30-L00047_955303129</t>
  </si>
  <si>
    <t>04.10.2019 14:25:44</t>
  </si>
  <si>
    <t>04.10.2019 16:25:10</t>
  </si>
  <si>
    <t>583424</t>
  </si>
  <si>
    <t>TR-67 35-30-L00067_43006571</t>
  </si>
  <si>
    <t>04.10.2019 09:51:07</t>
  </si>
  <si>
    <t>04.10.2019 16:04:01</t>
  </si>
  <si>
    <t>542777</t>
  </si>
  <si>
    <t>02.10.2019 14:44:31</t>
  </si>
  <si>
    <t>02.10.2019 16:02:26</t>
  </si>
  <si>
    <t>542517</t>
  </si>
  <si>
    <t>TR-53 35-30-L00053_A</t>
  </si>
  <si>
    <t>02.10.2019 00:20:31</t>
  </si>
  <si>
    <t>02.10.2019 01:07:24</t>
  </si>
  <si>
    <t>595201</t>
  </si>
  <si>
    <t>SADULLAH SEZER GRB 35-30-M00197_35-30-M00197</t>
  </si>
  <si>
    <t>06.10.2019 18:47:58</t>
  </si>
  <si>
    <t>06.10.2019 19:58:50</t>
  </si>
  <si>
    <t>605493</t>
  </si>
  <si>
    <t>07.10.2019 13:27:32</t>
  </si>
  <si>
    <t>07.10.2019 14:00:07</t>
  </si>
  <si>
    <t>584159</t>
  </si>
  <si>
    <t>05.10.2019 07:51:48</t>
  </si>
  <si>
    <t>05.10.2019 08:52:30</t>
  </si>
  <si>
    <t>594581</t>
  </si>
  <si>
    <t>TR-53 35-30-L00053_955328004</t>
  </si>
  <si>
    <t>05.10.2019 14:33:00</t>
  </si>
  <si>
    <t>05.10.2019 16:54:44</t>
  </si>
  <si>
    <t>594548</t>
  </si>
  <si>
    <t>TR-43 35-30-L00043_955303146</t>
  </si>
  <si>
    <t>05.10.2019 14:24:57</t>
  </si>
  <si>
    <t>05.10.2019 18:52:52</t>
  </si>
  <si>
    <t>632770</t>
  </si>
  <si>
    <t>25.10.2019 15:40:28</t>
  </si>
  <si>
    <t>25.10.2019 16:29:45</t>
  </si>
  <si>
    <t>610657</t>
  </si>
  <si>
    <t>TR-79 35-30-L00079_953699146</t>
  </si>
  <si>
    <t>19.10.2019 14:51:13</t>
  </si>
  <si>
    <t>19.10.2019 17:40:14</t>
  </si>
  <si>
    <t>609941</t>
  </si>
  <si>
    <t>TR-32 35-30-L00032_955330363</t>
  </si>
  <si>
    <t>17.10.2019 11:55:33</t>
  </si>
  <si>
    <t>17.10.2019 13:56:08</t>
  </si>
  <si>
    <t>606628</t>
  </si>
  <si>
    <t>DM-2/9 SEPETÇİK 35-18-L00589_950453681</t>
  </si>
  <si>
    <t>09.10.2019 12:40:50</t>
  </si>
  <si>
    <t>09.10.2019 13:26:57</t>
  </si>
  <si>
    <t>607680</t>
  </si>
  <si>
    <t>TÜRKELLİ DM (TR-4) 35-28-M00368_TÜRKELLİ ÇIKIŞ M03</t>
  </si>
  <si>
    <t>11.10.2019 18:00:59</t>
  </si>
  <si>
    <t>11.10.2019 18:32:30</t>
  </si>
  <si>
    <t>607048</t>
  </si>
  <si>
    <t>10.10.2019 10:37:53</t>
  </si>
  <si>
    <t>10.10.2019 12:32:14</t>
  </si>
  <si>
    <t>609378</t>
  </si>
  <si>
    <t>16.10.2019 10:02:10</t>
  </si>
  <si>
    <t>16.10.2019 10:22:32</t>
  </si>
  <si>
    <t>611418</t>
  </si>
  <si>
    <t>TR-6 35-30-L00006_C</t>
  </si>
  <si>
    <t>21.10.2019 17:59:13</t>
  </si>
  <si>
    <t>21.10.2019 20:06:27</t>
  </si>
  <si>
    <t>594794</t>
  </si>
  <si>
    <t>MEDAR TR-5 45-72-L00288_956479008</t>
  </si>
  <si>
    <t>05.10.2019 23:33:22</t>
  </si>
  <si>
    <t>06.10.2019 00:38:18</t>
  </si>
  <si>
    <t>611350</t>
  </si>
  <si>
    <t>TR-162 45-78-L00162_953256054</t>
  </si>
  <si>
    <t>21.10.2019 16:02:09</t>
  </si>
  <si>
    <t>21.10.2019 17:22:09</t>
  </si>
  <si>
    <t>595150</t>
  </si>
  <si>
    <t>DM-2/15 35-26-M00823_  M03</t>
  </si>
  <si>
    <t>06.10.2019 17:06:14</t>
  </si>
  <si>
    <t>06.10.2019 18:14:18</t>
  </si>
  <si>
    <t>609407</t>
  </si>
  <si>
    <t>TR-60 45-78-M00060_915896361</t>
  </si>
  <si>
    <t>16.10.2019 10:36:18</t>
  </si>
  <si>
    <t>16.10.2019 11:40:45</t>
  </si>
  <si>
    <t>609160</t>
  </si>
  <si>
    <t>TR-60 45-78-M00060_953255968</t>
  </si>
  <si>
    <t>15.10.2019 16:39:35</t>
  </si>
  <si>
    <t>15.10.2019 17:13:20</t>
  </si>
  <si>
    <t>583751</t>
  </si>
  <si>
    <t>AYRANCILAR DM-3 35-26-M00795_DM-2/20 M13</t>
  </si>
  <si>
    <t>04.10.2019 18:03:15</t>
  </si>
  <si>
    <t>04.10.2019 18:37:27</t>
  </si>
  <si>
    <t>605659</t>
  </si>
  <si>
    <t>DM-3/16-1 35-26-M00818_DIREK TIPI TRAFO HUCRESI H01</t>
  </si>
  <si>
    <t>07.10.2019 18:40:27</t>
  </si>
  <si>
    <t>07.10.2019 20:50:00</t>
  </si>
  <si>
    <t>605698</t>
  </si>
  <si>
    <t>AYRANCILAR DM-2 35-26-M00825_DM-2/15 M02</t>
  </si>
  <si>
    <t>07.10.2019 19:55:40</t>
  </si>
  <si>
    <t>07.10.2019 20:29:27</t>
  </si>
  <si>
    <t>609552</t>
  </si>
  <si>
    <t>TR-60 45-78-M00060_915776301</t>
  </si>
  <si>
    <t>16.10.2019 14:54:50</t>
  </si>
  <si>
    <t>16.10.2019 16:57:34</t>
  </si>
  <si>
    <t>610331</t>
  </si>
  <si>
    <t>ÖZBEK TR-2 35-19-M00232_11752178</t>
  </si>
  <si>
    <t>18.10.2019 10:24:10</t>
  </si>
  <si>
    <t>18.10.2019 17:00:00</t>
  </si>
  <si>
    <t>632557</t>
  </si>
  <si>
    <t>ÖZBEK DM 35-19-M00044_  M11</t>
  </si>
  <si>
    <t>25.10.2019 08:48:00</t>
  </si>
  <si>
    <t>25.10.2019 18:34:29</t>
  </si>
  <si>
    <t>605380</t>
  </si>
  <si>
    <t>SANCAKLI BOZKÖY TR-6 45-71-M00528_DIREK TIPI TRAFO HUCRESI H01</t>
  </si>
  <si>
    <t>07.10.2019 10:47:02</t>
  </si>
  <si>
    <t>07.10.2019 11:02:28</t>
  </si>
  <si>
    <t>607049</t>
  </si>
  <si>
    <t>10.10.2019 11:00:40</t>
  </si>
  <si>
    <t>10.10.2019 12:05:46</t>
  </si>
  <si>
    <t>633219</t>
  </si>
  <si>
    <t>SANCAKLI BOZKÖY TR-2 45-71-M00530_DIREK TIPI TRAFO HUCRESI H01</t>
  </si>
  <si>
    <t>27.10.2019 09:19:58</t>
  </si>
  <si>
    <t>27.10.2019 10:38:51</t>
  </si>
  <si>
    <t>633007</t>
  </si>
  <si>
    <t>26.10.2019 12:04:48</t>
  </si>
  <si>
    <t>26.10.2019 12:32:54</t>
  </si>
  <si>
    <t>609961</t>
  </si>
  <si>
    <t>17.10.2019 13:35:15</t>
  </si>
  <si>
    <t>17.10.2019 13:40:20</t>
  </si>
  <si>
    <t>611704</t>
  </si>
  <si>
    <t>22.10.2019 16:10:37</t>
  </si>
  <si>
    <t>22.10.2019 16:57:27</t>
  </si>
  <si>
    <t>609718</t>
  </si>
  <si>
    <t>DM02/TR19 BİNA ALTI TR 45-73-M00010_945671476</t>
  </si>
  <si>
    <t>16.10.2019 20:00:05</t>
  </si>
  <si>
    <t>17.10.2019 12:35:39</t>
  </si>
  <si>
    <t>606453</t>
  </si>
  <si>
    <t>TR-1/84 (ERBİLLER) 45-83-M00084_  M05</t>
  </si>
  <si>
    <t>09.10.2019 08:42:48</t>
  </si>
  <si>
    <t>09.10.2019 09:08:00</t>
  </si>
  <si>
    <t>606497</t>
  </si>
  <si>
    <t>09.10.2019 09:28:10</t>
  </si>
  <si>
    <t>09.10.2019 09:39:10</t>
  </si>
  <si>
    <t>633843</t>
  </si>
  <si>
    <t>ALAŞEHİR TR-82 45-73-M00082_945672158</t>
  </si>
  <si>
    <t>29.10.2019 08:23:14</t>
  </si>
  <si>
    <t>29.10.2019 09:11:00</t>
  </si>
  <si>
    <t>633834</t>
  </si>
  <si>
    <t>DM-09/12 (KÖMÜRCÜLER SİTESİ) 45-71-M00378_  M04</t>
  </si>
  <si>
    <t>29.10.2019 07:29:38</t>
  </si>
  <si>
    <t>29.10.2019 08:00:15</t>
  </si>
  <si>
    <t>583537</t>
  </si>
  <si>
    <t>DM-11/01 45-71-M01903_B</t>
  </si>
  <si>
    <t>04.10.2019 13:57:47</t>
  </si>
  <si>
    <t>04.10.2019 19:03:20</t>
  </si>
  <si>
    <t>542496</t>
  </si>
  <si>
    <t>01.10.2019 20:29:38</t>
  </si>
  <si>
    <t>01.10.2019 22:13:00</t>
  </si>
  <si>
    <t>542516</t>
  </si>
  <si>
    <t>01.10.2019 23:56:23</t>
  </si>
  <si>
    <t>02.10.2019 01:07:35</t>
  </si>
  <si>
    <t>595077</t>
  </si>
  <si>
    <t>TR-2/73-A 45-83-L00151_  L03</t>
  </si>
  <si>
    <t>06.10.2019 14:55:15</t>
  </si>
  <si>
    <t>06.10.2019 15:30:43</t>
  </si>
  <si>
    <t>552945</t>
  </si>
  <si>
    <t>03.10.2019 07:06:00</t>
  </si>
  <si>
    <t>03.10.2019 07:21:55</t>
  </si>
  <si>
    <t>632922</t>
  </si>
  <si>
    <t>METAL İŞLERİ TR-16 35-22-M00116_955256613</t>
  </si>
  <si>
    <t>26.10.2019 08:28:29</t>
  </si>
  <si>
    <t>26.10.2019 11:30:57</t>
  </si>
  <si>
    <t>632417</t>
  </si>
  <si>
    <t>L-366 ILDIR KÖY 35-18-L00366_950441444</t>
  </si>
  <si>
    <t>24.10.2019 16:18:28</t>
  </si>
  <si>
    <t>24.10.2019 19:28:39</t>
  </si>
  <si>
    <t>608156</t>
  </si>
  <si>
    <t>KOYUNDERE DM 35-28-M00165_  M04</t>
  </si>
  <si>
    <t>13.10.2019 08:37:10</t>
  </si>
  <si>
    <t>13.10.2019 10:48:45</t>
  </si>
  <si>
    <t>595212</t>
  </si>
  <si>
    <t>ÇAYBAŞI DM-1/TR-7 35-26-L00210_956603075</t>
  </si>
  <si>
    <t>06.10.2019 15:11:45</t>
  </si>
  <si>
    <t>07.10.2019 17:12:36</t>
  </si>
  <si>
    <t>609197</t>
  </si>
  <si>
    <t>TR-60 45-78-M00060_tr60/c3b 49415006</t>
  </si>
  <si>
    <t>AG Yük Ayırıcı Arızası</t>
  </si>
  <si>
    <t>15.10.2019 17:44:17</t>
  </si>
  <si>
    <t>15.10.2019 19:40:41</t>
  </si>
  <si>
    <t>609338</t>
  </si>
  <si>
    <t>ÖZBEK TR-3 35-19-M00233_DIREK TIPI TRAFO HUCRESI H01</t>
  </si>
  <si>
    <t>16.10.2019 09:28:00</t>
  </si>
  <si>
    <t>16.10.2019 17:57:30</t>
  </si>
  <si>
    <t>608580</t>
  </si>
  <si>
    <t>FOÇA TR-47 35-23-L00047_42133503</t>
  </si>
  <si>
    <t>14.10.2019 11:19:00</t>
  </si>
  <si>
    <t>14.10.2019 14:30:06</t>
  </si>
  <si>
    <t>606070</t>
  </si>
  <si>
    <t>TR-49 45-77-L00049_  L04</t>
  </si>
  <si>
    <t>08.10.2019 12:12:57</t>
  </si>
  <si>
    <t>08.10.2019 13:19:32</t>
  </si>
  <si>
    <t>611756</t>
  </si>
  <si>
    <t>BALLICA TR-4 45-72-L00550_953715731</t>
  </si>
  <si>
    <t>22.10.2019 18:18:05</t>
  </si>
  <si>
    <t>22.10.2019 19:10:26</t>
  </si>
  <si>
    <t>633288</t>
  </si>
  <si>
    <t>27.10.2019 11:48:04</t>
  </si>
  <si>
    <t>27.10.2019 12:55:22</t>
  </si>
  <si>
    <t>609038</t>
  </si>
  <si>
    <t>TR-49 45-77-L00049_  L03</t>
  </si>
  <si>
    <t>15.10.2019 12:13:00</t>
  </si>
  <si>
    <t>15.10.2019 14:09:30</t>
  </si>
  <si>
    <t>633873</t>
  </si>
  <si>
    <t>29.10.2019 11:23:37</t>
  </si>
  <si>
    <t>29.10.2019 11:32:39</t>
  </si>
  <si>
    <t>611184</t>
  </si>
  <si>
    <t>TR-1/65 45-72-M00065_49742573</t>
  </si>
  <si>
    <t>21.10.2019 09:53:03</t>
  </si>
  <si>
    <t>21.10.2019 11:00:34</t>
  </si>
  <si>
    <t>583716</t>
  </si>
  <si>
    <t>TR-75 35-30-L00075_955292778</t>
  </si>
  <si>
    <t>04.10.2019 17:29:38</t>
  </si>
  <si>
    <t>04.10.2019 18:36:57</t>
  </si>
  <si>
    <t>611396</t>
  </si>
  <si>
    <t>TR-1/111 45-83-M00111_  M01</t>
  </si>
  <si>
    <t>21.10.2019 18:02:06</t>
  </si>
  <si>
    <t>21.10.2019 18:25:06</t>
  </si>
  <si>
    <t>607832</t>
  </si>
  <si>
    <t>ÖZBEK TR-2 35-19-M00232_35-19-M00232</t>
  </si>
  <si>
    <t>12.10.2019 09:20:00</t>
  </si>
  <si>
    <t>12.10.2019 18:35:45</t>
  </si>
  <si>
    <t>605374</t>
  </si>
  <si>
    <t>L-13 HIDIRLIK 35-14-L00013_9082716</t>
  </si>
  <si>
    <t>07.10.2019 09:56:00</t>
  </si>
  <si>
    <t>07.10.2019 12:21:00</t>
  </si>
  <si>
    <t>606525</t>
  </si>
  <si>
    <t>AHMETLİ TR-30 MEZARLIK 45-84-L00030_45-84-L00030</t>
  </si>
  <si>
    <t>09.10.2019 10:03:03</t>
  </si>
  <si>
    <t>09.10.2019 10:46:50</t>
  </si>
  <si>
    <t>583903</t>
  </si>
  <si>
    <t>L-233 AKARCA KÖK 35-14-L00233_  L02</t>
  </si>
  <si>
    <t>OG Parafudr Patlaması</t>
  </si>
  <si>
    <t>04.10.2019 23:59:01</t>
  </si>
  <si>
    <t>05.10.2019 03:16:14</t>
  </si>
  <si>
    <t>611338</t>
  </si>
  <si>
    <t>TR-2/62 45-83-L00062_955144612</t>
  </si>
  <si>
    <t>21.10.2019 15:25:23</t>
  </si>
  <si>
    <t>21.10.2019 17:28:15</t>
  </si>
  <si>
    <t>595182</t>
  </si>
  <si>
    <t>SANCAKLI BOZKÖY TR-5 45-71-M00088_ÇARŞI M02</t>
  </si>
  <si>
    <t>06.10.2019 18:25:28</t>
  </si>
  <si>
    <t>06.10.2019 19:52:29</t>
  </si>
  <si>
    <t>605371</t>
  </si>
  <si>
    <t>07.10.2019 09:42:52</t>
  </si>
  <si>
    <t>07.10.2019 09:55:52</t>
  </si>
  <si>
    <t>610485</t>
  </si>
  <si>
    <t>DM-2/15 35-26-M00823_  M02</t>
  </si>
  <si>
    <t>19.10.2019 09:54:00</t>
  </si>
  <si>
    <t>19.10.2019 12:59:37</t>
  </si>
  <si>
    <t>609838</t>
  </si>
  <si>
    <t>ÖRNEKKÖY TR-1 35-27-L00128_  L03</t>
  </si>
  <si>
    <t>17.10.2019 08:57:57</t>
  </si>
  <si>
    <t>17.10.2019 17:14:58</t>
  </si>
  <si>
    <t>610209</t>
  </si>
  <si>
    <t>EBSO TM 35-09-A00001_EBSO-10 K36</t>
  </si>
  <si>
    <t>18.10.2019 03:02:15</t>
  </si>
  <si>
    <t>18.10.2019 03:15:54</t>
  </si>
  <si>
    <t>632412</t>
  </si>
  <si>
    <t>EBSO TM 35-09-A00001_ÇİĞLİ KOOP(EBSO-12) K42</t>
  </si>
  <si>
    <t>24.10.2019 16:20:00</t>
  </si>
  <si>
    <t>24.10.2019 16:34:05</t>
  </si>
  <si>
    <t>622314</t>
  </si>
  <si>
    <t>24.10.2019 11:35:55</t>
  </si>
  <si>
    <t>24.10.2019 12:31:16</t>
  </si>
  <si>
    <t>634157</t>
  </si>
  <si>
    <t>EBSO TM 35-09-A00001_HARMANDALI-2 M17</t>
  </si>
  <si>
    <t>30.10.2019 10:36:12</t>
  </si>
  <si>
    <t>30.10.2019 11:48:24</t>
  </si>
  <si>
    <t>607229</t>
  </si>
  <si>
    <t>10.10.2019 17:18:52</t>
  </si>
  <si>
    <t>10.10.2019 17:42:00</t>
  </si>
  <si>
    <t>611927</t>
  </si>
  <si>
    <t>TR-2/70 45-83-L00070_48096016</t>
  </si>
  <si>
    <t>AG Direk Kırılması</t>
  </si>
  <si>
    <t>23.10.2019 10:30:00</t>
  </si>
  <si>
    <t>23.10.2019 11:07:50</t>
  </si>
  <si>
    <t>633827</t>
  </si>
  <si>
    <t>KÜÇÜK SANAYİ SİTESİ TR-2 45-83-L00143_45-83-L00143</t>
  </si>
  <si>
    <t>Yangın</t>
  </si>
  <si>
    <t>29.10.2019 03:40:00</t>
  </si>
  <si>
    <t>29.10.2019 04:03:25</t>
  </si>
  <si>
    <t>595123</t>
  </si>
  <si>
    <t>EBSO TM 35-09-A00001_EBSO-19 K47</t>
  </si>
  <si>
    <t>06.10.2019 16:16:00</t>
  </si>
  <si>
    <t>06.10.2019 16:20:16</t>
  </si>
  <si>
    <t>632680</t>
  </si>
  <si>
    <t>TR-2/66 45-83-L00066_955144542</t>
  </si>
  <si>
    <t>25.10.2019 12:06:52</t>
  </si>
  <si>
    <t>25.10.2019 14:20:53</t>
  </si>
  <si>
    <t>605871</t>
  </si>
  <si>
    <t>08.10.2019 08:27:45</t>
  </si>
  <si>
    <t>08.10.2019 08:38:30</t>
  </si>
  <si>
    <t>605683</t>
  </si>
  <si>
    <t>EBSO TM 35-09-A00001_KİPA(EBSO-11) K40</t>
  </si>
  <si>
    <t>07.10.2019 19:22:08</t>
  </si>
  <si>
    <t>07.10.2019 21:24:56</t>
  </si>
  <si>
    <t>608440</t>
  </si>
  <si>
    <t>EBSO TM 35-09-A00001_EBSO-4 K35</t>
  </si>
  <si>
    <t>14.10.2019 03:05:00</t>
  </si>
  <si>
    <t>14.10.2019 03:14:35</t>
  </si>
  <si>
    <t>610211</t>
  </si>
  <si>
    <t>18.10.2019 03:06:00</t>
  </si>
  <si>
    <t>18.10.2019 03:10:45</t>
  </si>
  <si>
    <t>606779</t>
  </si>
  <si>
    <t>TR-1/89 (DEMİRELLER) 45-83-M00089_  M03</t>
  </si>
  <si>
    <t>09.10.2019 17:37:40</t>
  </si>
  <si>
    <t>09.10.2019 18:05:02</t>
  </si>
  <si>
    <t>595280</t>
  </si>
  <si>
    <t>ULUKENT DM-5 35-28-M00005_  M13</t>
  </si>
  <si>
    <t>07.10.2019 02:11:21</t>
  </si>
  <si>
    <t>07.10.2019 04:16:10</t>
  </si>
  <si>
    <t>595302</t>
  </si>
  <si>
    <t>ULUKENT DM-6/7 KÖK 35-28-M00618_  M03</t>
  </si>
  <si>
    <t>07.10.2019 07:41:13</t>
  </si>
  <si>
    <t>07.10.2019 09:21:10</t>
  </si>
  <si>
    <t>608439</t>
  </si>
  <si>
    <t>14.10.2019 03:04:00</t>
  </si>
  <si>
    <t>14.10.2019 03:18:39</t>
  </si>
  <si>
    <t>610313</t>
  </si>
  <si>
    <t>M-1148 35-09-M01148_M-372 M05</t>
  </si>
  <si>
    <t>18.10.2019 10:34:34</t>
  </si>
  <si>
    <t>18.10.2019 10:58:00</t>
  </si>
  <si>
    <t>610966</t>
  </si>
  <si>
    <t>ULUKENT DM-5 35-28-M00005_  M09</t>
  </si>
  <si>
    <t>20.10.2019 13:51:01</t>
  </si>
  <si>
    <t>20.10.2019 14:45:58</t>
  </si>
  <si>
    <t>633260</t>
  </si>
  <si>
    <t>27.10.2019 10:04:18</t>
  </si>
  <si>
    <t>27.10.2019 11:01:00</t>
  </si>
  <si>
    <t>606499</t>
  </si>
  <si>
    <t>TR-2/62 45-83-L00062_48096860</t>
  </si>
  <si>
    <t>09.10.2019 09:36:00</t>
  </si>
  <si>
    <t>09.10.2019 10:39:02</t>
  </si>
  <si>
    <t>633216</t>
  </si>
  <si>
    <t>ULUKENT DM-5/14 35-28-M00089_  M01</t>
  </si>
  <si>
    <t>27.10.2019 08:22:36</t>
  </si>
  <si>
    <t>27.10.2019 09:54:15</t>
  </si>
  <si>
    <t>583739</t>
  </si>
  <si>
    <t>TR-2/65 45-83-L00065_  L03</t>
  </si>
  <si>
    <t>04.10.2019 17:57:12</t>
  </si>
  <si>
    <t>04.10.2019 18:49:09</t>
  </si>
  <si>
    <t>542212</t>
  </si>
  <si>
    <t>TR-2/70 45-83-L00070_45-83-L00070</t>
  </si>
  <si>
    <t>01.10.2019 10:09:54</t>
  </si>
  <si>
    <t>01.10.2019 11:17:40</t>
  </si>
  <si>
    <t>608727</t>
  </si>
  <si>
    <t>DM-11e TURGUT ÖZAL-1 45-71-M00389_D</t>
  </si>
  <si>
    <t>14.10.2019 16:43:00</t>
  </si>
  <si>
    <t>14.10.2019 17:36:30</t>
  </si>
  <si>
    <t>583939</t>
  </si>
  <si>
    <t>TR-35 45-78-L00035_953251206</t>
  </si>
  <si>
    <t>05.10.2019 00:59:38</t>
  </si>
  <si>
    <t>05.10.2019 01:28:00</t>
  </si>
  <si>
    <t>611446</t>
  </si>
  <si>
    <t>TR-46 45-78-L00046_953255408</t>
  </si>
  <si>
    <t>21.10.2019 21:19:06</t>
  </si>
  <si>
    <t>21.10.2019 22:06:22</t>
  </si>
  <si>
    <t>607898</t>
  </si>
  <si>
    <t>L-300 DM 35-18-L00300_L-454 L10</t>
  </si>
  <si>
    <t>12.10.2019 11:18:59</t>
  </si>
  <si>
    <t>12.10.2019 12:55:35</t>
  </si>
  <si>
    <t>606598</t>
  </si>
  <si>
    <t>09.10.2019 11:34:25</t>
  </si>
  <si>
    <t>09.10.2019 13:50:01</t>
  </si>
  <si>
    <t>632912</t>
  </si>
  <si>
    <t>METAL İŞLERİ TR-16 35-22-M00116_955256774</t>
  </si>
  <si>
    <t>26.10.2019 07:22:30</t>
  </si>
  <si>
    <t>26.10.2019 12:10:29</t>
  </si>
  <si>
    <t>594556</t>
  </si>
  <si>
    <t>05.10.2019 15:03:57</t>
  </si>
  <si>
    <t>05.10.2019 16:32:56</t>
  </si>
  <si>
    <t>542221</t>
  </si>
  <si>
    <t>ALAÇATI TM 35-18-A00005_OTELLER M17</t>
  </si>
  <si>
    <t>01.10.2019 10:24:57</t>
  </si>
  <si>
    <t>01.10.2019 11:06:00</t>
  </si>
  <si>
    <t>542567</t>
  </si>
  <si>
    <t>L-300 DM 35-18-L00300_L-450 SÜZER L02</t>
  </si>
  <si>
    <t>02.10.2019 09:00:00</t>
  </si>
  <si>
    <t>02.10.2019 09:38:08</t>
  </si>
  <si>
    <t>583843</t>
  </si>
  <si>
    <t>ALAÇATI TM 35-18-A00005_ÇEŞME-2 M10</t>
  </si>
  <si>
    <t>04.10.2019 20:40:10</t>
  </si>
  <si>
    <t>04.10.2019 21:00:37</t>
  </si>
  <si>
    <t>609616</t>
  </si>
  <si>
    <t>KOYUNDERE TR-2 35-28-M00130_DIREK TIPI TRAFO HUCRESI H01</t>
  </si>
  <si>
    <t>16.10.2019 16:59:05</t>
  </si>
  <si>
    <t>16.10.2019 18:48:05</t>
  </si>
  <si>
    <t>553037</t>
  </si>
  <si>
    <t>L-284 İMAMOĞLU TRAFO 35-18-L00284_B</t>
  </si>
  <si>
    <t>AG Klemens Arızası</t>
  </si>
  <si>
    <t>03.10.2019 10:32:00</t>
  </si>
  <si>
    <t>03.10.2019 11:09:33</t>
  </si>
  <si>
    <t>606282</t>
  </si>
  <si>
    <t>TR-26 35-15-L00026_950352878</t>
  </si>
  <si>
    <t>08.10.2019 17:17:19</t>
  </si>
  <si>
    <t>09.10.2019 20:47:39</t>
  </si>
  <si>
    <t>607310</t>
  </si>
  <si>
    <t>BİRGİ TR-19 35-15-L00265_950391597</t>
  </si>
  <si>
    <t>10.10.2019 20:30:51</t>
  </si>
  <si>
    <t>11.10.2019 15:24:09</t>
  </si>
  <si>
    <t>633982</t>
  </si>
  <si>
    <t>KINIK TR 6 35-24-L00006_955216064</t>
  </si>
  <si>
    <t>29.10.2019 16:20:14</t>
  </si>
  <si>
    <t>29.10.2019 17:43:33</t>
  </si>
  <si>
    <t>606945</t>
  </si>
  <si>
    <t>TR-27/A 45-77-L00013_A</t>
  </si>
  <si>
    <t>10.10.2019 09:12:00</t>
  </si>
  <si>
    <t>10.10.2019 14:47:49</t>
  </si>
  <si>
    <t>634134</t>
  </si>
  <si>
    <t>ALAÇATI TM 35-18-A00005_URLA-1 M09</t>
  </si>
  <si>
    <t>30.10.2019 10:01:00</t>
  </si>
  <si>
    <t>30.10.2019 12:20:32</t>
  </si>
  <si>
    <t>605833</t>
  </si>
  <si>
    <t>BAĞARASI TR-7 35-23-M00176_949768760</t>
  </si>
  <si>
    <t>08.10.2019 06:45:07</t>
  </si>
  <si>
    <t>08.10.2019 17:24:20</t>
  </si>
  <si>
    <t>634037</t>
  </si>
  <si>
    <t>29.10.2019 20:38:13</t>
  </si>
  <si>
    <t>29.10.2019 21:21:22</t>
  </si>
  <si>
    <t>632568</t>
  </si>
  <si>
    <t>DM-3/TR-26 35-22-M00070_dm3tr26/d3</t>
  </si>
  <si>
    <t>25.10.2019 09:04:00</t>
  </si>
  <si>
    <t>25.10.2019 12:43:13</t>
  </si>
  <si>
    <t>609128</t>
  </si>
  <si>
    <t>BAĞARASI TR-11 35-23-M00180_950423697</t>
  </si>
  <si>
    <t>15.10.2019 15:34:00</t>
  </si>
  <si>
    <t>19.10.2019 12:47:50</t>
  </si>
  <si>
    <t>584202</t>
  </si>
  <si>
    <t>ILDIR KÖK 35-18-M00069_  M01</t>
  </si>
  <si>
    <t>05.10.2019 08:00:27</t>
  </si>
  <si>
    <t>05.10.2019 11:54:46</t>
  </si>
  <si>
    <t>605575</t>
  </si>
  <si>
    <t>L-105 35-18-L00105_  L01</t>
  </si>
  <si>
    <t>07.10.2019 15:27:22</t>
  </si>
  <si>
    <t>07.10.2019 17:57:16</t>
  </si>
  <si>
    <t>607408</t>
  </si>
  <si>
    <t>L-118 OVACIK 35-18-L00118_11122449</t>
  </si>
  <si>
    <t>11.10.2019 09:23:00</t>
  </si>
  <si>
    <t>11.10.2019 10:48:39</t>
  </si>
  <si>
    <t>607448</t>
  </si>
  <si>
    <t>11.10.2019 10:32:00</t>
  </si>
  <si>
    <t>11.10.2019 12:11:39</t>
  </si>
  <si>
    <t>606939</t>
  </si>
  <si>
    <t>TR-27 45-77-L00027_A</t>
  </si>
  <si>
    <t>10.10.2019 09:11:00</t>
  </si>
  <si>
    <t>10.10.2019 14:43:46</t>
  </si>
  <si>
    <t>609180</t>
  </si>
  <si>
    <t>HARMANDALI DM-3 (M-211) 35-09-M00211_DM-2(M-200) M011</t>
  </si>
  <si>
    <t>15.10.2019 17:21:38</t>
  </si>
  <si>
    <t>15.10.2019 20:44:39</t>
  </si>
  <si>
    <t>594750</t>
  </si>
  <si>
    <t>DM-4/6 35-26-M00799_956629563</t>
  </si>
  <si>
    <t>05.10.2019 19:30:18</t>
  </si>
  <si>
    <t>05.10.2019 21:08:27</t>
  </si>
  <si>
    <t>633234</t>
  </si>
  <si>
    <t>TR-56 35-15-M00056_  M02</t>
  </si>
  <si>
    <t>27.10.2019 09:20:46</t>
  </si>
  <si>
    <t>27.10.2019 18:18:35</t>
  </si>
  <si>
    <t>609895</t>
  </si>
  <si>
    <t>L-69 BAŞKENT SİTESİ 35-14-L00069_  L02</t>
  </si>
  <si>
    <t>17.10.2019 10:15:08</t>
  </si>
  <si>
    <t>17.10.2019 11:36:45</t>
  </si>
  <si>
    <t>594501</t>
  </si>
  <si>
    <t>YAZIBAŞI DM-3 35-26-M00764_GİRİŞ M02</t>
  </si>
  <si>
    <t>05.10.2019 13:28:35</t>
  </si>
  <si>
    <t>05.10.2019 15:25:00</t>
  </si>
  <si>
    <t>584358</t>
  </si>
  <si>
    <t>FOÇA JANDARMA ALAYI KÖK 35-23-M00240_  M02</t>
  </si>
  <si>
    <t>05.10.2019 10:51:10</t>
  </si>
  <si>
    <t>05.10.2019 12:25:23</t>
  </si>
  <si>
    <t>610795</t>
  </si>
  <si>
    <t>20.10.2019 01:30:17</t>
  </si>
  <si>
    <t>20.10.2019 02:46:50</t>
  </si>
  <si>
    <t>606941</t>
  </si>
  <si>
    <t>TR-27 45-77-L00027_B</t>
  </si>
  <si>
    <t>10.10.2019 14:45:30</t>
  </si>
  <si>
    <t>584261</t>
  </si>
  <si>
    <t>KINIK TR 15 35-24-L00015_35-24-L00015</t>
  </si>
  <si>
    <t>05.10.2019 08:05:31</t>
  </si>
  <si>
    <t>05.10.2019 10:17:29</t>
  </si>
  <si>
    <t>594597</t>
  </si>
  <si>
    <t>AKSELENDİ TR-6 45-72-L00828_956492563</t>
  </si>
  <si>
    <t>05.10.2019 16:04:11</t>
  </si>
  <si>
    <t>05.10.2019 18:04:56</t>
  </si>
  <si>
    <t>608263</t>
  </si>
  <si>
    <t>AKSELENDİ TARIMSAL SULAMA 45-72-L00881_DIREK TIPI TRAFO HUCRESI H01</t>
  </si>
  <si>
    <t>13.10.2019 12:43:13</t>
  </si>
  <si>
    <t>13.10.2019 17:08:28</t>
  </si>
  <si>
    <t>609448</t>
  </si>
  <si>
    <t>MEHMET ÇETİN TR-2 TARIMSAL SULAMA 45-72-L00880_DIREK TIPI TRAFO HUCRESI H01</t>
  </si>
  <si>
    <t>16.10.2019 11:57:12</t>
  </si>
  <si>
    <t>16.10.2019 12:51:53</t>
  </si>
  <si>
    <t>612103</t>
  </si>
  <si>
    <t>AKSELENDİ TR-3 45-72-L00825_956492020</t>
  </si>
  <si>
    <t>23.10.2019 17:41:07</t>
  </si>
  <si>
    <t>23.10.2019 19:07:36</t>
  </si>
  <si>
    <t>634490</t>
  </si>
  <si>
    <t>TORBALI İM 35-26-A00001_  L11</t>
  </si>
  <si>
    <t>31.10.2019 10:41:42</t>
  </si>
  <si>
    <t>31.10.2019 11:04:45</t>
  </si>
  <si>
    <t>609369</t>
  </si>
  <si>
    <t>DM-2/43 35-26-M01149_956627258</t>
  </si>
  <si>
    <t>16.10.2019 09:51:32</t>
  </si>
  <si>
    <t>16.10.2019 10:53:01</t>
  </si>
  <si>
    <t>606062</t>
  </si>
  <si>
    <t>SAZOBA DM 45-72-M00413_  M04</t>
  </si>
  <si>
    <t>08.10.2019 11:50:07</t>
  </si>
  <si>
    <t>08.10.2019 12:41:03</t>
  </si>
  <si>
    <t>608304</t>
  </si>
  <si>
    <t>TR-45 35-30-L00045_955315251</t>
  </si>
  <si>
    <t>13.10.2019 14:42:02</t>
  </si>
  <si>
    <t>13.10.2019 18:42:59</t>
  </si>
  <si>
    <t>610238</t>
  </si>
  <si>
    <t>TR-142 YAĞCILAR KÖK 35-19-M00142_  M02</t>
  </si>
  <si>
    <t>18.10.2019 08:27:43</t>
  </si>
  <si>
    <t>18.10.2019 09:56:58</t>
  </si>
  <si>
    <t>607962</t>
  </si>
  <si>
    <t>TR-45 35-30-L00045_955300509</t>
  </si>
  <si>
    <t>12.10.2019 14:03:43</t>
  </si>
  <si>
    <t>12.10.2019 15:09:02</t>
  </si>
  <si>
    <t>611742</t>
  </si>
  <si>
    <t>DM-3/17 35-26-M00817_35-26-M00817</t>
  </si>
  <si>
    <t>22.10.2019 17:21:01</t>
  </si>
  <si>
    <t>22.10.2019 18:29:11</t>
  </si>
  <si>
    <t>609343</t>
  </si>
  <si>
    <t>TR-81 35-19-L00081_  L01</t>
  </si>
  <si>
    <t>16.10.2019 09:19:42</t>
  </si>
  <si>
    <t>16.10.2019 16:44:04</t>
  </si>
  <si>
    <t>605777</t>
  </si>
  <si>
    <t>L-400 35-18-L00400_YASSI ALAN L-252 L11</t>
  </si>
  <si>
    <t>08.10.2019 02:55:45</t>
  </si>
  <si>
    <t>08.10.2019 05:47:36</t>
  </si>
  <si>
    <t>584305</t>
  </si>
  <si>
    <t>TR-123 35-16-L00123_  L04</t>
  </si>
  <si>
    <t>05.10.2019 07:54:50</t>
  </si>
  <si>
    <t>05.10.2019 11:43:03</t>
  </si>
  <si>
    <t>605395</t>
  </si>
  <si>
    <t>TR-145 35-16-L00145_942129321</t>
  </si>
  <si>
    <t>07.10.2019 10:20:29</t>
  </si>
  <si>
    <t>07.10.2019 11:27:58</t>
  </si>
  <si>
    <t>552998</t>
  </si>
  <si>
    <t>AYRANCILAR DM-5 35-26-M00807_  M05</t>
  </si>
  <si>
    <t>03.10.2019 08:54:45</t>
  </si>
  <si>
    <t>03.10.2019 16:43:47</t>
  </si>
  <si>
    <t>607590</t>
  </si>
  <si>
    <t>TR-2 35-30-L00002_955295897</t>
  </si>
  <si>
    <t>11.10.2019 13:56:17</t>
  </si>
  <si>
    <t>11.10.2019 18:53:50</t>
  </si>
  <si>
    <t>606292</t>
  </si>
  <si>
    <t>ÖRNEKKÖY TR4 35-27-L00129_B</t>
  </si>
  <si>
    <t>08.10.2019 17:42:55</t>
  </si>
  <si>
    <t>08.10.2019 18:13:14</t>
  </si>
  <si>
    <t>610930</t>
  </si>
  <si>
    <t>20.10.2019 11:55:05</t>
  </si>
  <si>
    <t>20.10.2019 12:39:22</t>
  </si>
  <si>
    <t>605557</t>
  </si>
  <si>
    <t>TR-25 35-30-L00025_955298474</t>
  </si>
  <si>
    <t>07.10.2019 15:32:31</t>
  </si>
  <si>
    <t>07.10.2019 17:01:53</t>
  </si>
  <si>
    <t>634643</t>
  </si>
  <si>
    <t>TR-3 35-30-L00003_955296469</t>
  </si>
  <si>
    <t>31.10.2019 17:39:52</t>
  </si>
  <si>
    <t>31.10.2019 21:06:15</t>
  </si>
  <si>
    <t>611447</t>
  </si>
  <si>
    <t>TR-6 35-30-L00006_955296234</t>
  </si>
  <si>
    <t>21.10.2019 21:26:00</t>
  </si>
  <si>
    <t>21.10.2019 22:20:27</t>
  </si>
  <si>
    <t>605932</t>
  </si>
  <si>
    <t>TR-49 45-77-L00049_45-77-L00049</t>
  </si>
  <si>
    <t>08.10.2019 09:19:54</t>
  </si>
  <si>
    <t>08.10.2019 10:15:44</t>
  </si>
  <si>
    <t>611071</t>
  </si>
  <si>
    <t>TR-2 35-30-L00002_955295964</t>
  </si>
  <si>
    <t>20.10.2019 19:00:29</t>
  </si>
  <si>
    <t>20.10.2019 22:37:59</t>
  </si>
  <si>
    <t>607795</t>
  </si>
  <si>
    <t>BAĞARASI TR-12 35-23-M00181_950424010</t>
  </si>
  <si>
    <t>12.10.2019 08:36:00</t>
  </si>
  <si>
    <t>12.10.2019 09:35:55</t>
  </si>
  <si>
    <t>606573</t>
  </si>
  <si>
    <t>MENDERES DM-4/TR-1 35-22-M00004_DM04-TR20 M09</t>
  </si>
  <si>
    <t>09.10.2019 10:49:31</t>
  </si>
  <si>
    <t>09.10.2019 11:22:54</t>
  </si>
  <si>
    <t>584276</t>
  </si>
  <si>
    <t>M-900A 35-22-M00303_DM4/TR1 M02</t>
  </si>
  <si>
    <t>05.10.2019 08:21:26</t>
  </si>
  <si>
    <t>05.10.2019 11:25:49</t>
  </si>
  <si>
    <t>633745</t>
  </si>
  <si>
    <t>M-900A 35-22-M00303_DM2/TR1 M01</t>
  </si>
  <si>
    <t>28.10.2019 16:38:25</t>
  </si>
  <si>
    <t>28.10.2019 17:26:46</t>
  </si>
  <si>
    <t>610229</t>
  </si>
  <si>
    <t>18.10.2019 08:19:52</t>
  </si>
  <si>
    <t>18.10.2019 12:59:33</t>
  </si>
  <si>
    <t>611521</t>
  </si>
  <si>
    <t>KEMALPAŞA TM 35-27-A00002_YENMİŞ M08</t>
  </si>
  <si>
    <t>22.10.2019 09:22:47</t>
  </si>
  <si>
    <t>22.10.2019 09:30:40</t>
  </si>
  <si>
    <t>611934</t>
  </si>
  <si>
    <t>MENEMEN TR-37 35-28-L00037_C2b</t>
  </si>
  <si>
    <t>23.10.2019 09:30:10</t>
  </si>
  <si>
    <t>23.10.2019 12:30:34</t>
  </si>
  <si>
    <t>611245</t>
  </si>
  <si>
    <t>MURADİYE TR-3 KÖPRÜYANI 45-71-M00254_950052914</t>
  </si>
  <si>
    <t>21.10.2019 11:40:16</t>
  </si>
  <si>
    <t>21.10.2019 15:26:14</t>
  </si>
  <si>
    <t>611397</t>
  </si>
  <si>
    <t>MURADİYE TR-2 SUDEPOSU 45-71-M00199_953176256</t>
  </si>
  <si>
    <t>21.10.2019 18:02:40</t>
  </si>
  <si>
    <t>21.10.2019 20:32:11</t>
  </si>
  <si>
    <t>611378</t>
  </si>
  <si>
    <t>MURADİYE DM 45-71-M00006_ÜÇPINAR DM M02</t>
  </si>
  <si>
    <t>21.10.2019 17:17:47</t>
  </si>
  <si>
    <t>21.10.2019 17:48:52</t>
  </si>
  <si>
    <t>611322</t>
  </si>
  <si>
    <t>MURADİYE TR-2 SUDEPOSU 45-71-M00199_953221404</t>
  </si>
  <si>
    <t>21.10.2019 15:04:59</t>
  </si>
  <si>
    <t>21.10.2019 15:40:02</t>
  </si>
  <si>
    <t>542225</t>
  </si>
  <si>
    <t>01.10.2019 10:03:02</t>
  </si>
  <si>
    <t>01.10.2019 10:50:09</t>
  </si>
  <si>
    <t>611103</t>
  </si>
  <si>
    <t>MURADİYE DM-4 45-71-M00190_953177242</t>
  </si>
  <si>
    <t>20.10.2019 23:34:06</t>
  </si>
  <si>
    <t>21.10.2019 14:39:58</t>
  </si>
  <si>
    <t>634511</t>
  </si>
  <si>
    <t>ÖRNEKKÖY TR-1 35-27-L00128_  L01</t>
  </si>
  <si>
    <t>31.10.2019 11:38:07</t>
  </si>
  <si>
    <t>31.10.2019 12:06:55</t>
  </si>
  <si>
    <t>632990</t>
  </si>
  <si>
    <t>TR-56 35-15-M00056_  M03</t>
  </si>
  <si>
    <t>26.10.2019 10:55:00</t>
  </si>
  <si>
    <t>26.10.2019 18:35:00</t>
  </si>
  <si>
    <t>611016</t>
  </si>
  <si>
    <t>MURADİYE DM-5/11 45-71-M00232_  M08</t>
  </si>
  <si>
    <t>20.10.2019 16:14:46</t>
  </si>
  <si>
    <t>20.10.2019 17:48:52</t>
  </si>
  <si>
    <t>632379</t>
  </si>
  <si>
    <t>BAŞARAN KÖK 45-71-M00755_SÜRAT M01</t>
  </si>
  <si>
    <t>24.10.2019 14:50:00</t>
  </si>
  <si>
    <t>24.10.2019 15:55:56</t>
  </si>
  <si>
    <t>583838</t>
  </si>
  <si>
    <t>SELÇUK İM 35-13-A00001_KÖYLER L15</t>
  </si>
  <si>
    <t>04.10.2019 20:22:28</t>
  </si>
  <si>
    <t>04.10.2019 21:59:00</t>
  </si>
  <si>
    <t>634400</t>
  </si>
  <si>
    <t>31.10.2019 08:09:47</t>
  </si>
  <si>
    <t>31.10.2019 08:13:57</t>
  </si>
  <si>
    <t>622345</t>
  </si>
  <si>
    <t>MURAD0YE TR-2/B (23 N3SAN PARKI) 45-71-M01852_G02</t>
  </si>
  <si>
    <t>24.10.2019 12:39:08</t>
  </si>
  <si>
    <t>24.10.2019 14:33:58</t>
  </si>
  <si>
    <t>608477</t>
  </si>
  <si>
    <t>14.10.2019 09:05:00</t>
  </si>
  <si>
    <t>14.10.2019 17:37:11</t>
  </si>
  <si>
    <t>632436</t>
  </si>
  <si>
    <t>MURADİYE TR-4 45-71-M01417_A</t>
  </si>
  <si>
    <t>24.10.2019 17:11:19</t>
  </si>
  <si>
    <t>24.10.2019 18:56:16</t>
  </si>
  <si>
    <t>611890</t>
  </si>
  <si>
    <t>23.10.2019 09:19:29</t>
  </si>
  <si>
    <t>23.10.2019 10:11:18</t>
  </si>
  <si>
    <t>611946</t>
  </si>
  <si>
    <t>MURADİYE TR 3 45-71-M00206_953175817</t>
  </si>
  <si>
    <t>23.10.2019 11:00:26</t>
  </si>
  <si>
    <t>23.10.2019 12:30:41</t>
  </si>
  <si>
    <t>609573</t>
  </si>
  <si>
    <t>16.10.2019 16:03:29</t>
  </si>
  <si>
    <t>16.10.2019 16:29:04</t>
  </si>
  <si>
    <t>610574</t>
  </si>
  <si>
    <t>MURADİYE TR-6 45-71-M01473_953177182</t>
  </si>
  <si>
    <t>19.10.2019 12:34:56</t>
  </si>
  <si>
    <t>19.10.2019 16:50:48</t>
  </si>
  <si>
    <t>542311</t>
  </si>
  <si>
    <t>L-66 GÜNEŞLİKENT 35-14-L00066_35-14-L00066</t>
  </si>
  <si>
    <t>01.10.2019 13:16:36</t>
  </si>
  <si>
    <t>01.10.2019 14:17:16</t>
  </si>
  <si>
    <t>610278</t>
  </si>
  <si>
    <t>MURAD0YE TR-2 SUDEPOSU 45-71-M00199_B2 B</t>
  </si>
  <si>
    <t>18.10.2019 09:15:00</t>
  </si>
  <si>
    <t>18.10.2019 12:50:00</t>
  </si>
  <si>
    <t>583550</t>
  </si>
  <si>
    <t>K-123 35-01-K00123_35-01-K00123</t>
  </si>
  <si>
    <t>04.10.2019 14:22:41</t>
  </si>
  <si>
    <t>05.10.2019 00:06:54</t>
  </si>
  <si>
    <t>634538</t>
  </si>
  <si>
    <t>MURADİYE TR-2 SUDEPOSU 45-71-M00199_949869771</t>
  </si>
  <si>
    <t>31.10.2019 12:30:18</t>
  </si>
  <si>
    <t>31.10.2019 13:14:10</t>
  </si>
  <si>
    <t>634573</t>
  </si>
  <si>
    <t>MURADİYE TR 2/A 45-71-M00201_915782399</t>
  </si>
  <si>
    <t>31.10.2019 14:02:34</t>
  </si>
  <si>
    <t>31.10.2019 15:22:35</t>
  </si>
  <si>
    <t>594570</t>
  </si>
  <si>
    <t>ÖRNEKKÖY TR2 35-27-L00324_A</t>
  </si>
  <si>
    <t>05.10.2019 15:47:00</t>
  </si>
  <si>
    <t>05.10.2019 17:39:40</t>
  </si>
  <si>
    <t>633862</t>
  </si>
  <si>
    <t>MURADİYE DM-5/8 KÖK 45-71-M00828_  M03</t>
  </si>
  <si>
    <t>29.10.2019 09:31:14</t>
  </si>
  <si>
    <t>29.10.2019 10:02:16</t>
  </si>
  <si>
    <t>633697</t>
  </si>
  <si>
    <t>MURADİYE TR-5 (ESKİ MEZARLIK YANI) 45-71-M00204_COCA COLA M02</t>
  </si>
  <si>
    <t>28.10.2019 14:32:04</t>
  </si>
  <si>
    <t>28.10.2019 15:13:05</t>
  </si>
  <si>
    <t>610372</t>
  </si>
  <si>
    <t>ÖZDERE ORTA MAHALLE DM (M-1) 35-25-M00120_955256762</t>
  </si>
  <si>
    <t>18.10.2019 12:23:57</t>
  </si>
  <si>
    <t>18.10.2019 14:42:00</t>
  </si>
  <si>
    <t>633549</t>
  </si>
  <si>
    <t>MURADİYE DM-4/7 KÖK 45-71-M00754_  M03</t>
  </si>
  <si>
    <t>28.10.2019 09:09:00</t>
  </si>
  <si>
    <t>28.10.2019 09:48:44</t>
  </si>
  <si>
    <t>632924</t>
  </si>
  <si>
    <t>26.10.2019 08:30:56</t>
  </si>
  <si>
    <t>26.10.2019 09:54:43</t>
  </si>
  <si>
    <t>563131</t>
  </si>
  <si>
    <t>MURAD0YE TR-2 SUDEPOSU 45-71-M00199_A1 A</t>
  </si>
  <si>
    <t>03.10.2019 14:01:06</t>
  </si>
  <si>
    <t>03.10.2019 15:58:36</t>
  </si>
  <si>
    <t>605520</t>
  </si>
  <si>
    <t>07.10.2019 14:21:07</t>
  </si>
  <si>
    <t>07.10.2019 15:26:43</t>
  </si>
  <si>
    <t>553023</t>
  </si>
  <si>
    <t>FOÇA TR-10 35-23-L00010_B</t>
  </si>
  <si>
    <t>03.10.2019 10:11:00</t>
  </si>
  <si>
    <t>03.10.2019 16:18:01</t>
  </si>
  <si>
    <t>542529</t>
  </si>
  <si>
    <t>GÖLMARMARA İM 45-85-A00001_ÖZTARIM GES M01</t>
  </si>
  <si>
    <t>02.10.2019 04:53:34</t>
  </si>
  <si>
    <t>02.10.2019 05:38:28</t>
  </si>
  <si>
    <t>605908</t>
  </si>
  <si>
    <t>GÖLMARMARA İM 45-85-A00001_TRF-A (34.5) M07</t>
  </si>
  <si>
    <t>08.10.2019 09:01:40</t>
  </si>
  <si>
    <t>08.10.2019 10:27:00</t>
  </si>
  <si>
    <t>594485</t>
  </si>
  <si>
    <t>MURADİYE TR 3 45-71-M00206_A</t>
  </si>
  <si>
    <t>05.10.2019 13:46:46</t>
  </si>
  <si>
    <t>05.10.2019 15:43:21</t>
  </si>
  <si>
    <t>609860</t>
  </si>
  <si>
    <t>GÖLMARMARA İM 45-85-A00001_AKSELENDİ-GÖLMARMARA M03</t>
  </si>
  <si>
    <t>17.10.2019 09:45:00</t>
  </si>
  <si>
    <t>17.10.2019 11:36:04</t>
  </si>
  <si>
    <t>634230</t>
  </si>
  <si>
    <t>GÖLMARMARA İM 45-85-A00001_GÖLMARMARA ŞEHİR-1 L16</t>
  </si>
  <si>
    <t>30.10.2019 12:52:33</t>
  </si>
  <si>
    <t>30.10.2019 13:40:04</t>
  </si>
  <si>
    <t>608366</t>
  </si>
  <si>
    <t>MURADİYE TR-5 (ESKİ MEZARLIK YANI) 45-71-M00204_953243192</t>
  </si>
  <si>
    <t>13.10.2019 18:03:09</t>
  </si>
  <si>
    <t>13.10.2019 18:39:56</t>
  </si>
  <si>
    <t>608433</t>
  </si>
  <si>
    <t>MURAD0YE TR-2/B (23 N3SAN PARKI) 45-71-M01852_C02</t>
  </si>
  <si>
    <t>14.10.2019 01:39:01</t>
  </si>
  <si>
    <t>14.10.2019 02:56:20</t>
  </si>
  <si>
    <t>607788</t>
  </si>
  <si>
    <t>MURADİYE DM-9/2 KÖK 45-71-M00676_  M01</t>
  </si>
  <si>
    <t>12.10.2019 08:37:48</t>
  </si>
  <si>
    <t>12.10.2019 09:48:21</t>
  </si>
  <si>
    <t>607060</t>
  </si>
  <si>
    <t>10.10.2019 11:20:05</t>
  </si>
  <si>
    <t>10.10.2019 11:53:54</t>
  </si>
  <si>
    <t>606889</t>
  </si>
  <si>
    <t>MURADİYE DM 45-71-M00006_DM-04 M09</t>
  </si>
  <si>
    <t>10.10.2019 04:28:39</t>
  </si>
  <si>
    <t>10.10.2019 05:17:38</t>
  </si>
  <si>
    <t>606999</t>
  </si>
  <si>
    <t>MURADİYE AKARLAR KÖK 45-71-M00233_  M05</t>
  </si>
  <si>
    <t>10.10.2019 10:06:30</t>
  </si>
  <si>
    <t>10.10.2019 10:32:23</t>
  </si>
  <si>
    <t>605466</t>
  </si>
  <si>
    <t>TR-26 45-77-L00026_A</t>
  </si>
  <si>
    <t>07.10.2019 12:33:06</t>
  </si>
  <si>
    <t>07.10.2019 13:18:59</t>
  </si>
  <si>
    <t>607022</t>
  </si>
  <si>
    <t>MURADİYE DM-5/7 KÖK 45-71-M00594_  M06</t>
  </si>
  <si>
    <t>10.10.2019 10:34:46</t>
  </si>
  <si>
    <t>10.10.2019 11:24:13</t>
  </si>
  <si>
    <t>606839</t>
  </si>
  <si>
    <t>MURADİYE DM-5 45-71-M00618_DM-5/6 M07</t>
  </si>
  <si>
    <t>09.10.2019 19:48:53</t>
  </si>
  <si>
    <t>09.10.2019 21:07:04</t>
  </si>
  <si>
    <t>606188</t>
  </si>
  <si>
    <t>08.10.2019 15:00:32</t>
  </si>
  <si>
    <t>08.10.2019 15:26:12</t>
  </si>
  <si>
    <t>609562</t>
  </si>
  <si>
    <t>TR-81 35-19-L00081_  L04</t>
  </si>
  <si>
    <t>16.10.2019 15:20:04</t>
  </si>
  <si>
    <t>16.10.2019 16:43:57</t>
  </si>
  <si>
    <t>609830</t>
  </si>
  <si>
    <t>17.10.2019 09:11:51</t>
  </si>
  <si>
    <t>17.10.2019 11:56:55</t>
  </si>
  <si>
    <t>605851</t>
  </si>
  <si>
    <t>MURADİYE TR-1 İSTASYON KABİN 45-71-M00192_953239301</t>
  </si>
  <si>
    <t>08.10.2019 07:27:06</t>
  </si>
  <si>
    <t>08.10.2019 13:04:27</t>
  </si>
  <si>
    <t>542285</t>
  </si>
  <si>
    <t>M-2094 35-02-M02094_  M01</t>
  </si>
  <si>
    <t>01.10.2019 11:30:46</t>
  </si>
  <si>
    <t>01.10.2019 12:56:30</t>
  </si>
  <si>
    <t>605978</t>
  </si>
  <si>
    <t>MURADİYE DM-4/12-B (DİREK TR-2) 45-71-M01873_953240617</t>
  </si>
  <si>
    <t>08.10.2019 09:55:03</t>
  </si>
  <si>
    <t>08.10.2019 13:27:17</t>
  </si>
  <si>
    <t>610945</t>
  </si>
  <si>
    <t>TR-2/45 45-72-L00045_a1</t>
  </si>
  <si>
    <t>AG Box Arızası</t>
  </si>
  <si>
    <t>20.10.2019 12:39:44</t>
  </si>
  <si>
    <t>20.10.2019 13:57:28</t>
  </si>
  <si>
    <t>632979</t>
  </si>
  <si>
    <t>FATMA ŞENER SULAMA GRUBU TR 35-27-M00355_DIREK TIPI TRAFO HUCRESI H01</t>
  </si>
  <si>
    <t>26.10.2019 10:33:00</t>
  </si>
  <si>
    <t>26.10.2019 19:16:38</t>
  </si>
  <si>
    <t>605630</t>
  </si>
  <si>
    <t>TR-11 35-30-L00011_955296943</t>
  </si>
  <si>
    <t>07.10.2019 17:42:52</t>
  </si>
  <si>
    <t>07.10.2019 19:48:12</t>
  </si>
  <si>
    <t>605530</t>
  </si>
  <si>
    <t>DM-2/5 35-26-M00814_  M04</t>
  </si>
  <si>
    <t>07.10.2019 11:37:57</t>
  </si>
  <si>
    <t>07.10.2019 20:25:14</t>
  </si>
  <si>
    <t>573300</t>
  </si>
  <si>
    <t>TR-9 35-30-L00009_955297229</t>
  </si>
  <si>
    <t>03.10.2019 20:24:55</t>
  </si>
  <si>
    <t>03.10.2019 21:52:53</t>
  </si>
  <si>
    <t>552951</t>
  </si>
  <si>
    <t>03.10.2019 07:35:36</t>
  </si>
  <si>
    <t>03.10.2019 09:02:12</t>
  </si>
  <si>
    <t>542602</t>
  </si>
  <si>
    <t>SANCAKLI BOZKÖY TR-8 45-71-M00501_45-71-M00501</t>
  </si>
  <si>
    <t>02.10.2019 09:30:43</t>
  </si>
  <si>
    <t>02.10.2019 10:19:51</t>
  </si>
  <si>
    <t>632687</t>
  </si>
  <si>
    <t>GÜZELBAHÇE İM 35-10-A00001_İSTİKLAL (GÜZELBAHÇE-2) M04</t>
  </si>
  <si>
    <t>25.10.2019 12:22:00</t>
  </si>
  <si>
    <t>25.10.2019 12:26:31</t>
  </si>
  <si>
    <t>542156</t>
  </si>
  <si>
    <t>TR-26 45-77-L00026_DIREK TIPI TRAFO HUCRESI H01</t>
  </si>
  <si>
    <t>01.10.2019 09:00:58</t>
  </si>
  <si>
    <t>01.10.2019 17:14:10</t>
  </si>
  <si>
    <t>606654</t>
  </si>
  <si>
    <t>09.10.2019 13:37:19</t>
  </si>
  <si>
    <t>09.10.2019 14:33:20</t>
  </si>
  <si>
    <t>632931</t>
  </si>
  <si>
    <t>TR-30 35-13-L00030_  L02</t>
  </si>
  <si>
    <t>26.10.2019 09:06:00</t>
  </si>
  <si>
    <t>26.10.2019 16:52:53</t>
  </si>
  <si>
    <t>609236</t>
  </si>
  <si>
    <t>KARTAL İM 35-08-A00003_EGEYILDIZ M22</t>
  </si>
  <si>
    <t>15.10.2019 19:53:45</t>
  </si>
  <si>
    <t>15.10.2019 21:14:33</t>
  </si>
  <si>
    <t>605795</t>
  </si>
  <si>
    <t>KARTAL İM 35-08-A00003_TR-2 34.5 M28</t>
  </si>
  <si>
    <t>08.10.2019 04:37:36</t>
  </si>
  <si>
    <t>08.10.2019 05:29:36</t>
  </si>
  <si>
    <t>605895</t>
  </si>
  <si>
    <t>SELÇUK İM 35-13-A00001_PAMUCAK L11</t>
  </si>
  <si>
    <t>08.10.2019 08:06:15</t>
  </si>
  <si>
    <t>08.10.2019 12:17:21</t>
  </si>
  <si>
    <t>595184</t>
  </si>
  <si>
    <t>ÇAYBAŞI DM-1/TR-9 35-26-L00211_956603152</t>
  </si>
  <si>
    <t>06.10.2019 18:03:24</t>
  </si>
  <si>
    <t>06.10.2019 23:05:57</t>
  </si>
  <si>
    <t>632707</t>
  </si>
  <si>
    <t>PAŞATIMARI TARIMSAL SULAMA TR-6 45-83-M00248_45-83-M00248</t>
  </si>
  <si>
    <t>25.10.2019 12:46:37</t>
  </si>
  <si>
    <t>25.10.2019 14:35:03</t>
  </si>
  <si>
    <t>609977</t>
  </si>
  <si>
    <t>TR-27 45-77-L00027_45-77-L00027</t>
  </si>
  <si>
    <t>17.10.2019 13:12:00</t>
  </si>
  <si>
    <t>17.10.2019 16:11:55</t>
  </si>
  <si>
    <t>606077</t>
  </si>
  <si>
    <t>AHMETLİ TR-24 45-84-L00024_A</t>
  </si>
  <si>
    <t>08.10.2019 12:18:37</t>
  </si>
  <si>
    <t>08.10.2019 12:45:28</t>
  </si>
  <si>
    <t>595234</t>
  </si>
  <si>
    <t>M-347 35-09-M00347_M-1391 M03</t>
  </si>
  <si>
    <t>06.10.2019 20:25:00</t>
  </si>
  <si>
    <t>06.10.2019 20:40:50</t>
  </si>
  <si>
    <t>611592</t>
  </si>
  <si>
    <t>TR-13 35-30-L00013_955298566</t>
  </si>
  <si>
    <t>22.10.2019 10:52:36</t>
  </si>
  <si>
    <t>22.10.2019 17:36:10</t>
  </si>
  <si>
    <t>608526</t>
  </si>
  <si>
    <t>M-1147 GEÇİT 35-09-M01147_M-1096 M04</t>
  </si>
  <si>
    <t>14.10.2019 10:00:53</t>
  </si>
  <si>
    <t>14.10.2019 10:09:58</t>
  </si>
  <si>
    <t>583623</t>
  </si>
  <si>
    <t>GÜLBAHÇE TR-7 35-19-L00167_35-19-L00167</t>
  </si>
  <si>
    <t>04.10.2019 15:09:52</t>
  </si>
  <si>
    <t>04.10.2019 17:32:22</t>
  </si>
  <si>
    <t>584320</t>
  </si>
  <si>
    <t>TATAR DM 35-19-M00256_ALAÇATI-1 ÇIKIŞ M12</t>
  </si>
  <si>
    <t>05.10.2019 08:58:32</t>
  </si>
  <si>
    <t>05.10.2019 11:49:59</t>
  </si>
  <si>
    <t>584326</t>
  </si>
  <si>
    <t>TURGUTALP TR-1 45-71-M01762_45-71-M01762</t>
  </si>
  <si>
    <t>05.10.2019 09:52:17</t>
  </si>
  <si>
    <t>05.10.2019 13:44:57</t>
  </si>
  <si>
    <t>634521</t>
  </si>
  <si>
    <t>TR-35 35-16-L00035_953171549</t>
  </si>
  <si>
    <t>31.10.2019 11:37:51</t>
  </si>
  <si>
    <t>31.10.2019 13:46:49</t>
  </si>
  <si>
    <t>632595</t>
  </si>
  <si>
    <t>ÖRNEKKÖY TR5 35-27-L00130_DIREK TIPI TRAFO HUCRESI H01</t>
  </si>
  <si>
    <t>Trafo Bakım Çalışması</t>
  </si>
  <si>
    <t>25.10.2019 08:31:27</t>
  </si>
  <si>
    <t>25.10.2019 09:56:59</t>
  </si>
  <si>
    <t>634505</t>
  </si>
  <si>
    <t>DM-11/02 45-71-M00367_C</t>
  </si>
  <si>
    <t>31.10.2019 11:54:37</t>
  </si>
  <si>
    <t>31.10.2019 12:29:35</t>
  </si>
  <si>
    <t>583599</t>
  </si>
  <si>
    <t>DM-11 45-71-M00280_953188081</t>
  </si>
  <si>
    <t>04.10.2019 15:17:11</t>
  </si>
  <si>
    <t>04.10.2019 19:28:17</t>
  </si>
  <si>
    <t>552950</t>
  </si>
  <si>
    <t>TR-22 45-77-L00022_  L03</t>
  </si>
  <si>
    <t>03.10.2019 07:38:12</t>
  </si>
  <si>
    <t>03.10.2019 16:30:36</t>
  </si>
  <si>
    <t>605339</t>
  </si>
  <si>
    <t>TR-25 45-77-L00025_A</t>
  </si>
  <si>
    <t>07.10.2019 09:22:00</t>
  </si>
  <si>
    <t>07.10.2019 16:54:32</t>
  </si>
  <si>
    <t>632679</t>
  </si>
  <si>
    <t>L-455 35-18-L00455_6196901</t>
  </si>
  <si>
    <t>25.10.2019 11:55:37</t>
  </si>
  <si>
    <t>25.10.2019 12:17:44</t>
  </si>
  <si>
    <t>583553</t>
  </si>
  <si>
    <t>M-1439 35-01-M01439_A</t>
  </si>
  <si>
    <t>04.10.2019 13:53:52</t>
  </si>
  <si>
    <t>04.10.2019 16:34:30</t>
  </si>
  <si>
    <t>608214</t>
  </si>
  <si>
    <t>KOYUNDERE TR-5 35-28-M00137_  M02</t>
  </si>
  <si>
    <t>13.10.2019 10:37:42</t>
  </si>
  <si>
    <t>13.10.2019 13:09:53</t>
  </si>
  <si>
    <t>584031</t>
  </si>
  <si>
    <t>AYRANCILAR DM-3 35-26-M00795_DM-3/16 M05</t>
  </si>
  <si>
    <t>05.10.2019 02:48:55</t>
  </si>
  <si>
    <t>05.10.2019 03:55:02</t>
  </si>
  <si>
    <t>606014</t>
  </si>
  <si>
    <t>AHMETLİ TR-28 45-84-L00028_C</t>
  </si>
  <si>
    <t>08.10.2019 10:52:27</t>
  </si>
  <si>
    <t>08.10.2019 12:17:17</t>
  </si>
  <si>
    <t>610035</t>
  </si>
  <si>
    <t>İM-3/TR-2 HIDIRLIK 35-14-L00289_956656872</t>
  </si>
  <si>
    <t>17.10.2019 15:17:33</t>
  </si>
  <si>
    <t>17.10.2019 17:15:31</t>
  </si>
  <si>
    <t>633760</t>
  </si>
  <si>
    <t>L-16 TEPECİK KAVŞAĞI 35-14-L00016_10090283</t>
  </si>
  <si>
    <t>28.10.2019 17:34:00</t>
  </si>
  <si>
    <t>28.10.2019 18:24:56</t>
  </si>
  <si>
    <t>608542</t>
  </si>
  <si>
    <t>L-55 ÖZMET 35-14-L00055_956640031</t>
  </si>
  <si>
    <t>14.10.2019 10:11:59</t>
  </si>
  <si>
    <t>14.10.2019 12:12:53</t>
  </si>
  <si>
    <t>611167</t>
  </si>
  <si>
    <t>TR-1 35-27-M00001_TR-2 ÇIKIŞI M01</t>
  </si>
  <si>
    <t>21.10.2019 09:28:00</t>
  </si>
  <si>
    <t>21.10.2019 14:32:47</t>
  </si>
  <si>
    <t>608862</t>
  </si>
  <si>
    <t>K-873 35-01-K00873_A1 A</t>
  </si>
  <si>
    <t>15.10.2019 05:06:42</t>
  </si>
  <si>
    <t>15.10.2019 05:45:39</t>
  </si>
  <si>
    <t>594909</t>
  </si>
  <si>
    <t>L-22 HASTANE 0N3 35-14-L00022_a1b</t>
  </si>
  <si>
    <t>06.10.2019 10:19:00</t>
  </si>
  <si>
    <t>06.10.2019 11:13:12</t>
  </si>
  <si>
    <t>633013</t>
  </si>
  <si>
    <t>ULUKENT DM-4/10 35-28-M00032_7751203</t>
  </si>
  <si>
    <t>26.10.2019 12:13:49</t>
  </si>
  <si>
    <t>26.10.2019 15:13:49</t>
  </si>
  <si>
    <t>612006</t>
  </si>
  <si>
    <t>ULUKENT DM-5/11 35-28-M00025_  H2</t>
  </si>
  <si>
    <t>23.10.2019 13:54:58</t>
  </si>
  <si>
    <t>23.10.2019 18:31:08</t>
  </si>
  <si>
    <t>609294</t>
  </si>
  <si>
    <t>16.10.2019 07:56:42</t>
  </si>
  <si>
    <t>16.10.2019 08:18:32</t>
  </si>
  <si>
    <t>583969</t>
  </si>
  <si>
    <t>05.10.2019 01:42:31</t>
  </si>
  <si>
    <t>05.10.2019 02:24:49</t>
  </si>
  <si>
    <t>634653</t>
  </si>
  <si>
    <t>İTOB DM 35-22-M00089_TEKELİ SULAMA M08</t>
  </si>
  <si>
    <t>31.10.2019 17:47:37</t>
  </si>
  <si>
    <t>31.10.2019 18:31:15</t>
  </si>
  <si>
    <t>633197</t>
  </si>
  <si>
    <t>ÖDEMİŞ TM-2 35-15-A00005_TRF-B M15</t>
  </si>
  <si>
    <t>27.10.2019 02:01:08</t>
  </si>
  <si>
    <t>27.10.2019 02:32:04</t>
  </si>
  <si>
    <t>611836</t>
  </si>
  <si>
    <t>M-820 ŞAFAK DÖKÜM ÖZEL 35-09-M00820Ö_  M01</t>
  </si>
  <si>
    <t>23.10.2019 01:38:39</t>
  </si>
  <si>
    <t>23.10.2019 11:49:49</t>
  </si>
  <si>
    <t>608000</t>
  </si>
  <si>
    <t>12.10.2019 15:34:08</t>
  </si>
  <si>
    <t>12.10.2019 16:33:48</t>
  </si>
  <si>
    <t>607919</t>
  </si>
  <si>
    <t>K-2630 35-02-K02630_TRAFO K04</t>
  </si>
  <si>
    <t>12.10.2019 12:15:00</t>
  </si>
  <si>
    <t>12.10.2019 12:28:09</t>
  </si>
  <si>
    <t>610978</t>
  </si>
  <si>
    <t>ULUKENT KÖK-15 35-28-M00070_  M04</t>
  </si>
  <si>
    <t>20.10.2019 14:30:04</t>
  </si>
  <si>
    <t>20.10.2019 15:07:33</t>
  </si>
  <si>
    <t>610179</t>
  </si>
  <si>
    <t>TR-53 35-17-M00053_  M04</t>
  </si>
  <si>
    <t>17.10.2019 20:15:29</t>
  </si>
  <si>
    <t>17.10.2019 20:28:29</t>
  </si>
  <si>
    <t>607342</t>
  </si>
  <si>
    <t>L-376 PAZARYERİ 35-18-L00376_a1 A</t>
  </si>
  <si>
    <t>11.10.2019 01:04:00</t>
  </si>
  <si>
    <t>11.10.2019 02:10:19</t>
  </si>
  <si>
    <t>612168</t>
  </si>
  <si>
    <t>DM-2/34 (MEVLANA YOLU) 45-71-M00532_B</t>
  </si>
  <si>
    <t>23.10.2019 21:20:12</t>
  </si>
  <si>
    <t>23.10.2019 22:21:30</t>
  </si>
  <si>
    <t>632505</t>
  </si>
  <si>
    <t>MENEMEN TR-83 35-28-L00083_DIREK TIPI TRAFO HUCRESI H01</t>
  </si>
  <si>
    <t>24.10.2019 20:30:46</t>
  </si>
  <si>
    <t>24.10.2019 20:57:55</t>
  </si>
  <si>
    <t>607024</t>
  </si>
  <si>
    <t>TR-52 45-78-L00052_  L01</t>
  </si>
  <si>
    <t>10.10.2019 10:44:00</t>
  </si>
  <si>
    <t>10.10.2019 11:45:06</t>
  </si>
  <si>
    <t>542173</t>
  </si>
  <si>
    <t>L-45 JANDARMA SİTESİ 35-14-L00045_35-14-L00045</t>
  </si>
  <si>
    <t>01.10.2019 09:32:00</t>
  </si>
  <si>
    <t>01.10.2019 12:25:09</t>
  </si>
  <si>
    <t>542314</t>
  </si>
  <si>
    <t>01.10.2019 13:29:00</t>
  </si>
  <si>
    <t>01.10.2019 15:44:51</t>
  </si>
  <si>
    <t>584421</t>
  </si>
  <si>
    <t>M-797 KSK SPOR TESİSLERİ 35-09-M00797Ö_  M01</t>
  </si>
  <si>
    <t>05.10.2019 12:13:00</t>
  </si>
  <si>
    <t>05.10.2019 16:14:58</t>
  </si>
  <si>
    <t>622349</t>
  </si>
  <si>
    <t>GÜNERLİ TR-2 35-28-M00416_35-28-M00416</t>
  </si>
  <si>
    <t>24.10.2019 12:58:00</t>
  </si>
  <si>
    <t>24.10.2019 14:06:46</t>
  </si>
  <si>
    <t>608438</t>
  </si>
  <si>
    <t>14.10.2019 03:03:00</t>
  </si>
  <si>
    <t>14.10.2019 03:20:04</t>
  </si>
  <si>
    <t>607363</t>
  </si>
  <si>
    <t>L-295 35-18-L00295_950461608</t>
  </si>
  <si>
    <t>11.10.2019 08:07:30</t>
  </si>
  <si>
    <t>11.10.2019 09:49:24</t>
  </si>
  <si>
    <t>594702</t>
  </si>
  <si>
    <t>L-437 ŞEHİTLİK 35-18-L00437_L-295 L01</t>
  </si>
  <si>
    <t>05.10.2019 16:35:08</t>
  </si>
  <si>
    <t>05.10.2019 18:53:53</t>
  </si>
  <si>
    <t>611716</t>
  </si>
  <si>
    <t>KAREL KÖK 35-18-L00528_  L01</t>
  </si>
  <si>
    <t>22.10.2019 16:01:19</t>
  </si>
  <si>
    <t>22.10.2019 18:47:22</t>
  </si>
  <si>
    <t>634154</t>
  </si>
  <si>
    <t>30.10.2019 10:08:50</t>
  </si>
  <si>
    <t>30.10.2019 10:41:35</t>
  </si>
  <si>
    <t>606834</t>
  </si>
  <si>
    <t>MENEMEN TR-82 35-28-L00082_35-28-L00082</t>
  </si>
  <si>
    <t>09.10.2019 19:09:24</t>
  </si>
  <si>
    <t>09.10.2019 21:37:52</t>
  </si>
  <si>
    <t>607035</t>
  </si>
  <si>
    <t>L-109 (AKARCA TR-2) 35-18-L00109_12192938</t>
  </si>
  <si>
    <t>10.10.2019 10:50:29</t>
  </si>
  <si>
    <t>10.10.2019 15:52:24</t>
  </si>
  <si>
    <t>612048</t>
  </si>
  <si>
    <t>L-5 35-18-L00005_950440050</t>
  </si>
  <si>
    <t>23.10.2019 15:24:36</t>
  </si>
  <si>
    <t>23.10.2019 18:44:26</t>
  </si>
  <si>
    <t>607612</t>
  </si>
  <si>
    <t>L-444 35-18-L00444_950429928</t>
  </si>
  <si>
    <t>11.10.2019 15:44:15</t>
  </si>
  <si>
    <t>11.10.2019 22:51:46</t>
  </si>
  <si>
    <t>583562</t>
  </si>
  <si>
    <t>DM-2/36 45-71-M00168_953182838</t>
  </si>
  <si>
    <t>04.10.2019 14:26:12</t>
  </si>
  <si>
    <t>04.10.2019 19:39:11</t>
  </si>
  <si>
    <t>608691</t>
  </si>
  <si>
    <t>L-224 SİBAM EVLERİ 35-18-L00224_12344026</t>
  </si>
  <si>
    <t>14.10.2019 15:26:00</t>
  </si>
  <si>
    <t>14.10.2019 18:02:59</t>
  </si>
  <si>
    <t>607146</t>
  </si>
  <si>
    <t>EYKO TR-3 35-30-M00029_35-30-M00029</t>
  </si>
  <si>
    <t>10.10.2019 14:01:00</t>
  </si>
  <si>
    <t>10.10.2019 14:57:04</t>
  </si>
  <si>
    <t>610467</t>
  </si>
  <si>
    <t>ÇANDARLI TR-5 35-30-M00005_TR-06,TR-07,TR-17 M02</t>
  </si>
  <si>
    <t>19.10.2019 09:24:01</t>
  </si>
  <si>
    <t>19.10.2019 10:41:54</t>
  </si>
  <si>
    <t>632542</t>
  </si>
  <si>
    <t>TR-46 35-26-M00046_6638173</t>
  </si>
  <si>
    <t>25.10.2019 07:21:12</t>
  </si>
  <si>
    <t>25.10.2019 08:19:34</t>
  </si>
  <si>
    <t>609104</t>
  </si>
  <si>
    <t>DM-2/3 ESKİ ANIT YANI 35-18-L00581_950052872</t>
  </si>
  <si>
    <t>15.10.2019 14:17:08</t>
  </si>
  <si>
    <t>15.10.2019 17:50:16</t>
  </si>
  <si>
    <t>634515</t>
  </si>
  <si>
    <t>TR-47 35-26-M00047_35-26-M00047</t>
  </si>
  <si>
    <t>31.10.2019 11:33:00</t>
  </si>
  <si>
    <t>31.10.2019 14:51:44</t>
  </si>
  <si>
    <t>634471</t>
  </si>
  <si>
    <t>TR-46 35-26-M00046_35-26-M00046</t>
  </si>
  <si>
    <t>31.10.2019 09:58:58</t>
  </si>
  <si>
    <t>31.10.2019 11:37:48</t>
  </si>
  <si>
    <t>610771</t>
  </si>
  <si>
    <t>19.10.2019 21:19:13</t>
  </si>
  <si>
    <t>19.10.2019 23:22:03</t>
  </si>
  <si>
    <t>583793</t>
  </si>
  <si>
    <t>KIRKAĞAÇ TR-14 45-76-M00014_B</t>
  </si>
  <si>
    <t>04.10.2019 18:56:44</t>
  </si>
  <si>
    <t>04.10.2019 20:00:04</t>
  </si>
  <si>
    <t>633618</t>
  </si>
  <si>
    <t>MENEMEN TR-87 (DM-5/31) 35-28-L00087_35-28-L00087</t>
  </si>
  <si>
    <t>AG Pano Arızası</t>
  </si>
  <si>
    <t>28.10.2019 11:13:38</t>
  </si>
  <si>
    <t>28.10.2019 13:13:34</t>
  </si>
  <si>
    <t>632919</t>
  </si>
  <si>
    <t>L-15 35-18-L00015_950440122</t>
  </si>
  <si>
    <t>26.10.2019 08:02:03</t>
  </si>
  <si>
    <t>26.10.2019 09:46:33</t>
  </si>
  <si>
    <t>584377</t>
  </si>
  <si>
    <t>TR-35 45-78-L00035_953251193</t>
  </si>
  <si>
    <t>05.10.2019 11:52:49</t>
  </si>
  <si>
    <t>542229</t>
  </si>
  <si>
    <t>L-13 HIDIRLIK 35-14-L00013_7695098</t>
  </si>
  <si>
    <t>01.10.2019 10:35:40</t>
  </si>
  <si>
    <t>01.10.2019 14:37:45</t>
  </si>
  <si>
    <t>542470</t>
  </si>
  <si>
    <t>01.10.2019 18:41:24</t>
  </si>
  <si>
    <t>01.10.2019 19:59:08</t>
  </si>
  <si>
    <t>608730</t>
  </si>
  <si>
    <t>M-251 35-09-M00251_M-252 M03</t>
  </si>
  <si>
    <t>14.10.2019 16:38:19</t>
  </si>
  <si>
    <t>14.10.2019 17:13:09</t>
  </si>
  <si>
    <t>608356</t>
  </si>
  <si>
    <t>13.10.2019 17:07:17</t>
  </si>
  <si>
    <t>13.10.2019 17:22:16</t>
  </si>
  <si>
    <t>607610</t>
  </si>
  <si>
    <t>TR-42 35-13-L00042_946423379</t>
  </si>
  <si>
    <t>11.10.2019 11:01:30</t>
  </si>
  <si>
    <t>11.10.2019 17:20:51</t>
  </si>
  <si>
    <t>610546</t>
  </si>
  <si>
    <t>L-103 35-18-L00103_950439930</t>
  </si>
  <si>
    <t>19.10.2019 11:22:47</t>
  </si>
  <si>
    <t>19.10.2019 13:17:08</t>
  </si>
  <si>
    <t>607499</t>
  </si>
  <si>
    <t>GÜNERLİ TR-1 35-28-M00408_35-28-M00408</t>
  </si>
  <si>
    <t>11.10.2019 11:41:00</t>
  </si>
  <si>
    <t>11.10.2019 15:20:55</t>
  </si>
  <si>
    <t>563112</t>
  </si>
  <si>
    <t>L-308 35-18-L00308_915016195</t>
  </si>
  <si>
    <t>03.10.2019 13:29:25</t>
  </si>
  <si>
    <t>04.10.2019 14:48:37</t>
  </si>
  <si>
    <t>584164</t>
  </si>
  <si>
    <t>05.10.2019 07:58:36</t>
  </si>
  <si>
    <t>05.10.2019 09:24:14</t>
  </si>
  <si>
    <t>610684</t>
  </si>
  <si>
    <t>L-295 35-18-L00295_DIREK TIPI TRAFO HUCRESI H01</t>
  </si>
  <si>
    <t>19.10.2019 16:18:18</t>
  </si>
  <si>
    <t>19.10.2019 22:56:31</t>
  </si>
  <si>
    <t>610212</t>
  </si>
  <si>
    <t>M-1929 35-03-M01929_  M02</t>
  </si>
  <si>
    <t>18.10.2019 06:06:11</t>
  </si>
  <si>
    <t>18.10.2019 09:56:52</t>
  </si>
  <si>
    <t>633304</t>
  </si>
  <si>
    <t>M-1 İZSU ÇEŞME BARAJ ÖZEL 35-18-M00001Ö_  M02</t>
  </si>
  <si>
    <t>27.10.2019 11:49:17</t>
  </si>
  <si>
    <t>27.10.2019 13:45:36</t>
  </si>
  <si>
    <t>542125</t>
  </si>
  <si>
    <t>01.10.2019 07:25:08</t>
  </si>
  <si>
    <t>01.10.2019 08:16:00</t>
  </si>
  <si>
    <t>594707</t>
  </si>
  <si>
    <t>05.10.2019 18:22:00</t>
  </si>
  <si>
    <t>05.10.2019 18:46:29</t>
  </si>
  <si>
    <t>632689</t>
  </si>
  <si>
    <t>FOÇA L-68 35-23-L00068_C02 C</t>
  </si>
  <si>
    <t>25.10.2019 12:23:00</t>
  </si>
  <si>
    <t>25.10.2019 15:17:50</t>
  </si>
  <si>
    <t>609928</t>
  </si>
  <si>
    <t>FEVZİ ÇELİK ÖZEL TR 35-30-M00146Ö_DIREK TIPI TRAFO HUCRESI H01</t>
  </si>
  <si>
    <t>17.10.2019 11:27:40</t>
  </si>
  <si>
    <t>17.10.2019 13:42:10</t>
  </si>
  <si>
    <t>610545</t>
  </si>
  <si>
    <t>ÇANDARLI DM-TR-20 35-30-M00020_ŞEHİR-1 M01</t>
  </si>
  <si>
    <t>19.10.2019 11:32:47</t>
  </si>
  <si>
    <t>19.10.2019 11:40:58</t>
  </si>
  <si>
    <t>634104</t>
  </si>
  <si>
    <t>30.10.2019 08:34:57</t>
  </si>
  <si>
    <t>30.10.2019 10:40:30</t>
  </si>
  <si>
    <t>606550</t>
  </si>
  <si>
    <t>ÖRNEKKÖY TR5 35-27-L00130_35-27-L00130</t>
  </si>
  <si>
    <t>09.10.2019 10:23:50</t>
  </si>
  <si>
    <t>09.10.2019 10:41:36</t>
  </si>
  <si>
    <t>606618</t>
  </si>
  <si>
    <t>TR-82 35-15-M00082_35-15-M00082</t>
  </si>
  <si>
    <t>09.10.2019 12:22:38</t>
  </si>
  <si>
    <t>09.10.2019 12:25:09</t>
  </si>
  <si>
    <t>584044</t>
  </si>
  <si>
    <t>OG Hatta Ağaç Kesimi</t>
  </si>
  <si>
    <t>05.10.2019 03:26:00</t>
  </si>
  <si>
    <t>05.10.2019 03:56:53</t>
  </si>
  <si>
    <t>608875</t>
  </si>
  <si>
    <t>BAĞARASI GES KÖK 35-23-M00311_(OTOP) H10</t>
  </si>
  <si>
    <t>15.10.2019 07:43:32</t>
  </si>
  <si>
    <t>15.10.2019 12:25:37</t>
  </si>
  <si>
    <t>584019</t>
  </si>
  <si>
    <t>TR-2/126-A 45-83-L00203_48096902</t>
  </si>
  <si>
    <t>05.10.2019 02:33:25</t>
  </si>
  <si>
    <t>05.10.2019 13:38:45</t>
  </si>
  <si>
    <t>606290</t>
  </si>
  <si>
    <t>TR-1/84 (ERBİLLER) 45-83-M00084_  M06</t>
  </si>
  <si>
    <t>08.10.2019 17:20:08</t>
  </si>
  <si>
    <t>08.10.2019 18:25:59</t>
  </si>
  <si>
    <t>610573</t>
  </si>
  <si>
    <t>KÜÇÜK SANAYİ SİTESİ TR-3 45-83-L00144_955144628</t>
  </si>
  <si>
    <t>19.10.2019 12:26:25</t>
  </si>
  <si>
    <t>19.10.2019 13:44:00</t>
  </si>
  <si>
    <t>583568</t>
  </si>
  <si>
    <t>FOÇAKÖY TR-2 35-23-M00223_42066655</t>
  </si>
  <si>
    <t>04.10.2019 14:38:00</t>
  </si>
  <si>
    <t>04.10.2019 17:08:00</t>
  </si>
  <si>
    <t>611008</t>
  </si>
  <si>
    <t>TR-2/70 45-83-L00070_48095963</t>
  </si>
  <si>
    <t>20.10.2019 16:08:59</t>
  </si>
  <si>
    <t>20.10.2019 17:27:27</t>
  </si>
  <si>
    <t>634393</t>
  </si>
  <si>
    <t>TR-21 35-13-L00021_  L01</t>
  </si>
  <si>
    <t>31.10.2019 07:44:04</t>
  </si>
  <si>
    <t>31.10.2019 08:38:35</t>
  </si>
  <si>
    <t>608648</t>
  </si>
  <si>
    <t>L-287 SCOTCH PARK 35-18-L00287_950435898</t>
  </si>
  <si>
    <t>14.10.2019 13:46:04</t>
  </si>
  <si>
    <t>14.10.2019 17:46:58</t>
  </si>
  <si>
    <t>605705</t>
  </si>
  <si>
    <t>TR-29 35-13-L00029_946423566</t>
  </si>
  <si>
    <t>07.10.2019 19:32:12</t>
  </si>
  <si>
    <t>09.10.2019 15:31:57</t>
  </si>
  <si>
    <t>608981</t>
  </si>
  <si>
    <t>TR-40 35-13-L00040_35-13-L00040</t>
  </si>
  <si>
    <t>15.10.2019 10:34:12</t>
  </si>
  <si>
    <t>15.10.2019 10:47:47</t>
  </si>
  <si>
    <t>634323</t>
  </si>
  <si>
    <t>CAFERBEY KÖK 45-78-L00231_  L03</t>
  </si>
  <si>
    <t>30.10.2019 17:39:10</t>
  </si>
  <si>
    <t>30.10.2019 18:16:57</t>
  </si>
  <si>
    <t>542137</t>
  </si>
  <si>
    <t>01.10.2019 08:21:25</t>
  </si>
  <si>
    <t>01.10.2019 08:43:16</t>
  </si>
  <si>
    <t>542154</t>
  </si>
  <si>
    <t>CAFERBEY KÖK 45-78-L00231_  L02</t>
  </si>
  <si>
    <t>01.10.2019 09:06:00</t>
  </si>
  <si>
    <t>01.10.2019 12:25:27</t>
  </si>
  <si>
    <t>608988</t>
  </si>
  <si>
    <t>TR-40 35-13-L00040_946425897</t>
  </si>
  <si>
    <t>15.10.2019 10:48:00</t>
  </si>
  <si>
    <t>15.10.2019 11:24:00</t>
  </si>
  <si>
    <t>634509</t>
  </si>
  <si>
    <t>TR-22 35-13-L00022_B</t>
  </si>
  <si>
    <t>31.10.2019 11:17:00</t>
  </si>
  <si>
    <t>31.10.2019 12:18:02</t>
  </si>
  <si>
    <t>634048</t>
  </si>
  <si>
    <t>L-287 SCOTCH PARK 35-18-L00287_950457021</t>
  </si>
  <si>
    <t>30.10.2019 00:02:46</t>
  </si>
  <si>
    <t>30.10.2019 00:36:39</t>
  </si>
  <si>
    <t>594956</t>
  </si>
  <si>
    <t>06.10.2019 10:13:51</t>
  </si>
  <si>
    <t>06.10.2019 12:30:34</t>
  </si>
  <si>
    <t>609337</t>
  </si>
  <si>
    <t>16.10.2019 09:18:32</t>
  </si>
  <si>
    <t>16.10.2019 10:22:55</t>
  </si>
  <si>
    <t>608748</t>
  </si>
  <si>
    <t>L-284 İMAMOĞLU TRAFO 35-18-L00284_950456444</t>
  </si>
  <si>
    <t>14.10.2019 17:24:53</t>
  </si>
  <si>
    <t>14.10.2019 22:07:06</t>
  </si>
  <si>
    <t>608667</t>
  </si>
  <si>
    <t>BİMEYKO TR-5 35-30-M00052_955317490</t>
  </si>
  <si>
    <t>14.10.2019 14:13:15</t>
  </si>
  <si>
    <t>14.10.2019 16:08:02</t>
  </si>
  <si>
    <t>606074</t>
  </si>
  <si>
    <t>TR-38 (M-1083) 35-22-M00038_955281346</t>
  </si>
  <si>
    <t>08.10.2019 11:42:01</t>
  </si>
  <si>
    <t>08.10.2019 13:08:35</t>
  </si>
  <si>
    <t>611240</t>
  </si>
  <si>
    <t>TR-1/111 45-83-M00111_  M05</t>
  </si>
  <si>
    <t>21.10.2019 11:24:32</t>
  </si>
  <si>
    <t>21.10.2019 13:01:36</t>
  </si>
  <si>
    <t>607322</t>
  </si>
  <si>
    <t>MENEMEN TR-38 35-28-L00038_953391676</t>
  </si>
  <si>
    <t>10.10.2019 21:37:16</t>
  </si>
  <si>
    <t>10.10.2019 22:58:37</t>
  </si>
  <si>
    <t>609362</t>
  </si>
  <si>
    <t>L-376 PAZARYERİ 35-18-L00376_h4 H</t>
  </si>
  <si>
    <t>AG Hatta Yabancı Cisim</t>
  </si>
  <si>
    <t>16.10.2019 09:35:23</t>
  </si>
  <si>
    <t>16.10.2019 12:17:58</t>
  </si>
  <si>
    <t>584228</t>
  </si>
  <si>
    <t>L-15 BALLIKUYU BAHÇE ARKASI 35-14-L00015_35-14-L00015</t>
  </si>
  <si>
    <t>05.10.2019 08:22:41</t>
  </si>
  <si>
    <t>05.10.2019 09:31:54</t>
  </si>
  <si>
    <t>607492</t>
  </si>
  <si>
    <t>L-438 35-18-L00438_950448969</t>
  </si>
  <si>
    <t>11.10.2019 11:02:34</t>
  </si>
  <si>
    <t>11.10.2019 15:06:35</t>
  </si>
  <si>
    <t>611881</t>
  </si>
  <si>
    <t>L-519 OVACIK 35-18-L00519_950440326</t>
  </si>
  <si>
    <t>23.10.2019 09:09:44</t>
  </si>
  <si>
    <t>23.10.2019 11:41:29</t>
  </si>
  <si>
    <t>606293</t>
  </si>
  <si>
    <t>ORTA MAHALLE M-9 35-25-M00117_D</t>
  </si>
  <si>
    <t>08.10.2019 17:02:06</t>
  </si>
  <si>
    <t>08.10.2019 18:13:40</t>
  </si>
  <si>
    <t>611850</t>
  </si>
  <si>
    <t>M-325 35-03-M00325_B</t>
  </si>
  <si>
    <t>23.10.2019 08:12:36</t>
  </si>
  <si>
    <t>23.10.2019 09:16:44</t>
  </si>
  <si>
    <t>583796</t>
  </si>
  <si>
    <t>L-89 35-18-L00089_35-18-L00089</t>
  </si>
  <si>
    <t>AG Yeraltı Kablo Arızası</t>
  </si>
  <si>
    <t>04.10.2019 18:58:46</t>
  </si>
  <si>
    <t>04.10.2019 22:47:55</t>
  </si>
  <si>
    <t>606836</t>
  </si>
  <si>
    <t>HAVVA KULAK SULAMA GRUBU TR 35-27-L00148_DIREK TIPI TRAFO HUCRESI H01</t>
  </si>
  <si>
    <t>09.10.2019 19:09:14</t>
  </si>
  <si>
    <t>09.10.2019 20:44:02</t>
  </si>
  <si>
    <t>605452</t>
  </si>
  <si>
    <t>TURGUTALP KÖK 45-71-M00260_  M04</t>
  </si>
  <si>
    <t>07.10.2019 11:59:48</t>
  </si>
  <si>
    <t>07.10.2019 14:39:07</t>
  </si>
  <si>
    <t>542668</t>
  </si>
  <si>
    <t>L-139 35-18-L00139_35-18-L00139</t>
  </si>
  <si>
    <t>02.10.2019 11:21:31</t>
  </si>
  <si>
    <t>02.10.2019 11:49:11</t>
  </si>
  <si>
    <t>608109</t>
  </si>
  <si>
    <t>12.10.2019 20:34:09</t>
  </si>
  <si>
    <t>12.10.2019 21:20:49</t>
  </si>
  <si>
    <t>605813</t>
  </si>
  <si>
    <t>L-140 35-18-L00140_35-18-L00140</t>
  </si>
  <si>
    <t>08.10.2019 05:22:32</t>
  </si>
  <si>
    <t>08.10.2019 13:24:03</t>
  </si>
  <si>
    <t>608020</t>
  </si>
  <si>
    <t>DM-2/43 35-26-M01149_  M03</t>
  </si>
  <si>
    <t>12.10.2019 16:14:08</t>
  </si>
  <si>
    <t>12.10.2019 21:24:30</t>
  </si>
  <si>
    <t>608531</t>
  </si>
  <si>
    <t>GÖLMARMARA TR-12 45-85-L00012_D</t>
  </si>
  <si>
    <t>14.10.2019 09:55:22</t>
  </si>
  <si>
    <t>14.10.2019 10:20:00</t>
  </si>
  <si>
    <t>634398</t>
  </si>
  <si>
    <t>31.10.2019 08:02:27</t>
  </si>
  <si>
    <t>31.10.2019 08:23:27</t>
  </si>
  <si>
    <t>632380</t>
  </si>
  <si>
    <t>ÇANDARLI TR-9 35-30-M00009_B</t>
  </si>
  <si>
    <t>24.10.2019 14:41:29</t>
  </si>
  <si>
    <t>24.10.2019 15:42:41</t>
  </si>
  <si>
    <t>607929</t>
  </si>
  <si>
    <t>ÇANDARLI TATİL KÖYÜ TR-2 35-30-M00089_955306051</t>
  </si>
  <si>
    <t>12.10.2019 12:21:16</t>
  </si>
  <si>
    <t>12.10.2019 14:11:38</t>
  </si>
  <si>
    <t>607005</t>
  </si>
  <si>
    <t>ÇANDARLI TR-7 35-30-M00007_B</t>
  </si>
  <si>
    <t>10.10.2019 10:44:22</t>
  </si>
  <si>
    <t>10.10.2019 12:28:52</t>
  </si>
  <si>
    <t>594661</t>
  </si>
  <si>
    <t>OSMAN BAŞARAN ÖZEL TR 35-30-M00665Ö_DIREK TIPI TRAFO HUCRESI H01</t>
  </si>
  <si>
    <t>05.10.2019 17:14:34</t>
  </si>
  <si>
    <t>05.10.2019 18:20:52</t>
  </si>
  <si>
    <t>594571</t>
  </si>
  <si>
    <t>ÇANDARLI TR-7 35-30-M00007_955317079</t>
  </si>
  <si>
    <t>05.10.2019 15:17:18</t>
  </si>
  <si>
    <t>05.10.2019 18:04:23</t>
  </si>
  <si>
    <t>607102</t>
  </si>
  <si>
    <t>DM-2/9 (TR-254) 35-19-L00254_B01 B</t>
  </si>
  <si>
    <t>10.10.2019 12:45:00</t>
  </si>
  <si>
    <t>10.10.2019 13:13:43</t>
  </si>
  <si>
    <t>633022</t>
  </si>
  <si>
    <t>ASARLIK TR-13 35-28-M00180_35-28-M00180</t>
  </si>
  <si>
    <t>26.10.2019 12:31:28</t>
  </si>
  <si>
    <t>26.10.2019 13:37:39</t>
  </si>
  <si>
    <t>632971</t>
  </si>
  <si>
    <t>ASARLIK DM-2 35-28-M00169_A</t>
  </si>
  <si>
    <t>26.10.2019 10:23:22</t>
  </si>
  <si>
    <t>26.10.2019 11:31:49</t>
  </si>
  <si>
    <t>634475</t>
  </si>
  <si>
    <t>DM-2/10 35-26-M00828_8977136</t>
  </si>
  <si>
    <t>31.10.2019 10:17:41</t>
  </si>
  <si>
    <t>31.10.2019 11:27:33</t>
  </si>
  <si>
    <t>542703</t>
  </si>
  <si>
    <t>TR-58 35-26-M00058_6638592</t>
  </si>
  <si>
    <t>02.10.2019 12:44:32</t>
  </si>
  <si>
    <t>02.10.2019 13:16:22</t>
  </si>
  <si>
    <t>584442</t>
  </si>
  <si>
    <t>TR-41 35-13-L00041_A</t>
  </si>
  <si>
    <t>05.10.2019 08:23:04</t>
  </si>
  <si>
    <t>05.10.2019 13:16:12</t>
  </si>
  <si>
    <t>611977</t>
  </si>
  <si>
    <t>TR-29 35-13-L00029_946423443</t>
  </si>
  <si>
    <t>23.10.2019 12:37:47</t>
  </si>
  <si>
    <t>23.10.2019 14:05:40</t>
  </si>
  <si>
    <t>611665</t>
  </si>
  <si>
    <t>TR-42 35-13-L00042_946423670</t>
  </si>
  <si>
    <t>22.10.2019 14:11:03</t>
  </si>
  <si>
    <t>22.10.2019 14:30:00</t>
  </si>
  <si>
    <t>632647</t>
  </si>
  <si>
    <t>25.10.2019 11:04:00</t>
  </si>
  <si>
    <t>25.10.2019 17:51:09</t>
  </si>
  <si>
    <t>608592</t>
  </si>
  <si>
    <t>TR-11/03 (BELEDİYE ŞANTİYE TR) 45-71-M00368_B</t>
  </si>
  <si>
    <t>14.10.2019 11:29:00</t>
  </si>
  <si>
    <t>14.10.2019 16:18:23</t>
  </si>
  <si>
    <t>584351</t>
  </si>
  <si>
    <t>ÇANDARLI TR-2 35-30-M00002_TR-03 M02</t>
  </si>
  <si>
    <t>05.10.2019 09:20:50</t>
  </si>
  <si>
    <t>05.10.2019 14:41:11</t>
  </si>
  <si>
    <t>606956</t>
  </si>
  <si>
    <t>10.10.2019 09:11:10</t>
  </si>
  <si>
    <t>10.10.2019 10:57:05</t>
  </si>
  <si>
    <t>634639</t>
  </si>
  <si>
    <t>TR-54 45-78-L00054_49414616</t>
  </si>
  <si>
    <t>31.10.2019 17:39:00</t>
  </si>
  <si>
    <t>31.10.2019 17:59:22</t>
  </si>
  <si>
    <t>610881</t>
  </si>
  <si>
    <t>ÖZDERE ORTA MAHALLE DM (M-1) 35-25-M00120_  M03</t>
  </si>
  <si>
    <t>20.10.2019 10:03:52</t>
  </si>
  <si>
    <t>20.10.2019 10:27:42</t>
  </si>
  <si>
    <t>583950</t>
  </si>
  <si>
    <t>YENİ ŞAKRAN TR-15 35-17-M00215_35-17-M00215</t>
  </si>
  <si>
    <t>05.10.2019 00:21:31</t>
  </si>
  <si>
    <t>05.10.2019 10:52:35</t>
  </si>
  <si>
    <t>611604</t>
  </si>
  <si>
    <t>KEMALPAŞA DM-3/TR28 (TR-43) 35-27-M00043_914485621</t>
  </si>
  <si>
    <t>22.10.2019 11:15:10</t>
  </si>
  <si>
    <t>22.10.2019 13:20:10</t>
  </si>
  <si>
    <t>606609</t>
  </si>
  <si>
    <t>TR-128 35-15-M00128_48830920</t>
  </si>
  <si>
    <t>09.10.2019 11:58:18</t>
  </si>
  <si>
    <t>09.10.2019 12:46:58</t>
  </si>
  <si>
    <t>610984</t>
  </si>
  <si>
    <t>YENİ ŞAKRAN KÖK 35-17-M00174_  M02</t>
  </si>
  <si>
    <t>20.10.2019 14:47:43</t>
  </si>
  <si>
    <t>20.10.2019 15:37:13</t>
  </si>
  <si>
    <t>611042</t>
  </si>
  <si>
    <t>ÇAMLIK DM 35-17-M00173_ZEYTİNDAĞ-1 M12</t>
  </si>
  <si>
    <t>20.10.2019 17:35:13</t>
  </si>
  <si>
    <t>20.10.2019 17:58:13</t>
  </si>
  <si>
    <t>583935</t>
  </si>
  <si>
    <t>05.10.2019 00:56:21</t>
  </si>
  <si>
    <t>05.10.2019 01:50:25</t>
  </si>
  <si>
    <t>632777</t>
  </si>
  <si>
    <t>25.10.2019 15:55:18</t>
  </si>
  <si>
    <t>25.10.2019 16:07:45</t>
  </si>
  <si>
    <t>633285</t>
  </si>
  <si>
    <t>TR-641 35-28-M00616_  M02</t>
  </si>
  <si>
    <t>27.10.2019 11:35:36</t>
  </si>
  <si>
    <t>27.10.2019 16:52:00</t>
  </si>
  <si>
    <t>608305</t>
  </si>
  <si>
    <t>L-438 35-18-L00438_950448975</t>
  </si>
  <si>
    <t>13.10.2019 14:56:09</t>
  </si>
  <si>
    <t>13.10.2019 17:26:06</t>
  </si>
  <si>
    <t>607627</t>
  </si>
  <si>
    <t>SAMURLU TR-1 35-17-M00318_DIREK TIPI TRAFO HUCRESI H01</t>
  </si>
  <si>
    <t>11.10.2019 16:17:43</t>
  </si>
  <si>
    <t>11.10.2019 18:18:20</t>
  </si>
  <si>
    <t>584252</t>
  </si>
  <si>
    <t>ÖRNEKKÖY TR3 35-27-L00124_A</t>
  </si>
  <si>
    <t>05.10.2019 09:05:13</t>
  </si>
  <si>
    <t>05.10.2019 15:57:52</t>
  </si>
  <si>
    <t>632665</t>
  </si>
  <si>
    <t>L-288 MENDERES MAH. 35-18-L00288_950447630</t>
  </si>
  <si>
    <t>25.10.2019 11:24:56</t>
  </si>
  <si>
    <t>26.10.2019 09:56:29</t>
  </si>
  <si>
    <t>633045</t>
  </si>
  <si>
    <t>L-289 DEMET AKBAĞ TRAFO 35-18-L00289_950447656</t>
  </si>
  <si>
    <t>26.10.2019 13:43:52</t>
  </si>
  <si>
    <t>26.10.2019 20:27:41</t>
  </si>
  <si>
    <t>610743</t>
  </si>
  <si>
    <t>K-3016 35-03-K03016_C</t>
  </si>
  <si>
    <t>19.10.2019 19:10:15</t>
  </si>
  <si>
    <t>19.10.2019 19:34:48</t>
  </si>
  <si>
    <t>611401</t>
  </si>
  <si>
    <t>21.10.2019 18:14:00</t>
  </si>
  <si>
    <t>21.10.2019 18:26:11</t>
  </si>
  <si>
    <t>612050</t>
  </si>
  <si>
    <t>TR-58 35-17-M00058_C</t>
  </si>
  <si>
    <t>23.10.2019 12:23:37</t>
  </si>
  <si>
    <t>23.10.2019 17:13:46</t>
  </si>
  <si>
    <t>634272</t>
  </si>
  <si>
    <t>TR-89 35-17-M00089_6555942</t>
  </si>
  <si>
    <t>30.10.2019 15:18:00</t>
  </si>
  <si>
    <t>30.10.2019 15:45:25</t>
  </si>
  <si>
    <t>607129</t>
  </si>
  <si>
    <t>TR-44 45-78-L00480_953281245</t>
  </si>
  <si>
    <t>10.10.2019 13:26:07</t>
  </si>
  <si>
    <t>10.10.2019 14:18:14</t>
  </si>
  <si>
    <t>608480</t>
  </si>
  <si>
    <t>14.10.2019 09:07:00</t>
  </si>
  <si>
    <t>14.10.2019 11:01:00</t>
  </si>
  <si>
    <t>608224</t>
  </si>
  <si>
    <t>TR-52 45-78-L00052_953248576</t>
  </si>
  <si>
    <t>13.10.2019 11:00:47</t>
  </si>
  <si>
    <t>13.10.2019 12:48:02</t>
  </si>
  <si>
    <t>607070</t>
  </si>
  <si>
    <t>ULUCAK DM-2/15 35-27-M00334_B</t>
  </si>
  <si>
    <t>10.10.2019 11:32:51</t>
  </si>
  <si>
    <t>10.10.2019 12:20:45</t>
  </si>
  <si>
    <t>633311</t>
  </si>
  <si>
    <t>M-361 35-09-M00361_M-570 M03</t>
  </si>
  <si>
    <t>27.10.2019 12:22:00</t>
  </si>
  <si>
    <t>27.10.2019 13:04:43</t>
  </si>
  <si>
    <t>633501</t>
  </si>
  <si>
    <t>28.10.2019 02:01:42</t>
  </si>
  <si>
    <t>28.10.2019 02:20:07</t>
  </si>
  <si>
    <t>633040</t>
  </si>
  <si>
    <t>26.10.2019 13:35:09</t>
  </si>
  <si>
    <t>26.10.2019 15:22:45</t>
  </si>
  <si>
    <t>612186</t>
  </si>
  <si>
    <t>K-4198 35-02-K04198_K-2006 K03</t>
  </si>
  <si>
    <t>24.10.2019 00:52:00</t>
  </si>
  <si>
    <t>24.10.2019 01:09:14</t>
  </si>
  <si>
    <t>634622</t>
  </si>
  <si>
    <t>L-289 DEMET AKBAĞ TRAFO 35-18-L00289_950456294</t>
  </si>
  <si>
    <t>31.10.2019 16:07:04</t>
  </si>
  <si>
    <t>01.11.2019 13:22:49</t>
  </si>
  <si>
    <t>573421</t>
  </si>
  <si>
    <t>K-2377 35-08-K02377_912183417</t>
  </si>
  <si>
    <t>04.10.2019 09:55:35</t>
  </si>
  <si>
    <t>04.10.2019 12:29:33</t>
  </si>
  <si>
    <t>542862</t>
  </si>
  <si>
    <t>L-424 AKTAŞ MARKET 35-18-L00424_950446711</t>
  </si>
  <si>
    <t>02.10.2019 17:05:16</t>
  </si>
  <si>
    <t>02.10.2019 21:39:46</t>
  </si>
  <si>
    <t>611996</t>
  </si>
  <si>
    <t>L-289 DEMET AKBAĞ TRAFO 35-18-L00289_950447626</t>
  </si>
  <si>
    <t>23.10.2019 13:19:20</t>
  </si>
  <si>
    <t>25.10.2019 13:11:35</t>
  </si>
  <si>
    <t>584437</t>
  </si>
  <si>
    <t>DM-11/02 45-71-M00367_953187883</t>
  </si>
  <si>
    <t>05.10.2019 12:02:09</t>
  </si>
  <si>
    <t>05.10.2019 13:27:18</t>
  </si>
  <si>
    <t>608300</t>
  </si>
  <si>
    <t>L-297 35-18-L00297_950446446</t>
  </si>
  <si>
    <t>13.10.2019 14:35:29</t>
  </si>
  <si>
    <t>13.10.2019 15:48:26</t>
  </si>
  <si>
    <t>611526</t>
  </si>
  <si>
    <t>TR-28 (DM-4/TR5) 35-13-L00028_c1b C</t>
  </si>
  <si>
    <t>22.10.2019 09:30:00</t>
  </si>
  <si>
    <t>22.10.2019 14:45:59</t>
  </si>
  <si>
    <t>633799</t>
  </si>
  <si>
    <t>L-289 DEMET AKBAĞ TRAFO 35-18-L00289_950447644</t>
  </si>
  <si>
    <t>28.10.2019 13:31:09</t>
  </si>
  <si>
    <t>28.10.2019 19:48:22</t>
  </si>
  <si>
    <t>633528</t>
  </si>
  <si>
    <t>L-289 DEMET AKBAĞ TRAFO 35-18-L00289_950456400</t>
  </si>
  <si>
    <t>28.10.2019 08:36:30</t>
  </si>
  <si>
    <t>28.10.2019 19:42:34</t>
  </si>
  <si>
    <t>633610</t>
  </si>
  <si>
    <t>L-289 DEMET AKBAĞ TRAFO 35-18-L00289_950456309</t>
  </si>
  <si>
    <t>28.10.2019 10:50:56</t>
  </si>
  <si>
    <t>28.10.2019 19:06:22</t>
  </si>
  <si>
    <t>583789</t>
  </si>
  <si>
    <t>TR-13 35-17-M00013_  M01</t>
  </si>
  <si>
    <t>04.10.2019 18:46:54</t>
  </si>
  <si>
    <t>04.10.2019 20:00:00</t>
  </si>
  <si>
    <t>583625</t>
  </si>
  <si>
    <t>04.10.2019 15:40:15</t>
  </si>
  <si>
    <t>04.10.2019 17:33:00</t>
  </si>
  <si>
    <t>611909</t>
  </si>
  <si>
    <t>L-308 35-18-L00308_950446508</t>
  </si>
  <si>
    <t>23.10.2019 09:51:42</t>
  </si>
  <si>
    <t>23.10.2019 10:49:19</t>
  </si>
  <si>
    <t>633929</t>
  </si>
  <si>
    <t>TR-89 35-17-M00089_5649654</t>
  </si>
  <si>
    <t>29.10.2019 15:32:40</t>
  </si>
  <si>
    <t>29.10.2019 16:37:39</t>
  </si>
  <si>
    <t>606887</t>
  </si>
  <si>
    <t>M-271 KARAKAYALAR DM 35-14-M00271_DOĞANBEY-SEFERİHİSAR SAĞ DEVRE M05</t>
  </si>
  <si>
    <t>10.10.2019 03:51:00</t>
  </si>
  <si>
    <t>10.10.2019 05:17:27</t>
  </si>
  <si>
    <t>609832</t>
  </si>
  <si>
    <t>K-1396 35-08-K01396_35-08-K01396</t>
  </si>
  <si>
    <t>17.10.2019 09:06:57</t>
  </si>
  <si>
    <t>17.10.2019 16:04:59</t>
  </si>
  <si>
    <t>607647</t>
  </si>
  <si>
    <t>TR-30 35-13-L00030_946418248</t>
  </si>
  <si>
    <t>11.10.2019 15:20:37</t>
  </si>
  <si>
    <t>11.10.2019 18:55:05</t>
  </si>
  <si>
    <t>607290</t>
  </si>
  <si>
    <t>BİLGEKENT SİTESİ 35-30-M00658_955326510</t>
  </si>
  <si>
    <t>10.10.2019 19:21:22</t>
  </si>
  <si>
    <t>10.10.2019 20:55:27</t>
  </si>
  <si>
    <t>607848</t>
  </si>
  <si>
    <t>YUSUF DEDE GRB TR 35-30-M00093_955326039</t>
  </si>
  <si>
    <t>12.10.2019 09:25:52</t>
  </si>
  <si>
    <t>12.10.2019 11:51:01</t>
  </si>
  <si>
    <t>607856</t>
  </si>
  <si>
    <t>ÇANDARLI DM-TR-20 35-30-M00020_DEMİRTAŞ M04</t>
  </si>
  <si>
    <t>12.10.2019 10:04:00</t>
  </si>
  <si>
    <t>12.10.2019 13:45:49</t>
  </si>
  <si>
    <t>583587</t>
  </si>
  <si>
    <t>BİMEYKO TR-4 35-30-M00051_955323285</t>
  </si>
  <si>
    <t>04.10.2019 12:30:11</t>
  </si>
  <si>
    <t>04.10.2019 18:41:35</t>
  </si>
  <si>
    <t>622221</t>
  </si>
  <si>
    <t>24.10.2019 09:00:00</t>
  </si>
  <si>
    <t>24.10.2019 18:10:38</t>
  </si>
  <si>
    <t>594479</t>
  </si>
  <si>
    <t>TR-2/73-A 45-83-L00151_955143919</t>
  </si>
  <si>
    <t>05.10.2019 13:45:36</t>
  </si>
  <si>
    <t>05.10.2019 14:56:43</t>
  </si>
  <si>
    <t>605623</t>
  </si>
  <si>
    <t>07.10.2019 17:35:23</t>
  </si>
  <si>
    <t>07.10.2019 18:05:18</t>
  </si>
  <si>
    <t>610126</t>
  </si>
  <si>
    <t>L-83 35-14-L00083_DIREK TIPI TRAFO HUCRESI H01</t>
  </si>
  <si>
    <t>17.10.2019 17:56:55</t>
  </si>
  <si>
    <t>17.10.2019 19:06:01</t>
  </si>
  <si>
    <t>563135</t>
  </si>
  <si>
    <t>K-258 35-01-K00258_910293947</t>
  </si>
  <si>
    <t>03.10.2019 14:07:15</t>
  </si>
  <si>
    <t>03.10.2019 18:41:28</t>
  </si>
  <si>
    <t>608411</t>
  </si>
  <si>
    <t>ÖRNEKKÖY TR2 35-27-L00324_35-27-L00324</t>
  </si>
  <si>
    <t>13.10.2019 19:45:23</t>
  </si>
  <si>
    <t>13.10.2019 21:37:58</t>
  </si>
  <si>
    <t>583427</t>
  </si>
  <si>
    <t>TURGUTALP TR-1 45-71-M01762_43149452</t>
  </si>
  <si>
    <t>04.10.2019 10:41:42</t>
  </si>
  <si>
    <t>04.10.2019 13:03:43</t>
  </si>
  <si>
    <t>610569</t>
  </si>
  <si>
    <t>GERENKÖY KÖK 35-23-M00156_  M05</t>
  </si>
  <si>
    <t>19.10.2019 12:24:37</t>
  </si>
  <si>
    <t>19.10.2019 13:02:08</t>
  </si>
  <si>
    <t>608497</t>
  </si>
  <si>
    <t>L-366 ILDIR KÖY 35-18-L00366_950441416</t>
  </si>
  <si>
    <t>14.10.2019 09:03:14</t>
  </si>
  <si>
    <t>14.10.2019 20:36:02</t>
  </si>
  <si>
    <t>608093</t>
  </si>
  <si>
    <t>DM-3/17 35-26-M00817_956628159</t>
  </si>
  <si>
    <t>12.10.2019 19:26:20</t>
  </si>
  <si>
    <t>12.10.2019 19:50:37</t>
  </si>
  <si>
    <t>605390</t>
  </si>
  <si>
    <t>TR-66 35-30-L00066_955314932</t>
  </si>
  <si>
    <t>07.10.2019 10:04:06</t>
  </si>
  <si>
    <t>07.10.2019 11:17:56</t>
  </si>
  <si>
    <t>608299</t>
  </si>
  <si>
    <t>KARABURUN TR-8 35-21-L00015_953358554</t>
  </si>
  <si>
    <t>13.10.2019 14:32:21</t>
  </si>
  <si>
    <t>13.10.2019 16:24:30</t>
  </si>
  <si>
    <t>607305</t>
  </si>
  <si>
    <t>TR-52 45-78-L00052_953248307</t>
  </si>
  <si>
    <t>10.10.2019 20:21:06</t>
  </si>
  <si>
    <t>10.10.2019 21:39:16</t>
  </si>
  <si>
    <t>609429</t>
  </si>
  <si>
    <t>GRUPKENT KÖK 35-30-M00200_  M10</t>
  </si>
  <si>
    <t>16.10.2019 11:18:26</t>
  </si>
  <si>
    <t>16.10.2019 11:37:03</t>
  </si>
  <si>
    <t>611707</t>
  </si>
  <si>
    <t>TR-64 35-30-L00064_C</t>
  </si>
  <si>
    <t>22.10.2019 15:52:30</t>
  </si>
  <si>
    <t>22.10.2019 17:38:09</t>
  </si>
  <si>
    <t>611021</t>
  </si>
  <si>
    <t>20.10.2019 16:28:53</t>
  </si>
  <si>
    <t>20.10.2019 17:30:49</t>
  </si>
  <si>
    <t>584028</t>
  </si>
  <si>
    <t>ORTA MAHALLE M-9 35-25-M00117_  M01</t>
  </si>
  <si>
    <t>05.10.2019 02:41:03</t>
  </si>
  <si>
    <t>05.10.2019 04:44:49</t>
  </si>
  <si>
    <t>633708</t>
  </si>
  <si>
    <t>TR-148 45-78-L00244_49414714</t>
  </si>
  <si>
    <t>28.10.2019 15:28:03</t>
  </si>
  <si>
    <t>28.10.2019 16:19:03</t>
  </si>
  <si>
    <t>607018</t>
  </si>
  <si>
    <t>DANIŞKENT SİTESİ 35-30-M00053_A</t>
  </si>
  <si>
    <t>10.10.2019 10:36:00</t>
  </si>
  <si>
    <t>10.10.2019 11:02:10</t>
  </si>
  <si>
    <t>611757</t>
  </si>
  <si>
    <t>SANAYİ SİTESİ TR-1 35-17-M00295_950313985</t>
  </si>
  <si>
    <t>22.10.2019 17:45:46</t>
  </si>
  <si>
    <t>22.10.2019 23:10:49</t>
  </si>
  <si>
    <t>611301</t>
  </si>
  <si>
    <t>TÜRKELLİ DM (TR-4) 35-28-M00368_KESİKKÖY GİRİŞ M011</t>
  </si>
  <si>
    <t>21.10.2019 14:09:36</t>
  </si>
  <si>
    <t>21.10.2019 16:10:52</t>
  </si>
  <si>
    <t>610098</t>
  </si>
  <si>
    <t>MENEMEN TR-80 35-28-L00080_953374636</t>
  </si>
  <si>
    <t>17.10.2019 16:28:19</t>
  </si>
  <si>
    <t>17.10.2019 20:40:49</t>
  </si>
  <si>
    <t>605569</t>
  </si>
  <si>
    <t>07.10.2019 15:54:43</t>
  </si>
  <si>
    <t>07.10.2019 16:55:37</t>
  </si>
  <si>
    <t>594833</t>
  </si>
  <si>
    <t>06.10.2019 07:35:55</t>
  </si>
  <si>
    <t>06.10.2019 10:12:09</t>
  </si>
  <si>
    <t>606528</t>
  </si>
  <si>
    <t>SANCAKLI BOZKÖY TR-4 45-71-M00564_45-71-M00564</t>
  </si>
  <si>
    <t>09.10.2019 10:18:30</t>
  </si>
  <si>
    <t>09.10.2019 12:17:29</t>
  </si>
  <si>
    <t>607095</t>
  </si>
  <si>
    <t>K-2855 35-01-K02855_35-01-K02855</t>
  </si>
  <si>
    <t>10.10.2019 12:35:00</t>
  </si>
  <si>
    <t>10.10.2019 14:31:31</t>
  </si>
  <si>
    <t>633950</t>
  </si>
  <si>
    <t>L-30 TAŞDİBİ 35-14-L00030_10084904</t>
  </si>
  <si>
    <t>29.10.2019 15:08:33</t>
  </si>
  <si>
    <t>29.10.2019 16:36:42</t>
  </si>
  <si>
    <t>610756</t>
  </si>
  <si>
    <t>L-67 ELMASTAŞ 35-14-L00067_956635244</t>
  </si>
  <si>
    <t>19.10.2019 19:33:26</t>
  </si>
  <si>
    <t>19.10.2019 21:00:18</t>
  </si>
  <si>
    <t>610885</t>
  </si>
  <si>
    <t>20.10.2019 10:14:42</t>
  </si>
  <si>
    <t>20.10.2019 11:48:55</t>
  </si>
  <si>
    <t>607513</t>
  </si>
  <si>
    <t>K-258 35-01-K00258_913416236</t>
  </si>
  <si>
    <t>11.10.2019 12:09:18</t>
  </si>
  <si>
    <t>11.10.2019 13:13:37</t>
  </si>
  <si>
    <t>542563</t>
  </si>
  <si>
    <t>K-568 35-03-K00568_910218682</t>
  </si>
  <si>
    <t>02.10.2019 08:52:48</t>
  </si>
  <si>
    <t>02.10.2019 11:33:13</t>
  </si>
  <si>
    <t>606306</t>
  </si>
  <si>
    <t>YENİ ŞAKRAN TR-4 35-17-M00204_950314429</t>
  </si>
  <si>
    <t>08.10.2019 18:09:57</t>
  </si>
  <si>
    <t>08.10.2019 20:01:40</t>
  </si>
  <si>
    <t>622217</t>
  </si>
  <si>
    <t>YENİ ŞAKRAN KÖK 35-17-M00174_  M03</t>
  </si>
  <si>
    <t>24.10.2019 08:51:00</t>
  </si>
  <si>
    <t>24.10.2019 15:13:51</t>
  </si>
  <si>
    <t>622209</t>
  </si>
  <si>
    <t>24.10.2019 08:37:00</t>
  </si>
  <si>
    <t>24.10.2019 15:16:41</t>
  </si>
  <si>
    <t>573241</t>
  </si>
  <si>
    <t>TR-46 35-26-M00046_956617282</t>
  </si>
  <si>
    <t>03.10.2019 18:17:18</t>
  </si>
  <si>
    <t>03.10.2019 19:48:08</t>
  </si>
  <si>
    <t>632617</t>
  </si>
  <si>
    <t>25.10.2019 09:27:13</t>
  </si>
  <si>
    <t>607461</t>
  </si>
  <si>
    <t>TR-16 35-30-L00016_955299974</t>
  </si>
  <si>
    <t>11.10.2019 10:22:55</t>
  </si>
  <si>
    <t>11.10.2019 12:03:28</t>
  </si>
  <si>
    <t>611971</t>
  </si>
  <si>
    <t>TR-32 45-77-L00032_945506799</t>
  </si>
  <si>
    <t>23.10.2019 12:11:36</t>
  </si>
  <si>
    <t>23.10.2019 12:58:49</t>
  </si>
  <si>
    <t>609606</t>
  </si>
  <si>
    <t>M-1097 GEÇİT 35-03-M01097_  M03</t>
  </si>
  <si>
    <t>16.10.2019 17:23:20</t>
  </si>
  <si>
    <t>607516</t>
  </si>
  <si>
    <t>K-3285 35-08-K03285_35-08-K03285</t>
  </si>
  <si>
    <t>11.10.2019 12:14:00</t>
  </si>
  <si>
    <t>11.10.2019 14:01:26</t>
  </si>
  <si>
    <t>606286</t>
  </si>
  <si>
    <t>TR-2 35-30-L00002_955299723</t>
  </si>
  <si>
    <t>08.10.2019 17:24:48</t>
  </si>
  <si>
    <t>08.10.2019 20:15:35</t>
  </si>
  <si>
    <t>595133</t>
  </si>
  <si>
    <t>06.10.2019 16:29:10</t>
  </si>
  <si>
    <t>06.10.2019 17:32:46</t>
  </si>
  <si>
    <t>607807</t>
  </si>
  <si>
    <t>DM-4 35-15-M00275_  M11</t>
  </si>
  <si>
    <t>12.10.2019 08:51:00</t>
  </si>
  <si>
    <t>12.10.2019 12:05:18</t>
  </si>
  <si>
    <t>633543</t>
  </si>
  <si>
    <t>BAĞARASI GES KÖK 35-23-M00311_BAĞARASI GES M07</t>
  </si>
  <si>
    <t>28.10.2019 08:48:58</t>
  </si>
  <si>
    <t>28.10.2019 09:56:02</t>
  </si>
  <si>
    <t>583489</t>
  </si>
  <si>
    <t>YENİFOÇA TR-51 35-23-M00051_35-23-M00051</t>
  </si>
  <si>
    <t>04.10.2019 12:42:00</t>
  </si>
  <si>
    <t>04.10.2019 13:48:01</t>
  </si>
  <si>
    <t>634285</t>
  </si>
  <si>
    <t>YENİFOÇA TR-51 35-23-M00051_  M02</t>
  </si>
  <si>
    <t>30.10.2019 15:54:24</t>
  </si>
  <si>
    <t>30.10.2019 16:18:56</t>
  </si>
  <si>
    <t>608052</t>
  </si>
  <si>
    <t>MENDERES DM-4/TR-1 35-22-M00004_DM04-TR12 M14</t>
  </si>
  <si>
    <t>12.10.2019 17:34:47</t>
  </si>
  <si>
    <t>12.10.2019 18:20:18</t>
  </si>
  <si>
    <t>632456</t>
  </si>
  <si>
    <t>K-258 35-01-K00258_911551121</t>
  </si>
  <si>
    <t>24.10.2019 17:42:48</t>
  </si>
  <si>
    <t>24.10.2019 22:57:59</t>
  </si>
  <si>
    <t>542900</t>
  </si>
  <si>
    <t>YENİ ŞAKRAN TR-11 35-17-M00211_950308720</t>
  </si>
  <si>
    <t>02.10.2019 19:31:18</t>
  </si>
  <si>
    <t>02.10.2019 23:37:50</t>
  </si>
  <si>
    <t>610350</t>
  </si>
  <si>
    <t>18.10.2019 15:40:13</t>
  </si>
  <si>
    <t>583650</t>
  </si>
  <si>
    <t>TR-2/58 (GÜLLÜPINAR) 45-83-L00058_  L01</t>
  </si>
  <si>
    <t>04.10.2019 16:21:34</t>
  </si>
  <si>
    <t>04.10.2019 18:01:36</t>
  </si>
  <si>
    <t>609574</t>
  </si>
  <si>
    <t>M-639 OLDURUK KÖK 35-03-M00639_M-738 M03</t>
  </si>
  <si>
    <t>16.10.2019 16:10:17</t>
  </si>
  <si>
    <t>16.10.2019 17:06:14</t>
  </si>
  <si>
    <t>584438</t>
  </si>
  <si>
    <t>L-290 35-18-L00290_950448521</t>
  </si>
  <si>
    <t>05.10.2019 08:02:50</t>
  </si>
  <si>
    <t>05.10.2019 18:36:26</t>
  </si>
  <si>
    <t>609846</t>
  </si>
  <si>
    <t>ERGENEKON TR-11 45-83-M00623_48087732</t>
  </si>
  <si>
    <t>17.10.2019 11:12:39</t>
  </si>
  <si>
    <t>17.10.2019 11:53:23</t>
  </si>
  <si>
    <t>542930</t>
  </si>
  <si>
    <t>TR-46 35-26-M00046_950167353</t>
  </si>
  <si>
    <t>03.10.2019 00:03:26</t>
  </si>
  <si>
    <t>03.10.2019 17:51:59</t>
  </si>
  <si>
    <t>573339</t>
  </si>
  <si>
    <t>ÇAMLIK DM 35-17-M00173_  M10</t>
  </si>
  <si>
    <t>04.10.2019 07:06:19</t>
  </si>
  <si>
    <t>04.10.2019 07:36:50</t>
  </si>
  <si>
    <t>584150</t>
  </si>
  <si>
    <t>05.10.2019 07:40:45</t>
  </si>
  <si>
    <t>612064</t>
  </si>
  <si>
    <t>K-2867 35-09-K02867_912297075</t>
  </si>
  <si>
    <t>23.10.2019 15:58:00</t>
  </si>
  <si>
    <t>23.10.2019 17:32:07</t>
  </si>
  <si>
    <t>622208</t>
  </si>
  <si>
    <t>24.10.2019 08:33:00</t>
  </si>
  <si>
    <t>24.10.2019 09:43:51</t>
  </si>
  <si>
    <t>607711</t>
  </si>
  <si>
    <t>TR-44 45-78-L00480_953274281</t>
  </si>
  <si>
    <t>11.10.2019 19:48:44</t>
  </si>
  <si>
    <t>11.10.2019 20:22:14</t>
  </si>
  <si>
    <t>634118</t>
  </si>
  <si>
    <t>L-290 35-18-L00290_950448542</t>
  </si>
  <si>
    <t>30.10.2019 09:17:43</t>
  </si>
  <si>
    <t>30.10.2019 12:13:56</t>
  </si>
  <si>
    <t>632616</t>
  </si>
  <si>
    <t>25.10.2019 09:50:19</t>
  </si>
  <si>
    <t>25.10.2019 16:39:05</t>
  </si>
  <si>
    <t>632566</t>
  </si>
  <si>
    <t>25.10.2019 08:59:59</t>
  </si>
  <si>
    <t>25.10.2019 09:25:44</t>
  </si>
  <si>
    <t>634407</t>
  </si>
  <si>
    <t>31.10.2019 08:20:07</t>
  </si>
  <si>
    <t>31.10.2019 08:40:18</t>
  </si>
  <si>
    <t>634446</t>
  </si>
  <si>
    <t>K-2377 35-08-K02377_35-08-K02377</t>
  </si>
  <si>
    <t>31.10.2019 09:25:57</t>
  </si>
  <si>
    <t>31.10.2019 11:31:38</t>
  </si>
  <si>
    <t>606333</t>
  </si>
  <si>
    <t>TR-113 45-78-L00113_953253263</t>
  </si>
  <si>
    <t>08.10.2019 18:55:01</t>
  </si>
  <si>
    <t>08.10.2019 20:57:32</t>
  </si>
  <si>
    <t>595094</t>
  </si>
  <si>
    <t>06.10.2019 14:59:51</t>
  </si>
  <si>
    <t>06.10.2019 15:51:36</t>
  </si>
  <si>
    <t>542665</t>
  </si>
  <si>
    <t>K-3050 35-03-K03050_35-03-K03050</t>
  </si>
  <si>
    <t>02.10.2019 11:19:31</t>
  </si>
  <si>
    <t>02.10.2019 11:51:11</t>
  </si>
  <si>
    <t>633031</t>
  </si>
  <si>
    <t>M-995 35-03-M00995_35-03-M00995</t>
  </si>
  <si>
    <t>26.10.2019 13:18:00</t>
  </si>
  <si>
    <t>26.10.2019 15:30:14</t>
  </si>
  <si>
    <t>634053</t>
  </si>
  <si>
    <t>K-598 35-01-K00598_K-819 K02</t>
  </si>
  <si>
    <t>30.10.2019 01:59:59</t>
  </si>
  <si>
    <t>30.10.2019 02:51:41</t>
  </si>
  <si>
    <t>542658</t>
  </si>
  <si>
    <t>ÇANDARLI TR-3 35-30-M00003_955313732</t>
  </si>
  <si>
    <t>02.10.2019 10:58:22</t>
  </si>
  <si>
    <t>02.10.2019 12:33:52</t>
  </si>
  <si>
    <t>608800</t>
  </si>
  <si>
    <t>M-978 35-03-M00978_910178501</t>
  </si>
  <si>
    <t>14.10.2019 18:26:56</t>
  </si>
  <si>
    <t>15.10.2019 20:42:48</t>
  </si>
  <si>
    <t>542762</t>
  </si>
  <si>
    <t>DM-2/3 ESKİ ANIT YANI 35-18-L00581_950454117</t>
  </si>
  <si>
    <t>02.10.2019 14:40:32</t>
  </si>
  <si>
    <t>02.10.2019 15:33:11</t>
  </si>
  <si>
    <t>605704</t>
  </si>
  <si>
    <t>DM-2/2 ESKİ KUYUYANI 35-18-L00583_950431108</t>
  </si>
  <si>
    <t>07.10.2019 20:10:44</t>
  </si>
  <si>
    <t>07.10.2019 22:28:33</t>
  </si>
  <si>
    <t>634005</t>
  </si>
  <si>
    <t>GÜZELHİSAR SULAMA TR-1 35-17-R00021_DIREK TIPI TRAFO HUCRESI H01</t>
  </si>
  <si>
    <t>29.10.2019 18:26:45</t>
  </si>
  <si>
    <t>29.10.2019 19:06:05</t>
  </si>
  <si>
    <t>584311</t>
  </si>
  <si>
    <t>KARABURUN TR-1/15 35-21-L00019_914987548</t>
  </si>
  <si>
    <t>05.10.2019 09:36:38</t>
  </si>
  <si>
    <t>05.10.2019 15:12:20</t>
  </si>
  <si>
    <t>607119</t>
  </si>
  <si>
    <t>GÜZELBAHÇE İM 35-10-A00001_MALTEPE M08</t>
  </si>
  <si>
    <t>10.10.2019 12:59:23</t>
  </si>
  <si>
    <t>10.10.2019 13:43:06</t>
  </si>
  <si>
    <t>634686</t>
  </si>
  <si>
    <t>ÜNİVERSİTE TM 35-02-A00008_4.SANAYİ-2 M04</t>
  </si>
  <si>
    <t>31.10.2019 19:54:49</t>
  </si>
  <si>
    <t>31.10.2019 20:33:59</t>
  </si>
  <si>
    <t>611228</t>
  </si>
  <si>
    <t>TR-1/85 45-83-M00085_DIREK TIPI TRAFO HUCRESI H01</t>
  </si>
  <si>
    <t>21.10.2019 11:14:10</t>
  </si>
  <si>
    <t>21.10.2019 11:33:21</t>
  </si>
  <si>
    <t>610628</t>
  </si>
  <si>
    <t>DM-2/3 ESKİ ANIT YANI 35-18-L00581_950436776</t>
  </si>
  <si>
    <t>19.10.2019 14:17:39</t>
  </si>
  <si>
    <t>19.10.2019 15:25:28</t>
  </si>
  <si>
    <t>583792</t>
  </si>
  <si>
    <t>M-331 35-02-M00331_M-1644 M03</t>
  </si>
  <si>
    <t>04.10.2019 19:02:00</t>
  </si>
  <si>
    <t>04.10.2019 20:05:05</t>
  </si>
  <si>
    <t>608605</t>
  </si>
  <si>
    <t>KARABURUN TR-6 35-21-L00032_953359740</t>
  </si>
  <si>
    <t>14.10.2019 12:01:39</t>
  </si>
  <si>
    <t>14.10.2019 14:03:48</t>
  </si>
  <si>
    <t>634406</t>
  </si>
  <si>
    <t>TR-52 SAĞLIK OCAĞI 35-26-M00052_956613769</t>
  </si>
  <si>
    <t>31.10.2019 08:19:55</t>
  </si>
  <si>
    <t>31.10.2019 09:02:04</t>
  </si>
  <si>
    <t>609741</t>
  </si>
  <si>
    <t>M-1828 35-01-M01828_B</t>
  </si>
  <si>
    <t>16.10.2019 21:13:17</t>
  </si>
  <si>
    <t>16.10.2019 22:06:15</t>
  </si>
  <si>
    <t>608266</t>
  </si>
  <si>
    <t>TR-34 35-13-L00034_954912632</t>
  </si>
  <si>
    <t>13.10.2019 12:58:32</t>
  </si>
  <si>
    <t>13.10.2019 13:33:11</t>
  </si>
  <si>
    <t>611032</t>
  </si>
  <si>
    <t>VİLLAKENT TR-5 35-28-M00382_  M03</t>
  </si>
  <si>
    <t>20.10.2019 16:40:27</t>
  </si>
  <si>
    <t>20.10.2019 17:27:13</t>
  </si>
  <si>
    <t>634312</t>
  </si>
  <si>
    <t>GÜMÜLDÜR M-38 35-25-M00038_955259385</t>
  </si>
  <si>
    <t>30.10.2019 17:05:56</t>
  </si>
  <si>
    <t>30.10.2019 17:56:52</t>
  </si>
  <si>
    <t>634256</t>
  </si>
  <si>
    <t>K-819 35-01-K00819_K-598 K02</t>
  </si>
  <si>
    <t>30.10.2019 14:32:54</t>
  </si>
  <si>
    <t>30.10.2019 14:35:04</t>
  </si>
  <si>
    <t>609745</t>
  </si>
  <si>
    <t>K-325 35-01-K00325_35-01-K00325</t>
  </si>
  <si>
    <t>16.10.2019 21:56:03</t>
  </si>
  <si>
    <t>16.10.2019 22:29:30</t>
  </si>
  <si>
    <t>605937</t>
  </si>
  <si>
    <t>K-3813 35-03-K03813_35-03-K03813</t>
  </si>
  <si>
    <t>08.10.2019 09:35:46</t>
  </si>
  <si>
    <t>08.10.2019 10:17:11</t>
  </si>
  <si>
    <t>608958</t>
  </si>
  <si>
    <t>K-429 35-01-K00429_A</t>
  </si>
  <si>
    <t>15.10.2019 10:00:00</t>
  </si>
  <si>
    <t>15.10.2019 16:15:31</t>
  </si>
  <si>
    <t>608959</t>
  </si>
  <si>
    <t>K-429 35-01-K00429_C</t>
  </si>
  <si>
    <t>15.10.2019 10:03:00</t>
  </si>
  <si>
    <t>15.10.2019 16:01:07</t>
  </si>
  <si>
    <t>606351</t>
  </si>
  <si>
    <t>TR-133 35-26-M00133_956620797</t>
  </si>
  <si>
    <t>08.10.2019 19:16:48</t>
  </si>
  <si>
    <t>08.10.2019 19:46:47</t>
  </si>
  <si>
    <t>610692</t>
  </si>
  <si>
    <t>L-90 RAINBOW DM 35-18-L00090_950466974</t>
  </si>
  <si>
    <t>19.10.2019 16:42:50</t>
  </si>
  <si>
    <t>23.10.2019 11:12:33</t>
  </si>
  <si>
    <t>542401</t>
  </si>
  <si>
    <t>KIRKAĞAÇ TR-1 45-76-M00001_955241233</t>
  </si>
  <si>
    <t>01.10.2019 16:03:01</t>
  </si>
  <si>
    <t>01.10.2019 20:01:54</t>
  </si>
  <si>
    <t>542945</t>
  </si>
  <si>
    <t>TR-2/70 45-83-L00070_DIREK TIPI TRAFO HUCRESI H01</t>
  </si>
  <si>
    <t>03.10.2019 06:30:46</t>
  </si>
  <si>
    <t>03.10.2019 07:26:10</t>
  </si>
  <si>
    <t>542344</t>
  </si>
  <si>
    <t>TR-46 45-78-L00046_953250495</t>
  </si>
  <si>
    <t>01.10.2019 14:03:06</t>
  </si>
  <si>
    <t>01.10.2019 15:48:14</t>
  </si>
  <si>
    <t>607287</t>
  </si>
  <si>
    <t>YENİ ŞAKRAN TR-13 35-17-M00213_tr/13/c-1 5773713</t>
  </si>
  <si>
    <t>10.10.2019 19:24:56</t>
  </si>
  <si>
    <t>10.10.2019 22:20:37</t>
  </si>
  <si>
    <t>584333</t>
  </si>
  <si>
    <t>KIRKAĞAÇ TR-14 45-76-M00014_45-76-M00014</t>
  </si>
  <si>
    <t>05.10.2019 10:15:47</t>
  </si>
  <si>
    <t>05.10.2019 11:03:58</t>
  </si>
  <si>
    <t>609406</t>
  </si>
  <si>
    <t>KOYUNDERE TR-1 35-28-M00154_35-28-M00154</t>
  </si>
  <si>
    <t>16.10.2019 10:37:46</t>
  </si>
  <si>
    <t>16.10.2019 11:15:06</t>
  </si>
  <si>
    <t>542700</t>
  </si>
  <si>
    <t>DM-2/13 35-26-M00833_956628661</t>
  </si>
  <si>
    <t>02.10.2019 12:27:11</t>
  </si>
  <si>
    <t>02.10.2019 13:30:04</t>
  </si>
  <si>
    <t>606633</t>
  </si>
  <si>
    <t>DM-2/4 35-26-M00826_956627638</t>
  </si>
  <si>
    <t>09.10.2019 12:36:19</t>
  </si>
  <si>
    <t>09.10.2019 19:29:26</t>
  </si>
  <si>
    <t>611175</t>
  </si>
  <si>
    <t>TR-166 45-78-L00166_950206900</t>
  </si>
  <si>
    <t>21.10.2019 08:56:09</t>
  </si>
  <si>
    <t>21.10.2019 11:42:39</t>
  </si>
  <si>
    <t>610845</t>
  </si>
  <si>
    <t>DM-4/TR-4 35-13-L00444_D01b D</t>
  </si>
  <si>
    <t>20.10.2019 09:18:28</t>
  </si>
  <si>
    <t>20.10.2019 18:38:52</t>
  </si>
  <si>
    <t>610055</t>
  </si>
  <si>
    <t>K-3947 35-02-K03947_TRAFO K01</t>
  </si>
  <si>
    <t>17.10.2019 15:40:31</t>
  </si>
  <si>
    <t>17.10.2019 18:12:54</t>
  </si>
  <si>
    <t>609111</t>
  </si>
  <si>
    <t>L-524 SAĞLIKÇILAR 35-18-L00524_949974730</t>
  </si>
  <si>
    <t>15.10.2019 14:31:33</t>
  </si>
  <si>
    <t>15.10.2019 17:21:28</t>
  </si>
  <si>
    <t>634327</t>
  </si>
  <si>
    <t>CAFER BEY EVREN MAH.TR-1 45-78-L00711_DIREK TIPI TRAFO HUCRESI H01</t>
  </si>
  <si>
    <t>30.10.2019 17:05:44</t>
  </si>
  <si>
    <t>30.10.2019 18:10:35</t>
  </si>
  <si>
    <t>583929</t>
  </si>
  <si>
    <t>L-89 35-18-L00089_6347564</t>
  </si>
  <si>
    <t>04.10.2019 23:50:58</t>
  </si>
  <si>
    <t>05.10.2019 14:40:51</t>
  </si>
  <si>
    <t>606373</t>
  </si>
  <si>
    <t>SART TR-3 45-78-M00175_953252927</t>
  </si>
  <si>
    <t>08.10.2019 20:49:02</t>
  </si>
  <si>
    <t>08.10.2019 22:22:19</t>
  </si>
  <si>
    <t>607675</t>
  </si>
  <si>
    <t>K-1948 35-08-K01948_B</t>
  </si>
  <si>
    <t>11.10.2019 17:26:13</t>
  </si>
  <si>
    <t>11.10.2019 21:05:03</t>
  </si>
  <si>
    <t>633442</t>
  </si>
  <si>
    <t>SART TR-5 45-78-M00174_953252911</t>
  </si>
  <si>
    <t>27.10.2019 19:21:16</t>
  </si>
  <si>
    <t>27.10.2019 21:12:01</t>
  </si>
  <si>
    <t>605911</t>
  </si>
  <si>
    <t>TR-42 45-77-L00042_  L03</t>
  </si>
  <si>
    <t>08.10.2019 08:57:56</t>
  </si>
  <si>
    <t>08.10.2019 12:25:21</t>
  </si>
  <si>
    <t>608046</t>
  </si>
  <si>
    <t>12.10.2019 17:26:32</t>
  </si>
  <si>
    <t>12.10.2019 18:22:56</t>
  </si>
  <si>
    <t>610064</t>
  </si>
  <si>
    <t>TR-41 45-77-L00041_B</t>
  </si>
  <si>
    <t>17.10.2019 16:14:23</t>
  </si>
  <si>
    <t>17.10.2019 16:54:44</t>
  </si>
  <si>
    <t>584499</t>
  </si>
  <si>
    <t>KÜÇÜK SANAYİ SİTESİ TR-2 45-83-L00143_48096841</t>
  </si>
  <si>
    <t>05.10.2019 13:32:34</t>
  </si>
  <si>
    <t>05.10.2019 17:36:31</t>
  </si>
  <si>
    <t>633884</t>
  </si>
  <si>
    <t>TR-147 35-15-M00147_  M01</t>
  </si>
  <si>
    <t>29.10.2019 11:10:28</t>
  </si>
  <si>
    <t>29.10.2019 12:10:09</t>
  </si>
  <si>
    <t>611595</t>
  </si>
  <si>
    <t>M-325 35-03-M00325_DIREK TIPI TRAFO HUCRESI H01</t>
  </si>
  <si>
    <t>22.10.2019 11:10:14</t>
  </si>
  <si>
    <t>22.10.2019 18:11:47</t>
  </si>
  <si>
    <t>609986</t>
  </si>
  <si>
    <t>17.10.2019 13:43:19</t>
  </si>
  <si>
    <t>17.10.2019 14:08:39</t>
  </si>
  <si>
    <t>633138</t>
  </si>
  <si>
    <t>L-290 35-18-L00290_950448538</t>
  </si>
  <si>
    <t>AG Box / Sdk Abone Çıkış Faz Sigorta Atığı</t>
  </si>
  <si>
    <t>26.10.2019 18:06:07</t>
  </si>
  <si>
    <t>26.10.2019 20:56:51</t>
  </si>
  <si>
    <t>605933</t>
  </si>
  <si>
    <t>K-3545 35-01-K03545_E</t>
  </si>
  <si>
    <t>08.10.2019 09:37:00</t>
  </si>
  <si>
    <t>08.10.2019 16:23:58</t>
  </si>
  <si>
    <t>609899</t>
  </si>
  <si>
    <t>SALİHLİ TR-30/A 45-78-L00727_  H01</t>
  </si>
  <si>
    <t>17.10.2019 10:56:00</t>
  </si>
  <si>
    <t>17.10.2019 15:12:53</t>
  </si>
  <si>
    <t>609881</t>
  </si>
  <si>
    <t>TR-5 45-78-L00005_953248462</t>
  </si>
  <si>
    <t>17.10.2019 10:16:44</t>
  </si>
  <si>
    <t>17.10.2019 10:44:16</t>
  </si>
  <si>
    <t>607140</t>
  </si>
  <si>
    <t>L-290 35-18-L00290_950448532</t>
  </si>
  <si>
    <t>10.10.2019 11:40:35</t>
  </si>
  <si>
    <t>10.10.2019 14:24:54</t>
  </si>
  <si>
    <t>595025</t>
  </si>
  <si>
    <t>TR-17 45-78-L00017_953248278</t>
  </si>
  <si>
    <t>06.10.2019 13:04:54</t>
  </si>
  <si>
    <t>06.10.2019 14:37:29</t>
  </si>
  <si>
    <t>595079</t>
  </si>
  <si>
    <t>06.10.2019 14:55:27</t>
  </si>
  <si>
    <t>06.10.2019 15:34:41</t>
  </si>
  <si>
    <t>594532</t>
  </si>
  <si>
    <t>M-1049 35-02-M01049_M-1048 M03</t>
  </si>
  <si>
    <t>05.10.2019 14:52:12</t>
  </si>
  <si>
    <t>05.10.2019 16:25:27</t>
  </si>
  <si>
    <t>606964</t>
  </si>
  <si>
    <t>L-290 35-18-L00290_950448550</t>
  </si>
  <si>
    <t>10.10.2019 09:19:51</t>
  </si>
  <si>
    <t>10.10.2019 10:33:17</t>
  </si>
  <si>
    <t>594882</t>
  </si>
  <si>
    <t>K-3545 35-01-K03545_B</t>
  </si>
  <si>
    <t>06.10.2019 09:26:00</t>
  </si>
  <si>
    <t>06.10.2019 14:30:20</t>
  </si>
  <si>
    <t>607532</t>
  </si>
  <si>
    <t>K-3545 35-01-K03545_D</t>
  </si>
  <si>
    <t>11.10.2019 10:53:00</t>
  </si>
  <si>
    <t>11.10.2019 13:16:27</t>
  </si>
  <si>
    <t>611997</t>
  </si>
  <si>
    <t>L-290 35-18-L00290_950448525</t>
  </si>
  <si>
    <t>23.10.2019 13:25:28</t>
  </si>
  <si>
    <t>23.10.2019 15:38:39</t>
  </si>
  <si>
    <t>634138</t>
  </si>
  <si>
    <t>L-290 35-18-L00290_950448534</t>
  </si>
  <si>
    <t>30.10.2019 09:43:18</t>
  </si>
  <si>
    <t>30.10.2019 18:55:39</t>
  </si>
  <si>
    <t>584153</t>
  </si>
  <si>
    <t>TR-46 35-19-M00046_11397111</t>
  </si>
  <si>
    <t>05.10.2019 07:46:18</t>
  </si>
  <si>
    <t>05.10.2019 15:16:51</t>
  </si>
  <si>
    <t>605650</t>
  </si>
  <si>
    <t>TR-111 45-78-L00111_953258430</t>
  </si>
  <si>
    <t>07.10.2019 18:24:25</t>
  </si>
  <si>
    <t>07.10.2019 20:07:18</t>
  </si>
  <si>
    <t>553009</t>
  </si>
  <si>
    <t>TR-111 45-78-L00111_953258432</t>
  </si>
  <si>
    <t>03.10.2019 09:44:05</t>
  </si>
  <si>
    <t>03.10.2019 15:46:07</t>
  </si>
  <si>
    <t>605834</t>
  </si>
  <si>
    <t>EKOTEN KÖK 35-26-M00380_  M04</t>
  </si>
  <si>
    <t>08.10.2019 06:38:25</t>
  </si>
  <si>
    <t>08.10.2019 07:35:07</t>
  </si>
  <si>
    <t>573277</t>
  </si>
  <si>
    <t>M-1642 35-03-M01642_M-1642Ö M01</t>
  </si>
  <si>
    <t>03.10.2019 19:38:00</t>
  </si>
  <si>
    <t>03.10.2019 20:06:51</t>
  </si>
  <si>
    <t>573271</t>
  </si>
  <si>
    <t>M-1642 35-03-M01642_M-1680Ö M04</t>
  </si>
  <si>
    <t>03.10.2019 19:38:40</t>
  </si>
  <si>
    <t>03.10.2019 19:55:00</t>
  </si>
  <si>
    <t>611670</t>
  </si>
  <si>
    <t>TR-121 45-78-L00121_953253344</t>
  </si>
  <si>
    <t>22.10.2019 14:33:08</t>
  </si>
  <si>
    <t>22.10.2019 17:04:40</t>
  </si>
  <si>
    <t>611182</t>
  </si>
  <si>
    <t>ORTA MAHALLE  M-6 35-25-M00119_955258005</t>
  </si>
  <si>
    <t>21.10.2019 09:50:00</t>
  </si>
  <si>
    <t>21.10.2019 12:47:21</t>
  </si>
  <si>
    <t>634293</t>
  </si>
  <si>
    <t>30.10.2019 16:16:54</t>
  </si>
  <si>
    <t>30.10.2019 17:15:05</t>
  </si>
  <si>
    <t>573235</t>
  </si>
  <si>
    <t>TR-66 35-30-L00066_955317330</t>
  </si>
  <si>
    <t>03.10.2019 18:20:52</t>
  </si>
  <si>
    <t>03.10.2019 21:56:05</t>
  </si>
  <si>
    <t>594671</t>
  </si>
  <si>
    <t>TR-65 35-30-L00065_955315180</t>
  </si>
  <si>
    <t>05.10.2019 17:27:53</t>
  </si>
  <si>
    <t>11.10.2019 16:40:40</t>
  </si>
  <si>
    <t>607251</t>
  </si>
  <si>
    <t>TR-45 35-30-L00045_955300505</t>
  </si>
  <si>
    <t>10.10.2019 18:09:01</t>
  </si>
  <si>
    <t>10.10.2019 21:25:54</t>
  </si>
  <si>
    <t>606880</t>
  </si>
  <si>
    <t>DM-1/TR-3 35-14-M00314_DM-1/15 M02</t>
  </si>
  <si>
    <t>10.10.2019 01:07:51</t>
  </si>
  <si>
    <t>10.10.2019 03:44:52</t>
  </si>
  <si>
    <t>608572</t>
  </si>
  <si>
    <t>KARABURUN TR-2 35-21-L00014_953367400</t>
  </si>
  <si>
    <t>14.10.2019 10:51:13</t>
  </si>
  <si>
    <t>14.10.2019 12:59:41</t>
  </si>
  <si>
    <t>610307</t>
  </si>
  <si>
    <t>TR-29 TARİŞ YANI 35-15-M00029_  M04</t>
  </si>
  <si>
    <t>18.10.2019 08:06:22</t>
  </si>
  <si>
    <t>18.10.2019 15:00:00</t>
  </si>
  <si>
    <t>584087</t>
  </si>
  <si>
    <t>YUNTDAĞ KÖK 35-16-M00010_  M01</t>
  </si>
  <si>
    <t>05.10.2019 05:03:11</t>
  </si>
  <si>
    <t>05.10.2019 08:58:51</t>
  </si>
  <si>
    <t>584022</t>
  </si>
  <si>
    <t>TR-117 35-16-L00117_  L03</t>
  </si>
  <si>
    <t>05.10.2019 02:02:43</t>
  </si>
  <si>
    <t>05.10.2019 04:22:18</t>
  </si>
  <si>
    <t>607927</t>
  </si>
  <si>
    <t>M-254 35-09-M00254_97671936</t>
  </si>
  <si>
    <t>12.10.2019 12:16:24</t>
  </si>
  <si>
    <t>12.10.2019 13:07:27</t>
  </si>
  <si>
    <t>609124</t>
  </si>
  <si>
    <t>15.10.2019 15:20:43</t>
  </si>
  <si>
    <t>15.10.2019 15:47:47</t>
  </si>
  <si>
    <t>608986</t>
  </si>
  <si>
    <t>TR-60 45-78-M00060_953255943</t>
  </si>
  <si>
    <t>15.10.2019 10:38:28</t>
  </si>
  <si>
    <t>15.10.2019 11:15:30</t>
  </si>
  <si>
    <t>607667</t>
  </si>
  <si>
    <t>TR-60 45-78-M00060_953256059</t>
  </si>
  <si>
    <t>11.10.2019 17:36:08</t>
  </si>
  <si>
    <t>11.10.2019 18:47:00</t>
  </si>
  <si>
    <t>594658</t>
  </si>
  <si>
    <t>05.10.2019 17:17:29</t>
  </si>
  <si>
    <t>05.10.2019 18:40:26</t>
  </si>
  <si>
    <t>542596</t>
  </si>
  <si>
    <t>K-1004 35-03-K01004_35-03-K01004</t>
  </si>
  <si>
    <t>02.10.2019 09:54:22</t>
  </si>
  <si>
    <t>02.10.2019 10:15:51</t>
  </si>
  <si>
    <t>563157</t>
  </si>
  <si>
    <t>03.10.2019 14:20:17</t>
  </si>
  <si>
    <t>03.10.2019 15:28:27</t>
  </si>
  <si>
    <t>583920</t>
  </si>
  <si>
    <t>TATAR DM 35-19-M00256_MORDOĞAN-1 ÇIKIŞ M13</t>
  </si>
  <si>
    <t>05.10.2019 00:36:00</t>
  </si>
  <si>
    <t>05.10.2019 01:14:17</t>
  </si>
  <si>
    <t>607624</t>
  </si>
  <si>
    <t>GÜLBAHÇE TR-17 (TR-279) 35-19-L00279_A</t>
  </si>
  <si>
    <t>11.10.2019 16:08:54</t>
  </si>
  <si>
    <t>11.10.2019 17:17:02</t>
  </si>
  <si>
    <t>622228</t>
  </si>
  <si>
    <t>TR-51 45-78-L00051_45-78-L00051</t>
  </si>
  <si>
    <t>24.10.2019 08:59:29</t>
  </si>
  <si>
    <t>24.10.2019 11:07:00</t>
  </si>
  <si>
    <t>622351</t>
  </si>
  <si>
    <t>K-3997 35-08-K03997_TR-1 K02</t>
  </si>
  <si>
    <t>24.10.2019 12:47:55</t>
  </si>
  <si>
    <t>24.10.2019 15:30:21</t>
  </si>
  <si>
    <t>609277</t>
  </si>
  <si>
    <t>BOĞAZİÇİ İM 35-01-A00001_MERİÇ K01</t>
  </si>
  <si>
    <t>16.10.2019 01:28:11</t>
  </si>
  <si>
    <t>16.10.2019 01:57:36</t>
  </si>
  <si>
    <t>608858</t>
  </si>
  <si>
    <t>BOĞAZİÇİ İM 35-01-A00001_GIDA K03</t>
  </si>
  <si>
    <t>15.10.2019 03:37:21</t>
  </si>
  <si>
    <t>15.10.2019 03:39:46</t>
  </si>
  <si>
    <t>608860</t>
  </si>
  <si>
    <t>BOĞAZİÇİ İM 35-01-A00001_BASMA K07</t>
  </si>
  <si>
    <t>15.10.2019 03:39:00</t>
  </si>
  <si>
    <t>15.10.2019 03:54:23</t>
  </si>
  <si>
    <t>607470</t>
  </si>
  <si>
    <t>TR-10 35-15-M00010_  M01</t>
  </si>
  <si>
    <t>11.10.2019 10:52:18</t>
  </si>
  <si>
    <t>11.10.2019 11:20:18</t>
  </si>
  <si>
    <t>594679</t>
  </si>
  <si>
    <t>BOĞAZİÇİ İM 35-01-A00001_SAMANTEPE K06</t>
  </si>
  <si>
    <t>05.10.2019 17:38:57</t>
  </si>
  <si>
    <t>05.10.2019 17:54:28</t>
  </si>
  <si>
    <t>611289</t>
  </si>
  <si>
    <t>L-289 DEMET AKBAĞ TRAFO 35-18-L00289_D</t>
  </si>
  <si>
    <t>21.10.2019 14:12:31</t>
  </si>
  <si>
    <t>21.10.2019 15:33:50</t>
  </si>
  <si>
    <t>542133</t>
  </si>
  <si>
    <t>SART TR-3 45-78-M00175_45-78-M00175</t>
  </si>
  <si>
    <t>01.10.2019 08:19:01</t>
  </si>
  <si>
    <t>01.10.2019 09:34:18</t>
  </si>
  <si>
    <t>634430</t>
  </si>
  <si>
    <t>K-4270 35-02-K04270_35-02-K04270</t>
  </si>
  <si>
    <t>31.10.2019 09:08:00</t>
  </si>
  <si>
    <t>31.10.2019 18:46:23</t>
  </si>
  <si>
    <t>609278</t>
  </si>
  <si>
    <t>BOĞAZİÇİ İM 35-01-A00001_MANİFATURACILAR K02</t>
  </si>
  <si>
    <t>16.10.2019 01:30:00</t>
  </si>
  <si>
    <t>16.10.2019 02:05:24</t>
  </si>
  <si>
    <t>609280</t>
  </si>
  <si>
    <t>16.10.2019 02:02:50</t>
  </si>
  <si>
    <t>611244</t>
  </si>
  <si>
    <t>K-598 35-01-K00598_A</t>
  </si>
  <si>
    <t>21.10.2019 11:40:21</t>
  </si>
  <si>
    <t>21.10.2019 12:43:30</t>
  </si>
  <si>
    <t>610392</t>
  </si>
  <si>
    <t>BOĞAZİÇİ İM 35-01-A00001_ALTINDAĞ K15</t>
  </si>
  <si>
    <t>19.10.2019 02:00:16</t>
  </si>
  <si>
    <t>19.10.2019 02:04:29</t>
  </si>
  <si>
    <t>610403</t>
  </si>
  <si>
    <t>19.10.2019 05:36:00</t>
  </si>
  <si>
    <t>19.10.2019 05:48:36</t>
  </si>
  <si>
    <t>608704</t>
  </si>
  <si>
    <t>K-1396 35-08-K01396_97674776</t>
  </si>
  <si>
    <t>14.10.2019 15:49:35</t>
  </si>
  <si>
    <t>14.10.2019 16:45:11</t>
  </si>
  <si>
    <t>608859</t>
  </si>
  <si>
    <t>BOĞAZİÇİ İM 35-01-A00001_SU POMPA K04</t>
  </si>
  <si>
    <t>15.10.2019 03:39:55</t>
  </si>
  <si>
    <t>15.10.2019 03:41:02</t>
  </si>
  <si>
    <t>542586</t>
  </si>
  <si>
    <t>K-3925 35-08-K03925_35-08-K03925</t>
  </si>
  <si>
    <t>02.10.2019 09:19:00</t>
  </si>
  <si>
    <t>02.10.2019 11:37:30</t>
  </si>
  <si>
    <t>542819</t>
  </si>
  <si>
    <t>SEFERİHİSAR DM-2 (TEPECİK KÖPRÜ DM) 35-14-M00332_İM-2/TR-1 KARAKAYA M06</t>
  </si>
  <si>
    <t>02.10.2019 16:28:12</t>
  </si>
  <si>
    <t>02.10.2019 17:04:05</t>
  </si>
  <si>
    <t>610405</t>
  </si>
  <si>
    <t>19.10.2019 05:38:00</t>
  </si>
  <si>
    <t>19.10.2019 05:48:06</t>
  </si>
  <si>
    <t>607716</t>
  </si>
  <si>
    <t>K-1948 35-08-K01948_35-08-K01948</t>
  </si>
  <si>
    <t>11.10.2019 20:07:56</t>
  </si>
  <si>
    <t>11.10.2019 21:25:08</t>
  </si>
  <si>
    <t>610384</t>
  </si>
  <si>
    <t>19.10.2019 01:53:55</t>
  </si>
  <si>
    <t>19.10.2019 01:57:36</t>
  </si>
  <si>
    <t>610386</t>
  </si>
  <si>
    <t>BOĞAZİÇİ İM 35-01-A00001_SANAYİ K19</t>
  </si>
  <si>
    <t>19.10.2019 01:56:00</t>
  </si>
  <si>
    <t>19.10.2019 02:11:47</t>
  </si>
  <si>
    <t>606559</t>
  </si>
  <si>
    <t>DM-8/29 45-71-M01917_953204903</t>
  </si>
  <si>
    <t>09.10.2019 12:37:06</t>
  </si>
  <si>
    <t>09.10.2019 16:51:16</t>
  </si>
  <si>
    <t>610389</t>
  </si>
  <si>
    <t>19.10.2019 01:58:00</t>
  </si>
  <si>
    <t>19.10.2019 02:08:29</t>
  </si>
  <si>
    <t>609279</t>
  </si>
  <si>
    <t>BOĞAZİÇİ İM 35-01-A00001_DOKUMA K05</t>
  </si>
  <si>
    <t>16.10.2019 01:28:10</t>
  </si>
  <si>
    <t>16.10.2019 02:04:20</t>
  </si>
  <si>
    <t>609766</t>
  </si>
  <si>
    <t>BOĞAZİÇİ İM 35-01-A00001_ZEYTİNLİK K17</t>
  </si>
  <si>
    <t>17.10.2019 01:50:29</t>
  </si>
  <si>
    <t>17.10.2019 02:07:21</t>
  </si>
  <si>
    <t>609769</t>
  </si>
  <si>
    <t>BOĞAZİÇİ İM 35-01-A00001_YENİŞEHİR K20</t>
  </si>
  <si>
    <t>17.10.2019 01:50:26</t>
  </si>
  <si>
    <t>17.10.2019 02:06:25</t>
  </si>
  <si>
    <t>609772</t>
  </si>
  <si>
    <t>17.10.2019 02:04:25</t>
  </si>
  <si>
    <t>609773</t>
  </si>
  <si>
    <t>17.10.2019 01:54:00</t>
  </si>
  <si>
    <t>17.10.2019 02:03:10</t>
  </si>
  <si>
    <t>609770</t>
  </si>
  <si>
    <t>17.10.2019 01:50:19</t>
  </si>
  <si>
    <t>17.10.2019 02:05:43</t>
  </si>
  <si>
    <t>609771</t>
  </si>
  <si>
    <t>17.10.2019 02:05:16</t>
  </si>
  <si>
    <t>609768</t>
  </si>
  <si>
    <t>17.10.2019 02:06:49</t>
  </si>
  <si>
    <t>609281</t>
  </si>
  <si>
    <t>16.10.2019 01:31:00</t>
  </si>
  <si>
    <t>16.10.2019 02:00:59</t>
  </si>
  <si>
    <t>610387</t>
  </si>
  <si>
    <t>19.10.2019 02:10:25</t>
  </si>
  <si>
    <t>610391</t>
  </si>
  <si>
    <t>BOĞAZİÇİ İM 35-01-A00001_HALKAPINAR K16</t>
  </si>
  <si>
    <t>19.10.2019 01:59:15</t>
  </si>
  <si>
    <t>19.10.2019 02:05:40</t>
  </si>
  <si>
    <t>610404</t>
  </si>
  <si>
    <t>19.10.2019 05:37:47</t>
  </si>
  <si>
    <t>19.10.2019 05:39:16</t>
  </si>
  <si>
    <t>610524</t>
  </si>
  <si>
    <t>19.10.2019 10:47:58</t>
  </si>
  <si>
    <t>19.10.2019 12:07:48</t>
  </si>
  <si>
    <t>633105</t>
  </si>
  <si>
    <t>SARNIÇ İM 35-08-A00005_SARNIÇ-6 K06</t>
  </si>
  <si>
    <t>26.10.2019 17:13:00</t>
  </si>
  <si>
    <t>26.10.2019 17:16:57</t>
  </si>
  <si>
    <t>594987</t>
  </si>
  <si>
    <t>YENİ ŞAKRAN TR-11 35-17-M00211_950307922</t>
  </si>
  <si>
    <t>06.10.2019 11:27:52</t>
  </si>
  <si>
    <t>06.10.2019 13:48:55</t>
  </si>
  <si>
    <t>605363</t>
  </si>
  <si>
    <t>YENİ ŞAKRAN TR-13 35-17-M00213_950307925</t>
  </si>
  <si>
    <t>07.10.2019 09:35:38</t>
  </si>
  <si>
    <t>07.10.2019 10:28:35</t>
  </si>
  <si>
    <t>608602</t>
  </si>
  <si>
    <t>DM-2/26 (ŞEHİTLER OKULU TR) 45-71-M00156_953207067</t>
  </si>
  <si>
    <t>14.10.2019 12:00:54</t>
  </si>
  <si>
    <t>14.10.2019 13:44:00</t>
  </si>
  <si>
    <t>610348</t>
  </si>
  <si>
    <t>GÜLBAHÇE TR-278 35-19-L00278_E</t>
  </si>
  <si>
    <t>18.10.2019 16:37:48</t>
  </si>
  <si>
    <t>18.10.2019 19:12:00</t>
  </si>
  <si>
    <t>606190</t>
  </si>
  <si>
    <t>ÖRNEKKÖY TR4 35-27-L00129_912281743</t>
  </si>
  <si>
    <t>08.10.2019 15:08:23</t>
  </si>
  <si>
    <t>08.10.2019 18:01:40</t>
  </si>
  <si>
    <t>634412</t>
  </si>
  <si>
    <t>K-3556 35-01-K03556_DIREK TIPI TRAFO HUCRESI H01</t>
  </si>
  <si>
    <t>31.10.2019 08:30:59</t>
  </si>
  <si>
    <t>31.10.2019 10:58:10</t>
  </si>
  <si>
    <t>632941</t>
  </si>
  <si>
    <t>K-2541 35-02-K02541_B</t>
  </si>
  <si>
    <t>26.10.2019 09:15:00</t>
  </si>
  <si>
    <t>26.10.2019 17:56:37</t>
  </si>
  <si>
    <t>634694</t>
  </si>
  <si>
    <t>M-1644 35-02-M01644_M-1618 M02</t>
  </si>
  <si>
    <t>31.10.2019 20:34:00</t>
  </si>
  <si>
    <t>31.10.2019 21:39:02</t>
  </si>
  <si>
    <t>607402</t>
  </si>
  <si>
    <t>K-2541 35-02-K02541_C</t>
  </si>
  <si>
    <t>11.10.2019 09:14:15</t>
  </si>
  <si>
    <t>11.10.2019 17:27:16</t>
  </si>
  <si>
    <t>634687</t>
  </si>
  <si>
    <t>ORTA MAHALLE  M-6 35-25-M00119_955257757</t>
  </si>
  <si>
    <t>31.10.2019 19:43:46</t>
  </si>
  <si>
    <t>31.10.2019 21:09:21</t>
  </si>
  <si>
    <t>583714</t>
  </si>
  <si>
    <t>M-1439 35-01-M01439_35-01-M01439</t>
  </si>
  <si>
    <t>04.10.2019 17:17:45</t>
  </si>
  <si>
    <t>04.10.2019 19:21:53</t>
  </si>
  <si>
    <t>608101</t>
  </si>
  <si>
    <t>SANCAKLI BOZKÖY TR-4 45-71-M00564_953204327</t>
  </si>
  <si>
    <t>12.10.2019 19:55:00</t>
  </si>
  <si>
    <t>12.10.2019 21:36:58</t>
  </si>
  <si>
    <t>608128</t>
  </si>
  <si>
    <t>K-1508 35-03-K01508_910188569</t>
  </si>
  <si>
    <t>12.10.2019 22:46:58</t>
  </si>
  <si>
    <t>13.10.2019 01:18:37</t>
  </si>
  <si>
    <t>610390</t>
  </si>
  <si>
    <t>BOĞAZİÇİ İM 35-01-A00001_GÜLTEPE K18</t>
  </si>
  <si>
    <t>19.10.2019 01:59:00</t>
  </si>
  <si>
    <t>19.10.2019 02:06:43</t>
  </si>
  <si>
    <t>634618</t>
  </si>
  <si>
    <t>L-289 DEMET AKBAĞ TRAFO 35-18-L00289_954858077</t>
  </si>
  <si>
    <t>31.10.2019 16:11:52</t>
  </si>
  <si>
    <t>31.10.2019 19:17:07</t>
  </si>
  <si>
    <t>611076</t>
  </si>
  <si>
    <t>K-542 35-01-K00542_B</t>
  </si>
  <si>
    <t>20.10.2019 19:33:00</t>
  </si>
  <si>
    <t>20.10.2019 19:58:05</t>
  </si>
  <si>
    <t>606608</t>
  </si>
  <si>
    <t>GÜLBAHÇE TR-1 35-19-L00151_950164734</t>
  </si>
  <si>
    <t>09.10.2019 11:47:34</t>
  </si>
  <si>
    <t>09.10.2019 13:46:45</t>
  </si>
  <si>
    <t>542704</t>
  </si>
  <si>
    <t>K-3996 35-08-K03996_35-08-K03996</t>
  </si>
  <si>
    <t>02.10.2019 12:29:01</t>
  </si>
  <si>
    <t>02.10.2019 13:51:24</t>
  </si>
  <si>
    <t>622352</t>
  </si>
  <si>
    <t>K-3997 35-08-K03997_TR-2 K04</t>
  </si>
  <si>
    <t>24.10.2019 12:52:08</t>
  </si>
  <si>
    <t>24.10.2019 16:15:12</t>
  </si>
  <si>
    <t>609787</t>
  </si>
  <si>
    <t>K-2662 35-02-K02662_910185218</t>
  </si>
  <si>
    <t>17.10.2019 07:32:04</t>
  </si>
  <si>
    <t>17.10.2019 08:20:44</t>
  </si>
  <si>
    <t>595004</t>
  </si>
  <si>
    <t>DM-09/13-A 45-71-M00382_953174153</t>
  </si>
  <si>
    <t>06.10.2019 12:26:58</t>
  </si>
  <si>
    <t>06.10.2019 13:19:09</t>
  </si>
  <si>
    <t>583871</t>
  </si>
  <si>
    <t>DM-11f TURGUT ÖZAL-2 45-71-M00388_B</t>
  </si>
  <si>
    <t>04.10.2019 21:23:38</t>
  </si>
  <si>
    <t>05.10.2019 00:15:00</t>
  </si>
  <si>
    <t>632940</t>
  </si>
  <si>
    <t>K-2541 35-02-K02541_A</t>
  </si>
  <si>
    <t>26.10.2019 09:05:29</t>
  </si>
  <si>
    <t>26.10.2019 18:19:27</t>
  </si>
  <si>
    <t>634084</t>
  </si>
  <si>
    <t>30.10.2019 08:59:00</t>
  </si>
  <si>
    <t>30.10.2019 16:43:11</t>
  </si>
  <si>
    <t>611651</t>
  </si>
  <si>
    <t>K-917 35-01-K00917_B</t>
  </si>
  <si>
    <t>22.10.2019 14:06:24</t>
  </si>
  <si>
    <t>22.10.2019 14:31:42</t>
  </si>
  <si>
    <t>606360</t>
  </si>
  <si>
    <t>M-271 KARAKAYALAR DM 35-14-M00271_DOĞANBEY-SEFERİHİSAR SOL DEVRE M11</t>
  </si>
  <si>
    <t>08.10.2019 19:25:18</t>
  </si>
  <si>
    <t>08.10.2019 20:57:49</t>
  </si>
  <si>
    <t>606429</t>
  </si>
  <si>
    <t>M-271 KARAKAYALAR DM 35-14-M00271_SEFERİHİSAR SOL DEVRE M10</t>
  </si>
  <si>
    <t>09.10.2019 07:22:25</t>
  </si>
  <si>
    <t>09.10.2019 08:17:48</t>
  </si>
  <si>
    <t>607557</t>
  </si>
  <si>
    <t>SEFERİHİSAR İM 35-14-A00002_GÖZSÜZLER L11</t>
  </si>
  <si>
    <t>11.10.2019 10:45:18</t>
  </si>
  <si>
    <t>11.10.2019 15:25:24</t>
  </si>
  <si>
    <t>608134</t>
  </si>
  <si>
    <t>SEFERİHİSAR İM 35-14-A00002_ŞEHİR-2 L07</t>
  </si>
  <si>
    <t>13.10.2019 01:01:58</t>
  </si>
  <si>
    <t>13.10.2019 01:48:10</t>
  </si>
  <si>
    <t>608136</t>
  </si>
  <si>
    <t>SEFERİHİSAR İM 35-14-A00002_BETON KÖŞK ÇIKIŞI L09</t>
  </si>
  <si>
    <t>13.10.2019 02:07:00</t>
  </si>
  <si>
    <t>13.10.2019 02:47:45</t>
  </si>
  <si>
    <t>605550</t>
  </si>
  <si>
    <t>GÜLBAHÇE TR-17 (TR-279) 35-19-L00279_B</t>
  </si>
  <si>
    <t>07.10.2019 15:20:49</t>
  </si>
  <si>
    <t>07.10.2019 17:15:05</t>
  </si>
  <si>
    <t>633931</t>
  </si>
  <si>
    <t>29.10.2019 14:11:39</t>
  </si>
  <si>
    <t>29.10.2019 15:07:39</t>
  </si>
  <si>
    <t>634049</t>
  </si>
  <si>
    <t>HILAL GIS TM 35-01-A00010_HİLAL-7 K04</t>
  </si>
  <si>
    <t>30.10.2019 00:47:45</t>
  </si>
  <si>
    <t>30.10.2019 02:15:22</t>
  </si>
  <si>
    <t>622284</t>
  </si>
  <si>
    <t>HILAL GIS TM 35-01-A00010_HİLAL-9 K02</t>
  </si>
  <si>
    <t>24.10.2019 10:15:05</t>
  </si>
  <si>
    <t>24.10.2019 11:25:38</t>
  </si>
  <si>
    <t>610395</t>
  </si>
  <si>
    <t>HİLAL KLASİK TM 35-01-A00011_TR-A M01</t>
  </si>
  <si>
    <t>19.10.2019 02:12:30</t>
  </si>
  <si>
    <t>19.10.2019 02:24:46</t>
  </si>
  <si>
    <t>595275</t>
  </si>
  <si>
    <t>HİLAL KLASİK TM 35-01-A00011_FUAR-1 M10</t>
  </si>
  <si>
    <t>07.10.2019 02:14:44</t>
  </si>
  <si>
    <t>07.10.2019 03:51:00</t>
  </si>
  <si>
    <t>611089</t>
  </si>
  <si>
    <t>L-83 35-14-L00083_10438671</t>
  </si>
  <si>
    <t>20.10.2019 20:35:07</t>
  </si>
  <si>
    <t>20.10.2019 21:53:03</t>
  </si>
  <si>
    <t>608519</t>
  </si>
  <si>
    <t>K-1899 35-01-K01899_35-01-K01899</t>
  </si>
  <si>
    <t>14.10.2019 09:35:47</t>
  </si>
  <si>
    <t>14.10.2019 17:01:32</t>
  </si>
  <si>
    <t>608363</t>
  </si>
  <si>
    <t>13.10.2019 17:25:15</t>
  </si>
  <si>
    <t>13.10.2019 18:05:12</t>
  </si>
  <si>
    <t>608365</t>
  </si>
  <si>
    <t>13.10.2019 17:27:04</t>
  </si>
  <si>
    <t>13.10.2019 17:59:02</t>
  </si>
  <si>
    <t>607749</t>
  </si>
  <si>
    <t>12.10.2019 00:44:29</t>
  </si>
  <si>
    <t>12.10.2019 01:08:48</t>
  </si>
  <si>
    <t>607756</t>
  </si>
  <si>
    <t>12.10.2019 02:10:13</t>
  </si>
  <si>
    <t>12.10.2019 02:37:51</t>
  </si>
  <si>
    <t>607762</t>
  </si>
  <si>
    <t>12.10.2019 02:44:13</t>
  </si>
  <si>
    <t>12.10.2019 02:50:00</t>
  </si>
  <si>
    <t>606893</t>
  </si>
  <si>
    <t>HILAL GIS TM 35-01-A00010_HİLAL-4 K14</t>
  </si>
  <si>
    <t>10.10.2019 05:44:34</t>
  </si>
  <si>
    <t>10.10.2019 05:56:25</t>
  </si>
  <si>
    <t>622340</t>
  </si>
  <si>
    <t>24.10.2019 12:26:34</t>
  </si>
  <si>
    <t>24.10.2019 14:06:09</t>
  </si>
  <si>
    <t>573439</t>
  </si>
  <si>
    <t>TR-16 45-78-L00016_45-78-L00016</t>
  </si>
  <si>
    <t>04.10.2019 10:20:10</t>
  </si>
  <si>
    <t>04.10.2019 13:37:55</t>
  </si>
  <si>
    <t>605942</t>
  </si>
  <si>
    <t>K-3590 35-01-K03590_910319445</t>
  </si>
  <si>
    <t>08.10.2019 09:38:21</t>
  </si>
  <si>
    <t>08.10.2019 10:46:40</t>
  </si>
  <si>
    <t>584052</t>
  </si>
  <si>
    <t>MENEMEN İM 35-28-A00001_HIDIR TEPE L15</t>
  </si>
  <si>
    <t>05.10.2019 03:25:02</t>
  </si>
  <si>
    <t>05.10.2019 05:53:07</t>
  </si>
  <si>
    <t>595273</t>
  </si>
  <si>
    <t>MENEMEN İM 35-28-A00001_ULUCAK-1 M03</t>
  </si>
  <si>
    <t>07.10.2019 01:21:00</t>
  </si>
  <si>
    <t>07.10.2019 01:33:51</t>
  </si>
  <si>
    <t>595274</t>
  </si>
  <si>
    <t>MENEMEN İM 35-28-A00001_ULUCAK-2 M14</t>
  </si>
  <si>
    <t>07.10.2019 01:49:51</t>
  </si>
  <si>
    <t>607750</t>
  </si>
  <si>
    <t>HİLAL KLASİK TM 35-01-A00011_YAYLACIK M13</t>
  </si>
  <si>
    <t>12.10.2019 01:02:41</t>
  </si>
  <si>
    <t>12.10.2019 01:11:06</t>
  </si>
  <si>
    <t>607751</t>
  </si>
  <si>
    <t>HİLAL KLASİK TM 35-01-A00011_FUAR-3 M08</t>
  </si>
  <si>
    <t>12.10.2019 01:02:50</t>
  </si>
  <si>
    <t>12.10.2019 01:13:43</t>
  </si>
  <si>
    <t>610029</t>
  </si>
  <si>
    <t>SEFERİHİSAR İM 35-14-A00002_KÖYLER L13</t>
  </si>
  <si>
    <t>17.10.2019 14:55:08</t>
  </si>
  <si>
    <t>17.10.2019 16:02:19</t>
  </si>
  <si>
    <t>609889</t>
  </si>
  <si>
    <t>17.10.2019 09:50:20</t>
  </si>
  <si>
    <t>17.10.2019 12:38:29</t>
  </si>
  <si>
    <t>609789</t>
  </si>
  <si>
    <t>17.10.2019 07:29:48</t>
  </si>
  <si>
    <t>17.10.2019 08:15:37</t>
  </si>
  <si>
    <t>607752</t>
  </si>
  <si>
    <t>HİLAL KLASİK TM 35-01-A00011_GÜRÇEŞME M12</t>
  </si>
  <si>
    <t>12.10.2019 01:03:31</t>
  </si>
  <si>
    <t>12.10.2019 01:27:32</t>
  </si>
  <si>
    <t>610408</t>
  </si>
  <si>
    <t>19.10.2019 06:01:56</t>
  </si>
  <si>
    <t>19.10.2019 06:12:06</t>
  </si>
  <si>
    <t>610589</t>
  </si>
  <si>
    <t>19.10.2019 13:00:40</t>
  </si>
  <si>
    <t>20.10.2019 01:06:44</t>
  </si>
  <si>
    <t>608997</t>
  </si>
  <si>
    <t>15.10.2019 11:08:42</t>
  </si>
  <si>
    <t>15.10.2019 11:26:00</t>
  </si>
  <si>
    <t>633492</t>
  </si>
  <si>
    <t>GÜZELYALI TM 35-01-A00008_GÜZELYALI-2 K02</t>
  </si>
  <si>
    <t>28.10.2019 02:00:50</t>
  </si>
  <si>
    <t>28.10.2019 02:04:35</t>
  </si>
  <si>
    <t>633493</t>
  </si>
  <si>
    <t>GÜZELYALI TM 35-01-A00008_GÜZELYALI-3 K03</t>
  </si>
  <si>
    <t>28.10.2019 02:01:10</t>
  </si>
  <si>
    <t>28.10.2019 02:04:54</t>
  </si>
  <si>
    <t>584422</t>
  </si>
  <si>
    <t>TR-80 45-78-L00080_45-78-L00080</t>
  </si>
  <si>
    <t>05.10.2019 11:49:46</t>
  </si>
  <si>
    <t>05.10.2019 13:03:44</t>
  </si>
  <si>
    <t>606445</t>
  </si>
  <si>
    <t>ON YAPI BETON ÖZEL 45-72-M00171Ö_DIREK TIPI TRAFO HUCRESI H01</t>
  </si>
  <si>
    <t>09.10.2019 08:21:41</t>
  </si>
  <si>
    <t>09.10.2019 09:10:01</t>
  </si>
  <si>
    <t>595006</t>
  </si>
  <si>
    <t>TR-1/36 45-72-M00036_956479996</t>
  </si>
  <si>
    <t>06.10.2019 12:19:27</t>
  </si>
  <si>
    <t>06.10.2019 13:57:13</t>
  </si>
  <si>
    <t>542217</t>
  </si>
  <si>
    <t>MORALILAR İM 45-72-A00002_MORALILAR ŞEHİR L05</t>
  </si>
  <si>
    <t>01.10.2019 10:13:27</t>
  </si>
  <si>
    <t>01.10.2019 11:06:29</t>
  </si>
  <si>
    <t>634151</t>
  </si>
  <si>
    <t>MORALILAR İM 45-72-A00002_GİRİŞ M06</t>
  </si>
  <si>
    <t>30.10.2019 10:11:44</t>
  </si>
  <si>
    <t>30.10.2019 11:13:51</t>
  </si>
  <si>
    <t>634704</t>
  </si>
  <si>
    <t>31.10.2019 21:38:00</t>
  </si>
  <si>
    <t>31.10.2019 21:54:06</t>
  </si>
  <si>
    <t>609439</t>
  </si>
  <si>
    <t>K-593 35-01-K00593_B</t>
  </si>
  <si>
    <t>16.10.2019 12:01:57</t>
  </si>
  <si>
    <t>16.10.2019 12:14:32</t>
  </si>
  <si>
    <t>609441</t>
  </si>
  <si>
    <t>K-593 35-01-K00593_C</t>
  </si>
  <si>
    <t>16.10.2019 11:44:00</t>
  </si>
  <si>
    <t>16.10.2019 11:57:39</t>
  </si>
  <si>
    <t>605947</t>
  </si>
  <si>
    <t>08.10.2019 09:47:33</t>
  </si>
  <si>
    <t>08.10.2019 12:43:18</t>
  </si>
  <si>
    <t>609523</t>
  </si>
  <si>
    <t>16.10.2019 11:40:01</t>
  </si>
  <si>
    <t>16.10.2019 15:21:39</t>
  </si>
  <si>
    <t>542726</t>
  </si>
  <si>
    <t>M-1048 35-02-M01048_910181471</t>
  </si>
  <si>
    <t>02.10.2019 12:01:20</t>
  </si>
  <si>
    <t>02.10.2019 17:24:39</t>
  </si>
  <si>
    <t>632448</t>
  </si>
  <si>
    <t>FOÇA TR-49 35-23-L00049_950413708</t>
  </si>
  <si>
    <t>24.10.2019 16:59:22</t>
  </si>
  <si>
    <t>24.10.2019 18:19:29</t>
  </si>
  <si>
    <t>609424</t>
  </si>
  <si>
    <t>16.10.2019 10:58:56</t>
  </si>
  <si>
    <t>16.10.2019 11:17:00</t>
  </si>
  <si>
    <t>607152</t>
  </si>
  <si>
    <t>10.10.2019 14:12:15</t>
  </si>
  <si>
    <t>10.10.2019 14:56:00</t>
  </si>
  <si>
    <t>632967</t>
  </si>
  <si>
    <t>ULUKENT DM-1/9 35-28-M00574_  M04</t>
  </si>
  <si>
    <t>26.10.2019 09:49:00</t>
  </si>
  <si>
    <t>26.10.2019 10:52:58</t>
  </si>
  <si>
    <t>610394</t>
  </si>
  <si>
    <t>IŞIKLAR TM 35-02-A00006_BOĞAZİÇİ-2 M03</t>
  </si>
  <si>
    <t>19.10.2019 02:12:45</t>
  </si>
  <si>
    <t>19.10.2019 02:25:48</t>
  </si>
  <si>
    <t>610097</t>
  </si>
  <si>
    <t>IŞIKLAR TM 35-02-A00006_DÖKÜMCÜLER M08</t>
  </si>
  <si>
    <t>17.10.2019 17:13:15</t>
  </si>
  <si>
    <t>17.10.2019 18:45:00</t>
  </si>
  <si>
    <t>608409</t>
  </si>
  <si>
    <t>IŞIKLAR TM 35-02-A00006_BATIÇİM-2 M17</t>
  </si>
  <si>
    <t>13.10.2019 19:49:38</t>
  </si>
  <si>
    <t>13.10.2019 20:20:28</t>
  </si>
  <si>
    <t>542632</t>
  </si>
  <si>
    <t>IŞIKLAR TM 35-02-A00006_KEMALPAŞA-1 M18</t>
  </si>
  <si>
    <t>02.10.2019 10:28:06</t>
  </si>
  <si>
    <t>02.10.2019 10:47:54</t>
  </si>
  <si>
    <t>611777</t>
  </si>
  <si>
    <t>DM-3/17 35-26-M00817_10720616</t>
  </si>
  <si>
    <t>22.10.2019 18:45:39</t>
  </si>
  <si>
    <t>22.10.2019 19:48:05</t>
  </si>
  <si>
    <t>609934</t>
  </si>
  <si>
    <t>SADULLAH SEZER GRB 35-30-M00197_955328073</t>
  </si>
  <si>
    <t>17.10.2019 10:39:06</t>
  </si>
  <si>
    <t>17.10.2019 12:49:10</t>
  </si>
  <si>
    <t>609376</t>
  </si>
  <si>
    <t>16.10.2019 10:05:00</t>
  </si>
  <si>
    <t>16.10.2019 18:35:17</t>
  </si>
  <si>
    <t>609377</t>
  </si>
  <si>
    <t>16.10.2019 10:06:00</t>
  </si>
  <si>
    <t>16.10.2019 18:07:04</t>
  </si>
  <si>
    <t>608491</t>
  </si>
  <si>
    <t>14.10.2019 09:15:30</t>
  </si>
  <si>
    <t>14.10.2019 18:23:09</t>
  </si>
  <si>
    <t>608905</t>
  </si>
  <si>
    <t>15.10.2019 09:00:00</t>
  </si>
  <si>
    <t>15.10.2019 17:33:18</t>
  </si>
  <si>
    <t>611227</t>
  </si>
  <si>
    <t>TR-64 35-30-L00064_955319128</t>
  </si>
  <si>
    <t>21.10.2019 11:10:24</t>
  </si>
  <si>
    <t>21.10.2019 16:22:31</t>
  </si>
  <si>
    <t>606390</t>
  </si>
  <si>
    <t>DELİKTAŞ TR-4 35-30-M00154_955306937</t>
  </si>
  <si>
    <t>08.10.2019 22:12:12</t>
  </si>
  <si>
    <t>08.10.2019 23:20:42</t>
  </si>
  <si>
    <t>605761</t>
  </si>
  <si>
    <t>TÜRKELLİ TR-6 35-28-M00459_DIREK TIPI TRAFO HUCRESI H01</t>
  </si>
  <si>
    <t>08.10.2019 00:57:24</t>
  </si>
  <si>
    <t>08.10.2019 02:00:25</t>
  </si>
  <si>
    <t>584363</t>
  </si>
  <si>
    <t>M-1063 35-03-M01063_11697044</t>
  </si>
  <si>
    <t>05.10.2019 10:38:39</t>
  </si>
  <si>
    <t>05.10.2019 12:17:52</t>
  </si>
  <si>
    <t>610247</t>
  </si>
  <si>
    <t>18.10.2019 08:58:00</t>
  </si>
  <si>
    <t>18.10.2019 19:26:42</t>
  </si>
  <si>
    <t>610787</t>
  </si>
  <si>
    <t>TR-111 45-78-L00111_49364945</t>
  </si>
  <si>
    <t>19.10.2019 23:57:09</t>
  </si>
  <si>
    <t>20.10.2019 01:38:58</t>
  </si>
  <si>
    <t>632829</t>
  </si>
  <si>
    <t>TR-80 45-78-L00080_49364946</t>
  </si>
  <si>
    <t>25.10.2019 18:26:04</t>
  </si>
  <si>
    <t>25.10.2019 19:01:10</t>
  </si>
  <si>
    <t>607546</t>
  </si>
  <si>
    <t>YENİFOÇA TR-51 35-23-M00051_950420924</t>
  </si>
  <si>
    <t>11.10.2019 13:20:00</t>
  </si>
  <si>
    <t>11.10.2019 15:42:02</t>
  </si>
  <si>
    <t>606953</t>
  </si>
  <si>
    <t>M-1068 35-02-M01068_35-02-M01068</t>
  </si>
  <si>
    <t>10.10.2019 09:15:46</t>
  </si>
  <si>
    <t>10.10.2019 17:59:24</t>
  </si>
  <si>
    <t>611486</t>
  </si>
  <si>
    <t>22.10.2019 08:38:00</t>
  </si>
  <si>
    <t>22.10.2019 17:15:05</t>
  </si>
  <si>
    <t>610443</t>
  </si>
  <si>
    <t>19.10.2019 09:03:00</t>
  </si>
  <si>
    <t>19.10.2019 17:48:39</t>
  </si>
  <si>
    <t>573279</t>
  </si>
  <si>
    <t>DM-2/19 (NECATİBEY TR) 45-71-M00124_953192135</t>
  </si>
  <si>
    <t>03.10.2019 19:55:35</t>
  </si>
  <si>
    <t>03.10.2019 20:33:26</t>
  </si>
  <si>
    <t>584367</t>
  </si>
  <si>
    <t>K-955 35-03-K00955_c2b C</t>
  </si>
  <si>
    <t>05.10.2019 10:17:30</t>
  </si>
  <si>
    <t>05.10.2019 12:41:15</t>
  </si>
  <si>
    <t>610205</t>
  </si>
  <si>
    <t>18.10.2019 01:42:00</t>
  </si>
  <si>
    <t>18.10.2019 01:46:50</t>
  </si>
  <si>
    <t>632529</t>
  </si>
  <si>
    <t>BOĞAZİÇİ İM 35-01-A00001_TR-2 K09</t>
  </si>
  <si>
    <t>25.10.2019 02:01:21</t>
  </si>
  <si>
    <t>25.10.2019 04:21:42</t>
  </si>
  <si>
    <t>605578</t>
  </si>
  <si>
    <t>KUŞÇULAR TR-5 35-19-M00217_DIREK TIPI TRAFO HUCRESI H01</t>
  </si>
  <si>
    <t>07.10.2019 16:01:53</t>
  </si>
  <si>
    <t>07.10.2019 16:36:03</t>
  </si>
  <si>
    <t>611267</t>
  </si>
  <si>
    <t>K-1086 35-01-K01086_35-01-K01086</t>
  </si>
  <si>
    <t>21.10.2019 12:41:39</t>
  </si>
  <si>
    <t>21.10.2019 15:17:12</t>
  </si>
  <si>
    <t>611040</t>
  </si>
  <si>
    <t>20.10.2019 17:26:02</t>
  </si>
  <si>
    <t>20.10.2019 18:24:34</t>
  </si>
  <si>
    <t>609855</t>
  </si>
  <si>
    <t>17.10.2019 09:38:00</t>
  </si>
  <si>
    <t>17.10.2019 14:42:12</t>
  </si>
  <si>
    <t>542714</t>
  </si>
  <si>
    <t>GÜLBAHÇE TR-14 35-19-L00246_955037924</t>
  </si>
  <si>
    <t>02.10.2019 13:09:23</t>
  </si>
  <si>
    <t>02.10.2019 20:03:37</t>
  </si>
  <si>
    <t>608857</t>
  </si>
  <si>
    <t>BOĞAZİÇİ İM 35-01-A00001_TR-1 K14</t>
  </si>
  <si>
    <t>15.10.2019 03:34:41</t>
  </si>
  <si>
    <t>15.10.2019 03:35:36</t>
  </si>
  <si>
    <t>608593</t>
  </si>
  <si>
    <t>SUBAŞI İM 35-26-A00002_KIRBAŞ L03</t>
  </si>
  <si>
    <t>14.10.2019 11:21:26</t>
  </si>
  <si>
    <t>14.10.2019 12:04:43</t>
  </si>
  <si>
    <t>607454</t>
  </si>
  <si>
    <t>11.10.2019 10:39:09</t>
  </si>
  <si>
    <t>11.10.2019 11:09:09</t>
  </si>
  <si>
    <t>607150</t>
  </si>
  <si>
    <t>SUBAŞI İM 35-26-A00002_NAİME L05</t>
  </si>
  <si>
    <t>10.10.2019 14:08:54</t>
  </si>
  <si>
    <t>10.10.2019 14:38:24</t>
  </si>
  <si>
    <t>607748</t>
  </si>
  <si>
    <t>12.10.2019 01:50:24</t>
  </si>
  <si>
    <t>12.10.2019 01:55:00</t>
  </si>
  <si>
    <t>611970</t>
  </si>
  <si>
    <t>MENEMEN DM-4/11 35-28-M00723_953375472</t>
  </si>
  <si>
    <t>23.10.2019 12:05:16</t>
  </si>
  <si>
    <t>23.10.2019 12:51:55</t>
  </si>
  <si>
    <t>607884</t>
  </si>
  <si>
    <t>MENEMEN TR-69 35-28-L00069_B</t>
  </si>
  <si>
    <t>12.10.2019 11:00:57</t>
  </si>
  <si>
    <t>12.10.2019 11:24:02</t>
  </si>
  <si>
    <t>542803</t>
  </si>
  <si>
    <t>02.10.2019 16:18:12</t>
  </si>
  <si>
    <t>02.10.2019 17:22:32</t>
  </si>
  <si>
    <t>583548</t>
  </si>
  <si>
    <t>TR-38 45-78-L00038_49413478</t>
  </si>
  <si>
    <t>04.10.2019 14:23:00</t>
  </si>
  <si>
    <t>04.10.2019 15:14:47</t>
  </si>
  <si>
    <t>610851</t>
  </si>
  <si>
    <t>TR-41 KÖK 45-78-L00041_  L05</t>
  </si>
  <si>
    <t>20.10.2019 08:49:34</t>
  </si>
  <si>
    <t>20.10.2019 12:57:13</t>
  </si>
  <si>
    <t>609139</t>
  </si>
  <si>
    <t>ERGENEKON TR-11 45-83-M00623_955149961</t>
  </si>
  <si>
    <t>15.10.2019 15:54:07</t>
  </si>
  <si>
    <t>15.10.2019 19:31:27</t>
  </si>
  <si>
    <t>605758</t>
  </si>
  <si>
    <t>K-3397 35-10-K03397_98008699</t>
  </si>
  <si>
    <t>08.10.2019 00:35:27</t>
  </si>
  <si>
    <t>08.10.2019 01:42:36</t>
  </si>
  <si>
    <t>609890</t>
  </si>
  <si>
    <t>YENİ ŞAKRAN TR-7 35-17-M00207_950308935</t>
  </si>
  <si>
    <t>17.10.2019 10:43:00</t>
  </si>
  <si>
    <t>17.10.2019 14:14:32</t>
  </si>
  <si>
    <t>611796</t>
  </si>
  <si>
    <t>YENİ ŞAKRAN TR-11 35-17-M00211_10560031</t>
  </si>
  <si>
    <t>22.10.2019 19:28:20</t>
  </si>
  <si>
    <t>22.10.2019 19:57:55</t>
  </si>
  <si>
    <t>584112</t>
  </si>
  <si>
    <t>OCAKLI TR-1 35-15-L00770_950372403</t>
  </si>
  <si>
    <t>05.10.2019 06:48:08</t>
  </si>
  <si>
    <t>05.10.2019 11:57:07</t>
  </si>
  <si>
    <t>605841</t>
  </si>
  <si>
    <t>OCAKLI TR-1 35-15-L00770_A</t>
  </si>
  <si>
    <t>08.10.2019 07:02:53</t>
  </si>
  <si>
    <t>08.10.2019 08:55:08</t>
  </si>
  <si>
    <t>633464</t>
  </si>
  <si>
    <t>ORTA MAHALLE  M-6 35-25-M00119_955286703</t>
  </si>
  <si>
    <t>27.10.2019 21:31:50</t>
  </si>
  <si>
    <t>28.10.2019 14:13:29</t>
  </si>
  <si>
    <t>542615</t>
  </si>
  <si>
    <t>K-3158 35-08-K03158_35-08-K03158</t>
  </si>
  <si>
    <t>02.10.2019 09:04:30</t>
  </si>
  <si>
    <t>02.10.2019 10:49:21</t>
  </si>
  <si>
    <t>634029</t>
  </si>
  <si>
    <t>KIRKAĞAÇ TR-20 45-76-M00020_955231253</t>
  </si>
  <si>
    <t>29.10.2019 19:34:13</t>
  </si>
  <si>
    <t>01.11.2019 08:07:37</t>
  </si>
  <si>
    <t>634578</t>
  </si>
  <si>
    <t>GÜLBAHÇE TR-12 35-19-L00168_956672593</t>
  </si>
  <si>
    <t>31.10.2019 14:04:35</t>
  </si>
  <si>
    <t>01.11.2019 15:00:19</t>
  </si>
  <si>
    <t>542636</t>
  </si>
  <si>
    <t>K-1505 35-03-K01505_910252122</t>
  </si>
  <si>
    <t>02.10.2019 09:33:53</t>
  </si>
  <si>
    <t>02.10.2019 11:07:15</t>
  </si>
  <si>
    <t>584163</t>
  </si>
  <si>
    <t>URGANLI TR-5 45-83-M00572_48025794</t>
  </si>
  <si>
    <t>05.10.2019 07:45:27</t>
  </si>
  <si>
    <t>05.10.2019 09:49:41</t>
  </si>
  <si>
    <t>607571</t>
  </si>
  <si>
    <t>11.10.2019 14:19:00</t>
  </si>
  <si>
    <t>11.10.2019 16:39:17</t>
  </si>
  <si>
    <t>611225</t>
  </si>
  <si>
    <t>K-3693 35-10-K03693_35-10-K03693</t>
  </si>
  <si>
    <t>21.10.2019 11:10:31</t>
  </si>
  <si>
    <t>21.10.2019 14:00:15</t>
  </si>
  <si>
    <t>612142</t>
  </si>
  <si>
    <t>K-2662 35-02-K02662_C1B C</t>
  </si>
  <si>
    <t>NH Altlık Arızası</t>
  </si>
  <si>
    <t>23.10.2019 18:42:42</t>
  </si>
  <si>
    <t>23.10.2019 19:48:16</t>
  </si>
  <si>
    <t>610157</t>
  </si>
  <si>
    <t>K-2662 35-02-K02662_910207769</t>
  </si>
  <si>
    <t>17.10.2019 19:57:42</t>
  </si>
  <si>
    <t>17.10.2019 20:28:25</t>
  </si>
  <si>
    <t>552958</t>
  </si>
  <si>
    <t>DAĞDERE DM 45-72-M00097_  M06</t>
  </si>
  <si>
    <t>03.10.2019 08:19:46</t>
  </si>
  <si>
    <t>03.10.2019 09:11:04</t>
  </si>
  <si>
    <t>609744</t>
  </si>
  <si>
    <t>M-1828 35-01-M01828_35-01-M01828</t>
  </si>
  <si>
    <t>16.10.2019 21:49:32</t>
  </si>
  <si>
    <t>16.10.2019 22:30:33</t>
  </si>
  <si>
    <t>609450</t>
  </si>
  <si>
    <t>DAĞDERE TR-1 45-72-M00256_49511180</t>
  </si>
  <si>
    <t>16.10.2019 11:59:55</t>
  </si>
  <si>
    <t>16.10.2019 12:47:43</t>
  </si>
  <si>
    <t>610059</t>
  </si>
  <si>
    <t>17.10.2019 15:45:29</t>
  </si>
  <si>
    <t>17.10.2019 16:45:49</t>
  </si>
  <si>
    <t>611472</t>
  </si>
  <si>
    <t>K-196 35-01-K00196_910688102</t>
  </si>
  <si>
    <t>22.10.2019 07:26:53</t>
  </si>
  <si>
    <t>22.10.2019 09:09:13</t>
  </si>
  <si>
    <t>553019</t>
  </si>
  <si>
    <t>TR-33 35-15-M00033_DIREK TIPI TRAFO HUCRESI H01</t>
  </si>
  <si>
    <t>03.10.2019 09:45:26</t>
  </si>
  <si>
    <t>03.10.2019 11:36:55</t>
  </si>
  <si>
    <t>553078</t>
  </si>
  <si>
    <t>TR-31 35-15-M00031_DIREK TIPI TRAFO HUCRESI H01</t>
  </si>
  <si>
    <t>03.10.2019 11:25:39</t>
  </si>
  <si>
    <t>03.10.2019 17:04:53</t>
  </si>
  <si>
    <t>608142</t>
  </si>
  <si>
    <t>13.10.2019 04:20:59</t>
  </si>
  <si>
    <t>13.10.2019 05:17:10</t>
  </si>
  <si>
    <t>605472</t>
  </si>
  <si>
    <t>TR-139 ERİNCİKLER 35-19-L00139_956662713</t>
  </si>
  <si>
    <t>07.10.2019 12:50:04</t>
  </si>
  <si>
    <t>07.10.2019 15:23:38</t>
  </si>
  <si>
    <t>552976</t>
  </si>
  <si>
    <t>DİKİLİ İM 35-30-A00001_BERGAMA-1 M01</t>
  </si>
  <si>
    <t>03.10.2019 08:57:12</t>
  </si>
  <si>
    <t>03.10.2019 09:17:20</t>
  </si>
  <si>
    <t>610061</t>
  </si>
  <si>
    <t>17.10.2019 15:59:28</t>
  </si>
  <si>
    <t>17.10.2019 16:28:22</t>
  </si>
  <si>
    <t>610102</t>
  </si>
  <si>
    <t>TR-2 35-30-L00002_955295971</t>
  </si>
  <si>
    <t>17.10.2019 17:13:20</t>
  </si>
  <si>
    <t>17.10.2019 18:39:14</t>
  </si>
  <si>
    <t>608133</t>
  </si>
  <si>
    <t>KEMALPAŞA TM 35-27-A00002_IŞIKLAR-2 M04</t>
  </si>
  <si>
    <t>13.10.2019 00:59:00</t>
  </si>
  <si>
    <t>13.10.2019 01:17:09</t>
  </si>
  <si>
    <t>612082</t>
  </si>
  <si>
    <t>23.10.2019 16:51:41</t>
  </si>
  <si>
    <t>23.10.2019 17:09:12</t>
  </si>
  <si>
    <t>609736</t>
  </si>
  <si>
    <t>K-325 35-01-K00325_C</t>
  </si>
  <si>
    <t>16.10.2019 20:56:50</t>
  </si>
  <si>
    <t>16.10.2019 22:26:17</t>
  </si>
  <si>
    <t>609516</t>
  </si>
  <si>
    <t>K-1383 35-01-K01383_35-01-K01383</t>
  </si>
  <si>
    <t>16.10.2019 13:50:21</t>
  </si>
  <si>
    <t>16.10.2019 14:33:10</t>
  </si>
  <si>
    <t>632819</t>
  </si>
  <si>
    <t>DM-09/13-A 45-71-M00382_A</t>
  </si>
  <si>
    <t>AG Nötr İletken Kopması</t>
  </si>
  <si>
    <t>25.10.2019 17:44:49</t>
  </si>
  <si>
    <t>25.10.2019 19:11:06</t>
  </si>
  <si>
    <t>606544</t>
  </si>
  <si>
    <t>K-2926 35-01-K02926_35-01-K02926</t>
  </si>
  <si>
    <t>09.10.2019 10:26:00</t>
  </si>
  <si>
    <t>09.10.2019 12:03:31</t>
  </si>
  <si>
    <t>634717</t>
  </si>
  <si>
    <t>DM-2/35 (VERİCİLER) 45-71-M00531_B</t>
  </si>
  <si>
    <t>31.10.2019 23:25:33</t>
  </si>
  <si>
    <t>01.11.2019 00:56:50</t>
  </si>
  <si>
    <t>608638</t>
  </si>
  <si>
    <t>14.10.2019 13:36:28</t>
  </si>
  <si>
    <t>14.10.2019 13:48:49</t>
  </si>
  <si>
    <t>610343</t>
  </si>
  <si>
    <t>BALIKLIOVA TR-4 35-19-L00274_12263330</t>
  </si>
  <si>
    <t>18.10.2019 10:32:40</t>
  </si>
  <si>
    <t>18.10.2019 11:19:00</t>
  </si>
  <si>
    <t>609381</t>
  </si>
  <si>
    <t>K-429 35-01-K00429_F</t>
  </si>
  <si>
    <t>16.10.2019 10:12:00</t>
  </si>
  <si>
    <t>16.10.2019 14:12:57</t>
  </si>
  <si>
    <t>542353</t>
  </si>
  <si>
    <t>BALIKLIOVA TR-2 35-19-L00272_11125989</t>
  </si>
  <si>
    <t>01.10.2019 14:37:11</t>
  </si>
  <si>
    <t>01.10.2019 17:59:09</t>
  </si>
  <si>
    <t>609733</t>
  </si>
  <si>
    <t>K-3923 35-08-K03923_97519441</t>
  </si>
  <si>
    <t>16.10.2019 20:47:01</t>
  </si>
  <si>
    <t>16.10.2019 21:40:08</t>
  </si>
  <si>
    <t>605430</t>
  </si>
  <si>
    <t>ÇUKURALTI M-14 35-25-M00060_  M01</t>
  </si>
  <si>
    <t>07.10.2019 11:22:00</t>
  </si>
  <si>
    <t>07.10.2019 18:23:27</t>
  </si>
  <si>
    <t>609811</t>
  </si>
  <si>
    <t>ÇUKURALTI M-16 35-25-M00062_DIREK TIPI TRAFO HUCRESI H01</t>
  </si>
  <si>
    <t>17.10.2019 08:36:27</t>
  </si>
  <si>
    <t>17.10.2019 10:31:09</t>
  </si>
  <si>
    <t>584379</t>
  </si>
  <si>
    <t>TR-39 35-15-M00039_950368523</t>
  </si>
  <si>
    <t>05.10.2019 10:18:07</t>
  </si>
  <si>
    <t>05.10.2019 14:40:14</t>
  </si>
  <si>
    <t>610203</t>
  </si>
  <si>
    <t>18.10.2019 01:33:11</t>
  </si>
  <si>
    <t>18.10.2019 01:50:57</t>
  </si>
  <si>
    <t>610943</t>
  </si>
  <si>
    <t>20.10.2019 12:29:12</t>
  </si>
  <si>
    <t>20.10.2019 14:03:33</t>
  </si>
  <si>
    <t>633454</t>
  </si>
  <si>
    <t>K-1508 35-03-K01508_c10b C</t>
  </si>
  <si>
    <t>27.10.2019 20:39:01</t>
  </si>
  <si>
    <t>27.10.2019 22:02:02</t>
  </si>
  <si>
    <t>605568</t>
  </si>
  <si>
    <t>K-509 35-01-K00509_35-01-K00509</t>
  </si>
  <si>
    <t>07.10.2019 15:57:33</t>
  </si>
  <si>
    <t>07.10.2019 16:54:13</t>
  </si>
  <si>
    <t>542447</t>
  </si>
  <si>
    <t>TR-1/25 45-72-M00025_DIREK TIPI TRAFO HUCRESI H01</t>
  </si>
  <si>
    <t>01.10.2019 17:35:00</t>
  </si>
  <si>
    <t>01.10.2019 18:10:58</t>
  </si>
  <si>
    <t>542509</t>
  </si>
  <si>
    <t>TR-1/89 45-72-M00089_DIREK TIPI TRAFO HUCRESI H01</t>
  </si>
  <si>
    <t>01.10.2019 22:57:00</t>
  </si>
  <si>
    <t>01.10.2019 23:24:08</t>
  </si>
  <si>
    <t>595002</t>
  </si>
  <si>
    <t>TR-1/28 45-72-M00028_  M01</t>
  </si>
  <si>
    <t>06.10.2019 12:15:36</t>
  </si>
  <si>
    <t>06.10.2019 12:59:37</t>
  </si>
  <si>
    <t>608625</t>
  </si>
  <si>
    <t>TR-1/80 45-72-M00080_49700965</t>
  </si>
  <si>
    <t>14.10.2019 13:01:39</t>
  </si>
  <si>
    <t>14.10.2019 16:13:49</t>
  </si>
  <si>
    <t>610137</t>
  </si>
  <si>
    <t>K-3947 35-02-K03947_A1B A</t>
  </si>
  <si>
    <t>17.10.2019 18:09:02</t>
  </si>
  <si>
    <t>17.10.2019 19:26:58</t>
  </si>
  <si>
    <t>607179</t>
  </si>
  <si>
    <t>10.10.2019 15:13:38</t>
  </si>
  <si>
    <t>10.10.2019 15:59:34</t>
  </si>
  <si>
    <t>632760</t>
  </si>
  <si>
    <t>25.10.2019 15:12:44</t>
  </si>
  <si>
    <t>25.10.2019 15:28:55</t>
  </si>
  <si>
    <t>607340</t>
  </si>
  <si>
    <t>K-376 35-01-K00376_910550124</t>
  </si>
  <si>
    <t>11.10.2019 00:14:37</t>
  </si>
  <si>
    <t>11.10.2019 03:38:25</t>
  </si>
  <si>
    <t>633875</t>
  </si>
  <si>
    <t>TR-1/26 45-72-M00026_49709086</t>
  </si>
  <si>
    <t>29.10.2019 10:25:40</t>
  </si>
  <si>
    <t>29.10.2019 10:59:52</t>
  </si>
  <si>
    <t>633526</t>
  </si>
  <si>
    <t>28.10.2019 08:31:14</t>
  </si>
  <si>
    <t>28.10.2019 08:50:00</t>
  </si>
  <si>
    <t>633548</t>
  </si>
  <si>
    <t>YEŞİL ENERJİ GERİ DÖNÜŞÜM ÖZEL 45-72-M00174Ö_  M01</t>
  </si>
  <si>
    <t>28.10.2019 09:08:00</t>
  </si>
  <si>
    <t>28.10.2019 09:42:39</t>
  </si>
  <si>
    <t>633572</t>
  </si>
  <si>
    <t>FOÇA TR-57 35-23-L00057_42040462</t>
  </si>
  <si>
    <t>28.10.2019 10:10:27</t>
  </si>
  <si>
    <t>28.10.2019 14:50:48</t>
  </si>
  <si>
    <t>634233</t>
  </si>
  <si>
    <t>FOÇA TR-55 35-23-L00055_42041577</t>
  </si>
  <si>
    <t>30.10.2019 13:03:00</t>
  </si>
  <si>
    <t>30.10.2019 16:20:34</t>
  </si>
  <si>
    <t>634655</t>
  </si>
  <si>
    <t>ESKİ FOÇA İM 35-23-A00001_FOTAŞ-2 M02</t>
  </si>
  <si>
    <t>31.10.2019 18:08:30</t>
  </si>
  <si>
    <t>31.10.2019 18:25:00</t>
  </si>
  <si>
    <t>611842</t>
  </si>
  <si>
    <t>ESKİ FOÇA İM 35-23-A00001_TR-2 GİRİŞ+ÖLÇÜ L17</t>
  </si>
  <si>
    <t>23.10.2019 06:01:00</t>
  </si>
  <si>
    <t>23.10.2019 06:50:24</t>
  </si>
  <si>
    <t>611470</t>
  </si>
  <si>
    <t>ESKİ FOÇA İM 35-23-A00001_TRF-1 M06</t>
  </si>
  <si>
    <t>22.10.2019 06:59:00</t>
  </si>
  <si>
    <t>22.10.2019 07:24:00</t>
  </si>
  <si>
    <t>606151</t>
  </si>
  <si>
    <t>FOÇA TR-4 35-23-L00004_42134325</t>
  </si>
  <si>
    <t>08.10.2019 14:14:00</t>
  </si>
  <si>
    <t>08.10.2019 15:24:51</t>
  </si>
  <si>
    <t>605866</t>
  </si>
  <si>
    <t>08.10.2019 07:59:57</t>
  </si>
  <si>
    <t>08.10.2019 11:26:34</t>
  </si>
  <si>
    <t>606732</t>
  </si>
  <si>
    <t>K-1053 35-03-K01053_910213192</t>
  </si>
  <si>
    <t>09.10.2019 16:03:59</t>
  </si>
  <si>
    <t>09.10.2019 17:18:00</t>
  </si>
  <si>
    <t>634724</t>
  </si>
  <si>
    <t>YAHŞELLİ KÖK 35-28-M00293_A</t>
  </si>
  <si>
    <t>31.10.2019 23:42:37</t>
  </si>
  <si>
    <t>01.11.2019 00:09:08</t>
  </si>
  <si>
    <t>610204</t>
  </si>
  <si>
    <t>18.10.2019 01:41:00</t>
  </si>
  <si>
    <t>18.10.2019 01:48:46</t>
  </si>
  <si>
    <t>634571</t>
  </si>
  <si>
    <t>K-1071 35-01-K01071_  K02</t>
  </si>
  <si>
    <t>31.10.2019 14:10:00</t>
  </si>
  <si>
    <t>31.10.2019 14:28:34</t>
  </si>
  <si>
    <t>595278</t>
  </si>
  <si>
    <t>K-3547 35-03-K03547_DIREK TIPI TRAFO HUCRESI H01</t>
  </si>
  <si>
    <t>07.10.2019 02:40:00</t>
  </si>
  <si>
    <t>07.10.2019 02:46:05</t>
  </si>
  <si>
    <t>633233</t>
  </si>
  <si>
    <t>27.10.2019 09:28:00</t>
  </si>
  <si>
    <t>27.10.2019 17:02:50</t>
  </si>
  <si>
    <t>633692</t>
  </si>
  <si>
    <t>FOÇA TR-55 35-23-L00055_42041593</t>
  </si>
  <si>
    <t>28.10.2019 14:31:00</t>
  </si>
  <si>
    <t>28.10.2019 17:12:13</t>
  </si>
  <si>
    <t>542939</t>
  </si>
  <si>
    <t>03.10.2019 01:35:00</t>
  </si>
  <si>
    <t>03.10.2019 01:45:53</t>
  </si>
  <si>
    <t>606676</t>
  </si>
  <si>
    <t>ASARLIK TR-8 35-28-M00182_35-28-M00182</t>
  </si>
  <si>
    <t>09.10.2019 13:55:44</t>
  </si>
  <si>
    <t>09.10.2019 15:47:21</t>
  </si>
  <si>
    <t>606792</t>
  </si>
  <si>
    <t>09.10.2019 19:00:11</t>
  </si>
  <si>
    <t>09.10.2019 21:39:58</t>
  </si>
  <si>
    <t>607025</t>
  </si>
  <si>
    <t>ASARLIK TR-8 35-28-M00182_7331411</t>
  </si>
  <si>
    <t>10.10.2019 11:31:44</t>
  </si>
  <si>
    <t>10.10.2019 11:59:10</t>
  </si>
  <si>
    <t>594933</t>
  </si>
  <si>
    <t>TR-44 35-27-M00044_35-27-M00044</t>
  </si>
  <si>
    <t>06.10.2019 10:12:39</t>
  </si>
  <si>
    <t>06.10.2019 14:01:42</t>
  </si>
  <si>
    <t>607639</t>
  </si>
  <si>
    <t>ASARLIK TR-7 35-28-M00181_6447288</t>
  </si>
  <si>
    <t>11.10.2019 16:40:09</t>
  </si>
  <si>
    <t>11.10.2019 16:54:51</t>
  </si>
  <si>
    <t>542635</t>
  </si>
  <si>
    <t>M-1008 35-03-M01008_35-03-M01008</t>
  </si>
  <si>
    <t>02.10.2019 10:30:23</t>
  </si>
  <si>
    <t>02.10.2019 11:07:59</t>
  </si>
  <si>
    <t>633231</t>
  </si>
  <si>
    <t>ESKİ FOÇA İM 35-23-A00001_FOTAŞ-1 M07</t>
  </si>
  <si>
    <t>27.10.2019 09:23:00</t>
  </si>
  <si>
    <t>27.10.2019 17:00:58</t>
  </si>
  <si>
    <t>542550</t>
  </si>
  <si>
    <t>DM-3/9 (YAYLA KABİN) 45-71-M00120_  M01</t>
  </si>
  <si>
    <t>02.10.2019 08:27:10</t>
  </si>
  <si>
    <t>02.10.2019 09:02:31</t>
  </si>
  <si>
    <t>542807</t>
  </si>
  <si>
    <t>02.10.2019 16:13:51</t>
  </si>
  <si>
    <t>02.10.2019 17:41:18</t>
  </si>
  <si>
    <t>605772</t>
  </si>
  <si>
    <t>FUAR İM 35-01-A00003_TR-1 K01</t>
  </si>
  <si>
    <t>08.10.2019 02:25:59</t>
  </si>
  <si>
    <t>08.10.2019 02:31:55</t>
  </si>
  <si>
    <t>608818</t>
  </si>
  <si>
    <t>FUAR İM 35-01-A00003_AKDENİZ K11</t>
  </si>
  <si>
    <t>14.10.2019 20:16:54</t>
  </si>
  <si>
    <t>14.10.2019 20:32:20</t>
  </si>
  <si>
    <t>611585</t>
  </si>
  <si>
    <t>TR-74 45-77-L00074_945491425</t>
  </si>
  <si>
    <t>22.10.2019 11:02:15</t>
  </si>
  <si>
    <t>22.10.2019 15:10:07</t>
  </si>
  <si>
    <t>594808</t>
  </si>
  <si>
    <t>FUAR İM 35-01-A00003_TR-2 K15</t>
  </si>
  <si>
    <t>06.10.2019 02:18:59</t>
  </si>
  <si>
    <t>06.10.2019 02:31:32</t>
  </si>
  <si>
    <t>612028</t>
  </si>
  <si>
    <t>K-1511 TRT BÖLGE MÜDÜRLÜĞÜ 35-01-K01511Ö_  K02</t>
  </si>
  <si>
    <t>23.10.2019 14:59:07</t>
  </si>
  <si>
    <t>23.10.2019 17:33:35</t>
  </si>
  <si>
    <t>633355</t>
  </si>
  <si>
    <t>TR-1/56 45-72-M00056_49748072</t>
  </si>
  <si>
    <t>27.10.2019 14:58:47</t>
  </si>
  <si>
    <t>27.10.2019 15:43:16</t>
  </si>
  <si>
    <t>542347</t>
  </si>
  <si>
    <t>TR-1/44 45-72-M00044_956479119</t>
  </si>
  <si>
    <t>01.10.2019 14:24:42</t>
  </si>
  <si>
    <t>01.10.2019 15:42:35</t>
  </si>
  <si>
    <t>610523</t>
  </si>
  <si>
    <t>TR-67 45-77-L00067_45-77-L00067</t>
  </si>
  <si>
    <t>19.10.2019 10:51:00</t>
  </si>
  <si>
    <t>19.10.2019 13:42:40</t>
  </si>
  <si>
    <t>609790</t>
  </si>
  <si>
    <t>TR-74 45-77-L00074_DIREK TIPI TRAFO HUCRESI H01</t>
  </si>
  <si>
    <t>17.10.2019 07:48:02</t>
  </si>
  <si>
    <t>17.10.2019 10:11:36</t>
  </si>
  <si>
    <t>611904</t>
  </si>
  <si>
    <t>TR-89 MAVİ PLAJ 35-19-L00089_  L05</t>
  </si>
  <si>
    <t>23.10.2019 09:39:55</t>
  </si>
  <si>
    <t>23.10.2019 16:50:03</t>
  </si>
  <si>
    <t>634314</t>
  </si>
  <si>
    <t>TR-41 45-77-L00041_945488480</t>
  </si>
  <si>
    <t>30.10.2019 17:08:26</t>
  </si>
  <si>
    <t>30.10.2019 18:51:57</t>
  </si>
  <si>
    <t>573379</t>
  </si>
  <si>
    <t>K-1536 35-01-K01536_D</t>
  </si>
  <si>
    <t>04.10.2019 09:01:50</t>
  </si>
  <si>
    <t>04.10.2019 16:57:45</t>
  </si>
  <si>
    <t>611969</t>
  </si>
  <si>
    <t>SEFERİHİSAR DM-2 (TEPECİK KÖPRÜ DM) 35-14-M00332_956660275</t>
  </si>
  <si>
    <t>23.10.2019 11:48:51</t>
  </si>
  <si>
    <t>23.10.2019 14:50:50</t>
  </si>
  <si>
    <t>584082</t>
  </si>
  <si>
    <t>OCAKLI TR-1 35-15-L00770_48853068</t>
  </si>
  <si>
    <t>05.10.2019 06:00:38</t>
  </si>
  <si>
    <t>05.10.2019 06:48:17</t>
  </si>
  <si>
    <t>542168</t>
  </si>
  <si>
    <t>SEFERİHİSAR DM-2 (TEPECİK KÖPRÜ DM) 35-14-M00332_GÜMÜLDÜR TM 3/0 HAVAİ (DOĞANBEY) M04</t>
  </si>
  <si>
    <t>01.10.2019 09:30:00</t>
  </si>
  <si>
    <t>01.10.2019 10:16:55</t>
  </si>
  <si>
    <t>595001</t>
  </si>
  <si>
    <t>K-3590 35-01-K03590_910274694</t>
  </si>
  <si>
    <t>06.10.2019 12:22:15</t>
  </si>
  <si>
    <t>06.10.2019 19:18:19</t>
  </si>
  <si>
    <t>584246</t>
  </si>
  <si>
    <t>TR-24 45-78-L00024_49381452</t>
  </si>
  <si>
    <t>05.10.2019 08:59:09</t>
  </si>
  <si>
    <t>05.10.2019 10:02:36</t>
  </si>
  <si>
    <t>610049</t>
  </si>
  <si>
    <t>M-1523 35-08-M01523_915057415</t>
  </si>
  <si>
    <t>17.10.2019 15:19:52</t>
  </si>
  <si>
    <t>17.10.2019 18:50:24</t>
  </si>
  <si>
    <t>606925</t>
  </si>
  <si>
    <t>K-1504 35-03-K01504_913131206</t>
  </si>
  <si>
    <t>10.10.2019 08:32:03</t>
  </si>
  <si>
    <t>10.10.2019 19:34:54</t>
  </si>
  <si>
    <t>610106</t>
  </si>
  <si>
    <t>M-1298 35-03-M01298_910247577</t>
  </si>
  <si>
    <t>17.10.2019 15:49:15</t>
  </si>
  <si>
    <t>17.10.2019 18:10:06</t>
  </si>
  <si>
    <t>595295</t>
  </si>
  <si>
    <t>07.10.2019 05:54:56</t>
  </si>
  <si>
    <t>07.10.2019 07:06:45</t>
  </si>
  <si>
    <t>608241</t>
  </si>
  <si>
    <t>TR-35 35-30-L00035_955317866</t>
  </si>
  <si>
    <t>13.10.2019 11:49:43</t>
  </si>
  <si>
    <t>13.10.2019 15:38:21</t>
  </si>
  <si>
    <t>607075</t>
  </si>
  <si>
    <t>TR-70 35-30-L00070_955330491</t>
  </si>
  <si>
    <t>10.10.2019 11:45:15</t>
  </si>
  <si>
    <t>10.10.2019 18:04:40</t>
  </si>
  <si>
    <t>611944</t>
  </si>
  <si>
    <t>TR-79 35-30-L00079_955328298</t>
  </si>
  <si>
    <t>23.10.2019 10:40:47</t>
  </si>
  <si>
    <t>23.10.2019 12:56:14</t>
  </si>
  <si>
    <t>611849</t>
  </si>
  <si>
    <t>23.10.2019 07:44:16</t>
  </si>
  <si>
    <t>23.10.2019 09:32:11</t>
  </si>
  <si>
    <t>610268</t>
  </si>
  <si>
    <t>KIRKAĞAÇ TR-8/A 45-76-M00229_955250895</t>
  </si>
  <si>
    <t>18.10.2019 10:52:37</t>
  </si>
  <si>
    <t>18.10.2019 21:21:23</t>
  </si>
  <si>
    <t>634587</t>
  </si>
  <si>
    <t>31.10.2019 14:37:01</t>
  </si>
  <si>
    <t>31.10.2019 14:48:08</t>
  </si>
  <si>
    <t>633017</t>
  </si>
  <si>
    <t>DELİKTAŞ TR-4 35-30-M00154_955326833</t>
  </si>
  <si>
    <t>26.10.2019 12:09:55</t>
  </si>
  <si>
    <t>26.10.2019 15:15:19</t>
  </si>
  <si>
    <t>594813</t>
  </si>
  <si>
    <t>06.10.2019 03:25:17</t>
  </si>
  <si>
    <t>06.10.2019 11:09:59</t>
  </si>
  <si>
    <t>594773</t>
  </si>
  <si>
    <t>TR-30 35-30-L00030_955296903</t>
  </si>
  <si>
    <t>05.10.2019 21:18:07</t>
  </si>
  <si>
    <t>05.10.2019 21:59:48</t>
  </si>
  <si>
    <t>595044</t>
  </si>
  <si>
    <t>MURADİYE TR-6 45-71-M01473_45-71-M01473</t>
  </si>
  <si>
    <t>06.10.2019 13:50:02</t>
  </si>
  <si>
    <t>06.10.2019 16:08:51</t>
  </si>
  <si>
    <t>583942</t>
  </si>
  <si>
    <t>MURADİYE DM 45-71-M00006_SİYEKLİ DM M03</t>
  </si>
  <si>
    <t>05.10.2019 00:53:53</t>
  </si>
  <si>
    <t>05.10.2019 02:59:45</t>
  </si>
  <si>
    <t>606993</t>
  </si>
  <si>
    <t>K-2398 35-02-K02398_35-02-K02398</t>
  </si>
  <si>
    <t>10.10.2019 10:04:00</t>
  </si>
  <si>
    <t>10.10.2019 11:38:42</t>
  </si>
  <si>
    <t>542576</t>
  </si>
  <si>
    <t>MURADİYE DM-5 45-71-M00618_DM/TM-1 M01</t>
  </si>
  <si>
    <t>02.10.2019 09:02:27</t>
  </si>
  <si>
    <t>02.10.2019 09:44:10</t>
  </si>
  <si>
    <t>542611</t>
  </si>
  <si>
    <t>02.10.2019 09:44:28</t>
  </si>
  <si>
    <t>02.10.2019 11:46:51</t>
  </si>
  <si>
    <t>583616</t>
  </si>
  <si>
    <t>MURADİYE TR-3 KÖPRÜYANI 45-71-M00254_B</t>
  </si>
  <si>
    <t>04.10.2019 15:44:00</t>
  </si>
  <si>
    <t>04.10.2019 16:44:57</t>
  </si>
  <si>
    <t>610660</t>
  </si>
  <si>
    <t>19.10.2019 15:38:07</t>
  </si>
  <si>
    <t>19.10.2019 17:05:17</t>
  </si>
  <si>
    <t>634540</t>
  </si>
  <si>
    <t>MURADİYE TR 2/A 45-71-M00201_915894505</t>
  </si>
  <si>
    <t>31.10.2019 12:45:00</t>
  </si>
  <si>
    <t>31.10.2019 13:06:16</t>
  </si>
  <si>
    <t>606587</t>
  </si>
  <si>
    <t>TR-67 35-30-L00067_955319704</t>
  </si>
  <si>
    <t>09.10.2019 11:15:05</t>
  </si>
  <si>
    <t>09.10.2019 13:29:19</t>
  </si>
  <si>
    <t>634038</t>
  </si>
  <si>
    <t>ZEYTİNLİOVA TR-7 45-72-L00421_  L03</t>
  </si>
  <si>
    <t>29.10.2019 20:41:20</t>
  </si>
  <si>
    <t>29.10.2019 21:14:39</t>
  </si>
  <si>
    <t>610683</t>
  </si>
  <si>
    <t>YENİ ŞAKRAN TR-9 35-17-M00209_941921017</t>
  </si>
  <si>
    <t>19.10.2019 16:08:31</t>
  </si>
  <si>
    <t>20.10.2019 18:47:07</t>
  </si>
  <si>
    <t>608255</t>
  </si>
  <si>
    <t>ZEYTİNLİOVA TR-1 KÖK 45-72-L00389_  L02</t>
  </si>
  <si>
    <t>13.10.2019 12:30:28</t>
  </si>
  <si>
    <t>13.10.2019 14:39:48</t>
  </si>
  <si>
    <t>610026</t>
  </si>
  <si>
    <t>TR-32 35-30-L00032_955329430</t>
  </si>
  <si>
    <t>17.10.2019 15:08:32</t>
  </si>
  <si>
    <t>17.10.2019 18:20:22</t>
  </si>
  <si>
    <t>610866</t>
  </si>
  <si>
    <t>K-2398 35-02-K02398_TRF K01</t>
  </si>
  <si>
    <t>20.10.2019 09:56:00</t>
  </si>
  <si>
    <t>20.10.2019 10:42:12</t>
  </si>
  <si>
    <t>607078</t>
  </si>
  <si>
    <t>L-157 YEŞİLKENT 35-14-L00157_7002567</t>
  </si>
  <si>
    <t>10.10.2019 11:46:08</t>
  </si>
  <si>
    <t>10.10.2019 13:08:12</t>
  </si>
  <si>
    <t>605890</t>
  </si>
  <si>
    <t>TR-3 35-30-L00003_955295322</t>
  </si>
  <si>
    <t>08.10.2019 08:50:28</t>
  </si>
  <si>
    <t>09.10.2019 10:49:42</t>
  </si>
  <si>
    <t>553003</t>
  </si>
  <si>
    <t>L-74 GÜNEŞKÖY SİTESİ 35-14-L00074_956635750</t>
  </si>
  <si>
    <t>03.10.2019 09:12:39</t>
  </si>
  <si>
    <t>03.10.2019 10:12:29</t>
  </si>
  <si>
    <t>584227</t>
  </si>
  <si>
    <t>MENEMEN TR-52 35-28-L00052_  L06</t>
  </si>
  <si>
    <t>05.10.2019 08:41:19</t>
  </si>
  <si>
    <t>05.10.2019 09:28:00</t>
  </si>
  <si>
    <t>633184</t>
  </si>
  <si>
    <t>GÜLBAHÇE TR-14 35-19-L00246_956670189</t>
  </si>
  <si>
    <t>26.10.2019 22:21:15</t>
  </si>
  <si>
    <t>26.10.2019 23:33:07</t>
  </si>
  <si>
    <t>611054</t>
  </si>
  <si>
    <t>MENEMEN TR-55 35-28-L00055_7638876</t>
  </si>
  <si>
    <t>20.10.2019 17:48:43</t>
  </si>
  <si>
    <t>20.10.2019 20:05:00</t>
  </si>
  <si>
    <t>610314</t>
  </si>
  <si>
    <t>M-984 35-03-M00984_d3b D</t>
  </si>
  <si>
    <t>18.10.2019 15:58:22</t>
  </si>
  <si>
    <t>18.10.2019 16:13:00</t>
  </si>
  <si>
    <t>611774</t>
  </si>
  <si>
    <t>YENİ ŞAKRAN TR-11 35-17-M00211_915191613</t>
  </si>
  <si>
    <t>22.10.2019 18:32:29</t>
  </si>
  <si>
    <t>22.10.2019 19:55:05</t>
  </si>
  <si>
    <t>632713</t>
  </si>
  <si>
    <t>M-2117 35-03-M02117_35-03-M02117</t>
  </si>
  <si>
    <t>25.10.2019 13:37:04</t>
  </si>
  <si>
    <t>25.10.2019 14:31:34</t>
  </si>
  <si>
    <t>605393</t>
  </si>
  <si>
    <t>K-2378 35-03-K02378_913346951</t>
  </si>
  <si>
    <t>07.10.2019 10:19:51</t>
  </si>
  <si>
    <t>07.10.2019 19:49:39</t>
  </si>
  <si>
    <t>584271</t>
  </si>
  <si>
    <t>K-542 35-01-K00542_910773920</t>
  </si>
  <si>
    <t>05.10.2019 08:57:59</t>
  </si>
  <si>
    <t>05.10.2019 11:25:40</t>
  </si>
  <si>
    <t>563167</t>
  </si>
  <si>
    <t>GÜLBAHÇE TR-7 35-19-L00167_956666463</t>
  </si>
  <si>
    <t>03.10.2019 15:08:11</t>
  </si>
  <si>
    <t>03.10.2019 15:46:21</t>
  </si>
  <si>
    <t>608195</t>
  </si>
  <si>
    <t>13.10.2019 09:44:00</t>
  </si>
  <si>
    <t>13.10.2019 11:51:53</t>
  </si>
  <si>
    <t>622223</t>
  </si>
  <si>
    <t>K-1508 35-03-K01508_910401863</t>
  </si>
  <si>
    <t>24.10.2019 08:41:44</t>
  </si>
  <si>
    <t>24.10.2019 09:49:33</t>
  </si>
  <si>
    <t>573247</t>
  </si>
  <si>
    <t>L-95 ULAMIŞ OVA SULAMA 35-14-L00095_7095061</t>
  </si>
  <si>
    <t>03.10.2019 18:45:18</t>
  </si>
  <si>
    <t>03.10.2019 23:22:53</t>
  </si>
  <si>
    <t>608636</t>
  </si>
  <si>
    <t>K-2399 35-02-K02399_35-02-K02399</t>
  </si>
  <si>
    <t>14.10.2019 13:33:00</t>
  </si>
  <si>
    <t>14.10.2019 15:04:11</t>
  </si>
  <si>
    <t>607059</t>
  </si>
  <si>
    <t>GÜLBAHÇE TR-2 (TR-183) 35-19-L00183_956678287</t>
  </si>
  <si>
    <t>10.10.2019 11:17:40</t>
  </si>
  <si>
    <t>10.10.2019 14:53:33</t>
  </si>
  <si>
    <t>608834</t>
  </si>
  <si>
    <t>K-577 35-01-K00577_A</t>
  </si>
  <si>
    <t>14.10.2019 22:07:37</t>
  </si>
  <si>
    <t>15.10.2019 03:15:29</t>
  </si>
  <si>
    <t>583863</t>
  </si>
  <si>
    <t>K-3585 35-01-K03585_910535055</t>
  </si>
  <si>
    <t>04.10.2019 21:24:39</t>
  </si>
  <si>
    <t>04.10.2019 22:15:38</t>
  </si>
  <si>
    <t>632452</t>
  </si>
  <si>
    <t>K-3285 35-08-K03285_97649184</t>
  </si>
  <si>
    <t>24.10.2019 17:34:58</t>
  </si>
  <si>
    <t>24.10.2019 18:50:20</t>
  </si>
  <si>
    <t>608742</t>
  </si>
  <si>
    <t>GÜLBAHÇE TR-21 (TR-280) 35-19-L00280_956674080</t>
  </si>
  <si>
    <t>14.10.2019 17:00:39</t>
  </si>
  <si>
    <t>14.10.2019 18:28:25</t>
  </si>
  <si>
    <t>633860</t>
  </si>
  <si>
    <t>GÜLBAHÇE TR-21 (TR-280) 35-19-L00280_956674059</t>
  </si>
  <si>
    <t>29.10.2019 09:24:43</t>
  </si>
  <si>
    <t>29.10.2019 10:27:46</t>
  </si>
  <si>
    <t>553101</t>
  </si>
  <si>
    <t>GÜLBAHÇE TR-17 (TR-279) 35-19-L00279_954922034</t>
  </si>
  <si>
    <t>03.10.2019 12:44:53</t>
  </si>
  <si>
    <t>03.10.2019 17:26:36</t>
  </si>
  <si>
    <t>607361</t>
  </si>
  <si>
    <t>K-376 35-01-K00376_910522011</t>
  </si>
  <si>
    <t>11.10.2019 08:02:51</t>
  </si>
  <si>
    <t>11.10.2019 08:52:36</t>
  </si>
  <si>
    <t>605510</t>
  </si>
  <si>
    <t>GÜLBAHÇE TR-17 (TR-279) 35-19-L00279_956693957</t>
  </si>
  <si>
    <t>07.10.2019 14:06:34</t>
  </si>
  <si>
    <t>07.10.2019 17:45:53</t>
  </si>
  <si>
    <t>611929</t>
  </si>
  <si>
    <t>M-2040 35-01-M02040_910838851</t>
  </si>
  <si>
    <t>23.10.2019 10:20:49</t>
  </si>
  <si>
    <t>23.10.2019 11:58:58</t>
  </si>
  <si>
    <t>542609</t>
  </si>
  <si>
    <t>K-262 35-01-K00262_C</t>
  </si>
  <si>
    <t>02.10.2019 09:37:25</t>
  </si>
  <si>
    <t>02.10.2019 17:12:02</t>
  </si>
  <si>
    <t>632630</t>
  </si>
  <si>
    <t>GÜLBAHÇE TR-278 35-19-L00278_956698158</t>
  </si>
  <si>
    <t>25.10.2019 10:23:17</t>
  </si>
  <si>
    <t>25.10.2019 11:26:51</t>
  </si>
  <si>
    <t>608419</t>
  </si>
  <si>
    <t>MENEMEN DM-4/11 35-28-M00723_953375477</t>
  </si>
  <si>
    <t>13.10.2019 20:54:55</t>
  </si>
  <si>
    <t>13.10.2019 23:03:07</t>
  </si>
  <si>
    <t>608008</t>
  </si>
  <si>
    <t>K-3158 35-08-K03158_97607378</t>
  </si>
  <si>
    <t>12.10.2019 15:50:00</t>
  </si>
  <si>
    <t>12.10.2019 17:20:08</t>
  </si>
  <si>
    <t>542458</t>
  </si>
  <si>
    <t>MENEMEN TR-11 35-28-L00011_  L01</t>
  </si>
  <si>
    <t>01.10.2019 18:08:49</t>
  </si>
  <si>
    <t>01.10.2019 18:35:05</t>
  </si>
  <si>
    <t>607549</t>
  </si>
  <si>
    <t>BADEMLER TR-1 35-19-L00298_DIREK TIPI TRAFO HUCRESI H01</t>
  </si>
  <si>
    <t>11.10.2019 13:04:09</t>
  </si>
  <si>
    <t>11.10.2019 13:35:09</t>
  </si>
  <si>
    <t>608701</t>
  </si>
  <si>
    <t>MENEMEN TR-17 35-28-L00017_953373712</t>
  </si>
  <si>
    <t>14.10.2019 15:46:23</t>
  </si>
  <si>
    <t>14.10.2019 18:57:55</t>
  </si>
  <si>
    <t>611018</t>
  </si>
  <si>
    <t>K-2834 35-02-K02834_912948734</t>
  </si>
  <si>
    <t>20.10.2019 15:59:52</t>
  </si>
  <si>
    <t>20.10.2019 18:11:08</t>
  </si>
  <si>
    <t>611216</t>
  </si>
  <si>
    <t>TR-45 MANZARA CAD. 35-19-M00045_956673592</t>
  </si>
  <si>
    <t>21.10.2019 10:44:00</t>
  </si>
  <si>
    <t>21.10.2019 15:15:36</t>
  </si>
  <si>
    <t>542614</t>
  </si>
  <si>
    <t>02.10.2019 09:52:00</t>
  </si>
  <si>
    <t>02.10.2019 17:07:56</t>
  </si>
  <si>
    <t>606473</t>
  </si>
  <si>
    <t>ÇAYBAŞI DM-1/10 35-26-L00214_956605951</t>
  </si>
  <si>
    <t>09.10.2019 08:56:11</t>
  </si>
  <si>
    <t>09.10.2019 10:01:39</t>
  </si>
  <si>
    <t>610428</t>
  </si>
  <si>
    <t>ASARLIK HAYVANAT BAHÇESİ ÖZEL 35-28-M00589Ö_  M01</t>
  </si>
  <si>
    <t>19.10.2019 08:35:11</t>
  </si>
  <si>
    <t>19.10.2019 09:52:23</t>
  </si>
  <si>
    <t>552991</t>
  </si>
  <si>
    <t>K-2779 35-02-K02779_35-02-K02779</t>
  </si>
  <si>
    <t>03.10.2019 09:23:00</t>
  </si>
  <si>
    <t>03.10.2019 13:24:12</t>
  </si>
  <si>
    <t>542944</t>
  </si>
  <si>
    <t>K-1505 35-03-K01505_910240295</t>
  </si>
  <si>
    <t>03.10.2019 06:06:31</t>
  </si>
  <si>
    <t>03.10.2019 08:30:26</t>
  </si>
  <si>
    <t>608492</t>
  </si>
  <si>
    <t>K-1517 35-01-K01517_35-01-K01517</t>
  </si>
  <si>
    <t>14.10.2019 09:04:59</t>
  </si>
  <si>
    <t>14.10.2019 14:45:34</t>
  </si>
  <si>
    <t>605737</t>
  </si>
  <si>
    <t>ALSANCAK TM 35-01-A00005_UMUR BEY K20</t>
  </si>
  <si>
    <t>07.10.2019 22:43:04</t>
  </si>
  <si>
    <t>07.10.2019 22:58:35</t>
  </si>
  <si>
    <t>563177</t>
  </si>
  <si>
    <t>TR-60 35-17-M00060_6745603</t>
  </si>
  <si>
    <t>03.10.2019 15:48:32</t>
  </si>
  <si>
    <t>03.10.2019 19:06:00</t>
  </si>
  <si>
    <t>610780</t>
  </si>
  <si>
    <t>ALSANCAK TM 35-01-A00005_SÜMERBANK K29</t>
  </si>
  <si>
    <t>19.10.2019 22:52:19</t>
  </si>
  <si>
    <t>20.10.2019 00:00:30</t>
  </si>
  <si>
    <t>633300</t>
  </si>
  <si>
    <t>K-1767 35-02-K01767_99905103</t>
  </si>
  <si>
    <t>27.10.2019 11:51:46</t>
  </si>
  <si>
    <t>27.10.2019 13:41:14</t>
  </si>
  <si>
    <t>608310</t>
  </si>
  <si>
    <t>M-1501 35-03-M01501_D</t>
  </si>
  <si>
    <t>13.10.2019 15:08:35</t>
  </si>
  <si>
    <t>13.10.2019 16:03:26</t>
  </si>
  <si>
    <t>608270</t>
  </si>
  <si>
    <t>GÜLBAHÇE TR-21 (TR-280) 35-19-L00280_956669294</t>
  </si>
  <si>
    <t>13.10.2019 13:01:51</t>
  </si>
  <si>
    <t>13.10.2019 15:00:18</t>
  </si>
  <si>
    <t>611987</t>
  </si>
  <si>
    <t>SEFERİHİSAR DM-2 (TEPECİK KÖPRÜ DM) 35-14-M00332_İM-1/TR-1 KARAKAYA M017</t>
  </si>
  <si>
    <t>23.10.2019 10:49:38</t>
  </si>
  <si>
    <t>23.10.2019 14:42:11</t>
  </si>
  <si>
    <t>632976</t>
  </si>
  <si>
    <t>26.10.2019 10:20:00</t>
  </si>
  <si>
    <t>26.10.2019 13:55:35</t>
  </si>
  <si>
    <t>608722</t>
  </si>
  <si>
    <t>KIRKAĞAÇ TR-20 45-76-M00020_955244542</t>
  </si>
  <si>
    <t>14.10.2019 16:30:18</t>
  </si>
  <si>
    <t>14.10.2019 17:02:45</t>
  </si>
  <si>
    <t>633980</t>
  </si>
  <si>
    <t>KIRKAĞAÇ TR-20 45-76-M00020_955244026</t>
  </si>
  <si>
    <t>29.10.2019 16:56:21</t>
  </si>
  <si>
    <t>29.10.2019 17:12:27</t>
  </si>
  <si>
    <t>608861</t>
  </si>
  <si>
    <t>BOĞAZİÇİ İM 35-01-A00001_STADYUM K08</t>
  </si>
  <si>
    <t>15.10.2019 03:41:55</t>
  </si>
  <si>
    <t>15.10.2019 03:42:52</t>
  </si>
  <si>
    <t>605995</t>
  </si>
  <si>
    <t>GÜLBAHÇE TR-7 35-19-L00167_956668714</t>
  </si>
  <si>
    <t>08.10.2019 13:51:18</t>
  </si>
  <si>
    <t>08.10.2019 17:52:03</t>
  </si>
  <si>
    <t>609282</t>
  </si>
  <si>
    <t>16.10.2019 01:28:04</t>
  </si>
  <si>
    <t>16.10.2019 01:40:44</t>
  </si>
  <si>
    <t>606995</t>
  </si>
  <si>
    <t>TR-61 45-78-M00061_TRF M04</t>
  </si>
  <si>
    <t>10.10.2019 10:07:00</t>
  </si>
  <si>
    <t>10.10.2019 11:28:04</t>
  </si>
  <si>
    <t>584085</t>
  </si>
  <si>
    <t>TR-34 35-16-L00034_47577969</t>
  </si>
  <si>
    <t>05.10.2019 07:24:22</t>
  </si>
  <si>
    <t>605785</t>
  </si>
  <si>
    <t>KIRKAĞAÇ TR-26 45-76-M00026_955244090</t>
  </si>
  <si>
    <t>08.10.2019 03:33:03</t>
  </si>
  <si>
    <t>08.10.2019 11:32:43</t>
  </si>
  <si>
    <t>611311</t>
  </si>
  <si>
    <t>21.10.2019 14:18:42</t>
  </si>
  <si>
    <t>21.10.2019 14:52:59</t>
  </si>
  <si>
    <t>611315</t>
  </si>
  <si>
    <t>M-1131 35-02-M01131_TRAFO M01</t>
  </si>
  <si>
    <t>21.10.2019 14:43:19</t>
  </si>
  <si>
    <t>21.10.2019 22:51:15</t>
  </si>
  <si>
    <t>611293</t>
  </si>
  <si>
    <t>BORNOVA TM 35-02-A00005_OSMANGAZİ M37</t>
  </si>
  <si>
    <t>21.10.2019 13:54:46</t>
  </si>
  <si>
    <t>21.10.2019 14:32:32</t>
  </si>
  <si>
    <t>542099</t>
  </si>
  <si>
    <t>BORNOVA TM 35-02-A00005_TR-B M47</t>
  </si>
  <si>
    <t>TEİAŞ Trafo Arızası</t>
  </si>
  <si>
    <t>01.10.2019 01:59:17</t>
  </si>
  <si>
    <t>01.10.2019 02:35:27</t>
  </si>
  <si>
    <t>632991</t>
  </si>
  <si>
    <t>DM-05/02 45-71-M00048_  M03</t>
  </si>
  <si>
    <t>26.10.2019 10:52:39</t>
  </si>
  <si>
    <t>26.10.2019 12:29:00</t>
  </si>
  <si>
    <t>542435</t>
  </si>
  <si>
    <t>TR-1/77 45-72-M00077_49700970</t>
  </si>
  <si>
    <t>01.10.2019 17:26:19</t>
  </si>
  <si>
    <t>01.10.2019 19:02:29</t>
  </si>
  <si>
    <t>633515</t>
  </si>
  <si>
    <t>DM-05/02 45-71-M00048_  M04</t>
  </si>
  <si>
    <t>28.10.2019 07:57:20</t>
  </si>
  <si>
    <t>28.10.2019 09:16:56</t>
  </si>
  <si>
    <t>633533</t>
  </si>
  <si>
    <t>28.10.2019 08:52:00</t>
  </si>
  <si>
    <t>28.10.2019 09:18:36</t>
  </si>
  <si>
    <t>610406</t>
  </si>
  <si>
    <t>19.10.2019 05:37:46</t>
  </si>
  <si>
    <t>19.10.2019 05:46:35</t>
  </si>
  <si>
    <t>584149</t>
  </si>
  <si>
    <t>BADEMLER TR-5 35-19-L00330_9032319</t>
  </si>
  <si>
    <t>05.10.2019 07:37:45</t>
  </si>
  <si>
    <t>05.10.2019 14:58:16</t>
  </si>
  <si>
    <t>542332</t>
  </si>
  <si>
    <t>GÜLBAHÇE TR-5 (TR-186) 35-19-L00186_956690857</t>
  </si>
  <si>
    <t>01.10.2019 13:34:59</t>
  </si>
  <si>
    <t>01.10.2019 15:10:22</t>
  </si>
  <si>
    <t>610388</t>
  </si>
  <si>
    <t>19.10.2019 01:57:00</t>
  </si>
  <si>
    <t>19.10.2019 02:09:22</t>
  </si>
  <si>
    <t>542612</t>
  </si>
  <si>
    <t>K-262 35-01-K00262_B1 B</t>
  </si>
  <si>
    <t>02.10.2019 09:51:00</t>
  </si>
  <si>
    <t>02.10.2019 17:09:58</t>
  </si>
  <si>
    <t>573292</t>
  </si>
  <si>
    <t>MENEMEN TR-24 35-28-L00024_953373644</t>
  </si>
  <si>
    <t>03.10.2019 19:45:39</t>
  </si>
  <si>
    <t>04.10.2019 21:08:55</t>
  </si>
  <si>
    <t>611737</t>
  </si>
  <si>
    <t>TR-1/11 45-72-M00011_49675911</t>
  </si>
  <si>
    <t>22.10.2019 17:33:08</t>
  </si>
  <si>
    <t>22.10.2019 19:50:38</t>
  </si>
  <si>
    <t>609440</t>
  </si>
  <si>
    <t>TR-170 35-26-M01191_956616858</t>
  </si>
  <si>
    <t>16.10.2019 11:40:00</t>
  </si>
  <si>
    <t>16.10.2019 12:30:58</t>
  </si>
  <si>
    <t>608903</t>
  </si>
  <si>
    <t>EKOTEN ÖZEL 35-26-M00385Ö_  M02</t>
  </si>
  <si>
    <t>15.10.2019 08:21:08</t>
  </si>
  <si>
    <t>15.10.2019 09:03:38</t>
  </si>
  <si>
    <t>606741</t>
  </si>
  <si>
    <t>K-1505 35-03-K01505_910201818</t>
  </si>
  <si>
    <t>09.10.2019 16:15:58</t>
  </si>
  <si>
    <t>09.10.2019 17:34:55</t>
  </si>
  <si>
    <t>607076</t>
  </si>
  <si>
    <t>TR-114 35-26-M00114_  M02</t>
  </si>
  <si>
    <t>10.10.2019 11:27:18</t>
  </si>
  <si>
    <t>10.10.2019 12:17:09</t>
  </si>
  <si>
    <t>552962</t>
  </si>
  <si>
    <t>K-1899 35-01-K01899_A1 A</t>
  </si>
  <si>
    <t>03.10.2019 08:40:00</t>
  </si>
  <si>
    <t>03.10.2019 13:08:48</t>
  </si>
  <si>
    <t>609402</t>
  </si>
  <si>
    <t>K-1505 35-03-K01505_910457378</t>
  </si>
  <si>
    <t>16.10.2019 10:22:06</t>
  </si>
  <si>
    <t>16.10.2019 11:27:11</t>
  </si>
  <si>
    <t>607230</t>
  </si>
  <si>
    <t>DM-1/59 45-71-M00020_  M01</t>
  </si>
  <si>
    <t>10.10.2019 17:09:59</t>
  </si>
  <si>
    <t>10.10.2019 18:23:23</t>
  </si>
  <si>
    <t>609082</t>
  </si>
  <si>
    <t>15.10.2019 13:49:04</t>
  </si>
  <si>
    <t>15.10.2019 14:55:36</t>
  </si>
  <si>
    <t>608062</t>
  </si>
  <si>
    <t>DM-4/6 35-26-M00799_956630247</t>
  </si>
  <si>
    <t>12.10.2019 18:09:24</t>
  </si>
  <si>
    <t>12.10.2019 19:02:02</t>
  </si>
  <si>
    <t>608610</t>
  </si>
  <si>
    <t>TR-3 35-15-L00003_f3b F</t>
  </si>
  <si>
    <t>14.10.2019 12:20:00</t>
  </si>
  <si>
    <t>14.10.2019 18:58:25</t>
  </si>
  <si>
    <t>542825</t>
  </si>
  <si>
    <t>YAHŞELLİ KÖK 35-28-M00293_953371649</t>
  </si>
  <si>
    <t>02.10.2019 16:35:40</t>
  </si>
  <si>
    <t>03.10.2019 08:27:23</t>
  </si>
  <si>
    <t>609419</t>
  </si>
  <si>
    <t>K-1086 35-01-K01086_910825126</t>
  </si>
  <si>
    <t>16.10.2019 11:06:00</t>
  </si>
  <si>
    <t>16.10.2019 11:38:34</t>
  </si>
  <si>
    <t>542176</t>
  </si>
  <si>
    <t>TR-95 35-26-M00095_E</t>
  </si>
  <si>
    <t>01.10.2019 09:31:47</t>
  </si>
  <si>
    <t>01.10.2019 09:42:45</t>
  </si>
  <si>
    <t>609602</t>
  </si>
  <si>
    <t>K-1086 35-01-K01086_911175131</t>
  </si>
  <si>
    <t>16.10.2019 17:00:14</t>
  </si>
  <si>
    <t>16.10.2019 20:37:00</t>
  </si>
  <si>
    <t>583821</t>
  </si>
  <si>
    <t>K-4 35-01-K00004_35-01-K00004</t>
  </si>
  <si>
    <t>04.10.2019 19:38:56</t>
  </si>
  <si>
    <t>04.10.2019 20:49:34</t>
  </si>
  <si>
    <t>608426</t>
  </si>
  <si>
    <t>MENEMEN TR-69 35-28-L00069_35-28-L00069</t>
  </si>
  <si>
    <t>13.10.2019 22:51:29</t>
  </si>
  <si>
    <t>13.10.2019 23:24:26</t>
  </si>
  <si>
    <t>553116</t>
  </si>
  <si>
    <t>M-1474 35-02-M01474_35-02-M01474</t>
  </si>
  <si>
    <t>03.10.2019 13:31:00</t>
  </si>
  <si>
    <t>03.10.2019 14:40:16</t>
  </si>
  <si>
    <t>607307</t>
  </si>
  <si>
    <t>L-27 35-14-L00027_35-14-L00027</t>
  </si>
  <si>
    <t>10.10.2019 20:25:33</t>
  </si>
  <si>
    <t>10.10.2019 21:41:20</t>
  </si>
  <si>
    <t>622261</t>
  </si>
  <si>
    <t>K-793 35-01-K00793_910544207</t>
  </si>
  <si>
    <t>24.10.2019 09:48:29</t>
  </si>
  <si>
    <t>24.10.2019 11:54:52</t>
  </si>
  <si>
    <t>611602</t>
  </si>
  <si>
    <t>K-1702 35-01-K01702_911999871</t>
  </si>
  <si>
    <t>22.10.2019 11:01:30</t>
  </si>
  <si>
    <t>22.10.2019 14:10:01</t>
  </si>
  <si>
    <t>609884</t>
  </si>
  <si>
    <t>SOMA TR-22/1 45-82-M00112_A01</t>
  </si>
  <si>
    <t>17.10.2019 10:32:14</t>
  </si>
  <si>
    <t>17.10.2019 11:56:05</t>
  </si>
  <si>
    <t>632453</t>
  </si>
  <si>
    <t>SOMA TR-12/3 45-82-M00086_A</t>
  </si>
  <si>
    <t>24.10.2019 17:44:32</t>
  </si>
  <si>
    <t>24.10.2019 18:20:31</t>
  </si>
  <si>
    <t>606718</t>
  </si>
  <si>
    <t>ANADOLU İM 35-02-A00001_MEVLANA K06</t>
  </si>
  <si>
    <t>09.10.2019 15:50:05</t>
  </si>
  <si>
    <t>09.10.2019 18:02:00</t>
  </si>
  <si>
    <t>606441</t>
  </si>
  <si>
    <t>09.10.2019 08:15:00</t>
  </si>
  <si>
    <t>09.10.2019 08:53:00</t>
  </si>
  <si>
    <t>606619</t>
  </si>
  <si>
    <t>URGANLI TR-4 45-83-M00554_45-83-M00554</t>
  </si>
  <si>
    <t>AG Pano Faz Sigorta Atığı</t>
  </si>
  <si>
    <t>09.10.2019 12:18:54</t>
  </si>
  <si>
    <t>09.10.2019 14:03:35</t>
  </si>
  <si>
    <t>633722</t>
  </si>
  <si>
    <t>DM-8/6 45-71-M00310_DIREK TIPI TRAFO HUCRESI H01</t>
  </si>
  <si>
    <t>28.10.2019 15:51:14</t>
  </si>
  <si>
    <t>28.10.2019 16:37:33</t>
  </si>
  <si>
    <t>611147</t>
  </si>
  <si>
    <t>DM-8/5 45-71-M00311_B</t>
  </si>
  <si>
    <t>21.10.2019 09:06:00</t>
  </si>
  <si>
    <t>21.10.2019 10:27:59</t>
  </si>
  <si>
    <t>606762</t>
  </si>
  <si>
    <t>DM-5 45-71-M00947_  M05</t>
  </si>
  <si>
    <t>09.10.2019 17:10:00</t>
  </si>
  <si>
    <t>09.10.2019 17:31:16</t>
  </si>
  <si>
    <t>606178</t>
  </si>
  <si>
    <t>MENEMEN TR-2 35-28-L00002_35-28-L00002</t>
  </si>
  <si>
    <t>08.10.2019 14:48:00</t>
  </si>
  <si>
    <t>08.10.2019 15:03:46</t>
  </si>
  <si>
    <t>607440</t>
  </si>
  <si>
    <t>K-3332 35-02-K03332_B</t>
  </si>
  <si>
    <t>11.10.2019 10:18:00</t>
  </si>
  <si>
    <t>11.10.2019 16:25:01</t>
  </si>
  <si>
    <t>632742</t>
  </si>
  <si>
    <t>K-1508 35-03-K01508_910033626</t>
  </si>
  <si>
    <t>25.10.2019 14:30:11</t>
  </si>
  <si>
    <t>25.10.2019 15:41:25</t>
  </si>
  <si>
    <t>542566</t>
  </si>
  <si>
    <t>K-4486 35-01-K04486_35-01-K04486</t>
  </si>
  <si>
    <t>02.10.2019 08:49:30</t>
  </si>
  <si>
    <t>02.10.2019 13:31:21</t>
  </si>
  <si>
    <t>583742</t>
  </si>
  <si>
    <t>MENEMEN TR-5 35-28-L00005_8476293</t>
  </si>
  <si>
    <t>04.10.2019 17:14:22</t>
  </si>
  <si>
    <t>04.10.2019 20:43:45</t>
  </si>
  <si>
    <t>606469</t>
  </si>
  <si>
    <t>URGANLI TR-4 45-83-M00554_  M03</t>
  </si>
  <si>
    <t>09.10.2019 08:54:49</t>
  </si>
  <si>
    <t>09.10.2019 10:21:20</t>
  </si>
  <si>
    <t>606942</t>
  </si>
  <si>
    <t>10.10.2019 09:18:38</t>
  </si>
  <si>
    <t>10.10.2019 11:14:21</t>
  </si>
  <si>
    <t>542793</t>
  </si>
  <si>
    <t>02.10.2019 15:57:21</t>
  </si>
  <si>
    <t>02.10.2019 16:52:15</t>
  </si>
  <si>
    <t>583937</t>
  </si>
  <si>
    <t>05.10.2019 00:43:25</t>
  </si>
  <si>
    <t>05.10.2019 04:14:37</t>
  </si>
  <si>
    <t>594932</t>
  </si>
  <si>
    <t>TORBALI DM 35-26-M00001_TR-5 M12</t>
  </si>
  <si>
    <t>06.10.2019 10:24:27</t>
  </si>
  <si>
    <t>06.10.2019 11:14:57</t>
  </si>
  <si>
    <t>606266</t>
  </si>
  <si>
    <t>08.10.2019 16:50:12</t>
  </si>
  <si>
    <t>08.10.2019 17:26:48</t>
  </si>
  <si>
    <t>606888</t>
  </si>
  <si>
    <t>10.10.2019 03:52:00</t>
  </si>
  <si>
    <t>10.10.2019 06:00:06</t>
  </si>
  <si>
    <t>607216</t>
  </si>
  <si>
    <t>10.10.2019 16:31:04</t>
  </si>
  <si>
    <t>10.10.2019 16:44:00</t>
  </si>
  <si>
    <t>633039</t>
  </si>
  <si>
    <t>26.10.2019 13:37:00</t>
  </si>
  <si>
    <t>26.10.2019 17:39:18</t>
  </si>
  <si>
    <t>606624</t>
  </si>
  <si>
    <t>K-2663 35-02-K02663_910016629</t>
  </si>
  <si>
    <t>09.10.2019 12:16:06</t>
  </si>
  <si>
    <t>09.10.2019 22:31:00</t>
  </si>
  <si>
    <t>610254</t>
  </si>
  <si>
    <t>M-1494 35-02-M01494_35-02-M01494</t>
  </si>
  <si>
    <t>18.10.2019 09:15:02</t>
  </si>
  <si>
    <t>18.10.2019 12:12:12</t>
  </si>
  <si>
    <t>608064</t>
  </si>
  <si>
    <t>K-221 35-02-K00221_910179798</t>
  </si>
  <si>
    <t>12.10.2019 18:09:42</t>
  </si>
  <si>
    <t>12.10.2019 20:15:52</t>
  </si>
  <si>
    <t>609819</t>
  </si>
  <si>
    <t>ARKAS KÖK 35-27-M00497_  M01</t>
  </si>
  <si>
    <t>17.10.2019 08:55:17</t>
  </si>
  <si>
    <t>17.10.2019 10:16:49</t>
  </si>
  <si>
    <t>607391</t>
  </si>
  <si>
    <t>TR-27 35-30-L00027_955323714</t>
  </si>
  <si>
    <t>11.10.2019 08:55:11</t>
  </si>
  <si>
    <t>11.10.2019 09:43:44</t>
  </si>
  <si>
    <t>607883</t>
  </si>
  <si>
    <t>M-347 35-09-M00347_b</t>
  </si>
  <si>
    <t>12.10.2019 10:49:23</t>
  </si>
  <si>
    <t>12.10.2019 12:03:36</t>
  </si>
  <si>
    <t>609774</t>
  </si>
  <si>
    <t>M-2655 35-01-M02655_  M03</t>
  </si>
  <si>
    <t>17.10.2019 01:56:00</t>
  </si>
  <si>
    <t>17.10.2019 03:19:01</t>
  </si>
  <si>
    <t>573268</t>
  </si>
  <si>
    <t>K-2409 35-01-K02409_  K02</t>
  </si>
  <si>
    <t>03.10.2019 19:32:00</t>
  </si>
  <si>
    <t>03.10.2019 19:41:05</t>
  </si>
  <si>
    <t>563179</t>
  </si>
  <si>
    <t>K-409 35-02-K00409_K-1362 K01</t>
  </si>
  <si>
    <t>03.10.2019 16:03:00</t>
  </si>
  <si>
    <t>03.10.2019 16:20:52</t>
  </si>
  <si>
    <t>606476</t>
  </si>
  <si>
    <t>K-1757 35-02-K01757_35-02-K01757</t>
  </si>
  <si>
    <t>09.10.2019 09:12:00</t>
  </si>
  <si>
    <t>09.10.2019 14:14:05</t>
  </si>
  <si>
    <t>632463</t>
  </si>
  <si>
    <t>K-150 35-02-K00150_D2B D</t>
  </si>
  <si>
    <t>24.10.2019 17:56:25</t>
  </si>
  <si>
    <t>24.10.2019 19:31:07</t>
  </si>
  <si>
    <t>608180</t>
  </si>
  <si>
    <t>TAŞLIYOL KÖK 35-27-M00495_  M01</t>
  </si>
  <si>
    <t>13.10.2019 09:14:25</t>
  </si>
  <si>
    <t>13.10.2019 09:33:02</t>
  </si>
  <si>
    <t>608765</t>
  </si>
  <si>
    <t>ZEYTİNKÖY TR-4 35-13-L00068_946417361</t>
  </si>
  <si>
    <t>14.10.2019 17:53:31</t>
  </si>
  <si>
    <t>14.10.2019 18:43:50</t>
  </si>
  <si>
    <t>609283</t>
  </si>
  <si>
    <t>16.10.2019 01:32:00</t>
  </si>
  <si>
    <t>16.10.2019 01:55:47</t>
  </si>
  <si>
    <t>609284</t>
  </si>
  <si>
    <t>16.10.2019 01:52:50</t>
  </si>
  <si>
    <t>608956</t>
  </si>
  <si>
    <t>TR-67 45-77-L00067_  L03</t>
  </si>
  <si>
    <t>15.10.2019 09:59:00</t>
  </si>
  <si>
    <t>15.10.2019 12:11:22</t>
  </si>
  <si>
    <t>610548</t>
  </si>
  <si>
    <t>BALIKLIOVA TR-2 35-19-L00272_956671876</t>
  </si>
  <si>
    <t>19.10.2019 11:29:00</t>
  </si>
  <si>
    <t>19.10.2019 14:37:29</t>
  </si>
  <si>
    <t>633482</t>
  </si>
  <si>
    <t>28.10.2019 01:00:48</t>
  </si>
  <si>
    <t>28.10.2019 01:09:49</t>
  </si>
  <si>
    <t>633483</t>
  </si>
  <si>
    <t>28.10.2019 01:07:26</t>
  </si>
  <si>
    <t>28.10.2019 01:14:00</t>
  </si>
  <si>
    <t>633486</t>
  </si>
  <si>
    <t>28.10.2019 01:26:52</t>
  </si>
  <si>
    <t>28.10.2019 01:27:52</t>
  </si>
  <si>
    <t>633487</t>
  </si>
  <si>
    <t>PİYALE TM 35-02-A00007_PİYALE-17 K23</t>
  </si>
  <si>
    <t>28.10.2019 01:31:12</t>
  </si>
  <si>
    <t>28.10.2019 01:32:42</t>
  </si>
  <si>
    <t>633488</t>
  </si>
  <si>
    <t>28.10.2019 01:36:00</t>
  </si>
  <si>
    <t>28.10.2019 01:40:39</t>
  </si>
  <si>
    <t>633490</t>
  </si>
  <si>
    <t>PİYALE TM 35-02-A00007_PİYALE-26 K37</t>
  </si>
  <si>
    <t>28.10.2019 01:50:42</t>
  </si>
  <si>
    <t>28.10.2019 01:53:02</t>
  </si>
  <si>
    <t>633499</t>
  </si>
  <si>
    <t>PİYALE TM 35-02-A00007_PİYALE-31 K42</t>
  </si>
  <si>
    <t>28.10.2019 02:07:52</t>
  </si>
  <si>
    <t>28.10.2019 02:10:12</t>
  </si>
  <si>
    <t>633474</t>
  </si>
  <si>
    <t>28.10.2019 00:39:19</t>
  </si>
  <si>
    <t>28.10.2019 00:53:36</t>
  </si>
  <si>
    <t>633475</t>
  </si>
  <si>
    <t>28.10.2019 00:40:33</t>
  </si>
  <si>
    <t>28.10.2019 00:53:00</t>
  </si>
  <si>
    <t>634392</t>
  </si>
  <si>
    <t>31.10.2019 06:10:33</t>
  </si>
  <si>
    <t>31.10.2019 07:08:07</t>
  </si>
  <si>
    <t>605964</t>
  </si>
  <si>
    <t>08.10.2019 10:05:56</t>
  </si>
  <si>
    <t>08.10.2019 10:52:51</t>
  </si>
  <si>
    <t>632918</t>
  </si>
  <si>
    <t>ÇUKURALTI M-24 35-25-M00072_DIREK TIPI TRAFO HUCRESI H01</t>
  </si>
  <si>
    <t>26.10.2019 08:03:34</t>
  </si>
  <si>
    <t>26.10.2019 08:48:21</t>
  </si>
  <si>
    <t>634396</t>
  </si>
  <si>
    <t>31.10.2019 07:08:44</t>
  </si>
  <si>
    <t>31.10.2019 08:21:41</t>
  </si>
  <si>
    <t>633491</t>
  </si>
  <si>
    <t>28.10.2019 01:55:02</t>
  </si>
  <si>
    <t>28.10.2019 01:56:52</t>
  </si>
  <si>
    <t>633485</t>
  </si>
  <si>
    <t>28.10.2019 01:20:20</t>
  </si>
  <si>
    <t>28.10.2019 01:25:22</t>
  </si>
  <si>
    <t>632874</t>
  </si>
  <si>
    <t>26.10.2019 00:03:30</t>
  </si>
  <si>
    <t>26.10.2019 02:44:30</t>
  </si>
  <si>
    <t>632883</t>
  </si>
  <si>
    <t>26.10.2019 00:53:03</t>
  </si>
  <si>
    <t>26.10.2019 02:46:40</t>
  </si>
  <si>
    <t>632885</t>
  </si>
  <si>
    <t>26.10.2019 00:57:49</t>
  </si>
  <si>
    <t>26.10.2019 02:42:18</t>
  </si>
  <si>
    <t>611843</t>
  </si>
  <si>
    <t>M-1291 35-02-M01291_A</t>
  </si>
  <si>
    <t>23.10.2019 07:14:37</t>
  </si>
  <si>
    <t>23.10.2019 08:51:50</t>
  </si>
  <si>
    <t>611120</t>
  </si>
  <si>
    <t>21.10.2019 07:20:25</t>
  </si>
  <si>
    <t>21.10.2019 10:00:52</t>
  </si>
  <si>
    <t>610221</t>
  </si>
  <si>
    <t>M-1291 35-02-M01291_c1b C</t>
  </si>
  <si>
    <t>18.10.2019 07:54:09</t>
  </si>
  <si>
    <t>18.10.2019 09:15:37</t>
  </si>
  <si>
    <t>583755</t>
  </si>
  <si>
    <t>K-4287 35-01-K04287_911761547</t>
  </si>
  <si>
    <t>04.10.2019 18:11:45</t>
  </si>
  <si>
    <t>04.10.2019 19:11:02</t>
  </si>
  <si>
    <t>608096</t>
  </si>
  <si>
    <t>TR-1/26 45-72-M00026_49709088</t>
  </si>
  <si>
    <t>12.10.2019 19:38:00</t>
  </si>
  <si>
    <t>12.10.2019 21:06:03</t>
  </si>
  <si>
    <t>633481</t>
  </si>
  <si>
    <t>TR-118 35-15-M00118_G</t>
  </si>
  <si>
    <t>28.10.2019 00:48:14</t>
  </si>
  <si>
    <t>28.10.2019 01:39:35</t>
  </si>
  <si>
    <t>632868</t>
  </si>
  <si>
    <t>ŞEMİKLER TM 35-04-A00003_ŞEMİKLER-13 K43</t>
  </si>
  <si>
    <t>25.10.2019 22:23:22</t>
  </si>
  <si>
    <t>25.10.2019 23:31:00</t>
  </si>
  <si>
    <t>610774</t>
  </si>
  <si>
    <t>K-427 35-04-K00427_K-153 K01</t>
  </si>
  <si>
    <t>19.10.2019 21:48:00</t>
  </si>
  <si>
    <t>19.10.2019 21:56:02</t>
  </si>
  <si>
    <t>610163</t>
  </si>
  <si>
    <t>K-912 KAREKSAN EKMEK 35-04-K00912Ö_  K01</t>
  </si>
  <si>
    <t>17.10.2019 19:38:47</t>
  </si>
  <si>
    <t>17.10.2019 20:52:54</t>
  </si>
  <si>
    <t>605958</t>
  </si>
  <si>
    <t>FOÇA TR-45 35-23-L00045_35-23-L00045</t>
  </si>
  <si>
    <t>08.10.2019 09:59:00</t>
  </si>
  <si>
    <t>08.10.2019 13:58:27</t>
  </si>
  <si>
    <t>633188</t>
  </si>
  <si>
    <t>K-283 35-01-K00283_K-4605 K02</t>
  </si>
  <si>
    <t>27.10.2019 00:28:00</t>
  </si>
  <si>
    <t>27.10.2019 00:32:18</t>
  </si>
  <si>
    <t>634542</t>
  </si>
  <si>
    <t>ÇAMÖNÜ TR-7 35-22-M00175_DIREK TIPI TRAFO HUCRESI H01</t>
  </si>
  <si>
    <t>31.10.2019 10:26:00</t>
  </si>
  <si>
    <t>31.10.2019 14:00:55</t>
  </si>
  <si>
    <t>584102</t>
  </si>
  <si>
    <t>TR-121 35-16-L00121_  L03</t>
  </si>
  <si>
    <t>05.10.2019 06:40:52</t>
  </si>
  <si>
    <t>05.10.2019 09:42:09</t>
  </si>
  <si>
    <t>607443</t>
  </si>
  <si>
    <t>ULUCAK DM 35-27-M00792_ULUCAK ŞEHİR M09</t>
  </si>
  <si>
    <t>11.10.2019 10:10:53</t>
  </si>
  <si>
    <t>11.10.2019 11:04:48</t>
  </si>
  <si>
    <t>552966</t>
  </si>
  <si>
    <t>ÖZDOĞAN PLASTİK KÖK 35-27-M00848_  M05</t>
  </si>
  <si>
    <t>03.10.2019 08:50:00</t>
  </si>
  <si>
    <t>03.10.2019 13:08:00</t>
  </si>
  <si>
    <t>633981</t>
  </si>
  <si>
    <t>TR-2/34 45-72-L00034_956493803</t>
  </si>
  <si>
    <t>29.10.2019 17:05:31</t>
  </si>
  <si>
    <t>29.10.2019 19:23:46</t>
  </si>
  <si>
    <t>610013</t>
  </si>
  <si>
    <t>MURADİYE TR-2 SUDEPOSU 45-71-M00199_953114530</t>
  </si>
  <si>
    <t>17.10.2019 14:26:28</t>
  </si>
  <si>
    <t>17.10.2019 15:54:06</t>
  </si>
  <si>
    <t>610434</t>
  </si>
  <si>
    <t>MURADİYE DM-5/8 KÖK 45-71-M00828_  M04</t>
  </si>
  <si>
    <t>19.10.2019 08:47:58</t>
  </si>
  <si>
    <t>19.10.2019 09:36:59</t>
  </si>
  <si>
    <t>607042</t>
  </si>
  <si>
    <t>SEDAT TETİKER VE ARK. TARIMSAL SULAMA TR-1 45-72-L00241_DIREK TIPI TRAFO HUCRESI H01</t>
  </si>
  <si>
    <t>10.10.2019 11:00:09</t>
  </si>
  <si>
    <t>10.10.2019 13:58:35</t>
  </si>
  <si>
    <t>609447</t>
  </si>
  <si>
    <t>KOYUNDERE TR-2 35-28-M00130_35-28-M00130</t>
  </si>
  <si>
    <t>16.10.2019 11:55:00</t>
  </si>
  <si>
    <t>16.10.2019 13:21:15</t>
  </si>
  <si>
    <t>542679</t>
  </si>
  <si>
    <t>02.10.2019 11:45:09</t>
  </si>
  <si>
    <t>02.10.2019 15:54:22</t>
  </si>
  <si>
    <t>583476</t>
  </si>
  <si>
    <t>MURADİYE DM-4/5 KÖK 45-71-M00823_  M08</t>
  </si>
  <si>
    <t>04.10.2019 12:21:42</t>
  </si>
  <si>
    <t>04.10.2019 14:07:47</t>
  </si>
  <si>
    <t>553089</t>
  </si>
  <si>
    <t>03.10.2019 12:43:02</t>
  </si>
  <si>
    <t>03.10.2019 12:58:51</t>
  </si>
  <si>
    <t>594821</t>
  </si>
  <si>
    <t>06.10.2019 06:50:10</t>
  </si>
  <si>
    <t>06.10.2019 08:03:06</t>
  </si>
  <si>
    <t>606295</t>
  </si>
  <si>
    <t>08.10.2019 17:46:19</t>
  </si>
  <si>
    <t>08.10.2019 18:29:03</t>
  </si>
  <si>
    <t>622326</t>
  </si>
  <si>
    <t>K-1515 35-01-K01515_910971970</t>
  </si>
  <si>
    <t>24.10.2019 11:41:16</t>
  </si>
  <si>
    <t>24.10.2019 14:09:56</t>
  </si>
  <si>
    <t>610939</t>
  </si>
  <si>
    <t>MENEMEN TR-58 35-28-L00058_  L03</t>
  </si>
  <si>
    <t>20.10.2019 12:06:43</t>
  </si>
  <si>
    <t>20.10.2019 12:42:13</t>
  </si>
  <si>
    <t>633694</t>
  </si>
  <si>
    <t>MENEMEN TR-243 35-28-M00553_35-28-M00553</t>
  </si>
  <si>
    <t>28.10.2019 14:27:57</t>
  </si>
  <si>
    <t>28.10.2019 19:01:01</t>
  </si>
  <si>
    <t>609727</t>
  </si>
  <si>
    <t>OVACIK TR-1 35-19-L00305_6772856</t>
  </si>
  <si>
    <t>16.10.2019 19:57:55</t>
  </si>
  <si>
    <t>16.10.2019 21:41:40</t>
  </si>
  <si>
    <t>608950</t>
  </si>
  <si>
    <t>K-1515 35-01-K01515_35-01-K01515</t>
  </si>
  <si>
    <t>15.10.2019 09:45:37</t>
  </si>
  <si>
    <t>15.10.2019 13:51:13</t>
  </si>
  <si>
    <t>542467</t>
  </si>
  <si>
    <t>OVACIK TR-1 35-19-L00305_956670376</t>
  </si>
  <si>
    <t>01.10.2019 18:29:55</t>
  </si>
  <si>
    <t>01.10.2019 19:37:41</t>
  </si>
  <si>
    <t>609882</t>
  </si>
  <si>
    <t>FOÇA TR-45 35-23-L00045_  L03</t>
  </si>
  <si>
    <t>17.10.2019 10:20:00</t>
  </si>
  <si>
    <t>17.10.2019 15:37:45</t>
  </si>
  <si>
    <t>610558</t>
  </si>
  <si>
    <t>L-33 35-14-L00033_11026005</t>
  </si>
  <si>
    <t>19.10.2019 11:58:44</t>
  </si>
  <si>
    <t>19.10.2019 16:09:06</t>
  </si>
  <si>
    <t>610861</t>
  </si>
  <si>
    <t>K-145 35-01-K00145_35-01-K00145</t>
  </si>
  <si>
    <t>20.10.2019 09:15:21</t>
  </si>
  <si>
    <t>20.10.2019 13:16:13</t>
  </si>
  <si>
    <t>610531</t>
  </si>
  <si>
    <t>K-2779 35-02-K02779_K-3332 K02</t>
  </si>
  <si>
    <t>19.10.2019 11:00:19</t>
  </si>
  <si>
    <t>19.10.2019 12:38:00</t>
  </si>
  <si>
    <t>583780</t>
  </si>
  <si>
    <t>TR-122 35-15-M00122_950372558</t>
  </si>
  <si>
    <t>04.10.2019 18:38:55</t>
  </si>
  <si>
    <t>05.10.2019 20:49:15</t>
  </si>
  <si>
    <t>611124</t>
  </si>
  <si>
    <t>DAĞDERE DM 45-72-M00097_  M05</t>
  </si>
  <si>
    <t>21.10.2019 08:05:25</t>
  </si>
  <si>
    <t>21.10.2019 08:22:55</t>
  </si>
  <si>
    <t>606841</t>
  </si>
  <si>
    <t>L-157 YEŞİLKENT 35-14-L00157_956661427</t>
  </si>
  <si>
    <t>09.10.2019 19:18:56</t>
  </si>
  <si>
    <t>09.10.2019 21:40:11</t>
  </si>
  <si>
    <t>608458</t>
  </si>
  <si>
    <t>M-2117 35-03-M02117_12305608</t>
  </si>
  <si>
    <t>14.10.2019 08:16:00</t>
  </si>
  <si>
    <t>14.10.2019 11:17:56</t>
  </si>
  <si>
    <t>609210</t>
  </si>
  <si>
    <t>MENEMEN DM-6/17 35-28-L00092_  L01</t>
  </si>
  <si>
    <t>15.10.2019 18:33:04</t>
  </si>
  <si>
    <t>15.10.2019 19:32:29</t>
  </si>
  <si>
    <t>611300</t>
  </si>
  <si>
    <t>URGANLI TR-4 45-83-M00554_955161463</t>
  </si>
  <si>
    <t>21.10.2019 14:04:34</t>
  </si>
  <si>
    <t>21.10.2019 14:47:40</t>
  </si>
  <si>
    <t>609196</t>
  </si>
  <si>
    <t>URGANLI TR-2 45-83-M00570_955157541</t>
  </si>
  <si>
    <t>15.10.2019 17:46:03</t>
  </si>
  <si>
    <t>15.10.2019 20:56:02</t>
  </si>
  <si>
    <t>634387</t>
  </si>
  <si>
    <t>TR-27 35-17-M00027_8728282</t>
  </si>
  <si>
    <t>31.10.2019 00:45:50</t>
  </si>
  <si>
    <t>31.10.2019 01:27:05</t>
  </si>
  <si>
    <t>610638</t>
  </si>
  <si>
    <t>YENİ ŞAKRAN TR-19 35-17-M00216_950307988</t>
  </si>
  <si>
    <t>19.10.2019 14:28:52</t>
  </si>
  <si>
    <t>20.10.2019 18:56:58</t>
  </si>
  <si>
    <t>611162</t>
  </si>
  <si>
    <t>K-198 35-02-K00198_A</t>
  </si>
  <si>
    <t>21.10.2019 09:10:00</t>
  </si>
  <si>
    <t>21.10.2019 10:10:32</t>
  </si>
  <si>
    <t>632624</t>
  </si>
  <si>
    <t>M-2118 35-03-M02118_35-03-M02118</t>
  </si>
  <si>
    <t>25.10.2019 10:15:50</t>
  </si>
  <si>
    <t>25.10.2019 14:33:24</t>
  </si>
  <si>
    <t>594820</t>
  </si>
  <si>
    <t>06.10.2019 06:46:17</t>
  </si>
  <si>
    <t>06.10.2019 07:42:01</t>
  </si>
  <si>
    <t>542257</t>
  </si>
  <si>
    <t>01.10.2019 11:14:39</t>
  </si>
  <si>
    <t>01.10.2019 12:11:00</t>
  </si>
  <si>
    <t>633471</t>
  </si>
  <si>
    <t>K-891 35-02-K00891_G</t>
  </si>
  <si>
    <t>27.10.2019 23:20:41</t>
  </si>
  <si>
    <t>28.10.2019 00:20:19</t>
  </si>
  <si>
    <t>633765</t>
  </si>
  <si>
    <t>28.10.2019 17:20:19</t>
  </si>
  <si>
    <t>28.10.2019 22:27:10</t>
  </si>
  <si>
    <t>609195</t>
  </si>
  <si>
    <t>15.10.2019 17:43:48</t>
  </si>
  <si>
    <t>15.10.2019 18:31:00</t>
  </si>
  <si>
    <t>633006</t>
  </si>
  <si>
    <t>DAĞDERE DM 45-72-M00097_  M08</t>
  </si>
  <si>
    <t>26.10.2019 11:46:00</t>
  </si>
  <si>
    <t>26.10.2019 12:05:12</t>
  </si>
  <si>
    <t>633503</t>
  </si>
  <si>
    <t>28.10.2019 02:35:02</t>
  </si>
  <si>
    <t>28.10.2019 03:15:02</t>
  </si>
  <si>
    <t>633507</t>
  </si>
  <si>
    <t>28.10.2019 04:21:08</t>
  </si>
  <si>
    <t>28.10.2019 06:43:31</t>
  </si>
  <si>
    <t>633509</t>
  </si>
  <si>
    <t>28.10.2019 06:47:12</t>
  </si>
  <si>
    <t>28.10.2019 13:49:28</t>
  </si>
  <si>
    <t>605313</t>
  </si>
  <si>
    <t>DM-2/6 (D0YANET ARKASI) 45-71-M00150_a1b</t>
  </si>
  <si>
    <t>07.10.2019 08:32:15</t>
  </si>
  <si>
    <t>07.10.2019 10:25:39</t>
  </si>
  <si>
    <t>611594</t>
  </si>
  <si>
    <t>K-608 35-02-K00608_A</t>
  </si>
  <si>
    <t>22.10.2019 11:13:21</t>
  </si>
  <si>
    <t>22.10.2019 11:56:49</t>
  </si>
  <si>
    <t>633709</t>
  </si>
  <si>
    <t>28.10.2019 14:54:53</t>
  </si>
  <si>
    <t>28.10.2019 16:53:06</t>
  </si>
  <si>
    <t>584207</t>
  </si>
  <si>
    <t>K-4717 35-02-K04717_B</t>
  </si>
  <si>
    <t>05.10.2019 08:40:00</t>
  </si>
  <si>
    <t>05.10.2019 12:57:26</t>
  </si>
  <si>
    <t>605316</t>
  </si>
  <si>
    <t>07.10.2019 08:40:00</t>
  </si>
  <si>
    <t>07.10.2019 11:34:44</t>
  </si>
  <si>
    <t>542161</t>
  </si>
  <si>
    <t>K-2535 35-01-K02535_35-01-K02535</t>
  </si>
  <si>
    <t>01.10.2019 09:04:11</t>
  </si>
  <si>
    <t>01.10.2019 11:33:08</t>
  </si>
  <si>
    <t>609384</t>
  </si>
  <si>
    <t>K-1011 35-01-K01011_35-01-K01011</t>
  </si>
  <si>
    <t>16.10.2019 10:17:00</t>
  </si>
  <si>
    <t>16.10.2019 14:22:35</t>
  </si>
  <si>
    <t>633383</t>
  </si>
  <si>
    <t>27.10.2019 16:19:58</t>
  </si>
  <si>
    <t>27.10.2019 19:30:07</t>
  </si>
  <si>
    <t>611052</t>
  </si>
  <si>
    <t>DM-2/9 SEPETÇİK 35-18-L00589_10389399</t>
  </si>
  <si>
    <t>20.10.2019 17:18:53</t>
  </si>
  <si>
    <t>20.10.2019 19:19:51</t>
  </si>
  <si>
    <t>611502</t>
  </si>
  <si>
    <t>22.10.2019 09:00:00</t>
  </si>
  <si>
    <t>22.10.2019 14:49:34</t>
  </si>
  <si>
    <t>609297</t>
  </si>
  <si>
    <t>K-49 35-01-K00049_M1 M</t>
  </si>
  <si>
    <t>16.10.2019 07:39:23</t>
  </si>
  <si>
    <t>16.10.2019 08:55:47</t>
  </si>
  <si>
    <t>573423</t>
  </si>
  <si>
    <t>K-3688 35-02-K03688_A</t>
  </si>
  <si>
    <t>04.10.2019 09:59:00</t>
  </si>
  <si>
    <t>04.10.2019 15:12:28</t>
  </si>
  <si>
    <t>611841</t>
  </si>
  <si>
    <t>K-2615 35-02-K02615_K-4551 K03</t>
  </si>
  <si>
    <t>23.10.2019 05:21:06</t>
  </si>
  <si>
    <t>23.10.2019 08:12:00</t>
  </si>
  <si>
    <t>584198</t>
  </si>
  <si>
    <t>K-608 35-02-K00608_35-02-K00608</t>
  </si>
  <si>
    <t>05.10.2019 08:38:00</t>
  </si>
  <si>
    <t>05.10.2019 18:01:18</t>
  </si>
  <si>
    <t>605312</t>
  </si>
  <si>
    <t>07.10.2019 08:37:00</t>
  </si>
  <si>
    <t>07.10.2019 09:11:06</t>
  </si>
  <si>
    <t>605337</t>
  </si>
  <si>
    <t>K-608 35-02-K00608_B</t>
  </si>
  <si>
    <t>07.10.2019 09:21:00</t>
  </si>
  <si>
    <t>07.10.2019 16:42:03</t>
  </si>
  <si>
    <t>612058</t>
  </si>
  <si>
    <t>K-3183 35-02-K03183_C</t>
  </si>
  <si>
    <t>23.10.2019 15:48:39</t>
  </si>
  <si>
    <t>23.10.2019 18:04:49</t>
  </si>
  <si>
    <t>609806</t>
  </si>
  <si>
    <t>17.10.2019 08:37:23</t>
  </si>
  <si>
    <t>17.10.2019 12:05:07</t>
  </si>
  <si>
    <t>609775</t>
  </si>
  <si>
    <t>K-49 35-01-K00049_911541263</t>
  </si>
  <si>
    <t>17.10.2019 02:49:31</t>
  </si>
  <si>
    <t>17.10.2019 04:24:38</t>
  </si>
  <si>
    <t>609767</t>
  </si>
  <si>
    <t>17.10.2019 01:40:16</t>
  </si>
  <si>
    <t>17.10.2019 02:13:56</t>
  </si>
  <si>
    <t>632639</t>
  </si>
  <si>
    <t>OSMANGAZİ İM 35-02-A00004_MUHİTTİN ERENER K13</t>
  </si>
  <si>
    <t>25.10.2019 10:47:43</t>
  </si>
  <si>
    <t>25.10.2019 11:55:38</t>
  </si>
  <si>
    <t>632745</t>
  </si>
  <si>
    <t>K-941 35-02-K00941_K-3732 K03</t>
  </si>
  <si>
    <t>25.10.2019 14:43:37</t>
  </si>
  <si>
    <t>25.10.2019 16:08:40</t>
  </si>
  <si>
    <t>632672</t>
  </si>
  <si>
    <t>25.10.2019 11:40:02</t>
  </si>
  <si>
    <t>25.10.2019 14:31:58</t>
  </si>
  <si>
    <t>610457</t>
  </si>
  <si>
    <t>K-436 35-02-K00436_B</t>
  </si>
  <si>
    <t>19.10.2019 09:12:11</t>
  </si>
  <si>
    <t>19.10.2019 10:28:44</t>
  </si>
  <si>
    <t>608935</t>
  </si>
  <si>
    <t>15.10.2019 09:33:00</t>
  </si>
  <si>
    <t>15.10.2019 09:45:00</t>
  </si>
  <si>
    <t>607174</t>
  </si>
  <si>
    <t>KARŞIYAKA GIS TM 35-04-A00002_Karşıyaka-5 K05</t>
  </si>
  <si>
    <t>10.10.2019 15:05:03</t>
  </si>
  <si>
    <t>10.10.2019 16:47:25</t>
  </si>
  <si>
    <t>583867</t>
  </si>
  <si>
    <t>K-820 35-04-K00820_35-04-K00820</t>
  </si>
  <si>
    <t>04.10.2019 21:21:45</t>
  </si>
  <si>
    <t>04.10.2019 22:01:30</t>
  </si>
  <si>
    <t>583506</t>
  </si>
  <si>
    <t>KARŞIYAKA GIS TM 35-04-A00002_Karşıyaka-3 K03</t>
  </si>
  <si>
    <t>04.10.2019 13:20:05</t>
  </si>
  <si>
    <t>04.10.2019 14:15:57</t>
  </si>
  <si>
    <t>610118</t>
  </si>
  <si>
    <t>KARŞIYAKA GIS TM 35-04-A00002_Karşıyaka-21 K18</t>
  </si>
  <si>
    <t>17.10.2019 17:53:48</t>
  </si>
  <si>
    <t>17.10.2019 19:40:29</t>
  </si>
  <si>
    <t>610624</t>
  </si>
  <si>
    <t>K-4325 35-04-K04325_C</t>
  </si>
  <si>
    <t>19.10.2019 14:07:16</t>
  </si>
  <si>
    <t>19.10.2019 16:09:48</t>
  </si>
  <si>
    <t>584484</t>
  </si>
  <si>
    <t>M-261 ULAMIŞ 35-14-M00261_DIREK TIPI TRAFO HUCRESI H01</t>
  </si>
  <si>
    <t>05.10.2019 13:09:56</t>
  </si>
  <si>
    <t>05.10.2019 14:57:06</t>
  </si>
  <si>
    <t>633882</t>
  </si>
  <si>
    <t>L-182 ÖZİNAN SİTESİ 35-14-L00182_956636721</t>
  </si>
  <si>
    <t>29.10.2019 10:55:22</t>
  </si>
  <si>
    <t>29.10.2019 12:00:23</t>
  </si>
  <si>
    <t>594587</t>
  </si>
  <si>
    <t>MURADİYE TR-5(BELEDİYE KABİN) 45-71-M00194_953221056</t>
  </si>
  <si>
    <t>05.10.2019 15:49:26</t>
  </si>
  <si>
    <t>05.10.2019 19:25:21</t>
  </si>
  <si>
    <t>634404</t>
  </si>
  <si>
    <t>DAYIOĞLU TR-1 45-72-L00339_DIREK TIPI TRAFO HUCRESI H01</t>
  </si>
  <si>
    <t>31.10.2019 08:24:58</t>
  </si>
  <si>
    <t>31.10.2019 08:53:28</t>
  </si>
  <si>
    <t>634354</t>
  </si>
  <si>
    <t>30.10.2019 19:10:34</t>
  </si>
  <si>
    <t>30.10.2019 20:27:17</t>
  </si>
  <si>
    <t>607303</t>
  </si>
  <si>
    <t>10.10.2019 20:12:17</t>
  </si>
  <si>
    <t>10.10.2019 20:49:15</t>
  </si>
  <si>
    <t>607864</t>
  </si>
  <si>
    <t>ALİ DEDEOĞLU TARIMSAL SULAMA TR-2 45-72-L00345_DIREK TIPI TRAFO HUCRESI H01</t>
  </si>
  <si>
    <t>12.10.2019 10:28:22</t>
  </si>
  <si>
    <t>12.10.2019 11:18:25</t>
  </si>
  <si>
    <t>594936</t>
  </si>
  <si>
    <t>TR-1/13 45-72-M00013_  M05</t>
  </si>
  <si>
    <t>06.10.2019 09:48:26</t>
  </si>
  <si>
    <t>06.10.2019 11:33:11</t>
  </si>
  <si>
    <t>542242</t>
  </si>
  <si>
    <t>01.10.2019 10:49:31</t>
  </si>
  <si>
    <t>01.10.2019 12:17:48</t>
  </si>
  <si>
    <t>606638</t>
  </si>
  <si>
    <t>MENEMEN TR-49 35-28-L00049_953385136</t>
  </si>
  <si>
    <t>09.10.2019 12:35:00</t>
  </si>
  <si>
    <t>09.10.2019 17:31:40</t>
  </si>
  <si>
    <t>611712</t>
  </si>
  <si>
    <t>DM-1/14-A (POSTANE TR) 45-71-M00036_953717242</t>
  </si>
  <si>
    <t>22.10.2019 16:18:51</t>
  </si>
  <si>
    <t>22.10.2019 18:07:07</t>
  </si>
  <si>
    <t>542385</t>
  </si>
  <si>
    <t>TR-1/25 45-72-M00025_956506550</t>
  </si>
  <si>
    <t>01.10.2019 15:46:33</t>
  </si>
  <si>
    <t>01.10.2019 16:54:56</t>
  </si>
  <si>
    <t>634022</t>
  </si>
  <si>
    <t>K-621 35-01-K00621_912444032</t>
  </si>
  <si>
    <t>29.10.2019 18:38:39</t>
  </si>
  <si>
    <t>29.10.2019 20:13:33</t>
  </si>
  <si>
    <t>633121</t>
  </si>
  <si>
    <t>L-157 YEŞİLKENT 35-14-L00157_956633916</t>
  </si>
  <si>
    <t>26.10.2019 17:35:17</t>
  </si>
  <si>
    <t>26.10.2019 19:08:56</t>
  </si>
  <si>
    <t>606228</t>
  </si>
  <si>
    <t>M-951 35-04-M00951_35-04-M00951</t>
  </si>
  <si>
    <t>08.10.2019 16:06:38</t>
  </si>
  <si>
    <t>08.10.2019 16:13:38</t>
  </si>
  <si>
    <t>607328</t>
  </si>
  <si>
    <t>EYKO TR-3 35-30-M00029_955322514</t>
  </si>
  <si>
    <t>10.10.2019 22:35:48</t>
  </si>
  <si>
    <t>10.10.2019 23:44:28</t>
  </si>
  <si>
    <t>542592</t>
  </si>
  <si>
    <t>M-2315 35-02-M02315_35-02-M02315</t>
  </si>
  <si>
    <t>02.10.2019 09:29:00</t>
  </si>
  <si>
    <t>02.10.2019 13:28:57</t>
  </si>
  <si>
    <t>633075</t>
  </si>
  <si>
    <t>ZEYTİNLİOVA TR-11 45-72-L00422_953712013</t>
  </si>
  <si>
    <t>26.10.2019 15:38:31</t>
  </si>
  <si>
    <t>26.10.2019 18:01:26</t>
  </si>
  <si>
    <t>606301</t>
  </si>
  <si>
    <t>TR-122 35-15-M00122_950372537</t>
  </si>
  <si>
    <t>08.10.2019 17:54:01</t>
  </si>
  <si>
    <t>08.10.2019 18:55:54</t>
  </si>
  <si>
    <t>542254</t>
  </si>
  <si>
    <t>DM-3/TR-35 35-26-M01260_956625775</t>
  </si>
  <si>
    <t>01.10.2019 11:16:39</t>
  </si>
  <si>
    <t>01.10.2019 19:12:28</t>
  </si>
  <si>
    <t>595239</t>
  </si>
  <si>
    <t>DM-3/TR-33 35-26-M01259_956616550</t>
  </si>
  <si>
    <t>06.10.2019 20:02:16</t>
  </si>
  <si>
    <t>06.10.2019 22:45:46</t>
  </si>
  <si>
    <t>542313</t>
  </si>
  <si>
    <t>TR-95 35-26-M00095_953046279</t>
  </si>
  <si>
    <t>01.10.2019 13:19:47</t>
  </si>
  <si>
    <t>01.10.2019 19:46:20</t>
  </si>
  <si>
    <t>595132</t>
  </si>
  <si>
    <t>DAĞDERE TR-2 45-72-M00257_49511156</t>
  </si>
  <si>
    <t>06.10.2019 16:19:42</t>
  </si>
  <si>
    <t>06.10.2019 18:46:48</t>
  </si>
  <si>
    <t>606581</t>
  </si>
  <si>
    <t>SUBAŞI-3 35-26-L00330_956599955</t>
  </si>
  <si>
    <t>09.10.2019 10:54:01</t>
  </si>
  <si>
    <t>09.10.2019 11:48:15</t>
  </si>
  <si>
    <t>573400</t>
  </si>
  <si>
    <t>M-1384 35-02-M01384_912546150</t>
  </si>
  <si>
    <t>04.10.2019 09:13:56</t>
  </si>
  <si>
    <t>04.10.2019 11:08:04</t>
  </si>
  <si>
    <t>610836</t>
  </si>
  <si>
    <t>20.10.2019 09:05:29</t>
  </si>
  <si>
    <t>20.10.2019 14:20:44</t>
  </si>
  <si>
    <t>609967</t>
  </si>
  <si>
    <t>17.10.2019 12:38:02</t>
  </si>
  <si>
    <t>17.10.2019 13:48:15</t>
  </si>
  <si>
    <t>605981</t>
  </si>
  <si>
    <t>M-333 35-02-M00333_910013462</t>
  </si>
  <si>
    <t>08.10.2019 09:55:36</t>
  </si>
  <si>
    <t>08.10.2019 11:45:01</t>
  </si>
  <si>
    <t>633208</t>
  </si>
  <si>
    <t>27.10.2019 07:48:00</t>
  </si>
  <si>
    <t>27.10.2019 10:00:06</t>
  </si>
  <si>
    <t>633988</t>
  </si>
  <si>
    <t>MURADİYE TR-1 İSTASYON KABİN 45-71-M00192_953221437</t>
  </si>
  <si>
    <t>29.10.2019 17:04:49</t>
  </si>
  <si>
    <t>29.10.2019 19:03:58</t>
  </si>
  <si>
    <t>608522</t>
  </si>
  <si>
    <t>14.10.2019 09:49:21</t>
  </si>
  <si>
    <t>14.10.2019 10:16:51</t>
  </si>
  <si>
    <t>605709</t>
  </si>
  <si>
    <t>MURADİYE TR 3 45-71-M00206_953243224</t>
  </si>
  <si>
    <t>07.10.2019 20:38:42</t>
  </si>
  <si>
    <t>08.10.2019 02:57:36</t>
  </si>
  <si>
    <t>606562</t>
  </si>
  <si>
    <t>09.10.2019 10:42:51</t>
  </si>
  <si>
    <t>09.10.2019 11:43:39</t>
  </si>
  <si>
    <t>606637</t>
  </si>
  <si>
    <t>09.10.2019 13:04:49</t>
  </si>
  <si>
    <t>09.10.2019 13:12:49</t>
  </si>
  <si>
    <t>606252</t>
  </si>
  <si>
    <t>TR-95 35-26-M00095_956616159</t>
  </si>
  <si>
    <t>08.10.2019 14:39:17</t>
  </si>
  <si>
    <t>08.10.2019 18:01:19</t>
  </si>
  <si>
    <t>594836</t>
  </si>
  <si>
    <t>06.10.2019 08:07:17</t>
  </si>
  <si>
    <t>06.10.2019 10:58:47</t>
  </si>
  <si>
    <t>607691</t>
  </si>
  <si>
    <t>TÜRKELLİ TR-2 35-28-M00463_DIREK TIPI TRAFO HUCRESI H01</t>
  </si>
  <si>
    <t>11.10.2019 18:39:00</t>
  </si>
  <si>
    <t>11.10.2019 19:53:52</t>
  </si>
  <si>
    <t>634342</t>
  </si>
  <si>
    <t>TR-1805 35-28-M00565_E</t>
  </si>
  <si>
    <t>30.10.2019 18:10:27</t>
  </si>
  <si>
    <t>30.10.2019 19:25:43</t>
  </si>
  <si>
    <t>610048</t>
  </si>
  <si>
    <t>M-1387 35-09-M01387_35-09-M01387</t>
  </si>
  <si>
    <t>17.10.2019 15:47:00</t>
  </si>
  <si>
    <t>17.10.2019 16:50:59</t>
  </si>
  <si>
    <t>606631</t>
  </si>
  <si>
    <t>K-3042 35-02-K03042_K-4523 K02</t>
  </si>
  <si>
    <t>09.10.2019 12:28:47</t>
  </si>
  <si>
    <t>09.10.2019 16:32:27</t>
  </si>
  <si>
    <t>606078</t>
  </si>
  <si>
    <t>ÇAMÖNÜ TR-4 35-22-M00169_955278152</t>
  </si>
  <si>
    <t>08.10.2019 11:54:04</t>
  </si>
  <si>
    <t>08.10.2019 14:36:56</t>
  </si>
  <si>
    <t>606504</t>
  </si>
  <si>
    <t>09.10.2019 09:37:26</t>
  </si>
  <si>
    <t>606862</t>
  </si>
  <si>
    <t>09.10.2019 21:42:00</t>
  </si>
  <si>
    <t>09.10.2019 22:13:47</t>
  </si>
  <si>
    <t>634290</t>
  </si>
  <si>
    <t>SANCAKLI BOZKÖY KÖK 45-71-M00087_SULAMA M02</t>
  </si>
  <si>
    <t>30.10.2019 16:05:50</t>
  </si>
  <si>
    <t>30.10.2019 17:21:00</t>
  </si>
  <si>
    <t>606757</t>
  </si>
  <si>
    <t>K-3042 35-02-K03042_K-3093 K03</t>
  </si>
  <si>
    <t>09.10.2019 16:42:19</t>
  </si>
  <si>
    <t>09.10.2019 17:51:27</t>
  </si>
  <si>
    <t>606793</t>
  </si>
  <si>
    <t>09.10.2019 17:52:04</t>
  </si>
  <si>
    <t>09.10.2019 18:34:59</t>
  </si>
  <si>
    <t>633789</t>
  </si>
  <si>
    <t>K-4481 35-02-K04481_913485728</t>
  </si>
  <si>
    <t>28.10.2019 18:54:10</t>
  </si>
  <si>
    <t>28.10.2019 19:39:04</t>
  </si>
  <si>
    <t>608501</t>
  </si>
  <si>
    <t>K-3740 35-08-K03740_D</t>
  </si>
  <si>
    <t>14.10.2019 09:28:00</t>
  </si>
  <si>
    <t>14.10.2019 17:34:30</t>
  </si>
  <si>
    <t>634600</t>
  </si>
  <si>
    <t>K-3454 35-08-K03454_F</t>
  </si>
  <si>
    <t>31.10.2019 15:36:00</t>
  </si>
  <si>
    <t>31.10.2019 16:23:05</t>
  </si>
  <si>
    <t>633252</t>
  </si>
  <si>
    <t>27.10.2019 09:44:43</t>
  </si>
  <si>
    <t>27.10.2019 13:18:00</t>
  </si>
  <si>
    <t>573338</t>
  </si>
  <si>
    <t>K-1844 35-03-K01844_910563468</t>
  </si>
  <si>
    <t>04.10.2019 06:10:00</t>
  </si>
  <si>
    <t>04.10.2019 08:13:55</t>
  </si>
  <si>
    <t>609322</t>
  </si>
  <si>
    <t>K-3809 35-02-K03809_C</t>
  </si>
  <si>
    <t>16.10.2019 09:10:00</t>
  </si>
  <si>
    <t>16.10.2019 17:06:28</t>
  </si>
  <si>
    <t>632958</t>
  </si>
  <si>
    <t>L-286 35-18-L00286_950452373</t>
  </si>
  <si>
    <t>26.10.2019 09:25:44</t>
  </si>
  <si>
    <t>26.10.2019 12:04:29</t>
  </si>
  <si>
    <t>608428</t>
  </si>
  <si>
    <t>DM-2/18 (YENİHAN) 45-71-M00155_953216757</t>
  </si>
  <si>
    <t>13.10.2019 23:20:20</t>
  </si>
  <si>
    <t>14.10.2019 00:17:12</t>
  </si>
  <si>
    <t>584453</t>
  </si>
  <si>
    <t>K-3 35-01-K00003_910620145</t>
  </si>
  <si>
    <t>05.10.2019 12:26:19</t>
  </si>
  <si>
    <t>05.10.2019 14:32:49</t>
  </si>
  <si>
    <t>607697</t>
  </si>
  <si>
    <t>MAKUL GEDİK ÖZEL TR 35-28-M00775Ö_  H</t>
  </si>
  <si>
    <t>11.10.2019 18:22:22</t>
  </si>
  <si>
    <t>11.10.2019 22:28:03</t>
  </si>
  <si>
    <t>607768</t>
  </si>
  <si>
    <t>K-692 35-04-K00692_G1B G</t>
  </si>
  <si>
    <t>12.10.2019 03:10:00</t>
  </si>
  <si>
    <t>12.10.2019 03:54:14</t>
  </si>
  <si>
    <t>605669</t>
  </si>
  <si>
    <t>K-3451 35-08-K03451_35-08-K03451</t>
  </si>
  <si>
    <t>07.10.2019 18:55:53</t>
  </si>
  <si>
    <t>07.10.2019 19:23:04</t>
  </si>
  <si>
    <t>608402</t>
  </si>
  <si>
    <t>TR-1/61 45-72-M00061_956511160</t>
  </si>
  <si>
    <t>13.10.2019 19:05:07</t>
  </si>
  <si>
    <t>13.10.2019 19:43:06</t>
  </si>
  <si>
    <t>609587</t>
  </si>
  <si>
    <t>K-49 35-01-K00049_910954483</t>
  </si>
  <si>
    <t>16.10.2019 16:29:09</t>
  </si>
  <si>
    <t>16.10.2019 17:56:55</t>
  </si>
  <si>
    <t>610316</t>
  </si>
  <si>
    <t>K-3094 35-02-K03094_35-02-K03094</t>
  </si>
  <si>
    <t>18.10.2019 09:13:00</t>
  </si>
  <si>
    <t>18.10.2019 14:47:00</t>
  </si>
  <si>
    <t>634428</t>
  </si>
  <si>
    <t>K-3042 35-02-K03042_35-02-K03042</t>
  </si>
  <si>
    <t>31.10.2019 09:06:00</t>
  </si>
  <si>
    <t>31.10.2019 10:52:38</t>
  </si>
  <si>
    <t>609069</t>
  </si>
  <si>
    <t>FOÇA TR-66 35-23-L00066_950419010</t>
  </si>
  <si>
    <t>15.10.2019 12:54:15</t>
  </si>
  <si>
    <t>15.10.2019 13:51:49</t>
  </si>
  <si>
    <t>633559</t>
  </si>
  <si>
    <t>K-18 35-04-K00018_912177178</t>
  </si>
  <si>
    <t>28.10.2019 09:17:21</t>
  </si>
  <si>
    <t>28.10.2019 09:43:32</t>
  </si>
  <si>
    <t>605426</t>
  </si>
  <si>
    <t>DM-1/47 45-71-M00149_953216805</t>
  </si>
  <si>
    <t>07.10.2019 11:08:14</t>
  </si>
  <si>
    <t>07.10.2019 13:39:03</t>
  </si>
  <si>
    <t>632740</t>
  </si>
  <si>
    <t>DM-1/47 45-71-M00149_953216855</t>
  </si>
  <si>
    <t>25.10.2019 14:22:35</t>
  </si>
  <si>
    <t>25.10.2019 14:52:53</t>
  </si>
  <si>
    <t>608930</t>
  </si>
  <si>
    <t>TR-170 35-26-M01191_956625724</t>
  </si>
  <si>
    <t>15.10.2019 09:24:54</t>
  </si>
  <si>
    <t>16.10.2019 13:45:19</t>
  </si>
  <si>
    <t>607009</t>
  </si>
  <si>
    <t>L-201 GÜZELÇİFTLİK 35-14-L00201_953710082</t>
  </si>
  <si>
    <t>10.10.2019 10:11:47</t>
  </si>
  <si>
    <t>10.10.2019 11:07:12</t>
  </si>
  <si>
    <t>608622</t>
  </si>
  <si>
    <t>HASAN GÜLLER SULAMA 35-26-L00196_956633483</t>
  </si>
  <si>
    <t>14.10.2019 12:53:00</t>
  </si>
  <si>
    <t>14.10.2019 15:00:45</t>
  </si>
  <si>
    <t>605917</t>
  </si>
  <si>
    <t>K-3 35-01-K00003_910578369</t>
  </si>
  <si>
    <t>08.10.2019 09:14:50</t>
  </si>
  <si>
    <t>08.10.2019 10:16:55</t>
  </si>
  <si>
    <t>609568</t>
  </si>
  <si>
    <t>TR-71 35-30-L00071_955325853</t>
  </si>
  <si>
    <t>16.10.2019 15:53:05</t>
  </si>
  <si>
    <t>16.10.2019 17:41:26</t>
  </si>
  <si>
    <t>583509</t>
  </si>
  <si>
    <t>K-3100 35-02-K03100_D</t>
  </si>
  <si>
    <t>04.10.2019 13:12:41</t>
  </si>
  <si>
    <t>04.10.2019 14:38:21</t>
  </si>
  <si>
    <t>553035</t>
  </si>
  <si>
    <t>TR-111 35-26-M00111_  M02</t>
  </si>
  <si>
    <t>03.10.2019 10:22:00</t>
  </si>
  <si>
    <t>03.10.2019 15:37:36</t>
  </si>
  <si>
    <t>611914</t>
  </si>
  <si>
    <t>K-3134 35-01-K03134_D</t>
  </si>
  <si>
    <t>23.10.2019 10:09:00</t>
  </si>
  <si>
    <t>23.10.2019 10:57:17</t>
  </si>
  <si>
    <t>610538</t>
  </si>
  <si>
    <t>FOÇA TR-48 35-23-L00048_42134249</t>
  </si>
  <si>
    <t>19.10.2019 11:23:00</t>
  </si>
  <si>
    <t>19.10.2019 14:12:07</t>
  </si>
  <si>
    <t>634353</t>
  </si>
  <si>
    <t>FOÇA TR-11 35-23-L00011_42134244</t>
  </si>
  <si>
    <t>30.10.2019 19:23:40</t>
  </si>
  <si>
    <t>30.10.2019 19:37:52</t>
  </si>
  <si>
    <t>610074</t>
  </si>
  <si>
    <t>M-14 ILDIR TARIMSAL SULAMA 35-18-M00014_949439648</t>
  </si>
  <si>
    <t>17.10.2019 16:22:27</t>
  </si>
  <si>
    <t>17.10.2019 17:52:57</t>
  </si>
  <si>
    <t>608677</t>
  </si>
  <si>
    <t>TR-123 35-26-M00123_35-26-M00123</t>
  </si>
  <si>
    <t>14.10.2019 14:48:29</t>
  </si>
  <si>
    <t>14.10.2019 14:55:53</t>
  </si>
  <si>
    <t>605940</t>
  </si>
  <si>
    <t>L-229 GÖKHİSAR 35-14-L00229_956643238</t>
  </si>
  <si>
    <t>08.10.2019 09:33:24</t>
  </si>
  <si>
    <t>08.10.2019 10:36:21</t>
  </si>
  <si>
    <t>607074</t>
  </si>
  <si>
    <t>L-94 ULAMIŞ OVA SULAMA 35-14-L00094_956659505</t>
  </si>
  <si>
    <t>10.10.2019 11:43:04</t>
  </si>
  <si>
    <t>10.10.2019 13:36:08</t>
  </si>
  <si>
    <t>634689</t>
  </si>
  <si>
    <t>BADEMLER DO0A S3TES3 TR-8 35-19-M00347_a3</t>
  </si>
  <si>
    <t>31.10.2019 19:33:02</t>
  </si>
  <si>
    <t>31.10.2019 20:54:43</t>
  </si>
  <si>
    <t>634240</t>
  </si>
  <si>
    <t>TR-2/31 45-72-L00031_956479821</t>
  </si>
  <si>
    <t>30.10.2019 13:14:37</t>
  </si>
  <si>
    <t>30.10.2019 14:12:00</t>
  </si>
  <si>
    <t>606094</t>
  </si>
  <si>
    <t>TR-95 35-26-M00095_956616172</t>
  </si>
  <si>
    <t>08.10.2019 11:36:59</t>
  </si>
  <si>
    <t>08.10.2019 18:22:38</t>
  </si>
  <si>
    <t>610661</t>
  </si>
  <si>
    <t>M-2314 35-02-M02314_99772680</t>
  </si>
  <si>
    <t>19.10.2019 15:15:06</t>
  </si>
  <si>
    <t>19.10.2019 16:03:09</t>
  </si>
  <si>
    <t>542864</t>
  </si>
  <si>
    <t>TR-95 35-26-M00095_956616165</t>
  </si>
  <si>
    <t>02.10.2019 18:10:51</t>
  </si>
  <si>
    <t>02.10.2019 22:18:42</t>
  </si>
  <si>
    <t>542107</t>
  </si>
  <si>
    <t>ANADOLU İM 35-02-A00001_TR-1 K02</t>
  </si>
  <si>
    <t>01.10.2019 02:06:23</t>
  </si>
  <si>
    <t>01.10.2019 02:25:59</t>
  </si>
  <si>
    <t>542094</t>
  </si>
  <si>
    <t>01.10.2019 01:03:31</t>
  </si>
  <si>
    <t>01.10.2019 01:13:52</t>
  </si>
  <si>
    <t>608502</t>
  </si>
  <si>
    <t>K-3979 35-02-K03979_35-02-K03979</t>
  </si>
  <si>
    <t>14.10.2019 09:29:00</t>
  </si>
  <si>
    <t>14.10.2019 11:39:15</t>
  </si>
  <si>
    <t>634321</t>
  </si>
  <si>
    <t>K-3101 35-02-K03101_35-02-K03101</t>
  </si>
  <si>
    <t>30.10.2019 17:26:24</t>
  </si>
  <si>
    <t>30.10.2019 17:50:45</t>
  </si>
  <si>
    <t>634166</t>
  </si>
  <si>
    <t>TR-1/53 45-72-M00053_915764542</t>
  </si>
  <si>
    <t>30.10.2019 10:45:08</t>
  </si>
  <si>
    <t>30.10.2019 12:13:18</t>
  </si>
  <si>
    <t>542097</t>
  </si>
  <si>
    <t>ANADOLU İM 35-02-A00001_BELEDİYE K07</t>
  </si>
  <si>
    <t>01.10.2019 01:23:45</t>
  </si>
  <si>
    <t>01.10.2019 01:29:48</t>
  </si>
  <si>
    <t>633151</t>
  </si>
  <si>
    <t>MENEMEN TR-6 35-28-L00006_12273632</t>
  </si>
  <si>
    <t>26.10.2019 18:02:46</t>
  </si>
  <si>
    <t>26.10.2019 21:49:36</t>
  </si>
  <si>
    <t>606081</t>
  </si>
  <si>
    <t>DEMİRCİ KÖK 35-26-M00779_KARACAAĞAÇ ENH M06</t>
  </si>
  <si>
    <t>08.10.2019 12:20:27</t>
  </si>
  <si>
    <t>08.10.2019 13:37:00</t>
  </si>
  <si>
    <t>542312</t>
  </si>
  <si>
    <t>TR-1/45-A 45-72-M00114_956478459</t>
  </si>
  <si>
    <t>01.10.2019 13:22:18</t>
  </si>
  <si>
    <t>01.10.2019 16:14:01</t>
  </si>
  <si>
    <t>606923</t>
  </si>
  <si>
    <t>DEMİRCİ KÖK 35-26-M00779_DEMİRCİ KÖYÜ TR-1 M02</t>
  </si>
  <si>
    <t>10.10.2019 08:41:35</t>
  </si>
  <si>
    <t>10.10.2019 09:11:30</t>
  </si>
  <si>
    <t>605347</t>
  </si>
  <si>
    <t>K-488 35-04-K00488_488 D1 D</t>
  </si>
  <si>
    <t>07.10.2019 10:00:24</t>
  </si>
  <si>
    <t>07.10.2019 11:31:08</t>
  </si>
  <si>
    <t>607446</t>
  </si>
  <si>
    <t>K-3719 35-04-K03719_35-04-K03719</t>
  </si>
  <si>
    <t>11.10.2019 10:29:45</t>
  </si>
  <si>
    <t>11.10.2019 11:21:52</t>
  </si>
  <si>
    <t>605649</t>
  </si>
  <si>
    <t>BİRGİ DM 35-15-L01013_  L05</t>
  </si>
  <si>
    <t>07.10.2019 17:48:34</t>
  </si>
  <si>
    <t>07.10.2019 18:31:45</t>
  </si>
  <si>
    <t>606909</t>
  </si>
  <si>
    <t>DEMİRCİ KÖK 35-26-M00779_YEŞİLKÖY ENH M01</t>
  </si>
  <si>
    <t>10.10.2019 08:23:04</t>
  </si>
  <si>
    <t>10.10.2019 08:58:43</t>
  </si>
  <si>
    <t>610552</t>
  </si>
  <si>
    <t>M-1050 35-02-M01050_912832044</t>
  </si>
  <si>
    <t>19.10.2019 11:25:20</t>
  </si>
  <si>
    <t>19.10.2019 12:39:55</t>
  </si>
  <si>
    <t>612090</t>
  </si>
  <si>
    <t>BERTAŞ MADENCİLİK ÖZEL TR 35-16-M00315Ö_  M04</t>
  </si>
  <si>
    <t>23.10.2019 16:58:05</t>
  </si>
  <si>
    <t>23.10.2019 18:40:54</t>
  </si>
  <si>
    <t>611409</t>
  </si>
  <si>
    <t>TEKKEDERE DM 35-16-M00137_ZEYTİNDAĞ SULAMA M10</t>
  </si>
  <si>
    <t>21.10.2019 18:09:06</t>
  </si>
  <si>
    <t>21.10.2019 19:23:00</t>
  </si>
  <si>
    <t>609579</t>
  </si>
  <si>
    <t>DM-2/4 35-18-L00590_950431097</t>
  </si>
  <si>
    <t>16.10.2019 16:09:40</t>
  </si>
  <si>
    <t>16.10.2019 18:15:25</t>
  </si>
  <si>
    <t>633527</t>
  </si>
  <si>
    <t>TR-3 35-30-L00003_B</t>
  </si>
  <si>
    <t>28.10.2019 08:26:42</t>
  </si>
  <si>
    <t>28.10.2019 09:24:25</t>
  </si>
  <si>
    <t>633686</t>
  </si>
  <si>
    <t>TR-3 35-30-L00003_A</t>
  </si>
  <si>
    <t>28.10.2019 14:11:59</t>
  </si>
  <si>
    <t>28.10.2019 15:21:40</t>
  </si>
  <si>
    <t>633616</t>
  </si>
  <si>
    <t>28.10.2019 11:19:40</t>
  </si>
  <si>
    <t>28.10.2019 12:45:00</t>
  </si>
  <si>
    <t>542937</t>
  </si>
  <si>
    <t>03.10.2019 00:54:31</t>
  </si>
  <si>
    <t>03.10.2019 01:28:36</t>
  </si>
  <si>
    <t>606695</t>
  </si>
  <si>
    <t>MURADİYE DM-9/2 KÖK 45-71-M00676_  M05</t>
  </si>
  <si>
    <t>09.10.2019 15:05:00</t>
  </si>
  <si>
    <t>09.10.2019 15:38:48</t>
  </si>
  <si>
    <t>607533</t>
  </si>
  <si>
    <t>MURADİYE DM-9/2 KÖK 45-71-M00676_  M06</t>
  </si>
  <si>
    <t>11.10.2019 12:53:10</t>
  </si>
  <si>
    <t>11.10.2019 15:37:36</t>
  </si>
  <si>
    <t>634301</t>
  </si>
  <si>
    <t>MURADİYE TR-2 SUDEPOSU 45-71-M00199_953221368</t>
  </si>
  <si>
    <t>30.10.2019 16:35:31</t>
  </si>
  <si>
    <t>30.10.2019 20:12:46</t>
  </si>
  <si>
    <t>612077</t>
  </si>
  <si>
    <t>23.10.2019 16:18:56</t>
  </si>
  <si>
    <t>23.10.2019 17:23:17</t>
  </si>
  <si>
    <t>622309</t>
  </si>
  <si>
    <t>TR-13 45-78-L00013_953248294</t>
  </si>
  <si>
    <t>24.10.2019 11:21:00</t>
  </si>
  <si>
    <t>24.10.2019 13:15:22</t>
  </si>
  <si>
    <t>608503</t>
  </si>
  <si>
    <t>K-3740 35-08-K03740_C</t>
  </si>
  <si>
    <t>14.10.2019 17:33:17</t>
  </si>
  <si>
    <t>611698</t>
  </si>
  <si>
    <t>İM-2/TR-22 SIĞACIK 35-14-L00302_956636241</t>
  </si>
  <si>
    <t>22.10.2019 15:52:05</t>
  </si>
  <si>
    <t>22.10.2019 16:31:41</t>
  </si>
  <si>
    <t>608209</t>
  </si>
  <si>
    <t>TR-1/4-A 45-72-M00130_DIREK TIPI TRAFO HUCRESI H01</t>
  </si>
  <si>
    <t>13.10.2019 10:14:04</t>
  </si>
  <si>
    <t>13.10.2019 11:23:05</t>
  </si>
  <si>
    <t>611908</t>
  </si>
  <si>
    <t>DAĞDERE TR-4 45-72-M00223_DIREK TIPI TRAFO HUCRESI H01</t>
  </si>
  <si>
    <t>23.10.2019 09:52:10</t>
  </si>
  <si>
    <t>23.10.2019 13:29:00</t>
  </si>
  <si>
    <t>608769</t>
  </si>
  <si>
    <t>TR-14 35-16-L00014_35-16-L00014</t>
  </si>
  <si>
    <t>14.10.2019 18:12:01</t>
  </si>
  <si>
    <t>14.10.2019 18:46:23</t>
  </si>
  <si>
    <t>542361</t>
  </si>
  <si>
    <t>M-941 35-02-M00941_99707573</t>
  </si>
  <si>
    <t>01.10.2019 14:23:03</t>
  </si>
  <si>
    <t>01.10.2019 18:50:33</t>
  </si>
  <si>
    <t>573238</t>
  </si>
  <si>
    <t>TR-182 45-78-L00182_45-78-L00182</t>
  </si>
  <si>
    <t>03.10.2019 18:28:36</t>
  </si>
  <si>
    <t>03.10.2019 18:59:17</t>
  </si>
  <si>
    <t>542498</t>
  </si>
  <si>
    <t>TR-2/21 45-72-L00021_949086793</t>
  </si>
  <si>
    <t>01.10.2019 20:47:12</t>
  </si>
  <si>
    <t>01.10.2019 21:45:05</t>
  </si>
  <si>
    <t>612100</t>
  </si>
  <si>
    <t>TR-90 45-78-L00090_45-78-L00090</t>
  </si>
  <si>
    <t>23.10.2019 17:31:14</t>
  </si>
  <si>
    <t>23.10.2019 18:11:00</t>
  </si>
  <si>
    <t>594764</t>
  </si>
  <si>
    <t>MURADİYE TR-5 (ESKİ MEZARLIK YANI) 45-71-M00204_954713926</t>
  </si>
  <si>
    <t>05.10.2019 20:00:50</t>
  </si>
  <si>
    <t>05.10.2019 20:23:03</t>
  </si>
  <si>
    <t>611961</t>
  </si>
  <si>
    <t>TR-90 45-78-L00090_953248181</t>
  </si>
  <si>
    <t>23.10.2019 13:06:16</t>
  </si>
  <si>
    <t>23.10.2019 18:05:42</t>
  </si>
  <si>
    <t>611387</t>
  </si>
  <si>
    <t>TR-90 45-78-L00090_953248145</t>
  </si>
  <si>
    <t>21.10.2019 17:52:33</t>
  </si>
  <si>
    <t>21.10.2019 20:33:24</t>
  </si>
  <si>
    <t>610276</t>
  </si>
  <si>
    <t>18.10.2019 15:52:19</t>
  </si>
  <si>
    <t>18.10.2019 19:50:00</t>
  </si>
  <si>
    <t>594777</t>
  </si>
  <si>
    <t>K-4201 35-02-K04201_B1B B</t>
  </si>
  <si>
    <t>05.10.2019 21:35:37</t>
  </si>
  <si>
    <t>05.10.2019 22:46:35</t>
  </si>
  <si>
    <t>607722</t>
  </si>
  <si>
    <t>TR-1/54 45-72-M00054_956493817</t>
  </si>
  <si>
    <t>11.10.2019 20:41:04</t>
  </si>
  <si>
    <t>11.10.2019 21:29:36</t>
  </si>
  <si>
    <t>584318</t>
  </si>
  <si>
    <t>K-3707 35-02-K03707_B1B B</t>
  </si>
  <si>
    <t>05.10.2019 09:53:04</t>
  </si>
  <si>
    <t>05.10.2019 11:58:29</t>
  </si>
  <si>
    <t>607295</t>
  </si>
  <si>
    <t>10.10.2019 19:43:59</t>
  </si>
  <si>
    <t>10.10.2019 20:54:04</t>
  </si>
  <si>
    <t>632584</t>
  </si>
  <si>
    <t>TR-58 35-27-M00058_TR-13 ÇIKIŞI M01</t>
  </si>
  <si>
    <t>25.10.2019 09:16:23</t>
  </si>
  <si>
    <t>25.10.2019 09:52:28</t>
  </si>
  <si>
    <t>611488</t>
  </si>
  <si>
    <t>K-1232 35-04-K01232_C</t>
  </si>
  <si>
    <t>22.10.2019 08:41:00</t>
  </si>
  <si>
    <t>22.10.2019 10:26:49</t>
  </si>
  <si>
    <t>633719</t>
  </si>
  <si>
    <t>28.10.2019 15:51:44</t>
  </si>
  <si>
    <t>28.10.2019 17:04:35</t>
  </si>
  <si>
    <t>605789</t>
  </si>
  <si>
    <t>K-4201 35-02-K04201_A1B A</t>
  </si>
  <si>
    <t>08.10.2019 04:01:19</t>
  </si>
  <si>
    <t>08.10.2019 05:00:03</t>
  </si>
  <si>
    <t>632619</t>
  </si>
  <si>
    <t>K-198 35-02-K00198_912118400</t>
  </si>
  <si>
    <t>25.10.2019 09:50:43</t>
  </si>
  <si>
    <t>25.10.2019 16:24:42</t>
  </si>
  <si>
    <t>610675</t>
  </si>
  <si>
    <t>19.10.2019 16:05:58</t>
  </si>
  <si>
    <t>19.10.2019 18:38:47</t>
  </si>
  <si>
    <t>634632</t>
  </si>
  <si>
    <t>KARŞIYAKA GIS TM 35-04-A00002_Karşıyaka-1 K01</t>
  </si>
  <si>
    <t>31.10.2019 17:12:10</t>
  </si>
  <si>
    <t>31.10.2019 17:18:39</t>
  </si>
  <si>
    <t>634487</t>
  </si>
  <si>
    <t>K-3969 35-04-K03969_10579331</t>
  </si>
  <si>
    <t>31.10.2019 10:55:07</t>
  </si>
  <si>
    <t>31.10.2019 11:18:34</t>
  </si>
  <si>
    <t>634009</t>
  </si>
  <si>
    <t>K-1227 35-04-K01227_TRAFO K03</t>
  </si>
  <si>
    <t>29.10.2019 18:28:50</t>
  </si>
  <si>
    <t>29.10.2019 18:57:18</t>
  </si>
  <si>
    <t>595262</t>
  </si>
  <si>
    <t>K-1728 35-02-K01728_913890151</t>
  </si>
  <si>
    <t>06.10.2019 23:31:58</t>
  </si>
  <si>
    <t>07.10.2019 01:06:29</t>
  </si>
  <si>
    <t>634417</t>
  </si>
  <si>
    <t>K-2524 35-04-K02524_35-04-K02524</t>
  </si>
  <si>
    <t>31.10.2019 08:54:00</t>
  </si>
  <si>
    <t>31.10.2019 09:17:53</t>
  </si>
  <si>
    <t>610725</t>
  </si>
  <si>
    <t>K-3969 35-04-K03969_DAĞITIM TRF K-3969 K03</t>
  </si>
  <si>
    <t>19.10.2019 18:04:08</t>
  </si>
  <si>
    <t>19.10.2019 22:02:47</t>
  </si>
  <si>
    <t>607411</t>
  </si>
  <si>
    <t>M-1474 35-02-M01474_A</t>
  </si>
  <si>
    <t>11.10.2019 09:29:00</t>
  </si>
  <si>
    <t>11.10.2019 16:45:06</t>
  </si>
  <si>
    <t>607338</t>
  </si>
  <si>
    <t>K-934 35-04-K00934_35-04-K00934</t>
  </si>
  <si>
    <t>11.10.2019 00:24:54</t>
  </si>
  <si>
    <t>11.10.2019 01:47:15</t>
  </si>
  <si>
    <t>632614</t>
  </si>
  <si>
    <t>K-198 35-02-K00198_912489237</t>
  </si>
  <si>
    <t>25.10.2019 09:47:41</t>
  </si>
  <si>
    <t>25.10.2019 16:30:00</t>
  </si>
  <si>
    <t>605588</t>
  </si>
  <si>
    <t>TR-4 METROPOLİS 35-26-M00004_956617969</t>
  </si>
  <si>
    <t>07.10.2019 16:01:42</t>
  </si>
  <si>
    <t>07.10.2019 16:57:46</t>
  </si>
  <si>
    <t>609613</t>
  </si>
  <si>
    <t>HAŞİM AKÇORA SULAMA TR 45-71-M01340_DIREK TIPI TRAFO HUCRESI H01</t>
  </si>
  <si>
    <t>16.10.2019 17:20:32</t>
  </si>
  <si>
    <t>16.10.2019 18:59:02</t>
  </si>
  <si>
    <t>607829</t>
  </si>
  <si>
    <t>K-3637 35-02-K03637_B</t>
  </si>
  <si>
    <t>12.10.2019 09:29:00</t>
  </si>
  <si>
    <t>12.10.2019 13:30:01</t>
  </si>
  <si>
    <t>606896</t>
  </si>
  <si>
    <t>10.10.2019 06:33:25</t>
  </si>
  <si>
    <t>10.10.2019 07:44:34</t>
  </si>
  <si>
    <t>622268</t>
  </si>
  <si>
    <t>K-1067 35-04-K01067_35-04-K01067</t>
  </si>
  <si>
    <t>24.10.2019 10:05:00</t>
  </si>
  <si>
    <t>24.10.2019 10:40:47</t>
  </si>
  <si>
    <t>610000</t>
  </si>
  <si>
    <t>K-731 35-03-K00731_35-03-K00731</t>
  </si>
  <si>
    <t>17.10.2019 14:25:05</t>
  </si>
  <si>
    <t>17.10.2019 16:16:21</t>
  </si>
  <si>
    <t>606551</t>
  </si>
  <si>
    <t>DM-2/45 35-26-M00842_DIREK TIPI TRAFO HUCRESI H01</t>
  </si>
  <si>
    <t>09.10.2019 10:30:08</t>
  </si>
  <si>
    <t>09.10.2019 15:08:49</t>
  </si>
  <si>
    <t>611402</t>
  </si>
  <si>
    <t>DM-21 45-71-M00446_  M03</t>
  </si>
  <si>
    <t>21.10.2019 18:15:12</t>
  </si>
  <si>
    <t>21.10.2019 18:43:18</t>
  </si>
  <si>
    <t>611157</t>
  </si>
  <si>
    <t>21.10.2019 09:08:10</t>
  </si>
  <si>
    <t>21.10.2019 09:39:11</t>
  </si>
  <si>
    <t>633385</t>
  </si>
  <si>
    <t>K-891 35-02-K00891_912523940</t>
  </si>
  <si>
    <t>27.10.2019 16:39:07</t>
  </si>
  <si>
    <t>27.10.2019 22:55:35</t>
  </si>
  <si>
    <t>611104</t>
  </si>
  <si>
    <t>PINARBAŞI KÖYÜ KÜRT DAMLARI TR-1 45-75-M00076_A</t>
  </si>
  <si>
    <t>21.10.2019 00:12:41</t>
  </si>
  <si>
    <t>21.10.2019 01:16:00</t>
  </si>
  <si>
    <t>611219</t>
  </si>
  <si>
    <t>MENEMEN TR-52 35-28-L00052_953384477</t>
  </si>
  <si>
    <t>21.10.2019 10:48:16</t>
  </si>
  <si>
    <t>21.10.2019 12:42:00</t>
  </si>
  <si>
    <t>632667</t>
  </si>
  <si>
    <t>UMMANDERESİ TR-1 45-75-M00075_D</t>
  </si>
  <si>
    <t>AG Travers Arızası</t>
  </si>
  <si>
    <t>25.10.2019 11:38:45</t>
  </si>
  <si>
    <t>25.10.2019 14:03:21</t>
  </si>
  <si>
    <t>552980</t>
  </si>
  <si>
    <t>CABARLAR TR-2 45-75-M00113_DIREK TIPI TRAFO HUCRESI H01</t>
  </si>
  <si>
    <t>03.10.2019 09:05:36</t>
  </si>
  <si>
    <t>03.10.2019 10:20:52</t>
  </si>
  <si>
    <t>606220</t>
  </si>
  <si>
    <t>K-444 35-02-K00444_99075297</t>
  </si>
  <si>
    <t>08.10.2019 15:51:13</t>
  </si>
  <si>
    <t>08.10.2019 17:07:58</t>
  </si>
  <si>
    <t>607636</t>
  </si>
  <si>
    <t>DEMİRCİ TR-1 35-26-M00780_942460209</t>
  </si>
  <si>
    <t>11.10.2019 16:35:49</t>
  </si>
  <si>
    <t>11.10.2019 19:53:45</t>
  </si>
  <si>
    <t>611556</t>
  </si>
  <si>
    <t>22.10.2019 09:23:58</t>
  </si>
  <si>
    <t>22.10.2019 11:52:48</t>
  </si>
  <si>
    <t>563243</t>
  </si>
  <si>
    <t>TR-53 35-30-L00053_955315444</t>
  </si>
  <si>
    <t>03.10.2019 17:59:04</t>
  </si>
  <si>
    <t>03.10.2019 18:51:57</t>
  </si>
  <si>
    <t>583567</t>
  </si>
  <si>
    <t>TR-93 45-78-L00093_49361110</t>
  </si>
  <si>
    <t>04.10.2019 14:35:13</t>
  </si>
  <si>
    <t>04.10.2019 18:40:43</t>
  </si>
  <si>
    <t>607815</t>
  </si>
  <si>
    <t>K-3740 35-08-K03740_35-08-K03740</t>
  </si>
  <si>
    <t>12.10.2019 09:06:00</t>
  </si>
  <si>
    <t>12.10.2019 17:26:00</t>
  </si>
  <si>
    <t>605864</t>
  </si>
  <si>
    <t>DM-3/07 (KURTULUŞ) 45-71-M00073_B</t>
  </si>
  <si>
    <t>08.10.2019 07:52:24</t>
  </si>
  <si>
    <t>08.10.2019 13:18:49</t>
  </si>
  <si>
    <t>608504</t>
  </si>
  <si>
    <t>K-3740 35-08-K03740_F</t>
  </si>
  <si>
    <t>14.10.2019 17:32:13</t>
  </si>
  <si>
    <t>610001</t>
  </si>
  <si>
    <t>K-80 35-01-K00080_915147106</t>
  </si>
  <si>
    <t>17.10.2019 14:04:15</t>
  </si>
  <si>
    <t>17.10.2019 15:35:49</t>
  </si>
  <si>
    <t>594549</t>
  </si>
  <si>
    <t>K-3100 35-02-K03100_910038531</t>
  </si>
  <si>
    <t>05.10.2019 15:09:27</t>
  </si>
  <si>
    <t>05.10.2019 19:49:30</t>
  </si>
  <si>
    <t>610497</t>
  </si>
  <si>
    <t>K-1078 35-02-K01078_F03b</t>
  </si>
  <si>
    <t>19.10.2019 09:39:14</t>
  </si>
  <si>
    <t>19.10.2019 11:27:18</t>
  </si>
  <si>
    <t>622303</t>
  </si>
  <si>
    <t>TR-56 45-78-L00056_  L01</t>
  </si>
  <si>
    <t>24.10.2019 11:01:24</t>
  </si>
  <si>
    <t>24.10.2019 13:50:00</t>
  </si>
  <si>
    <t>609861</t>
  </si>
  <si>
    <t>K-2974 35-02-K02974_99651554</t>
  </si>
  <si>
    <t>17.10.2019 09:37:25</t>
  </si>
  <si>
    <t>17.10.2019 10:42:36</t>
  </si>
  <si>
    <t>608140</t>
  </si>
  <si>
    <t>AKHİSAR İM 45-72-A00001_ESKİ ZEYTİN OVA L06</t>
  </si>
  <si>
    <t>13.10.2019 03:23:16</t>
  </si>
  <si>
    <t>13.10.2019 03:35:57</t>
  </si>
  <si>
    <t>605597</t>
  </si>
  <si>
    <t>TR-1/43 45-72-M00043_  M03</t>
  </si>
  <si>
    <t>07.10.2019 16:53:00</t>
  </si>
  <si>
    <t>07.10.2019 17:24:05</t>
  </si>
  <si>
    <t>605994</t>
  </si>
  <si>
    <t>AKHİSAR İM 45-72-A00001_OVAKÖY L04</t>
  </si>
  <si>
    <t>08.10.2019 10:26:37</t>
  </si>
  <si>
    <t>08.10.2019 10:36:00</t>
  </si>
  <si>
    <t>606058</t>
  </si>
  <si>
    <t>08.10.2019 11:44:12</t>
  </si>
  <si>
    <t>08.10.2019 12:23:03</t>
  </si>
  <si>
    <t>606911</t>
  </si>
  <si>
    <t>10.10.2019 08:23:02</t>
  </si>
  <si>
    <t>10.10.2019 08:35:03</t>
  </si>
  <si>
    <t>606948</t>
  </si>
  <si>
    <t>TR-2/53 45-72-L00053_49643965</t>
  </si>
  <si>
    <t>10.10.2019 09:08:45</t>
  </si>
  <si>
    <t>10.10.2019 10:22:02</t>
  </si>
  <si>
    <t>583619</t>
  </si>
  <si>
    <t>04.10.2019 15:29:02</t>
  </si>
  <si>
    <t>04.10.2019 16:08:42</t>
  </si>
  <si>
    <t>542940</t>
  </si>
  <si>
    <t>AKHİSAR İM 45-72-A00001_AKSELENDİ L05</t>
  </si>
  <si>
    <t>03.10.2019 01:45:07</t>
  </si>
  <si>
    <t>03.10.2019 01:51:54</t>
  </si>
  <si>
    <t>542349</t>
  </si>
  <si>
    <t>01.10.2019 14:33:04</t>
  </si>
  <si>
    <t>01.10.2019 14:44:57</t>
  </si>
  <si>
    <t>605327</t>
  </si>
  <si>
    <t>AKHİSAR İM 45-72-A00001_ŞEHİR-2 M15</t>
  </si>
  <si>
    <t>07.10.2019 09:04:00</t>
  </si>
  <si>
    <t>07.10.2019 09:27:41</t>
  </si>
  <si>
    <t>632854</t>
  </si>
  <si>
    <t>K-1362 35-02-K01362_911481148</t>
  </si>
  <si>
    <t>25.10.2019 19:02:11</t>
  </si>
  <si>
    <t>25.10.2019 21:23:30</t>
  </si>
  <si>
    <t>605511</t>
  </si>
  <si>
    <t>RAMİZ TURİZM ÖZEL 45-72-M00128Ö_DIREK TIPI TRAFO HUCRESI H01</t>
  </si>
  <si>
    <t>07.10.2019 14:12:58</t>
  </si>
  <si>
    <t>07.10.2019 17:59:50</t>
  </si>
  <si>
    <t>584374</t>
  </si>
  <si>
    <t>05.10.2019 10:56:33</t>
  </si>
  <si>
    <t>05.10.2019 11:23:31</t>
  </si>
  <si>
    <t>608004</t>
  </si>
  <si>
    <t>M-1880 35-09-M01880_915161244</t>
  </si>
  <si>
    <t>12.10.2019 15:03:54</t>
  </si>
  <si>
    <t>12.10.2019 18:01:42</t>
  </si>
  <si>
    <t>608650</t>
  </si>
  <si>
    <t>K-1383 35-01-K01383_911018725</t>
  </si>
  <si>
    <t>16.10.2019 13:06:46</t>
  </si>
  <si>
    <t>16.10.2019 14:05:06</t>
  </si>
  <si>
    <t>633282</t>
  </si>
  <si>
    <t>27.10.2019 11:03:23</t>
  </si>
  <si>
    <t>27.10.2019 13:23:34</t>
  </si>
  <si>
    <t>606005</t>
  </si>
  <si>
    <t>08.10.2019 10:46:35</t>
  </si>
  <si>
    <t>08.10.2019 11:31:48</t>
  </si>
  <si>
    <t>633863</t>
  </si>
  <si>
    <t>29.10.2019 09:33:55</t>
  </si>
  <si>
    <t>29.10.2019 09:43:43</t>
  </si>
  <si>
    <t>622264</t>
  </si>
  <si>
    <t>TR-88 45-78-L00088_  L03</t>
  </si>
  <si>
    <t>24.10.2019 09:54:00</t>
  </si>
  <si>
    <t>24.10.2019 15:37:41</t>
  </si>
  <si>
    <t>611936</t>
  </si>
  <si>
    <t>TR-96 45-78-L00096_49361146</t>
  </si>
  <si>
    <t>23.10.2019 10:37:36</t>
  </si>
  <si>
    <t>23.10.2019 11:37:42</t>
  </si>
  <si>
    <t>583524</t>
  </si>
  <si>
    <t>K-844 35-01-K00844_D</t>
  </si>
  <si>
    <t>04.10.2019 13:08:24</t>
  </si>
  <si>
    <t>04.10.2019 17:04:31</t>
  </si>
  <si>
    <t>610269</t>
  </si>
  <si>
    <t>18.10.2019 09:46:04</t>
  </si>
  <si>
    <t>18.10.2019 16:40:00</t>
  </si>
  <si>
    <t>610271</t>
  </si>
  <si>
    <t>18.10.2019 09:52:09</t>
  </si>
  <si>
    <t>18.10.2019 16:45:00</t>
  </si>
  <si>
    <t>608606</t>
  </si>
  <si>
    <t>14.10.2019 12:08:35</t>
  </si>
  <si>
    <t>14.10.2019 13:53:42</t>
  </si>
  <si>
    <t>607606</t>
  </si>
  <si>
    <t>K-3182 35-02-K03182_99190974</t>
  </si>
  <si>
    <t>11.10.2019 15:25:03</t>
  </si>
  <si>
    <t>11.10.2019 16:48:56</t>
  </si>
  <si>
    <t>632712</t>
  </si>
  <si>
    <t>K-2919 35-03-K02919_A</t>
  </si>
  <si>
    <t>25.10.2019 13:17:01</t>
  </si>
  <si>
    <t>25.10.2019 15:10:51</t>
  </si>
  <si>
    <t>553061</t>
  </si>
  <si>
    <t>SELENDİ TR-21 45-81-M00021_B</t>
  </si>
  <si>
    <t>03.10.2019 11:15:00</t>
  </si>
  <si>
    <t>03.10.2019 15:53:45</t>
  </si>
  <si>
    <t>595200</t>
  </si>
  <si>
    <t>YILMAZ TARIMSAL SULAMA-2 45-78-L00399_DIREK TIPI TRAFO HUCRESI H01</t>
  </si>
  <si>
    <t>06.10.2019 18:55:17</t>
  </si>
  <si>
    <t>06.10.2019 19:32:35</t>
  </si>
  <si>
    <t>611361</t>
  </si>
  <si>
    <t>M-1023 35-03-M01023_910040962</t>
  </si>
  <si>
    <t>21.10.2019 16:31:35</t>
  </si>
  <si>
    <t>21.10.2019 19:02:50</t>
  </si>
  <si>
    <t>611894</t>
  </si>
  <si>
    <t>TR-121 35-15-L00121_  L02</t>
  </si>
  <si>
    <t>23.10.2019 09:31:00</t>
  </si>
  <si>
    <t>23.10.2019 10:47:14</t>
  </si>
  <si>
    <t>610875</t>
  </si>
  <si>
    <t>20.10.2019 10:03:02</t>
  </si>
  <si>
    <t>20.10.2019 10:30:22</t>
  </si>
  <si>
    <t>609896</t>
  </si>
  <si>
    <t>17.10.2019 10:41:29</t>
  </si>
  <si>
    <t>17.10.2019 12:03:02</t>
  </si>
  <si>
    <t>606738</t>
  </si>
  <si>
    <t>09.10.2019 16:12:28</t>
  </si>
  <si>
    <t>09.10.2019 17:08:25</t>
  </si>
  <si>
    <t>608902</t>
  </si>
  <si>
    <t>15.10.2019 08:50:23</t>
  </si>
  <si>
    <t>15.10.2019 09:15:57</t>
  </si>
  <si>
    <t>610557</t>
  </si>
  <si>
    <t>DM-1/5 35-19-M00039_956666668</t>
  </si>
  <si>
    <t>19.10.2019 11:46:53</t>
  </si>
  <si>
    <t>20.10.2019 15:56:18</t>
  </si>
  <si>
    <t>584197</t>
  </si>
  <si>
    <t>TR-130 35-16-L00130_47555904</t>
  </si>
  <si>
    <t>05.10.2019 08:07:27</t>
  </si>
  <si>
    <t>05.10.2019 09:26:28</t>
  </si>
  <si>
    <t>608923</t>
  </si>
  <si>
    <t>M-1292 35-02-M01292_35-02-M01292</t>
  </si>
  <si>
    <t>15.10.2019 09:25:02</t>
  </si>
  <si>
    <t>15.10.2019 09:41:57</t>
  </si>
  <si>
    <t>606705</t>
  </si>
  <si>
    <t>METAL İŞLERİ TR-6 35-22-M00106_955256545</t>
  </si>
  <si>
    <t>09.10.2019 15:17:44</t>
  </si>
  <si>
    <t>09.10.2019 17:13:17</t>
  </si>
  <si>
    <t>607142</t>
  </si>
  <si>
    <t>METAL İŞLERİ TR-14 35-22-M00114_955256611</t>
  </si>
  <si>
    <t>10.10.2019 13:49:09</t>
  </si>
  <si>
    <t>10.10.2019 16:33:08</t>
  </si>
  <si>
    <t>605930</t>
  </si>
  <si>
    <t>08.10.2019 09:20:37</t>
  </si>
  <si>
    <t>08.10.2019 09:47:57</t>
  </si>
  <si>
    <t>605943</t>
  </si>
  <si>
    <t>08.10.2019 09:20:46</t>
  </si>
  <si>
    <t>08.10.2019 09:56:57</t>
  </si>
  <si>
    <t>607261</t>
  </si>
  <si>
    <t>K-3376 35-04-K03376_  C</t>
  </si>
  <si>
    <t>10.10.2019 18:26:32</t>
  </si>
  <si>
    <t>10.10.2019 20:21:17</t>
  </si>
  <si>
    <t>622291</t>
  </si>
  <si>
    <t>DM02/TR01 45-73-M00037_DM-2/03 M09</t>
  </si>
  <si>
    <t>24.10.2019 10:25:30</t>
  </si>
  <si>
    <t>24.10.2019 11:14:46</t>
  </si>
  <si>
    <t>633895</t>
  </si>
  <si>
    <t>TR-1/21 45-72-M00021_956504287</t>
  </si>
  <si>
    <t>29.10.2019 11:47:51</t>
  </si>
  <si>
    <t>29.10.2019 12:51:37</t>
  </si>
  <si>
    <t>594911</t>
  </si>
  <si>
    <t>TR-2/84 45-83-L00084_48124915</t>
  </si>
  <si>
    <t>06.10.2019 09:21:55</t>
  </si>
  <si>
    <t>06.10.2019 11:05:18</t>
  </si>
  <si>
    <t>605753</t>
  </si>
  <si>
    <t>M-2100 35-04-M02100_912585968</t>
  </si>
  <si>
    <t>08.10.2019 16:19:54</t>
  </si>
  <si>
    <t>08.10.2019 18:49:48</t>
  </si>
  <si>
    <t>584376</t>
  </si>
  <si>
    <t>K-3 35-01-K00003_910588237</t>
  </si>
  <si>
    <t>05.10.2019 10:09:23</t>
  </si>
  <si>
    <t>05.10.2019 12:15:37</t>
  </si>
  <si>
    <t>633594</t>
  </si>
  <si>
    <t>TR-118 35-15-M00118_950360122</t>
  </si>
  <si>
    <t>28.10.2019 10:25:24</t>
  </si>
  <si>
    <t>29.10.2019 15:49:50</t>
  </si>
  <si>
    <t>607766</t>
  </si>
  <si>
    <t>K-692 35-04-K00692_F1B F</t>
  </si>
  <si>
    <t>12.10.2019 03:08:00</t>
  </si>
  <si>
    <t>12.10.2019 03:57:22</t>
  </si>
  <si>
    <t>542702</t>
  </si>
  <si>
    <t>L-365 ILDIR ÇAYAĞZI 35-18-L00365_950454924</t>
  </si>
  <si>
    <t>02.10.2019 12:37:40</t>
  </si>
  <si>
    <t>02.10.2019 15:08:56</t>
  </si>
  <si>
    <t>606243</t>
  </si>
  <si>
    <t>SETÜSTÜ TR-1 45-83-M00133_  M06</t>
  </si>
  <si>
    <t>08.10.2019 16:26:11</t>
  </si>
  <si>
    <t>08.10.2019 20:44:36</t>
  </si>
  <si>
    <t>608407</t>
  </si>
  <si>
    <t>MENEMEN TR-28 35-28-L00028_953384103</t>
  </si>
  <si>
    <t>13.10.2019 18:40:45</t>
  </si>
  <si>
    <t>14.10.2019 15:47:27</t>
  </si>
  <si>
    <t>608455</t>
  </si>
  <si>
    <t>TR-1/3 45-83-M00003_  M05</t>
  </si>
  <si>
    <t>14.10.2019 07:48:34</t>
  </si>
  <si>
    <t>14.10.2019 08:27:22</t>
  </si>
  <si>
    <t>632762</t>
  </si>
  <si>
    <t>MECİDİYE TR-4 45-72-L00577_DIREK TIPI TRAFO HUCRESI H01</t>
  </si>
  <si>
    <t>25.10.2019 15:27:19</t>
  </si>
  <si>
    <t>25.10.2019 17:35:44</t>
  </si>
  <si>
    <t>610844</t>
  </si>
  <si>
    <t>MURADİYE DM-9/4-B KÖK 45-71-M00728_MATRİS M05</t>
  </si>
  <si>
    <t>20.10.2019 09:19:00</t>
  </si>
  <si>
    <t>20.10.2019 10:42:55</t>
  </si>
  <si>
    <t>611474</t>
  </si>
  <si>
    <t>MURADİYE TR-1 İSTASYON KABİN 45-71-M00192_953221597</t>
  </si>
  <si>
    <t>22.10.2019 07:54:31</t>
  </si>
  <si>
    <t>22.10.2019 13:46:58</t>
  </si>
  <si>
    <t>609271</t>
  </si>
  <si>
    <t>TR-1/80(CP ARKASI) 45-83-M00080_48104295</t>
  </si>
  <si>
    <t>15.10.2019 22:45:23</t>
  </si>
  <si>
    <t>15.10.2019 23:36:10</t>
  </si>
  <si>
    <t>594726</t>
  </si>
  <si>
    <t>05.10.2019 18:47:43</t>
  </si>
  <si>
    <t>05.10.2019 19:43:57</t>
  </si>
  <si>
    <t>611445</t>
  </si>
  <si>
    <t>MENEMEN TR-53 35-28-L00053_35-28-L00053</t>
  </si>
  <si>
    <t>21.10.2019 21:00:23</t>
  </si>
  <si>
    <t>21.10.2019 23:06:42</t>
  </si>
  <si>
    <t>607515</t>
  </si>
  <si>
    <t>OVACIK TR-1 35-19-L00305_950043341</t>
  </si>
  <si>
    <t>11.10.2019 11:55:40</t>
  </si>
  <si>
    <t>11.10.2019 14:02:29</t>
  </si>
  <si>
    <t>583996</t>
  </si>
  <si>
    <t>05.10.2019 01:58:02</t>
  </si>
  <si>
    <t>05.10.2019 02:51:45</t>
  </si>
  <si>
    <t>633426</t>
  </si>
  <si>
    <t>OĞLANANASI TR-5 KÖK 35-22-M00092_  M01</t>
  </si>
  <si>
    <t>27.10.2019 18:31:31</t>
  </si>
  <si>
    <t>27.10.2019 18:57:46</t>
  </si>
  <si>
    <t>632704</t>
  </si>
  <si>
    <t>K-1863 35-09-K01863_912108054</t>
  </si>
  <si>
    <t>25.10.2019 12:12:36</t>
  </si>
  <si>
    <t>25.10.2019 14:43:32</t>
  </si>
  <si>
    <t>610896</t>
  </si>
  <si>
    <t>M-2315 35-02-M02315_99769080</t>
  </si>
  <si>
    <t>20.10.2019 10:30:25</t>
  </si>
  <si>
    <t>20.10.2019 13:34:07</t>
  </si>
  <si>
    <t>610324</t>
  </si>
  <si>
    <t>KUŞÇULAR TR-7 35-19-M00219_6375992</t>
  </si>
  <si>
    <t>18.10.2019 12:30:16</t>
  </si>
  <si>
    <t>18.10.2019 16:00:00</t>
  </si>
  <si>
    <t>632677</t>
  </si>
  <si>
    <t>KUŞÇULAR TR-7 35-19-M00219_956666484</t>
  </si>
  <si>
    <t>25.10.2019 11:48:05</t>
  </si>
  <si>
    <t>25.10.2019 13:43:01</t>
  </si>
  <si>
    <t>610598</t>
  </si>
  <si>
    <t>DAYIOĞLU TR-1 45-72-L00339_956510224</t>
  </si>
  <si>
    <t>19.10.2019 13:23:49</t>
  </si>
  <si>
    <t>19.10.2019 19:19:46</t>
  </si>
  <si>
    <t>607329</t>
  </si>
  <si>
    <t>TİRE TR-13 35-29-L00013_48349546</t>
  </si>
  <si>
    <t>10.10.2019 22:33:08</t>
  </si>
  <si>
    <t>11.10.2019 00:00:36</t>
  </si>
  <si>
    <t>606645</t>
  </si>
  <si>
    <t>K-273 35-01-K00273_910587781</t>
  </si>
  <si>
    <t>09.10.2019 13:19:55</t>
  </si>
  <si>
    <t>09.10.2019 16:02:22</t>
  </si>
  <si>
    <t>609053</t>
  </si>
  <si>
    <t>K-444 35-02-K00444_912616702</t>
  </si>
  <si>
    <t>15.10.2019 12:29:06</t>
  </si>
  <si>
    <t>15.10.2019 16:04:16</t>
  </si>
  <si>
    <t>584009</t>
  </si>
  <si>
    <t>GÖLCÜK TR-13 35-15-L00325_  L03</t>
  </si>
  <si>
    <t>05.10.2019 02:15:36</t>
  </si>
  <si>
    <t>05.10.2019 03:07:54</t>
  </si>
  <si>
    <t>584106</t>
  </si>
  <si>
    <t>GÖLCÜK TR-13 35-15-L00325_  L01</t>
  </si>
  <si>
    <t>05.10.2019 06:40:51</t>
  </si>
  <si>
    <t>05.10.2019 11:04:28</t>
  </si>
  <si>
    <t>608527</t>
  </si>
  <si>
    <t>14.10.2019 09:47:12</t>
  </si>
  <si>
    <t>14.10.2019 15:59:00</t>
  </si>
  <si>
    <t>609664</t>
  </si>
  <si>
    <t>TR-12 35-31-L00012_942295994</t>
  </si>
  <si>
    <t>16.10.2019 18:24:37</t>
  </si>
  <si>
    <t>16.10.2019 20:21:59</t>
  </si>
  <si>
    <t>608812</t>
  </si>
  <si>
    <t>TR-11 45-74-M00011_945587614</t>
  </si>
  <si>
    <t>14.10.2019 19:52:14</t>
  </si>
  <si>
    <t>14.10.2019 20:56:59</t>
  </si>
  <si>
    <t>607349</t>
  </si>
  <si>
    <t>AKGEDİK KÖK-3 45-71-M00164_AKGEDİK M02</t>
  </si>
  <si>
    <t>11.10.2019 04:55:59</t>
  </si>
  <si>
    <t>11.10.2019 06:32:17</t>
  </si>
  <si>
    <t>595157</t>
  </si>
  <si>
    <t>MORSAN TM 45-71-A00002_TR-B M10</t>
  </si>
  <si>
    <t>06.10.2019 16:53:16</t>
  </si>
  <si>
    <t>06.10.2019 18:39:59</t>
  </si>
  <si>
    <t>609387</t>
  </si>
  <si>
    <t>MORSAN TM 45-71-A00002_AKGEDİK M14</t>
  </si>
  <si>
    <t>16.10.2019 10:21:53</t>
  </si>
  <si>
    <t>16.10.2019 10:59:45</t>
  </si>
  <si>
    <t>609314</t>
  </si>
  <si>
    <t>MORSAN TM 45-71-A00002_MURADİYE M13</t>
  </si>
  <si>
    <t>16.10.2019 08:52:12</t>
  </si>
  <si>
    <t>16.10.2019 09:24:13</t>
  </si>
  <si>
    <t>622275</t>
  </si>
  <si>
    <t>MORSAN TM 45-71-A00002_BAĞYOLU M12</t>
  </si>
  <si>
    <t>24.10.2019 10:13:53</t>
  </si>
  <si>
    <t>24.10.2019 10:20:46</t>
  </si>
  <si>
    <t>610779</t>
  </si>
  <si>
    <t>ÖDEMİŞ İM 35-15-A00001_YENİCEKÖY L24</t>
  </si>
  <si>
    <t>19.10.2019 22:38:39</t>
  </si>
  <si>
    <t>19.10.2019 23:01:26</t>
  </si>
  <si>
    <t>611143</t>
  </si>
  <si>
    <t>DM-2/18 (YENİHAN) 45-71-M00155_953193947</t>
  </si>
  <si>
    <t>21.10.2019 08:50:25</t>
  </si>
  <si>
    <t>21.10.2019 11:04:48</t>
  </si>
  <si>
    <t>606928</t>
  </si>
  <si>
    <t>10.10.2019 08:41:03</t>
  </si>
  <si>
    <t>10.10.2019 09:13:04</t>
  </si>
  <si>
    <t>542163</t>
  </si>
  <si>
    <t>TR-146 35-15-M00146_  M02</t>
  </si>
  <si>
    <t>01.10.2019 09:25:00</t>
  </si>
  <si>
    <t>01.10.2019 15:32:37</t>
  </si>
  <si>
    <t>607854</t>
  </si>
  <si>
    <t>GÖLCÜK TR-32 35-15-L00335_A01b A</t>
  </si>
  <si>
    <t>12.10.2019 10:02:00</t>
  </si>
  <si>
    <t>12.10.2019 12:54:47</t>
  </si>
  <si>
    <t>609093</t>
  </si>
  <si>
    <t>K-273 35-01-K00273_911108100</t>
  </si>
  <si>
    <t>15.10.2019 13:43:23</t>
  </si>
  <si>
    <t>15.10.2019 19:11:03</t>
  </si>
  <si>
    <t>606988</t>
  </si>
  <si>
    <t>DM-3 (TR-16) 35-15-M00016_TÜRBE M05</t>
  </si>
  <si>
    <t>10.10.2019 09:59:45</t>
  </si>
  <si>
    <t>10.10.2019 15:35:06</t>
  </si>
  <si>
    <t>594722</t>
  </si>
  <si>
    <t>TR-73 YAŞAR KAHRAMAN GRB. 35-15-M00073_B</t>
  </si>
  <si>
    <t>05.10.2019 18:37:28</t>
  </si>
  <si>
    <t>05.10.2019 19:56:17</t>
  </si>
  <si>
    <t>606427</t>
  </si>
  <si>
    <t>09.10.2019 07:23:55</t>
  </si>
  <si>
    <t>09.10.2019 07:50:00</t>
  </si>
  <si>
    <t>610109</t>
  </si>
  <si>
    <t>17.10.2019 17:28:03</t>
  </si>
  <si>
    <t>17.10.2019 18:30:37</t>
  </si>
  <si>
    <t>573302</t>
  </si>
  <si>
    <t>K-2835 35-09-K02835_914617886</t>
  </si>
  <si>
    <t>03.10.2019 21:00:28</t>
  </si>
  <si>
    <t>04.10.2019 06:34:20</t>
  </si>
  <si>
    <t>607017</t>
  </si>
  <si>
    <t>ALİ DEDEOĞLU TARIMSAL SULAMA TR-1 45-72-L00344_DIREK TIPI TRAFO HUCRESI H01</t>
  </si>
  <si>
    <t>10.10.2019 10:21:07</t>
  </si>
  <si>
    <t>10.10.2019 11:51:00</t>
  </si>
  <si>
    <t>632503</t>
  </si>
  <si>
    <t>TR-1/80 45-72-M00080_956504677</t>
  </si>
  <si>
    <t>24.10.2019 20:12:18</t>
  </si>
  <si>
    <t>24.10.2019 20:54:18</t>
  </si>
  <si>
    <t>610210</t>
  </si>
  <si>
    <t>MURADİYE DM-5 45-71-M00618_45-71-M00618</t>
  </si>
  <si>
    <t>18.10.2019 02:47:35</t>
  </si>
  <si>
    <t>18.10.2019 04:07:23</t>
  </si>
  <si>
    <t>612030</t>
  </si>
  <si>
    <t>MURADİYE TR-2/B (23 NİSAN PARKI) 45-71-M01852_953221219</t>
  </si>
  <si>
    <t>23.10.2019 15:08:57</t>
  </si>
  <si>
    <t>23.10.2019 20:34:47</t>
  </si>
  <si>
    <t>607870</t>
  </si>
  <si>
    <t>12.10.2019 10:22:09</t>
  </si>
  <si>
    <t>12.10.2019 14:12:50</t>
  </si>
  <si>
    <t>542372</t>
  </si>
  <si>
    <t>01.10.2019 15:18:17</t>
  </si>
  <si>
    <t>01.10.2019 16:03:27</t>
  </si>
  <si>
    <t>606622</t>
  </si>
  <si>
    <t>09.10.2019 12:11:27</t>
  </si>
  <si>
    <t>09.10.2019 14:37:14</t>
  </si>
  <si>
    <t>633113</t>
  </si>
  <si>
    <t>26.10.2019 17:28:10</t>
  </si>
  <si>
    <t>26.10.2019 18:50:16</t>
  </si>
  <si>
    <t>611676</t>
  </si>
  <si>
    <t>MECİDİYE TR-7 45-72-L00574_956517381</t>
  </si>
  <si>
    <t>22.10.2019 14:47:32</t>
  </si>
  <si>
    <t>22.10.2019 15:42:42</t>
  </si>
  <si>
    <t>584182</t>
  </si>
  <si>
    <t>TR-79 İ.EKİNCİOĞLU GRB. 35-15-M00079_C</t>
  </si>
  <si>
    <t>05.10.2019 08:13:59</t>
  </si>
  <si>
    <t>05.10.2019 17:43:27</t>
  </si>
  <si>
    <t>633880</t>
  </si>
  <si>
    <t>29.10.2019 10:40:18</t>
  </si>
  <si>
    <t>29.10.2019 11:10:39</t>
  </si>
  <si>
    <t>634468</t>
  </si>
  <si>
    <t>31.10.2019 10:16:18</t>
  </si>
  <si>
    <t>31.10.2019 16:12:20</t>
  </si>
  <si>
    <t>609083</t>
  </si>
  <si>
    <t>MURADİYE TR-6 45-71-M01473_953207671</t>
  </si>
  <si>
    <t>15.10.2019 13:28:44</t>
  </si>
  <si>
    <t>15.10.2019 14:33:07</t>
  </si>
  <si>
    <t>606458</t>
  </si>
  <si>
    <t>K-4194 35-02-K04194_K-3093 K03</t>
  </si>
  <si>
    <t>09.10.2019 08:53:39</t>
  </si>
  <si>
    <t>09.10.2019 09:43:21</t>
  </si>
  <si>
    <t>584307</t>
  </si>
  <si>
    <t>K-3100 35-02-K03100_910055182</t>
  </si>
  <si>
    <t>05.10.2019 09:30:39</t>
  </si>
  <si>
    <t>05.10.2019 14:42:44</t>
  </si>
  <si>
    <t>609968</t>
  </si>
  <si>
    <t>METAL 00LER0 TR-6 35-22-M00106_TR6/C2</t>
  </si>
  <si>
    <t>17.10.2019 12:21:53</t>
  </si>
  <si>
    <t>17.10.2019 13:53:52</t>
  </si>
  <si>
    <t>632524</t>
  </si>
  <si>
    <t>K-4785 35-02-K04785_99271528</t>
  </si>
  <si>
    <t>24.10.2019 23:47:21</t>
  </si>
  <si>
    <t>25.10.2019 00:33:18</t>
  </si>
  <si>
    <t>607767</t>
  </si>
  <si>
    <t>K-692 35-04-K00692_H1B H</t>
  </si>
  <si>
    <t>12.10.2019 03:09:00</t>
  </si>
  <si>
    <t>12.10.2019 03:56:04</t>
  </si>
  <si>
    <t>610396</t>
  </si>
  <si>
    <t>K-2721 KİPA 35-09-K02721Ö_  K03</t>
  </si>
  <si>
    <t>19.10.2019 02:32:00</t>
  </si>
  <si>
    <t>19.10.2019 02:40:41</t>
  </si>
  <si>
    <t>542480</t>
  </si>
  <si>
    <t>TR-1/48 45-72-M00048_956481365</t>
  </si>
  <si>
    <t>01.10.2019 19:04:45</t>
  </si>
  <si>
    <t>01.10.2019 20:20:40</t>
  </si>
  <si>
    <t>609527</t>
  </si>
  <si>
    <t>K-706 35-04-K00706_912469230</t>
  </si>
  <si>
    <t>16.10.2019 13:50:57</t>
  </si>
  <si>
    <t>16.10.2019 21:52:50</t>
  </si>
  <si>
    <t>607743</t>
  </si>
  <si>
    <t>TR-1/54 45-72-M00054_956476343</t>
  </si>
  <si>
    <t>11.10.2019 23:54:20</t>
  </si>
  <si>
    <t>12.10.2019 01:06:43</t>
  </si>
  <si>
    <t>608383</t>
  </si>
  <si>
    <t>DM-4/TR-14 35-26-M01288_DM-3 M04</t>
  </si>
  <si>
    <t>13.10.2019 17:31:11</t>
  </si>
  <si>
    <t>13.10.2019 19:04:16</t>
  </si>
  <si>
    <t>608148</t>
  </si>
  <si>
    <t>13.10.2019 08:08:29</t>
  </si>
  <si>
    <t>13.10.2019 08:17:10</t>
  </si>
  <si>
    <t>606908</t>
  </si>
  <si>
    <t>10.10.2019 08:16:44</t>
  </si>
  <si>
    <t>10.10.2019 09:07:00</t>
  </si>
  <si>
    <t>542879</t>
  </si>
  <si>
    <t>02.10.2019 19:02:29</t>
  </si>
  <si>
    <t>02.10.2019 19:52:00</t>
  </si>
  <si>
    <t>633425</t>
  </si>
  <si>
    <t>TR-1/53 45-72-M00053_915767762</t>
  </si>
  <si>
    <t>27.10.2019 18:33:17</t>
  </si>
  <si>
    <t>27.10.2019 19:21:07</t>
  </si>
  <si>
    <t>611152</t>
  </si>
  <si>
    <t>SAKIPAĞA KÖK 35-28-M00605_  M05</t>
  </si>
  <si>
    <t>21.10.2019 08:45:20</t>
  </si>
  <si>
    <t>21.10.2019 10:04:00</t>
  </si>
  <si>
    <t>542466</t>
  </si>
  <si>
    <t>TR-1/54 45-72-M00054_956476365</t>
  </si>
  <si>
    <t>01.10.2019 19:40:06</t>
  </si>
  <si>
    <t>606166</t>
  </si>
  <si>
    <t>K-3517 35-02-K03517_912737544</t>
  </si>
  <si>
    <t>08.10.2019 14:23:52</t>
  </si>
  <si>
    <t>08.10.2019 15:38:18</t>
  </si>
  <si>
    <t>542360</t>
  </si>
  <si>
    <t>TR-1/54 45-72-M00054_956476333</t>
  </si>
  <si>
    <t>01.10.2019 14:36:24</t>
  </si>
  <si>
    <t>01.10.2019 17:46:55</t>
  </si>
  <si>
    <t>633778</t>
  </si>
  <si>
    <t>K-3169 35-04-K03169_99134171</t>
  </si>
  <si>
    <t>28.10.2019 18:16:56</t>
  </si>
  <si>
    <t>28.10.2019 21:02:48</t>
  </si>
  <si>
    <t>607044</t>
  </si>
  <si>
    <t>ZEYTİNDAĞ TR-2 35-16-M00004_953328612</t>
  </si>
  <si>
    <t>10.10.2019 10:48:22</t>
  </si>
  <si>
    <t>10.10.2019 13:31:03</t>
  </si>
  <si>
    <t>611156</t>
  </si>
  <si>
    <t>DM-8/9-A 45-71-M00291_A01 A</t>
  </si>
  <si>
    <t>21.10.2019 09:15:00</t>
  </si>
  <si>
    <t>21.10.2019 17:35:54</t>
  </si>
  <si>
    <t>609993</t>
  </si>
  <si>
    <t>ÇİFTLİK İM 35-18-A00003_TR-1 L05</t>
  </si>
  <si>
    <t>17.10.2019 13:56:48</t>
  </si>
  <si>
    <t>17.10.2019 14:56:48</t>
  </si>
  <si>
    <t>609976</t>
  </si>
  <si>
    <t>17.10.2019 13:03:38</t>
  </si>
  <si>
    <t>17.10.2019 13:43:00</t>
  </si>
  <si>
    <t>605783</t>
  </si>
  <si>
    <t>ÇİFTLİK İM 35-18-A00003_TURSİTE L14</t>
  </si>
  <si>
    <t>08.10.2019 07:25:40</t>
  </si>
  <si>
    <t>08.10.2019 08:47:32</t>
  </si>
  <si>
    <t>607441</t>
  </si>
  <si>
    <t>11.10.2019 10:20:00</t>
  </si>
  <si>
    <t>11.10.2019 11:01:34</t>
  </si>
  <si>
    <t>607417</t>
  </si>
  <si>
    <t>11.10.2019 09:44:00</t>
  </si>
  <si>
    <t>11.10.2019 10:13:10</t>
  </si>
  <si>
    <t>573330</t>
  </si>
  <si>
    <t>ÇİFTLİK İM 35-18-A00003_SAĞLIKÇILAR L06</t>
  </si>
  <si>
    <t>04.10.2019 01:57:01</t>
  </si>
  <si>
    <t>04.10.2019 02:20:22</t>
  </si>
  <si>
    <t>606408</t>
  </si>
  <si>
    <t>TR-40 35-22-M00040_955281589</t>
  </si>
  <si>
    <t>09.10.2019 00:45:09</t>
  </si>
  <si>
    <t>09.10.2019 13:16:07</t>
  </si>
  <si>
    <t>606863</t>
  </si>
  <si>
    <t>K-3094 35-02-K03094_K-4359 K03</t>
  </si>
  <si>
    <t>09.10.2019 21:45:00</t>
  </si>
  <si>
    <t>09.10.2019 22:14:04</t>
  </si>
  <si>
    <t>607097</t>
  </si>
  <si>
    <t>KESİKKÖY DM 35-28-M00309_İZSU ÇIKIŞ M07</t>
  </si>
  <si>
    <t>10.10.2019 11:11:07</t>
  </si>
  <si>
    <t>10.10.2019 14:51:19</t>
  </si>
  <si>
    <t>606789</t>
  </si>
  <si>
    <t>KESİKKÖY DM 35-28-M00309_  M10</t>
  </si>
  <si>
    <t>09.10.2019 17:46:49</t>
  </si>
  <si>
    <t>09.10.2019 18:31:31</t>
  </si>
  <si>
    <t>608163</t>
  </si>
  <si>
    <t>KESİKKÖY DM 35-28-M00309_  M09</t>
  </si>
  <si>
    <t>13.10.2019 08:27:52</t>
  </si>
  <si>
    <t>13.10.2019 09:12:07</t>
  </si>
  <si>
    <t>605797</t>
  </si>
  <si>
    <t>L-379 35-18-L00379Ö_35-18-L00379Ö</t>
  </si>
  <si>
    <t>08.10.2019 03:23:52</t>
  </si>
  <si>
    <t>08.10.2019 07:23:54</t>
  </si>
  <si>
    <t>542693</t>
  </si>
  <si>
    <t>L-139 35-18-L00139_12292700</t>
  </si>
  <si>
    <t>02.10.2019 12:25:00</t>
  </si>
  <si>
    <t>02.10.2019 13:16:33</t>
  </si>
  <si>
    <t>542425</t>
  </si>
  <si>
    <t>ZEYTİNDAĞ TR-1 35-16-M00003_949900591</t>
  </si>
  <si>
    <t>01.10.2019 16:42:29</t>
  </si>
  <si>
    <t>01.10.2019 19:21:01</t>
  </si>
  <si>
    <t>608961</t>
  </si>
  <si>
    <t>15.10.2019 09:55:40</t>
  </si>
  <si>
    <t>15.10.2019 12:32:15</t>
  </si>
  <si>
    <t>633741</t>
  </si>
  <si>
    <t>K-891 35-02-K00891_99419865</t>
  </si>
  <si>
    <t>28.10.2019 16:46:00</t>
  </si>
  <si>
    <t>28.10.2019 22:22:20</t>
  </si>
  <si>
    <t>605370</t>
  </si>
  <si>
    <t>07.10.2019 09:37:42</t>
  </si>
  <si>
    <t>07.10.2019 11:17:00</t>
  </si>
  <si>
    <t>611933</t>
  </si>
  <si>
    <t>23.10.2019 10:32:50</t>
  </si>
  <si>
    <t>23.10.2019 18:48:30</t>
  </si>
  <si>
    <t>542715</t>
  </si>
  <si>
    <t>DM-1/5 45-71-M00005_953244018</t>
  </si>
  <si>
    <t>02.10.2019 13:17:00</t>
  </si>
  <si>
    <t>02.10.2019 15:15:18</t>
  </si>
  <si>
    <t>609703</t>
  </si>
  <si>
    <t>K-3094 35-02-K03094_911837981</t>
  </si>
  <si>
    <t>16.10.2019 19:10:55</t>
  </si>
  <si>
    <t>16.10.2019 21:23:02</t>
  </si>
  <si>
    <t>542364</t>
  </si>
  <si>
    <t>01.10.2019 15:01:04</t>
  </si>
  <si>
    <t>01.10.2019 15:40:30</t>
  </si>
  <si>
    <t>611875</t>
  </si>
  <si>
    <t>ÇUKURALTI M-27 35-25-M00075_9850524</t>
  </si>
  <si>
    <t>23.10.2019 09:06:00</t>
  </si>
  <si>
    <t>23.10.2019 11:16:48</t>
  </si>
  <si>
    <t>633073</t>
  </si>
  <si>
    <t>K-1075 35-02-K01075_99112797</t>
  </si>
  <si>
    <t>26.10.2019 15:02:57</t>
  </si>
  <si>
    <t>26.10.2019 19:28:49</t>
  </si>
  <si>
    <t>605355</t>
  </si>
  <si>
    <t>NİHAT  ÖZKAN VE ARK. T-SULAMA GRB. 35-13-L00106_A</t>
  </si>
  <si>
    <t>07.10.2019 09:37:00</t>
  </si>
  <si>
    <t>07.10.2019 13:23:36</t>
  </si>
  <si>
    <t>542179</t>
  </si>
  <si>
    <t>K-4597 35-09-K04597_35-09-K04597</t>
  </si>
  <si>
    <t>01.10.2019 09:34:00</t>
  </si>
  <si>
    <t>01.10.2019 10:01:24</t>
  </si>
  <si>
    <t>609041</t>
  </si>
  <si>
    <t>K-590 35-04-K00590_A3B A</t>
  </si>
  <si>
    <t>15.10.2019 12:15:00</t>
  </si>
  <si>
    <t>15.10.2019 15:46:15</t>
  </si>
  <si>
    <t>634455</t>
  </si>
  <si>
    <t>K-1361 35-02-K01361_99362084</t>
  </si>
  <si>
    <t>31.10.2019 09:24:39</t>
  </si>
  <si>
    <t>31.10.2019 12:59:09</t>
  </si>
  <si>
    <t>610837</t>
  </si>
  <si>
    <t>20.10.2019 08:39:47</t>
  </si>
  <si>
    <t>20.10.2019 09:52:26</t>
  </si>
  <si>
    <t>611129</t>
  </si>
  <si>
    <t>SELÇUK DM-1/TR1 (BİTÜ DM) 35-13-M00001_OTELLER M05</t>
  </si>
  <si>
    <t>21.10.2019 08:26:27</t>
  </si>
  <si>
    <t>21.10.2019 09:02:00</t>
  </si>
  <si>
    <t>605315</t>
  </si>
  <si>
    <t>K-903 35-02-K00903_35-02-K00903</t>
  </si>
  <si>
    <t>07.10.2019 08:38:00</t>
  </si>
  <si>
    <t>07.10.2019 16:41:27</t>
  </si>
  <si>
    <t>584201</t>
  </si>
  <si>
    <t>05.10.2019 08:39:00</t>
  </si>
  <si>
    <t>05.10.2019 17:48:39</t>
  </si>
  <si>
    <t>594930</t>
  </si>
  <si>
    <t>TR-293 (İM-1/TR-5) 35-19-L00348_50031831</t>
  </si>
  <si>
    <t>06.10.2019 10:32:00</t>
  </si>
  <si>
    <t>06.10.2019 11:38:43</t>
  </si>
  <si>
    <t>622313</t>
  </si>
  <si>
    <t>K-3772 35-02-K03772_913462861</t>
  </si>
  <si>
    <t>24.10.2019 11:19:31</t>
  </si>
  <si>
    <t>24.10.2019 16:22:36</t>
  </si>
  <si>
    <t>605499</t>
  </si>
  <si>
    <t>K-1315 35-02-K01315_99361884</t>
  </si>
  <si>
    <t>07.10.2019 13:42:47</t>
  </si>
  <si>
    <t>07.10.2019 14:32:53</t>
  </si>
  <si>
    <t>605450</t>
  </si>
  <si>
    <t>K-3451 35-08-K03451_97486572</t>
  </si>
  <si>
    <t>07.10.2019 11:41:06</t>
  </si>
  <si>
    <t>07.10.2019 19:27:30</t>
  </si>
  <si>
    <t>607358</t>
  </si>
  <si>
    <t>DM-7/7 35-26-M00638_  M01</t>
  </si>
  <si>
    <t>11.10.2019 07:55:53</t>
  </si>
  <si>
    <t>11.10.2019 08:52:44</t>
  </si>
  <si>
    <t>595100</t>
  </si>
  <si>
    <t>KİPA DM 35-26-M00283_YAZIBAŞI DM-4 M10</t>
  </si>
  <si>
    <t>06.10.2019 15:23:10</t>
  </si>
  <si>
    <t>06.10.2019 15:45:30</t>
  </si>
  <si>
    <t>584160</t>
  </si>
  <si>
    <t>YAZIBAŞI DM-5 35-26-M00550_DM-5/41 M08</t>
  </si>
  <si>
    <t>05.10.2019 07:27:04</t>
  </si>
  <si>
    <t>05.10.2019 08:14:03</t>
  </si>
  <si>
    <t>609317</t>
  </si>
  <si>
    <t>K-3094 35-02-K03094_B</t>
  </si>
  <si>
    <t>16.10.2019 08:58:00</t>
  </si>
  <si>
    <t>16.10.2019 16:20:00</t>
  </si>
  <si>
    <t>634432</t>
  </si>
  <si>
    <t>K-1454 35-01-K01454_35-01-K01454</t>
  </si>
  <si>
    <t>31.10.2019 09:12:00</t>
  </si>
  <si>
    <t>31.10.2019 14:51:46</t>
  </si>
  <si>
    <t>542585</t>
  </si>
  <si>
    <t>M-1204 35-10-M01204_912608038</t>
  </si>
  <si>
    <t>02.10.2019 09:01:13</t>
  </si>
  <si>
    <t>02.10.2019 11:48:45</t>
  </si>
  <si>
    <t>583498</t>
  </si>
  <si>
    <t>K-2342 35-03-K02342_A</t>
  </si>
  <si>
    <t>04.10.2019 12:50:52</t>
  </si>
  <si>
    <t>04.10.2019 16:26:00</t>
  </si>
  <si>
    <t>607938</t>
  </si>
  <si>
    <t>M-1018 35-03-M01018_35-03-M01018</t>
  </si>
  <si>
    <t>12.10.2019 12:59:00</t>
  </si>
  <si>
    <t>12.10.2019 14:50:07</t>
  </si>
  <si>
    <t>584455</t>
  </si>
  <si>
    <t>K-884 35-01-K00884_911360926</t>
  </si>
  <si>
    <t>05.10.2019 12:29:10</t>
  </si>
  <si>
    <t>06.10.2019 02:26:09</t>
  </si>
  <si>
    <t>606421</t>
  </si>
  <si>
    <t>K-1249 35-04-K01249_F</t>
  </si>
  <si>
    <t>09.10.2019 05:20:37</t>
  </si>
  <si>
    <t>09.10.2019 08:17:10</t>
  </si>
  <si>
    <t>633755</t>
  </si>
  <si>
    <t>L-393 YENİ OKUL 35-18-L00393_950448401</t>
  </si>
  <si>
    <t>28.10.2019 16:51:17</t>
  </si>
  <si>
    <t>28.10.2019 18:36:49</t>
  </si>
  <si>
    <t>610809</t>
  </si>
  <si>
    <t>SELÇUK İM 35-13-A00001_TR-A M03</t>
  </si>
  <si>
    <t>20.10.2019 07:18:31</t>
  </si>
  <si>
    <t>20.10.2019 08:10:32</t>
  </si>
  <si>
    <t>584482</t>
  </si>
  <si>
    <t>K-3332 35-02-K03332_99834475</t>
  </si>
  <si>
    <t>05.10.2019 13:23:40</t>
  </si>
  <si>
    <t>05.10.2019 19:16:05</t>
  </si>
  <si>
    <t>634119</t>
  </si>
  <si>
    <t>TR-2 35-19-L00002_  L03</t>
  </si>
  <si>
    <t>30.10.2019 09:30:33</t>
  </si>
  <si>
    <t>30.10.2019 11:42:54</t>
  </si>
  <si>
    <t>634221</t>
  </si>
  <si>
    <t>30.10.2019 12:36:00</t>
  </si>
  <si>
    <t>30.10.2019 16:21:14</t>
  </si>
  <si>
    <t>584439</t>
  </si>
  <si>
    <t>TR-50 35-19-L00050_7066803</t>
  </si>
  <si>
    <t>05.10.2019 11:16:56</t>
  </si>
  <si>
    <t>05.10.2019 14:21:44</t>
  </si>
  <si>
    <t>583948</t>
  </si>
  <si>
    <t>TR-75 35-19-L00075_B</t>
  </si>
  <si>
    <t>05.10.2019 00:05:06</t>
  </si>
  <si>
    <t>05.10.2019 02:17:15</t>
  </si>
  <si>
    <t>611548</t>
  </si>
  <si>
    <t>TR-62 35-19-L00062_  L01</t>
  </si>
  <si>
    <t>22.10.2019 09:51:39</t>
  </si>
  <si>
    <t>22.10.2019 16:26:43</t>
  </si>
  <si>
    <t>610011</t>
  </si>
  <si>
    <t>ÇİFTLİK İM 35-18-A00003_ÇİFTLİK M07</t>
  </si>
  <si>
    <t>17.10.2019 14:20:20</t>
  </si>
  <si>
    <t>17.10.2019 15:21:54</t>
  </si>
  <si>
    <t>609345</t>
  </si>
  <si>
    <t>K-3094 35-02-K03094_E</t>
  </si>
  <si>
    <t>16.10.2019 09:39:00</t>
  </si>
  <si>
    <t>16.10.2019 16:00:10</t>
  </si>
  <si>
    <t>610993</t>
  </si>
  <si>
    <t>K-3042 35-02-K03042_99998590</t>
  </si>
  <si>
    <t>20.10.2019 15:07:55</t>
  </si>
  <si>
    <t>20.10.2019 16:47:16</t>
  </si>
  <si>
    <t>622207</t>
  </si>
  <si>
    <t>K-3893 35-01-K03893_912845104</t>
  </si>
  <si>
    <t>24.10.2019 08:21:16</t>
  </si>
  <si>
    <t>24.10.2019 16:45:59</t>
  </si>
  <si>
    <t>634330</t>
  </si>
  <si>
    <t>HELVACI DM-2 35-17-M00359_  M02</t>
  </si>
  <si>
    <t>30.10.2019 17:58:44</t>
  </si>
  <si>
    <t>30.10.2019 18:31:45</t>
  </si>
  <si>
    <t>634344</t>
  </si>
  <si>
    <t>30.10.2019 18:35:24</t>
  </si>
  <si>
    <t>30.10.2019 20:17:32</t>
  </si>
  <si>
    <t>606491</t>
  </si>
  <si>
    <t>K-4186 35-03-K04186_35-03-K04186</t>
  </si>
  <si>
    <t>09.10.2019 09:27:50</t>
  </si>
  <si>
    <t>09.10.2019 10:48:39</t>
  </si>
  <si>
    <t>608647</t>
  </si>
  <si>
    <t>K-2744 35-03-K02744_35-03-K02744</t>
  </si>
  <si>
    <t>14.10.2019 13:51:00</t>
  </si>
  <si>
    <t>14.10.2019 14:18:49</t>
  </si>
  <si>
    <t>542177</t>
  </si>
  <si>
    <t>K-3100 35-02-K03100_35-02-K03100</t>
  </si>
  <si>
    <t>01.10.2019 13:33:50</t>
  </si>
  <si>
    <t>583508</t>
  </si>
  <si>
    <t>K-282 35-04-K00282_C4B C</t>
  </si>
  <si>
    <t>04.10.2019 12:56:00</t>
  </si>
  <si>
    <t>04.10.2019 17:34:16</t>
  </si>
  <si>
    <t>633581</t>
  </si>
  <si>
    <t>L-393 YENİ OKUL 35-18-L00393_950448554</t>
  </si>
  <si>
    <t>28.10.2019 09:53:52</t>
  </si>
  <si>
    <t>31.10.2019 18:28:40</t>
  </si>
  <si>
    <t>605369</t>
  </si>
  <si>
    <t>K-18 35-04-K00018_97464885</t>
  </si>
  <si>
    <t>07.10.2019 09:33:50</t>
  </si>
  <si>
    <t>07.10.2019 10:47:57</t>
  </si>
  <si>
    <t>606179</t>
  </si>
  <si>
    <t>TR-129 35-26-M00129_956615845</t>
  </si>
  <si>
    <t>08.10.2019 13:52:08</t>
  </si>
  <si>
    <t>08.10.2019 15:45:16</t>
  </si>
  <si>
    <t>610539</t>
  </si>
  <si>
    <t>SEFER YILDIZ ÖZEL TR 35-26-L00080Ö_DIREK TIPI TRAFO HUCRESI H01</t>
  </si>
  <si>
    <t>19.10.2019 11:10:03</t>
  </si>
  <si>
    <t>19.10.2019 14:58:14</t>
  </si>
  <si>
    <t>605478</t>
  </si>
  <si>
    <t>K-18 35-04-K00018_912239815</t>
  </si>
  <si>
    <t>07.10.2019 12:12:38</t>
  </si>
  <si>
    <t>08.10.2019 20:11:05</t>
  </si>
  <si>
    <t>607712</t>
  </si>
  <si>
    <t>K-1869 35-09-K01869_912645515</t>
  </si>
  <si>
    <t>11.10.2019 19:23:12</t>
  </si>
  <si>
    <t>12.10.2019 01:49:05</t>
  </si>
  <si>
    <t>595303</t>
  </si>
  <si>
    <t>07.10.2019 07:36:17</t>
  </si>
  <si>
    <t>07.10.2019 09:28:23</t>
  </si>
  <si>
    <t>633825</t>
  </si>
  <si>
    <t>SELÇUK İM 35-13-A00001_ŞEHİR-1 L20</t>
  </si>
  <si>
    <t>29.10.2019 02:49:47</t>
  </si>
  <si>
    <t>29.10.2019 03:18:00</t>
  </si>
  <si>
    <t>622356</t>
  </si>
  <si>
    <t>K-3074 35-04-K03074_35-04-K03074</t>
  </si>
  <si>
    <t>24.10.2019 13:12:00</t>
  </si>
  <si>
    <t>24.10.2019 13:59:40</t>
  </si>
  <si>
    <t>633707</t>
  </si>
  <si>
    <t>K-3042 35-02-K03042_99997292</t>
  </si>
  <si>
    <t>28.10.2019 14:32:26</t>
  </si>
  <si>
    <t>28.10.2019 21:51:37</t>
  </si>
  <si>
    <t>606625</t>
  </si>
  <si>
    <t>L-97 35-18-L00097_C</t>
  </si>
  <si>
    <t>09.10.2019 12:31:25</t>
  </si>
  <si>
    <t>09.10.2019 13:52:34</t>
  </si>
  <si>
    <t>583513</t>
  </si>
  <si>
    <t>TR-58 35-19-L00058_B</t>
  </si>
  <si>
    <t>04.10.2019 12:46:58</t>
  </si>
  <si>
    <t>04.10.2019 17:24:04</t>
  </si>
  <si>
    <t>634612</t>
  </si>
  <si>
    <t>K-885 35-04-K00885_A1</t>
  </si>
  <si>
    <t>31.10.2019 15:51:04</t>
  </si>
  <si>
    <t>31.10.2019 17:48:22</t>
  </si>
  <si>
    <t>609667</t>
  </si>
  <si>
    <t>L-439 35-18-L00439_915019741</t>
  </si>
  <si>
    <t>16.10.2019 18:53:54</t>
  </si>
  <si>
    <t>16.10.2019 21:15:07</t>
  </si>
  <si>
    <t>612182</t>
  </si>
  <si>
    <t>TR-26 35-13-L00026_D</t>
  </si>
  <si>
    <t>23.10.2019 23:55:20</t>
  </si>
  <si>
    <t>24.10.2019 00:35:45</t>
  </si>
  <si>
    <t>634320</t>
  </si>
  <si>
    <t>DM-11/9 45-71-M00290_953183489</t>
  </si>
  <si>
    <t>30.10.2019 17:28:41</t>
  </si>
  <si>
    <t>30.10.2019 18:14:23</t>
  </si>
  <si>
    <t>594542</t>
  </si>
  <si>
    <t>GÜMÜLDÜR M-13 35-25-M00013_G</t>
  </si>
  <si>
    <t>05.10.2019 15:05:00</t>
  </si>
  <si>
    <t>05.10.2019 15:44:40</t>
  </si>
  <si>
    <t>607172</t>
  </si>
  <si>
    <t>GÜMÜLDÜR DM 35-25-M00100_BARAJ M01</t>
  </si>
  <si>
    <t>10.10.2019 14:57:14</t>
  </si>
  <si>
    <t>10.10.2019 15:05:00</t>
  </si>
  <si>
    <t>607182</t>
  </si>
  <si>
    <t>10.10.2019 15:18:45</t>
  </si>
  <si>
    <t>10.10.2019 16:16:36</t>
  </si>
  <si>
    <t>608879</t>
  </si>
  <si>
    <t>GÜMÜLDÜR DM 35-25-M00100_DM-2/1 M08</t>
  </si>
  <si>
    <t>15.10.2019 07:58:02</t>
  </si>
  <si>
    <t>15.10.2019 08:05:43</t>
  </si>
  <si>
    <t>608303</t>
  </si>
  <si>
    <t>13.10.2019 14:49:11</t>
  </si>
  <si>
    <t>13.10.2019 15:10:12</t>
  </si>
  <si>
    <t>633348</t>
  </si>
  <si>
    <t>K-3042 35-02-K03042_910357326</t>
  </si>
  <si>
    <t>28.10.2019 07:42:10</t>
  </si>
  <si>
    <t>28.10.2019 15:01:43</t>
  </si>
  <si>
    <t>605897</t>
  </si>
  <si>
    <t>TR-1/2 45-72-M00002_956494628</t>
  </si>
  <si>
    <t>08.10.2019 08:54:25</t>
  </si>
  <si>
    <t>08.10.2019 10:01:25</t>
  </si>
  <si>
    <t>608054</t>
  </si>
  <si>
    <t>ÇUKURALTI M-26 35-25-M00074_DIREK TIPI TRAFO HUCRESI H01</t>
  </si>
  <si>
    <t>12.10.2019 17:34:37</t>
  </si>
  <si>
    <t>12.10.2019 18:50:08</t>
  </si>
  <si>
    <t>610565</t>
  </si>
  <si>
    <t>19.10.2019 12:12:25</t>
  </si>
  <si>
    <t>19.10.2019 14:54:18</t>
  </si>
  <si>
    <t>607682</t>
  </si>
  <si>
    <t>TR-94 45-78-L00094_953247642</t>
  </si>
  <si>
    <t>11.10.2019 17:56:38</t>
  </si>
  <si>
    <t>11.10.2019 19:08:08</t>
  </si>
  <si>
    <t>633279</t>
  </si>
  <si>
    <t>27.10.2019 10:51:11</t>
  </si>
  <si>
    <t>27.10.2019 14:23:32</t>
  </si>
  <si>
    <t>634377</t>
  </si>
  <si>
    <t>TR-2/14-A 45-72-L00068_956499245</t>
  </si>
  <si>
    <t>30.10.2019 22:05:34</t>
  </si>
  <si>
    <t>30.10.2019 22:38:45</t>
  </si>
  <si>
    <t>542472</t>
  </si>
  <si>
    <t>TR-102 45-78-L00102_49354978</t>
  </si>
  <si>
    <t>01.10.2019 18:47:00</t>
  </si>
  <si>
    <t>01.10.2019 19:23:21</t>
  </si>
  <si>
    <t>573320</t>
  </si>
  <si>
    <t>K-846 35-04-K00846_99394074</t>
  </si>
  <si>
    <t>03.10.2019 22:34:23</t>
  </si>
  <si>
    <t>04.10.2019 20:20:06</t>
  </si>
  <si>
    <t>608821</t>
  </si>
  <si>
    <t>K-1589 35-04-K01589_D</t>
  </si>
  <si>
    <t>14.10.2019 20:42:48</t>
  </si>
  <si>
    <t>14.10.2019 21:23:18</t>
  </si>
  <si>
    <t>610816</t>
  </si>
  <si>
    <t>GÜMÜLDÜR DM 35-25-M00100_SEFERİHİSAR M20</t>
  </si>
  <si>
    <t>20.10.2019 08:10:31</t>
  </si>
  <si>
    <t>20.10.2019 08:29:32</t>
  </si>
  <si>
    <t>542380</t>
  </si>
  <si>
    <t>K-4236 35-03-K04236_910845209</t>
  </si>
  <si>
    <t>01.10.2019 15:37:12</t>
  </si>
  <si>
    <t>01.10.2019 16:47:29</t>
  </si>
  <si>
    <t>610602</t>
  </si>
  <si>
    <t>L-300 DM 35-18-L00300_950449149</t>
  </si>
  <si>
    <t>19.10.2019 13:06:47</t>
  </si>
  <si>
    <t>19.10.2019 19:04:06</t>
  </si>
  <si>
    <t>573386</t>
  </si>
  <si>
    <t>L-93 35-18-L00093_950453404</t>
  </si>
  <si>
    <t>04.10.2019 09:09:44</t>
  </si>
  <si>
    <t>04.10.2019 11:50:26</t>
  </si>
  <si>
    <t>610495</t>
  </si>
  <si>
    <t>19.10.2019 09:52:42</t>
  </si>
  <si>
    <t>19.10.2019 10:39:51</t>
  </si>
  <si>
    <t>608103</t>
  </si>
  <si>
    <t>L-438 35-18-L00438_950430227</t>
  </si>
  <si>
    <t>12.10.2019 19:14:01</t>
  </si>
  <si>
    <t>13.10.2019 23:19:25</t>
  </si>
  <si>
    <t>542740</t>
  </si>
  <si>
    <t>02.10.2019 13:55:31</t>
  </si>
  <si>
    <t>02.10.2019 14:24:11</t>
  </si>
  <si>
    <t>610252</t>
  </si>
  <si>
    <t>HELVACI DM-2 35-17-M00359_  M04</t>
  </si>
  <si>
    <t>OG Travers Arızası</t>
  </si>
  <si>
    <t>18.10.2019 09:30:25</t>
  </si>
  <si>
    <t>18.10.2019 10:29:00</t>
  </si>
  <si>
    <t>609408</t>
  </si>
  <si>
    <t>16.10.2019 10:30:16</t>
  </si>
  <si>
    <t>16.10.2019 10:54:23</t>
  </si>
  <si>
    <t>607469</t>
  </si>
  <si>
    <t>TR-56 CEPHANELİK 35-19-L00056_956662753</t>
  </si>
  <si>
    <t>11.10.2019 17:46:52</t>
  </si>
  <si>
    <t>608141</t>
  </si>
  <si>
    <t>K-525 35-04-K00525_99321628</t>
  </si>
  <si>
    <t>13.10.2019 04:04:41</t>
  </si>
  <si>
    <t>13.10.2019 16:30:31</t>
  </si>
  <si>
    <t>573322</t>
  </si>
  <si>
    <t>K-3107 35-04-K03107_98977200</t>
  </si>
  <si>
    <t>03.10.2019 23:03:04</t>
  </si>
  <si>
    <t>04.10.2019 01:56:25</t>
  </si>
  <si>
    <t>542192</t>
  </si>
  <si>
    <t>K-2313 35-04-K02313_99361794</t>
  </si>
  <si>
    <t>01.10.2019 09:22:13</t>
  </si>
  <si>
    <t>01.10.2019 10:16:15</t>
  </si>
  <si>
    <t>542504</t>
  </si>
  <si>
    <t>K-1294 35-04-K01294_35-04-K01294</t>
  </si>
  <si>
    <t>01.10.2019 21:17:03</t>
  </si>
  <si>
    <t>01.10.2019 21:38:22</t>
  </si>
  <si>
    <t>610765</t>
  </si>
  <si>
    <t>HARMANDALI DM-3 (M-211) 35-09-M00211_EBSO TM M02</t>
  </si>
  <si>
    <t>19.10.2019 21:03:59</t>
  </si>
  <si>
    <t>19.10.2019 21:10:49</t>
  </si>
  <si>
    <t>542579</t>
  </si>
  <si>
    <t>K-3887 35-02-K03887_C</t>
  </si>
  <si>
    <t>02.10.2019 09:15:00</t>
  </si>
  <si>
    <t>02.10.2019 16:14:22</t>
  </si>
  <si>
    <t>542581</t>
  </si>
  <si>
    <t>K-3887 35-02-K03887_B</t>
  </si>
  <si>
    <t>02.10.2019 09:16:00</t>
  </si>
  <si>
    <t>02.10.2019 15:46:27</t>
  </si>
  <si>
    <t>542248</t>
  </si>
  <si>
    <t>TR-96 45-78-L00096_953247860</t>
  </si>
  <si>
    <t>01.10.2019 14:24:04</t>
  </si>
  <si>
    <t>01.10.2019 18:14:24</t>
  </si>
  <si>
    <t>542661</t>
  </si>
  <si>
    <t>TR-93 45-78-L00093_953247880</t>
  </si>
  <si>
    <t>02.10.2019 11:04:51</t>
  </si>
  <si>
    <t>02.10.2019 18:25:40</t>
  </si>
  <si>
    <t>633248</t>
  </si>
  <si>
    <t>L-492 (BALANBAKA-1) 35-18-L00492_950430909</t>
  </si>
  <si>
    <t>27.10.2019 09:41:56</t>
  </si>
  <si>
    <t>27.10.2019 11:29:12</t>
  </si>
  <si>
    <t>608082</t>
  </si>
  <si>
    <t>TR-57 45-78-L00057_953247664</t>
  </si>
  <si>
    <t>12.10.2019 18:51:35</t>
  </si>
  <si>
    <t>12.10.2019 19:41:24</t>
  </si>
  <si>
    <t>632481</t>
  </si>
  <si>
    <t>TR-182 45-78-L00182_</t>
  </si>
  <si>
    <t>24.10.2019 18:50:24</t>
  </si>
  <si>
    <t>24.10.2019 19:36:47</t>
  </si>
  <si>
    <t>610193</t>
  </si>
  <si>
    <t>TR-88 45-78-L00088_953247992</t>
  </si>
  <si>
    <t>17.10.2019 21:43:07</t>
  </si>
  <si>
    <t>17.10.2019 23:30:46</t>
  </si>
  <si>
    <t>609342</t>
  </si>
  <si>
    <t>K-3766 35-04-K03766_35-04-K03766</t>
  </si>
  <si>
    <t>16.10.2019 09:30:35</t>
  </si>
  <si>
    <t>16.10.2019 09:53:50</t>
  </si>
  <si>
    <t>632809</t>
  </si>
  <si>
    <t>M-444 35-03-M00444_A</t>
  </si>
  <si>
    <t>25.10.2019 16:22:38</t>
  </si>
  <si>
    <t>25.10.2019 19:17:19</t>
  </si>
  <si>
    <t>612184</t>
  </si>
  <si>
    <t>K-3012 35-04-K03012_E2B E</t>
  </si>
  <si>
    <t>24.10.2019 00:21:22</t>
  </si>
  <si>
    <t>24.10.2019 12:23:19</t>
  </si>
  <si>
    <t>583538</t>
  </si>
  <si>
    <t>K-2301 35-04-K02301_TRAFO K04</t>
  </si>
  <si>
    <t>04.10.2019 14:01:45</t>
  </si>
  <si>
    <t>04.10.2019 14:30:29</t>
  </si>
  <si>
    <t>583554</t>
  </si>
  <si>
    <t>K-816 35-04-K00816_913316890</t>
  </si>
  <si>
    <t>04.10.2019 14:00:19</t>
  </si>
  <si>
    <t>04.10.2019 16:20:59</t>
  </si>
  <si>
    <t>633743</t>
  </si>
  <si>
    <t>K-358 35-04-K00358_K-1227 K02</t>
  </si>
  <si>
    <t>28.10.2019 16:38:35</t>
  </si>
  <si>
    <t>28.10.2019 17:15:11</t>
  </si>
  <si>
    <t>633984</t>
  </si>
  <si>
    <t>29.10.2019 17:07:29</t>
  </si>
  <si>
    <t>29.10.2019 19:38:40</t>
  </si>
  <si>
    <t>609371</t>
  </si>
  <si>
    <t>K-934 35-04-K00934_99464321</t>
  </si>
  <si>
    <t>16.10.2019 09:56:52</t>
  </si>
  <si>
    <t>16.10.2019 19:12:23</t>
  </si>
  <si>
    <t>542588</t>
  </si>
  <si>
    <t>K-3031 35-02-K03031_H</t>
  </si>
  <si>
    <t>02.10.2019 09:24:00</t>
  </si>
  <si>
    <t>02.10.2019 10:01:40</t>
  </si>
  <si>
    <t>607560</t>
  </si>
  <si>
    <t>11.10.2019 13:54:00</t>
  </si>
  <si>
    <t>11.10.2019 14:34:32</t>
  </si>
  <si>
    <t>633416</t>
  </si>
  <si>
    <t>TR-96 45-78-L00096_953247710</t>
  </si>
  <si>
    <t>27.10.2019 18:06:32</t>
  </si>
  <si>
    <t>27.10.2019 22:22:41</t>
  </si>
  <si>
    <t>610177</t>
  </si>
  <si>
    <t>DM-1/TR-17 SEFERİHİSAR 35-14-M00329_914664732</t>
  </si>
  <si>
    <t>17.10.2019 20:15:00</t>
  </si>
  <si>
    <t>17.10.2019 20:46:48</t>
  </si>
  <si>
    <t>608658</t>
  </si>
  <si>
    <t>M-392 35-03-M00392_35-03-M00392</t>
  </si>
  <si>
    <t>14.10.2019 14:09:00</t>
  </si>
  <si>
    <t>14.10.2019 14:46:11</t>
  </si>
  <si>
    <t>633161</t>
  </si>
  <si>
    <t>L-492 (BALANBAKA-1) 35-18-L00492_950452164</t>
  </si>
  <si>
    <t>26.10.2019 18:50:44</t>
  </si>
  <si>
    <t>26.10.2019 22:38:26</t>
  </si>
  <si>
    <t>611188</t>
  </si>
  <si>
    <t>BİRGİ TR-24 35-15-L00795_950408131</t>
  </si>
  <si>
    <t>21.10.2019 09:51:02</t>
  </si>
  <si>
    <t>21.10.2019 10:41:08</t>
  </si>
  <si>
    <t>611586</t>
  </si>
  <si>
    <t>DM-4/TR-14 35-26-M01288_D01b D</t>
  </si>
  <si>
    <t>22.10.2019 11:07:00</t>
  </si>
  <si>
    <t>22.10.2019 14:58:28</t>
  </si>
  <si>
    <t>607512</t>
  </si>
  <si>
    <t>11.10.2019 11:41:36</t>
  </si>
  <si>
    <t>11.10.2019 19:34:03</t>
  </si>
  <si>
    <t>584361</t>
  </si>
  <si>
    <t>BİRGİ TR-12 35-15-L00267_950391128</t>
  </si>
  <si>
    <t>05.10.2019 10:14:45</t>
  </si>
  <si>
    <t>05.10.2019 13:07:23</t>
  </si>
  <si>
    <t>634598</t>
  </si>
  <si>
    <t>L-57 KERVANSARAY SİTESİ 35-14-L00057_956640079</t>
  </si>
  <si>
    <t>31.10.2019 14:54:12</t>
  </si>
  <si>
    <t>31.10.2019 16:56:16</t>
  </si>
  <si>
    <t>573324</t>
  </si>
  <si>
    <t>M-1292 35-02-M01292_99267935</t>
  </si>
  <si>
    <t>04.10.2019 12:45:29</t>
  </si>
  <si>
    <t>04.10.2019 16:16:39</t>
  </si>
  <si>
    <t>605451</t>
  </si>
  <si>
    <t>MURADİYE DM-4/12-B (DİREK TR-2) 45-71-M01873_C</t>
  </si>
  <si>
    <t>07.10.2019 11:50:22</t>
  </si>
  <si>
    <t>07.10.2019 20:07:11</t>
  </si>
  <si>
    <t>542492</t>
  </si>
  <si>
    <t>YELKİ TR-1 DM-2/7  (M-2341) 35-10-M02341_DAĞITIM TR-1 M04</t>
  </si>
  <si>
    <t>01.10.2019 19:56:41</t>
  </si>
  <si>
    <t>01.10.2019 20:11:48</t>
  </si>
  <si>
    <t>584285</t>
  </si>
  <si>
    <t>YELKİ TR-8 (M-2340) 35-10-M02340_913117216</t>
  </si>
  <si>
    <t>05.10.2019 09:31:05</t>
  </si>
  <si>
    <t>05.10.2019 18:25:37</t>
  </si>
  <si>
    <t>594717</t>
  </si>
  <si>
    <t>L-134 DENETMENLER SİTESİ 35-14-L00134_  L02</t>
  </si>
  <si>
    <t>05.10.2019 18:28:18</t>
  </si>
  <si>
    <t>05.10.2019 19:07:54</t>
  </si>
  <si>
    <t>607692</t>
  </si>
  <si>
    <t>K-870 35-02-K00870_912607498</t>
  </si>
  <si>
    <t>11.10.2019 18:23:02</t>
  </si>
  <si>
    <t>11.10.2019 20:10:50</t>
  </si>
  <si>
    <t>608536</t>
  </si>
  <si>
    <t>ÇUKURALTI M-14 35-25-M00060_  M03</t>
  </si>
  <si>
    <t>14.10.2019 09:21:00</t>
  </si>
  <si>
    <t>14.10.2019 14:07:03</t>
  </si>
  <si>
    <t>606543</t>
  </si>
  <si>
    <t>09.10.2019 10:13:48</t>
  </si>
  <si>
    <t>09.10.2019 11:02:44</t>
  </si>
  <si>
    <t>609190</t>
  </si>
  <si>
    <t>L-58 HAVACILAR SİTESİ 35-14-L00058_956639994</t>
  </si>
  <si>
    <t>15.10.2019 17:34:10</t>
  </si>
  <si>
    <t>15.10.2019 18:57:54</t>
  </si>
  <si>
    <t>609222</t>
  </si>
  <si>
    <t>M-392 35-03-M00392_TRAFO M04</t>
  </si>
  <si>
    <t>15.10.2019 19:13:00</t>
  </si>
  <si>
    <t>15.10.2019 19:20:19</t>
  </si>
  <si>
    <t>594535</t>
  </si>
  <si>
    <t>05.10.2019 14:20:06</t>
  </si>
  <si>
    <t>05.10.2019 15:08:54</t>
  </si>
  <si>
    <t>610250</t>
  </si>
  <si>
    <t>ILIPINAR GES DM 35-23-M00348_(OTOP) M01</t>
  </si>
  <si>
    <t>18.10.2019 08:41:08</t>
  </si>
  <si>
    <t>18.10.2019 09:49:36</t>
  </si>
  <si>
    <t>605553</t>
  </si>
  <si>
    <t>KOCA MEHMETLER TR-1 35-23-M00212_  H</t>
  </si>
  <si>
    <t>07.10.2019 15:05:51</t>
  </si>
  <si>
    <t>07.10.2019 16:12:12</t>
  </si>
  <si>
    <t>607033</t>
  </si>
  <si>
    <t>ILIPINAR GES DM 35-23-M00348_  M04</t>
  </si>
  <si>
    <t>10.10.2019 10:46:26</t>
  </si>
  <si>
    <t>10.10.2019 11:36:27</t>
  </si>
  <si>
    <t>610442</t>
  </si>
  <si>
    <t>GÖLMARMARA TR-8 45-85-L00008_45-85-L00008</t>
  </si>
  <si>
    <t>19.10.2019 09:02:00</t>
  </si>
  <si>
    <t>19.10.2019 12:11:48</t>
  </si>
  <si>
    <t>608028</t>
  </si>
  <si>
    <t>K-569 35-02-K00569_99467342</t>
  </si>
  <si>
    <t>12.10.2019 16:39:07</t>
  </si>
  <si>
    <t>12.10.2019 17:29:55</t>
  </si>
  <si>
    <t>633969</t>
  </si>
  <si>
    <t>L-225 35-18-L00225_950458394</t>
  </si>
  <si>
    <t>29.10.2019 16:24:46</t>
  </si>
  <si>
    <t>29.10.2019 17:22:09</t>
  </si>
  <si>
    <t>610873</t>
  </si>
  <si>
    <t>20.10.2019 10:06:12</t>
  </si>
  <si>
    <t>20.10.2019 10:11:22</t>
  </si>
  <si>
    <t>608645</t>
  </si>
  <si>
    <t>L-56 HUZURKENT 35-14-L00056_956640217</t>
  </si>
  <si>
    <t>14.10.2019 13:38:23</t>
  </si>
  <si>
    <t>14.10.2019 14:28:08</t>
  </si>
  <si>
    <t>611485</t>
  </si>
  <si>
    <t>DM-3/16 35-29-M00015_A01b</t>
  </si>
  <si>
    <t>22.10.2019 08:31:13</t>
  </si>
  <si>
    <t>22.10.2019 09:11:26</t>
  </si>
  <si>
    <t>607112</t>
  </si>
  <si>
    <t>10.10.2019 12:38:49</t>
  </si>
  <si>
    <t>10.10.2019 13:40:39</t>
  </si>
  <si>
    <t>584190</t>
  </si>
  <si>
    <t>YELKİ TR-4 35-10-L00004_A</t>
  </si>
  <si>
    <t>05.10.2019 08:20:33</t>
  </si>
  <si>
    <t>05.10.2019 09:23:49</t>
  </si>
  <si>
    <t>583666</t>
  </si>
  <si>
    <t>YELKİ TR-4 35-10-L00004_C</t>
  </si>
  <si>
    <t>04.10.2019 16:40:05</t>
  </si>
  <si>
    <t>04.10.2019 19:09:47</t>
  </si>
  <si>
    <t>583923</t>
  </si>
  <si>
    <t>05.10.2019 00:45:36</t>
  </si>
  <si>
    <t>05.10.2019 03:04:28</t>
  </si>
  <si>
    <t>607482</t>
  </si>
  <si>
    <t>K-3888 35-02-K03888_35-02-K03888</t>
  </si>
  <si>
    <t>11.10.2019 11:16:25</t>
  </si>
  <si>
    <t>11.10.2019 12:03:50</t>
  </si>
  <si>
    <t>606958</t>
  </si>
  <si>
    <t>YELKİ TR-4 35-10-L00004_35-10-L00004</t>
  </si>
  <si>
    <t>10.10.2019 09:26:49</t>
  </si>
  <si>
    <t>10.10.2019 11:10:12</t>
  </si>
  <si>
    <t>573424</t>
  </si>
  <si>
    <t>K-3688 35-02-K03688_B</t>
  </si>
  <si>
    <t>04.10.2019 10:07:00</t>
  </si>
  <si>
    <t>04.10.2019 15:00:52</t>
  </si>
  <si>
    <t>606892</t>
  </si>
  <si>
    <t>K-2487 35-04-K02487_910753517</t>
  </si>
  <si>
    <t>10.10.2019 04:40:50</t>
  </si>
  <si>
    <t>10.10.2019 09:30:53</t>
  </si>
  <si>
    <t>611154</t>
  </si>
  <si>
    <t>DM-11/9 45-71-M00290_C</t>
  </si>
  <si>
    <t>21.10.2019 09:14:00</t>
  </si>
  <si>
    <t>21.10.2019 17:48:20</t>
  </si>
  <si>
    <t>605533</t>
  </si>
  <si>
    <t>PAMUKYAZI-3 35-26-L00382_956601876</t>
  </si>
  <si>
    <t>07.10.2019 14:43:52</t>
  </si>
  <si>
    <t>07.10.2019 18:12:14</t>
  </si>
  <si>
    <t>609965</t>
  </si>
  <si>
    <t>K-1227 35-04-K01227_913562059</t>
  </si>
  <si>
    <t>17.10.2019 14:42:08</t>
  </si>
  <si>
    <t>17.10.2019 16:12:14</t>
  </si>
  <si>
    <t>573426</t>
  </si>
  <si>
    <t>04.10.2019 10:09:00</t>
  </si>
  <si>
    <t>04.10.2019 14:49:35</t>
  </si>
  <si>
    <t>608608</t>
  </si>
  <si>
    <t>K-2406 35-04-K02406_99425256</t>
  </si>
  <si>
    <t>14.10.2019 11:49:06</t>
  </si>
  <si>
    <t>14.10.2019 13:53:12</t>
  </si>
  <si>
    <t>611416</t>
  </si>
  <si>
    <t>L-2 35-18-L00002_C1 50072614</t>
  </si>
  <si>
    <t>21.10.2019 18:07:24</t>
  </si>
  <si>
    <t>21.10.2019 19:53:33</t>
  </si>
  <si>
    <t>611508</t>
  </si>
  <si>
    <t>CABARLAR KÖK 45-75-M00053_  M08</t>
  </si>
  <si>
    <t>22.10.2019 09:08:40</t>
  </si>
  <si>
    <t>22.10.2019 16:01:42</t>
  </si>
  <si>
    <t>608395</t>
  </si>
  <si>
    <t>TR-90 45-78-L00090_953248096</t>
  </si>
  <si>
    <t>13.10.2019 18:29:37</t>
  </si>
  <si>
    <t>13.10.2019 20:03:16</t>
  </si>
  <si>
    <t>634058</t>
  </si>
  <si>
    <t>GÖRDES TR-6 45-75-M00006_TRAFO KORUMA VE TR-3 M01</t>
  </si>
  <si>
    <t>30.10.2019 03:31:01</t>
  </si>
  <si>
    <t>30.10.2019 03:52:12</t>
  </si>
  <si>
    <t>610370</t>
  </si>
  <si>
    <t>L-223 35-14-L00223_956639756</t>
  </si>
  <si>
    <t>18.10.2019 21:44:10</t>
  </si>
  <si>
    <t>18.10.2019 23:41:26</t>
  </si>
  <si>
    <t>612118</t>
  </si>
  <si>
    <t>23.10.2019 17:53:57</t>
  </si>
  <si>
    <t>24.10.2019 10:13:02</t>
  </si>
  <si>
    <t>608598</t>
  </si>
  <si>
    <t>14.10.2019 12:01:00</t>
  </si>
  <si>
    <t>14.10.2019 13:48:41</t>
  </si>
  <si>
    <t>584338</t>
  </si>
  <si>
    <t>ASARLIK TR-14 KÖK 35-28-M00168_  M11</t>
  </si>
  <si>
    <t>05.10.2019 10:02:31</t>
  </si>
  <si>
    <t>05.10.2019 10:48:40</t>
  </si>
  <si>
    <t>584027</t>
  </si>
  <si>
    <t>ASARLIK TR-14 KÖK 35-28-M00168_  M01</t>
  </si>
  <si>
    <t>05.10.2019 02:55:09</t>
  </si>
  <si>
    <t>05.10.2019 05:48:26</t>
  </si>
  <si>
    <t>595169</t>
  </si>
  <si>
    <t>ASARLIK TR-14 KÖK 35-28-M00168_  M09</t>
  </si>
  <si>
    <t>06.10.2019 17:43:42</t>
  </si>
  <si>
    <t>06.10.2019 18:43:04</t>
  </si>
  <si>
    <t>606158</t>
  </si>
  <si>
    <t>DM-1/62 35-29-M00062_D01b</t>
  </si>
  <si>
    <t>08.10.2019 13:42:30</t>
  </si>
  <si>
    <t>08.10.2019 16:42:39</t>
  </si>
  <si>
    <t>552981</t>
  </si>
  <si>
    <t>K-2861 35-03-K02861_910171871</t>
  </si>
  <si>
    <t>03.10.2019 08:42:51</t>
  </si>
  <si>
    <t>03.10.2019 10:58:36</t>
  </si>
  <si>
    <t>634044</t>
  </si>
  <si>
    <t>K-2880 35-03-K02880_b1b B</t>
  </si>
  <si>
    <t>29.10.2019 21:51:18</t>
  </si>
  <si>
    <t>30.10.2019 00:39:03</t>
  </si>
  <si>
    <t>607271</t>
  </si>
  <si>
    <t>DM-1/62 35-29-M00062_950317645</t>
  </si>
  <si>
    <t>10.10.2019 18:41:25</t>
  </si>
  <si>
    <t>10.10.2019 19:34:44</t>
  </si>
  <si>
    <t>611747</t>
  </si>
  <si>
    <t>M-32 35-02-M00032_99959947</t>
  </si>
  <si>
    <t>22.10.2019 17:36:05</t>
  </si>
  <si>
    <t>22.10.2019 20:02:42</t>
  </si>
  <si>
    <t>612132</t>
  </si>
  <si>
    <t>K-3016 35-03-K03016_910638013</t>
  </si>
  <si>
    <t>23.10.2019 18:43:58</t>
  </si>
  <si>
    <t>23.10.2019 20:21:26</t>
  </si>
  <si>
    <t>584419</t>
  </si>
  <si>
    <t>TR-57 BAKSAN 35-19-L00057_6148709</t>
  </si>
  <si>
    <t>05.10.2019 11:46:54</t>
  </si>
  <si>
    <t>05.10.2019 13:05:31</t>
  </si>
  <si>
    <t>634055</t>
  </si>
  <si>
    <t>HELVACI KÖK-1 35-17-M00360_  M03</t>
  </si>
  <si>
    <t>30.10.2019 01:31:11</t>
  </si>
  <si>
    <t>30.10.2019 03:07:32</t>
  </si>
  <si>
    <t>633973</t>
  </si>
  <si>
    <t>29.10.2019 16:37:09</t>
  </si>
  <si>
    <t>29.10.2019 17:16:40</t>
  </si>
  <si>
    <t>633721</t>
  </si>
  <si>
    <t>28.10.2019 15:45:04</t>
  </si>
  <si>
    <t>28.10.2019 16:09:05</t>
  </si>
  <si>
    <t>611769</t>
  </si>
  <si>
    <t>K-3016 35-03-K03016_911068581</t>
  </si>
  <si>
    <t>22.10.2019 18:41:59</t>
  </si>
  <si>
    <t>22.10.2019 19:54:36</t>
  </si>
  <si>
    <t>595266</t>
  </si>
  <si>
    <t>AKHİSAR İM 45-72-A00001_TR2/18 L12</t>
  </si>
  <si>
    <t>07.10.2019 00:46:54</t>
  </si>
  <si>
    <t>07.10.2019 00:53:51</t>
  </si>
  <si>
    <t>606325</t>
  </si>
  <si>
    <t>08.10.2019 18:42:18</t>
  </si>
  <si>
    <t>08.10.2019 22:25:31</t>
  </si>
  <si>
    <t>584147</t>
  </si>
  <si>
    <t>TR-2/11 45-72-L00011_49670395</t>
  </si>
  <si>
    <t>05.10.2019 07:39:20</t>
  </si>
  <si>
    <t>05.10.2019 09:02:39</t>
  </si>
  <si>
    <t>583633</t>
  </si>
  <si>
    <t>TR-67 35-19-L00067_6875555</t>
  </si>
  <si>
    <t>04.10.2019 15:12:15</t>
  </si>
  <si>
    <t>04.10.2019 19:12:18</t>
  </si>
  <si>
    <t>610590</t>
  </si>
  <si>
    <t>TR-1/2 45-72-M00002_954914466</t>
  </si>
  <si>
    <t>19.10.2019 13:00:54</t>
  </si>
  <si>
    <t>19.10.2019 14:04:47</t>
  </si>
  <si>
    <t>594740</t>
  </si>
  <si>
    <t>TR-6 35-22-M00006_A</t>
  </si>
  <si>
    <t>05.10.2019 19:14:11</t>
  </si>
  <si>
    <t>05.10.2019 19:26:35</t>
  </si>
  <si>
    <t>605442</t>
  </si>
  <si>
    <t>TR-10 35-22-M00010_9762068</t>
  </si>
  <si>
    <t>07.10.2019 11:51:00</t>
  </si>
  <si>
    <t>07.10.2019 13:48:47</t>
  </si>
  <si>
    <t>633762</t>
  </si>
  <si>
    <t>TR-2/5 45-72-L00005_956476739</t>
  </si>
  <si>
    <t>28.10.2019 17:39:59</t>
  </si>
  <si>
    <t>28.10.2019 19:35:09</t>
  </si>
  <si>
    <t>542882</t>
  </si>
  <si>
    <t>M-1204 35-10-M01204_913113433</t>
  </si>
  <si>
    <t>02.10.2019 18:46:07</t>
  </si>
  <si>
    <t>02.10.2019 21:52:34</t>
  </si>
  <si>
    <t>542934</t>
  </si>
  <si>
    <t>M-1543 35-01-M01543_911533792</t>
  </si>
  <si>
    <t>03.10.2019 00:31:48</t>
  </si>
  <si>
    <t>03.10.2019 01:47:40</t>
  </si>
  <si>
    <t>606124</t>
  </si>
  <si>
    <t>TR-27 35-15-L00027_48891314</t>
  </si>
  <si>
    <t>08.10.2019 13:20:24</t>
  </si>
  <si>
    <t>08.10.2019 14:17:08</t>
  </si>
  <si>
    <t>542514</t>
  </si>
  <si>
    <t>K-3545 35-01-K03545_35-01-K03545</t>
  </si>
  <si>
    <t>02.10.2019 00:10:25</t>
  </si>
  <si>
    <t>02.10.2019 01:30:30</t>
  </si>
  <si>
    <t>594881</t>
  </si>
  <si>
    <t>K-3545 35-01-K03545_A</t>
  </si>
  <si>
    <t>06.10.2019 09:23:00</t>
  </si>
  <si>
    <t>06.10.2019 14:51:48</t>
  </si>
  <si>
    <t>584303</t>
  </si>
  <si>
    <t>K-3545 35-01-K03545_C</t>
  </si>
  <si>
    <t>05.10.2019 09:52:00</t>
  </si>
  <si>
    <t>05.10.2019 14:12:04</t>
  </si>
  <si>
    <t>605931</t>
  </si>
  <si>
    <t>08.10.2019 09:28:06</t>
  </si>
  <si>
    <t>08.10.2019 16:45:44</t>
  </si>
  <si>
    <t>611760</t>
  </si>
  <si>
    <t>DM-2/25 35-29-M00096_950315364</t>
  </si>
  <si>
    <t>22.10.2019 18:22:20</t>
  </si>
  <si>
    <t>23.10.2019 13:05:02</t>
  </si>
  <si>
    <t>609399</t>
  </si>
  <si>
    <t>K-1192 35-02-K01192_910058890</t>
  </si>
  <si>
    <t>16.10.2019 10:01:43</t>
  </si>
  <si>
    <t>16.10.2019 11:30:23</t>
  </si>
  <si>
    <t>606859</t>
  </si>
  <si>
    <t>K-442 35-01-K00442_M1 M</t>
  </si>
  <si>
    <t>09.10.2019 21:37:34</t>
  </si>
  <si>
    <t>10.10.2019 04:20:45</t>
  </si>
  <si>
    <t>606799</t>
  </si>
  <si>
    <t>09.10.2019 18:17:33</t>
  </si>
  <si>
    <t>09.10.2019 21:31:53</t>
  </si>
  <si>
    <t>605325</t>
  </si>
  <si>
    <t>M-1014 35-03-M01014_A</t>
  </si>
  <si>
    <t>07.10.2019 08:55:55</t>
  </si>
  <si>
    <t>07.10.2019 12:27:13</t>
  </si>
  <si>
    <t>553073</t>
  </si>
  <si>
    <t>K-3249 35-03-K03249_B</t>
  </si>
  <si>
    <t>03.10.2019 11:32:00</t>
  </si>
  <si>
    <t>03.10.2019 12:40:30</t>
  </si>
  <si>
    <t>609221</t>
  </si>
  <si>
    <t>M-1013 35-03-M01013_B</t>
  </si>
  <si>
    <t>15.10.2019 18:56:40</t>
  </si>
  <si>
    <t>15.10.2019 19:25:08</t>
  </si>
  <si>
    <t>594969</t>
  </si>
  <si>
    <t>IRLAMAZ TR-1 45-83-L00231_DIREK TIPI TRAFO HUCRESI H01</t>
  </si>
  <si>
    <t>06.10.2019 11:12:28</t>
  </si>
  <si>
    <t>06.10.2019 13:36:37</t>
  </si>
  <si>
    <t>610355</t>
  </si>
  <si>
    <t>TR-24 35-13-L00024_946425452</t>
  </si>
  <si>
    <t>18.10.2019 14:48:55</t>
  </si>
  <si>
    <t>542339</t>
  </si>
  <si>
    <t>DM-2/40-A (SERİN SOKAK) 45-71-M00516_953187076</t>
  </si>
  <si>
    <t>01.10.2019 14:10:23</t>
  </si>
  <si>
    <t>01.10.2019 15:45:11</t>
  </si>
  <si>
    <t>610689</t>
  </si>
  <si>
    <t>L-254 35-18-L00254_6283056</t>
  </si>
  <si>
    <t>19.10.2019 16:38:54</t>
  </si>
  <si>
    <t>19.10.2019 19:57:45</t>
  </si>
  <si>
    <t>542753</t>
  </si>
  <si>
    <t>ÇUKURALTI M-26 35-25-M00074_955264935</t>
  </si>
  <si>
    <t>02.10.2019 14:36:00</t>
  </si>
  <si>
    <t>02.10.2019 17:32:13</t>
  </si>
  <si>
    <t>583526</t>
  </si>
  <si>
    <t>L-233 35-18-L00233_11887316</t>
  </si>
  <si>
    <t>04.10.2019 13:26:52</t>
  </si>
  <si>
    <t>04.10.2019 19:30:53</t>
  </si>
  <si>
    <t>542108</t>
  </si>
  <si>
    <t>ZEYTİNALAN İM 35-19-A00002_TR-69 L10</t>
  </si>
  <si>
    <t>01.10.2019 02:23:01</t>
  </si>
  <si>
    <t>01.10.2019 03:38:05</t>
  </si>
  <si>
    <t>611477</t>
  </si>
  <si>
    <t>ÇUKURALTI M-26 35-25-M00074_955265008</t>
  </si>
  <si>
    <t>22.10.2019 08:00:16</t>
  </si>
  <si>
    <t>22.10.2019 09:40:02</t>
  </si>
  <si>
    <t>622256</t>
  </si>
  <si>
    <t>ZEYTİNALAN İM 35-19-A00002_TR-98 L08</t>
  </si>
  <si>
    <t>24.10.2019 09:30:30</t>
  </si>
  <si>
    <t>24.10.2019 17:46:17</t>
  </si>
  <si>
    <t>609833</t>
  </si>
  <si>
    <t>TR-70 KALABAK 35-19-L00070_6810533</t>
  </si>
  <si>
    <t>17.10.2019 09:15:00</t>
  </si>
  <si>
    <t>17.10.2019 11:15:33</t>
  </si>
  <si>
    <t>609900</t>
  </si>
  <si>
    <t>TR-69 35-19-L00069_  L03</t>
  </si>
  <si>
    <t>17.10.2019 12:10:32</t>
  </si>
  <si>
    <t>609842</t>
  </si>
  <si>
    <t>ZEYTİNALANI TR-101 35-19-L00101_  L01</t>
  </si>
  <si>
    <t>17.10.2019 09:23:13</t>
  </si>
  <si>
    <t>17.10.2019 16:50:33</t>
  </si>
  <si>
    <t>609947</t>
  </si>
  <si>
    <t>TR-73 35-19-L00073_9034564</t>
  </si>
  <si>
    <t>17.10.2019 12:15:00</t>
  </si>
  <si>
    <t>17.10.2019 17:16:53</t>
  </si>
  <si>
    <t>611728</t>
  </si>
  <si>
    <t>DM-2/25 35-29-M00096_950315452</t>
  </si>
  <si>
    <t>22.10.2019 17:07:44</t>
  </si>
  <si>
    <t>22.10.2019 17:39:49</t>
  </si>
  <si>
    <t>610245</t>
  </si>
  <si>
    <t>KİPA DM 35-26-M00283_YAZIBAŞI DM-4 HAVAİ HAT M03</t>
  </si>
  <si>
    <t>18.10.2019 08:54:58</t>
  </si>
  <si>
    <t>18.10.2019 09:06:58</t>
  </si>
  <si>
    <t>611809</t>
  </si>
  <si>
    <t>TR-76 35-19-L00076_956672408</t>
  </si>
  <si>
    <t>22.10.2019 20:23:07</t>
  </si>
  <si>
    <t>22.10.2019 22:21:27</t>
  </si>
  <si>
    <t>611116</t>
  </si>
  <si>
    <t>K-670 35-01-K00670_C</t>
  </si>
  <si>
    <t>21.10.2019 05:09:19</t>
  </si>
  <si>
    <t>21.10.2019 12:10:14</t>
  </si>
  <si>
    <t>583915</t>
  </si>
  <si>
    <t>YELKİ İM 35-10-A00003_BADEMLER GİRİŞ M08</t>
  </si>
  <si>
    <t>05.10.2019 00:20:11</t>
  </si>
  <si>
    <t>05.10.2019 01:04:16</t>
  </si>
  <si>
    <t>542195</t>
  </si>
  <si>
    <t>KUŞÇULAR DM 35-19-M00461_ALAÇATI-1 ÇIKIŞ M02</t>
  </si>
  <si>
    <t>01.10.2019 09:51:49</t>
  </si>
  <si>
    <t>01.10.2019 10:03:00</t>
  </si>
  <si>
    <t>610960</t>
  </si>
  <si>
    <t>TR-2 35-13-L00002_946421537</t>
  </si>
  <si>
    <t>20.10.2019 11:57:31</t>
  </si>
  <si>
    <t>20.10.2019 20:37:50</t>
  </si>
  <si>
    <t>611328</t>
  </si>
  <si>
    <t>TR-2/84 45-83-L00084_953714176</t>
  </si>
  <si>
    <t>21.10.2019 15:15:16</t>
  </si>
  <si>
    <t>21.10.2019 16:58:19</t>
  </si>
  <si>
    <t>595185</t>
  </si>
  <si>
    <t>YELKİ TR-3 (M-2344) 35-10-M02344_913325270</t>
  </si>
  <si>
    <t>06.10.2019 18:17:43</t>
  </si>
  <si>
    <t>06.10.2019 21:00:37</t>
  </si>
  <si>
    <t>542888</t>
  </si>
  <si>
    <t>TR-1/40 45-83-M00040_955176313</t>
  </si>
  <si>
    <t>02.10.2019 19:10:43</t>
  </si>
  <si>
    <t>02.10.2019 20:10:29</t>
  </si>
  <si>
    <t>632757</t>
  </si>
  <si>
    <t>K-2759 35-02-K02759_910028313</t>
  </si>
  <si>
    <t>25.10.2019 15:03:03</t>
  </si>
  <si>
    <t>25.10.2019 16:05:50</t>
  </si>
  <si>
    <t>607263</t>
  </si>
  <si>
    <t>EMİRALEM TR-16 35-28-M00234_B</t>
  </si>
  <si>
    <t>10.10.2019 18:25:24</t>
  </si>
  <si>
    <t>10.10.2019 19:17:52</t>
  </si>
  <si>
    <t>542880</t>
  </si>
  <si>
    <t>BAĞARASI TR-7 35-23-M00176_915114680</t>
  </si>
  <si>
    <t>02.10.2019 18:45:16</t>
  </si>
  <si>
    <t>03.10.2019 17:02:13</t>
  </si>
  <si>
    <t>607163</t>
  </si>
  <si>
    <t>ZEYTİNDAĞ TR-1 35-16-M00003_953328551</t>
  </si>
  <si>
    <t>10.10.2019 14:38:12</t>
  </si>
  <si>
    <t>10.10.2019 17:58:00</t>
  </si>
  <si>
    <t>622251</t>
  </si>
  <si>
    <t>24.10.2019 09:34:00</t>
  </si>
  <si>
    <t>24.10.2019 10:05:47</t>
  </si>
  <si>
    <t>632538</t>
  </si>
  <si>
    <t>ZEYTİNDAĞ DM 35-16-M00138_ZEYTİNDAĞ-1 ÇIKIŞ M04</t>
  </si>
  <si>
    <t>25.10.2019 07:18:33</t>
  </si>
  <si>
    <t>25.10.2019 08:18:08</t>
  </si>
  <si>
    <t>606847</t>
  </si>
  <si>
    <t>TR-1/3 45-83-M00003_955159196</t>
  </si>
  <si>
    <t>09.10.2019 20:15:44</t>
  </si>
  <si>
    <t>09.10.2019 21:38:26</t>
  </si>
  <si>
    <t>605810</t>
  </si>
  <si>
    <t>08.10.2019 04:43:39</t>
  </si>
  <si>
    <t>08.10.2019 06:08:56</t>
  </si>
  <si>
    <t>552975</t>
  </si>
  <si>
    <t>03.10.2019 08:57:39</t>
  </si>
  <si>
    <t>03.10.2019 09:43:25</t>
  </si>
  <si>
    <t>607438</t>
  </si>
  <si>
    <t>TR-56 CEPHANELİK 35-19-L00056_956664780</t>
  </si>
  <si>
    <t>11.10.2019 09:56:06</t>
  </si>
  <si>
    <t>11.10.2019 11:07:41</t>
  </si>
  <si>
    <t>607666</t>
  </si>
  <si>
    <t>TR-22 (DM-7/TR-23) 35-19-L00022_956667826</t>
  </si>
  <si>
    <t>11.10.2019 17:07:28</t>
  </si>
  <si>
    <t>11.10.2019 19:58:38</t>
  </si>
  <si>
    <t>594766</t>
  </si>
  <si>
    <t>TR-157 35-19-M00157_DIREK TIPI TRAFO HUCRESI H01</t>
  </si>
  <si>
    <t>05.10.2019 19:33:44</t>
  </si>
  <si>
    <t>05.10.2019 21:48:34</t>
  </si>
  <si>
    <t>632553</t>
  </si>
  <si>
    <t>25.10.2019 08:30:16</t>
  </si>
  <si>
    <t>25.10.2019 09:07:14</t>
  </si>
  <si>
    <t>583762</t>
  </si>
  <si>
    <t>DM-1/42 45-71-M00025_953222257</t>
  </si>
  <si>
    <t>04.10.2019 18:04:51</t>
  </si>
  <si>
    <t>04.10.2019 21:41:45</t>
  </si>
  <si>
    <t>606547</t>
  </si>
  <si>
    <t>DM-1/42 45-71-M00025_953222258</t>
  </si>
  <si>
    <t>09.10.2019 10:14:58</t>
  </si>
  <si>
    <t>09.10.2019 17:21:46</t>
  </si>
  <si>
    <t>584314</t>
  </si>
  <si>
    <t>DM-1/38 45-71-M00050_A</t>
  </si>
  <si>
    <t>05.10.2019 09:40:03</t>
  </si>
  <si>
    <t>05.10.2019 10:52:12</t>
  </si>
  <si>
    <t>609668</t>
  </si>
  <si>
    <t>DM-13/22 (ÇİMENLİ SOKAK) 45-71-M00059_953244212</t>
  </si>
  <si>
    <t>16.10.2019 18:54:57</t>
  </si>
  <si>
    <t>16.10.2019 20:06:10</t>
  </si>
  <si>
    <t>609909</t>
  </si>
  <si>
    <t>DM-25/2 45-71-M00056_A</t>
  </si>
  <si>
    <t>17.10.2019 11:17:00</t>
  </si>
  <si>
    <t>17.10.2019 13:06:02</t>
  </si>
  <si>
    <t>542434</t>
  </si>
  <si>
    <t>M-448 35-03-M00448_915016861</t>
  </si>
  <si>
    <t>01.10.2019 17:26:00</t>
  </si>
  <si>
    <t>01.10.2019 18:27:23</t>
  </si>
  <si>
    <t>610017</t>
  </si>
  <si>
    <t>TR-65 45-77-L00065_B</t>
  </si>
  <si>
    <t>17.10.2019 14:14:15</t>
  </si>
  <si>
    <t>17.10.2019 16:02:00</t>
  </si>
  <si>
    <t>634409</t>
  </si>
  <si>
    <t>TR-15 45-77-L00015_DIREK TIPI TRAFO HUCRESI H01</t>
  </si>
  <si>
    <t>31.10.2019 08:25:46</t>
  </si>
  <si>
    <t>31.10.2019 09:11:08</t>
  </si>
  <si>
    <t>595059</t>
  </si>
  <si>
    <t>DM-25/16 45-71-M00392_953243814</t>
  </si>
  <si>
    <t>06.10.2019 14:01:17</t>
  </si>
  <si>
    <t>06.10.2019 15:50:30</t>
  </si>
  <si>
    <t>610100</t>
  </si>
  <si>
    <t>17.10.2019 17:06:35</t>
  </si>
  <si>
    <t>17.10.2019 17:47:02</t>
  </si>
  <si>
    <t>605512</t>
  </si>
  <si>
    <t>TR-52 45-77-L00052_A</t>
  </si>
  <si>
    <t>07.10.2019 14:13:13</t>
  </si>
  <si>
    <t>07.10.2019 15:38:53</t>
  </si>
  <si>
    <t>634399</t>
  </si>
  <si>
    <t>K-4284 35-02-K04284_K-1674 K02</t>
  </si>
  <si>
    <t>31.10.2019 08:08:00</t>
  </si>
  <si>
    <t>31.10.2019 08:27:36</t>
  </si>
  <si>
    <t>608639</t>
  </si>
  <si>
    <t>M-741 35-03-M00741_35-03-M00741</t>
  </si>
  <si>
    <t>14.10.2019 13:35:58</t>
  </si>
  <si>
    <t>14.10.2019 13:47:13</t>
  </si>
  <si>
    <t>611249</t>
  </si>
  <si>
    <t>L-97 35-18-L00097_950457867</t>
  </si>
  <si>
    <t>21.10.2019 11:40:25</t>
  </si>
  <si>
    <t>21.10.2019 13:37:00</t>
  </si>
  <si>
    <t>607064</t>
  </si>
  <si>
    <t>TR-11/9B 45-71-M01981_953183587</t>
  </si>
  <si>
    <t>10.10.2019 11:22:06</t>
  </si>
  <si>
    <t>10.10.2019 17:49:47</t>
  </si>
  <si>
    <t>594728</t>
  </si>
  <si>
    <t>AŞAĞI KIZILCA TR-2 35-27-L00025_912719135</t>
  </si>
  <si>
    <t>05.10.2019 18:38:04</t>
  </si>
  <si>
    <t>05.10.2019 19:35:29</t>
  </si>
  <si>
    <t>584156</t>
  </si>
  <si>
    <t>TR-105 45-78-L00105_953248980</t>
  </si>
  <si>
    <t>05.10.2019 07:53:24</t>
  </si>
  <si>
    <t>05.10.2019 11:08:44</t>
  </si>
  <si>
    <t>605497</t>
  </si>
  <si>
    <t>TR-170 45-78-L00170_953248976</t>
  </si>
  <si>
    <t>07.10.2019 13:44:13</t>
  </si>
  <si>
    <t>07.10.2019 14:48:26</t>
  </si>
  <si>
    <t>633865</t>
  </si>
  <si>
    <t>29.10.2019 09:38:03</t>
  </si>
  <si>
    <t>29.10.2019 10:40:35</t>
  </si>
  <si>
    <t>609975</t>
  </si>
  <si>
    <t>TR-103 45-78-L00103_49365110</t>
  </si>
  <si>
    <t>17.10.2019 13:07:00</t>
  </si>
  <si>
    <t>17.10.2019 13:36:33</t>
  </si>
  <si>
    <t>633349</t>
  </si>
  <si>
    <t>TR-107 45-78-L00107_45-78-L00107</t>
  </si>
  <si>
    <t>27.10.2019 14:21:59</t>
  </si>
  <si>
    <t>27.10.2019 15:55:25</t>
  </si>
  <si>
    <t>633657</t>
  </si>
  <si>
    <t>28.10.2019 12:57:41</t>
  </si>
  <si>
    <t>28.10.2019 14:26:45</t>
  </si>
  <si>
    <t>611100</t>
  </si>
  <si>
    <t>TR-12 45-78-L00012_49380812</t>
  </si>
  <si>
    <t>20.10.2019 22:18:34</t>
  </si>
  <si>
    <t>20.10.2019 23:42:00</t>
  </si>
  <si>
    <t>610750</t>
  </si>
  <si>
    <t>TR-12 45-78-L00012_49381716</t>
  </si>
  <si>
    <t>19.10.2019 19:19:37</t>
  </si>
  <si>
    <t>19.10.2019 22:17:02</t>
  </si>
  <si>
    <t>611208</t>
  </si>
  <si>
    <t>TR-32 35-19-M00032_956667610</t>
  </si>
  <si>
    <t>21.10.2019 10:26:18</t>
  </si>
  <si>
    <t>21.10.2019 11:19:12</t>
  </si>
  <si>
    <t>542847</t>
  </si>
  <si>
    <t>TR-66 45-78-L00066_953269211</t>
  </si>
  <si>
    <t>02.10.2019 17:47:04</t>
  </si>
  <si>
    <t>02.10.2019 18:50:11</t>
  </si>
  <si>
    <t>583981</t>
  </si>
  <si>
    <t>05.10.2019 01:18:06</t>
  </si>
  <si>
    <t>05.10.2019 03:54:40</t>
  </si>
  <si>
    <t>608541</t>
  </si>
  <si>
    <t>ULUKENT DM-4/2 35-28-M00044_35-28-M00044</t>
  </si>
  <si>
    <t>14.10.2019 10:10:58</t>
  </si>
  <si>
    <t>14.10.2019 10:35:38</t>
  </si>
  <si>
    <t>634208</t>
  </si>
  <si>
    <t>ULUKENT DM-4/20 35-28-M00037_35-28-M00037</t>
  </si>
  <si>
    <t>30.10.2019 11:53:33</t>
  </si>
  <si>
    <t>30.10.2019 12:35:24</t>
  </si>
  <si>
    <t>611421</t>
  </si>
  <si>
    <t>TR-44 35-15-M00044_950367882</t>
  </si>
  <si>
    <t>21.10.2019 18:52:27</t>
  </si>
  <si>
    <t>21.10.2019 20:45:10</t>
  </si>
  <si>
    <t>632531</t>
  </si>
  <si>
    <t>TR-2 35-19-L00002_  L01</t>
  </si>
  <si>
    <t>OG Trafo Kademe Ayarı</t>
  </si>
  <si>
    <t>25.10.2019 02:16:00</t>
  </si>
  <si>
    <t>25.10.2019 02:40:21</t>
  </si>
  <si>
    <t>607849</t>
  </si>
  <si>
    <t>K-379 35-01-K00379_35-01-K00379</t>
  </si>
  <si>
    <t>12.10.2019 09:30:00</t>
  </si>
  <si>
    <t>12.10.2019 10:02:36</t>
  </si>
  <si>
    <t>633542</t>
  </si>
  <si>
    <t>K-101 35-01-K00101_35-01-K00101</t>
  </si>
  <si>
    <t>28.10.2019 09:01:00</t>
  </si>
  <si>
    <t>28.10.2019 13:15:16</t>
  </si>
  <si>
    <t>583952</t>
  </si>
  <si>
    <t>K-2743 35-03-K02743_910111175</t>
  </si>
  <si>
    <t>05.10.2019 00:57:01</t>
  </si>
  <si>
    <t>05.10.2019 13:15:13</t>
  </si>
  <si>
    <t>634424</t>
  </si>
  <si>
    <t>K-1025 35-01-K01025_E</t>
  </si>
  <si>
    <t>31.10.2019 09:01:00</t>
  </si>
  <si>
    <t>31.10.2019 18:17:12</t>
  </si>
  <si>
    <t>542745</t>
  </si>
  <si>
    <t>PAMUKYAZI-2 35-26-L00381_956601835</t>
  </si>
  <si>
    <t>02.10.2019 14:07:46</t>
  </si>
  <si>
    <t>02.10.2019 22:51:28</t>
  </si>
  <si>
    <t>632473</t>
  </si>
  <si>
    <t>TR-1/80-A 45-72-M00119_49700649</t>
  </si>
  <si>
    <t>24.10.2019 18:19:00</t>
  </si>
  <si>
    <t>24.10.2019 19:20:22</t>
  </si>
  <si>
    <t>634094</t>
  </si>
  <si>
    <t>K-4258 35-01-K04258_35-01-K04258</t>
  </si>
  <si>
    <t>30.10.2019 09:10:00</t>
  </si>
  <si>
    <t>30.10.2019 14:53:33</t>
  </si>
  <si>
    <t>608845</t>
  </si>
  <si>
    <t>YENİDOĞAN TR-1 45-72-L00107_DIREK TIPI TRAFO HUCRESI H01</t>
  </si>
  <si>
    <t>15.10.2019 00:50:06</t>
  </si>
  <si>
    <t>15.10.2019 01:41:00</t>
  </si>
  <si>
    <t>583717</t>
  </si>
  <si>
    <t>TR-87 45-78-L00087_49416545</t>
  </si>
  <si>
    <t>04.10.2019 17:42:00</t>
  </si>
  <si>
    <t>04.10.2019 18:15:23</t>
  </si>
  <si>
    <t>634423</t>
  </si>
  <si>
    <t>K-1025 35-01-K01025_D</t>
  </si>
  <si>
    <t>31.10.2019 18:19:20</t>
  </si>
  <si>
    <t>608948</t>
  </si>
  <si>
    <t>HELVACI TR-4 35-17-M00364_950304876</t>
  </si>
  <si>
    <t>15.10.2019 09:26:19</t>
  </si>
  <si>
    <t>15.10.2019 12:19:11</t>
  </si>
  <si>
    <t>612060</t>
  </si>
  <si>
    <t>23.10.2019 15:55:00</t>
  </si>
  <si>
    <t>23.10.2019 18:53:19</t>
  </si>
  <si>
    <t>632410</t>
  </si>
  <si>
    <t>TİRE TR-13 35-29-L00013_950316105</t>
  </si>
  <si>
    <t>24.10.2019 16:07:46</t>
  </si>
  <si>
    <t>24.10.2019 16:58:06</t>
  </si>
  <si>
    <t>583658</t>
  </si>
  <si>
    <t>K-1734 35-03-K01734_910171091</t>
  </si>
  <si>
    <t>04.10.2019 15:02:16</t>
  </si>
  <si>
    <t>04.10.2019 17:29:30</t>
  </si>
  <si>
    <t>608022</t>
  </si>
  <si>
    <t>K-3610 35-01-K03610_35-01-K03610</t>
  </si>
  <si>
    <t>12.10.2019 16:44:25</t>
  </si>
  <si>
    <t>12.10.2019 17:49:34</t>
  </si>
  <si>
    <t>573276</t>
  </si>
  <si>
    <t>K-3610 35-01-K03610_D</t>
  </si>
  <si>
    <t>03.10.2019 19:52:21</t>
  </si>
  <si>
    <t>04.10.2019 05:35:43</t>
  </si>
  <si>
    <t>632933</t>
  </si>
  <si>
    <t>26.10.2019 09:07:00</t>
  </si>
  <si>
    <t>26.10.2019 13:59:54</t>
  </si>
  <si>
    <t>634601</t>
  </si>
  <si>
    <t>31.10.2019 15:33:52</t>
  </si>
  <si>
    <t>01.11.2019 02:14:50</t>
  </si>
  <si>
    <t>622254</t>
  </si>
  <si>
    <t>24.10.2019 09:38:00</t>
  </si>
  <si>
    <t>24.10.2019 09:57:49</t>
  </si>
  <si>
    <t>622267</t>
  </si>
  <si>
    <t>24.10.2019 09:57:54</t>
  </si>
  <si>
    <t>24.10.2019 16:53:09</t>
  </si>
  <si>
    <t>605991</t>
  </si>
  <si>
    <t>M-2325 35-03-M02325_910899124</t>
  </si>
  <si>
    <t>08.10.2019 10:23:10</t>
  </si>
  <si>
    <t>08.10.2019 13:22:48</t>
  </si>
  <si>
    <t>606621</t>
  </si>
  <si>
    <t>TR-56 35-30-L00056_955314905</t>
  </si>
  <si>
    <t>09.10.2019 12:26:04</t>
  </si>
  <si>
    <t>09.10.2019 15:02:54</t>
  </si>
  <si>
    <t>608842</t>
  </si>
  <si>
    <t>TİRE TR-14 35-29-L00014_950335467</t>
  </si>
  <si>
    <t>14.10.2019 23:41:09</t>
  </si>
  <si>
    <t>15.10.2019 00:49:22</t>
  </si>
  <si>
    <t>633064</t>
  </si>
  <si>
    <t>TR-7 35-30-L00007_D</t>
  </si>
  <si>
    <t>26.10.2019 14:31:18</t>
  </si>
  <si>
    <t>26.10.2019 15:36:31</t>
  </si>
  <si>
    <t>573243</t>
  </si>
  <si>
    <t>TİRE TR-14 35-29-L00014_950335525</t>
  </si>
  <si>
    <t>03.10.2019 18:18:49</t>
  </si>
  <si>
    <t>03.10.2019 19:27:49</t>
  </si>
  <si>
    <t>563235</t>
  </si>
  <si>
    <t>ÜMİT AYAZ ÖZEL TR 35-26-L00436Ö_35-26-L00436Ö</t>
  </si>
  <si>
    <t>03.10.2019 17:49:02</t>
  </si>
  <si>
    <t>03.10.2019 19:26:06</t>
  </si>
  <si>
    <t>584457</t>
  </si>
  <si>
    <t>KUŞÇUBURUN-4 35-26-M00530_35-26-M00530</t>
  </si>
  <si>
    <t>05.10.2019 13:05:42</t>
  </si>
  <si>
    <t>05.10.2019 14:30:15</t>
  </si>
  <si>
    <t>607493</t>
  </si>
  <si>
    <t>BATI BASMA KÖK 35-26-M00235_  M01</t>
  </si>
  <si>
    <t>11.10.2019 11:15:53</t>
  </si>
  <si>
    <t>11.10.2019 11:52:44</t>
  </si>
  <si>
    <t>607433</t>
  </si>
  <si>
    <t>11.10.2019 10:02:09</t>
  </si>
  <si>
    <t>11.10.2019 10:47:11</t>
  </si>
  <si>
    <t>542571</t>
  </si>
  <si>
    <t>ZEYNEL ÇALAN 35-26-L00079_956631754</t>
  </si>
  <si>
    <t>02.10.2019 08:10:58</t>
  </si>
  <si>
    <t>02.10.2019 09:29:26</t>
  </si>
  <si>
    <t>610462</t>
  </si>
  <si>
    <t>TİRE TR-14 35-29-L00014_950335469</t>
  </si>
  <si>
    <t>19.10.2019 09:20:00</t>
  </si>
  <si>
    <t>19.10.2019 09:51:59</t>
  </si>
  <si>
    <t>584084</t>
  </si>
  <si>
    <t>ÇAPAK TR-1 35-26-M00425_DIREK TIPI TRAFO HUCRESI H01</t>
  </si>
  <si>
    <t>05.10.2019 06:00:47</t>
  </si>
  <si>
    <t>05.10.2019 07:34:38</t>
  </si>
  <si>
    <t>584340</t>
  </si>
  <si>
    <t>05.10.2019 07:56:15</t>
  </si>
  <si>
    <t>05.10.2019 10:30:16</t>
  </si>
  <si>
    <t>605832</t>
  </si>
  <si>
    <t>ÖZGÖRKEY KÖK 35-26-M00256_ÇAPAK ÇIKIŞI M02</t>
  </si>
  <si>
    <t>08.10.2019 06:17:35</t>
  </si>
  <si>
    <t>08.10.2019 07:52:07</t>
  </si>
  <si>
    <t>594897</t>
  </si>
  <si>
    <t>ÖZGÖRKEY KÖK 35-26-M00256_UÇAK TEKSTİL ÇIKIŞ M05</t>
  </si>
  <si>
    <t>06.10.2019 09:59:00</t>
  </si>
  <si>
    <t>06.10.2019 15:02:09</t>
  </si>
  <si>
    <t>607525</t>
  </si>
  <si>
    <t>ÖDEMİŞ İM 35-15-A00001_YENİKENT L37</t>
  </si>
  <si>
    <t>11.10.2019 12:37:00</t>
  </si>
  <si>
    <t>11.10.2019 16:04:13</t>
  </si>
  <si>
    <t>610280</t>
  </si>
  <si>
    <t>YAZIBAŞI DM-6 35-26-M00634_DM-7/15 M02</t>
  </si>
  <si>
    <t>18.10.2019 09:06:52</t>
  </si>
  <si>
    <t>18.10.2019 11:18:00</t>
  </si>
  <si>
    <t>610876</t>
  </si>
  <si>
    <t>20.10.2019 09:59:20</t>
  </si>
  <si>
    <t>20.10.2019 10:16:12</t>
  </si>
  <si>
    <t>610202</t>
  </si>
  <si>
    <t>TR-24A 45-74-M00048_945585770</t>
  </si>
  <si>
    <t>18.10.2019 00:41:06</t>
  </si>
  <si>
    <t>18.10.2019 01:38:33</t>
  </si>
  <si>
    <t>634422</t>
  </si>
  <si>
    <t>K-1025 35-01-K01025_C</t>
  </si>
  <si>
    <t>31.10.2019 09:00:00</t>
  </si>
  <si>
    <t>31.10.2019 18:21:06</t>
  </si>
  <si>
    <t>610454</t>
  </si>
  <si>
    <t>M-1536 35-01-M01536_D</t>
  </si>
  <si>
    <t>19.10.2019 09:19:00</t>
  </si>
  <si>
    <t>19.10.2019 18:18:28</t>
  </si>
  <si>
    <t>542218</t>
  </si>
  <si>
    <t>M-1536 35-01-M01536_A</t>
  </si>
  <si>
    <t>01.10.2019 10:22:00</t>
  </si>
  <si>
    <t>01.10.2019 18:33:44</t>
  </si>
  <si>
    <t>607851</t>
  </si>
  <si>
    <t>M-1536 35-01-M01536_35-01-M01536</t>
  </si>
  <si>
    <t>12.10.2019 09:27:52</t>
  </si>
  <si>
    <t>12.10.2019 10:09:39</t>
  </si>
  <si>
    <t>607827</t>
  </si>
  <si>
    <t>12.10.2019 09:23:25</t>
  </si>
  <si>
    <t>12.10.2019 17:58:56</t>
  </si>
  <si>
    <t>606982</t>
  </si>
  <si>
    <t>AYASKENT DM-2 (TR-1) 35-16-M00011_  M04</t>
  </si>
  <si>
    <t>10.10.2019 09:20:28</t>
  </si>
  <si>
    <t>10.10.2019 10:14:17</t>
  </si>
  <si>
    <t>594872</t>
  </si>
  <si>
    <t>L-440 35-18-L00440_950428219</t>
  </si>
  <si>
    <t>06.10.2019 09:03:00</t>
  </si>
  <si>
    <t>06.10.2019 10:11:52</t>
  </si>
  <si>
    <t>606675</t>
  </si>
  <si>
    <t>K-3634 35-02-K03634_7244470</t>
  </si>
  <si>
    <t>09.10.2019 14:19:39</t>
  </si>
  <si>
    <t>09.10.2019 14:47:15</t>
  </si>
  <si>
    <t>595011</t>
  </si>
  <si>
    <t>06.10.2019 12:32:17</t>
  </si>
  <si>
    <t>06.10.2019 14:30:16</t>
  </si>
  <si>
    <t>595069</t>
  </si>
  <si>
    <t>06.10.2019 13:51:43</t>
  </si>
  <si>
    <t>06.10.2019 14:36:22</t>
  </si>
  <si>
    <t>609349</t>
  </si>
  <si>
    <t>16.10.2019 09:42:00</t>
  </si>
  <si>
    <t>16.10.2019 17:36:55</t>
  </si>
  <si>
    <t>609352</t>
  </si>
  <si>
    <t>M-1536 35-01-M01536_C</t>
  </si>
  <si>
    <t>16.10.2019 09:44:00</t>
  </si>
  <si>
    <t>16.10.2019 17:34:49</t>
  </si>
  <si>
    <t>605385</t>
  </si>
  <si>
    <t>ÇAPAK TR-1 35-26-M00425_C</t>
  </si>
  <si>
    <t>07.10.2019 09:41:03</t>
  </si>
  <si>
    <t>07.10.2019 10:49:01</t>
  </si>
  <si>
    <t>607120</t>
  </si>
  <si>
    <t>TR-99/A 45-78-L00184_49361423</t>
  </si>
  <si>
    <t>10.10.2019 12:58:45</t>
  </si>
  <si>
    <t>10.10.2019 15:03:13</t>
  </si>
  <si>
    <t>609715</t>
  </si>
  <si>
    <t>KIRKAĞAÇ TR-8 45-76-M00008_955246310</t>
  </si>
  <si>
    <t>16.10.2019 20:10:38</t>
  </si>
  <si>
    <t>16.10.2019 21:28:22</t>
  </si>
  <si>
    <t>622265</t>
  </si>
  <si>
    <t>K-4415 35-01-K04415_A</t>
  </si>
  <si>
    <t>24.10.2019 09:55:27</t>
  </si>
  <si>
    <t>24.10.2019 10:36:35</t>
  </si>
  <si>
    <t>609954</t>
  </si>
  <si>
    <t>KIRBAŞI TR-1 35-26-L00319_35-26-L00319</t>
  </si>
  <si>
    <t>17.10.2019 12:25:28</t>
  </si>
  <si>
    <t>17.10.2019 12:37:08</t>
  </si>
  <si>
    <t>542910</t>
  </si>
  <si>
    <t>TR-1/67 45-72-M00067_956481857</t>
  </si>
  <si>
    <t>02.10.2019 20:53:12</t>
  </si>
  <si>
    <t>02.10.2019 21:50:58</t>
  </si>
  <si>
    <t>633888</t>
  </si>
  <si>
    <t>ÖZGÖRKEY KÖK 35-26-M00256_BEŞEVLER KUŞÇUNURUN OVA TR-4 ÇIKIŞ M07</t>
  </si>
  <si>
    <t>29.10.2019 11:19:58</t>
  </si>
  <si>
    <t>29.10.2019 12:18:09</t>
  </si>
  <si>
    <t>622236</t>
  </si>
  <si>
    <t>24.10.2019 09:14:00</t>
  </si>
  <si>
    <t>24.10.2019 18:04:14</t>
  </si>
  <si>
    <t>622238</t>
  </si>
  <si>
    <t>24.10.2019 09:16:00</t>
  </si>
  <si>
    <t>24.10.2019 17:38:41</t>
  </si>
  <si>
    <t>622235</t>
  </si>
  <si>
    <t>24.10.2019 09:13:00</t>
  </si>
  <si>
    <t>24.10.2019 18:16:35</t>
  </si>
  <si>
    <t>632948</t>
  </si>
  <si>
    <t>26.10.2019 09:18:00</t>
  </si>
  <si>
    <t>26.10.2019 17:01:21</t>
  </si>
  <si>
    <t>553001</t>
  </si>
  <si>
    <t>03.10.2019 09:39:00</t>
  </si>
  <si>
    <t>03.10.2019 19:16:55</t>
  </si>
  <si>
    <t>583642</t>
  </si>
  <si>
    <t>K-4035 35-01-K04035_  K01</t>
  </si>
  <si>
    <t>04.10.2019 16:24:00</t>
  </si>
  <si>
    <t>04.10.2019 16:55:42</t>
  </si>
  <si>
    <t>594681</t>
  </si>
  <si>
    <t>K-4035 35-01-K04035_  K03</t>
  </si>
  <si>
    <t>05.10.2019 17:49:44</t>
  </si>
  <si>
    <t>05.10.2019 18:12:19</t>
  </si>
  <si>
    <t>605915</t>
  </si>
  <si>
    <t>08.10.2019 09:16:00</t>
  </si>
  <si>
    <t>08.10.2019 17:56:39</t>
  </si>
  <si>
    <t>584327</t>
  </si>
  <si>
    <t>M-1205 35-10-M01205_912659558</t>
  </si>
  <si>
    <t>05.10.2019 10:00:59</t>
  </si>
  <si>
    <t>05.10.2019 11:50:20</t>
  </si>
  <si>
    <t>606479</t>
  </si>
  <si>
    <t>L-97 35-18-L00097_950433296</t>
  </si>
  <si>
    <t>09.10.2019 09:07:00</t>
  </si>
  <si>
    <t>09.10.2019 10:20:50</t>
  </si>
  <si>
    <t>594749</t>
  </si>
  <si>
    <t>KUŞÇUBURUN-1 35-26-M00536_35-26-M00536</t>
  </si>
  <si>
    <t>05.10.2019 19:04:34</t>
  </si>
  <si>
    <t>05.10.2019 21:40:13</t>
  </si>
  <si>
    <t>611792</t>
  </si>
  <si>
    <t>MURADİYE DM-5/17-A 45-71-M02008_953243840</t>
  </si>
  <si>
    <t>22.10.2019 19:28:24</t>
  </si>
  <si>
    <t>22.10.2019 21:58:06</t>
  </si>
  <si>
    <t>594641</t>
  </si>
  <si>
    <t>05.10.2019 17:13:46</t>
  </si>
  <si>
    <t>05.10.2019 18:56:17</t>
  </si>
  <si>
    <t>606971</t>
  </si>
  <si>
    <t>10.10.2019 09:43:00</t>
  </si>
  <si>
    <t>10.10.2019 10:20:14</t>
  </si>
  <si>
    <t>607561</t>
  </si>
  <si>
    <t>L-492 (BALANBAKA-1) 35-18-L00492_A</t>
  </si>
  <si>
    <t>11.10.2019 14:02:00</t>
  </si>
  <si>
    <t>11.10.2019 17:15:11</t>
  </si>
  <si>
    <t>634095</t>
  </si>
  <si>
    <t>K-4329 35-08-K04329_35-08-K04329</t>
  </si>
  <si>
    <t>30.10.2019 09:06:23</t>
  </si>
  <si>
    <t>30.10.2019 10:56:13</t>
  </si>
  <si>
    <t>583894</t>
  </si>
  <si>
    <t>ALAŞEHİR TR-82 45-73-M00082_d3 D</t>
  </si>
  <si>
    <t>04.10.2019 23:39:48</t>
  </si>
  <si>
    <t>05.10.2019 01:45:36</t>
  </si>
  <si>
    <t>612000</t>
  </si>
  <si>
    <t>K-2488 35-02-K02488_911990674</t>
  </si>
  <si>
    <t>23.10.2019 13:35:51</t>
  </si>
  <si>
    <t>23.10.2019 14:38:55</t>
  </si>
  <si>
    <t>607235</t>
  </si>
  <si>
    <t>TR-1/50 45-83-M00050_955159886</t>
  </si>
  <si>
    <t>10.10.2019 17:39:25</t>
  </si>
  <si>
    <t>10.10.2019 18:46:16</t>
  </si>
  <si>
    <t>632943</t>
  </si>
  <si>
    <t>26.10.2019 09:16:00</t>
  </si>
  <si>
    <t>26.10.2019 17:23:19</t>
  </si>
  <si>
    <t>606973</t>
  </si>
  <si>
    <t>10.10.2019 09:46:00</t>
  </si>
  <si>
    <t>10.10.2019 18:11:40</t>
  </si>
  <si>
    <t>633831</t>
  </si>
  <si>
    <t>L-225 35-18-L00225_950458500</t>
  </si>
  <si>
    <t>29.10.2019 06:57:53</t>
  </si>
  <si>
    <t>29.10.2019 09:56:39</t>
  </si>
  <si>
    <t>608410</t>
  </si>
  <si>
    <t>13.10.2019 19:52:00</t>
  </si>
  <si>
    <t>13.10.2019 21:42:18</t>
  </si>
  <si>
    <t>608735</t>
  </si>
  <si>
    <t>TR-1/60 45-72-M00060_49684563</t>
  </si>
  <si>
    <t>14.10.2019 16:52:42</t>
  </si>
  <si>
    <t>14.10.2019 17:28:36</t>
  </si>
  <si>
    <t>542512</t>
  </si>
  <si>
    <t>M-1123 35-02-M01123_99771850</t>
  </si>
  <si>
    <t>01.10.2019 23:34:04</t>
  </si>
  <si>
    <t>02.10.2019 00:23:47</t>
  </si>
  <si>
    <t>542539</t>
  </si>
  <si>
    <t>02.10.2019 07:41:07</t>
  </si>
  <si>
    <t>02.10.2019 15:12:31</t>
  </si>
  <si>
    <t>633668</t>
  </si>
  <si>
    <t>K-1153 35-03-K01153_910897304</t>
  </si>
  <si>
    <t>28.10.2019 13:25:55</t>
  </si>
  <si>
    <t>28.10.2019 14:14:16</t>
  </si>
  <si>
    <t>608422</t>
  </si>
  <si>
    <t>13.10.2019 21:48:41</t>
  </si>
  <si>
    <t>13.10.2019 22:36:58</t>
  </si>
  <si>
    <t>634581</t>
  </si>
  <si>
    <t>K-1771 35-02-K01771_C</t>
  </si>
  <si>
    <t>31.10.2019 15:04:06</t>
  </si>
  <si>
    <t>31.10.2019 16:26:09</t>
  </si>
  <si>
    <t>634061</t>
  </si>
  <si>
    <t>TR-60 ADAYOLU 35-19-L00060_956662535</t>
  </si>
  <si>
    <t>30.10.2019 06:48:04</t>
  </si>
  <si>
    <t>30.10.2019 14:44:18</t>
  </si>
  <si>
    <t>611426</t>
  </si>
  <si>
    <t>TR-65 35-30-L00065_955315175</t>
  </si>
  <si>
    <t>21.10.2019 18:37:24</t>
  </si>
  <si>
    <t>22.10.2019 16:20:37</t>
  </si>
  <si>
    <t>583668</t>
  </si>
  <si>
    <t>M-1325 35-03-M01325_7177087</t>
  </si>
  <si>
    <t>04.10.2019 16:35:11</t>
  </si>
  <si>
    <t>04.10.2019 17:12:37</t>
  </si>
  <si>
    <t>583547</t>
  </si>
  <si>
    <t>04.10.2019 13:32:31</t>
  </si>
  <si>
    <t>04.10.2019 15:38:58</t>
  </si>
  <si>
    <t>606815</t>
  </si>
  <si>
    <t>TR-61 35-19-L00061_956662450</t>
  </si>
  <si>
    <t>09.10.2019 18:56:22</t>
  </si>
  <si>
    <t>09.10.2019 19:48:03</t>
  </si>
  <si>
    <t>583560</t>
  </si>
  <si>
    <t>K-1971 35-10-K01971_A</t>
  </si>
  <si>
    <t>04.10.2019 14:20:30</t>
  </si>
  <si>
    <t>04.10.2019 15:14:30</t>
  </si>
  <si>
    <t>609584</t>
  </si>
  <si>
    <t>VEZİRKÖPRÜ İM 35-03-A00002_YEŞİLBAĞLAR K18</t>
  </si>
  <si>
    <t>16.10.2019 16:33:54</t>
  </si>
  <si>
    <t>16.10.2019 16:58:43</t>
  </si>
  <si>
    <t>606392</t>
  </si>
  <si>
    <t>DM-1/42 45-71-M00025_953222262</t>
  </si>
  <si>
    <t>08.10.2019 22:44:11</t>
  </si>
  <si>
    <t>08.10.2019 23:14:16</t>
  </si>
  <si>
    <t>606213</t>
  </si>
  <si>
    <t>08.10.2019 15:31:17</t>
  </si>
  <si>
    <t>08.10.2019 16:41:32</t>
  </si>
  <si>
    <t>611158</t>
  </si>
  <si>
    <t>K-1913 35-10-K01913_35-10-K01913</t>
  </si>
  <si>
    <t>21.10.2019 09:18:00</t>
  </si>
  <si>
    <t>21.10.2019 11:13:28</t>
  </si>
  <si>
    <t>606750</t>
  </si>
  <si>
    <t>TR-65 35-17-M00065_6875047</t>
  </si>
  <si>
    <t>09.10.2019 16:39:00</t>
  </si>
  <si>
    <t>09.10.2019 17:12:03</t>
  </si>
  <si>
    <t>606724</t>
  </si>
  <si>
    <t>09.10.2019 15:51:01</t>
  </si>
  <si>
    <t>09.10.2019 16:38:20</t>
  </si>
  <si>
    <t>606567</t>
  </si>
  <si>
    <t>L-218 SANAYİ SİTESİ 35-18-L00218_950458256</t>
  </si>
  <si>
    <t>09.10.2019 10:46:56</t>
  </si>
  <si>
    <t>09.10.2019 12:08:20</t>
  </si>
  <si>
    <t>611950</t>
  </si>
  <si>
    <t>23.10.2019 11:15:10</t>
  </si>
  <si>
    <t>23.10.2019 12:54:24</t>
  </si>
  <si>
    <t>542690</t>
  </si>
  <si>
    <t>AŞAĞI KIZILCA TR-3 35-27-L00047_958130015</t>
  </si>
  <si>
    <t>02.10.2019 12:08:53</t>
  </si>
  <si>
    <t>02.10.2019 18:55:29</t>
  </si>
  <si>
    <t>583592</t>
  </si>
  <si>
    <t>K-4592 35-03-K04592_C</t>
  </si>
  <si>
    <t>04.10.2019 14:57:36</t>
  </si>
  <si>
    <t>04.10.2019 16:05:17</t>
  </si>
  <si>
    <t>612040</t>
  </si>
  <si>
    <t>TR-19 35-27-M00019_A</t>
  </si>
  <si>
    <t>23.10.2019 15:16:51</t>
  </si>
  <si>
    <t>23.10.2019 15:47:22</t>
  </si>
  <si>
    <t>608220</t>
  </si>
  <si>
    <t>L-97 35-18-L00097_944478810</t>
  </si>
  <si>
    <t>13.10.2019 10:51:23</t>
  </si>
  <si>
    <t>15.10.2019 18:34:23</t>
  </si>
  <si>
    <t>542678</t>
  </si>
  <si>
    <t>DM-4/TR-14 35-26-M01288_DM-5/TR-5 M01</t>
  </si>
  <si>
    <t>02.10.2019 11:17:55</t>
  </si>
  <si>
    <t>02.10.2019 12:42:51</t>
  </si>
  <si>
    <t>594952</t>
  </si>
  <si>
    <t>TR-15 35-30-L00015_E</t>
  </si>
  <si>
    <t>06.10.2019 10:30:00</t>
  </si>
  <si>
    <t>06.10.2019 12:04:27</t>
  </si>
  <si>
    <t>594844</t>
  </si>
  <si>
    <t>KIRKAĞAÇ TR-6 45-76-M00006_TR-7 M03</t>
  </si>
  <si>
    <t>06.10.2019 08:35:41</t>
  </si>
  <si>
    <t>06.10.2019 08:58:19</t>
  </si>
  <si>
    <t>608937</t>
  </si>
  <si>
    <t>MURADİYE TR-1 İSTASYON KABİN 45-71-M00192_953221440</t>
  </si>
  <si>
    <t>15.10.2019 09:16:47</t>
  </si>
  <si>
    <t>15.10.2019 10:22:27</t>
  </si>
  <si>
    <t>633544</t>
  </si>
  <si>
    <t>K-4114 35-08-K04114_35-08-K04114</t>
  </si>
  <si>
    <t>28.10.2019 09:01:03</t>
  </si>
  <si>
    <t>28.10.2019 10:46:04</t>
  </si>
  <si>
    <t>632954</t>
  </si>
  <si>
    <t>K-4111 35-08-K04111_35-08-K04111</t>
  </si>
  <si>
    <t>26.10.2019 09:28:00</t>
  </si>
  <si>
    <t>26.10.2019 11:42:47</t>
  </si>
  <si>
    <t>608838</t>
  </si>
  <si>
    <t>TR-83 (DM-6/7) 35-17-M00083_950301984</t>
  </si>
  <si>
    <t>14.10.2019 22:45:24</t>
  </si>
  <si>
    <t>16.10.2019 16:30:59</t>
  </si>
  <si>
    <t>606439</t>
  </si>
  <si>
    <t>K-270 35-01-K00270_D2 D</t>
  </si>
  <si>
    <t>09.10.2019 08:26:01</t>
  </si>
  <si>
    <t>09.10.2019 08:32:52</t>
  </si>
  <si>
    <t>542713</t>
  </si>
  <si>
    <t>K-926 35-01-K00926_35-01-K00926</t>
  </si>
  <si>
    <t>AG Box / Sdk Giriş Faz Sigorta Atığı</t>
  </si>
  <si>
    <t>02.10.2019 10:57:40</t>
  </si>
  <si>
    <t>02.10.2019 14:50:09</t>
  </si>
  <si>
    <t>583492</t>
  </si>
  <si>
    <t>K-1971 35-10-K01971_D</t>
  </si>
  <si>
    <t>04.10.2019 13:02:32</t>
  </si>
  <si>
    <t>04.10.2019 13:56:31</t>
  </si>
  <si>
    <t>553115</t>
  </si>
  <si>
    <t>ULUKENT DM-4/19 35-28-M00042_35-28-M00042</t>
  </si>
  <si>
    <t>03.10.2019 13:24:00</t>
  </si>
  <si>
    <t>03.10.2019 14:03:16</t>
  </si>
  <si>
    <t>608578</t>
  </si>
  <si>
    <t>14.10.2019 11:15:00</t>
  </si>
  <si>
    <t>14.10.2019 12:25:26</t>
  </si>
  <si>
    <t>605896</t>
  </si>
  <si>
    <t>TURGUTLU TR-1/1 DM 45-83-M00001_  M07</t>
  </si>
  <si>
    <t>08.10.2019 07:50:11</t>
  </si>
  <si>
    <t>08.10.2019 09:26:37</t>
  </si>
  <si>
    <t>606100</t>
  </si>
  <si>
    <t>08.10.2019 12:36:35</t>
  </si>
  <si>
    <t>08.10.2019 13:11:33</t>
  </si>
  <si>
    <t>606153</t>
  </si>
  <si>
    <t>08.10.2019 14:15:17</t>
  </si>
  <si>
    <t>08.10.2019 15:02:00</t>
  </si>
  <si>
    <t>606066</t>
  </si>
  <si>
    <t>08.10.2019 11:57:21</t>
  </si>
  <si>
    <t>08.10.2019 12:29:00</t>
  </si>
  <si>
    <t>584480</t>
  </si>
  <si>
    <t>K-2889 35-03-K02889_57797812</t>
  </si>
  <si>
    <t>05.10.2019 13:19:00</t>
  </si>
  <si>
    <t>05.10.2019 13:36:43</t>
  </si>
  <si>
    <t>542409</t>
  </si>
  <si>
    <t>TR-48 TEKEL 35-19-L00048_956665268</t>
  </si>
  <si>
    <t>01.10.2019 16:12:26</t>
  </si>
  <si>
    <t>01.10.2019 16:51:15</t>
  </si>
  <si>
    <t>634527</t>
  </si>
  <si>
    <t>K-271 35-01-K00271_910756884</t>
  </si>
  <si>
    <t>31.10.2019 11:55:15</t>
  </si>
  <si>
    <t>31.10.2019 13:41:22</t>
  </si>
  <si>
    <t>573373</t>
  </si>
  <si>
    <t>K-3616 35-01-K03616_35-01-K03616</t>
  </si>
  <si>
    <t>04.10.2019 08:56:13</t>
  </si>
  <si>
    <t>04.10.2019 11:23:20</t>
  </si>
  <si>
    <t>605320</t>
  </si>
  <si>
    <t>K-3617 35-01-K03617_35-01-K03617</t>
  </si>
  <si>
    <t>07.10.2019 08:51:35</t>
  </si>
  <si>
    <t>07.10.2019 14:05:47</t>
  </si>
  <si>
    <t>611302</t>
  </si>
  <si>
    <t>21.10.2019 14:13:00</t>
  </si>
  <si>
    <t>21.10.2019 14:35:00</t>
  </si>
  <si>
    <t>583960</t>
  </si>
  <si>
    <t>AKHİSAR TM 45-72-A00006_SOMA M03</t>
  </si>
  <si>
    <t>05.10.2019 01:35:18</t>
  </si>
  <si>
    <t>05.10.2019 04:26:04</t>
  </si>
  <si>
    <t>595047</t>
  </si>
  <si>
    <t>TR-74 35-19-L00074_956665261</t>
  </si>
  <si>
    <t>06.10.2019 13:37:34</t>
  </si>
  <si>
    <t>06.10.2019 15:01:56</t>
  </si>
  <si>
    <t>608851</t>
  </si>
  <si>
    <t>K-2631 35-03-K02631_K-1132 K03</t>
  </si>
  <si>
    <t>15.10.2019 02:52:00</t>
  </si>
  <si>
    <t>15.10.2019 03:03:37</t>
  </si>
  <si>
    <t>594819</t>
  </si>
  <si>
    <t>K-2952 35-03-K02952_910462417</t>
  </si>
  <si>
    <t>06.10.2019 06:35:05</t>
  </si>
  <si>
    <t>06.10.2019 08:51:49</t>
  </si>
  <si>
    <t>595021</t>
  </si>
  <si>
    <t>K-3673 35-03-K03673_910027521</t>
  </si>
  <si>
    <t>06.10.2019 12:55:59</t>
  </si>
  <si>
    <t>06.10.2019 13:43:52</t>
  </si>
  <si>
    <t>606603</t>
  </si>
  <si>
    <t>K-2709 35-03-K02709_35-03-K02709</t>
  </si>
  <si>
    <t>09.10.2019 12:00:48</t>
  </si>
  <si>
    <t>09.10.2019 12:24:19</t>
  </si>
  <si>
    <t>542638</t>
  </si>
  <si>
    <t>TR-23 35-17-M00023_950302535</t>
  </si>
  <si>
    <t>02.10.2019 10:33:24</t>
  </si>
  <si>
    <t>02.10.2019 16:16:00</t>
  </si>
  <si>
    <t>605957</t>
  </si>
  <si>
    <t>TR-84 45-78-L00084_49415953</t>
  </si>
  <si>
    <t>08.10.2019 16:11:45</t>
  </si>
  <si>
    <t>606588</t>
  </si>
  <si>
    <t>TR-94 45-78-L00094_953268424</t>
  </si>
  <si>
    <t>09.10.2019 11:24:20</t>
  </si>
  <si>
    <t>09.10.2019 13:19:09</t>
  </si>
  <si>
    <t>609921</t>
  </si>
  <si>
    <t>K-970 35-08-K00970_D</t>
  </si>
  <si>
    <t>17.10.2019 11:31:00</t>
  </si>
  <si>
    <t>17.10.2019 12:38:51</t>
  </si>
  <si>
    <t>608040</t>
  </si>
  <si>
    <t>TR-72 45-78-M00072_942464059</t>
  </si>
  <si>
    <t>12.10.2019 17:13:51</t>
  </si>
  <si>
    <t>12.10.2019 17:56:36</t>
  </si>
  <si>
    <t>607085</t>
  </si>
  <si>
    <t>TR-56 CEPHANELİK 35-19-L00056_956662419</t>
  </si>
  <si>
    <t>10.10.2019 11:28:58</t>
  </si>
  <si>
    <t>10.10.2019 14:30:37</t>
  </si>
  <si>
    <t>607110</t>
  </si>
  <si>
    <t>ÇUKURALTI M-13 ÇAMLIK KÖK 35-25-M00059_955266833</t>
  </si>
  <si>
    <t>10.10.2019 12:36:49</t>
  </si>
  <si>
    <t>10.10.2019 14:36:31</t>
  </si>
  <si>
    <t>607921</t>
  </si>
  <si>
    <t>ÇUKURALTI M-18 35-25-M00066_955266882</t>
  </si>
  <si>
    <t>12.10.2019 12:08:43</t>
  </si>
  <si>
    <t>12.10.2019 13:43:43</t>
  </si>
  <si>
    <t>634569</t>
  </si>
  <si>
    <t>TR-293 (0M-1/TR-5) 35-19-L00348_A02</t>
  </si>
  <si>
    <t>31.10.2019 13:58:55</t>
  </si>
  <si>
    <t>31.10.2019 15:09:42</t>
  </si>
  <si>
    <t>542450</t>
  </si>
  <si>
    <t>TR-102 45-78-L00102_953257326</t>
  </si>
  <si>
    <t>01.10.2019 17:54:14</t>
  </si>
  <si>
    <t>01.10.2019 19:09:19</t>
  </si>
  <si>
    <t>606851</t>
  </si>
  <si>
    <t>TR-71 45-78-L00071_953257565</t>
  </si>
  <si>
    <t>09.10.2019 20:33:45</t>
  </si>
  <si>
    <t>09.10.2019 21:32:55</t>
  </si>
  <si>
    <t>595058</t>
  </si>
  <si>
    <t>TR-64 45-78-M00064_953257541</t>
  </si>
  <si>
    <t>06.10.2019 13:57:01</t>
  </si>
  <si>
    <t>06.10.2019 15:11:38</t>
  </si>
  <si>
    <t>634011</t>
  </si>
  <si>
    <t>TR-82 45-78-L00082_953263399</t>
  </si>
  <si>
    <t>29.10.2019 18:34:34</t>
  </si>
  <si>
    <t>29.10.2019 20:08:20</t>
  </si>
  <si>
    <t>632695</t>
  </si>
  <si>
    <t>K-2701 35-03-K02701_F</t>
  </si>
  <si>
    <t>25.10.2019 12:31:00</t>
  </si>
  <si>
    <t>25.10.2019 14:40:29</t>
  </si>
  <si>
    <t>632698</t>
  </si>
  <si>
    <t>K-2701 35-03-K02701_E</t>
  </si>
  <si>
    <t>25.10.2019 12:33:00</t>
  </si>
  <si>
    <t>25.10.2019 14:05:04</t>
  </si>
  <si>
    <t>610415</t>
  </si>
  <si>
    <t>19.10.2019 07:37:00</t>
  </si>
  <si>
    <t>19.10.2019 08:44:13</t>
  </si>
  <si>
    <t>634539</t>
  </si>
  <si>
    <t>K-4395 35-08-K04395_35-08-K04395</t>
  </si>
  <si>
    <t>31.10.2019 12:35:00</t>
  </si>
  <si>
    <t>31.10.2019 14:53:13</t>
  </si>
  <si>
    <t>607193</t>
  </si>
  <si>
    <t>K-1147 35-03-K01147_35-03-K01147</t>
  </si>
  <si>
    <t>10.10.2019 09:32:57</t>
  </si>
  <si>
    <t>10.10.2019 16:25:00</t>
  </si>
  <si>
    <t>542780</t>
  </si>
  <si>
    <t>GÖLMARMARA TR-8 45-85-L00008_945469348</t>
  </si>
  <si>
    <t>02.10.2019 15:16:13</t>
  </si>
  <si>
    <t>02.10.2019 15:49:27</t>
  </si>
  <si>
    <t>606517</t>
  </si>
  <si>
    <t>K-2709 35-03-K02709_915042258</t>
  </si>
  <si>
    <t>09.10.2019 09:51:50</t>
  </si>
  <si>
    <t>09.10.2019 12:08:01</t>
  </si>
  <si>
    <t>607569</t>
  </si>
  <si>
    <t>M-1325 35-03-M01325_950074982</t>
  </si>
  <si>
    <t>11.10.2019 13:51:55</t>
  </si>
  <si>
    <t>11.10.2019 17:17:56</t>
  </si>
  <si>
    <t>632526</t>
  </si>
  <si>
    <t>K-2438 35-01-K02438_910901969</t>
  </si>
  <si>
    <t>24.10.2019 23:57:32</t>
  </si>
  <si>
    <t>25.10.2019 00:46:57</t>
  </si>
  <si>
    <t>608186</t>
  </si>
  <si>
    <t>M-2086 35-02-M02086_35-02-M02086</t>
  </si>
  <si>
    <t>13.10.2019 09:20:10</t>
  </si>
  <si>
    <t>13.10.2019 11:51:46</t>
  </si>
  <si>
    <t>595237</t>
  </si>
  <si>
    <t>TR-63(DM-12/14) 45-78-M00063_45-78-M00063</t>
  </si>
  <si>
    <t>06.10.2019 20:39:14</t>
  </si>
  <si>
    <t>06.10.2019 21:14:07</t>
  </si>
  <si>
    <t>634479</t>
  </si>
  <si>
    <t>KAHRAMANDERE İM 35-10-A00002_GÜZELBAHÇE İM-1 M01</t>
  </si>
  <si>
    <t>31.10.2019 10:34:06</t>
  </si>
  <si>
    <t>31.10.2019 11:05:13</t>
  </si>
  <si>
    <t>634073</t>
  </si>
  <si>
    <t>KULA İM 45-77-A00001_ŞEHİR-3 L16</t>
  </si>
  <si>
    <t>30.10.2019 08:11:32</t>
  </si>
  <si>
    <t>30.10.2019 08:25:03</t>
  </si>
  <si>
    <t>611509</t>
  </si>
  <si>
    <t>KULA İM 45-77-A00001_DEMİRKÖPRÜ M10</t>
  </si>
  <si>
    <t>22.10.2019 09:01:10</t>
  </si>
  <si>
    <t>22.10.2019 10:47:16</t>
  </si>
  <si>
    <t>610903</t>
  </si>
  <si>
    <t>20.10.2019 10:37:22</t>
  </si>
  <si>
    <t>20.10.2019 11:13:07</t>
  </si>
  <si>
    <t>609867</t>
  </si>
  <si>
    <t>17.10.2019 09:43:17</t>
  </si>
  <si>
    <t>17.10.2019 10:54:17</t>
  </si>
  <si>
    <t>612022</t>
  </si>
  <si>
    <t>K-1993 35-02-K01993_99595206</t>
  </si>
  <si>
    <t>23.10.2019 14:29:37</t>
  </si>
  <si>
    <t>23.10.2019 15:57:23</t>
  </si>
  <si>
    <t>609347</t>
  </si>
  <si>
    <t>KULA İM 45-77-A00001_ŞEHİR-2 L15</t>
  </si>
  <si>
    <t>16.10.2019 09:22:02</t>
  </si>
  <si>
    <t>16.10.2019 09:38:00</t>
  </si>
  <si>
    <t>608843</t>
  </si>
  <si>
    <t>GÖLMARMARA TR-8 45-85-L00008_945469402</t>
  </si>
  <si>
    <t>15.10.2019 00:02:00</t>
  </si>
  <si>
    <t>15.10.2019 10:46:53</t>
  </si>
  <si>
    <t>584030</t>
  </si>
  <si>
    <t>05.10.2019 03:07:37</t>
  </si>
  <si>
    <t>05.10.2019 03:28:47</t>
  </si>
  <si>
    <t>608144</t>
  </si>
  <si>
    <t>13.10.2019 07:39:40</t>
  </si>
  <si>
    <t>13.10.2019 08:04:50</t>
  </si>
  <si>
    <t>608881</t>
  </si>
  <si>
    <t>15.10.2019 08:07:26</t>
  </si>
  <si>
    <t>15.10.2019 08:19:17</t>
  </si>
  <si>
    <t>608840</t>
  </si>
  <si>
    <t>GÖLMARMARA TR-8 45-85-L00008_945469448</t>
  </si>
  <si>
    <t>14.10.2019 23:28:27</t>
  </si>
  <si>
    <t>14.10.2019 23:54:02</t>
  </si>
  <si>
    <t>611891</t>
  </si>
  <si>
    <t>K-4588 35-01-K04588_A</t>
  </si>
  <si>
    <t>23.10.2019 09:26:58</t>
  </si>
  <si>
    <t>23.10.2019 09:53:55</t>
  </si>
  <si>
    <t>606164</t>
  </si>
  <si>
    <t>MENEMEN TR-28 35-28-L00028_35-28-L00028</t>
  </si>
  <si>
    <t>08.10.2019 14:39:42</t>
  </si>
  <si>
    <t>606735</t>
  </si>
  <si>
    <t>YILMAZ TR-14 45-78-L00214_953249032</t>
  </si>
  <si>
    <t>09.10.2019 16:21:00</t>
  </si>
  <si>
    <t>09.10.2019 16:52:35</t>
  </si>
  <si>
    <t>573350</t>
  </si>
  <si>
    <t>04.10.2019 08:13:14</t>
  </si>
  <si>
    <t>04.10.2019 09:21:46</t>
  </si>
  <si>
    <t>611952</t>
  </si>
  <si>
    <t>DM06/TR08 45-73-M00036_945672203</t>
  </si>
  <si>
    <t>23.10.2019 11:12:40</t>
  </si>
  <si>
    <t>23.10.2019 12:25:04</t>
  </si>
  <si>
    <t>633123</t>
  </si>
  <si>
    <t>26.10.2019 17:37:44</t>
  </si>
  <si>
    <t>26.10.2019 18:04:08</t>
  </si>
  <si>
    <t>584029</t>
  </si>
  <si>
    <t>05.10.2019 02:46:15</t>
  </si>
  <si>
    <t>05.10.2019 04:50:57</t>
  </si>
  <si>
    <t>583956</t>
  </si>
  <si>
    <t>05.10.2019 02:03:24</t>
  </si>
  <si>
    <t>05.10.2019 04:45:15</t>
  </si>
  <si>
    <t>583943</t>
  </si>
  <si>
    <t>M-1815 KISIK DM-2 35-22-M00096_  M11</t>
  </si>
  <si>
    <t>05.10.2019 00:42:14</t>
  </si>
  <si>
    <t>05.10.2019 01:29:49</t>
  </si>
  <si>
    <t>583985</t>
  </si>
  <si>
    <t>05.10.2019 01:46:33</t>
  </si>
  <si>
    <t>05.10.2019 02:59:03</t>
  </si>
  <si>
    <t>609018</t>
  </si>
  <si>
    <t>OĞLANANASI TR-9 35-22-M00262_6180284</t>
  </si>
  <si>
    <t>15.10.2019 11:25:19</t>
  </si>
  <si>
    <t>15.10.2019 13:40:19</t>
  </si>
  <si>
    <t>634502</t>
  </si>
  <si>
    <t>ÖREN TR-9 35-27-L00214_35-27-L00214</t>
  </si>
  <si>
    <t>31.10.2019 11:10:00</t>
  </si>
  <si>
    <t>31.10.2019 13:38:53</t>
  </si>
  <si>
    <t>609254</t>
  </si>
  <si>
    <t>K-3162 35-03-K03162_910066163</t>
  </si>
  <si>
    <t>15.10.2019 20:20:57</t>
  </si>
  <si>
    <t>15.10.2019 21:57:34</t>
  </si>
  <si>
    <t>583439</t>
  </si>
  <si>
    <t>TR-2 35-30-L00002_B</t>
  </si>
  <si>
    <t>04.10.2019 10:59:36</t>
  </si>
  <si>
    <t>04.10.2019 11:31:54</t>
  </si>
  <si>
    <t>573283</t>
  </si>
  <si>
    <t>M-1871 35-01-M01871_911942600</t>
  </si>
  <si>
    <t>03.10.2019 20:13:00</t>
  </si>
  <si>
    <t>03.10.2019 21:00:44</t>
  </si>
  <si>
    <t>611561</t>
  </si>
  <si>
    <t>K-1062 35-01-K01062_35-01-K01062</t>
  </si>
  <si>
    <t>22.10.2019 10:06:38</t>
  </si>
  <si>
    <t>22.10.2019 11:18:47</t>
  </si>
  <si>
    <t>611549</t>
  </si>
  <si>
    <t>HARMANDALI DM-2 (M-200) 35-09-M00200_ULUKENT DM-3 M03</t>
  </si>
  <si>
    <t>22.10.2019 09:54:20</t>
  </si>
  <si>
    <t>22.10.2019 10:42:51</t>
  </si>
  <si>
    <t>610815</t>
  </si>
  <si>
    <t>20.10.2019 08:03:38</t>
  </si>
  <si>
    <t>20.10.2019 09:31:47</t>
  </si>
  <si>
    <t>610296</t>
  </si>
  <si>
    <t>18.10.2019 14:56:40</t>
  </si>
  <si>
    <t>18.10.2019 16:56:00</t>
  </si>
  <si>
    <t>634449</t>
  </si>
  <si>
    <t>DM-8/6 45-71-M00310_A</t>
  </si>
  <si>
    <t>31.10.2019 09:29:00</t>
  </si>
  <si>
    <t>31.10.2019 17:49:58</t>
  </si>
  <si>
    <t>606963</t>
  </si>
  <si>
    <t>DM-11/6 (ŞİRİN SOKAK) 45-71-M01779_A</t>
  </si>
  <si>
    <t>10.10.2019 09:31:00</t>
  </si>
  <si>
    <t>10.10.2019 14:38:00</t>
  </si>
  <si>
    <t>595070</t>
  </si>
  <si>
    <t>M-461 35-03-M00461_960979171</t>
  </si>
  <si>
    <t>06.10.2019 14:24:50</t>
  </si>
  <si>
    <t>06.10.2019 17:29:11</t>
  </si>
  <si>
    <t>606495</t>
  </si>
  <si>
    <t>09.10.2019 09:29:08</t>
  </si>
  <si>
    <t>09.10.2019 10:07:39</t>
  </si>
  <si>
    <t>606255</t>
  </si>
  <si>
    <t>08.10.2019 16:49:15</t>
  </si>
  <si>
    <t>08.10.2019 17:31:00</t>
  </si>
  <si>
    <t>594959</t>
  </si>
  <si>
    <t>EKOTEN KÖK 35-26-M00380_  M02</t>
  </si>
  <si>
    <t>06.10.2019 10:29:42</t>
  </si>
  <si>
    <t>06.10.2019 11:30:43</t>
  </si>
  <si>
    <t>609021</t>
  </si>
  <si>
    <t>DM-4/TR-34 35-22-M00080_955286583</t>
  </si>
  <si>
    <t>15.10.2019 11:42:00</t>
  </si>
  <si>
    <t>15.10.2019 14:12:52</t>
  </si>
  <si>
    <t>609594</t>
  </si>
  <si>
    <t>16.10.2019 16:41:14</t>
  </si>
  <si>
    <t>16.10.2019 17:20:14</t>
  </si>
  <si>
    <t>632691</t>
  </si>
  <si>
    <t>ZEYTİNALAN İM 35-19-A00002_KEKLİKTEPE M10</t>
  </si>
  <si>
    <t>25.10.2019 12:18:34</t>
  </si>
  <si>
    <t>25.10.2019 12:40:34</t>
  </si>
  <si>
    <t>609922</t>
  </si>
  <si>
    <t>İM-3/TR-2 HIDIRLIK 35-14-L00289_956640759</t>
  </si>
  <si>
    <t>17.10.2019 11:26:45</t>
  </si>
  <si>
    <t>17.10.2019 13:19:32</t>
  </si>
  <si>
    <t>605815</t>
  </si>
  <si>
    <t>TUZÇULLU TR-1 35-28-M00420_DIREK TIPI TRAFO HUCRESI H01</t>
  </si>
  <si>
    <t>08.10.2019 05:36:32</t>
  </si>
  <si>
    <t>08.10.2019 07:17:10</t>
  </si>
  <si>
    <t>606131</t>
  </si>
  <si>
    <t>L-300 DM 35-18-L00300_ALAÇATI İM L13</t>
  </si>
  <si>
    <t>08.10.2019 13:23:21</t>
  </si>
  <si>
    <t>08.10.2019 14:09:32</t>
  </si>
  <si>
    <t>594733</t>
  </si>
  <si>
    <t>TR-98 ZEYTİNALANI 35-19-L00098_956668998</t>
  </si>
  <si>
    <t>05.10.2019 18:52:15</t>
  </si>
  <si>
    <t>05.10.2019 20:19:32</t>
  </si>
  <si>
    <t>573383</t>
  </si>
  <si>
    <t>TR-69 35-19-L00069_  L02</t>
  </si>
  <si>
    <t>04.10.2019 09:06:50</t>
  </si>
  <si>
    <t>04.10.2019 16:54:55</t>
  </si>
  <si>
    <t>622289</t>
  </si>
  <si>
    <t>TR-100 ZEYTİNALANI 35-19-L00100_35-19-L00100</t>
  </si>
  <si>
    <t>24.10.2019 10:32:00</t>
  </si>
  <si>
    <t>24.10.2019 18:35:59</t>
  </si>
  <si>
    <t>634117</t>
  </si>
  <si>
    <t>M-2200 BELENBAŞI TR-2 35-03-M02200_6279807</t>
  </si>
  <si>
    <t>30.10.2019 09:29:43</t>
  </si>
  <si>
    <t>30.10.2019 17:55:35</t>
  </si>
  <si>
    <t>634427</t>
  </si>
  <si>
    <t>31.10.2019 08:59:57</t>
  </si>
  <si>
    <t>31.10.2019 17:29:41</t>
  </si>
  <si>
    <t>634311</t>
  </si>
  <si>
    <t>M-444 35-03-M00444_35-03-M00444</t>
  </si>
  <si>
    <t>30.10.2019 17:08:00</t>
  </si>
  <si>
    <t>30.10.2019 17:30:30</t>
  </si>
  <si>
    <t>622266</t>
  </si>
  <si>
    <t>24.10.2019 09:48:35</t>
  </si>
  <si>
    <t>24.10.2019 17:12:07</t>
  </si>
  <si>
    <t>583729</t>
  </si>
  <si>
    <t>04.10.2019 11:55:32</t>
  </si>
  <si>
    <t>04.10.2019 20:23:12</t>
  </si>
  <si>
    <t>583850</t>
  </si>
  <si>
    <t>04.10.2019 20:33:10</t>
  </si>
  <si>
    <t>04.10.2019 21:54:09</t>
  </si>
  <si>
    <t>608031</t>
  </si>
  <si>
    <t>TR-100 ZEYTİNALANI 35-19-L00100_6676732</t>
  </si>
  <si>
    <t>12.10.2019 16:58:44</t>
  </si>
  <si>
    <t>12.10.2019 18:16:03</t>
  </si>
  <si>
    <t>607508</t>
  </si>
  <si>
    <t>L-56 HUZURKENT 35-14-L00056_956640400</t>
  </si>
  <si>
    <t>11.10.2019 11:27:23</t>
  </si>
  <si>
    <t>11.10.2019 17:55:17</t>
  </si>
  <si>
    <t>610323</t>
  </si>
  <si>
    <t>M-2200 BELENBAŞI TR-2 35-03-M02200_11174348</t>
  </si>
  <si>
    <t>18.10.2019 10:38:55</t>
  </si>
  <si>
    <t>622286</t>
  </si>
  <si>
    <t>TR-98 ZEYTİNALANI 35-19-L00098_50003663</t>
  </si>
  <si>
    <t>24.10.2019 10:29:38</t>
  </si>
  <si>
    <t>24.10.2019 18:51:34</t>
  </si>
  <si>
    <t>608740</t>
  </si>
  <si>
    <t>TR-98 ZEYTİNALANI 35-19-L00098_50003662</t>
  </si>
  <si>
    <t>14.10.2019 16:59:43</t>
  </si>
  <si>
    <t>14.10.2019 17:33:30</t>
  </si>
  <si>
    <t>583466</t>
  </si>
  <si>
    <t>ZEYTİNALAN İM 35-19-A00002_ZEYTİNALAN TR-101 L12</t>
  </si>
  <si>
    <t>04.10.2019 11:29:10</t>
  </si>
  <si>
    <t>04.10.2019 16:12:13</t>
  </si>
  <si>
    <t>611433</t>
  </si>
  <si>
    <t>DM-3/07 (MAKEDON G91MENLERE) 45-71-M00062_b3b</t>
  </si>
  <si>
    <t>21.10.2019 20:00:21</t>
  </si>
  <si>
    <t>21.10.2019 20:50:47</t>
  </si>
  <si>
    <t>611246</t>
  </si>
  <si>
    <t>DM-3/4-A 45-71-M00118_953174805</t>
  </si>
  <si>
    <t>21.10.2019 11:48:34</t>
  </si>
  <si>
    <t>21.10.2019 14:31:06</t>
  </si>
  <si>
    <t>611163</t>
  </si>
  <si>
    <t>M-2200 BELENBAŞI TR-2 35-03-M02200_8883671</t>
  </si>
  <si>
    <t>21.10.2019 09:22:00</t>
  </si>
  <si>
    <t>21.10.2019 18:01:47</t>
  </si>
  <si>
    <t>611489</t>
  </si>
  <si>
    <t>22.10.2019 08:44:00</t>
  </si>
  <si>
    <t>22.10.2019 18:21:57</t>
  </si>
  <si>
    <t>611490</t>
  </si>
  <si>
    <t>22.10.2019 08:47:00</t>
  </si>
  <si>
    <t>22.10.2019 18:24:39</t>
  </si>
  <si>
    <t>622203</t>
  </si>
  <si>
    <t>M-2241 BELENBAŞI TR-1 35-03-M02241_35-03-M02241</t>
  </si>
  <si>
    <t>24.10.2019 08:20:00</t>
  </si>
  <si>
    <t>24.10.2019 17:53:32</t>
  </si>
  <si>
    <t>611900</t>
  </si>
  <si>
    <t>23.10.2019 09:32:25</t>
  </si>
  <si>
    <t>23.10.2019 17:55:32</t>
  </si>
  <si>
    <t>542833</t>
  </si>
  <si>
    <t>K-1586 35-02-K01586_910393737</t>
  </si>
  <si>
    <t>02.10.2019 17:03:00</t>
  </si>
  <si>
    <t>02.10.2019 18:40:54</t>
  </si>
  <si>
    <t>583438</t>
  </si>
  <si>
    <t>04.10.2019 10:55:20</t>
  </si>
  <si>
    <t>04.10.2019 11:29:28</t>
  </si>
  <si>
    <t>632540</t>
  </si>
  <si>
    <t>25.10.2019 08:02:00</t>
  </si>
  <si>
    <t>25.10.2019 18:41:09</t>
  </si>
  <si>
    <t>610664</t>
  </si>
  <si>
    <t>ABALIOĞLU DM 45-83-M00136_  M03</t>
  </si>
  <si>
    <t>19.10.2019 15:43:28</t>
  </si>
  <si>
    <t>19.10.2019 16:56:47</t>
  </si>
  <si>
    <t>607393</t>
  </si>
  <si>
    <t>11.10.2019 09:08:27</t>
  </si>
  <si>
    <t>11.10.2019 18:17:10</t>
  </si>
  <si>
    <t>595050</t>
  </si>
  <si>
    <t>KİPA DM 35-26-M00283_İZSU ÇIKIŞI M05</t>
  </si>
  <si>
    <t>06.10.2019 13:16:35</t>
  </si>
  <si>
    <t>06.10.2019 15:11:21</t>
  </si>
  <si>
    <t>594591</t>
  </si>
  <si>
    <t>M-1948 35-10-M01948_953702497</t>
  </si>
  <si>
    <t>05.10.2019 16:02:43</t>
  </si>
  <si>
    <t>05.10.2019 17:00:36</t>
  </si>
  <si>
    <t>610760</t>
  </si>
  <si>
    <t>K-3688 35-02-K03688_99671911</t>
  </si>
  <si>
    <t>19.10.2019 20:16:10</t>
  </si>
  <si>
    <t>19.10.2019 21:21:03</t>
  </si>
  <si>
    <t>611694</t>
  </si>
  <si>
    <t>K-743 35-02-K00743_97450885</t>
  </si>
  <si>
    <t>22.10.2019 15:41:46</t>
  </si>
  <si>
    <t>22.10.2019 16:26:32</t>
  </si>
  <si>
    <t>573335</t>
  </si>
  <si>
    <t>04.10.2019 04:15:49</t>
  </si>
  <si>
    <t>04.10.2019 04:48:23</t>
  </si>
  <si>
    <t>608494</t>
  </si>
  <si>
    <t>K-3610 35-01-K03610_B</t>
  </si>
  <si>
    <t>14.10.2019 09:18:00</t>
  </si>
  <si>
    <t>14.10.2019 16:44:02</t>
  </si>
  <si>
    <t>611696</t>
  </si>
  <si>
    <t>EROL KARA ÖZEL 45-78-M01016Ö_DIREK TIPI TRAFO HUCRESI H01</t>
  </si>
  <si>
    <t>22.10.2019 15:48:19</t>
  </si>
  <si>
    <t>22.10.2019 17:01:39</t>
  </si>
  <si>
    <t>611823</t>
  </si>
  <si>
    <t>K-743 35-02-K00743_99578106</t>
  </si>
  <si>
    <t>22.10.2019 22:35:08</t>
  </si>
  <si>
    <t>23.10.2019 00:53:37</t>
  </si>
  <si>
    <t>609481</t>
  </si>
  <si>
    <t>16.10.2019 13:10:00</t>
  </si>
  <si>
    <t>16.10.2019 13:55:35</t>
  </si>
  <si>
    <t>607688</t>
  </si>
  <si>
    <t>11.10.2019 18:30:24</t>
  </si>
  <si>
    <t>11.10.2019 19:06:08</t>
  </si>
  <si>
    <t>622269</t>
  </si>
  <si>
    <t>TR-69 35-19-L00069_35-19-L00069</t>
  </si>
  <si>
    <t>24.10.2019 19:12:57</t>
  </si>
  <si>
    <t>608529</t>
  </si>
  <si>
    <t>ÇEŞME İM 35-18-A00001_VAKIFLAR L06</t>
  </si>
  <si>
    <t>14.10.2019 09:43:12</t>
  </si>
  <si>
    <t>14.10.2019 10:27:02</t>
  </si>
  <si>
    <t>608482</t>
  </si>
  <si>
    <t>14.10.2019 09:08:02</t>
  </si>
  <si>
    <t>14.10.2019 09:40:00</t>
  </si>
  <si>
    <t>606656</t>
  </si>
  <si>
    <t>ÇEŞME İM 35-18-A00001_SİBAM L04</t>
  </si>
  <si>
    <t>09.10.2019 13:42:09</t>
  </si>
  <si>
    <t>09.10.2019 14:20:00</t>
  </si>
  <si>
    <t>583849</t>
  </si>
  <si>
    <t>ÇEŞME İM 35-18-A00001_MARİNA M01</t>
  </si>
  <si>
    <t>04.10.2019 20:41:41</t>
  </si>
  <si>
    <t>04.10.2019 21:04:01</t>
  </si>
  <si>
    <t>612179</t>
  </si>
  <si>
    <t>K-3537 35-01-K03537_911724316</t>
  </si>
  <si>
    <t>23.10.2019 22:58:24</t>
  </si>
  <si>
    <t>23.10.2019 23:56:54</t>
  </si>
  <si>
    <t>607901</t>
  </si>
  <si>
    <t>L-134 AYARASANDA 35-18-L00134_7597973</t>
  </si>
  <si>
    <t>12.10.2019 11:26:45</t>
  </si>
  <si>
    <t>12.10.2019 17:39:12</t>
  </si>
  <si>
    <t>609451</t>
  </si>
  <si>
    <t>KESİKKÖY DM 35-28-M00309_  M11</t>
  </si>
  <si>
    <t>16.10.2019 12:04:00</t>
  </si>
  <si>
    <t>16.10.2019 15:01:59</t>
  </si>
  <si>
    <t>608962</t>
  </si>
  <si>
    <t>M-1348 35-01-M01348_F</t>
  </si>
  <si>
    <t>15.10.2019 09:43:02</t>
  </si>
  <si>
    <t>15.10.2019 10:55:38</t>
  </si>
  <si>
    <t>583453</t>
  </si>
  <si>
    <t>TR-61 35-19-L00061_954735292</t>
  </si>
  <si>
    <t>04.10.2019 10:58:38</t>
  </si>
  <si>
    <t>04.10.2019 15:12:11</t>
  </si>
  <si>
    <t>632495</t>
  </si>
  <si>
    <t>L-128 35-18-L00128_950436110</t>
  </si>
  <si>
    <t>24.10.2019 19:45:34</t>
  </si>
  <si>
    <t>24.10.2019 23:52:43</t>
  </si>
  <si>
    <t>609452</t>
  </si>
  <si>
    <t>KESİKKÖY DM 35-28-M00309_  M02</t>
  </si>
  <si>
    <t>16.10.2019 12:09:00</t>
  </si>
  <si>
    <t>16.10.2019 15:00:38</t>
  </si>
  <si>
    <t>610520</t>
  </si>
  <si>
    <t>TR-1/19 45-72-M00019_956503703</t>
  </si>
  <si>
    <t>19.10.2019 10:43:50</t>
  </si>
  <si>
    <t>19.10.2019 15:14:04</t>
  </si>
  <si>
    <t>606419</t>
  </si>
  <si>
    <t>09.10.2019 04:57:05</t>
  </si>
  <si>
    <t>09.10.2019 07:17:00</t>
  </si>
  <si>
    <t>594582</t>
  </si>
  <si>
    <t>TR-98 45-78-L00098_DIREK TIPI TRAFO HUCRESI H01</t>
  </si>
  <si>
    <t>05.10.2019 15:52:47</t>
  </si>
  <si>
    <t>05.10.2019 16:35:47</t>
  </si>
  <si>
    <t>608846</t>
  </si>
  <si>
    <t>K-4432 35-01-K04432_K-3640 K04</t>
  </si>
  <si>
    <t>15.10.2019 02:19:56</t>
  </si>
  <si>
    <t>15.10.2019 02:23:05</t>
  </si>
  <si>
    <t>634072</t>
  </si>
  <si>
    <t>K-4524 35-03-K04524_910428309</t>
  </si>
  <si>
    <t>30.10.2019 07:36:51</t>
  </si>
  <si>
    <t>30.10.2019 16:13:47</t>
  </si>
  <si>
    <t>633130</t>
  </si>
  <si>
    <t>AG Kablo Başlığı Arızası</t>
  </si>
  <si>
    <t>26.10.2019 18:00:31</t>
  </si>
  <si>
    <t>26.10.2019 21:05:13</t>
  </si>
  <si>
    <t>584490</t>
  </si>
  <si>
    <t>K-3610 35-01-K03610_A</t>
  </si>
  <si>
    <t>05.10.2019 13:26:17</t>
  </si>
  <si>
    <t>05.10.2019 14:27:25</t>
  </si>
  <si>
    <t>611912</t>
  </si>
  <si>
    <t>K-2880 35-03-K02880_953721658</t>
  </si>
  <si>
    <t>23.10.2019 09:38:36</t>
  </si>
  <si>
    <t>23.10.2019 10:56:10</t>
  </si>
  <si>
    <t>542610</t>
  </si>
  <si>
    <t>K-1147 35-03-K01147_TRAFO K03</t>
  </si>
  <si>
    <t>02.10.2019 09:51:13</t>
  </si>
  <si>
    <t>02.10.2019 17:29:45</t>
  </si>
  <si>
    <t>607761</t>
  </si>
  <si>
    <t>KARTAL İM 35-08-A00003_KARTAL-13 K16</t>
  </si>
  <si>
    <t>12.10.2019 02:39:00</t>
  </si>
  <si>
    <t>12.10.2019 02:43:00</t>
  </si>
  <si>
    <t>607755</t>
  </si>
  <si>
    <t>K-1306 35-08-K01306_TRF-1 K05</t>
  </si>
  <si>
    <t>12.10.2019 02:08:00</t>
  </si>
  <si>
    <t>12.10.2019 02:12:00</t>
  </si>
  <si>
    <t>632386</t>
  </si>
  <si>
    <t>HELVACI TR-11 35-17-M00371_10206466</t>
  </si>
  <si>
    <t>24.10.2019 14:52:19</t>
  </si>
  <si>
    <t>24.10.2019 18:47:01</t>
  </si>
  <si>
    <t>607422</t>
  </si>
  <si>
    <t>M-1491 35-10-M01491_35-10-M01491</t>
  </si>
  <si>
    <t>11.10.2019 09:45:26</t>
  </si>
  <si>
    <t>608218</t>
  </si>
  <si>
    <t>HELVACI TR-9 35-17-M00369_950307053</t>
  </si>
  <si>
    <t>13.10.2019 10:50:56</t>
  </si>
  <si>
    <t>13.10.2019 13:10:59</t>
  </si>
  <si>
    <t>595272</t>
  </si>
  <si>
    <t>K-3295 35-10-K03295_913897143</t>
  </si>
  <si>
    <t>07.10.2019 00:40:12</t>
  </si>
  <si>
    <t>07.10.2019 02:38:30</t>
  </si>
  <si>
    <t>583799</t>
  </si>
  <si>
    <t>K-2888 35-10-K02888_D</t>
  </si>
  <si>
    <t>04.10.2019 19:01:12</t>
  </si>
  <si>
    <t>04.10.2019 19:26:59</t>
  </si>
  <si>
    <t>610281</t>
  </si>
  <si>
    <t>KAHRAMANDERE İM 35-10-A00002_KÖYLER L04</t>
  </si>
  <si>
    <t>18.10.2019 15:14:43</t>
  </si>
  <si>
    <t>18.10.2019 15:51:00</t>
  </si>
  <si>
    <t>633055</t>
  </si>
  <si>
    <t>M-1101 35-03-M01101_b1b</t>
  </si>
  <si>
    <t>26.10.2019 14:14:37</t>
  </si>
  <si>
    <t>26.10.2019 16:30:43</t>
  </si>
  <si>
    <t>563178</t>
  </si>
  <si>
    <t>TR-7 35-26-M00007_5674310</t>
  </si>
  <si>
    <t>03.10.2019 15:51:51</t>
  </si>
  <si>
    <t>03.10.2019 16:31:47</t>
  </si>
  <si>
    <t>605886</t>
  </si>
  <si>
    <t>L-128 35-18-L00128_50067432</t>
  </si>
  <si>
    <t>08.10.2019 08:28:47</t>
  </si>
  <si>
    <t>08.10.2019 10:34:08</t>
  </si>
  <si>
    <t>633214</t>
  </si>
  <si>
    <t>L-128 35-18-L00128_B01 50067546</t>
  </si>
  <si>
    <t>27.10.2019 09:41:36</t>
  </si>
  <si>
    <t>27.10.2019 14:19:17</t>
  </si>
  <si>
    <t>634168</t>
  </si>
  <si>
    <t>L-128 35-18-L00128_950436114</t>
  </si>
  <si>
    <t>30.10.2019 10:46:35</t>
  </si>
  <si>
    <t>30.10.2019 14:21:27</t>
  </si>
  <si>
    <t>609260</t>
  </si>
  <si>
    <t>TR-102 ZEYTİNALANI 35-19-L00102_956663016</t>
  </si>
  <si>
    <t>15.10.2019 21:01:45</t>
  </si>
  <si>
    <t>15.10.2019 21:39:30</t>
  </si>
  <si>
    <t>605635</t>
  </si>
  <si>
    <t>K-494 35-01-K00494_B</t>
  </si>
  <si>
    <t>07.10.2019 17:54:00</t>
  </si>
  <si>
    <t>07.10.2019 18:07:28</t>
  </si>
  <si>
    <t>606535</t>
  </si>
  <si>
    <t>09.10.2019 10:10:09</t>
  </si>
  <si>
    <t>09.10.2019 15:08:19</t>
  </si>
  <si>
    <t>611379</t>
  </si>
  <si>
    <t>TR-102 ZEYTİNALANI 35-19-L00102_35-19-L00102</t>
  </si>
  <si>
    <t>21.10.2019 17:23:45</t>
  </si>
  <si>
    <t>21.10.2019 19:26:28</t>
  </si>
  <si>
    <t>610189</t>
  </si>
  <si>
    <t>L-297 35-18-L00297_12292686</t>
  </si>
  <si>
    <t>17.10.2019 21:08:31</t>
  </si>
  <si>
    <t>17.10.2019 23:31:58</t>
  </si>
  <si>
    <t>552978</t>
  </si>
  <si>
    <t>K-196 35-01-K00196_35-01-K00196</t>
  </si>
  <si>
    <t>03.10.2019 09:09:00</t>
  </si>
  <si>
    <t>03.10.2019 14:41:22</t>
  </si>
  <si>
    <t>542788</t>
  </si>
  <si>
    <t>L-400 35-18-L00400_6980779</t>
  </si>
  <si>
    <t>02.10.2019 15:40:41</t>
  </si>
  <si>
    <t>02.10.2019 19:15:07</t>
  </si>
  <si>
    <t>607541</t>
  </si>
  <si>
    <t>M-1003 35-03-M01003_35-03-M01003</t>
  </si>
  <si>
    <t>11.10.2019 13:11:48</t>
  </si>
  <si>
    <t>11.10.2019 14:22:39</t>
  </si>
  <si>
    <t>605959</t>
  </si>
  <si>
    <t>K-220 35-01-K00220_910440594</t>
  </si>
  <si>
    <t>08.10.2019 09:57:31</t>
  </si>
  <si>
    <t>08.10.2019 11:04:49</t>
  </si>
  <si>
    <t>584458</t>
  </si>
  <si>
    <t>L-4 TEKKE 35-18-L00004_950428130</t>
  </si>
  <si>
    <t>05.10.2019 12:35:56</t>
  </si>
  <si>
    <t>05.10.2019 15:46:14</t>
  </si>
  <si>
    <t>611715</t>
  </si>
  <si>
    <t>HAMZA ÖZLÜ 35-26-L00056_35-26-L00056</t>
  </si>
  <si>
    <t>22.10.2019 16:35:27</t>
  </si>
  <si>
    <t>22.10.2019 17:02:17</t>
  </si>
  <si>
    <t>607616</t>
  </si>
  <si>
    <t>L-296 35-18-L00296_950447738</t>
  </si>
  <si>
    <t>11.10.2019 15:50:38</t>
  </si>
  <si>
    <t>16.10.2019 11:46:57</t>
  </si>
  <si>
    <t>605691</t>
  </si>
  <si>
    <t>L-100 BELKENT 35-18-L00100_950442188</t>
  </si>
  <si>
    <t>07.10.2019 18:34:41</t>
  </si>
  <si>
    <t>07.10.2019 20:15:01</t>
  </si>
  <si>
    <t>607386</t>
  </si>
  <si>
    <t>11.10.2019 09:05:00</t>
  </si>
  <si>
    <t>11.10.2019 17:44:05</t>
  </si>
  <si>
    <t>607808</t>
  </si>
  <si>
    <t>K-4023 35-01-K04023_912422176</t>
  </si>
  <si>
    <t>12.10.2019 08:52:27</t>
  </si>
  <si>
    <t>12.10.2019 17:13:35</t>
  </si>
  <si>
    <t>563155</t>
  </si>
  <si>
    <t>L-427 35-18-L00427_950452589</t>
  </si>
  <si>
    <t>03.10.2019 14:38:23</t>
  </si>
  <si>
    <t>03.10.2019 17:25:09</t>
  </si>
  <si>
    <t>610308</t>
  </si>
  <si>
    <t>TR-104 ZEYTİNALANI 35-19-L00104_  L02</t>
  </si>
  <si>
    <t>18.10.2019 09:13:39</t>
  </si>
  <si>
    <t>573380</t>
  </si>
  <si>
    <t>M-1495 35-02-M01495_TRAFO M01</t>
  </si>
  <si>
    <t>04.10.2019 09:05:31</t>
  </si>
  <si>
    <t>04.10.2019 12:48:02</t>
  </si>
  <si>
    <t>608001</t>
  </si>
  <si>
    <t>K-1192 35-02-K01192_99976731</t>
  </si>
  <si>
    <t>12.10.2019 15:21:32</t>
  </si>
  <si>
    <t>12.10.2019 16:35:40</t>
  </si>
  <si>
    <t>605456</t>
  </si>
  <si>
    <t>DM-08/10-A 45-71-M00288_D</t>
  </si>
  <si>
    <t>07.10.2019 12:08:55</t>
  </si>
  <si>
    <t>07.10.2019 14:36:41</t>
  </si>
  <si>
    <t>607877</t>
  </si>
  <si>
    <t>DM-8/10C 45-71-M02000_B</t>
  </si>
  <si>
    <t>12.10.2019 10:53:00</t>
  </si>
  <si>
    <t>12.10.2019 11:45:14</t>
  </si>
  <si>
    <t>607868</t>
  </si>
  <si>
    <t>DM-08/10-B 45-71-M00289_A</t>
  </si>
  <si>
    <t>12.10.2019 10:48:56</t>
  </si>
  <si>
    <t>12.10.2019 11:18:56</t>
  </si>
  <si>
    <t>608917</t>
  </si>
  <si>
    <t>M-1348 35-01-M01348_912050992</t>
  </si>
  <si>
    <t>15.10.2019 09:06:04</t>
  </si>
  <si>
    <t>15.10.2019 18:14:16</t>
  </si>
  <si>
    <t>607845</t>
  </si>
  <si>
    <t>DM-8/10 45-71-M00287_  M05</t>
  </si>
  <si>
    <t>12.10.2019 09:44:41</t>
  </si>
  <si>
    <t>12.10.2019 10:38:03</t>
  </si>
  <si>
    <t>610265</t>
  </si>
  <si>
    <t>DM-8/9-A 45-71-M00292_A</t>
  </si>
  <si>
    <t>18.10.2019 10:00:00</t>
  </si>
  <si>
    <t>634017</t>
  </si>
  <si>
    <t>L-297 35-18-L00297_950446429</t>
  </si>
  <si>
    <t>29.10.2019 18:43:15</t>
  </si>
  <si>
    <t>29.10.2019 20:36:00</t>
  </si>
  <si>
    <t>583421</t>
  </si>
  <si>
    <t>K-4507 35-01-K04507_35-01-K04507</t>
  </si>
  <si>
    <t>04.10.2019 10:37:00</t>
  </si>
  <si>
    <t>04.10.2019 12:30:31</t>
  </si>
  <si>
    <t>633666</t>
  </si>
  <si>
    <t>KIRKAĞAÇ TR-9 45-76-M00009_955244574</t>
  </si>
  <si>
    <t>28.10.2019 13:21:39</t>
  </si>
  <si>
    <t>28.10.2019 13:53:18</t>
  </si>
  <si>
    <t>633452</t>
  </si>
  <si>
    <t>DM-11/6 (ŞİRİN SOKAK) 45-71-M01779_953206923</t>
  </si>
  <si>
    <t>27.10.2019 20:11:03</t>
  </si>
  <si>
    <t>27.10.2019 20:58:27</t>
  </si>
  <si>
    <t>607028</t>
  </si>
  <si>
    <t>10.10.2019 10:11:08</t>
  </si>
  <si>
    <t>10.10.2019 11:09:40</t>
  </si>
  <si>
    <t>563111</t>
  </si>
  <si>
    <t>03.10.2019 19:47:00</t>
  </si>
  <si>
    <t>632984</t>
  </si>
  <si>
    <t>L-133 35-18-L00133_7172358</t>
  </si>
  <si>
    <t>26.10.2019 10:23:33</t>
  </si>
  <si>
    <t>26.10.2019 12:13:02</t>
  </si>
  <si>
    <t>542502</t>
  </si>
  <si>
    <t>K-3545 35-01-K03545_910690776</t>
  </si>
  <si>
    <t>01.10.2019 21:04:26</t>
  </si>
  <si>
    <t>02.10.2019 00:59:03</t>
  </si>
  <si>
    <t>594957</t>
  </si>
  <si>
    <t>DM-8/7 KAZIMKARABEKİR İ.Ö.O 45-71-M00294_  M02</t>
  </si>
  <si>
    <t>06.10.2019 10:43:44</t>
  </si>
  <si>
    <t>06.10.2019 14:13:00</t>
  </si>
  <si>
    <t>633292</t>
  </si>
  <si>
    <t>GTM0LD0R M-7 35-25-M00007_m7/a3-b</t>
  </si>
  <si>
    <t>27.10.2019 11:30:00</t>
  </si>
  <si>
    <t>27.10.2019 12:29:21</t>
  </si>
  <si>
    <t>594700</t>
  </si>
  <si>
    <t>HELVACI TR-7 35-17-M00367_950301153</t>
  </si>
  <si>
    <t>05.10.2019 18:06:28</t>
  </si>
  <si>
    <t>05.10.2019 19:24:00</t>
  </si>
  <si>
    <t>634541</t>
  </si>
  <si>
    <t>31.10.2019 12:39:15</t>
  </si>
  <si>
    <t>31.10.2019 15:49:01</t>
  </si>
  <si>
    <t>610577</t>
  </si>
  <si>
    <t>19.10.2019 12:42:38</t>
  </si>
  <si>
    <t>634183</t>
  </si>
  <si>
    <t>30.10.2019 11:14:40</t>
  </si>
  <si>
    <t>30.10.2019 13:21:59</t>
  </si>
  <si>
    <t>607978</t>
  </si>
  <si>
    <t>K-2861 35-03-K02861_910069356</t>
  </si>
  <si>
    <t>12.10.2019 14:08:40</t>
  </si>
  <si>
    <t>12.10.2019 17:16:36</t>
  </si>
  <si>
    <t>611010</t>
  </si>
  <si>
    <t>DM-11/6 (ŞİRİN SOKAK) 45-71-M01779_953175066</t>
  </si>
  <si>
    <t>20.10.2019 16:17:53</t>
  </si>
  <si>
    <t>20.10.2019 17:01:27</t>
  </si>
  <si>
    <t>605654</t>
  </si>
  <si>
    <t>M-1386 35-03-M01386_910411677</t>
  </si>
  <si>
    <t>07.10.2019 18:29:22</t>
  </si>
  <si>
    <t>07.10.2019 21:00:56</t>
  </si>
  <si>
    <t>611575</t>
  </si>
  <si>
    <t>L-201 METAŞ 35-18-L00201_8548725</t>
  </si>
  <si>
    <t>22.10.2019 11:07:16</t>
  </si>
  <si>
    <t>22.10.2019 11:53:37</t>
  </si>
  <si>
    <t>609717</t>
  </si>
  <si>
    <t>L-100 BELKENT 35-18-L00100_950442216</t>
  </si>
  <si>
    <t>16.10.2019 20:09:04</t>
  </si>
  <si>
    <t>16.10.2019 21:48:26</t>
  </si>
  <si>
    <t>595117</t>
  </si>
  <si>
    <t>L-416 KAPALI SPOR SALONU 35-18-L00416_950451157</t>
  </si>
  <si>
    <t>06.10.2019 15:27:27</t>
  </si>
  <si>
    <t>06.10.2019 17:54:24</t>
  </si>
  <si>
    <t>609392</t>
  </si>
  <si>
    <t>M-1233 35-01-M01233_35-01-M01233</t>
  </si>
  <si>
    <t>16.10.2019 10:28:36</t>
  </si>
  <si>
    <t>16.10.2019 10:52:13</t>
  </si>
  <si>
    <t>606627</t>
  </si>
  <si>
    <t>TR-7 35-30-L00007_  L03</t>
  </si>
  <si>
    <t>09.10.2019 12:33:39</t>
  </si>
  <si>
    <t>09.10.2019 14:00:45</t>
  </si>
  <si>
    <t>542109</t>
  </si>
  <si>
    <t>ZEYTİNALAN İM 35-19-A00002_KUPLAJ (34500) M09</t>
  </si>
  <si>
    <t>01.10.2019 02:23:13</t>
  </si>
  <si>
    <t>01.10.2019 03:13:46</t>
  </si>
  <si>
    <t>611354</t>
  </si>
  <si>
    <t>TR-2/11 45-72-L00011_956476803</t>
  </si>
  <si>
    <t>21.10.2019 16:06:55</t>
  </si>
  <si>
    <t>21.10.2019 17:07:11</t>
  </si>
  <si>
    <t>595257</t>
  </si>
  <si>
    <t>ULUKENT DM-4/10 35-28-M00032_953382746</t>
  </si>
  <si>
    <t>06.10.2019 21:58:46</t>
  </si>
  <si>
    <t>07.10.2019 13:42:11</t>
  </si>
  <si>
    <t>606192</t>
  </si>
  <si>
    <t>K-1790 35-01-K01790_911387735</t>
  </si>
  <si>
    <t>08.10.2019 15:02:17</t>
  </si>
  <si>
    <t>08.10.2019 18:23:37</t>
  </si>
  <si>
    <t>583471</t>
  </si>
  <si>
    <t>K-4698 35-01-K04698_A</t>
  </si>
  <si>
    <t>04.10.2019 12:10:12</t>
  </si>
  <si>
    <t>04.10.2019 13:40:21</t>
  </si>
  <si>
    <t>605388</t>
  </si>
  <si>
    <t>YELKİ TR-1 DM-2/7  (M-2341) 35-10-M02341_911960632</t>
  </si>
  <si>
    <t>07.10.2019 10:04:16</t>
  </si>
  <si>
    <t>07.10.2019 16:21:42</t>
  </si>
  <si>
    <t>612057</t>
  </si>
  <si>
    <t>L-201 METAŞ 35-18-L00201_950451988</t>
  </si>
  <si>
    <t>23.10.2019 15:50:06</t>
  </si>
  <si>
    <t>26.10.2019 12:45:19</t>
  </si>
  <si>
    <t>607534</t>
  </si>
  <si>
    <t>K-624 35-01-K00624_F1 F</t>
  </si>
  <si>
    <t>11.10.2019 12:44:39</t>
  </si>
  <si>
    <t>11.10.2019 13:53:48</t>
  </si>
  <si>
    <t>612176</t>
  </si>
  <si>
    <t>TR-34 35-30-L00034_955329435</t>
  </si>
  <si>
    <t>23.10.2019 22:39:42</t>
  </si>
  <si>
    <t>23.10.2019 23:22:11</t>
  </si>
  <si>
    <t>594921</t>
  </si>
  <si>
    <t>YELKİ TR-8 (M-2340) 35-10-M02340_912775304</t>
  </si>
  <si>
    <t>06.10.2019 10:20:48</t>
  </si>
  <si>
    <t>06.10.2019 13:21:02</t>
  </si>
  <si>
    <t>611794</t>
  </si>
  <si>
    <t>K-2759 35-02-K02759_99841165</t>
  </si>
  <si>
    <t>22.10.2019 19:07:00</t>
  </si>
  <si>
    <t>22.10.2019 19:59:20</t>
  </si>
  <si>
    <t>607385</t>
  </si>
  <si>
    <t>K-3405 35-08-K03405_35-08-K03405</t>
  </si>
  <si>
    <t>11.10.2019 09:00:00</t>
  </si>
  <si>
    <t>11.10.2019 10:00:17</t>
  </si>
  <si>
    <t>632875</t>
  </si>
  <si>
    <t>DM-1/26 45-71-M00008_953192645</t>
  </si>
  <si>
    <t>25.10.2019 23:42:20</t>
  </si>
  <si>
    <t>26.10.2019 00:39:57</t>
  </si>
  <si>
    <t>610333</t>
  </si>
  <si>
    <t>L-244 35-18-L00244_6871872</t>
  </si>
  <si>
    <t>18.10.2019 11:43:14</t>
  </si>
  <si>
    <t>18.10.2019 15:40:00</t>
  </si>
  <si>
    <t>605763</t>
  </si>
  <si>
    <t>L-244 35-18-L00244_35-18-L00244</t>
  </si>
  <si>
    <t>08.10.2019 00:53:35</t>
  </si>
  <si>
    <t>08.10.2019 14:47:18</t>
  </si>
  <si>
    <t>633615</t>
  </si>
  <si>
    <t>L-401 ALTINYUNUS DM 35-18-L00401_L-245 39 KABİN L01</t>
  </si>
  <si>
    <t>28.10.2019 11:10:23</t>
  </si>
  <si>
    <t>28.10.2019 13:27:25</t>
  </si>
  <si>
    <t>633110</t>
  </si>
  <si>
    <t>ÇANKAYA KÖK 35-26-M00587_  M05</t>
  </si>
  <si>
    <t>26.10.2019 17:16:16</t>
  </si>
  <si>
    <t>26.10.2019 17:57:00</t>
  </si>
  <si>
    <t>609812</t>
  </si>
  <si>
    <t>M-1559 35-02-M01559_TRAFO M01</t>
  </si>
  <si>
    <t>17.10.2019 08:49:00</t>
  </si>
  <si>
    <t>17.10.2019 14:04:16</t>
  </si>
  <si>
    <t>610820</t>
  </si>
  <si>
    <t>K-2355 35-02-K02355_C</t>
  </si>
  <si>
    <t>20.10.2019 08:29:00</t>
  </si>
  <si>
    <t>20.10.2019 17:33:58</t>
  </si>
  <si>
    <t>622270</t>
  </si>
  <si>
    <t>K-4526 35-03-K04526_35-03-K04526</t>
  </si>
  <si>
    <t>24.10.2019 10:09:00</t>
  </si>
  <si>
    <t>24.10.2019 12:38:47</t>
  </si>
  <si>
    <t>610131</t>
  </si>
  <si>
    <t>K-1128 35-03-K01128_910256302</t>
  </si>
  <si>
    <t>17.10.2019 18:24:00</t>
  </si>
  <si>
    <t>17.10.2019 20:04:54</t>
  </si>
  <si>
    <t>605924</t>
  </si>
  <si>
    <t>TR-61 45-78-M00061_953258032</t>
  </si>
  <si>
    <t>08.10.2019 09:21:47</t>
  </si>
  <si>
    <t>08.10.2019 10:45:52</t>
  </si>
  <si>
    <t>610899</t>
  </si>
  <si>
    <t>TR-76 45-78-L00076_49381394</t>
  </si>
  <si>
    <t>20.10.2019 10:38:20</t>
  </si>
  <si>
    <t>20.10.2019 15:28:52</t>
  </si>
  <si>
    <t>584206</t>
  </si>
  <si>
    <t>TR-81 45-78-L00081_45-78-L00081</t>
  </si>
  <si>
    <t>05.10.2019 08:36:11</t>
  </si>
  <si>
    <t>05.10.2019 10:17:38</t>
  </si>
  <si>
    <t>542193</t>
  </si>
  <si>
    <t>K-2759 35-02-K02759_910226569</t>
  </si>
  <si>
    <t>01.10.2019 09:22:35</t>
  </si>
  <si>
    <t>01.10.2019 11:03:18</t>
  </si>
  <si>
    <t>573410</t>
  </si>
  <si>
    <t>L-210 35-18-L00210_10029409</t>
  </si>
  <si>
    <t>04.10.2019 09:38:51</t>
  </si>
  <si>
    <t>04.10.2019 11:19:49</t>
  </si>
  <si>
    <t>611646</t>
  </si>
  <si>
    <t>M-1493 35-02-M01493_35-02-M01493</t>
  </si>
  <si>
    <t>22.10.2019 13:47:19</t>
  </si>
  <si>
    <t>22.10.2019 14:19:12</t>
  </si>
  <si>
    <t>633086</t>
  </si>
  <si>
    <t>TR-98 ZEYTİNALANI 35-19-L00098_956670293</t>
  </si>
  <si>
    <t>26.10.2019 16:00:20</t>
  </si>
  <si>
    <t>26.10.2019 18:20:37</t>
  </si>
  <si>
    <t>583775</t>
  </si>
  <si>
    <t>TR-23 35-19-L00023_35-19-L00023</t>
  </si>
  <si>
    <t>04.10.2019 15:32:02</t>
  </si>
  <si>
    <t>04.10.2019 19:23:47</t>
  </si>
  <si>
    <t>610161</t>
  </si>
  <si>
    <t>TR-98 ZEYTİNALANI 35-19-L00098_956667874</t>
  </si>
  <si>
    <t>17.10.2019 19:39:27</t>
  </si>
  <si>
    <t>17.10.2019 20:57:05</t>
  </si>
  <si>
    <t>610358</t>
  </si>
  <si>
    <t>18.10.2019 15:57:58</t>
  </si>
  <si>
    <t>542301</t>
  </si>
  <si>
    <t>L-139 35-18-L00139_950428149</t>
  </si>
  <si>
    <t>01.10.2019 12:49:52</t>
  </si>
  <si>
    <t>01.10.2019 14:30:39</t>
  </si>
  <si>
    <t>542181</t>
  </si>
  <si>
    <t>01.10.2019 09:34:01</t>
  </si>
  <si>
    <t>03.10.2019 21:07:02</t>
  </si>
  <si>
    <t>606699</t>
  </si>
  <si>
    <t>M-1303 35-03-M01303_910255246</t>
  </si>
  <si>
    <t>09.10.2019 13:52:17</t>
  </si>
  <si>
    <t>09.10.2019 17:13:24</t>
  </si>
  <si>
    <t>609455</t>
  </si>
  <si>
    <t>16.10.2019 12:11:00</t>
  </si>
  <si>
    <t>16.10.2019 15:12:28</t>
  </si>
  <si>
    <t>609885</t>
  </si>
  <si>
    <t>17.10.2019 10:30:00</t>
  </si>
  <si>
    <t>17.10.2019 10:54:00</t>
  </si>
  <si>
    <t>611294</t>
  </si>
  <si>
    <t>TR-70 KALABAK 35-19-L00070_35-19-L00070</t>
  </si>
  <si>
    <t>21.10.2019 13:44:12</t>
  </si>
  <si>
    <t>21.10.2019 18:12:06</t>
  </si>
  <si>
    <t>608349</t>
  </si>
  <si>
    <t>URLA İM 35-19-A00001_UZUNADA M07</t>
  </si>
  <si>
    <t>13.10.2019 17:00:00</t>
  </si>
  <si>
    <t>13.10.2019 17:19:44</t>
  </si>
  <si>
    <t>611323</t>
  </si>
  <si>
    <t>M-2362 35-03-M02362_910425998</t>
  </si>
  <si>
    <t>21.10.2019 15:02:29</t>
  </si>
  <si>
    <t>21.10.2019 17:30:15</t>
  </si>
  <si>
    <t>583945</t>
  </si>
  <si>
    <t>K-278 35-01-K00278_910623170</t>
  </si>
  <si>
    <t>05.10.2019 00:30:34</t>
  </si>
  <si>
    <t>05.10.2019 03:07:18</t>
  </si>
  <si>
    <t>609578</t>
  </si>
  <si>
    <t>DM-1/66 45-71-M00012_45-71-M00012</t>
  </si>
  <si>
    <t>16.10.2019 16:06:39</t>
  </si>
  <si>
    <t>16.10.2019 17:02:28</t>
  </si>
  <si>
    <t>608824</t>
  </si>
  <si>
    <t>TR-103 45-78-L00103_49364868</t>
  </si>
  <si>
    <t>14.10.2019 20:48:27</t>
  </si>
  <si>
    <t>14.10.2019 21:35:37</t>
  </si>
  <si>
    <t>608108</t>
  </si>
  <si>
    <t>HELVACI TR-6 35-17-M00366_950304469</t>
  </si>
  <si>
    <t>12.10.2019 20:31:53</t>
  </si>
  <si>
    <t>12.10.2019 21:34:44</t>
  </si>
  <si>
    <t>610190</t>
  </si>
  <si>
    <t>TR-106 ZEYTİNALANI 35-19-L00106_956665491</t>
  </si>
  <si>
    <t>17.10.2019 21:05:19</t>
  </si>
  <si>
    <t>17.10.2019 22:30:29</t>
  </si>
  <si>
    <t>632582</t>
  </si>
  <si>
    <t>TR-125 ZEYTİNALANI 35-19-L00125_  L02</t>
  </si>
  <si>
    <t>25.10.2019 09:09:38</t>
  </si>
  <si>
    <t>25.10.2019 16:04:03</t>
  </si>
  <si>
    <t>632658</t>
  </si>
  <si>
    <t>M-1538 35-01-M01538_910413592</t>
  </si>
  <si>
    <t>25.10.2019 11:21:09</t>
  </si>
  <si>
    <t>25.10.2019 13:14:28</t>
  </si>
  <si>
    <t>563201</t>
  </si>
  <si>
    <t>K-2007 35-01-K02007_910571705</t>
  </si>
  <si>
    <t>03.10.2019 16:44:19</t>
  </si>
  <si>
    <t>03.10.2019 17:31:29</t>
  </si>
  <si>
    <t>606382</t>
  </si>
  <si>
    <t>K-3618 35-01-K03618_35-01-K03618</t>
  </si>
  <si>
    <t>08.10.2019 21:37:29</t>
  </si>
  <si>
    <t>08.10.2019 22:37:10</t>
  </si>
  <si>
    <t>542505</t>
  </si>
  <si>
    <t>K-379 35-01-K00379_910883887</t>
  </si>
  <si>
    <t>01.10.2019 21:48:41</t>
  </si>
  <si>
    <t>01.10.2019 22:27:42</t>
  </si>
  <si>
    <t>633377</t>
  </si>
  <si>
    <t>TR-173 45-78-L00173_45-78-L00173</t>
  </si>
  <si>
    <t>27.10.2019 16:07:31</t>
  </si>
  <si>
    <t>27.10.2019 17:07:44</t>
  </si>
  <si>
    <t>605386</t>
  </si>
  <si>
    <t>GTM0LD0R M-27 35-25-M00027_m27/e1b</t>
  </si>
  <si>
    <t>07.10.2019 10:20:52</t>
  </si>
  <si>
    <t>07.10.2019 10:25:56</t>
  </si>
  <si>
    <t>605403</t>
  </si>
  <si>
    <t>07.10.2019 10:25:00</t>
  </si>
  <si>
    <t>07.10.2019 11:09:16</t>
  </si>
  <si>
    <t>633129</t>
  </si>
  <si>
    <t>M-1101 35-03-M01101_910320622</t>
  </si>
  <si>
    <t>26.10.2019 17:35:20</t>
  </si>
  <si>
    <t>27.10.2019 12:55:20</t>
  </si>
  <si>
    <t>611888</t>
  </si>
  <si>
    <t>K-4648 35-01-K04648_35-01-K04648</t>
  </si>
  <si>
    <t>23.10.2019 09:17:13</t>
  </si>
  <si>
    <t>23.10.2019 14:47:20</t>
  </si>
  <si>
    <t>584257</t>
  </si>
  <si>
    <t>05.10.2019 09:17:00</t>
  </si>
  <si>
    <t>05.10.2019 09:52:44</t>
  </si>
  <si>
    <t>607027</t>
  </si>
  <si>
    <t>TOTALGAZ KÖK 35-17-M00047_  M02</t>
  </si>
  <si>
    <t>10.10.2019 10:45:00</t>
  </si>
  <si>
    <t>10.10.2019 11:35:05</t>
  </si>
  <si>
    <t>610223</t>
  </si>
  <si>
    <t>ALİAĞA TM-1 35-17-A00002_İZSU M10</t>
  </si>
  <si>
    <t>18.10.2019 07:44:01</t>
  </si>
  <si>
    <t>18.10.2019 10:48:00</t>
  </si>
  <si>
    <t>607346</t>
  </si>
  <si>
    <t>OTOKENT İM 35-08-A00004_TR-1 K07</t>
  </si>
  <si>
    <t>11.10.2019 03:34:00</t>
  </si>
  <si>
    <t>11.10.2019 04:06:45</t>
  </si>
  <si>
    <t>607344</t>
  </si>
  <si>
    <t>OTOKENT İM 35-08-A00004_SÜMER K08</t>
  </si>
  <si>
    <t>11.10.2019 02:04:00</t>
  </si>
  <si>
    <t>11.10.2019 02:09:57</t>
  </si>
  <si>
    <t>633732</t>
  </si>
  <si>
    <t>TR-1/80-A 45-72-M00119_956505995</t>
  </si>
  <si>
    <t>28.10.2019 16:11:42</t>
  </si>
  <si>
    <t>28.10.2019 17:00:12</t>
  </si>
  <si>
    <t>608217</t>
  </si>
  <si>
    <t>K-4369 35-01-K04369_35-01-K04369</t>
  </si>
  <si>
    <t>13.10.2019 10:52:00</t>
  </si>
  <si>
    <t>13.10.2019 13:45:01</t>
  </si>
  <si>
    <t>584299</t>
  </si>
  <si>
    <t>K-494 35-01-K00494_E</t>
  </si>
  <si>
    <t>05.10.2019 09:50:00</t>
  </si>
  <si>
    <t>05.10.2019 21:04:09</t>
  </si>
  <si>
    <t>595191</t>
  </si>
  <si>
    <t>SELENDİ TR-20 45-81-M00020_C</t>
  </si>
  <si>
    <t>06.10.2019 18:19:06</t>
  </si>
  <si>
    <t>06.10.2019 19:11:41</t>
  </si>
  <si>
    <t>594860</t>
  </si>
  <si>
    <t>K-1757 35-02-K01757_B</t>
  </si>
  <si>
    <t>06.10.2019 08:50:09</t>
  </si>
  <si>
    <t>06.10.2019 16:15:31</t>
  </si>
  <si>
    <t>594635</t>
  </si>
  <si>
    <t>05.10.2019 15:57:09</t>
  </si>
  <si>
    <t>05.10.2019 18:02:05</t>
  </si>
  <si>
    <t>611099</t>
  </si>
  <si>
    <t>TR-1/72 45-72-M00072_956505684</t>
  </si>
  <si>
    <t>20.10.2019 22:16:06</t>
  </si>
  <si>
    <t>20.10.2019 23:54:00</t>
  </si>
  <si>
    <t>584297</t>
  </si>
  <si>
    <t>K-494 35-01-K00494_F</t>
  </si>
  <si>
    <t>05.10.2019 09:49:00</t>
  </si>
  <si>
    <t>05.10.2019 21:09:22</t>
  </si>
  <si>
    <t>553027</t>
  </si>
  <si>
    <t>K-494 35-01-K00494_C</t>
  </si>
  <si>
    <t>03.10.2019 10:18:00</t>
  </si>
  <si>
    <t>03.10.2019 18:55:58</t>
  </si>
  <si>
    <t>607371</t>
  </si>
  <si>
    <t>K-494 35-01-K00494_910595992</t>
  </si>
  <si>
    <t>11.10.2019 08:23:13</t>
  </si>
  <si>
    <t>11.10.2019 10:15:15</t>
  </si>
  <si>
    <t>605428</t>
  </si>
  <si>
    <t>DM-1/21 45-71-M00014_tr1/21D1b</t>
  </si>
  <si>
    <t>07.10.2019 11:13:53</t>
  </si>
  <si>
    <t>07.10.2019 12:38:44</t>
  </si>
  <si>
    <t>583735</t>
  </si>
  <si>
    <t>04.10.2019 15:32:00</t>
  </si>
  <si>
    <t>04.10.2019 22:45:11</t>
  </si>
  <si>
    <t>633939</t>
  </si>
  <si>
    <t>L-244 35-18-L00244_  L03</t>
  </si>
  <si>
    <t>29.10.2019 14:38:46</t>
  </si>
  <si>
    <t>29.10.2019 18:47:32</t>
  </si>
  <si>
    <t>606006</t>
  </si>
  <si>
    <t>K-3013 35-08-K03013_912236555</t>
  </si>
  <si>
    <t>08.10.2019 10:40:41</t>
  </si>
  <si>
    <t>09.10.2019 14:44:29</t>
  </si>
  <si>
    <t>542513</t>
  </si>
  <si>
    <t>DM-1/21 45-71-M00014_953192606</t>
  </si>
  <si>
    <t>01.10.2019 23:43:33</t>
  </si>
  <si>
    <t>02.10.2019 01:21:00</t>
  </si>
  <si>
    <t>633417</t>
  </si>
  <si>
    <t>TR-107 45-78-L00107_953249016</t>
  </si>
  <si>
    <t>27.10.2019 18:05:16</t>
  </si>
  <si>
    <t>27.10.2019 20:45:08</t>
  </si>
  <si>
    <t>583479</t>
  </si>
  <si>
    <t>L-244 35-18-L00244_10029629</t>
  </si>
  <si>
    <t>04.10.2019 12:04:31</t>
  </si>
  <si>
    <t>04.10.2019 15:01:01</t>
  </si>
  <si>
    <t>595207</t>
  </si>
  <si>
    <t>K-3506 35-01-K03506_35-01-K03506</t>
  </si>
  <si>
    <t>06.10.2019 18:53:25</t>
  </si>
  <si>
    <t>06.10.2019 19:59:04</t>
  </si>
  <si>
    <t>553032</t>
  </si>
  <si>
    <t>03.10.2019 10:11:26</t>
  </si>
  <si>
    <t>03.10.2019 18:17:34</t>
  </si>
  <si>
    <t>584006</t>
  </si>
  <si>
    <t>TR-6 35-22-M00006_B</t>
  </si>
  <si>
    <t>05.10.2019 01:32:05</t>
  </si>
  <si>
    <t>05.10.2019 03:56:27</t>
  </si>
  <si>
    <t>573278</t>
  </si>
  <si>
    <t>K-341 35-01-K00341_910271406</t>
  </si>
  <si>
    <t>03.10.2019 19:56:16</t>
  </si>
  <si>
    <t>03.10.2019 21:23:18</t>
  </si>
  <si>
    <t>610965</t>
  </si>
  <si>
    <t>K-1025 35-01-K01025_35-01-K01025</t>
  </si>
  <si>
    <t>20.10.2019 13:48:53</t>
  </si>
  <si>
    <t>20.10.2019 14:29:11</t>
  </si>
  <si>
    <t>609807</t>
  </si>
  <si>
    <t>TOTALGAZ KÖK 35-17-M00047_  M03</t>
  </si>
  <si>
    <t>17.10.2019 08:12:31</t>
  </si>
  <si>
    <t>17.10.2019 09:33:42</t>
  </si>
  <si>
    <t>542208</t>
  </si>
  <si>
    <t>DM-5/11 35-26-M00804_5683698</t>
  </si>
  <si>
    <t>01.10.2019 10:07:46</t>
  </si>
  <si>
    <t>01.10.2019 12:30:53</t>
  </si>
  <si>
    <t>542925</t>
  </si>
  <si>
    <t>K-1025 35-01-K01025_912597897</t>
  </si>
  <si>
    <t>02.10.2019 23:23:09</t>
  </si>
  <si>
    <t>03.10.2019 02:32:25</t>
  </si>
  <si>
    <t>605397</t>
  </si>
  <si>
    <t>K-4150 35-01-K04150_910419168</t>
  </si>
  <si>
    <t>07.10.2019 10:26:31</t>
  </si>
  <si>
    <t>07.10.2019 11:45:21</t>
  </si>
  <si>
    <t>608839</t>
  </si>
  <si>
    <t>K-4150 35-01-K04150_910406444</t>
  </si>
  <si>
    <t>14.10.2019 23:06:15</t>
  </si>
  <si>
    <t>15.10.2019 01:38:25</t>
  </si>
  <si>
    <t>607947</t>
  </si>
  <si>
    <t>K-4150 35-01-K04150_910543965</t>
  </si>
  <si>
    <t>12.10.2019 13:13:26</t>
  </si>
  <si>
    <t>12.10.2019 13:56:14</t>
  </si>
  <si>
    <t>606884</t>
  </si>
  <si>
    <t>K-3673 35-03-K03673_910077799</t>
  </si>
  <si>
    <t>10.10.2019 03:31:38</t>
  </si>
  <si>
    <t>10.10.2019 05:11:02</t>
  </si>
  <si>
    <t>583970</t>
  </si>
  <si>
    <t>DEĞİRMENDERE DM 35-22-M00085_ÇİLEME-MALTA-SANCAKLI M08</t>
  </si>
  <si>
    <t>05.10.2019 01:24:00</t>
  </si>
  <si>
    <t>05.10.2019 02:18:45</t>
  </si>
  <si>
    <t>542817</t>
  </si>
  <si>
    <t>TR-23 35-17-M00023_915046514</t>
  </si>
  <si>
    <t>03.10.2019 14:20:22</t>
  </si>
  <si>
    <t>03.10.2019 22:14:00</t>
  </si>
  <si>
    <t>610654</t>
  </si>
  <si>
    <t>K-379 35-01-K00379_910551037</t>
  </si>
  <si>
    <t>19.10.2019 15:12:59</t>
  </si>
  <si>
    <t>19.10.2019 16:59:37</t>
  </si>
  <si>
    <t>622362</t>
  </si>
  <si>
    <t>K-4526 35-03-K04526_TRAFO K03</t>
  </si>
  <si>
    <t>24.10.2019 13:24:58</t>
  </si>
  <si>
    <t>24.10.2019 13:55:56</t>
  </si>
  <si>
    <t>542232</t>
  </si>
  <si>
    <t>M-2040 35-01-M02040_A</t>
  </si>
  <si>
    <t>01.10.2019 10:42:00</t>
  </si>
  <si>
    <t>01.10.2019 17:06:04</t>
  </si>
  <si>
    <t>542194</t>
  </si>
  <si>
    <t>01.10.2019 09:53:00</t>
  </si>
  <si>
    <t>01.10.2019 10:35:33</t>
  </si>
  <si>
    <t>632620</t>
  </si>
  <si>
    <t>TR-10 CEZAEVİ YOLU 35-26-M00010_9429264</t>
  </si>
  <si>
    <t>25.10.2019 10:06:00</t>
  </si>
  <si>
    <t>25.10.2019 15:48:46</t>
  </si>
  <si>
    <t>611603</t>
  </si>
  <si>
    <t>DM-3/8 KAYACIK) 45-71-M00119_953192744</t>
  </si>
  <si>
    <t>22.10.2019 11:28:44</t>
  </si>
  <si>
    <t>22.10.2019 12:33:56</t>
  </si>
  <si>
    <t>610239</t>
  </si>
  <si>
    <t>18.10.2019 08:15:21</t>
  </si>
  <si>
    <t>18.10.2019 09:19:00</t>
  </si>
  <si>
    <t>607760</t>
  </si>
  <si>
    <t>K-1305 35-08-K01305_TRAFO K10</t>
  </si>
  <si>
    <t>12.10.2019 02:36:00</t>
  </si>
  <si>
    <t>12.10.2019 02:45:00</t>
  </si>
  <si>
    <t>608554</t>
  </si>
  <si>
    <t>K-4153 35-01-K04153_912117561</t>
  </si>
  <si>
    <t>14.10.2019 10:33:23</t>
  </si>
  <si>
    <t>14.10.2019 11:53:42</t>
  </si>
  <si>
    <t>553031</t>
  </si>
  <si>
    <t>03.10.2019 10:20:00</t>
  </si>
  <si>
    <t>03.10.2019 18:52:38</t>
  </si>
  <si>
    <t>584289</t>
  </si>
  <si>
    <t>05.10.2019 09:18:08</t>
  </si>
  <si>
    <t>05.10.2019 21:07:18</t>
  </si>
  <si>
    <t>563211</t>
  </si>
  <si>
    <t>K-2707 35-03-K02707_910339739</t>
  </si>
  <si>
    <t>03.10.2019 16:47:55</t>
  </si>
  <si>
    <t>03.10.2019 17:26:30</t>
  </si>
  <si>
    <t>622272</t>
  </si>
  <si>
    <t>24.10.2019 10:06:15</t>
  </si>
  <si>
    <t>24.10.2019 10:18:26</t>
  </si>
  <si>
    <t>584315</t>
  </si>
  <si>
    <t>TR-1/69 45-72-M00069_942859526</t>
  </si>
  <si>
    <t>05.10.2019 09:33:19</t>
  </si>
  <si>
    <t>05.10.2019 10:50:59</t>
  </si>
  <si>
    <t>606822</t>
  </si>
  <si>
    <t>K-634 35-03-K00634_910189954</t>
  </si>
  <si>
    <t>09.10.2019 18:55:20</t>
  </si>
  <si>
    <t>09.10.2019 19:45:14</t>
  </si>
  <si>
    <t>605606</t>
  </si>
  <si>
    <t>BAYINDIR İM 35-20-A00001_ŞEHİR-1 L21</t>
  </si>
  <si>
    <t>07.10.2019 16:42:57</t>
  </si>
  <si>
    <t>07.10.2019 17:22:02</t>
  </si>
  <si>
    <t>609492</t>
  </si>
  <si>
    <t>KUŞÇUBURUN-3 35-26-M00538_956603387</t>
  </si>
  <si>
    <t>16.10.2019 13:11:37</t>
  </si>
  <si>
    <t>16.10.2019 14:08:08</t>
  </si>
  <si>
    <t>583837</t>
  </si>
  <si>
    <t>K-4153 35-01-K04153_910595500</t>
  </si>
  <si>
    <t>04.10.2019 20:21:27</t>
  </si>
  <si>
    <t>04.10.2019 23:40:37</t>
  </si>
  <si>
    <t>609149</t>
  </si>
  <si>
    <t>K-524 35-01-K00524_911080061</t>
  </si>
  <si>
    <t>15.10.2019 15:40:19</t>
  </si>
  <si>
    <t>15.10.2019 17:48:06</t>
  </si>
  <si>
    <t>563212</t>
  </si>
  <si>
    <t>ARİF DURSUN SLM TR 35-26-L00099_35-26-L00099</t>
  </si>
  <si>
    <t>03.10.2019 17:08:08</t>
  </si>
  <si>
    <t>03.10.2019 18:09:55</t>
  </si>
  <si>
    <t>605743</t>
  </si>
  <si>
    <t>DM-3/03 (Y000TBA0 CAM7 45-71-M00069_b1</t>
  </si>
  <si>
    <t>07.10.2019 23:28:52</t>
  </si>
  <si>
    <t>08.10.2019 00:36:17</t>
  </si>
  <si>
    <t>609763</t>
  </si>
  <si>
    <t>ÖDEMİŞ İM 35-15-A00001_ESKİ OVAKENT L40</t>
  </si>
  <si>
    <t>17.10.2019 00:57:00</t>
  </si>
  <si>
    <t>17.10.2019 03:30:24</t>
  </si>
  <si>
    <t>609437</t>
  </si>
  <si>
    <t>16.10.2019 11:10:21</t>
  </si>
  <si>
    <t>16.10.2019 13:19:27</t>
  </si>
  <si>
    <t>609517</t>
  </si>
  <si>
    <t>ULUCAK DM-2/14 35-27-M00332_35-27-M00332</t>
  </si>
  <si>
    <t>16.10.2019 14:00:36</t>
  </si>
  <si>
    <t>16.10.2019 14:12:37</t>
  </si>
  <si>
    <t>609705</t>
  </si>
  <si>
    <t>K-1446 35-01-K01446_912049731</t>
  </si>
  <si>
    <t>16.10.2019 19:40:00</t>
  </si>
  <si>
    <t>16.10.2019 22:04:22</t>
  </si>
  <si>
    <t>612099</t>
  </si>
  <si>
    <t>M-1538 35-01-M01538_910435457</t>
  </si>
  <si>
    <t>23.10.2019 17:26:33</t>
  </si>
  <si>
    <t>23.10.2019 18:30:36</t>
  </si>
  <si>
    <t>584383</t>
  </si>
  <si>
    <t>K-2864 35-01-K02864_911186905</t>
  </si>
  <si>
    <t>05.10.2019 10:35:25</t>
  </si>
  <si>
    <t>05.10.2019 17:19:08</t>
  </si>
  <si>
    <t>542854</t>
  </si>
  <si>
    <t>DM-08/10-B 45-71-M00289_B</t>
  </si>
  <si>
    <t>02.10.2019 18:10:00</t>
  </si>
  <si>
    <t>02.10.2019 18:31:09</t>
  </si>
  <si>
    <t>607644</t>
  </si>
  <si>
    <t>DM-08/10-B 45-71-M00289_953188330</t>
  </si>
  <si>
    <t>11.10.2019 16:51:24</t>
  </si>
  <si>
    <t>11.10.2019 18:13:55</t>
  </si>
  <si>
    <t>609178</t>
  </si>
  <si>
    <t>KULA İM 45-77-A00001_ESKİ SELENDİ M06</t>
  </si>
  <si>
    <t>15.10.2019 17:07:33</t>
  </si>
  <si>
    <t>15.10.2019 17:23:10</t>
  </si>
  <si>
    <t>606826</t>
  </si>
  <si>
    <t>M-1871 35-01-M01871_911129171</t>
  </si>
  <si>
    <t>09.10.2019 18:51:30</t>
  </si>
  <si>
    <t>09.10.2019 22:12:55</t>
  </si>
  <si>
    <t>584104</t>
  </si>
  <si>
    <t>TR-6 35-22-M00006_35-22-M00006</t>
  </si>
  <si>
    <t>05.10.2019 06:25:35</t>
  </si>
  <si>
    <t>05.10.2019 10:40:00</t>
  </si>
  <si>
    <t>632881</t>
  </si>
  <si>
    <t>K-2311 35-03-K02311_910254498</t>
  </si>
  <si>
    <t>26.10.2019 08:13:07</t>
  </si>
  <si>
    <t>26.10.2019 11:04:46</t>
  </si>
  <si>
    <t>632869</t>
  </si>
  <si>
    <t>K-2311 35-03-K02311_B</t>
  </si>
  <si>
    <t>25.10.2019 22:37:56</t>
  </si>
  <si>
    <t>26.10.2019 00:38:53</t>
  </si>
  <si>
    <t>595176</t>
  </si>
  <si>
    <t>K-1790 35-01-K01790_35-01-K01790</t>
  </si>
  <si>
    <t>06.10.2019 18:05:23</t>
  </si>
  <si>
    <t>06.10.2019 18:25:04</t>
  </si>
  <si>
    <t>595148</t>
  </si>
  <si>
    <t>K-1790 35-01-K01790_B</t>
  </si>
  <si>
    <t>06.10.2019 17:11:56</t>
  </si>
  <si>
    <t>06.10.2019 18:23:28</t>
  </si>
  <si>
    <t>583885</t>
  </si>
  <si>
    <t>TR-9 35-26-M00009_35-26-M00009</t>
  </si>
  <si>
    <t>04.10.2019 22:36:21</t>
  </si>
  <si>
    <t>04.10.2019 23:23:31</t>
  </si>
  <si>
    <t>633727</t>
  </si>
  <si>
    <t>TR-1/49 45-72-M00049_956509535</t>
  </si>
  <si>
    <t>28.10.2019 16:08:40</t>
  </si>
  <si>
    <t>28.10.2019 18:10:50</t>
  </si>
  <si>
    <t>606388</t>
  </si>
  <si>
    <t>K-4111 35-08-K04111_97680948</t>
  </si>
  <si>
    <t>08.10.2019 22:18:25</t>
  </si>
  <si>
    <t>09.10.2019 00:10:09</t>
  </si>
  <si>
    <t>605714</t>
  </si>
  <si>
    <t>K-161 35-01-K00161_911545024</t>
  </si>
  <si>
    <t>07.10.2019 21:12:37</t>
  </si>
  <si>
    <t>08.10.2019 01:07:24</t>
  </si>
  <si>
    <t>606346</t>
  </si>
  <si>
    <t>K-161 35-01-K00161_911489275</t>
  </si>
  <si>
    <t>08.10.2019 19:09:55</t>
  </si>
  <si>
    <t>08.10.2019 20:44:05</t>
  </si>
  <si>
    <t>584397</t>
  </si>
  <si>
    <t>K-2315 35-01-K02315_912436544</t>
  </si>
  <si>
    <t>05.10.2019 13:33:50</t>
  </si>
  <si>
    <t>05.10.2019 14:38:33</t>
  </si>
  <si>
    <t>605384</t>
  </si>
  <si>
    <t>K-2710 35-03-K02710_910845703</t>
  </si>
  <si>
    <t>07.10.2019 10:03:15</t>
  </si>
  <si>
    <t>07.10.2019 13:16:37</t>
  </si>
  <si>
    <t>542688</t>
  </si>
  <si>
    <t>GÜRÇEŞME İM 35-03-A00001_HUZUREVİ K04</t>
  </si>
  <si>
    <t>02.10.2019 11:49:50</t>
  </si>
  <si>
    <t>02.10.2019 13:53:36</t>
  </si>
  <si>
    <t>606415</t>
  </si>
  <si>
    <t>GÜRÇEŞME İM 35-03-A00001_ŞİRİNYER K17</t>
  </si>
  <si>
    <t>09.10.2019 03:16:50</t>
  </si>
  <si>
    <t>09.10.2019 03:40:00</t>
  </si>
  <si>
    <t>606418</t>
  </si>
  <si>
    <t>09.10.2019 03:42:27</t>
  </si>
  <si>
    <t>09.10.2019 04:06:00</t>
  </si>
  <si>
    <t>611164</t>
  </si>
  <si>
    <t>K-1992 35-02-K01992_913397591</t>
  </si>
  <si>
    <t>21.10.2019 09:08:40</t>
  </si>
  <si>
    <t>21.10.2019 10:33:18</t>
  </si>
  <si>
    <t>608611</t>
  </si>
  <si>
    <t>M-325 35-03-M00325_954985676</t>
  </si>
  <si>
    <t>14.10.2019 12:09:03</t>
  </si>
  <si>
    <t>14.10.2019 14:07:27</t>
  </si>
  <si>
    <t>606876</t>
  </si>
  <si>
    <t>GÜRÇEŞME İM 35-03-A00001_YEŞİLDERE K18</t>
  </si>
  <si>
    <t>10.10.2019 00:06:00</t>
  </si>
  <si>
    <t>10.10.2019 00:19:07</t>
  </si>
  <si>
    <t>605817</t>
  </si>
  <si>
    <t>GÜMÜLDÜR M-23 35-25-M00023_  M02</t>
  </si>
  <si>
    <t>08.10.2019 05:34:46</t>
  </si>
  <si>
    <t>08.10.2019 06:03:14</t>
  </si>
  <si>
    <t>610728</t>
  </si>
  <si>
    <t>MIDIKLI KÖK 45-81-M00043_45-81-M00043</t>
  </si>
  <si>
    <t>19.10.2019 18:14:58</t>
  </si>
  <si>
    <t>19.10.2019 19:01:48</t>
  </si>
  <si>
    <t>610481</t>
  </si>
  <si>
    <t>TR-66 45-78-L00066_953260339</t>
  </si>
  <si>
    <t>19.10.2019 09:28:27</t>
  </si>
  <si>
    <t>19.10.2019 19:19:04</t>
  </si>
  <si>
    <t>610063</t>
  </si>
  <si>
    <t>M-1110 35-08-M01110_912275822</t>
  </si>
  <si>
    <t>17.10.2019 15:55:53</t>
  </si>
  <si>
    <t>17.10.2019 17:01:38</t>
  </si>
  <si>
    <t>607093</t>
  </si>
  <si>
    <t>TR-66 45-78-L00066_953260369</t>
  </si>
  <si>
    <t>10.10.2019 12:19:22</t>
  </si>
  <si>
    <t>10.10.2019 14:31:58</t>
  </si>
  <si>
    <t>634534</t>
  </si>
  <si>
    <t>TR-55 35-30-L00055_957975725</t>
  </si>
  <si>
    <t>31.10.2019 11:55:42</t>
  </si>
  <si>
    <t>31.10.2019 14:09:38</t>
  </si>
  <si>
    <t>606965</t>
  </si>
  <si>
    <t>K-494 35-01-K00494_G</t>
  </si>
  <si>
    <t>10.10.2019 09:37:00</t>
  </si>
  <si>
    <t>10.10.2019 09:48:36</t>
  </si>
  <si>
    <t>606978</t>
  </si>
  <si>
    <t>10.10.2019 09:50:00</t>
  </si>
  <si>
    <t>10.10.2019 16:51:03</t>
  </si>
  <si>
    <t>609130</t>
  </si>
  <si>
    <t>ÇAPAK TR-1 35-26-M00425_915168173</t>
  </si>
  <si>
    <t>15.10.2019 15:37:52</t>
  </si>
  <si>
    <t>15.10.2019 18:12:02</t>
  </si>
  <si>
    <t>563132</t>
  </si>
  <si>
    <t>M-993 35-03-M00993_910196584</t>
  </si>
  <si>
    <t>03.10.2019 13:57:51</t>
  </si>
  <si>
    <t>03.10.2019 14:57:59</t>
  </si>
  <si>
    <t>583647</t>
  </si>
  <si>
    <t>M-993 35-03-M00993_910320457</t>
  </si>
  <si>
    <t>04.10.2019 16:19:37</t>
  </si>
  <si>
    <t>04.10.2019 19:58:55</t>
  </si>
  <si>
    <t>542738</t>
  </si>
  <si>
    <t>K-3164 35-03-K03164_35-03-K03164</t>
  </si>
  <si>
    <t>02.10.2019 13:01:41</t>
  </si>
  <si>
    <t>02.10.2019 14:11:00</t>
  </si>
  <si>
    <t>605435</t>
  </si>
  <si>
    <t>07.10.2019 11:25:23</t>
  </si>
  <si>
    <t>07.10.2019 12:42:35</t>
  </si>
  <si>
    <t>583474</t>
  </si>
  <si>
    <t>K-940 35-02-K00940_35-02-K00940</t>
  </si>
  <si>
    <t>04.10.2019 11:48:21</t>
  </si>
  <si>
    <t>04.10.2019 14:31:47</t>
  </si>
  <si>
    <t>611473</t>
  </si>
  <si>
    <t>K-3198 35-02-K03198_912979124</t>
  </si>
  <si>
    <t>22.10.2019 07:17:10</t>
  </si>
  <si>
    <t>22.10.2019 09:35:46</t>
  </si>
  <si>
    <t>633122</t>
  </si>
  <si>
    <t>K-4401 35-02-K04401_953714294</t>
  </si>
  <si>
    <t>26.10.2019 17:35:07</t>
  </si>
  <si>
    <t>26.10.2019 20:26:07</t>
  </si>
  <si>
    <t>634378</t>
  </si>
  <si>
    <t>30.10.2019 22:15:35</t>
  </si>
  <si>
    <t>30.10.2019 22:46:43</t>
  </si>
  <si>
    <t>606500</t>
  </si>
  <si>
    <t>TR-165 45-78-L00165_953264094</t>
  </si>
  <si>
    <t>09.10.2019 12:21:57</t>
  </si>
  <si>
    <t>610286</t>
  </si>
  <si>
    <t>K-4151 35-01-K04151_TRAFO K03</t>
  </si>
  <si>
    <t>18.10.2019 09:00:00</t>
  </si>
  <si>
    <t>18.10.2019 20:21:00</t>
  </si>
  <si>
    <t>542933</t>
  </si>
  <si>
    <t>K-4411 35-01-K04411_911079431</t>
  </si>
  <si>
    <t>03.10.2019 00:22:00</t>
  </si>
  <si>
    <t>03.10.2019 02:56:46</t>
  </si>
  <si>
    <t>542260</t>
  </si>
  <si>
    <t>M-1348 35-01-M01348_911087062</t>
  </si>
  <si>
    <t>01.10.2019 11:18:20</t>
  </si>
  <si>
    <t>01.10.2019 16:32:21</t>
  </si>
  <si>
    <t>607128</t>
  </si>
  <si>
    <t>K-4846 35-01-K04846_35-01-K04846</t>
  </si>
  <si>
    <t>10.10.2019 13:29:00</t>
  </si>
  <si>
    <t>10.10.2019 15:21:55</t>
  </si>
  <si>
    <t>542666</t>
  </si>
  <si>
    <t>K-2593 35-04-K02593_954707750</t>
  </si>
  <si>
    <t>02.10.2019 10:34:08</t>
  </si>
  <si>
    <t>02.10.2019 13:16:41</t>
  </si>
  <si>
    <t>609839</t>
  </si>
  <si>
    <t>KUŞÇUBURUN TR-5 35-26-M01261_DIREK TIPI TRAFO HUCRESI H01</t>
  </si>
  <si>
    <t>17.10.2019 09:19:43</t>
  </si>
  <si>
    <t>17.10.2019 10:02:28</t>
  </si>
  <si>
    <t>542560</t>
  </si>
  <si>
    <t>K-2335 35-02-K02335_35-02-K02335</t>
  </si>
  <si>
    <t>02.10.2019 08:53:00</t>
  </si>
  <si>
    <t>02.10.2019 18:19:05</t>
  </si>
  <si>
    <t>632705</t>
  </si>
  <si>
    <t>ULUCAK DM-2/13 35-27-M00329_98887350</t>
  </si>
  <si>
    <t>25.10.2019 10:10:42</t>
  </si>
  <si>
    <t>25.10.2019 18:51:39</t>
  </si>
  <si>
    <t>610764</t>
  </si>
  <si>
    <t>M-1536 35-01-M01536_910907390</t>
  </si>
  <si>
    <t>19.10.2019 20:43:52</t>
  </si>
  <si>
    <t>19.10.2019 22:55:35</t>
  </si>
  <si>
    <t>583946</t>
  </si>
  <si>
    <t>M-1512 35-02-M01512_35-02-M01512</t>
  </si>
  <si>
    <t>05.10.2019 01:04:12</t>
  </si>
  <si>
    <t>05.10.2019 02:19:06</t>
  </si>
  <si>
    <t>584192</t>
  </si>
  <si>
    <t>K-2335 35-02-K02335_A</t>
  </si>
  <si>
    <t>05.10.2019 08:32:00</t>
  </si>
  <si>
    <t>05.10.2019 14:43:41</t>
  </si>
  <si>
    <t>553064</t>
  </si>
  <si>
    <t>M-1204 35-10-M01204_912519702</t>
  </si>
  <si>
    <t>03.10.2019 09:29:00</t>
  </si>
  <si>
    <t>03.10.2019 14:45:19</t>
  </si>
  <si>
    <t>594767</t>
  </si>
  <si>
    <t>K-1162 35-01-K01162_913923988</t>
  </si>
  <si>
    <t>05.10.2019 20:07:17</t>
  </si>
  <si>
    <t>05.10.2019 22:02:51</t>
  </si>
  <si>
    <t>608847</t>
  </si>
  <si>
    <t>K-1174 35-01-K01174_K-4151 K03</t>
  </si>
  <si>
    <t>15.10.2019 02:08:11</t>
  </si>
  <si>
    <t>15.10.2019 02:20:25</t>
  </si>
  <si>
    <t>610789</t>
  </si>
  <si>
    <t>K-1820 35-01-K01820_35-01-K01820</t>
  </si>
  <si>
    <t>20.10.2019 00:24:18</t>
  </si>
  <si>
    <t>20.10.2019 01:14:31</t>
  </si>
  <si>
    <t>595270</t>
  </si>
  <si>
    <t>UZUNDERE TM 35-01-A00013_İKİZTEPE M10</t>
  </si>
  <si>
    <t>07.10.2019 01:10:33</t>
  </si>
  <si>
    <t>07.10.2019 06:01:00</t>
  </si>
  <si>
    <t>610007</t>
  </si>
  <si>
    <t>17.10.2019 15:49:51</t>
  </si>
  <si>
    <t>17.10.2019 16:24:19</t>
  </si>
  <si>
    <t>610191</t>
  </si>
  <si>
    <t>K-1820 35-01-K01820_E</t>
  </si>
  <si>
    <t>17.10.2019 21:06:17</t>
  </si>
  <si>
    <t>17.10.2019 22:13:56</t>
  </si>
  <si>
    <t>610172</t>
  </si>
  <si>
    <t>17.10.2019 20:04:04</t>
  </si>
  <si>
    <t>610293</t>
  </si>
  <si>
    <t>18.10.2019 10:38:13</t>
  </si>
  <si>
    <t>18.10.2019 13:45:00</t>
  </si>
  <si>
    <t>609530</t>
  </si>
  <si>
    <t>16.10.2019 13:56:18</t>
  </si>
  <si>
    <t>16.10.2019 22:17:00</t>
  </si>
  <si>
    <t>611740</t>
  </si>
  <si>
    <t>M-2359 35-03-M02359_910819249</t>
  </si>
  <si>
    <t>22.10.2019 17:40:10</t>
  </si>
  <si>
    <t>23.10.2019 15:50:44</t>
  </si>
  <si>
    <t>608487</t>
  </si>
  <si>
    <t>ALİAĞA TR-43 DM 35-17-M00043_GÜZELHİSAR ÇIKIŞI M14</t>
  </si>
  <si>
    <t>14.10.2019 09:02:55</t>
  </si>
  <si>
    <t>14.10.2019 10:22:51</t>
  </si>
  <si>
    <t>608146</t>
  </si>
  <si>
    <t>13.10.2019 07:49:20</t>
  </si>
  <si>
    <t>13.10.2019 08:19:50</t>
  </si>
  <si>
    <t>609597</t>
  </si>
  <si>
    <t>16.10.2019 16:52:24</t>
  </si>
  <si>
    <t>16.10.2019 19:01:08</t>
  </si>
  <si>
    <t>609654</t>
  </si>
  <si>
    <t>KULA İM 45-77-A00001_SARAÇLAR L29</t>
  </si>
  <si>
    <t>16.10.2019 18:17:09</t>
  </si>
  <si>
    <t>16.10.2019 19:45:14</t>
  </si>
  <si>
    <t>583557</t>
  </si>
  <si>
    <t>K-2417 35-01-K02417_E</t>
  </si>
  <si>
    <t>04.10.2019 14:02:31</t>
  </si>
  <si>
    <t>04.10.2019 18:58:24</t>
  </si>
  <si>
    <t>583480</t>
  </si>
  <si>
    <t>M-1227 35-01-M01227_D</t>
  </si>
  <si>
    <t>04.10.2019 12:30:02</t>
  </si>
  <si>
    <t>04.10.2019 14:05:29</t>
  </si>
  <si>
    <t>609526</t>
  </si>
  <si>
    <t>K-4150 35-01-K04150_910414692</t>
  </si>
  <si>
    <t>16.10.2019 14:10:39</t>
  </si>
  <si>
    <t>16.10.2019 15:48:50</t>
  </si>
  <si>
    <t>609155</t>
  </si>
  <si>
    <t>K-4150 35-01-K04150_910897447</t>
  </si>
  <si>
    <t>15.10.2019 15:54:42</t>
  </si>
  <si>
    <t>15.10.2019 20:00:29</t>
  </si>
  <si>
    <t>607452</t>
  </si>
  <si>
    <t>K-3618 35-01-K03618_910439648</t>
  </si>
  <si>
    <t>11.10.2019 10:35:21</t>
  </si>
  <si>
    <t>11.10.2019 11:46:43</t>
  </si>
  <si>
    <t>607878</t>
  </si>
  <si>
    <t>K-4150 35-01-K04150_910571925</t>
  </si>
  <si>
    <t>12.10.2019 10:41:03</t>
  </si>
  <si>
    <t>12.10.2019 12:30:21</t>
  </si>
  <si>
    <t>606571</t>
  </si>
  <si>
    <t>M-984 35-03-M00984_911061931</t>
  </si>
  <si>
    <t>09.10.2019 10:48:33</t>
  </si>
  <si>
    <t>10.10.2019 15:19:38</t>
  </si>
  <si>
    <t>583591</t>
  </si>
  <si>
    <t>K-3406 35-08-K03406_A</t>
  </si>
  <si>
    <t>04.10.2019 14:40:44</t>
  </si>
  <si>
    <t>04.10.2019 15:36:36</t>
  </si>
  <si>
    <t>594939</t>
  </si>
  <si>
    <t>TR-2/7 45-72-L00007_956496172</t>
  </si>
  <si>
    <t>06.10.2019 09:52:14</t>
  </si>
  <si>
    <t>06.10.2019 12:06:11</t>
  </si>
  <si>
    <t>605536</t>
  </si>
  <si>
    <t>TR-9 35-13-L00009_946420523</t>
  </si>
  <si>
    <t>07.10.2019 14:49:21</t>
  </si>
  <si>
    <t>07.10.2019 17:20:01</t>
  </si>
  <si>
    <t>608778</t>
  </si>
  <si>
    <t>14.10.2019 18:30:45</t>
  </si>
  <si>
    <t>14.10.2019 20:21:44</t>
  </si>
  <si>
    <t>610581</t>
  </si>
  <si>
    <t>TR-31 35-26-M00031_954682248</t>
  </si>
  <si>
    <t>19.10.2019 12:22:25</t>
  </si>
  <si>
    <t>19.10.2019 16:06:22</t>
  </si>
  <si>
    <t>610222</t>
  </si>
  <si>
    <t>PANAZTEPE DM 35-28-M00732_MALTEPE M04</t>
  </si>
  <si>
    <t>18.10.2019 08:11:02</t>
  </si>
  <si>
    <t>18.10.2019 08:48:28</t>
  </si>
  <si>
    <t>610192</t>
  </si>
  <si>
    <t>TR-31 35-26-M00031_b7b</t>
  </si>
  <si>
    <t>17.10.2019 21:05:27</t>
  </si>
  <si>
    <t>17.10.2019 22:37:43</t>
  </si>
  <si>
    <t>610882</t>
  </si>
  <si>
    <t>ÇANKAYA KÖK 35-26-M00587_  M03</t>
  </si>
  <si>
    <t>20.10.2019 10:15:00</t>
  </si>
  <si>
    <t>20.10.2019 12:11:57</t>
  </si>
  <si>
    <t>607622</t>
  </si>
  <si>
    <t>K-2550 35-01-K02550_B</t>
  </si>
  <si>
    <t>11.10.2019 15:59:19</t>
  </si>
  <si>
    <t>11.10.2019 18:18:37</t>
  </si>
  <si>
    <t>632615</t>
  </si>
  <si>
    <t>TR-139 35-15-M00139_950348796</t>
  </si>
  <si>
    <t>25.10.2019 10:00:22</t>
  </si>
  <si>
    <t>25.10.2019 11:20:05</t>
  </si>
  <si>
    <t>622280</t>
  </si>
  <si>
    <t>K-1596 35-03-K01596_915937499</t>
  </si>
  <si>
    <t>24.10.2019 09:59:09</t>
  </si>
  <si>
    <t>24.10.2019 17:11:41</t>
  </si>
  <si>
    <t>633076</t>
  </si>
  <si>
    <t>K-743 35-02-K00743_99564231</t>
  </si>
  <si>
    <t>26.10.2019 15:38:19</t>
  </si>
  <si>
    <t>26.10.2019 17:08:35</t>
  </si>
  <si>
    <t>612117</t>
  </si>
  <si>
    <t>TR-77 35-30-L00077_955298240</t>
  </si>
  <si>
    <t>23.10.2019 17:21:25</t>
  </si>
  <si>
    <t>24.10.2019 11:58:52</t>
  </si>
  <si>
    <t>607427</t>
  </si>
  <si>
    <t>11.10.2019 09:51:37</t>
  </si>
  <si>
    <t>11.10.2019 11:44:35</t>
  </si>
  <si>
    <t>542722</t>
  </si>
  <si>
    <t>K-3589 35-01-K03589_911521361</t>
  </si>
  <si>
    <t>02.10.2019 11:51:49</t>
  </si>
  <si>
    <t>02.10.2019 17:14:44</t>
  </si>
  <si>
    <t>633225</t>
  </si>
  <si>
    <t>K-840 35-01-K00840_35-01-K00840</t>
  </si>
  <si>
    <t>27.10.2019 09:08:00</t>
  </si>
  <si>
    <t>27.10.2019 14:36:44</t>
  </si>
  <si>
    <t>634343</t>
  </si>
  <si>
    <t>DM-8/9-A 45-71-M00292_953188720</t>
  </si>
  <si>
    <t>30.10.2019 18:23:42</t>
  </si>
  <si>
    <t>30.10.2019 19:32:29</t>
  </si>
  <si>
    <t>609132</t>
  </si>
  <si>
    <t>DM-4/2 (GED0Z TIP ARKASI) 45-71-M00191_dm4/2 c1b</t>
  </si>
  <si>
    <t>15.10.2019 15:41:28</t>
  </si>
  <si>
    <t>15.10.2019 17:31:33</t>
  </si>
  <si>
    <t>605605</t>
  </si>
  <si>
    <t>K-781 35-01-K00781_k781/c1 C</t>
  </si>
  <si>
    <t>07.10.2019 16:33:20</t>
  </si>
  <si>
    <t>07.10.2019 20:23:22</t>
  </si>
  <si>
    <t>594521</t>
  </si>
  <si>
    <t>TR-6 35-22-M00006_955271154</t>
  </si>
  <si>
    <t>05.10.2019 14:27:53</t>
  </si>
  <si>
    <t>05.10.2019 19:24:08</t>
  </si>
  <si>
    <t>608823</t>
  </si>
  <si>
    <t>K-1665 35-01-K01665_911558081</t>
  </si>
  <si>
    <t>14.10.2019 20:15:34</t>
  </si>
  <si>
    <t>14.10.2019 22:24:02</t>
  </si>
  <si>
    <t>607564</t>
  </si>
  <si>
    <t>K-828 35-01-K00828_912002055</t>
  </si>
  <si>
    <t>11.10.2019 13:54:56</t>
  </si>
  <si>
    <t>11.10.2019 20:08:54</t>
  </si>
  <si>
    <t>607421</t>
  </si>
  <si>
    <t>K-1927 35-10-K01927_C01b C</t>
  </si>
  <si>
    <t>11.10.2019 09:52:00</t>
  </si>
  <si>
    <t>11.10.2019 11:29:16</t>
  </si>
  <si>
    <t>583588</t>
  </si>
  <si>
    <t>K-3187 35-01-K03187_D</t>
  </si>
  <si>
    <t>04.10.2019 14:06:00</t>
  </si>
  <si>
    <t>04.10.2019 15:33:32</t>
  </si>
  <si>
    <t>584447</t>
  </si>
  <si>
    <t>AYASKENT-3 TR 35-16-M00012_953321689</t>
  </si>
  <si>
    <t>05.10.2019 08:42:51</t>
  </si>
  <si>
    <t>05.10.2019 13:20:49</t>
  </si>
  <si>
    <t>594568</t>
  </si>
  <si>
    <t>K-1921 35-10-K01921_912753457</t>
  </si>
  <si>
    <t>05.10.2019 15:26:35</t>
  </si>
  <si>
    <t>05.10.2019 16:27:09</t>
  </si>
  <si>
    <t>542267</t>
  </si>
  <si>
    <t>ÖZDERE M-34 35-25-M00104_955285409</t>
  </si>
  <si>
    <t>01.10.2019 11:48:06</t>
  </si>
  <si>
    <t>01.10.2019 12:15:16</t>
  </si>
  <si>
    <t>584461</t>
  </si>
  <si>
    <t>YELKİ TR-18 35-10-L00018_97908931</t>
  </si>
  <si>
    <t>05.10.2019 12:37:12</t>
  </si>
  <si>
    <t>05.10.2019 18:53:18</t>
  </si>
  <si>
    <t>633916</t>
  </si>
  <si>
    <t>K-2574 35-01-K02574_911359481</t>
  </si>
  <si>
    <t>29.10.2019 12:59:14</t>
  </si>
  <si>
    <t>29.10.2019 14:20:54</t>
  </si>
  <si>
    <t>633318</t>
  </si>
  <si>
    <t>K-2576 35-01-K02576_35-01-K02576</t>
  </si>
  <si>
    <t>27.10.2019 12:37:43</t>
  </si>
  <si>
    <t>27.10.2019 17:08:38</t>
  </si>
  <si>
    <t>633343</t>
  </si>
  <si>
    <t>K-2576 35-01-K02576_913490820</t>
  </si>
  <si>
    <t>27.10.2019 14:50:43</t>
  </si>
  <si>
    <t>27.10.2019 17:15:09</t>
  </si>
  <si>
    <t>607925</t>
  </si>
  <si>
    <t>K-2888 35-10-K02888_A</t>
  </si>
  <si>
    <t>12.10.2019 12:19:59</t>
  </si>
  <si>
    <t>12.10.2019 14:33:09</t>
  </si>
  <si>
    <t>633275</t>
  </si>
  <si>
    <t>M-2241 BELENBAŞI TR-1 35-03-M02241_910292585</t>
  </si>
  <si>
    <t>27.10.2019 10:33:23</t>
  </si>
  <si>
    <t>27.10.2019 11:34:18</t>
  </si>
  <si>
    <t>611913</t>
  </si>
  <si>
    <t>M-2384 35-01-M02384_950166510</t>
  </si>
  <si>
    <t>23.10.2019 09:43:35</t>
  </si>
  <si>
    <t>23.10.2019 19:38:33</t>
  </si>
  <si>
    <t>595256</t>
  </si>
  <si>
    <t>M-2241 BELENBAŞI TR-1 35-03-M02241_911005877</t>
  </si>
  <si>
    <t>06.10.2019 21:57:43</t>
  </si>
  <si>
    <t>07.10.2019 00:26:48</t>
  </si>
  <si>
    <t>606109</t>
  </si>
  <si>
    <t>K-126 35-01-K00126_35-01-K00126</t>
  </si>
  <si>
    <t>08.10.2019 12:54:59</t>
  </si>
  <si>
    <t>08.10.2019 13:19:50</t>
  </si>
  <si>
    <t>606785</t>
  </si>
  <si>
    <t>K-126 35-01-K00126_912890784</t>
  </si>
  <si>
    <t>09.10.2019 17:47:43</t>
  </si>
  <si>
    <t>09.10.2019 19:09:32</t>
  </si>
  <si>
    <t>606819</t>
  </si>
  <si>
    <t>09.10.2019 18:54:54</t>
  </si>
  <si>
    <t>09.10.2019 20:08:39</t>
  </si>
  <si>
    <t>606962</t>
  </si>
  <si>
    <t>K-126 35-01-K00126_D</t>
  </si>
  <si>
    <t>10.10.2019 12:21:27</t>
  </si>
  <si>
    <t>542266</t>
  </si>
  <si>
    <t>K-4755 35-01-K04755_911392750</t>
  </si>
  <si>
    <t>01.10.2019 11:37:12</t>
  </si>
  <si>
    <t>01.10.2019 13:15:14</t>
  </si>
  <si>
    <t>607323</t>
  </si>
  <si>
    <t>L-376 PAZARYERİ 35-18-L00376_950464399</t>
  </si>
  <si>
    <t>10.10.2019 22:00:45</t>
  </si>
  <si>
    <t>10.10.2019 23:39:37</t>
  </si>
  <si>
    <t>632587</t>
  </si>
  <si>
    <t>M-2132 35-07-M02132_M-2133 M08</t>
  </si>
  <si>
    <t>25.10.2019 09:24:53</t>
  </si>
  <si>
    <t>25.10.2019 09:33:00</t>
  </si>
  <si>
    <t>632591</t>
  </si>
  <si>
    <t>25.10.2019 09:33:06</t>
  </si>
  <si>
    <t>25.10.2019 12:03:04</t>
  </si>
  <si>
    <t>607824</t>
  </si>
  <si>
    <t>M-1161 35-01-M01161_35-01-M01161</t>
  </si>
  <si>
    <t>12.10.2019 09:11:00</t>
  </si>
  <si>
    <t>12.10.2019 13:38:55</t>
  </si>
  <si>
    <t>563230</t>
  </si>
  <si>
    <t>K-808 35-01-K00808_35-01-K00808</t>
  </si>
  <si>
    <t>03.10.2019 17:53:37</t>
  </si>
  <si>
    <t>03.10.2019 17:59:27</t>
  </si>
  <si>
    <t>553111</t>
  </si>
  <si>
    <t>K-808 35-01-K00808_910291102</t>
  </si>
  <si>
    <t>03.10.2019 12:41:52</t>
  </si>
  <si>
    <t>03.10.2019 18:02:50</t>
  </si>
  <si>
    <t>633925</t>
  </si>
  <si>
    <t>L-376 PAZARYERİ 35-18-L00376_914996774</t>
  </si>
  <si>
    <t>29.10.2019 13:31:04</t>
  </si>
  <si>
    <t>30.10.2019 21:29:30</t>
  </si>
  <si>
    <t>607714</t>
  </si>
  <si>
    <t>DM-2/TR-12 (ESKİ TR-6) 35-13-L00006_946421029</t>
  </si>
  <si>
    <t>11.10.2019 20:05:08</t>
  </si>
  <si>
    <t>11.10.2019 21:02:13</t>
  </si>
  <si>
    <t>609245</t>
  </si>
  <si>
    <t>K-3591 35-01-K03591_911393532</t>
  </si>
  <si>
    <t>15.10.2019 19:53:40</t>
  </si>
  <si>
    <t>16.10.2019 01:05:34</t>
  </si>
  <si>
    <t>634188</t>
  </si>
  <si>
    <t>ARIKBAŞI TR-1 35-20-L00218_DIREK TIPI TRAFO HUCRESI H01</t>
  </si>
  <si>
    <t>30.10.2019 11:09:33</t>
  </si>
  <si>
    <t>30.10.2019 13:19:12</t>
  </si>
  <si>
    <t>609508</t>
  </si>
  <si>
    <t>SARIGÖL DM 45-79-M00069_BAHARLAR M05</t>
  </si>
  <si>
    <t>16.10.2019 13:10:53</t>
  </si>
  <si>
    <t>16.10.2019 14:02:38</t>
  </si>
  <si>
    <t>605829</t>
  </si>
  <si>
    <t>M-45 35-25-M00107_  M03</t>
  </si>
  <si>
    <t>08.10.2019 06:18:57</t>
  </si>
  <si>
    <t>08.10.2019 07:07:16</t>
  </si>
  <si>
    <t>595088</t>
  </si>
  <si>
    <t>DM-11/6 (ŞİRİN SOKAK) 45-71-M01779_953206790</t>
  </si>
  <si>
    <t>06.10.2019 15:18:05</t>
  </si>
  <si>
    <t>06.10.2019 20:40:07</t>
  </si>
  <si>
    <t>542532</t>
  </si>
  <si>
    <t>M-2041 35-01-M02041_911753133</t>
  </si>
  <si>
    <t>02.10.2019 07:09:38</t>
  </si>
  <si>
    <t>02.10.2019 08:30:34</t>
  </si>
  <si>
    <t>634361</t>
  </si>
  <si>
    <t>DM-11/6 (ŞİRİN SOKAK) 45-71-M01779_953206779</t>
  </si>
  <si>
    <t>30.10.2019 19:39:51</t>
  </si>
  <si>
    <t>30.10.2019 20:41:33</t>
  </si>
  <si>
    <t>633947</t>
  </si>
  <si>
    <t>TAHTALIÇAY KÖK (M-751) 35-22-M00145_  M02</t>
  </si>
  <si>
    <t>29.10.2019 15:00:41</t>
  </si>
  <si>
    <t>29.10.2019 16:03:34</t>
  </si>
  <si>
    <t>634408</t>
  </si>
  <si>
    <t>31.10.2019 08:22:27</t>
  </si>
  <si>
    <t>31.10.2019 08:43:08</t>
  </si>
  <si>
    <t>606259</t>
  </si>
  <si>
    <t>AĞAÇ İŞLERİ KÖK-2 (M-703) 35-22-M00125_  M07</t>
  </si>
  <si>
    <t>08.10.2019 16:51:38</t>
  </si>
  <si>
    <t>08.10.2019 17:08:13</t>
  </si>
  <si>
    <t>605317</t>
  </si>
  <si>
    <t>METAL 00LER0 TR-2 35-22-M00102_TR2/C1</t>
  </si>
  <si>
    <t>07.10.2019 08:35:56</t>
  </si>
  <si>
    <t>07.10.2019 09:38:15</t>
  </si>
  <si>
    <t>605567</t>
  </si>
  <si>
    <t>M-1902 OĞLANANASI TR-12 35-22-M00645_DIREK TIPI TRAFO HUCRESI H01</t>
  </si>
  <si>
    <t>07.10.2019 15:52:03</t>
  </si>
  <si>
    <t>07.10.2019 16:27:33</t>
  </si>
  <si>
    <t>605491</t>
  </si>
  <si>
    <t>M-1814 KISIK DM-1 35-22-M00095_  M11</t>
  </si>
  <si>
    <t>07.10.2019 13:33:53</t>
  </si>
  <si>
    <t>07.10.2019 14:17:27</t>
  </si>
  <si>
    <t>542432</t>
  </si>
  <si>
    <t>METAL İŞLERİ TR-6 35-22-M00106_  M04</t>
  </si>
  <si>
    <t>01.10.2019 17:17:23</t>
  </si>
  <si>
    <t>01.10.2019 18:48:03</t>
  </si>
  <si>
    <t>608712</t>
  </si>
  <si>
    <t>K-135 35-01-K00135_911255586</t>
  </si>
  <si>
    <t>14.10.2019 18:08:33</t>
  </si>
  <si>
    <t>14.10.2019 19:22:06</t>
  </si>
  <si>
    <t>608135</t>
  </si>
  <si>
    <t>SEFERİHİSAR DM-2 (TEPECİK KÖPRÜ DM) 35-14-M00332_C2 50087762</t>
  </si>
  <si>
    <t>13.10.2019 01:31:00</t>
  </si>
  <si>
    <t>13.10.2019 02:11:42</t>
  </si>
  <si>
    <t>608131</t>
  </si>
  <si>
    <t>SEFERİHİSAR DM-2 (TEPECİK KÖPRÜ DM) 35-14-M00332_50087762</t>
  </si>
  <si>
    <t>12.10.2019 23:54:22</t>
  </si>
  <si>
    <t>13.10.2019 01:10:49</t>
  </si>
  <si>
    <t>608125</t>
  </si>
  <si>
    <t>12.10.2019 22:38:31</t>
  </si>
  <si>
    <t>12.10.2019 23:45:45</t>
  </si>
  <si>
    <t>607708</t>
  </si>
  <si>
    <t>DM-8/10 45-71-M00287_953188233</t>
  </si>
  <si>
    <t>11.10.2019 19:24:13</t>
  </si>
  <si>
    <t>11.10.2019 20:51:34</t>
  </si>
  <si>
    <t>610622</t>
  </si>
  <si>
    <t>19.10.2019 13:07:00</t>
  </si>
  <si>
    <t>19.10.2019 15:22:26</t>
  </si>
  <si>
    <t>608954</t>
  </si>
  <si>
    <t>DM-8/10C 45-71-M02000_953188806</t>
  </si>
  <si>
    <t>15.10.2019 09:51:04</t>
  </si>
  <si>
    <t>15.10.2019 10:55:49</t>
  </si>
  <si>
    <t>594864</t>
  </si>
  <si>
    <t>K-1757 35-02-K01757_C</t>
  </si>
  <si>
    <t>06.10.2019 09:01:00</t>
  </si>
  <si>
    <t>06.10.2019 16:02:24</t>
  </si>
  <si>
    <t>542370</t>
  </si>
  <si>
    <t>L-169 35-18-L00169_949521294</t>
  </si>
  <si>
    <t>04.10.2019 11:25:40</t>
  </si>
  <si>
    <t>04.10.2019 12:28:17</t>
  </si>
  <si>
    <t>595289</t>
  </si>
  <si>
    <t>GÜRÇEŞME İM 35-03-A00001_TR-1 K03</t>
  </si>
  <si>
    <t>07.10.2019 03:11:23</t>
  </si>
  <si>
    <t>07.10.2019 03:24:32</t>
  </si>
  <si>
    <t>606127</t>
  </si>
  <si>
    <t>HASAN HÜSEYİN ERBUDAK SULAMA GRUBU TR 35-22-M00216_35-22-M00216</t>
  </si>
  <si>
    <t>08.10.2019 13:22:09</t>
  </si>
  <si>
    <t>08.10.2019 17:09:00</t>
  </si>
  <si>
    <t>609024</t>
  </si>
  <si>
    <t>TEKELİ ARITMA KÖK 35-22-M00090_ÇİLEME M04</t>
  </si>
  <si>
    <t>15.10.2019 11:09:33</t>
  </si>
  <si>
    <t>15.10.2019 12:19:21</t>
  </si>
  <si>
    <t>610084</t>
  </si>
  <si>
    <t>17.10.2019 16:34:43</t>
  </si>
  <si>
    <t>17.10.2019 17:32:19</t>
  </si>
  <si>
    <t>634654</t>
  </si>
  <si>
    <t>DM-3/TR-20 (ESK9 TR-42) 35-26-M01363_A01 A</t>
  </si>
  <si>
    <t>31.10.2019 17:53:50</t>
  </si>
  <si>
    <t>31.10.2019 18:49:29</t>
  </si>
  <si>
    <t>632350</t>
  </si>
  <si>
    <t>24.10.2019 13:24:16</t>
  </si>
  <si>
    <t>24.10.2019 13:51:57</t>
  </si>
  <si>
    <t>633838</t>
  </si>
  <si>
    <t>29.10.2019 07:41:43</t>
  </si>
  <si>
    <t>29.10.2019 08:14:31</t>
  </si>
  <si>
    <t>607130</t>
  </si>
  <si>
    <t>K-3918 35-08-K03918_97665334</t>
  </si>
  <si>
    <t>10.10.2019 13:16:36</t>
  </si>
  <si>
    <t>10.10.2019 14:20:05</t>
  </si>
  <si>
    <t>608640</t>
  </si>
  <si>
    <t>YELKİ TR-20 35-10-L00020_ KÖYLER L03</t>
  </si>
  <si>
    <t>14.10.2019 13:34:45</t>
  </si>
  <si>
    <t>14.10.2019 14:04:47</t>
  </si>
  <si>
    <t>607245</t>
  </si>
  <si>
    <t>10.10.2019 17:45:10</t>
  </si>
  <si>
    <t>10.10.2019 18:44:49</t>
  </si>
  <si>
    <t>609188</t>
  </si>
  <si>
    <t>L-296 35-18-L00296_950464356</t>
  </si>
  <si>
    <t>15.10.2019 17:27:35</t>
  </si>
  <si>
    <t>16.10.2019 00:31:36</t>
  </si>
  <si>
    <t>583652</t>
  </si>
  <si>
    <t>TEKELİ TR-2 35-22-M00232_D</t>
  </si>
  <si>
    <t>04.10.2019 16:13:06</t>
  </si>
  <si>
    <t>04.10.2019 17:55:07</t>
  </si>
  <si>
    <t>606806</t>
  </si>
  <si>
    <t>TR-2/17 45-72-L00017_956528477</t>
  </si>
  <si>
    <t>09.10.2019 18:30:07</t>
  </si>
  <si>
    <t>09.10.2019 23:00:31</t>
  </si>
  <si>
    <t>634209</t>
  </si>
  <si>
    <t>ÖZBEY İM 35-26-A00005_AHMETLİ L17</t>
  </si>
  <si>
    <t>30.10.2019 12:00:41</t>
  </si>
  <si>
    <t>30.10.2019 13:27:54</t>
  </si>
  <si>
    <t>606781</t>
  </si>
  <si>
    <t>09.10.2019 17:32:09</t>
  </si>
  <si>
    <t>09.10.2019 18:45:33</t>
  </si>
  <si>
    <t>606536</t>
  </si>
  <si>
    <t>09.10.2019 10:18:00</t>
  </si>
  <si>
    <t>09.10.2019 10:48:08</t>
  </si>
  <si>
    <t>607817</t>
  </si>
  <si>
    <t>L-379 35-18-L00379_950438813</t>
  </si>
  <si>
    <t>12.10.2019 09:02:55</t>
  </si>
  <si>
    <t>12.10.2019 10:27:31</t>
  </si>
  <si>
    <t>608994</t>
  </si>
  <si>
    <t>K-1418 35-01-K01418_35-01-K01418</t>
  </si>
  <si>
    <t>15.10.2019 11:02:52</t>
  </si>
  <si>
    <t>15.10.2019 11:14:07</t>
  </si>
  <si>
    <t>609092</t>
  </si>
  <si>
    <t>SUBAŞI-5 35-26-L00332_956611545</t>
  </si>
  <si>
    <t>15.10.2019 13:55:36</t>
  </si>
  <si>
    <t>15.10.2019 15:53:56</t>
  </si>
  <si>
    <t>542816</t>
  </si>
  <si>
    <t>TR-103 ZEYTİNALANI 35-19-L00103_953709536</t>
  </si>
  <si>
    <t>02.10.2019 16:14:34</t>
  </si>
  <si>
    <t>03.10.2019 17:22:24</t>
  </si>
  <si>
    <t>606472</t>
  </si>
  <si>
    <t>M-1740 BELENBAŞI 35-03-M01740_35-03-M01740</t>
  </si>
  <si>
    <t>09.10.2019 18:25:53</t>
  </si>
  <si>
    <t>553084</t>
  </si>
  <si>
    <t>K-772 35-01-K00772_35-01-K00772</t>
  </si>
  <si>
    <t>03.10.2019 11:42:34</t>
  </si>
  <si>
    <t>03.10.2019 12:48:14</t>
  </si>
  <si>
    <t>605324</t>
  </si>
  <si>
    <t>DM-8/9-A 45-71-M00292_B</t>
  </si>
  <si>
    <t>07.10.2019 09:02:00</t>
  </si>
  <si>
    <t>07.10.2019 11:14:53</t>
  </si>
  <si>
    <t>608809</t>
  </si>
  <si>
    <t>YAŞAR ÖZLÜ 35-26-L00078_35-26-L00078</t>
  </si>
  <si>
    <t>14.10.2019 19:21:32</t>
  </si>
  <si>
    <t>14.10.2019 20:36:06</t>
  </si>
  <si>
    <t>610437</t>
  </si>
  <si>
    <t>ÖZBEY İM 35-26-A00005_İÇME SUYU L19</t>
  </si>
  <si>
    <t>19.10.2019 08:56:00</t>
  </si>
  <si>
    <t>19.10.2019 09:08:35</t>
  </si>
  <si>
    <t>594885</t>
  </si>
  <si>
    <t>K-4175 35-02-K04175_35-02-K04175</t>
  </si>
  <si>
    <t>06.10.2019 09:34:00</t>
  </si>
  <si>
    <t>06.10.2019 11:45:23</t>
  </si>
  <si>
    <t>594853</t>
  </si>
  <si>
    <t>06.10.2019 08:41:00</t>
  </si>
  <si>
    <t>06.10.2019 09:44:41</t>
  </si>
  <si>
    <t>607928</t>
  </si>
  <si>
    <t>12.10.2019 12:26:33</t>
  </si>
  <si>
    <t>12.10.2019 13:14:17</t>
  </si>
  <si>
    <t>606518</t>
  </si>
  <si>
    <t>09.10.2019 09:45:18</t>
  </si>
  <si>
    <t>09.10.2019 10:17:00</t>
  </si>
  <si>
    <t>605632</t>
  </si>
  <si>
    <t>07.10.2019 17:48:45</t>
  </si>
  <si>
    <t>07.10.2019 18:48:59</t>
  </si>
  <si>
    <t>605353</t>
  </si>
  <si>
    <t>M-2196 KARAAĞAÇ TR-3 35-03-M02196_35-03-M02196</t>
  </si>
  <si>
    <t>07.10.2019 09:36:00</t>
  </si>
  <si>
    <t>07.10.2019 18:25:00</t>
  </si>
  <si>
    <t>563119</t>
  </si>
  <si>
    <t>KARABAĞLAR TM 35-01-A00012_KARABAĞLAR-10 K30</t>
  </si>
  <si>
    <t>03.10.2019 13:49:39</t>
  </si>
  <si>
    <t>03.10.2019 13:59:00</t>
  </si>
  <si>
    <t>542641</t>
  </si>
  <si>
    <t>KARABAĞLAR TM 35-01-A00012_KARABAĞLAR-22 K47</t>
  </si>
  <si>
    <t>02.10.2019 10:41:34</t>
  </si>
  <si>
    <t>02.10.2019 11:25:00</t>
  </si>
  <si>
    <t>605790</t>
  </si>
  <si>
    <t>KARABAĞLAR TM 35-01-A00012_OTOKENT M06</t>
  </si>
  <si>
    <t>08.10.2019 04:10:07</t>
  </si>
  <si>
    <t>08.10.2019 05:21:50</t>
  </si>
  <si>
    <t>605796</t>
  </si>
  <si>
    <t>M-2184 35-01-M02184_M-1589 M01</t>
  </si>
  <si>
    <t>08.10.2019 04:27:33</t>
  </si>
  <si>
    <t>08.10.2019 06:07:20</t>
  </si>
  <si>
    <t>609235</t>
  </si>
  <si>
    <t>15.10.2019 19:57:41</t>
  </si>
  <si>
    <t>15.10.2019 21:21:14</t>
  </si>
  <si>
    <t>607860</t>
  </si>
  <si>
    <t>12.10.2019 10:19:00</t>
  </si>
  <si>
    <t>12.10.2019 17:25:20</t>
  </si>
  <si>
    <t>633427</t>
  </si>
  <si>
    <t>TR-8 35-13-L00008_B</t>
  </si>
  <si>
    <t>27.10.2019 18:44:23</t>
  </si>
  <si>
    <t>27.10.2019 19:40:33</t>
  </si>
  <si>
    <t>606984</t>
  </si>
  <si>
    <t>L-108 GÖDENCE 35-14-L00108_956640829</t>
  </si>
  <si>
    <t>10.10.2019 09:53:00</t>
  </si>
  <si>
    <t>10.10.2019 11:04:49</t>
  </si>
  <si>
    <t>584208</t>
  </si>
  <si>
    <t>L-107 GÖDENCE 35-14-L00107_8097674</t>
  </si>
  <si>
    <t>05.10.2019 08:11:40</t>
  </si>
  <si>
    <t>05.10.2019 10:21:20</t>
  </si>
  <si>
    <t>609298</t>
  </si>
  <si>
    <t>GÜMÜLDÜR M-30 35-25-M00030_  M01</t>
  </si>
  <si>
    <t>16.10.2019 08:04:53</t>
  </si>
  <si>
    <t>16.10.2019 09:48:53</t>
  </si>
  <si>
    <t>584081</t>
  </si>
  <si>
    <t>DM-3/9 (YAYLA KAB5N) 45-71-M00120_c1b</t>
  </si>
  <si>
    <t>05.10.2019 06:03:37</t>
  </si>
  <si>
    <t>05.10.2019 06:31:19</t>
  </si>
  <si>
    <t>605306</t>
  </si>
  <si>
    <t>07.10.2019 08:08:58</t>
  </si>
  <si>
    <t>07.10.2019 10:23:16</t>
  </si>
  <si>
    <t>610327</t>
  </si>
  <si>
    <t>L-193 ESENEVLER 35-18-L00193_11327576</t>
  </si>
  <si>
    <t>18.10.2019 10:06:15</t>
  </si>
  <si>
    <t>18.10.2019 14:45:00</t>
  </si>
  <si>
    <t>609256</t>
  </si>
  <si>
    <t>K-2863 35-01-K02863_K-3974 K03</t>
  </si>
  <si>
    <t>15.10.2019 20:42:46</t>
  </si>
  <si>
    <t>16.10.2019 00:43:05</t>
  </si>
  <si>
    <t>633959</t>
  </si>
  <si>
    <t>GÜMÜLDÜR M-25 35-25-M00025_955261849</t>
  </si>
  <si>
    <t>29.10.2019 16:09:00</t>
  </si>
  <si>
    <t>29.10.2019 17:24:26</t>
  </si>
  <si>
    <t>610079</t>
  </si>
  <si>
    <t>DM-11/6 (ŞİRİN SOKAK) 45-71-M01779_953206860</t>
  </si>
  <si>
    <t>17.10.2019 16:39:32</t>
  </si>
  <si>
    <t>17.10.2019 17:54:03</t>
  </si>
  <si>
    <t>611519</t>
  </si>
  <si>
    <t>L-126 35-18-L00126_c2 6497245</t>
  </si>
  <si>
    <t>22.10.2019 09:14:44</t>
  </si>
  <si>
    <t>22.10.2019 12:44:46</t>
  </si>
  <si>
    <t>633290</t>
  </si>
  <si>
    <t>AHMETBEYLİ MAYDANOZ M-7 35-22-M00245_955256308</t>
  </si>
  <si>
    <t>27.10.2019 11:15:57</t>
  </si>
  <si>
    <t>27.10.2019 13:26:40</t>
  </si>
  <si>
    <t>583469</t>
  </si>
  <si>
    <t>L-193 ESENEVLER 35-18-L00193_942447568</t>
  </si>
  <si>
    <t>04.10.2019 12:07:52</t>
  </si>
  <si>
    <t>05.10.2019 10:25:00</t>
  </si>
  <si>
    <t>609423</t>
  </si>
  <si>
    <t>16.10.2019 10:37:53</t>
  </si>
  <si>
    <t>16.10.2019 11:18:13</t>
  </si>
  <si>
    <t>608286</t>
  </si>
  <si>
    <t>TUZÇULLU TR-1 35-28-M00420_9323388</t>
  </si>
  <si>
    <t>13.10.2019 13:43:07</t>
  </si>
  <si>
    <t>13.10.2019 16:01:03</t>
  </si>
  <si>
    <t>610985</t>
  </si>
  <si>
    <t>L-200 35-18-L00200_950438920</t>
  </si>
  <si>
    <t>20.10.2019 14:54:14</t>
  </si>
  <si>
    <t>20.10.2019 17:15:47</t>
  </si>
  <si>
    <t>608978</t>
  </si>
  <si>
    <t>KARABAĞLAR TM 35-01-A00012_ÖZGÜR M11</t>
  </si>
  <si>
    <t>15.10.2019 10:33:21</t>
  </si>
  <si>
    <t>15.10.2019 13:26:10</t>
  </si>
  <si>
    <t>573325</t>
  </si>
  <si>
    <t>K-718 35-01-K00718_911528096</t>
  </si>
  <si>
    <t>04.10.2019 00:37:15</t>
  </si>
  <si>
    <t>04.10.2019 02:45:24</t>
  </si>
  <si>
    <t>542855</t>
  </si>
  <si>
    <t>KARABAĞLAR TM 35-01-A00012_KARABAĞLAR-21 K46</t>
  </si>
  <si>
    <t>02.10.2019 18:13:25</t>
  </si>
  <si>
    <t>02.10.2019 19:13:30</t>
  </si>
  <si>
    <t>583472</t>
  </si>
  <si>
    <t>L-430 35-18-L00430_10691333</t>
  </si>
  <si>
    <t>04.10.2019 10:14:27</t>
  </si>
  <si>
    <t>04.10.2019 13:41:49</t>
  </si>
  <si>
    <t>607517</t>
  </si>
  <si>
    <t>M-1233 35-01-M01233_911552113</t>
  </si>
  <si>
    <t>11.10.2019 12:21:43</t>
  </si>
  <si>
    <t>11.10.2019 19:26:09</t>
  </si>
  <si>
    <t>609810</t>
  </si>
  <si>
    <t>M-32 CUMHURİYET 35-25-M00103_955253796</t>
  </si>
  <si>
    <t>17.10.2019 08:33:17</t>
  </si>
  <si>
    <t>17.10.2019 09:43:50</t>
  </si>
  <si>
    <t>633976</t>
  </si>
  <si>
    <t>K-135 35-01-K00135_911526352</t>
  </si>
  <si>
    <t>29.10.2019 16:45:59</t>
  </si>
  <si>
    <t>30.10.2019 13:55:42</t>
  </si>
  <si>
    <t>605412</t>
  </si>
  <si>
    <t>K-938 35-02-K00938_910193508</t>
  </si>
  <si>
    <t>07.10.2019 10:34:50</t>
  </si>
  <si>
    <t>07.10.2019 13:28:49</t>
  </si>
  <si>
    <t>609756</t>
  </si>
  <si>
    <t>ÖDEMİŞ İM 35-15-A00001_LİBERO L25</t>
  </si>
  <si>
    <t>17.10.2019 00:19:25</t>
  </si>
  <si>
    <t>17.10.2019 00:22:01</t>
  </si>
  <si>
    <t>608025</t>
  </si>
  <si>
    <t>L-430 35-18-L00430_950452503</t>
  </si>
  <si>
    <t>12.10.2019 16:43:45</t>
  </si>
  <si>
    <t>12.10.2019 18:28:16</t>
  </si>
  <si>
    <t>607399</t>
  </si>
  <si>
    <t>K-4546 35-02-K04546_A</t>
  </si>
  <si>
    <t>11.10.2019 09:05:48</t>
  </si>
  <si>
    <t>11.10.2019 10:09:20</t>
  </si>
  <si>
    <t>606177</t>
  </si>
  <si>
    <t>YENİ ŞAKRAN TR-2 35-17-M00202_950300059</t>
  </si>
  <si>
    <t>08.10.2019 14:44:51</t>
  </si>
  <si>
    <t>08.10.2019 17:08:59</t>
  </si>
  <si>
    <t>594730</t>
  </si>
  <si>
    <t>L-200 35-18-L00200_950438912</t>
  </si>
  <si>
    <t>05.10.2019 18:18:20</t>
  </si>
  <si>
    <t>05.10.2019 21:43:34</t>
  </si>
  <si>
    <t>542695</t>
  </si>
  <si>
    <t>K-4014 35-02-K04014_TRAFO K02</t>
  </si>
  <si>
    <t>02.10.2019 12:23:29</t>
  </si>
  <si>
    <t>02.10.2019 13:53:01</t>
  </si>
  <si>
    <t>608970</t>
  </si>
  <si>
    <t>L-180 DALYAN ARITMA 35-18-L00180_50069388</t>
  </si>
  <si>
    <t>15.10.2019 10:17:00</t>
  </si>
  <si>
    <t>15.10.2019 11:30:15</t>
  </si>
  <si>
    <t>609080</t>
  </si>
  <si>
    <t>K-2910 35-01-K02910_A</t>
  </si>
  <si>
    <t>15.10.2019 13:37:50</t>
  </si>
  <si>
    <t>15.10.2019 14:09:05</t>
  </si>
  <si>
    <t>583879</t>
  </si>
  <si>
    <t>K-2863 35-01-K02863_E</t>
  </si>
  <si>
    <t>04.10.2019 22:01:48</t>
  </si>
  <si>
    <t>04.10.2019 23:14:53</t>
  </si>
  <si>
    <t>605470</t>
  </si>
  <si>
    <t>L-268 BOZDOĞAN MARKET TRAFO 35-18-L00268_950452794</t>
  </si>
  <si>
    <t>07.10.2019 12:08:17</t>
  </si>
  <si>
    <t>07.10.2019 15:02:15</t>
  </si>
  <si>
    <t>633152</t>
  </si>
  <si>
    <t>L-268 BOZDOĞAN MARKET TRAFO 35-18-L00268_950452432</t>
  </si>
  <si>
    <t>26.10.2019 18:14:00</t>
  </si>
  <si>
    <t>26.10.2019 22:18:32</t>
  </si>
  <si>
    <t>610274</t>
  </si>
  <si>
    <t>DM-1/27 45-71-M00047_a1b</t>
  </si>
  <si>
    <t>18.10.2019 20:17:43</t>
  </si>
  <si>
    <t>18.10.2019 20:40:00</t>
  </si>
  <si>
    <t>607769</t>
  </si>
  <si>
    <t>DM-1/26 45-71-M00008_h2b</t>
  </si>
  <si>
    <t>12.10.2019 03:16:27</t>
  </si>
  <si>
    <t>12.10.2019 05:17:12</t>
  </si>
  <si>
    <t>606413</t>
  </si>
  <si>
    <t>DM-1/27 45-71-M00047_953198452</t>
  </si>
  <si>
    <t>09.10.2019 03:00:44</t>
  </si>
  <si>
    <t>09.10.2019 03:39:07</t>
  </si>
  <si>
    <t>608429</t>
  </si>
  <si>
    <t>L-217 35-18-L00217_950451802</t>
  </si>
  <si>
    <t>13.10.2019 23:52:05</t>
  </si>
  <si>
    <t>14.10.2019 01:20:58</t>
  </si>
  <si>
    <t>611435</t>
  </si>
  <si>
    <t>DM-11/6 (ŞİRİN SOKAK) 45-71-M01779_953206647</t>
  </si>
  <si>
    <t>21.10.2019 20:09:39</t>
  </si>
  <si>
    <t>21.10.2019 21:09:24</t>
  </si>
  <si>
    <t>606981</t>
  </si>
  <si>
    <t>M-1589 35-01-M01589_D</t>
  </si>
  <si>
    <t>10.10.2019 10:08:29</t>
  </si>
  <si>
    <t>10.10.2019 16:15:50</t>
  </si>
  <si>
    <t>542302</t>
  </si>
  <si>
    <t>NAİME KÖY-1 35-26-L00340_956603016</t>
  </si>
  <si>
    <t>01.10.2019 12:27:31</t>
  </si>
  <si>
    <t>01.10.2019 13:16:16</t>
  </si>
  <si>
    <t>633386</t>
  </si>
  <si>
    <t>L-401 ALTINYUNUS DM 35-18-L00401_950446075</t>
  </si>
  <si>
    <t>27.10.2019 16:08:12</t>
  </si>
  <si>
    <t>27.10.2019 18:38:50</t>
  </si>
  <si>
    <t>609939</t>
  </si>
  <si>
    <t>TR-69 35-19-L00069_956664389</t>
  </si>
  <si>
    <t>17.10.2019 11:50:52</t>
  </si>
  <si>
    <t>17.10.2019 13:46:33</t>
  </si>
  <si>
    <t>583726</t>
  </si>
  <si>
    <t>TR-113 ZEYTİNALANI 35-19-L00113_956662549</t>
  </si>
  <si>
    <t>04.10.2019 16:47:24</t>
  </si>
  <si>
    <t>04.10.2019 20:08:06</t>
  </si>
  <si>
    <t>605827</t>
  </si>
  <si>
    <t>TR-107 ZEYTİNALANI 35-19-L00107_35-19-L00107</t>
  </si>
  <si>
    <t>08.10.2019 05:39:06</t>
  </si>
  <si>
    <t>08.10.2019 07:23:44</t>
  </si>
  <si>
    <t>606412</t>
  </si>
  <si>
    <t>GÜRÇEŞME İM 35-03-A00001_TR-2 K10</t>
  </si>
  <si>
    <t>09.10.2019 02:56:50</t>
  </si>
  <si>
    <t>09.10.2019 03:02:15</t>
  </si>
  <si>
    <t>611636</t>
  </si>
  <si>
    <t>SEYREK TR-2/1 35-28-M00378_tr2/1b1 B</t>
  </si>
  <si>
    <t>22.10.2019 13:24:00</t>
  </si>
  <si>
    <t>22.10.2019 16:59:01</t>
  </si>
  <si>
    <t>611377</t>
  </si>
  <si>
    <t>SEYREK TR-1 35-28-M00371_35-28-M00371</t>
  </si>
  <si>
    <t>21.10.2019 17:05:20</t>
  </si>
  <si>
    <t>21.10.2019 18:00:18</t>
  </si>
  <si>
    <t>608633</t>
  </si>
  <si>
    <t>GÖLOVA TR-1 35-22-M00248_8217477</t>
  </si>
  <si>
    <t>14.10.2019 13:15:48</t>
  </si>
  <si>
    <t>14.10.2019 13:25:53</t>
  </si>
  <si>
    <t>608464</t>
  </si>
  <si>
    <t>GÖLOVA TR-1 35-22-M00248_949773637</t>
  </si>
  <si>
    <t>14.10.2019 08:25:30</t>
  </si>
  <si>
    <t>14.10.2019 13:32:23</t>
  </si>
  <si>
    <t>634544</t>
  </si>
  <si>
    <t>M-1189 35-03-M01189_35-03-M01189</t>
  </si>
  <si>
    <t>31.10.2019 13:07:08</t>
  </si>
  <si>
    <t>31.10.2019 14:28:58</t>
  </si>
  <si>
    <t>608427</t>
  </si>
  <si>
    <t>K-3373 35-10-K03373_912753181</t>
  </si>
  <si>
    <t>13.10.2019 23:10:14</t>
  </si>
  <si>
    <t>13.10.2019 23:56:14</t>
  </si>
  <si>
    <t>609937</t>
  </si>
  <si>
    <t>SEYREK TR-7 KÖK 35-28-M00379_  M03</t>
  </si>
  <si>
    <t>17.10.2019 11:40:47</t>
  </si>
  <si>
    <t>17.10.2019 12:15:18</t>
  </si>
  <si>
    <t>606580</t>
  </si>
  <si>
    <t>SEYREK TR-2 35-28-M00376_35-28-M00376</t>
  </si>
  <si>
    <t>09.10.2019 11:13:08</t>
  </si>
  <si>
    <t>09.10.2019 11:32:19</t>
  </si>
  <si>
    <t>606756</t>
  </si>
  <si>
    <t>TR-148 35-19-L00148_956681911</t>
  </si>
  <si>
    <t>09.10.2019 16:19:36</t>
  </si>
  <si>
    <t>09.10.2019 20:16:21</t>
  </si>
  <si>
    <t>584141</t>
  </si>
  <si>
    <t>SEYREK TR-7 KÖK 35-28-M00379_  M02</t>
  </si>
  <si>
    <t>05.10.2019 07:20:21</t>
  </si>
  <si>
    <t>05.10.2019 09:20:30</t>
  </si>
  <si>
    <t>595022</t>
  </si>
  <si>
    <t>AHMETBEYLİ MAYDANOZ M-7 35-22-M00245_11123019</t>
  </si>
  <si>
    <t>06.10.2019 12:58:23</t>
  </si>
  <si>
    <t>06.10.2019 15:21:34</t>
  </si>
  <si>
    <t>610611</t>
  </si>
  <si>
    <t>SEYREK TR-6 35-28-M00373_35-28-M00373</t>
  </si>
  <si>
    <t>19.10.2019 13:40:43</t>
  </si>
  <si>
    <t>19.10.2019 14:26:49</t>
  </si>
  <si>
    <t>610990</t>
  </si>
  <si>
    <t>20.10.2019 15:01:29</t>
  </si>
  <si>
    <t>20.10.2019 15:49:43</t>
  </si>
  <si>
    <t>605776</t>
  </si>
  <si>
    <t>08.10.2019 03:03:57</t>
  </si>
  <si>
    <t>08.10.2019 03:24:22</t>
  </si>
  <si>
    <t>633998</t>
  </si>
  <si>
    <t>SEYREK TR-8 35-28-M00377_  M03</t>
  </si>
  <si>
    <t>29.10.2019 18:10:02</t>
  </si>
  <si>
    <t>29.10.2019 18:51:00</t>
  </si>
  <si>
    <t>633963</t>
  </si>
  <si>
    <t>SEYREK TR-7 KÖK 35-28-M00379_  M13</t>
  </si>
  <si>
    <t>29.10.2019 16:05:19</t>
  </si>
  <si>
    <t>29.10.2019 18:54:30</t>
  </si>
  <si>
    <t>542796</t>
  </si>
  <si>
    <t>TR-98 ZEYTİNALANI 35-19-L00098_956690260</t>
  </si>
  <si>
    <t>02.10.2019 15:56:11</t>
  </si>
  <si>
    <t>02.10.2019 19:35:02</t>
  </si>
  <si>
    <t>634675</t>
  </si>
  <si>
    <t>31.10.2019 18:34:43</t>
  </si>
  <si>
    <t>31.10.2019 19:43:56</t>
  </si>
  <si>
    <t>609028</t>
  </si>
  <si>
    <t>SEYREK TR-7 KÖK 35-28-M00379_f F</t>
  </si>
  <si>
    <t>15.10.2019 12:24:09</t>
  </si>
  <si>
    <t>15.10.2019 20:18:21</t>
  </si>
  <si>
    <t>609266</t>
  </si>
  <si>
    <t>DM-1/31 45-71-M00007_g2b G</t>
  </si>
  <si>
    <t>15.10.2019 22:08:43</t>
  </si>
  <si>
    <t>15.10.2019 22:45:41</t>
  </si>
  <si>
    <t>608865</t>
  </si>
  <si>
    <t>SEYREK TR-7 KÖK 35-28-M00379_a A</t>
  </si>
  <si>
    <t>15.10.2019 06:53:59</t>
  </si>
  <si>
    <t>15.10.2019 10:04:38</t>
  </si>
  <si>
    <t>607208</t>
  </si>
  <si>
    <t>DM-3/34 35-26-M00766_956606218</t>
  </si>
  <si>
    <t>10.10.2019 16:14:20</t>
  </si>
  <si>
    <t>10.10.2019 16:59:51</t>
  </si>
  <si>
    <t>594586</t>
  </si>
  <si>
    <t>NİLSAN KÖK 35-26-M00725_HAS UN ÇIKIŞ M04</t>
  </si>
  <si>
    <t>05.10.2019 15:28:34</t>
  </si>
  <si>
    <t>05.10.2019 17:43:48</t>
  </si>
  <si>
    <t>584353</t>
  </si>
  <si>
    <t>K-996 35-02-K00996_910167311</t>
  </si>
  <si>
    <t>05.10.2019 10:27:26</t>
  </si>
  <si>
    <t>05.10.2019 12:42:30</t>
  </si>
  <si>
    <t>633163</t>
  </si>
  <si>
    <t>DM-1/28 45-71-M00010_953198509</t>
  </si>
  <si>
    <t>26.10.2019 19:29:50</t>
  </si>
  <si>
    <t>26.10.2019 23:55:46</t>
  </si>
  <si>
    <t>542846</t>
  </si>
  <si>
    <t>TR-69 35-19-L00069_947278063</t>
  </si>
  <si>
    <t>02.10.2019 17:42:14</t>
  </si>
  <si>
    <t>02.10.2019 19:05:24</t>
  </si>
  <si>
    <t>611800</t>
  </si>
  <si>
    <t>DM-3/08 (MESCİD SOKAK) 45-71-M00063_953218263</t>
  </si>
  <si>
    <t>22.10.2019 19:38:32</t>
  </si>
  <si>
    <t>22.10.2019 23:55:01</t>
  </si>
  <si>
    <t>584470</t>
  </si>
  <si>
    <t>L-190 35-18-L00190_949913171</t>
  </si>
  <si>
    <t>05.10.2019 12:59:10</t>
  </si>
  <si>
    <t>05.10.2019 20:26:31</t>
  </si>
  <si>
    <t>633877</t>
  </si>
  <si>
    <t>K-494 35-01-K00494_910309635</t>
  </si>
  <si>
    <t>29.10.2019 10:21:41</t>
  </si>
  <si>
    <t>29.10.2019 12:10:32</t>
  </si>
  <si>
    <t>607065</t>
  </si>
  <si>
    <t>TR-113 ZEYTİNALANI 35-19-L00113_B</t>
  </si>
  <si>
    <t>10.10.2019 11:23:20</t>
  </si>
  <si>
    <t>10.10.2019 13:59:17</t>
  </si>
  <si>
    <t>594983</t>
  </si>
  <si>
    <t>06.10.2019 11:33:03</t>
  </si>
  <si>
    <t>06.10.2019 13:47:14</t>
  </si>
  <si>
    <t>605437</t>
  </si>
  <si>
    <t>07.10.2019 11:17:31</t>
  </si>
  <si>
    <t>07.10.2019 12:31:06</t>
  </si>
  <si>
    <t>605936</t>
  </si>
  <si>
    <t>K-4347 35-01-K04347_912057909</t>
  </si>
  <si>
    <t>08.10.2019 09:40:00</t>
  </si>
  <si>
    <t>08.10.2019 16:43:36</t>
  </si>
  <si>
    <t>632857</t>
  </si>
  <si>
    <t>K-4036 35-02-K04036_  K02</t>
  </si>
  <si>
    <t>25.10.2019 18:34:00</t>
  </si>
  <si>
    <t>25.10.2019 20:51:43</t>
  </si>
  <si>
    <t>583494</t>
  </si>
  <si>
    <t>ZEYTİNALANI  TR-117 35-19-L00117_12199387</t>
  </si>
  <si>
    <t>04.10.2019 12:33:09</t>
  </si>
  <si>
    <t>04.10.2019 14:56:40</t>
  </si>
  <si>
    <t>611205</t>
  </si>
  <si>
    <t>M-1022 35-03-M01022_910283821</t>
  </si>
  <si>
    <t>21.10.2019 10:28:00</t>
  </si>
  <si>
    <t>21.10.2019 11:01:38</t>
  </si>
  <si>
    <t>607348</t>
  </si>
  <si>
    <t>BAHRİBABA İM-DM 35-01-A00014_TRAFO-B K04</t>
  </si>
  <si>
    <t>11.10.2019 05:05:00</t>
  </si>
  <si>
    <t>11.10.2019 05:28:10</t>
  </si>
  <si>
    <t>606023</t>
  </si>
  <si>
    <t>TR-107 ZEYTİNALANI 35-19-L00107_956669848</t>
  </si>
  <si>
    <t>08.10.2019 10:32:33</t>
  </si>
  <si>
    <t>08.10.2019 18:28:34</t>
  </si>
  <si>
    <t>605844</t>
  </si>
  <si>
    <t>08.10.2019 07:17:00</t>
  </si>
  <si>
    <t>08.10.2019 07:36:15</t>
  </si>
  <si>
    <t>607568</t>
  </si>
  <si>
    <t>11.10.2019 14:04:30</t>
  </si>
  <si>
    <t>11.10.2019 15:06:17</t>
  </si>
  <si>
    <t>611185</t>
  </si>
  <si>
    <t>21.10.2019 09:52:00</t>
  </si>
  <si>
    <t>21.10.2019 10:59:16</t>
  </si>
  <si>
    <t>611632</t>
  </si>
  <si>
    <t>TR-64 35-30-L00064_955318558</t>
  </si>
  <si>
    <t>22.10.2019 13:12:26</t>
  </si>
  <si>
    <t>22.10.2019 18:34:50</t>
  </si>
  <si>
    <t>606883</t>
  </si>
  <si>
    <t>10.10.2019 03:08:00</t>
  </si>
  <si>
    <t>10.10.2019 03:14:03</t>
  </si>
  <si>
    <t>606414</t>
  </si>
  <si>
    <t>BAHRİBABA İM-DM 35-01-A00014_TRAFO-A K06</t>
  </si>
  <si>
    <t>09.10.2019 03:09:34</t>
  </si>
  <si>
    <t>09.10.2019 03:13:44</t>
  </si>
  <si>
    <t>607746</t>
  </si>
  <si>
    <t>MANİSA TM-1 45-71-A00001_TURGUTLU-2 M18</t>
  </si>
  <si>
    <t>12.10.2019 00:33:02</t>
  </si>
  <si>
    <t>12.10.2019 01:43:01</t>
  </si>
  <si>
    <t>607747</t>
  </si>
  <si>
    <t>MANİSA TM-1 45-71-A00001_TURGUTLU-1 M10</t>
  </si>
  <si>
    <t>12.10.2019 00:34:13</t>
  </si>
  <si>
    <t>12.10.2019 01:47:13</t>
  </si>
  <si>
    <t>594908</t>
  </si>
  <si>
    <t>MANİSA TM-1 45-71-A00001_MÜESSESE-1 M07</t>
  </si>
  <si>
    <t>06.10.2019 08:58:40</t>
  </si>
  <si>
    <t>06.10.2019 10:35:00</t>
  </si>
  <si>
    <t>634004</t>
  </si>
  <si>
    <t>L-245 35-18-L00245_  L03</t>
  </si>
  <si>
    <t>29.10.2019 17:49:10</t>
  </si>
  <si>
    <t>29.10.2019 18:43:10</t>
  </si>
  <si>
    <t>542597</t>
  </si>
  <si>
    <t>MANİSA TM-1 45-71-A00001_GÜZELYURT-1 M02</t>
  </si>
  <si>
    <t>02.10.2019 09:21:10</t>
  </si>
  <si>
    <t>02.10.2019 09:40:57</t>
  </si>
  <si>
    <t>608882</t>
  </si>
  <si>
    <t>TR-103 45-78-L00103_953265618</t>
  </si>
  <si>
    <t>15.10.2019 08:10:44</t>
  </si>
  <si>
    <t>15.10.2019 09:38:49</t>
  </si>
  <si>
    <t>633600</t>
  </si>
  <si>
    <t>L-145 DALYAN DM 35-18-L00145_  L01</t>
  </si>
  <si>
    <t>28.10.2019 10:41:00</t>
  </si>
  <si>
    <t>28.10.2019 11:31:04</t>
  </si>
  <si>
    <t>611000</t>
  </si>
  <si>
    <t>20.10.2019 15:50:18</t>
  </si>
  <si>
    <t>20.10.2019 15:53:54</t>
  </si>
  <si>
    <t>594941</t>
  </si>
  <si>
    <t>MANİSA TM-1 45-71-A00001_YENİ GARAJ M03</t>
  </si>
  <si>
    <t>06.10.2019 10:31:06</t>
  </si>
  <si>
    <t>06.10.2019 12:48:23</t>
  </si>
  <si>
    <t>606898</t>
  </si>
  <si>
    <t>DM-14/22 45-71-M00545_45-71-M00545</t>
  </si>
  <si>
    <t>10.10.2019 07:28:21</t>
  </si>
  <si>
    <t>10.10.2019 08:19:26</t>
  </si>
  <si>
    <t>542728</t>
  </si>
  <si>
    <t>K-4152 35-01-K04152_DIREK TIPI TRAFO HUCRESI H01</t>
  </si>
  <si>
    <t>02.10.2019 13:23:18</t>
  </si>
  <si>
    <t>02.10.2019 17:18:15</t>
  </si>
  <si>
    <t>611358</t>
  </si>
  <si>
    <t>K-4161 35-02-K04161_910056535</t>
  </si>
  <si>
    <t>21.10.2019 16:25:21</t>
  </si>
  <si>
    <t>21.10.2019 17:25:36</t>
  </si>
  <si>
    <t>634225</t>
  </si>
  <si>
    <t>K-904 35-02-K00904_35-02-K00904</t>
  </si>
  <si>
    <t>30.10.2019 12:44:00</t>
  </si>
  <si>
    <t>30.10.2019 14:24:24</t>
  </si>
  <si>
    <t>608896</t>
  </si>
  <si>
    <t>BAĞARASI TR-11 35-23-M00180_950427908</t>
  </si>
  <si>
    <t>15.10.2019 08:41:00</t>
  </si>
  <si>
    <t>15.10.2019 15:03:06</t>
  </si>
  <si>
    <t>542831</t>
  </si>
  <si>
    <t>TR-108 ZEYTİNALANI 35-19-L00108_35-19-L00108</t>
  </si>
  <si>
    <t>02.10.2019 16:43:19</t>
  </si>
  <si>
    <t>02.10.2019 19:06:03</t>
  </si>
  <si>
    <t>609802</t>
  </si>
  <si>
    <t>TR-1/53B 45-71-M02141_D</t>
  </si>
  <si>
    <t>17.10.2019 08:31:00</t>
  </si>
  <si>
    <t>17.10.2019 09:09:36</t>
  </si>
  <si>
    <t>605720</t>
  </si>
  <si>
    <t>L-178 35-18-L00178_35-18-L00178</t>
  </si>
  <si>
    <t>07.10.2019 21:29:48</t>
  </si>
  <si>
    <t>07.10.2019 21:47:29</t>
  </si>
  <si>
    <t>610354</t>
  </si>
  <si>
    <t>L-181 TAN SİTESİ 35-18-L00181_SDP-D1 6997956</t>
  </si>
  <si>
    <t>18.10.2019 19:54:11</t>
  </si>
  <si>
    <t>18.10.2019 21:00:00</t>
  </si>
  <si>
    <t>607846</t>
  </si>
  <si>
    <t>L-178 35-18-L00178_950442345</t>
  </si>
  <si>
    <t>12.10.2019 09:49:30</t>
  </si>
  <si>
    <t>12.10.2019 12:18:32</t>
  </si>
  <si>
    <t>608932</t>
  </si>
  <si>
    <t>DM-25/18 45-71-M00366_G</t>
  </si>
  <si>
    <t>15.10.2019 10:01:59</t>
  </si>
  <si>
    <t>15.10.2019 10:18:17</t>
  </si>
  <si>
    <t>607131</t>
  </si>
  <si>
    <t>DM-01/3F (TR-1/48) 45-71-M00055_953174840</t>
  </si>
  <si>
    <t>10.10.2019 13:29:49</t>
  </si>
  <si>
    <t>10.10.2019 15:48:21</t>
  </si>
  <si>
    <t>632623</t>
  </si>
  <si>
    <t>L-210 35-18-L00210_950446172</t>
  </si>
  <si>
    <t>25.10.2019 09:49:38</t>
  </si>
  <si>
    <t>25.10.2019 18:49:03</t>
  </si>
  <si>
    <t>610700</t>
  </si>
  <si>
    <t>19.10.2019 17:21:00</t>
  </si>
  <si>
    <t>19.10.2019 17:51:24</t>
  </si>
  <si>
    <t>612012</t>
  </si>
  <si>
    <t>K-904 35-02-K00904_F</t>
  </si>
  <si>
    <t>23.10.2019 14:02:39</t>
  </si>
  <si>
    <t>23.10.2019 14:48:03</t>
  </si>
  <si>
    <t>605424</t>
  </si>
  <si>
    <t>K-494 35-01-K00494_910329345</t>
  </si>
  <si>
    <t>07.10.2019 11:11:16</t>
  </si>
  <si>
    <t>07.10.2019 12:10:11</t>
  </si>
  <si>
    <t>594817</t>
  </si>
  <si>
    <t>M-2040 35-01-M02040_98619086</t>
  </si>
  <si>
    <t>06.10.2019 04:28:49</t>
  </si>
  <si>
    <t>06.10.2019 05:31:42</t>
  </si>
  <si>
    <t>595134</t>
  </si>
  <si>
    <t>K-549 35-01-K00549_F</t>
  </si>
  <si>
    <t>06.10.2019 16:37:21</t>
  </si>
  <si>
    <t>608897</t>
  </si>
  <si>
    <t>K-549 35-01-K00549_K-4151 K02</t>
  </si>
  <si>
    <t>15.10.2019 08:46:00</t>
  </si>
  <si>
    <t>15.10.2019 13:24:09</t>
  </si>
  <si>
    <t>634040</t>
  </si>
  <si>
    <t>K-2756 35-01-K02756_911992788</t>
  </si>
  <si>
    <t>29.10.2019 20:50:52</t>
  </si>
  <si>
    <t>30.10.2019 00:21:02</t>
  </si>
  <si>
    <t>605757</t>
  </si>
  <si>
    <t>K-3013 35-08-K03013_913156817</t>
  </si>
  <si>
    <t>08.10.2019 00:32:19</t>
  </si>
  <si>
    <t>08.10.2019 01:36:31</t>
  </si>
  <si>
    <t>605747</t>
  </si>
  <si>
    <t>07.10.2019 23:38:17</t>
  </si>
  <si>
    <t>08.10.2019 01:06:43</t>
  </si>
  <si>
    <t>608298</t>
  </si>
  <si>
    <t>K-162 35-01-K00162_910720748</t>
  </si>
  <si>
    <t>13.10.2019 14:37:53</t>
  </si>
  <si>
    <t>13.10.2019 15:26:32</t>
  </si>
  <si>
    <t>553056</t>
  </si>
  <si>
    <t>HAMZA ÖZLÜ 35-26-L00056_DIREK TIPI TRAFO HUCRESI H01</t>
  </si>
  <si>
    <t>OG Klemens Arızası</t>
  </si>
  <si>
    <t>03.10.2019 07:58:01</t>
  </si>
  <si>
    <t>03.10.2019 12:07:44</t>
  </si>
  <si>
    <t>633627</t>
  </si>
  <si>
    <t>FATMA ŞENER SULAMA GRUBU TR 35-27-M00355_99429706</t>
  </si>
  <si>
    <t>28.10.2019 11:47:13</t>
  </si>
  <si>
    <t>28.10.2019 13:24:17</t>
  </si>
  <si>
    <t>609644</t>
  </si>
  <si>
    <t>K-4036 35-02-K04036_35-02-K04036</t>
  </si>
  <si>
    <t>16.10.2019 18:14:04</t>
  </si>
  <si>
    <t>16.10.2019 20:16:28</t>
  </si>
  <si>
    <t>605612</t>
  </si>
  <si>
    <t>MALTA TR-2 35-22-M00154_955264286</t>
  </si>
  <si>
    <t>07.10.2019 15:27:44</t>
  </si>
  <si>
    <t>07.10.2019 18:39:20</t>
  </si>
  <si>
    <t>563225</t>
  </si>
  <si>
    <t>DEĞİRMENDERE TR-7 35-22-M00199_955294254</t>
  </si>
  <si>
    <t>03.10.2019 17:23:06</t>
  </si>
  <si>
    <t>03.10.2019 18:47:54</t>
  </si>
  <si>
    <t>609609</t>
  </si>
  <si>
    <t>DEĞİRMENDERE TR-4 35-22-M00195_955272519</t>
  </si>
  <si>
    <t>16.10.2019 17:05:28</t>
  </si>
  <si>
    <t>16.10.2019 17:45:22</t>
  </si>
  <si>
    <t>607462</t>
  </si>
  <si>
    <t>DM-3/25 (MUTLU MAH.MUHTARLIK) 45-71-M00076_953210426</t>
  </si>
  <si>
    <t>11.10.2019 10:41:08</t>
  </si>
  <si>
    <t>11.10.2019 12:42:51</t>
  </si>
  <si>
    <t>594731</t>
  </si>
  <si>
    <t>TR-45 35-15-M00045_950375098</t>
  </si>
  <si>
    <t>05.10.2019 18:48:57</t>
  </si>
  <si>
    <t>31.10.2019 13:28:17</t>
  </si>
  <si>
    <t>583772</t>
  </si>
  <si>
    <t>K-3874 35-01-K03874_35-01-K03874</t>
  </si>
  <si>
    <t>04.10.2019 18:22:32</t>
  </si>
  <si>
    <t>04.10.2019 19:18:31</t>
  </si>
  <si>
    <t>583736</t>
  </si>
  <si>
    <t>ASARLIK TR-8 35-28-M00182_10902933</t>
  </si>
  <si>
    <t>04.10.2019 18:00:00</t>
  </si>
  <si>
    <t>04.10.2019 18:28:20</t>
  </si>
  <si>
    <t>583672</t>
  </si>
  <si>
    <t>04.10.2019 16:28:11</t>
  </si>
  <si>
    <t>04.10.2019 16:56:41</t>
  </si>
  <si>
    <t>595105</t>
  </si>
  <si>
    <t>K-1403 35-01-K01403_912052294</t>
  </si>
  <si>
    <t>06.10.2019 15:41:41</t>
  </si>
  <si>
    <t>06.10.2019 16:16:30</t>
  </si>
  <si>
    <t>633563</t>
  </si>
  <si>
    <t>K-4376 35-02-K04376_35-02-K04376</t>
  </si>
  <si>
    <t>28.10.2019 09:27:00</t>
  </si>
  <si>
    <t>28.10.2019 11:40:44</t>
  </si>
  <si>
    <t>607552</t>
  </si>
  <si>
    <t>11.10.2019 13:33:00</t>
  </si>
  <si>
    <t>11.10.2019 15:06:10</t>
  </si>
  <si>
    <t>609509</t>
  </si>
  <si>
    <t>K-3583 35-02-K03583_35-02-K03583</t>
  </si>
  <si>
    <t>16.10.2019 13:48:00</t>
  </si>
  <si>
    <t>16.10.2019 14:53:19</t>
  </si>
  <si>
    <t>612131</t>
  </si>
  <si>
    <t>DM-2/34 (MEVLANA YOLU) 45-71-M00532_953194921</t>
  </si>
  <si>
    <t>23.10.2019 18:44:55</t>
  </si>
  <si>
    <t>23.10.2019 22:12:10</t>
  </si>
  <si>
    <t>610215</t>
  </si>
  <si>
    <t>18.10.2019 07:14:31</t>
  </si>
  <si>
    <t>18.10.2019 07:49:59</t>
  </si>
  <si>
    <t>622202</t>
  </si>
  <si>
    <t>L-143 35-18-L00143_11328953</t>
  </si>
  <si>
    <t>24.10.2019 08:14:59</t>
  </si>
  <si>
    <t>24.10.2019 09:51:52</t>
  </si>
  <si>
    <t>609064</t>
  </si>
  <si>
    <t>GENCERLER TR-5 35-20-L00042_955211579</t>
  </si>
  <si>
    <t>15.10.2019 12:55:00</t>
  </si>
  <si>
    <t>15.10.2019 13:10:33</t>
  </si>
  <si>
    <t>594595</t>
  </si>
  <si>
    <t>TR-1-2/4 SADIKPAŞA MAH. 35-20-L00013_955202454</t>
  </si>
  <si>
    <t>05.10.2019 15:35:03</t>
  </si>
  <si>
    <t>05.10.2019 17:12:28</t>
  </si>
  <si>
    <t>634144</t>
  </si>
  <si>
    <t>K-2679 35-08-K02679_A</t>
  </si>
  <si>
    <t>30.10.2019 10:11:03</t>
  </si>
  <si>
    <t>30.10.2019 11:00:58</t>
  </si>
  <si>
    <t>542676</t>
  </si>
  <si>
    <t>02.10.2019 11:36:31</t>
  </si>
  <si>
    <t>02.10.2019 11:52:00</t>
  </si>
  <si>
    <t>633811</t>
  </si>
  <si>
    <t>K-1655 35-02-K01655_G</t>
  </si>
  <si>
    <t>28.10.2019 20:56:56</t>
  </si>
  <si>
    <t>28.10.2019 21:26:20</t>
  </si>
  <si>
    <t>633812</t>
  </si>
  <si>
    <t>K-1655 35-02-K01655_949827041</t>
  </si>
  <si>
    <t>28.10.2019 19:53:58</t>
  </si>
  <si>
    <t>29.10.2019 14:14:08</t>
  </si>
  <si>
    <t>606592</t>
  </si>
  <si>
    <t>K-617 KIZILAY GÜNEY EGE AFET YÖN. 35-03-K00617Ö_  K01</t>
  </si>
  <si>
    <t>09.10.2019 11:06:28</t>
  </si>
  <si>
    <t>09.10.2019 14:24:47</t>
  </si>
  <si>
    <t>612173</t>
  </si>
  <si>
    <t>K-3577 35-02-K03577_910032174</t>
  </si>
  <si>
    <t>23.10.2019 21:54:42</t>
  </si>
  <si>
    <t>23.10.2019 23:50:47</t>
  </si>
  <si>
    <t>634106</t>
  </si>
  <si>
    <t>K-936 35-02-K00936_B</t>
  </si>
  <si>
    <t>30.10.2019 09:24:00</t>
  </si>
  <si>
    <t>30.10.2019 16:34:49</t>
  </si>
  <si>
    <t>595279</t>
  </si>
  <si>
    <t>M-1512 35-02-M01512_M-1708 M01</t>
  </si>
  <si>
    <t>07.10.2019 02:18:30</t>
  </si>
  <si>
    <t>07.10.2019 03:14:07</t>
  </si>
  <si>
    <t>607306</t>
  </si>
  <si>
    <t>K-4376 35-02-K04376_912116063</t>
  </si>
  <si>
    <t>10.10.2019 20:33:37</t>
  </si>
  <si>
    <t>10.10.2019 21:10:39</t>
  </si>
  <si>
    <t>607805</t>
  </si>
  <si>
    <t>TR-29 35-27-M00029_35-27-M00029</t>
  </si>
  <si>
    <t>12.10.2019 08:50:00</t>
  </si>
  <si>
    <t>12.10.2019 16:11:48</t>
  </si>
  <si>
    <t>595060</t>
  </si>
  <si>
    <t>TR-66 45-78-L00066_tr66/b1 49415223</t>
  </si>
  <si>
    <t>06.10.2019 14:09:35</t>
  </si>
  <si>
    <t>06.10.2019 16:58:01</t>
  </si>
  <si>
    <t>605383</t>
  </si>
  <si>
    <t>DM-14/08 45-71-M00385_953184128</t>
  </si>
  <si>
    <t>07.10.2019 10:00:39</t>
  </si>
  <si>
    <t>07.10.2019 10:37:34</t>
  </si>
  <si>
    <t>611178</t>
  </si>
  <si>
    <t>DM-7/TR-5 35-22-M00076_955294940</t>
  </si>
  <si>
    <t>21.10.2019 09:23:23</t>
  </si>
  <si>
    <t>21.10.2019 21:00:14</t>
  </si>
  <si>
    <t>607804</t>
  </si>
  <si>
    <t>DM-14/3 45-71-M00387_C</t>
  </si>
  <si>
    <t>12.10.2019 08:46:00</t>
  </si>
  <si>
    <t>12.10.2019 18:12:46</t>
  </si>
  <si>
    <t>610083</t>
  </si>
  <si>
    <t>17.10.2019 16:51:48</t>
  </si>
  <si>
    <t>17.10.2019 17:27:13</t>
  </si>
  <si>
    <t>633861</t>
  </si>
  <si>
    <t>DM-14/3 45-71-M00387_  M05</t>
  </si>
  <si>
    <t>29.10.2019 09:28:48</t>
  </si>
  <si>
    <t>29.10.2019 12:23:19</t>
  </si>
  <si>
    <t>634110</t>
  </si>
  <si>
    <t>30.10.2019 09:31:00</t>
  </si>
  <si>
    <t>30.10.2019 18:20:01</t>
  </si>
  <si>
    <t>612024</t>
  </si>
  <si>
    <t>DM-14/08 45-71-M00385_953184164</t>
  </si>
  <si>
    <t>23.10.2019 14:53:07</t>
  </si>
  <si>
    <t>23.10.2019 15:37:43</t>
  </si>
  <si>
    <t>611992</t>
  </si>
  <si>
    <t>K-2335 35-02-K02335_912891389</t>
  </si>
  <si>
    <t>23.10.2019 12:59:56</t>
  </si>
  <si>
    <t>23.10.2019 16:14:37</t>
  </si>
  <si>
    <t>634096</t>
  </si>
  <si>
    <t>K-936 35-02-K00936_35-02-K00936</t>
  </si>
  <si>
    <t>30.10.2019 09:11:00</t>
  </si>
  <si>
    <t>30.10.2019 11:20:06</t>
  </si>
  <si>
    <t>542554</t>
  </si>
  <si>
    <t>K-3589 35-01-K03589_911563937</t>
  </si>
  <si>
    <t>02.10.2019 08:27:20</t>
  </si>
  <si>
    <t>02.10.2019 09:23:57</t>
  </si>
  <si>
    <t>542165</t>
  </si>
  <si>
    <t>SALİHLİ TR-108/A 45-78-L00734_45-78-L00734</t>
  </si>
  <si>
    <t>01.10.2019 09:17:22</t>
  </si>
  <si>
    <t>01.10.2019 10:04:27</t>
  </si>
  <si>
    <t>609023</t>
  </si>
  <si>
    <t>DM-14/16-A 45-71-M00552_953243796</t>
  </si>
  <si>
    <t>15.10.2019 11:47:00</t>
  </si>
  <si>
    <t>15.10.2019 14:50:59</t>
  </si>
  <si>
    <t>633079</t>
  </si>
  <si>
    <t>K-1666 35-02-K01666_99427626</t>
  </si>
  <si>
    <t>26.10.2019 15:47:40</t>
  </si>
  <si>
    <t>26.10.2019 19:50:35</t>
  </si>
  <si>
    <t>611827</t>
  </si>
  <si>
    <t>DM-14/3 45-71-M00387_953239243</t>
  </si>
  <si>
    <t>22.10.2019 23:19:11</t>
  </si>
  <si>
    <t>23.10.2019 01:13:14</t>
  </si>
  <si>
    <t>634366</t>
  </si>
  <si>
    <t>K-797 35-01-K00797_E1 E</t>
  </si>
  <si>
    <t>30.10.2019 20:01:26</t>
  </si>
  <si>
    <t>30.10.2019 20:44:16</t>
  </si>
  <si>
    <t>542238</t>
  </si>
  <si>
    <t>K-4237 35-03-K04237_35-03-K04237</t>
  </si>
  <si>
    <t>01.10.2019 10:45:00</t>
  </si>
  <si>
    <t>01.10.2019 12:09:17</t>
  </si>
  <si>
    <t>611644</t>
  </si>
  <si>
    <t>DM-14/3 45-71-M00387_953239242</t>
  </si>
  <si>
    <t>22.10.2019 13:46:00</t>
  </si>
  <si>
    <t>22.10.2019 15:06:53</t>
  </si>
  <si>
    <t>607946</t>
  </si>
  <si>
    <t>K-4150 35-01-K04150_910866128</t>
  </si>
  <si>
    <t>12.10.2019 13:15:36</t>
  </si>
  <si>
    <t>12.10.2019 18:49:52</t>
  </si>
  <si>
    <t>553085</t>
  </si>
  <si>
    <t>M-1713 35-02-M01713_913633977</t>
  </si>
  <si>
    <t>AG Voltaj Düşüklüğü</t>
  </si>
  <si>
    <t>03.10.2019 12:00:41</t>
  </si>
  <si>
    <t>03.10.2019 13:39:34</t>
  </si>
  <si>
    <t>611915</t>
  </si>
  <si>
    <t>M-1308 35-09-M01308_914535478</t>
  </si>
  <si>
    <t>23.10.2019 09:38:08</t>
  </si>
  <si>
    <t>23.10.2019 11:41:48</t>
  </si>
  <si>
    <t>633815</t>
  </si>
  <si>
    <t>K-4846 35-01-K04846_912021940</t>
  </si>
  <si>
    <t>28.10.2019 22:08:32</t>
  </si>
  <si>
    <t>28.10.2019 23:48:13</t>
  </si>
  <si>
    <t>611831</t>
  </si>
  <si>
    <t>L-147 SAKIZLIKOY 35-18-L00147_  L01</t>
  </si>
  <si>
    <t>22.10.2019 23:56:43</t>
  </si>
  <si>
    <t>23.10.2019 01:19:34</t>
  </si>
  <si>
    <t>634116</t>
  </si>
  <si>
    <t>K-3760 35-02-K03760_A</t>
  </si>
  <si>
    <t>30.10.2019 09:35:00</t>
  </si>
  <si>
    <t>30.10.2019 16:46:22</t>
  </si>
  <si>
    <t>583519</t>
  </si>
  <si>
    <t>K-2980 35-01-K02980_A</t>
  </si>
  <si>
    <t>04.10.2019 13:28:29</t>
  </si>
  <si>
    <t>04.10.2019 14:21:42</t>
  </si>
  <si>
    <t>573267</t>
  </si>
  <si>
    <t>K-4444 35-08-K04444_97552933</t>
  </si>
  <si>
    <t>03.10.2019 19:25:15</t>
  </si>
  <si>
    <t>03.10.2019 20:05:01</t>
  </si>
  <si>
    <t>606870</t>
  </si>
  <si>
    <t>K-29 35-03-K00029_910314365</t>
  </si>
  <si>
    <t>09.10.2019 22:19:02</t>
  </si>
  <si>
    <t>09.10.2019 23:23:57</t>
  </si>
  <si>
    <t>606873</t>
  </si>
  <si>
    <t>10.10.2019 13:21:14</t>
  </si>
  <si>
    <t>10.10.2019 15:56:42</t>
  </si>
  <si>
    <t>634619</t>
  </si>
  <si>
    <t>K-4555 35-02-K04555_35-02-K04555</t>
  </si>
  <si>
    <t>31.10.2019 16:45:32</t>
  </si>
  <si>
    <t>31.10.2019 16:52:21</t>
  </si>
  <si>
    <t>611828</t>
  </si>
  <si>
    <t>TR-14 35-30-L00014_b2</t>
  </si>
  <si>
    <t>22.10.2019 23:17:24</t>
  </si>
  <si>
    <t>23.10.2019 00:43:18</t>
  </si>
  <si>
    <t>606745</t>
  </si>
  <si>
    <t>K-1222 35-01-K01222_A</t>
  </si>
  <si>
    <t>09.10.2019 16:27:07</t>
  </si>
  <si>
    <t>09.10.2019 17:53:54</t>
  </si>
  <si>
    <t>583461</t>
  </si>
  <si>
    <t>L-428 35-18-L00428_948486821</t>
  </si>
  <si>
    <t>04.10.2019 11:49:03</t>
  </si>
  <si>
    <t>04.10.2019 13:27:39</t>
  </si>
  <si>
    <t>542767</t>
  </si>
  <si>
    <t>02.10.2019 14:50:07</t>
  </si>
  <si>
    <t>02.10.2019 17:08:33</t>
  </si>
  <si>
    <t>612086</t>
  </si>
  <si>
    <t>M-1110 35-08-M01110_99159468</t>
  </si>
  <si>
    <t>23.10.2019 17:04:50</t>
  </si>
  <si>
    <t>23.10.2019 18:21:16</t>
  </si>
  <si>
    <t>610448</t>
  </si>
  <si>
    <t>M-1404 35-01-M01404_1F F</t>
  </si>
  <si>
    <t>19.10.2019 09:44:02</t>
  </si>
  <si>
    <t>19.10.2019 10:25:52</t>
  </si>
  <si>
    <t>634414</t>
  </si>
  <si>
    <t>K-4401 35-02-K04401_948443198</t>
  </si>
  <si>
    <t>31.10.2019 08:44:19</t>
  </si>
  <si>
    <t>31.10.2019 09:36:59</t>
  </si>
  <si>
    <t>583957</t>
  </si>
  <si>
    <t>05.10.2019 01:12:35</t>
  </si>
  <si>
    <t>05.10.2019 02:29:50</t>
  </si>
  <si>
    <t>595019</t>
  </si>
  <si>
    <t>K-3592 35-01-K03592_913644507</t>
  </si>
  <si>
    <t>06.10.2019 12:49:28</t>
  </si>
  <si>
    <t>06.10.2019 15:57:05</t>
  </si>
  <si>
    <t>553102</t>
  </si>
  <si>
    <t>03.10.2019 12:26:58</t>
  </si>
  <si>
    <t>03.10.2019 14:31:49</t>
  </si>
  <si>
    <t>634685</t>
  </si>
  <si>
    <t>K-3606 35-01-K03606_915043554</t>
  </si>
  <si>
    <t>31.10.2019 19:18:16</t>
  </si>
  <si>
    <t>31.10.2019 22:36:31</t>
  </si>
  <si>
    <t>610105</t>
  </si>
  <si>
    <t>K-2356 35-10-K02356_C</t>
  </si>
  <si>
    <t>17.10.2019 17:24:00</t>
  </si>
  <si>
    <t>17.10.2019 18:07:17</t>
  </si>
  <si>
    <t>611520</t>
  </si>
  <si>
    <t>22.10.2019 09:23:00</t>
  </si>
  <si>
    <t>22.10.2019 18:28:03</t>
  </si>
  <si>
    <t>611522</t>
  </si>
  <si>
    <t>22.10.2019 09:24:00</t>
  </si>
  <si>
    <t>22.10.2019 18:15:25</t>
  </si>
  <si>
    <t>611524</t>
  </si>
  <si>
    <t>22.10.2019 09:26:00</t>
  </si>
  <si>
    <t>22.10.2019 18:02:33</t>
  </si>
  <si>
    <t>573305</t>
  </si>
  <si>
    <t>K-1665 35-01-K01665_911377585</t>
  </si>
  <si>
    <t>03.10.2019 20:34:33</t>
  </si>
  <si>
    <t>04.10.2019 20:03:03</t>
  </si>
  <si>
    <t>607996</t>
  </si>
  <si>
    <t>DM-2/2 ESKİ KUYUYANI 35-18-L00583_950436785</t>
  </si>
  <si>
    <t>12.10.2019 15:22:21</t>
  </si>
  <si>
    <t>12.10.2019 18:49:16</t>
  </si>
  <si>
    <t>610233</t>
  </si>
  <si>
    <t>K-998 35-01-K00998_B</t>
  </si>
  <si>
    <t>18.10.2019 08:36:58</t>
  </si>
  <si>
    <t>18.10.2019 10:10:24</t>
  </si>
  <si>
    <t>542468</t>
  </si>
  <si>
    <t>M-1110 35-08-M01110_912302717</t>
  </si>
  <si>
    <t>01.10.2019 18:34:16</t>
  </si>
  <si>
    <t>01.10.2019 21:00:59</t>
  </si>
  <si>
    <t>610825</t>
  </si>
  <si>
    <t>K-1353 35-01-K01353_A</t>
  </si>
  <si>
    <t>20.10.2019 10:17:32</t>
  </si>
  <si>
    <t>20.10.2019 11:05:20</t>
  </si>
  <si>
    <t>583831</t>
  </si>
  <si>
    <t>K-1369 35-01-K01369_913218835</t>
  </si>
  <si>
    <t>04.10.2019 19:32:47</t>
  </si>
  <si>
    <t>04.10.2019 20:48:35</t>
  </si>
  <si>
    <t>607922</t>
  </si>
  <si>
    <t>K-3646 35-01-K03646_911384727</t>
  </si>
  <si>
    <t>12.10.2019 12:16:13</t>
  </si>
  <si>
    <t>12.10.2019 12:53:35</t>
  </si>
  <si>
    <t>583504</t>
  </si>
  <si>
    <t>K-4344 35-01-K04344_911377279</t>
  </si>
  <si>
    <t>04.10.2019 12:47:05</t>
  </si>
  <si>
    <t>04.10.2019 15:59:49</t>
  </si>
  <si>
    <t>605584</t>
  </si>
  <si>
    <t>K-4648 35-01-K04648_950004003</t>
  </si>
  <si>
    <t>07.10.2019 16:14:06</t>
  </si>
  <si>
    <t>07.10.2019 18:15:09</t>
  </si>
  <si>
    <t>606614</t>
  </si>
  <si>
    <t>DM-25/37 45-71-M00058_C</t>
  </si>
  <si>
    <t>09.10.2019 12:20:00</t>
  </si>
  <si>
    <t>09.10.2019 12:55:22</t>
  </si>
  <si>
    <t>607940</t>
  </si>
  <si>
    <t>DM-13/18 45-71-M00329_B</t>
  </si>
  <si>
    <t>12.10.2019 13:00:00</t>
  </si>
  <si>
    <t>12.10.2019 13:39:27</t>
  </si>
  <si>
    <t>634279</t>
  </si>
  <si>
    <t>DM-13/21 (HAKİ BABA) 45-71-M00339_C</t>
  </si>
  <si>
    <t>30.10.2019 15:36:00</t>
  </si>
  <si>
    <t>30.10.2019 15:54:14</t>
  </si>
  <si>
    <t>633829</t>
  </si>
  <si>
    <t>29.10.2019 04:30:00</t>
  </si>
  <si>
    <t>29.10.2019 05:29:33</t>
  </si>
  <si>
    <t>609107</t>
  </si>
  <si>
    <t>K-3011 35-01-K03011_911904516</t>
  </si>
  <si>
    <t>15.10.2019 14:13:33</t>
  </si>
  <si>
    <t>15.10.2019 19:33:45</t>
  </si>
  <si>
    <t>611415</t>
  </si>
  <si>
    <t>DM-13/14-B 45-71-M00555_DIREK TIPI TRAFO HUCRESI H01</t>
  </si>
  <si>
    <t>21.10.2019 18:40:58</t>
  </si>
  <si>
    <t>21.10.2019 19:58:50</t>
  </si>
  <si>
    <t>609940</t>
  </si>
  <si>
    <t>DM-13/14-B 45-71-M00555_C</t>
  </si>
  <si>
    <t>17.10.2019 11:55:21</t>
  </si>
  <si>
    <t>17.10.2019 13:56:00</t>
  </si>
  <si>
    <t>542518</t>
  </si>
  <si>
    <t>K-4344 35-01-K04344_912170535</t>
  </si>
  <si>
    <t>02.10.2019 00:27:21</t>
  </si>
  <si>
    <t>02.10.2019 00:50:23</t>
  </si>
  <si>
    <t>607233</t>
  </si>
  <si>
    <t>K-2910 35-01-K02910_35-01-K02910</t>
  </si>
  <si>
    <t>10.10.2019 17:43:54</t>
  </si>
  <si>
    <t>10.10.2019 18:09:25</t>
  </si>
  <si>
    <t>583629</t>
  </si>
  <si>
    <t>DM-13/22 (ÇİMENLİ SOKAK) 45-71-M00059_B</t>
  </si>
  <si>
    <t>04.10.2019 15:55:49</t>
  </si>
  <si>
    <t>04.10.2019 18:01:00</t>
  </si>
  <si>
    <t>542520</t>
  </si>
  <si>
    <t>K-1248 35-02-K01248_910208770</t>
  </si>
  <si>
    <t>02.10.2019 00:02:30</t>
  </si>
  <si>
    <t>03.10.2019 12:18:02</t>
  </si>
  <si>
    <t>584406</t>
  </si>
  <si>
    <t>TR-1/4-A 45-72-M00130_956476664</t>
  </si>
  <si>
    <t>05.10.2019 11:21:12</t>
  </si>
  <si>
    <t>05.10.2019 12:27:10</t>
  </si>
  <si>
    <t>608989</t>
  </si>
  <si>
    <t>K-4532 35-01-K04532_35-01-K04532</t>
  </si>
  <si>
    <t>15.10.2019 11:04:18</t>
  </si>
  <si>
    <t>15.10.2019 11:24:05</t>
  </si>
  <si>
    <t>608560</t>
  </si>
  <si>
    <t>TR-1/4-A 45-72-M00130_49749095</t>
  </si>
  <si>
    <t>AG İzolatör Arızası</t>
  </si>
  <si>
    <t>14.10.2019 10:44:23</t>
  </si>
  <si>
    <t>14.10.2019 11:37:58</t>
  </si>
  <si>
    <t>605628</t>
  </si>
  <si>
    <t>K-2322 35-01-K02322_B</t>
  </si>
  <si>
    <t>07.10.2019 17:42:55</t>
  </si>
  <si>
    <t>07.10.2019 19:13:54</t>
  </si>
  <si>
    <t>608359</t>
  </si>
  <si>
    <t>K-3592 35-01-K03592_911826213</t>
  </si>
  <si>
    <t>13.10.2019 17:09:57</t>
  </si>
  <si>
    <t>13.10.2019 19:10:08</t>
  </si>
  <si>
    <t>608795</t>
  </si>
  <si>
    <t>K-494 35-01-K00494_910665154</t>
  </si>
  <si>
    <t>14.10.2019 18:02:38</t>
  </si>
  <si>
    <t>14.10.2019 19:40:03</t>
  </si>
  <si>
    <t>609141</t>
  </si>
  <si>
    <t>M-1212 35-02-M01212_910523594</t>
  </si>
  <si>
    <t>15.10.2019 15:49:33</t>
  </si>
  <si>
    <t>15.10.2019 17:05:06</t>
  </si>
  <si>
    <t>609385</t>
  </si>
  <si>
    <t>16.10.2019 10:19:00</t>
  </si>
  <si>
    <t>16.10.2019 16:16:38</t>
  </si>
  <si>
    <t>573333</t>
  </si>
  <si>
    <t>AŞAĞIŞAKRAN TR-1 35-17-M00223_  H</t>
  </si>
  <si>
    <t>04.10.2019 03:26:32</t>
  </si>
  <si>
    <t>04.10.2019 03:46:02</t>
  </si>
  <si>
    <t>542664</t>
  </si>
  <si>
    <t>K-1665 35-01-K01665_912069136</t>
  </si>
  <si>
    <t>02.10.2019 10:32:31</t>
  </si>
  <si>
    <t>02.10.2019 12:31:49</t>
  </si>
  <si>
    <t>634091</t>
  </si>
  <si>
    <t>DM-13/15 45-71-M00322_  M01</t>
  </si>
  <si>
    <t>30.10.2019 09:02:13</t>
  </si>
  <si>
    <t>30.10.2019 10:46:03</t>
  </si>
  <si>
    <t>594583</t>
  </si>
  <si>
    <t>K-2574 35-01-K02574_912445215</t>
  </si>
  <si>
    <t>05.10.2019 15:46:35</t>
  </si>
  <si>
    <t>05.10.2019 19:29:01</t>
  </si>
  <si>
    <t>542773</t>
  </si>
  <si>
    <t>K-1174 35-01-K01174_E</t>
  </si>
  <si>
    <t>02.10.2019 15:11:00</t>
  </si>
  <si>
    <t>02.10.2019 16:25:04</t>
  </si>
  <si>
    <t>552977</t>
  </si>
  <si>
    <t>SÜLEYMANLI TR-6 45-72-L00303_49584525</t>
  </si>
  <si>
    <t>03.10.2019 09:00:45</t>
  </si>
  <si>
    <t>03.10.2019 14:07:42</t>
  </si>
  <si>
    <t>542359</t>
  </si>
  <si>
    <t>SÜLEYMANLI KÖK 45-72-L00299_  L02</t>
  </si>
  <si>
    <t>01.10.2019 14:08:09</t>
  </si>
  <si>
    <t>01.10.2019 14:58:40</t>
  </si>
  <si>
    <t>609731</t>
  </si>
  <si>
    <t>YILMAZ TR-7 45-78-L00207_C</t>
  </si>
  <si>
    <t>16.10.2019 19:20:09</t>
  </si>
  <si>
    <t>16.10.2019 21:37:26</t>
  </si>
  <si>
    <t>609000</t>
  </si>
  <si>
    <t>15.10.2019 11:09:50</t>
  </si>
  <si>
    <t>15.10.2019 11:18:38</t>
  </si>
  <si>
    <t>607828</t>
  </si>
  <si>
    <t>DM-3/TR-34 (ESKİ TR-145) 35-26-M01258_35-26-M01258</t>
  </si>
  <si>
    <t>12.10.2019 09:27:00</t>
  </si>
  <si>
    <t>12.10.2019 09:44:53</t>
  </si>
  <si>
    <t>633806</t>
  </si>
  <si>
    <t>28.10.2019 20:09:04</t>
  </si>
  <si>
    <t>28.10.2019 22:12:56</t>
  </si>
  <si>
    <t>608514</t>
  </si>
  <si>
    <t>K-1486 35-08-K01486_97651074</t>
  </si>
  <si>
    <t>14.10.2019 09:30:07</t>
  </si>
  <si>
    <t>14.10.2019 10:03:02</t>
  </si>
  <si>
    <t>609532</t>
  </si>
  <si>
    <t>TR-1/33 45-72-M00033_49742774</t>
  </si>
  <si>
    <t>16.10.2019 14:24:09</t>
  </si>
  <si>
    <t>16.10.2019 15:20:36</t>
  </si>
  <si>
    <t>609154</t>
  </si>
  <si>
    <t>M-1109 35-08-M01109_910053478</t>
  </si>
  <si>
    <t>15.10.2019 15:46:35</t>
  </si>
  <si>
    <t>15.10.2019 18:36:04</t>
  </si>
  <si>
    <t>633904</t>
  </si>
  <si>
    <t>K-2572 35-01-K02572_910609129</t>
  </si>
  <si>
    <t>29.10.2019 12:21:15</t>
  </si>
  <si>
    <t>29.10.2019 18:51:56</t>
  </si>
  <si>
    <t>610322</t>
  </si>
  <si>
    <t>L-28 S0MGE S0TES5 35-18-L00028_a1</t>
  </si>
  <si>
    <t>18.10.2019 09:47:04</t>
  </si>
  <si>
    <t>18.10.2019 11:22:00</t>
  </si>
  <si>
    <t>583840</t>
  </si>
  <si>
    <t>HALİM İNMEZ SULAMA GRUBU 35-29-L00231_B</t>
  </si>
  <si>
    <t>04.10.2019 20:26:36</t>
  </si>
  <si>
    <t>04.10.2019 22:10:48</t>
  </si>
  <si>
    <t>609949</t>
  </si>
  <si>
    <t>DM-14/3 45-71-M00387_953197433</t>
  </si>
  <si>
    <t>17.10.2019 12:12:12</t>
  </si>
  <si>
    <t>17.10.2019 15:16:01</t>
  </si>
  <si>
    <t>633027</t>
  </si>
  <si>
    <t>DM-14/16-A 45-71-M00552_953200400</t>
  </si>
  <si>
    <t>26.10.2019 12:57:00</t>
  </si>
  <si>
    <t>27.10.2019 00:51:10</t>
  </si>
  <si>
    <t>608460</t>
  </si>
  <si>
    <t>KAYMAKÇI DM 35-15-M00254_  M02</t>
  </si>
  <si>
    <t>14.10.2019 08:21:21</t>
  </si>
  <si>
    <t>14.10.2019 09:05:18</t>
  </si>
  <si>
    <t>605967</t>
  </si>
  <si>
    <t>KAYMAKÇI İM 35-15-A00004_ORHANGAZİ L04</t>
  </si>
  <si>
    <t>08.10.2019 10:01:36</t>
  </si>
  <si>
    <t>08.10.2019 12:02:31</t>
  </si>
  <si>
    <t>608964</t>
  </si>
  <si>
    <t>KAYMAKÇI İM 35-15-A00004_SULAMA MESCİTLİ L09</t>
  </si>
  <si>
    <t>15.10.2019 09:46:02</t>
  </si>
  <si>
    <t>15.10.2019 10:15:47</t>
  </si>
  <si>
    <t>611741</t>
  </si>
  <si>
    <t>KAYMAKÇI İM 35-15-A00004_KÖYLER KURUCAOVA L10</t>
  </si>
  <si>
    <t>22.10.2019 17:40:42</t>
  </si>
  <si>
    <t>22.10.2019 18:27:21</t>
  </si>
  <si>
    <t>608966</t>
  </si>
  <si>
    <t>AKGEDİK KÖK-2 45-71-M00163_BELEDİYE İÇME SUYU M04</t>
  </si>
  <si>
    <t>15.10.2019 10:10:00</t>
  </si>
  <si>
    <t>15.10.2019 10:46:54</t>
  </si>
  <si>
    <t>595126</t>
  </si>
  <si>
    <t>06.10.2019 16:11:22</t>
  </si>
  <si>
    <t>06.10.2019 18:24:30</t>
  </si>
  <si>
    <t>594784</t>
  </si>
  <si>
    <t>DEMİRKÖPRÜ TM 45-78-A00005_ALAŞEHİR M03</t>
  </si>
  <si>
    <t>05.10.2019 22:02:10</t>
  </si>
  <si>
    <t>05.10.2019 23:38:09</t>
  </si>
  <si>
    <t>594841</t>
  </si>
  <si>
    <t>DEMİRKÖPRÜ TM 45-78-A00005_KULA M05</t>
  </si>
  <si>
    <t>06.10.2019 08:26:13</t>
  </si>
  <si>
    <t>06.10.2019 09:19:07</t>
  </si>
  <si>
    <t>542792</t>
  </si>
  <si>
    <t>02.10.2019 15:59:11</t>
  </si>
  <si>
    <t>02.10.2019 16:34:45</t>
  </si>
  <si>
    <t>606146</t>
  </si>
  <si>
    <t>ADALA DM 45-78-M00824_  M02</t>
  </si>
  <si>
    <t>08.10.2019 14:00:06</t>
  </si>
  <si>
    <t>08.10.2019 14:17:44</t>
  </si>
  <si>
    <t>606761</t>
  </si>
  <si>
    <t>KIRDAMLARI BOĞAZİÇİ TR-3 45-78-M00480_DIREK TIPI TRAFO HUCRESI H01</t>
  </si>
  <si>
    <t>09.10.2019 16:47:56</t>
  </si>
  <si>
    <t>09.10.2019 18:09:15</t>
  </si>
  <si>
    <t>606513</t>
  </si>
  <si>
    <t>ADALA TR-1 45-78-M00284_  M02</t>
  </si>
  <si>
    <t>09.10.2019 09:47:14</t>
  </si>
  <si>
    <t>09.10.2019 10:12:35</t>
  </si>
  <si>
    <t>607260</t>
  </si>
  <si>
    <t>DEMİRKÖPRÜ TM 45-78-A00005_KÖPRÜBAŞI M07</t>
  </si>
  <si>
    <t>10.10.2019 18:26:25</t>
  </si>
  <si>
    <t>10.10.2019 18:44:00</t>
  </si>
  <si>
    <t>608047</t>
  </si>
  <si>
    <t>12.10.2019 17:24:47</t>
  </si>
  <si>
    <t>12.10.2019 18:29:51</t>
  </si>
  <si>
    <t>633062</t>
  </si>
  <si>
    <t>K-2574 35-01-K02574_911691569</t>
  </si>
  <si>
    <t>26.10.2019 14:42:58</t>
  </si>
  <si>
    <t>26.10.2019 16:43:57</t>
  </si>
  <si>
    <t>611744</t>
  </si>
  <si>
    <t>ADALA TR-5 45-78-M00288_DIREK TIPI TRAFO HUCRESI H01</t>
  </si>
  <si>
    <t>22.10.2019 17:59:00</t>
  </si>
  <si>
    <t>22.10.2019 18:27:02</t>
  </si>
  <si>
    <t>611732</t>
  </si>
  <si>
    <t>22.10.2019 17:15:37</t>
  </si>
  <si>
    <t>22.10.2019 17:41:37</t>
  </si>
  <si>
    <t>633054</t>
  </si>
  <si>
    <t>26.10.2019 14:11:23</t>
  </si>
  <si>
    <t>26.10.2019 15:00:52</t>
  </si>
  <si>
    <t>633342</t>
  </si>
  <si>
    <t>ADALA-2 TARIMSAL SULAMA 45-78-M00400_DIREK TIPI TRAFO HUCRESI H01</t>
  </si>
  <si>
    <t>27.10.2019 14:01:17</t>
  </si>
  <si>
    <t>27.10.2019 15:16:24</t>
  </si>
  <si>
    <t>633287</t>
  </si>
  <si>
    <t>27.10.2019 11:16:44</t>
  </si>
  <si>
    <t>27.10.2019 13:37:30</t>
  </si>
  <si>
    <t>633056</t>
  </si>
  <si>
    <t>DM-1/40 45-71-M00052_953215553</t>
  </si>
  <si>
    <t>26.10.2019 16:30:32</t>
  </si>
  <si>
    <t>26.10.2019 17:25:45</t>
  </si>
  <si>
    <t>632925</t>
  </si>
  <si>
    <t>26.10.2019 08:28:42</t>
  </si>
  <si>
    <t>26.10.2019 08:47:00</t>
  </si>
  <si>
    <t>610472</t>
  </si>
  <si>
    <t>19.10.2019 08:52:37</t>
  </si>
  <si>
    <t>19.10.2019 12:35:11</t>
  </si>
  <si>
    <t>542852</t>
  </si>
  <si>
    <t>02.10.2019 18:02:22</t>
  </si>
  <si>
    <t>02.10.2019 19:03:33</t>
  </si>
  <si>
    <t>607867</t>
  </si>
  <si>
    <t>12.10.2019 10:31:05</t>
  </si>
  <si>
    <t>12.10.2019 12:49:02</t>
  </si>
  <si>
    <t>633335</t>
  </si>
  <si>
    <t>L-142 MAVİ BESTE SİTESİ 35-18-L00142_950443519</t>
  </si>
  <si>
    <t>27.10.2019 13:34:04</t>
  </si>
  <si>
    <t>27.10.2019 14:57:28</t>
  </si>
  <si>
    <t>612141</t>
  </si>
  <si>
    <t>K-4366 35-01-K04366_911588096</t>
  </si>
  <si>
    <t>23.10.2019 18:39:56</t>
  </si>
  <si>
    <t>23.10.2019 19:53:51</t>
  </si>
  <si>
    <t>583811</t>
  </si>
  <si>
    <t>DM-21/20 (TARIK ALMIŞ) 45-71-M00477_C</t>
  </si>
  <si>
    <t>04.10.2019 19:11:27</t>
  </si>
  <si>
    <t>04.10.2019 21:01:38</t>
  </si>
  <si>
    <t>583637</t>
  </si>
  <si>
    <t>L-247 35-18-L00247_35-18-L00247</t>
  </si>
  <si>
    <t>04.10.2019 15:56:31</t>
  </si>
  <si>
    <t>04.10.2019 19:48:47</t>
  </si>
  <si>
    <t>607974</t>
  </si>
  <si>
    <t>M-2224 KIRIKLAR TR-1 35-03-M02224_DIREK TIPI TRAFO HUCRESI H01</t>
  </si>
  <si>
    <t>12.10.2019 14:06:28</t>
  </si>
  <si>
    <t>12.10.2019 16:36:16</t>
  </si>
  <si>
    <t>608161</t>
  </si>
  <si>
    <t>PAYAMLI M-1 KÖK 35-25-M00175_  M06</t>
  </si>
  <si>
    <t>13.10.2019 08:44:10</t>
  </si>
  <si>
    <t>13.10.2019 09:18:00</t>
  </si>
  <si>
    <t>622341</t>
  </si>
  <si>
    <t>PAYAMLI M-1 KÖK 35-25-M00175_  M07</t>
  </si>
  <si>
    <t>24.10.2019 12:26:22</t>
  </si>
  <si>
    <t>24.10.2019 14:30:51</t>
  </si>
  <si>
    <t>611496</t>
  </si>
  <si>
    <t>TR-106 45-78-L00106_953259269</t>
  </si>
  <si>
    <t>22.10.2019 08:48:00</t>
  </si>
  <si>
    <t>22.10.2019 09:22:27</t>
  </si>
  <si>
    <t>609404</t>
  </si>
  <si>
    <t>16.10.2019 10:36:12</t>
  </si>
  <si>
    <t>16.10.2019 11:37:00</t>
  </si>
  <si>
    <t>633428</t>
  </si>
  <si>
    <t>27.10.2019 18:32:00</t>
  </si>
  <si>
    <t>27.10.2019 19:36:17</t>
  </si>
  <si>
    <t>633411</t>
  </si>
  <si>
    <t>27.10.2019 17:36:59</t>
  </si>
  <si>
    <t>27.10.2019 18:31:25</t>
  </si>
  <si>
    <t>633635</t>
  </si>
  <si>
    <t>PAYAMLI M-1 KÖK 35-25-M00175_  M04</t>
  </si>
  <si>
    <t>28.10.2019 12:16:59</t>
  </si>
  <si>
    <t>28.10.2019 12:36:24</t>
  </si>
  <si>
    <t>594553</t>
  </si>
  <si>
    <t>K-808 35-01-K00808_911578545</t>
  </si>
  <si>
    <t>05.10.2019 12:50:20</t>
  </si>
  <si>
    <t>05.10.2019 19:16:16</t>
  </si>
  <si>
    <t>610398</t>
  </si>
  <si>
    <t>TR-53 35-26-M00053_TR53B1B 9535930</t>
  </si>
  <si>
    <t>19.10.2019 02:51:00</t>
  </si>
  <si>
    <t>19.10.2019 04:00:41</t>
  </si>
  <si>
    <t>605505</t>
  </si>
  <si>
    <t>DM-14/3 45-71-M00387_953184419</t>
  </si>
  <si>
    <t>07.10.2019 13:42:03</t>
  </si>
  <si>
    <t>07.10.2019 15:54:13</t>
  </si>
  <si>
    <t>609758</t>
  </si>
  <si>
    <t>K-1740 35-01-K01740_911347750</t>
  </si>
  <si>
    <t>17.10.2019 12:58:07</t>
  </si>
  <si>
    <t>17.10.2019 14:08:55</t>
  </si>
  <si>
    <t>622232</t>
  </si>
  <si>
    <t>TR-18 35-13-L00018_  L01</t>
  </si>
  <si>
    <t>24.10.2019 09:03:28</t>
  </si>
  <si>
    <t>24.10.2019 14:47:02</t>
  </si>
  <si>
    <t>610834</t>
  </si>
  <si>
    <t>20.10.2019 08:54:41</t>
  </si>
  <si>
    <t>608976</t>
  </si>
  <si>
    <t>15.10.2019 10:03:24</t>
  </si>
  <si>
    <t>15.10.2019 11:29:52</t>
  </si>
  <si>
    <t>622248</t>
  </si>
  <si>
    <t>24.10.2019 09:23:30</t>
  </si>
  <si>
    <t>24.10.2019 15:09:36</t>
  </si>
  <si>
    <t>584349</t>
  </si>
  <si>
    <t>SARIGÖL TR-49 45-79-M00049_945559732</t>
  </si>
  <si>
    <t>05.10.2019 10:26:46</t>
  </si>
  <si>
    <t>05.10.2019 12:24:51</t>
  </si>
  <si>
    <t>606772</t>
  </si>
  <si>
    <t>KIZILCAOVA TR-3 35-20-L00172_DIREK TIPI TRAFO HUCRESI H01</t>
  </si>
  <si>
    <t>09.10.2019 16:30:51</t>
  </si>
  <si>
    <t>09.10.2019 20:54:29</t>
  </si>
  <si>
    <t>609746</t>
  </si>
  <si>
    <t>16.10.2019 21:04:54</t>
  </si>
  <si>
    <t>17.10.2019 00:11:06</t>
  </si>
  <si>
    <t>633828</t>
  </si>
  <si>
    <t>TR-34 35-13-L00034_  L01</t>
  </si>
  <si>
    <t>29.10.2019 04:20:13</t>
  </si>
  <si>
    <t>29.10.2019 08:07:00</t>
  </si>
  <si>
    <t>633841</t>
  </si>
  <si>
    <t>29.10.2019 08:08:35</t>
  </si>
  <si>
    <t>29.10.2019 11:07:24</t>
  </si>
  <si>
    <t>633872</t>
  </si>
  <si>
    <t>TR-34 35-13-L00034_  L02</t>
  </si>
  <si>
    <t>29.10.2019 10:25:00</t>
  </si>
  <si>
    <t>29.10.2019 11:20:25</t>
  </si>
  <si>
    <t>610892</t>
  </si>
  <si>
    <t>20.10.2019 10:07:03</t>
  </si>
  <si>
    <t>20.10.2019 11:35:52</t>
  </si>
  <si>
    <t>583980</t>
  </si>
  <si>
    <t>05.10.2019 00:44:21</t>
  </si>
  <si>
    <t>05.10.2019 02:26:35</t>
  </si>
  <si>
    <t>584210</t>
  </si>
  <si>
    <t>TORBALI İM 35-26-A00001_  L08</t>
  </si>
  <si>
    <t>05.10.2019 07:32:51</t>
  </si>
  <si>
    <t>05.10.2019 10:24:36</t>
  </si>
  <si>
    <t>632782</t>
  </si>
  <si>
    <t>HÜSEYİN DAĞLI SULAMA GRUBU 35-29-M00292_DIREK TIPI TRAFO HUCRESI H01</t>
  </si>
  <si>
    <t>25.10.2019 16:01:53</t>
  </si>
  <si>
    <t>25.10.2019 20:23:20</t>
  </si>
  <si>
    <t>605806</t>
  </si>
  <si>
    <t>08.10.2019 04:42:46</t>
  </si>
  <si>
    <t>08.10.2019 05:42:11</t>
  </si>
  <si>
    <t>610379</t>
  </si>
  <si>
    <t>ÜÇPINAR TR-5 45-71-M01536_953217173</t>
  </si>
  <si>
    <t>19.10.2019 00:57:00</t>
  </si>
  <si>
    <t>608344</t>
  </si>
  <si>
    <t>M-2044 35-08-M02044_MENDERES M01</t>
  </si>
  <si>
    <t>13.10.2019 16:45:00</t>
  </si>
  <si>
    <t>13.10.2019 18:00:30</t>
  </si>
  <si>
    <t>605858</t>
  </si>
  <si>
    <t>L-498 35-18-L00498_  L01</t>
  </si>
  <si>
    <t>08.10.2019 07:49:00</t>
  </si>
  <si>
    <t>08.10.2019 08:56:52</t>
  </si>
  <si>
    <t>606972</t>
  </si>
  <si>
    <t>YAŞAR DURMAZ VE ARK. ÖZEL 45-71-M01913Ö_DIREK TIPI TRAFO HUCRESI H01</t>
  </si>
  <si>
    <t>10.10.2019 09:38:45</t>
  </si>
  <si>
    <t>10.10.2019 12:36:38</t>
  </si>
  <si>
    <t>583875</t>
  </si>
  <si>
    <t>DM-8/9 (ESKİ HARMANDALI) 45-71-M00293_B</t>
  </si>
  <si>
    <t>04.10.2019 21:55:23</t>
  </si>
  <si>
    <t>04.10.2019 22:31:43</t>
  </si>
  <si>
    <t>633754</t>
  </si>
  <si>
    <t>DM-2/TR-21 35-22-M00063_  M02</t>
  </si>
  <si>
    <t>28.10.2019 16:41:59</t>
  </si>
  <si>
    <t>28.10.2019 17:31:04</t>
  </si>
  <si>
    <t>607256</t>
  </si>
  <si>
    <t>GÖRECE TR-1 35-22-M00841_955261715</t>
  </si>
  <si>
    <t>10.10.2019 18:19:57</t>
  </si>
  <si>
    <t>10.10.2019 18:51:19</t>
  </si>
  <si>
    <t>606930</t>
  </si>
  <si>
    <t>10.10.2019 08:56:00</t>
  </si>
  <si>
    <t>10.10.2019 20:11:04</t>
  </si>
  <si>
    <t>606387</t>
  </si>
  <si>
    <t>K-1402 35-01-K01402_912010017</t>
  </si>
  <si>
    <t>08.10.2019 22:17:10</t>
  </si>
  <si>
    <t>09.10.2019 00:36:12</t>
  </si>
  <si>
    <t>632490</t>
  </si>
  <si>
    <t>TEKELİ DM 35-22-M00088_ESKİ AHMETBEYLİ M05</t>
  </si>
  <si>
    <t>24.10.2019 19:07:14</t>
  </si>
  <si>
    <t>24.10.2019 20:44:50</t>
  </si>
  <si>
    <t>633518</t>
  </si>
  <si>
    <t>28.10.2019 08:06:23</t>
  </si>
  <si>
    <t>28.10.2019 08:28:53</t>
  </si>
  <si>
    <t>608489</t>
  </si>
  <si>
    <t>TR-52 SAĞLIK OCAĞI 35-26-M00052_35-26-M00052</t>
  </si>
  <si>
    <t>14.10.2019 09:14:00</t>
  </si>
  <si>
    <t>14.10.2019 14:38:45</t>
  </si>
  <si>
    <t>608567</t>
  </si>
  <si>
    <t>L-287 SCOTCH PARK 35-18-L00287_  L03</t>
  </si>
  <si>
    <t>14.10.2019 10:43:48</t>
  </si>
  <si>
    <t>14.10.2019 12:12:39</t>
  </si>
  <si>
    <t>606970</t>
  </si>
  <si>
    <t>10.10.2019 09:37:43</t>
  </si>
  <si>
    <t>10.10.2019 17:08:45</t>
  </si>
  <si>
    <t>611438</t>
  </si>
  <si>
    <t>L-252 SİSSUS HASTANE 35-18-L00252_950440636</t>
  </si>
  <si>
    <t>21.10.2019 20:03:24</t>
  </si>
  <si>
    <t>23.10.2019 17:46:10</t>
  </si>
  <si>
    <t>608885</t>
  </si>
  <si>
    <t>15.10.2019 08:13:46</t>
  </si>
  <si>
    <t>15.10.2019 08:45:23</t>
  </si>
  <si>
    <t>610655</t>
  </si>
  <si>
    <t>19.10.2019 15:13:04</t>
  </si>
  <si>
    <t>25.10.2019 13:06:48</t>
  </si>
  <si>
    <t>634015</t>
  </si>
  <si>
    <t>SEYREK TR-4 35-28-M00375_DIREK TIPI TRAFO HUCRESI H01</t>
  </si>
  <si>
    <t>29.10.2019 18:51:05</t>
  </si>
  <si>
    <t>29.10.2019 19:20:32</t>
  </si>
  <si>
    <t>608013</t>
  </si>
  <si>
    <t>K-1708 35-01-K01708_911623490</t>
  </si>
  <si>
    <t>12.10.2019 16:05:04</t>
  </si>
  <si>
    <t>12.10.2019 17:27:32</t>
  </si>
  <si>
    <t>610176</t>
  </si>
  <si>
    <t>L-291 35-18-L00291_950453170</t>
  </si>
  <si>
    <t>17.10.2019 20:00:53</t>
  </si>
  <si>
    <t>17.10.2019 21:19:13</t>
  </si>
  <si>
    <t>634287</t>
  </si>
  <si>
    <t>L-179 35-18-L00179_950437589</t>
  </si>
  <si>
    <t>30.10.2019 15:57:12</t>
  </si>
  <si>
    <t>31.10.2019 00:12:11</t>
  </si>
  <si>
    <t>634036</t>
  </si>
  <si>
    <t>K-3188 35-01-K03188_35-01-K03188</t>
  </si>
  <si>
    <t>29.10.2019 20:32:20</t>
  </si>
  <si>
    <t>29.10.2019 20:47:20</t>
  </si>
  <si>
    <t>633985</t>
  </si>
  <si>
    <t>K-3188 35-01-K03188_912276718</t>
  </si>
  <si>
    <t>29.10.2019 17:11:36</t>
  </si>
  <si>
    <t>29.10.2019 21:09:44</t>
  </si>
  <si>
    <t>606159</t>
  </si>
  <si>
    <t>08.10.2019 14:13:38</t>
  </si>
  <si>
    <t>08.10.2019 15:05:00</t>
  </si>
  <si>
    <t>607308</t>
  </si>
  <si>
    <t>M-2224 KIRIKLAR TR-1 35-03-M02224_7114192</t>
  </si>
  <si>
    <t>10.10.2019 20:44:02</t>
  </si>
  <si>
    <t>10.10.2019 22:34:09</t>
  </si>
  <si>
    <t>633180</t>
  </si>
  <si>
    <t>K-549 35-01-K00549_912654841</t>
  </si>
  <si>
    <t>26.10.2019 21:51:34</t>
  </si>
  <si>
    <t>26.10.2019 22:13:07</t>
  </si>
  <si>
    <t>609849</t>
  </si>
  <si>
    <t>TR-61 35-26-M00061_  M01</t>
  </si>
  <si>
    <t>17.10.2019 09:32:00</t>
  </si>
  <si>
    <t>17.10.2019 10:56:18</t>
  </si>
  <si>
    <t>608053</t>
  </si>
  <si>
    <t>L-436 35-18-L00436_35-18-L00436</t>
  </si>
  <si>
    <t>12.10.2019 17:27:02</t>
  </si>
  <si>
    <t>12.10.2019 18:53:40</t>
  </si>
  <si>
    <t>607196</t>
  </si>
  <si>
    <t>M-2188 KARAAĞAÇ TR-1 35-03-M02188_DIREK TIPI TRAFO HUCRESI H01</t>
  </si>
  <si>
    <t>10.10.2019 16:01:04</t>
  </si>
  <si>
    <t>10.10.2019 21:34:00</t>
  </si>
  <si>
    <t>607873</t>
  </si>
  <si>
    <t>L-436 35-18-L00436_950456995</t>
  </si>
  <si>
    <t>12.10.2019 10:43:56</t>
  </si>
  <si>
    <t>12.10.2019 13:25:11</t>
  </si>
  <si>
    <t>622212</t>
  </si>
  <si>
    <t>ÖZBEY İM 35-26-A00005_KAPLANCIK L11</t>
  </si>
  <si>
    <t>24.10.2019 08:45:18</t>
  </si>
  <si>
    <t>24.10.2019 08:54:03</t>
  </si>
  <si>
    <t>605877</t>
  </si>
  <si>
    <t>L-107 GÖDENCE 35-14-L00107_956640857</t>
  </si>
  <si>
    <t>08.10.2019 08:22:39</t>
  </si>
  <si>
    <t>08.10.2019 10:45:41</t>
  </si>
  <si>
    <t>612155</t>
  </si>
  <si>
    <t>L-284 İMAMOĞLU TRAFO 35-18-L00284_950456467</t>
  </si>
  <si>
    <t>23.10.2019 19:10:27</t>
  </si>
  <si>
    <t>23.10.2019 20:58:05</t>
  </si>
  <si>
    <t>542748</t>
  </si>
  <si>
    <t>M-2573 35-01-M02573_911676961</t>
  </si>
  <si>
    <t>02.10.2019 13:21:10</t>
  </si>
  <si>
    <t>02.10.2019 16:10:26</t>
  </si>
  <si>
    <t>610369</t>
  </si>
  <si>
    <t>L-108 GÖDENCE 35-14-L00108_956640963</t>
  </si>
  <si>
    <t>18.10.2019 14:01:22</t>
  </si>
  <si>
    <t>18.10.2019 15:30:00</t>
  </si>
  <si>
    <t>573396</t>
  </si>
  <si>
    <t>TR-61 35-26-M00061_35-26-M00061</t>
  </si>
  <si>
    <t>04.10.2019 08:33:30</t>
  </si>
  <si>
    <t>04.10.2019 13:24:24</t>
  </si>
  <si>
    <t>610884</t>
  </si>
  <si>
    <t>L-193 ESENEVLER 35-18-L00193_950443206</t>
  </si>
  <si>
    <t>20.10.2019 10:14:25</t>
  </si>
  <si>
    <t>20.10.2019 11:26:08</t>
  </si>
  <si>
    <t>634275</t>
  </si>
  <si>
    <t>L-289 DEMET AKBAĞ TRAFO 35-18-L00289_  L01</t>
  </si>
  <si>
    <t>30.10.2019 15:02:34</t>
  </si>
  <si>
    <t>30.10.2019 15:42:44</t>
  </si>
  <si>
    <t>633545</t>
  </si>
  <si>
    <t>L-287 SCOTCH PARK 35-18-L00287_950457054</t>
  </si>
  <si>
    <t>28.10.2019 08:55:02</t>
  </si>
  <si>
    <t>28.10.2019 16:55:22</t>
  </si>
  <si>
    <t>611568</t>
  </si>
  <si>
    <t>K-3551 35-03-K03551_35-03-K03551</t>
  </si>
  <si>
    <t>22.10.2019 10:26:25</t>
  </si>
  <si>
    <t>22.10.2019 11:29:11</t>
  </si>
  <si>
    <t>608751</t>
  </si>
  <si>
    <t>L-284 İMAMOĞLU TRAFO 35-18-L00284_950456491</t>
  </si>
  <si>
    <t>14.10.2019 17:29:35</t>
  </si>
  <si>
    <t>15.10.2019 23:18:21</t>
  </si>
  <si>
    <t>606274</t>
  </si>
  <si>
    <t>K-4304 35-01-K04304_R</t>
  </si>
  <si>
    <t>08.10.2019 17:12:01</t>
  </si>
  <si>
    <t>08.10.2019 18:02:14</t>
  </si>
  <si>
    <t>634596</t>
  </si>
  <si>
    <t>L-108 GÖDENCE 35-14-L00108_956640841</t>
  </si>
  <si>
    <t>31.10.2019 14:08:55</t>
  </si>
  <si>
    <t>31.10.2019 21:42:42</t>
  </si>
  <si>
    <t>611127</t>
  </si>
  <si>
    <t>TR-51 35-22-M00051_  M03</t>
  </si>
  <si>
    <t>21.10.2019 08:18:35</t>
  </si>
  <si>
    <t>21.10.2019 08:42:01</t>
  </si>
  <si>
    <t>609851</t>
  </si>
  <si>
    <t>KARABAĞLAR TM 35-01-A00012_GÖZTEPE-2 M14</t>
  </si>
  <si>
    <t>17.10.2019 09:05:37</t>
  </si>
  <si>
    <t>17.10.2019 11:49:08</t>
  </si>
  <si>
    <t>606921</t>
  </si>
  <si>
    <t>10.10.2019 08:25:04</t>
  </si>
  <si>
    <t>10.10.2019 09:43:15</t>
  </si>
  <si>
    <t>594724</t>
  </si>
  <si>
    <t>L-400 35-18-L00400_950456521</t>
  </si>
  <si>
    <t>05.10.2019 17:27:33</t>
  </si>
  <si>
    <t>06.10.2019 01:39:35</t>
  </si>
  <si>
    <t>608852</t>
  </si>
  <si>
    <t>15.10.2019 02:55:00</t>
  </si>
  <si>
    <t>15.10.2019 03:02:13</t>
  </si>
  <si>
    <t>608850</t>
  </si>
  <si>
    <t>VEZİRKÖPRÜ İM 35-03-A00002_SAKLIBAHÇE K16</t>
  </si>
  <si>
    <t>15.10.2019 02:42:00</t>
  </si>
  <si>
    <t>15.10.2019 02:53:03</t>
  </si>
  <si>
    <t>634105</t>
  </si>
  <si>
    <t>M-985 35-03-M00985_35-03-M00985</t>
  </si>
  <si>
    <t>30.10.2019 09:23:00</t>
  </si>
  <si>
    <t>30.10.2019 11:05:33</t>
  </si>
  <si>
    <t>605891</t>
  </si>
  <si>
    <t>TR-51 35-22-M00051_955256479</t>
  </si>
  <si>
    <t>08.10.2019 08:51:12</t>
  </si>
  <si>
    <t>08.10.2019 09:22:15</t>
  </si>
  <si>
    <t>583478</t>
  </si>
  <si>
    <t>TR-135 35-19-L00135_956662675</t>
  </si>
  <si>
    <t>04.10.2019 11:24:24</t>
  </si>
  <si>
    <t>04.10.2019 16:53:44</t>
  </si>
  <si>
    <t>608796</t>
  </si>
  <si>
    <t>BURUNCUK TR-1 35-28-M00331_B</t>
  </si>
  <si>
    <t>14.10.2019 19:10:49</t>
  </si>
  <si>
    <t>14.10.2019 20:21:58</t>
  </si>
  <si>
    <t>573399</t>
  </si>
  <si>
    <t>K-50 35-01-K00050_911347886</t>
  </si>
  <si>
    <t>04.10.2019 09:31:36</t>
  </si>
  <si>
    <t>04.10.2019 11:51:19</t>
  </si>
  <si>
    <t>542334</t>
  </si>
  <si>
    <t>L-278 35-18-L00278_  L02</t>
  </si>
  <si>
    <t>01.10.2019 13:53:56</t>
  </si>
  <si>
    <t>01.10.2019 14:47:17</t>
  </si>
  <si>
    <t>542800</t>
  </si>
  <si>
    <t>L-264 ŞİFNE CAD. SONU 35-18-L00264_  L03</t>
  </si>
  <si>
    <t>02.10.2019 18:25:36</t>
  </si>
  <si>
    <t>02.10.2019 19:18:00</t>
  </si>
  <si>
    <t>610089</t>
  </si>
  <si>
    <t>L-238 35-18-L00238_915941069</t>
  </si>
  <si>
    <t>17.10.2019 16:52:36</t>
  </si>
  <si>
    <t>17.10.2019 18:33:40</t>
  </si>
  <si>
    <t>611423</t>
  </si>
  <si>
    <t>L-240 PTT TRAFO 35-18-L00240_950440659</t>
  </si>
  <si>
    <t>21.10.2019 19:00:18</t>
  </si>
  <si>
    <t>21.10.2019 20:22:49</t>
  </si>
  <si>
    <t>611620</t>
  </si>
  <si>
    <t>L-240 PTT TRAFO 35-18-L00240_6348110</t>
  </si>
  <si>
    <t>22.10.2019 12:33:38</t>
  </si>
  <si>
    <t>22.10.2019 15:53:31</t>
  </si>
  <si>
    <t>632384</t>
  </si>
  <si>
    <t>L-240 PTT TRAFO 35-18-L00240_950440554</t>
  </si>
  <si>
    <t>24.10.2019 14:52:21</t>
  </si>
  <si>
    <t>24.10.2019 18:22:17</t>
  </si>
  <si>
    <t>611734</t>
  </si>
  <si>
    <t>22.10.2019 17:16:31</t>
  </si>
  <si>
    <t>22.10.2019 19:26:45</t>
  </si>
  <si>
    <t>606828</t>
  </si>
  <si>
    <t>TR-111 ZEYTİNALANI 35-19-L00111_954997082</t>
  </si>
  <si>
    <t>09.10.2019 19:15:00</t>
  </si>
  <si>
    <t>09.10.2019 22:36:26</t>
  </si>
  <si>
    <t>573355</t>
  </si>
  <si>
    <t>04.10.2019 08:28:17</t>
  </si>
  <si>
    <t>04.10.2019 09:12:48</t>
  </si>
  <si>
    <t>610337</t>
  </si>
  <si>
    <t>TR-48 35-26-M00048_  M05</t>
  </si>
  <si>
    <t>18.10.2019 11:45:17</t>
  </si>
  <si>
    <t>553042</t>
  </si>
  <si>
    <t>L-236 35-18-L00236_950441126</t>
  </si>
  <si>
    <t>03.10.2019 10:30:16</t>
  </si>
  <si>
    <t>03.10.2019 11:56:14</t>
  </si>
  <si>
    <t>609577</t>
  </si>
  <si>
    <t>K-4147 35-01-K04147_A</t>
  </si>
  <si>
    <t>16.10.2019 16:05:10</t>
  </si>
  <si>
    <t>16.10.2019 18:59:50</t>
  </si>
  <si>
    <t>563200</t>
  </si>
  <si>
    <t>DM-13/14-A 45-71-M00556_B</t>
  </si>
  <si>
    <t>03.10.2019 16:36:48</t>
  </si>
  <si>
    <t>03.10.2019 17:11:35</t>
  </si>
  <si>
    <t>595101</t>
  </si>
  <si>
    <t>TR-78 45-78-L00078_49380883</t>
  </si>
  <si>
    <t>06.10.2019 15:25:59</t>
  </si>
  <si>
    <t>06.10.2019 15:59:44</t>
  </si>
  <si>
    <t>609309</t>
  </si>
  <si>
    <t>L-238 35-18-L00238_950453188</t>
  </si>
  <si>
    <t>16.10.2019 08:13:13</t>
  </si>
  <si>
    <t>16.10.2019 10:36:54</t>
  </si>
  <si>
    <t>610498</t>
  </si>
  <si>
    <t>TR-1/33 45-72-M00033_956515700</t>
  </si>
  <si>
    <t>19.10.2019 10:04:53</t>
  </si>
  <si>
    <t>19.10.2019 12:17:46</t>
  </si>
  <si>
    <t>609036</t>
  </si>
  <si>
    <t>K-544 35-01-K00544_912999837</t>
  </si>
  <si>
    <t>15.10.2019 11:29:23</t>
  </si>
  <si>
    <t>15.10.2019 13:22:34</t>
  </si>
  <si>
    <t>595107</t>
  </si>
  <si>
    <t>M-939 35-22-M00152_  M02</t>
  </si>
  <si>
    <t>06.10.2019 15:43:24</t>
  </si>
  <si>
    <t>06.10.2019 16:50:00</t>
  </si>
  <si>
    <t>633578</t>
  </si>
  <si>
    <t>L-228 ILICA GARAJ 35-18-L00228_c1b 9588303</t>
  </si>
  <si>
    <t>28.10.2019 09:38:48</t>
  </si>
  <si>
    <t>28.10.2019 10:33:32</t>
  </si>
  <si>
    <t>542850</t>
  </si>
  <si>
    <t>K-299 35-02-K00299_910075271</t>
  </si>
  <si>
    <t>02.10.2019 17:41:23</t>
  </si>
  <si>
    <t>02.10.2019 19:44:37</t>
  </si>
  <si>
    <t>605997</t>
  </si>
  <si>
    <t>L-191 35-18-L00191_DIREK TIPI TRAFO HUCRESI H01</t>
  </si>
  <si>
    <t>08.10.2019 10:16:59</t>
  </si>
  <si>
    <t>08.10.2019 13:26:42</t>
  </si>
  <si>
    <t>611648</t>
  </si>
  <si>
    <t>L-228 ILICA GARAJ 35-18-L00228_950440667</t>
  </si>
  <si>
    <t>22.10.2019 13:47:51</t>
  </si>
  <si>
    <t>22.10.2019 19:38:19</t>
  </si>
  <si>
    <t>633172</t>
  </si>
  <si>
    <t>SEYREK TR-6 35-28-M00373_953393290</t>
  </si>
  <si>
    <t>26.10.2019 20:49:26</t>
  </si>
  <si>
    <t>26.10.2019 22:17:26</t>
  </si>
  <si>
    <t>605418</t>
  </si>
  <si>
    <t>L-266 35-18-L00266_7044464</t>
  </si>
  <si>
    <t>07.10.2019 10:54:47</t>
  </si>
  <si>
    <t>07.10.2019 23:46:43</t>
  </si>
  <si>
    <t>632444</t>
  </si>
  <si>
    <t>L-240 PTT TRAFO 35-18-L00240_950440517</t>
  </si>
  <si>
    <t>24.10.2019 17:21:18</t>
  </si>
  <si>
    <t>25.10.2019 19:49:41</t>
  </si>
  <si>
    <t>633112</t>
  </si>
  <si>
    <t>L-228 ILICA GARAJ 35-18-L00228_950440601</t>
  </si>
  <si>
    <t>26.10.2019 17:06:02</t>
  </si>
  <si>
    <t>26.10.2019 21:44:04</t>
  </si>
  <si>
    <t>584017</t>
  </si>
  <si>
    <t>SALİHLİ İM 45-78-A00001_SALİHLİ-1 M08</t>
  </si>
  <si>
    <t>05.10.2019 02:29:44</t>
  </si>
  <si>
    <t>05.10.2019 02:43:25</t>
  </si>
  <si>
    <t>622249</t>
  </si>
  <si>
    <t>SEYREK TR-2/1 35-28-M00378_953379134</t>
  </si>
  <si>
    <t>24.10.2019 09:07:42</t>
  </si>
  <si>
    <t>24.10.2019 18:01:51</t>
  </si>
  <si>
    <t>634294</t>
  </si>
  <si>
    <t>K-4630 35-02-K04630_910528223</t>
  </si>
  <si>
    <t>30.10.2019 16:15:17</t>
  </si>
  <si>
    <t>30.10.2019 17:24:09</t>
  </si>
  <si>
    <t>542345</t>
  </si>
  <si>
    <t>01.10.2019 14:09:25</t>
  </si>
  <si>
    <t>01.10.2019 14:48:02</t>
  </si>
  <si>
    <t>622315</t>
  </si>
  <si>
    <t>L-240 PTT TRAFO 35-18-L00240_950440506</t>
  </si>
  <si>
    <t>24.10.2019 11:29:31</t>
  </si>
  <si>
    <t>25.10.2019 13:13:16</t>
  </si>
  <si>
    <t>622319</t>
  </si>
  <si>
    <t>L-240 PTT TRAFO 35-18-L00240_950440498</t>
  </si>
  <si>
    <t>24.10.2019 11:29:43</t>
  </si>
  <si>
    <t>25.10.2019 13:15:02</t>
  </si>
  <si>
    <t>611564</t>
  </si>
  <si>
    <t>L-240 PTT TRAFO 35-18-L00240_950440494</t>
  </si>
  <si>
    <t>22.10.2019 10:18:58</t>
  </si>
  <si>
    <t>25.10.2019 13:09:24</t>
  </si>
  <si>
    <t>610371</t>
  </si>
  <si>
    <t>L-228 ILICA GARAJ 35-18-L00228_950440492</t>
  </si>
  <si>
    <t>18.10.2019 11:52:01</t>
  </si>
  <si>
    <t>19.10.2019 15:38:49</t>
  </si>
  <si>
    <t>610480</t>
  </si>
  <si>
    <t>K-1723 35-08-K01723_35-08-K01723</t>
  </si>
  <si>
    <t>19.10.2019 09:23:35</t>
  </si>
  <si>
    <t>19.10.2019 13:20:11</t>
  </si>
  <si>
    <t>611155</t>
  </si>
  <si>
    <t>K-1724 35-08-K01724_35-08-K01724</t>
  </si>
  <si>
    <t>21.10.2019 14:26:41</t>
  </si>
  <si>
    <t>573394</t>
  </si>
  <si>
    <t>K-2689 35-10-K02689_35-10-K02689</t>
  </si>
  <si>
    <t>04.10.2019 09:29:00</t>
  </si>
  <si>
    <t>04.10.2019 14:58:13</t>
  </si>
  <si>
    <t>607785</t>
  </si>
  <si>
    <t>L-236 35-18-L00236_950440767</t>
  </si>
  <si>
    <t>12.10.2019 07:53:22</t>
  </si>
  <si>
    <t>13.10.2019 14:03:38</t>
  </si>
  <si>
    <t>633373</t>
  </si>
  <si>
    <t>L-228 ILICA GARAJ 35-18-L00228_950440488</t>
  </si>
  <si>
    <t>27.10.2019 15:30:38</t>
  </si>
  <si>
    <t>27.10.2019 17:09:20</t>
  </si>
  <si>
    <t>611159</t>
  </si>
  <si>
    <t>K-2371 35-10-K02371_35-10-K02371</t>
  </si>
  <si>
    <t>21.10.2019 09:08:22</t>
  </si>
  <si>
    <t>21.10.2019 10:41:51</t>
  </si>
  <si>
    <t>611305</t>
  </si>
  <si>
    <t>K-2405 35-10-K02405_35-10-K02405</t>
  </si>
  <si>
    <t>21.10.2019 14:20:00</t>
  </si>
  <si>
    <t>21.10.2019 16:38:54</t>
  </si>
  <si>
    <t>610923</t>
  </si>
  <si>
    <t>PAYAMLI M-11 35-25-M00186_  M01</t>
  </si>
  <si>
    <t>20.10.2019 11:51:04</t>
  </si>
  <si>
    <t>20.10.2019 12:38:19</t>
  </si>
  <si>
    <t>633320</t>
  </si>
  <si>
    <t>SEYREK TR-1 35-28-M00371_8617576</t>
  </si>
  <si>
    <t>27.10.2019 12:26:46</t>
  </si>
  <si>
    <t>27.10.2019 13:17:04</t>
  </si>
  <si>
    <t>633270</t>
  </si>
  <si>
    <t>L-228 ILICA GARAJ 35-18-L00228_950441313</t>
  </si>
  <si>
    <t>27.10.2019 10:14:06</t>
  </si>
  <si>
    <t>27.10.2019 17:58:55</t>
  </si>
  <si>
    <t>633125</t>
  </si>
  <si>
    <t>L-228 ILICA GARAJ 35-18-L00228_9588303</t>
  </si>
  <si>
    <t>26.10.2019 17:52:48</t>
  </si>
  <si>
    <t>26.10.2019 20:46:41</t>
  </si>
  <si>
    <t>610441</t>
  </si>
  <si>
    <t>L-239 BAYKAL 35-18-L00239_950433711</t>
  </si>
  <si>
    <t>19.10.2019 08:53:17</t>
  </si>
  <si>
    <t>19.10.2019 09:42:24</t>
  </si>
  <si>
    <t>542111</t>
  </si>
  <si>
    <t>SEYREK TR-2 35-28-M00376_B</t>
  </si>
  <si>
    <t>01.10.2019 02:36:00</t>
  </si>
  <si>
    <t>01.10.2019 04:20:08</t>
  </si>
  <si>
    <t>634278</t>
  </si>
  <si>
    <t>SEYREK TR-1 35-28-M00371_953387544</t>
  </si>
  <si>
    <t>30.10.2019 15:09:53</t>
  </si>
  <si>
    <t>01.11.2019 19:13:39</t>
  </si>
  <si>
    <t>612149</t>
  </si>
  <si>
    <t>SEYREK TR-2 35-28-M00376_953376985</t>
  </si>
  <si>
    <t>23.10.2019 19:25:11</t>
  </si>
  <si>
    <t>23.10.2019 19:51:04</t>
  </si>
  <si>
    <t>609625</t>
  </si>
  <si>
    <t>SEYREK TR-2 35-28-M00376_953377009</t>
  </si>
  <si>
    <t>16.10.2019 17:01:57</t>
  </si>
  <si>
    <t>18.10.2019 11:31:22</t>
  </si>
  <si>
    <t>605350</t>
  </si>
  <si>
    <t>L-262 ÇİÇEKÇİ PARKI 35-18-L00262_950430350</t>
  </si>
  <si>
    <t>07.10.2019 09:22:17</t>
  </si>
  <si>
    <t>15.10.2019 17:30:12</t>
  </si>
  <si>
    <t>563129</t>
  </si>
  <si>
    <t>L-226 ARITMA 35-18-L00226_35-18-L00226</t>
  </si>
  <si>
    <t>03.10.2019 14:06:02</t>
  </si>
  <si>
    <t>04.10.2019 01:51:17</t>
  </si>
  <si>
    <t>553082</t>
  </si>
  <si>
    <t>L-226 ARITMA 35-18-L00226_950429454</t>
  </si>
  <si>
    <t>03.10.2019 12:03:00</t>
  </si>
  <si>
    <t>03.10.2019 13:09:05</t>
  </si>
  <si>
    <t>633049</t>
  </si>
  <si>
    <t>K-772 35-01-K00772_911926274</t>
  </si>
  <si>
    <t>26.10.2019 14:28:55</t>
  </si>
  <si>
    <t>26.10.2019 17:15:26</t>
  </si>
  <si>
    <t>632813</t>
  </si>
  <si>
    <t>SEYREK TR-2/1 35-28-M00378_953379115</t>
  </si>
  <si>
    <t>25.10.2019 17:02:22</t>
  </si>
  <si>
    <t>25.10.2019 18:28:05</t>
  </si>
  <si>
    <t>609039</t>
  </si>
  <si>
    <t>BAĞARASI TR-11 35-23-M00180_942115685</t>
  </si>
  <si>
    <t>15.10.2019 11:43:11</t>
  </si>
  <si>
    <t>15.10.2019 17:39:04</t>
  </si>
  <si>
    <t>611174</t>
  </si>
  <si>
    <t>TR-119 ZEYTİNALANI 35-19-L00119_A</t>
  </si>
  <si>
    <t>21.10.2019 09:35:52</t>
  </si>
  <si>
    <t>21.10.2019 11:30:30</t>
  </si>
  <si>
    <t>633203</t>
  </si>
  <si>
    <t>TR-118 ZEYTİNALANI 35-19-L00118_B</t>
  </si>
  <si>
    <t>27.10.2019 02:08:41</t>
  </si>
  <si>
    <t>27.10.2019 03:26:48</t>
  </si>
  <si>
    <t>594751</t>
  </si>
  <si>
    <t>L-193 ESENEVLER 35-18-L00193_950442929</t>
  </si>
  <si>
    <t>06.10.2019 12:54:23</t>
  </si>
  <si>
    <t>06.10.2019 17:12:36</t>
  </si>
  <si>
    <t>610542</t>
  </si>
  <si>
    <t>L-226 ARITMA 35-18-L00226_950463976</t>
  </si>
  <si>
    <t>19.10.2019 11:13:07</t>
  </si>
  <si>
    <t>22.10.2019 13:30:41</t>
  </si>
  <si>
    <t>573323</t>
  </si>
  <si>
    <t>İM2-DM2/18 ZEYTİNALANI 35-19-L00349_35-19-L00349</t>
  </si>
  <si>
    <t>04.10.2019 00:46:52</t>
  </si>
  <si>
    <t>04.10.2019 01:08:42</t>
  </si>
  <si>
    <t>612094</t>
  </si>
  <si>
    <t>TR-63 35-30-L00063_955316393</t>
  </si>
  <si>
    <t>23.10.2019 17:19:29</t>
  </si>
  <si>
    <t>24.10.2019 09:58:51</t>
  </si>
  <si>
    <t>633362</t>
  </si>
  <si>
    <t>K-3818 35-01-K03818_912363493</t>
  </si>
  <si>
    <t>27.10.2019 14:58:46</t>
  </si>
  <si>
    <t>27.10.2019 16:18:00</t>
  </si>
  <si>
    <t>622233</t>
  </si>
  <si>
    <t>TR-82 45-78-L00082_49364186</t>
  </si>
  <si>
    <t>24.10.2019 09:11:00</t>
  </si>
  <si>
    <t>24.10.2019 10:05:45</t>
  </si>
  <si>
    <t>542272</t>
  </si>
  <si>
    <t>TR-76 45-78-L00076_953260519</t>
  </si>
  <si>
    <t>01.10.2019 12:01:37</t>
  </si>
  <si>
    <t>01.10.2019 13:00:57</t>
  </si>
  <si>
    <t>594538</t>
  </si>
  <si>
    <t>TR-78 45-78-L00078_45-78-L00078</t>
  </si>
  <si>
    <t>05.10.2019 14:57:38</t>
  </si>
  <si>
    <t>05.10.2019 15:30:05</t>
  </si>
  <si>
    <t>611030</t>
  </si>
  <si>
    <t>L-145 DALYAN DM 35-18-L00145_950443353</t>
  </si>
  <si>
    <t>20.10.2019 16:39:32</t>
  </si>
  <si>
    <t>20.10.2019 17:55:56</t>
  </si>
  <si>
    <t>607312</t>
  </si>
  <si>
    <t>İM2-DM2/18 ZEYTİNALANI 35-19-L00349_956662658</t>
  </si>
  <si>
    <t>10.10.2019 20:09:19</t>
  </si>
  <si>
    <t>10.10.2019 22:45:00</t>
  </si>
  <si>
    <t>622287</t>
  </si>
  <si>
    <t>L-257 35-18-L00257_950450977</t>
  </si>
  <si>
    <t>24.10.2019 10:19:25</t>
  </si>
  <si>
    <t>24.10.2019 15:30:50</t>
  </si>
  <si>
    <t>608992</t>
  </si>
  <si>
    <t>15.10.2019 10:55:43</t>
  </si>
  <si>
    <t>15.10.2019 18:13:44</t>
  </si>
  <si>
    <t>610284</t>
  </si>
  <si>
    <t>MORDOĞAN TR-28 35-21-L00156_35-21-L00156</t>
  </si>
  <si>
    <t>18.10.2019 09:30:00</t>
  </si>
  <si>
    <t>632382</t>
  </si>
  <si>
    <t>MORDOĞAN TR-26 35-21-L00209_953358369</t>
  </si>
  <si>
    <t>24.10.2019 14:47:30</t>
  </si>
  <si>
    <t>24.10.2019 17:08:09</t>
  </si>
  <si>
    <t>611804</t>
  </si>
  <si>
    <t>ARDIÇ MAHALLESİ TR-8 35-21-L00131_D</t>
  </si>
  <si>
    <t>22.10.2019 19:48:22</t>
  </si>
  <si>
    <t>22.10.2019 21:33:33</t>
  </si>
  <si>
    <t>611539</t>
  </si>
  <si>
    <t>ARDIÇ MAHALLESİ TR-52 35-21-L00132_35-21-L00132</t>
  </si>
  <si>
    <t>22.10.2019 09:40:00</t>
  </si>
  <si>
    <t>22.10.2019 13:47:33</t>
  </si>
  <si>
    <t>633369</t>
  </si>
  <si>
    <t>MORDOĞAN TR-41 35-21-L00164_C</t>
  </si>
  <si>
    <t>27.10.2019 15:46:57</t>
  </si>
  <si>
    <t>27.10.2019 17:50:35</t>
  </si>
  <si>
    <t>607809</t>
  </si>
  <si>
    <t>L-169 35-18-L00169_950437627</t>
  </si>
  <si>
    <t>12.10.2019 08:48:59</t>
  </si>
  <si>
    <t>12.10.2019 11:03:10</t>
  </si>
  <si>
    <t>634216</t>
  </si>
  <si>
    <t>MORDOĞAN TR-35 35-21-L00147_B</t>
  </si>
  <si>
    <t>30.10.2019 12:14:03</t>
  </si>
  <si>
    <t>30.10.2019 13:13:47</t>
  </si>
  <si>
    <t>609943</t>
  </si>
  <si>
    <t>TR-1/59A 45-71-M02142_953242246</t>
  </si>
  <si>
    <t>17.10.2019 11:59:01</t>
  </si>
  <si>
    <t>17.10.2019 12:57:09</t>
  </si>
  <si>
    <t>542654</t>
  </si>
  <si>
    <t>TR-1/3G (HEKİMOĞLU) 45-71-M01860_953201636</t>
  </si>
  <si>
    <t>02.10.2019 11:02:24</t>
  </si>
  <si>
    <t>02.10.2019 12:10:23</t>
  </si>
  <si>
    <t>606490</t>
  </si>
  <si>
    <t>MORDOĞAN TR-29 35-21-L00157_35-21-L00157</t>
  </si>
  <si>
    <t>09.10.2019 09:27:20</t>
  </si>
  <si>
    <t>09.10.2019 10:59:38</t>
  </si>
  <si>
    <t>606575</t>
  </si>
  <si>
    <t>09.10.2019 10:45:23</t>
  </si>
  <si>
    <t>09.10.2019 12:56:44</t>
  </si>
  <si>
    <t>606961</t>
  </si>
  <si>
    <t>MORDOĞAN TR-41 35-21-L00164_  L05</t>
  </si>
  <si>
    <t>10.10.2019 09:29:00</t>
  </si>
  <si>
    <t>10.10.2019 13:22:47</t>
  </si>
  <si>
    <t>606991</t>
  </si>
  <si>
    <t>MORDOĞAN TR-26 35-21-L00209_B</t>
  </si>
  <si>
    <t>10.10.2019 15:15:02</t>
  </si>
  <si>
    <t>594625</t>
  </si>
  <si>
    <t>ARDIÇ MAHALLESİ TR-17 35-21-L00128_A</t>
  </si>
  <si>
    <t>05.10.2019 16:10:28</t>
  </si>
  <si>
    <t>05.10.2019 18:49:15</t>
  </si>
  <si>
    <t>608293</t>
  </si>
  <si>
    <t>13.10.2019 14:16:13</t>
  </si>
  <si>
    <t>13.10.2019 18:35:59</t>
  </si>
  <si>
    <t>573425</t>
  </si>
  <si>
    <t>ARDIÇ MAHALLESİ TR-12 35-21-L00134_  L05</t>
  </si>
  <si>
    <t>04.10.2019 10:01:53</t>
  </si>
  <si>
    <t>04.10.2019 11:48:20</t>
  </si>
  <si>
    <t>634081</t>
  </si>
  <si>
    <t>PAYAMLI M-28 35-25-M00195_11968229</t>
  </si>
  <si>
    <t>30.10.2019 08:51:00</t>
  </si>
  <si>
    <t>30.10.2019 12:37:13</t>
  </si>
  <si>
    <t>595268</t>
  </si>
  <si>
    <t>L-260 35-18-L00260_950436668</t>
  </si>
  <si>
    <t>07.10.2019 00:53:41</t>
  </si>
  <si>
    <t>07.10.2019 02:07:52</t>
  </si>
  <si>
    <t>606679</t>
  </si>
  <si>
    <t>L-260 35-18-L00260_950436655</t>
  </si>
  <si>
    <t>09.10.2019 10:11:25</t>
  </si>
  <si>
    <t>09.10.2019 17:49:59</t>
  </si>
  <si>
    <t>573427</t>
  </si>
  <si>
    <t>TR-1/3G (HEKİMOĞLU) 45-71-M01860_953201635</t>
  </si>
  <si>
    <t>04.10.2019 10:04:53</t>
  </si>
  <si>
    <t>04.10.2019 12:31:46</t>
  </si>
  <si>
    <t>584308</t>
  </si>
  <si>
    <t>K-1745 35-01-K01745_35-01-K01745</t>
  </si>
  <si>
    <t>05.10.2019 10:00:35</t>
  </si>
  <si>
    <t>05.10.2019 11:35:53</t>
  </si>
  <si>
    <t>611456</t>
  </si>
  <si>
    <t>22.10.2019 00:08:03</t>
  </si>
  <si>
    <t>22.10.2019 05:30:36</t>
  </si>
  <si>
    <t>611469</t>
  </si>
  <si>
    <t>K-1745 35-01-K01745_E</t>
  </si>
  <si>
    <t>22.10.2019 05:25:00</t>
  </si>
  <si>
    <t>22.10.2019 07:41:25</t>
  </si>
  <si>
    <t>609355</t>
  </si>
  <si>
    <t>K-550 35-01-K00550_D</t>
  </si>
  <si>
    <t>16.10.2019 09:48:00</t>
  </si>
  <si>
    <t>16.10.2019 11:26:12</t>
  </si>
  <si>
    <t>609311</t>
  </si>
  <si>
    <t>K-1745 35-01-K01745_B</t>
  </si>
  <si>
    <t>16.10.2019 09:26:45</t>
  </si>
  <si>
    <t>16.10.2019 10:04:13</t>
  </si>
  <si>
    <t>610710</t>
  </si>
  <si>
    <t>L-175 35-18-L00175_950437211</t>
  </si>
  <si>
    <t>19.10.2019 17:28:30</t>
  </si>
  <si>
    <t>19.10.2019 18:45:00</t>
  </si>
  <si>
    <t>611631</t>
  </si>
  <si>
    <t>K-10 35-01-K00010_910976492</t>
  </si>
  <si>
    <t>22.10.2019 12:52:22</t>
  </si>
  <si>
    <t>22.10.2019 15:13:04</t>
  </si>
  <si>
    <t>609981</t>
  </si>
  <si>
    <t>K-1108 35-01-K01108_911394568</t>
  </si>
  <si>
    <t>17.10.2019 13:13:19</t>
  </si>
  <si>
    <t>17.10.2019 14:03:43</t>
  </si>
  <si>
    <t>608841</t>
  </si>
  <si>
    <t>K-1368 35-08-K01368_35-08-K01368</t>
  </si>
  <si>
    <t>14.10.2019 23:29:00</t>
  </si>
  <si>
    <t>14.10.2019 23:47:01</t>
  </si>
  <si>
    <t>594567</t>
  </si>
  <si>
    <t>DM-25/18 45-71-M00366_953195805</t>
  </si>
  <si>
    <t>05.10.2019 15:30:37</t>
  </si>
  <si>
    <t>05.10.2019 19:59:19</t>
  </si>
  <si>
    <t>634019</t>
  </si>
  <si>
    <t>M-1404 35-01-M01404_35-01-M01404</t>
  </si>
  <si>
    <t>29.10.2019 18:38:06</t>
  </si>
  <si>
    <t>29.10.2019 19:40:34</t>
  </si>
  <si>
    <t>573364</t>
  </si>
  <si>
    <t>DM-01/TR-91 45-71-M01856_a1 44958266</t>
  </si>
  <si>
    <t>04.10.2019 08:53:00</t>
  </si>
  <si>
    <t>04.10.2019 11:19:28</t>
  </si>
  <si>
    <t>634681</t>
  </si>
  <si>
    <t>MORDOĞAN MANAL TR-49 35-21-L00176_A</t>
  </si>
  <si>
    <t>31.10.2019 19:17:47</t>
  </si>
  <si>
    <t>31.10.2019 20:12:28</t>
  </si>
  <si>
    <t>583893</t>
  </si>
  <si>
    <t>MORDOĞAN İM 35-21-A00002_İYTE-1 M04</t>
  </si>
  <si>
    <t>04.10.2019 23:16:36</t>
  </si>
  <si>
    <t>05.10.2019 00:04:00</t>
  </si>
  <si>
    <t>605322</t>
  </si>
  <si>
    <t>DM-12/02 (LALELİ İ.Ö.) 45-71-M00306_A</t>
  </si>
  <si>
    <t>07.10.2019 08:59:00</t>
  </si>
  <si>
    <t>07.10.2019 12:35:15</t>
  </si>
  <si>
    <t>605586</t>
  </si>
  <si>
    <t>07.10.2019 15:45:47</t>
  </si>
  <si>
    <t>07.10.2019 18:50:56</t>
  </si>
  <si>
    <t>634014</t>
  </si>
  <si>
    <t>DM-12/02 (LALELİ İ.Ö.) 45-71-M00306_B</t>
  </si>
  <si>
    <t>29.10.2019 18:37:56</t>
  </si>
  <si>
    <t>29.10.2019 20:31:22</t>
  </si>
  <si>
    <t>607980</t>
  </si>
  <si>
    <t>TR-116 ZEYTİNALANI 35-19-L00116_956664850</t>
  </si>
  <si>
    <t>12.10.2019 14:37:49</t>
  </si>
  <si>
    <t>12.10.2019 16:24:41</t>
  </si>
  <si>
    <t>595190</t>
  </si>
  <si>
    <t>K-4031 35-01-K04031_912163592</t>
  </si>
  <si>
    <t>06.10.2019 18:35:31</t>
  </si>
  <si>
    <t>06.10.2019 19:36:40</t>
  </si>
  <si>
    <t>634644</t>
  </si>
  <si>
    <t>İM2-DM2/18 ZEYTİNALANI 35-19-L00349_956662718</t>
  </si>
  <si>
    <t>31.10.2019 17:14:22</t>
  </si>
  <si>
    <t>31.10.2019 18:56:36</t>
  </si>
  <si>
    <t>610360</t>
  </si>
  <si>
    <t>İM2-DM2/18 ZEYTİNALANI 35-19-L00349_956665249</t>
  </si>
  <si>
    <t>18.10.2019 19:35:16</t>
  </si>
  <si>
    <t>18.10.2019 20:10:00</t>
  </si>
  <si>
    <t>611638</t>
  </si>
  <si>
    <t>22.10.2019 12:52:56</t>
  </si>
  <si>
    <t>22.10.2019 14:13:34</t>
  </si>
  <si>
    <t>610967</t>
  </si>
  <si>
    <t>K-1403 35-01-K01403_911970403</t>
  </si>
  <si>
    <t>20.10.2019 13:41:02</t>
  </si>
  <si>
    <t>20.10.2019 17:09:55</t>
  </si>
  <si>
    <t>633733</t>
  </si>
  <si>
    <t>TR-118 ZEYTİNALANI 35-19-L00118_956667585</t>
  </si>
  <si>
    <t>28.10.2019 16:06:18</t>
  </si>
  <si>
    <t>28.10.2019 17:45:52</t>
  </si>
  <si>
    <t>606010</t>
  </si>
  <si>
    <t>TR-118 ZEYTİNALANI 35-19-L00118_956666423</t>
  </si>
  <si>
    <t>08.10.2019 10:44:51</t>
  </si>
  <si>
    <t>08.10.2019 13:29:27</t>
  </si>
  <si>
    <t>622297</t>
  </si>
  <si>
    <t>L-143 35-18-L00143_950461181</t>
  </si>
  <si>
    <t>24.10.2019 10:58:07</t>
  </si>
  <si>
    <t>24.10.2019 12:51:47</t>
  </si>
  <si>
    <t>633604</t>
  </si>
  <si>
    <t>K-1403 35-01-K01403_911434125</t>
  </si>
  <si>
    <t>28.10.2019 10:53:57</t>
  </si>
  <si>
    <t>28.10.2019 11:33:25</t>
  </si>
  <si>
    <t>606890</t>
  </si>
  <si>
    <t>DM-12/07 (KIZ YURDU YANI) 45-71-M00317_  M06</t>
  </si>
  <si>
    <t>10.10.2019 04:35:21</t>
  </si>
  <si>
    <t>10.10.2019 05:58:31</t>
  </si>
  <si>
    <t>609374</t>
  </si>
  <si>
    <t>K-4805 35-02-K04805_35-02-K04805</t>
  </si>
  <si>
    <t>16.10.2019 10:04:00</t>
  </si>
  <si>
    <t>16.10.2019 12:49:32</t>
  </si>
  <si>
    <t>605487</t>
  </si>
  <si>
    <t>DM-21/08 45-71-M00459_A</t>
  </si>
  <si>
    <t>07.10.2019 13:53:09</t>
  </si>
  <si>
    <t>07.10.2019 15:23:08</t>
  </si>
  <si>
    <t>608400</t>
  </si>
  <si>
    <t>L-261 SİTESPOR 35-18-L00261_950464107</t>
  </si>
  <si>
    <t>13.10.2019 18:43:21</t>
  </si>
  <si>
    <t>14.10.2019 15:32:36</t>
  </si>
  <si>
    <t>594506</t>
  </si>
  <si>
    <t>K-3003 35-02-K03003_913466756</t>
  </si>
  <si>
    <t>05.10.2019 14:16:05</t>
  </si>
  <si>
    <t>05.10.2019 16:11:30</t>
  </si>
  <si>
    <t>608757</t>
  </si>
  <si>
    <t>L-266 35-18-L00266_  L04</t>
  </si>
  <si>
    <t>14.10.2019 17:42:56</t>
  </si>
  <si>
    <t>14.10.2019 20:06:47</t>
  </si>
  <si>
    <t>608630</t>
  </si>
  <si>
    <t>MORDOĞAN YUVAM SİTESİ TR 35-21-L00167_35-21-L00167</t>
  </si>
  <si>
    <t>14.10.2019 13:02:54</t>
  </si>
  <si>
    <t>14.10.2019 15:01:58</t>
  </si>
  <si>
    <t>634726</t>
  </si>
  <si>
    <t>MORDOĞAN İM 35-21-A00002_KARABURUN M07</t>
  </si>
  <si>
    <t>31.10.2019 23:33:49</t>
  </si>
  <si>
    <t>01.11.2019 03:54:11</t>
  </si>
  <si>
    <t>634719</t>
  </si>
  <si>
    <t>31.10.2019 23:29:39</t>
  </si>
  <si>
    <t>31.10.2019 23:31:00</t>
  </si>
  <si>
    <t>606681</t>
  </si>
  <si>
    <t>L-277 35-18-L00277_7044842</t>
  </si>
  <si>
    <t>09.10.2019 14:31:45</t>
  </si>
  <si>
    <t>09.10.2019 18:00:32</t>
  </si>
  <si>
    <t>606763</t>
  </si>
  <si>
    <t>09.10.2019 17:11:06</t>
  </si>
  <si>
    <t>09.10.2019 20:01:16</t>
  </si>
  <si>
    <t>607976</t>
  </si>
  <si>
    <t>L-266 35-18-L00266_950429639</t>
  </si>
  <si>
    <t>13.10.2019 15:32:46</t>
  </si>
  <si>
    <t>13.10.2019 22:47:22</t>
  </si>
  <si>
    <t>584093</t>
  </si>
  <si>
    <t>K-1229 35-01-K01229_910547100</t>
  </si>
  <si>
    <t>05.10.2019 06:28:02</t>
  </si>
  <si>
    <t>05.10.2019 08:32:27</t>
  </si>
  <si>
    <t>573435</t>
  </si>
  <si>
    <t>MALTEPE TR-3 35-28-M00446_945344067</t>
  </si>
  <si>
    <t>04.10.2019 09:59:44</t>
  </si>
  <si>
    <t>04.10.2019 11:58:39</t>
  </si>
  <si>
    <t>632748</t>
  </si>
  <si>
    <t>K-4119 35-08-K04119_35-08-K04119</t>
  </si>
  <si>
    <t>25.10.2019 14:51:00</t>
  </si>
  <si>
    <t>25.10.2019 15:19:44</t>
  </si>
  <si>
    <t>607327</t>
  </si>
  <si>
    <t>K-4771 35-03-K04771_913244161</t>
  </si>
  <si>
    <t>10.10.2019 22:24:34</t>
  </si>
  <si>
    <t>11.10.2019 00:42:58</t>
  </si>
  <si>
    <t>611536</t>
  </si>
  <si>
    <t>ASARLIK TR-16 35-28-M00174_  M05</t>
  </si>
  <si>
    <t>22.10.2019 09:10:15</t>
  </si>
  <si>
    <t>22.10.2019 10:59:21</t>
  </si>
  <si>
    <t>607279</t>
  </si>
  <si>
    <t>ASARLIK TR-1 35-28-M00167_953376746</t>
  </si>
  <si>
    <t>10.10.2019 18:51:30</t>
  </si>
  <si>
    <t>10.10.2019 19:55:15</t>
  </si>
  <si>
    <t>632738</t>
  </si>
  <si>
    <t>K-4162 35-02-K04162_910003441</t>
  </si>
  <si>
    <t>25.10.2019 14:09:50</t>
  </si>
  <si>
    <t>25.10.2019 16:06:08</t>
  </si>
  <si>
    <t>594834</t>
  </si>
  <si>
    <t>MALTEPE TR-3 35-28-M00446_DIREK TIPI TRAFO HUCRESI H01</t>
  </si>
  <si>
    <t>06.10.2019 07:44:21</t>
  </si>
  <si>
    <t>06.10.2019 09:19:49</t>
  </si>
  <si>
    <t>610027</t>
  </si>
  <si>
    <t>EŞREFPAŞA İM 35-01-A00002_SSK K07</t>
  </si>
  <si>
    <t>17.10.2019 12:29:32</t>
  </si>
  <si>
    <t>17.10.2019 15:49:59</t>
  </si>
  <si>
    <t>610028</t>
  </si>
  <si>
    <t>EŞREFPAŞA İM 35-01-A00002_TR-1 10.5 K09</t>
  </si>
  <si>
    <t>17.10.2019 15:10:18</t>
  </si>
  <si>
    <t>17.10.2019 15:57:49</t>
  </si>
  <si>
    <t>609263</t>
  </si>
  <si>
    <t>EŞREFPAŞA İM 35-01-A00002_TINAZTEPE K26</t>
  </si>
  <si>
    <t>15.10.2019 21:56:14</t>
  </si>
  <si>
    <t>15.10.2019 22:04:40</t>
  </si>
  <si>
    <t>609166</t>
  </si>
  <si>
    <t>15.10.2019 16:55:28</t>
  </si>
  <si>
    <t>15.10.2019 18:10:49</t>
  </si>
  <si>
    <t>542309</t>
  </si>
  <si>
    <t>L-174 35-18-L00174_950437345</t>
  </si>
  <si>
    <t>01.10.2019 13:11:19</t>
  </si>
  <si>
    <t>01.10.2019 15:11:32</t>
  </si>
  <si>
    <t>584405</t>
  </si>
  <si>
    <t>DM-14/08 45-71-M00385_e1b</t>
  </si>
  <si>
    <t>05.10.2019 11:25:01</t>
  </si>
  <si>
    <t>05.10.2019 15:05:29</t>
  </si>
  <si>
    <t>633560</t>
  </si>
  <si>
    <t>K-144 35-02-K00144_A</t>
  </si>
  <si>
    <t>28.10.2019 09:22:00</t>
  </si>
  <si>
    <t>28.10.2019 18:08:36</t>
  </si>
  <si>
    <t>609002</t>
  </si>
  <si>
    <t>15.10.2019 11:15:00</t>
  </si>
  <si>
    <t>15.10.2019 11:41:49</t>
  </si>
  <si>
    <t>633561</t>
  </si>
  <si>
    <t>K-144 35-02-K00144_E</t>
  </si>
  <si>
    <t>28.10.2019 09:24:00</t>
  </si>
  <si>
    <t>28.10.2019 18:05:16</t>
  </si>
  <si>
    <t>552973</t>
  </si>
  <si>
    <t>03.10.2019 08:56:39</t>
  </si>
  <si>
    <t>03.10.2019 09:46:00</t>
  </si>
  <si>
    <t>608571</t>
  </si>
  <si>
    <t>14.10.2019 10:34:11</t>
  </si>
  <si>
    <t>14.10.2019 11:16:58</t>
  </si>
  <si>
    <t>605626</t>
  </si>
  <si>
    <t>K-421 35-01-K00421_911577153</t>
  </si>
  <si>
    <t>07.10.2019 17:39:31</t>
  </si>
  <si>
    <t>07.10.2019 21:51:04</t>
  </si>
  <si>
    <t>609764</t>
  </si>
  <si>
    <t>EŞREFPAŞA İM 35-01-A00002_ÇUKUR ÇEŞME K04</t>
  </si>
  <si>
    <t>17.10.2019 01:11:00</t>
  </si>
  <si>
    <t>17.10.2019 01:18:23</t>
  </si>
  <si>
    <t>634152</t>
  </si>
  <si>
    <t>DM-20/02 (DOĞU KABİN) 45-71-M00421_  M03</t>
  </si>
  <si>
    <t>30.10.2019 10:49:43</t>
  </si>
  <si>
    <t>30.10.2019 11:17:44</t>
  </si>
  <si>
    <t>609759</t>
  </si>
  <si>
    <t>17.10.2019 00:45:16</t>
  </si>
  <si>
    <t>17.10.2019 00:57:06</t>
  </si>
  <si>
    <t>609760</t>
  </si>
  <si>
    <t>EŞREFPAŞA İM 35-01-A00002_ÇİMENTEPE K18</t>
  </si>
  <si>
    <t>17.10.2019 00:47:25</t>
  </si>
  <si>
    <t>17.10.2019 00:52:26</t>
  </si>
  <si>
    <t>573332</t>
  </si>
  <si>
    <t>EŞREFPAŞA İM 35-01-A00002_TR-3 10.5 K22</t>
  </si>
  <si>
    <t>04.10.2019 03:04:09</t>
  </si>
  <si>
    <t>04.10.2019 03:12:00</t>
  </si>
  <si>
    <t>609865</t>
  </si>
  <si>
    <t>K-4364 35-02-K04364_A</t>
  </si>
  <si>
    <t>17.10.2019 09:54:14</t>
  </si>
  <si>
    <t>17.10.2019 11:21:17</t>
  </si>
  <si>
    <t>607109</t>
  </si>
  <si>
    <t>DM-14/08 45-71-M00385_953200625</t>
  </si>
  <si>
    <t>10.10.2019 12:38:52</t>
  </si>
  <si>
    <t>10.10.2019 14:34:40</t>
  </si>
  <si>
    <t>609765</t>
  </si>
  <si>
    <t>17.10.2019 01:19:36</t>
  </si>
  <si>
    <t>17.10.2019 01:20:56</t>
  </si>
  <si>
    <t>632441</t>
  </si>
  <si>
    <t>K-2823 35-02-K02823_912560432</t>
  </si>
  <si>
    <t>24.10.2019 17:13:31</t>
  </si>
  <si>
    <t>24.10.2019 18:37:54</t>
  </si>
  <si>
    <t>632642</t>
  </si>
  <si>
    <t>DM-14/3 45-71-M00387_915790799</t>
  </si>
  <si>
    <t>25.10.2019 10:43:31</t>
  </si>
  <si>
    <t>25.10.2019 11:32:58</t>
  </si>
  <si>
    <t>609027</t>
  </si>
  <si>
    <t>DM-14/16-A 45-71-M00552_DIREK TIPI TRAFO HUCRESI H01</t>
  </si>
  <si>
    <t>15.10.2019 11:48:28</t>
  </si>
  <si>
    <t>15.10.2019 13:19:11</t>
  </si>
  <si>
    <t>633466</t>
  </si>
  <si>
    <t>TR-66 45-78-L00066_953260337</t>
  </si>
  <si>
    <t>27.10.2019 22:20:11</t>
  </si>
  <si>
    <t>27.10.2019 22:54:25</t>
  </si>
  <si>
    <t>608943</t>
  </si>
  <si>
    <t>15.10.2019 09:35:18</t>
  </si>
  <si>
    <t>15.10.2019 13:18:00</t>
  </si>
  <si>
    <t>606720</t>
  </si>
  <si>
    <t>DM25/17A 45-71-M00054_953195453</t>
  </si>
  <si>
    <t>09.10.2019 15:43:57</t>
  </si>
  <si>
    <t>09.10.2019 17:17:16</t>
  </si>
  <si>
    <t>609478</t>
  </si>
  <si>
    <t>ASARLIK TR-6 35-28-M00177_7246637</t>
  </si>
  <si>
    <t>16.10.2019 12:43:43</t>
  </si>
  <si>
    <t>16.10.2019 15:16:31</t>
  </si>
  <si>
    <t>611181</t>
  </si>
  <si>
    <t>K-670 35-01-K00670_35-01-K00670</t>
  </si>
  <si>
    <t>21.10.2019 09:45:55</t>
  </si>
  <si>
    <t>21.10.2019 11:13:06</t>
  </si>
  <si>
    <t>611540</t>
  </si>
  <si>
    <t>K-595 35-01-K00595_A</t>
  </si>
  <si>
    <t>22.10.2019 09:43:00</t>
  </si>
  <si>
    <t>22.10.2019 17:54:39</t>
  </si>
  <si>
    <t>608993</t>
  </si>
  <si>
    <t>DM-14/16-A 45-71-M00552_953200490</t>
  </si>
  <si>
    <t>15.10.2019 11:04:00</t>
  </si>
  <si>
    <t>15.10.2019 13:09:16</t>
  </si>
  <si>
    <t>612107</t>
  </si>
  <si>
    <t>L-499 35-18-L00499_950429508</t>
  </si>
  <si>
    <t>23.10.2019 17:41:13</t>
  </si>
  <si>
    <t>23.10.2019 19:04:14</t>
  </si>
  <si>
    <t>608284</t>
  </si>
  <si>
    <t>L-499 35-18-L00499_950429513</t>
  </si>
  <si>
    <t>13.10.2019 13:41:32</t>
  </si>
  <si>
    <t>16.10.2019 22:00:48</t>
  </si>
  <si>
    <t>583822</t>
  </si>
  <si>
    <t>DM-14/4 45-71-M00544_953239605</t>
  </si>
  <si>
    <t>04.10.2019 19:39:00</t>
  </si>
  <si>
    <t>04.10.2019 20:36:31</t>
  </si>
  <si>
    <t>573363</t>
  </si>
  <si>
    <t>L-499 35-18-L00499_950429501</t>
  </si>
  <si>
    <t>04.10.2019 08:44:29</t>
  </si>
  <si>
    <t>04.10.2019 17:25:55</t>
  </si>
  <si>
    <t>610652</t>
  </si>
  <si>
    <t>K-544 35-01-K00544_911263861</t>
  </si>
  <si>
    <t>19.10.2019 15:09:05</t>
  </si>
  <si>
    <t>19.10.2019 17:11:17</t>
  </si>
  <si>
    <t>609761</t>
  </si>
  <si>
    <t>K-782 35-01-K00782_K-4731 K02</t>
  </si>
  <si>
    <t>17.10.2019 00:55:30</t>
  </si>
  <si>
    <t>17.10.2019 01:18:24</t>
  </si>
  <si>
    <t>633944</t>
  </si>
  <si>
    <t>K-2574 35-01-K02574_911809608</t>
  </si>
  <si>
    <t>29.10.2019 14:59:12</t>
  </si>
  <si>
    <t>29.10.2019 18:05:17</t>
  </si>
  <si>
    <t>609009</t>
  </si>
  <si>
    <t>K-4731 35-01-K04731_  H</t>
  </si>
  <si>
    <t>15.10.2019 11:23:13</t>
  </si>
  <si>
    <t>15.10.2019 13:29:13</t>
  </si>
  <si>
    <t>633649</t>
  </si>
  <si>
    <t>DM-13/21 (HAK0 BABA) 45-71-M00339_C8</t>
  </si>
  <si>
    <t>28.10.2019 12:37:17</t>
  </si>
  <si>
    <t>28.10.2019 13:09:08</t>
  </si>
  <si>
    <t>634302</t>
  </si>
  <si>
    <t>DM/14 45-71-M00361_953191566</t>
  </si>
  <si>
    <t>30.10.2019 16:39:37</t>
  </si>
  <si>
    <t>30.10.2019 19:23:33</t>
  </si>
  <si>
    <t>607659</t>
  </si>
  <si>
    <t>K-50 35-01-K00050_911448084</t>
  </si>
  <si>
    <t>11.10.2019 17:14:51</t>
  </si>
  <si>
    <t>11.10.2019 18:25:29</t>
  </si>
  <si>
    <t>608245</t>
  </si>
  <si>
    <t>K-2979 35-02-K02979_C</t>
  </si>
  <si>
    <t>13.10.2019 12:07:00</t>
  </si>
  <si>
    <t>13.10.2019 13:09:49</t>
  </si>
  <si>
    <t>583976</t>
  </si>
  <si>
    <t>M-2573 35-01-M02573_913702722</t>
  </si>
  <si>
    <t>05.10.2019 01:42:02</t>
  </si>
  <si>
    <t>05.10.2019 02:54:35</t>
  </si>
  <si>
    <t>609011</t>
  </si>
  <si>
    <t>L-272 35-18-L00272_11050587</t>
  </si>
  <si>
    <t>15.10.2019 15:54:03</t>
  </si>
  <si>
    <t>609158</t>
  </si>
  <si>
    <t>L-272 35-18-L00272_b1b 6371488</t>
  </si>
  <si>
    <t>15.10.2019 16:06:56</t>
  </si>
  <si>
    <t>15.10.2019 18:33:52</t>
  </si>
  <si>
    <t>608017</t>
  </si>
  <si>
    <t>K-4148 35-01-K04148_911315138</t>
  </si>
  <si>
    <t>12.10.2019 16:11:11</t>
  </si>
  <si>
    <t>12.10.2019 18:12:54</t>
  </si>
  <si>
    <t>610220</t>
  </si>
  <si>
    <t>L-272 35-18-L00272_b3b 6371488</t>
  </si>
  <si>
    <t>18.10.2019 07:45:38</t>
  </si>
  <si>
    <t>18.10.2019 20:12:23</t>
  </si>
  <si>
    <t>611778</t>
  </si>
  <si>
    <t>SEYREK TR-2 35-28-M00376_948241094</t>
  </si>
  <si>
    <t>22.10.2019 18:14:09</t>
  </si>
  <si>
    <t>22.10.2019 19:41:04</t>
  </si>
  <si>
    <t>542306</t>
  </si>
  <si>
    <t>K-782 35-01-K00782_911125720</t>
  </si>
  <si>
    <t>01.10.2019 12:34:42</t>
  </si>
  <si>
    <t>01.10.2019 16:42:59</t>
  </si>
  <si>
    <t>583624</t>
  </si>
  <si>
    <t>04.10.2019 15:42:48</t>
  </si>
  <si>
    <t>04.10.2019 17:48:55</t>
  </si>
  <si>
    <t>542648</t>
  </si>
  <si>
    <t>K-24 35-01-K00024_912233138</t>
  </si>
  <si>
    <t>02.10.2019 09:49:13</t>
  </si>
  <si>
    <t>02.10.2019 12:43:16</t>
  </si>
  <si>
    <t>553090</t>
  </si>
  <si>
    <t>K-2519 35-02-K02519_913249112</t>
  </si>
  <si>
    <t>03.10.2019 12:08:57</t>
  </si>
  <si>
    <t>03.10.2019 14:24:59</t>
  </si>
  <si>
    <t>609952</t>
  </si>
  <si>
    <t>17.10.2019 12:24:21</t>
  </si>
  <si>
    <t>17.10.2019 18:45:55</t>
  </si>
  <si>
    <t>542627</t>
  </si>
  <si>
    <t>DM-2/13 35-26-M00833_7236334</t>
  </si>
  <si>
    <t>02.10.2019 09:55:13</t>
  </si>
  <si>
    <t>02.10.2019 11:00:55</t>
  </si>
  <si>
    <t>605421</t>
  </si>
  <si>
    <t>DM-18/08 45-71-M00257_  M07</t>
  </si>
  <si>
    <t>07.10.2019 11:06:36</t>
  </si>
  <si>
    <t>07.10.2019 11:49:23</t>
  </si>
  <si>
    <t>611790</t>
  </si>
  <si>
    <t>TR-136 35-26-M00136_956614958</t>
  </si>
  <si>
    <t>22.10.2019 19:24:34</t>
  </si>
  <si>
    <t>22.10.2019 20:12:16</t>
  </si>
  <si>
    <t>633301</t>
  </si>
  <si>
    <t>DM-18 (UNCU BOZKÖY) 45-71-M00213_  M02</t>
  </si>
  <si>
    <t>27.10.2019 11:59:34</t>
  </si>
  <si>
    <t>27.10.2019 13:10:38</t>
  </si>
  <si>
    <t>607839</t>
  </si>
  <si>
    <t>K-3760 35-02-K03760_99620093</t>
  </si>
  <si>
    <t>12.10.2019 09:33:44</t>
  </si>
  <si>
    <t>12.10.2019 10:31:41</t>
  </si>
  <si>
    <t>584407</t>
  </si>
  <si>
    <t>DOĞANBEY KÖK 35-25-M00196_  M04</t>
  </si>
  <si>
    <t>05.10.2019 11:21:08</t>
  </si>
  <si>
    <t>05.10.2019 13:44:58</t>
  </si>
  <si>
    <t>632575</t>
  </si>
  <si>
    <t>K-1764 35-01-K01764_911048728</t>
  </si>
  <si>
    <t>25.10.2019 08:59:48</t>
  </si>
  <si>
    <t>25.10.2019 10:49:42</t>
  </si>
  <si>
    <t>584221</t>
  </si>
  <si>
    <t>05.10.2019 08:09:51</t>
  </si>
  <si>
    <t>05.10.2019 11:00:33</t>
  </si>
  <si>
    <t>542400</t>
  </si>
  <si>
    <t>PAYAMLI M-22 35-25-M00192_11575714</t>
  </si>
  <si>
    <t>01.10.2019 15:46:29</t>
  </si>
  <si>
    <t>01.10.2019 17:50:25</t>
  </si>
  <si>
    <t>594883</t>
  </si>
  <si>
    <t>ÇİLEME TR-4 35-22-M00163_955266758</t>
  </si>
  <si>
    <t>06.10.2019 09:18:23</t>
  </si>
  <si>
    <t>06.10.2019 10:09:52</t>
  </si>
  <si>
    <t>583955</t>
  </si>
  <si>
    <t>05.10.2019 01:26:34</t>
  </si>
  <si>
    <t>05.10.2019 02:05:06</t>
  </si>
  <si>
    <t>634071</t>
  </si>
  <si>
    <t>30.10.2019 07:56:02</t>
  </si>
  <si>
    <t>30.10.2019 08:47:13</t>
  </si>
  <si>
    <t>542483</t>
  </si>
  <si>
    <t>KAYMAKÇI TR-12 35-15-M00249_950400389</t>
  </si>
  <si>
    <t>01.10.2019 14:17:19</t>
  </si>
  <si>
    <t>08.10.2019 09:08:24</t>
  </si>
  <si>
    <t>573344</t>
  </si>
  <si>
    <t>ATAKÖY TARIMSAL SULAMA TR-5 35-22-M00178_955292585</t>
  </si>
  <si>
    <t>04.10.2019 07:44:14</t>
  </si>
  <si>
    <t>04.10.2019 10:15:12</t>
  </si>
  <si>
    <t>612063</t>
  </si>
  <si>
    <t>K-1353 35-01-K01353_911229924</t>
  </si>
  <si>
    <t>23.10.2019 16:07:47</t>
  </si>
  <si>
    <t>23.10.2019 16:55:38</t>
  </si>
  <si>
    <t>610553</t>
  </si>
  <si>
    <t>PAYAMLI M-27 (SAKIZAĞACI KÖK) 35-25-M00188_  M01</t>
  </si>
  <si>
    <t>19.10.2019 11:33:39</t>
  </si>
  <si>
    <t>19.10.2019 12:37:19</t>
  </si>
  <si>
    <t>594802</t>
  </si>
  <si>
    <t>K-3730 35-02-K03730_910394948</t>
  </si>
  <si>
    <t>06.10.2019 00:36:58</t>
  </si>
  <si>
    <t>06.10.2019 01:49:15</t>
  </si>
  <si>
    <t>634367</t>
  </si>
  <si>
    <t>K-717 35-02-K00717_35-02-K00717</t>
  </si>
  <si>
    <t>30.10.2019 20:09:05</t>
  </si>
  <si>
    <t>30.10.2019 20:35:25</t>
  </si>
  <si>
    <t>633554</t>
  </si>
  <si>
    <t>TR-114 35-26-M00114_  M05</t>
  </si>
  <si>
    <t>28.10.2019 08:32:00</t>
  </si>
  <si>
    <t>28.10.2019 09:34:22</t>
  </si>
  <si>
    <t>610835</t>
  </si>
  <si>
    <t>TR-94 35-26-M00094_  M05</t>
  </si>
  <si>
    <t>20.10.2019 08:40:00</t>
  </si>
  <si>
    <t>20.10.2019 09:32:55</t>
  </si>
  <si>
    <t>584264</t>
  </si>
  <si>
    <t>TR-94 35-26-M00094_  M04</t>
  </si>
  <si>
    <t>05.10.2019 07:52:01</t>
  </si>
  <si>
    <t>05.10.2019 09:52:43</t>
  </si>
  <si>
    <t>542802</t>
  </si>
  <si>
    <t>DM-17 45-71-M00400_B</t>
  </si>
  <si>
    <t>02.10.2019 16:16:43</t>
  </si>
  <si>
    <t>02.10.2019 17:57:57</t>
  </si>
  <si>
    <t>610614</t>
  </si>
  <si>
    <t>TR-107 35-26-M00107_6487730</t>
  </si>
  <si>
    <t>19.10.2019 13:37:50</t>
  </si>
  <si>
    <t>19.10.2019 15:06:50</t>
  </si>
  <si>
    <t>610616</t>
  </si>
  <si>
    <t>ADALA TR-2 45-78-M00289_953271463</t>
  </si>
  <si>
    <t>19.10.2019 13:56:33</t>
  </si>
  <si>
    <t>19.10.2019 17:43:53</t>
  </si>
  <si>
    <t>610138</t>
  </si>
  <si>
    <t>TR-113 CAMİ YANI 35-26-M00113_956631929</t>
  </si>
  <si>
    <t>17.10.2019 17:57:05</t>
  </si>
  <si>
    <t>17.10.2019 19:11:10</t>
  </si>
  <si>
    <t>634555</t>
  </si>
  <si>
    <t>TR-131 35-19-L00131_956664745</t>
  </si>
  <si>
    <t>31.10.2019 10:59:40</t>
  </si>
  <si>
    <t>31.10.2019 17:26:40</t>
  </si>
  <si>
    <t>635924</t>
  </si>
  <si>
    <t>M-36 TR1 DERYA SİTESİ 35-25-M00292_  M04</t>
  </si>
  <si>
    <t>15.10.2019 09:55:16</t>
  </si>
  <si>
    <t>04.11.2019 10:52:55</t>
  </si>
  <si>
    <t>633833</t>
  </si>
  <si>
    <t>29.10.2019 07:06:46</t>
  </si>
  <si>
    <t>29.10.2019 09:46:59</t>
  </si>
  <si>
    <t>609887</t>
  </si>
  <si>
    <t>17.10.2019 10:35:51</t>
  </si>
  <si>
    <t>17.10.2019 11:56:18</t>
  </si>
  <si>
    <t>632583</t>
  </si>
  <si>
    <t>K-4068 35-08-K04068_35-08-K04068</t>
  </si>
  <si>
    <t>25.10.2019 09:15:33</t>
  </si>
  <si>
    <t>25.10.2019 13:56:14</t>
  </si>
  <si>
    <t>611395</t>
  </si>
  <si>
    <t>21.10.2019 17:08:17</t>
  </si>
  <si>
    <t>21.10.2019 19:20:00</t>
  </si>
  <si>
    <t>634410</t>
  </si>
  <si>
    <t>31.10.2019 08:34:47</t>
  </si>
  <si>
    <t>31.10.2019 09:57:15</t>
  </si>
  <si>
    <t>608374</t>
  </si>
  <si>
    <t>TR-123 35-26-M00123_956604453</t>
  </si>
  <si>
    <t>13.10.2019 17:40:53</t>
  </si>
  <si>
    <t>14.10.2019 14:54:52</t>
  </si>
  <si>
    <t>633035</t>
  </si>
  <si>
    <t>TR-105 35-26-M00105_958180844</t>
  </si>
  <si>
    <t>26.10.2019 12:32:53</t>
  </si>
  <si>
    <t>28.10.2019 17:23:15</t>
  </si>
  <si>
    <t>594848</t>
  </si>
  <si>
    <t>M-1407 35-01-M01407_B</t>
  </si>
  <si>
    <t>06.10.2019 08:46:00</t>
  </si>
  <si>
    <t>06.10.2019 10:34:20</t>
  </si>
  <si>
    <t>633002</t>
  </si>
  <si>
    <t>ADALA TR-3 45-78-M00290_49237252</t>
  </si>
  <si>
    <t>26.10.2019 11:30:04</t>
  </si>
  <si>
    <t>26.10.2019 14:18:51</t>
  </si>
  <si>
    <t>552993</t>
  </si>
  <si>
    <t>K-570 35-01-K00570_B</t>
  </si>
  <si>
    <t>03.10.2019 10:19:33</t>
  </si>
  <si>
    <t>03.10.2019 12:44:39</t>
  </si>
  <si>
    <t>633588</t>
  </si>
  <si>
    <t>M-1125 35-01-M01125_911354602</t>
  </si>
  <si>
    <t>28.10.2019 10:10:18</t>
  </si>
  <si>
    <t>28.10.2019 11:05:44</t>
  </si>
  <si>
    <t>606777</t>
  </si>
  <si>
    <t>YANIKKÖY TR-1 35-28-M00215_953383050</t>
  </si>
  <si>
    <t>09.10.2019 17:40:08</t>
  </si>
  <si>
    <t>09.10.2019 19:56:03</t>
  </si>
  <si>
    <t>606844</t>
  </si>
  <si>
    <t>K-2910 35-01-K02910_911470014</t>
  </si>
  <si>
    <t>09.10.2019 19:56:59</t>
  </si>
  <si>
    <t>10.10.2019 18:08:03</t>
  </si>
  <si>
    <t>634572</t>
  </si>
  <si>
    <t>L-143 35-18-L00143_950444468</t>
  </si>
  <si>
    <t>31.10.2019 13:52:37</t>
  </si>
  <si>
    <t>31.10.2019 15:19:45</t>
  </si>
  <si>
    <t>633334</t>
  </si>
  <si>
    <t>DM-14/16-A 45-71-M00552_915867495</t>
  </si>
  <si>
    <t>27.10.2019 13:40:00</t>
  </si>
  <si>
    <t>27.10.2019 14:23:11</t>
  </si>
  <si>
    <t>607316</t>
  </si>
  <si>
    <t>TÜRKELLİ TR-6 35-28-M00459_953379717</t>
  </si>
  <si>
    <t>10.10.2019 20:50:30</t>
  </si>
  <si>
    <t>11.10.2019 00:18:06</t>
  </si>
  <si>
    <t>594592</t>
  </si>
  <si>
    <t>DM-1/61 35-29-M00061_950338476</t>
  </si>
  <si>
    <t>05.10.2019 14:21:35</t>
  </si>
  <si>
    <t>05.10.2019 17:11:58</t>
  </si>
  <si>
    <t>583724</t>
  </si>
  <si>
    <t>ATAKÖY TR-2 35-22-M00191_10461569</t>
  </si>
  <si>
    <t>04.10.2019 17:29:08</t>
  </si>
  <si>
    <t>04.10.2019 18:52:43</t>
  </si>
  <si>
    <t>584385</t>
  </si>
  <si>
    <t>İSMAİL ŞİMŞEK SULAMA GRUBU 35-29-L00149_DIREK TIPI TRAFO HUCRESI H01</t>
  </si>
  <si>
    <t>05.10.2019 11:12:00</t>
  </si>
  <si>
    <t>05.10.2019 15:50:29</t>
  </si>
  <si>
    <t>583880</t>
  </si>
  <si>
    <t>L-400 35-18-L00400_950444567</t>
  </si>
  <si>
    <t>04.10.2019 21:26:40</t>
  </si>
  <si>
    <t>04.10.2019 22:56:41</t>
  </si>
  <si>
    <t>622343</t>
  </si>
  <si>
    <t>HASAN VARLIK 35-26-M00535_DIREK TIPI TRAFO HUCRESI H01</t>
  </si>
  <si>
    <t>24.10.2019 12:02:35</t>
  </si>
  <si>
    <t>24.10.2019 15:08:04</t>
  </si>
  <si>
    <t>608666</t>
  </si>
  <si>
    <t>K-3572 35-02-K03572_C</t>
  </si>
  <si>
    <t>14.10.2019 14:49:47</t>
  </si>
  <si>
    <t>14.10.2019 15:57:04</t>
  </si>
  <si>
    <t>594650</t>
  </si>
  <si>
    <t>K-717 35-02-K00717_99713109</t>
  </si>
  <si>
    <t>05.10.2019 16:08:51</t>
  </si>
  <si>
    <t>05.10.2019 17:39:48</t>
  </si>
  <si>
    <t>605719</t>
  </si>
  <si>
    <t>K-3372 35-01-K03372_913596070</t>
  </si>
  <si>
    <t>07.10.2019 21:33:47</t>
  </si>
  <si>
    <t>08.10.2019 00:37:10</t>
  </si>
  <si>
    <t>634543</t>
  </si>
  <si>
    <t>K-814 35-02-K00814_35-02-K00814</t>
  </si>
  <si>
    <t>31.10.2019 13:01:28</t>
  </si>
  <si>
    <t>31.10.2019 15:07:23</t>
  </si>
  <si>
    <t>633964</t>
  </si>
  <si>
    <t>MENDERES DM-2/TR-1 35-22-M00300_KÖYLER-1 M15</t>
  </si>
  <si>
    <t>29.10.2019 15:36:11</t>
  </si>
  <si>
    <t>29.10.2019 16:27:42</t>
  </si>
  <si>
    <t>633240</t>
  </si>
  <si>
    <t>SARIÇAY KÖPRÜSÜ TR-1 35-22-M00297_DIREK TIPI TRAFO HUCRESI H01</t>
  </si>
  <si>
    <t>27.10.2019 09:30:51</t>
  </si>
  <si>
    <t>27.10.2019 10:36:13</t>
  </si>
  <si>
    <t>633407</t>
  </si>
  <si>
    <t>27.10.2019 17:29:37</t>
  </si>
  <si>
    <t>27.10.2019 18:55:45</t>
  </si>
  <si>
    <t>633439</t>
  </si>
  <si>
    <t>27.10.2019 19:14:49</t>
  </si>
  <si>
    <t>27.10.2019 19:49:56</t>
  </si>
  <si>
    <t>632996</t>
  </si>
  <si>
    <t>MENDERES DM-2/TR-1 35-22-M00300_DM2/TR16 M07</t>
  </si>
  <si>
    <t>26.10.2019 11:17:22</t>
  </si>
  <si>
    <t>26.10.2019 11:43:53</t>
  </si>
  <si>
    <t>632972</t>
  </si>
  <si>
    <t>DM-2/TR-5 35-22-M00806_955264406</t>
  </si>
  <si>
    <t>26.10.2019 09:57:24</t>
  </si>
  <si>
    <t>26.10.2019 11:17:03</t>
  </si>
  <si>
    <t>622211</t>
  </si>
  <si>
    <t>24.10.2019 08:30:19</t>
  </si>
  <si>
    <t>24.10.2019 09:27:47</t>
  </si>
  <si>
    <t>611797</t>
  </si>
  <si>
    <t>DM-2/TR-28 35-22-M00062_  M01</t>
  </si>
  <si>
    <t>22.10.2019 19:34:42</t>
  </si>
  <si>
    <t>22.10.2019 19:45:48</t>
  </si>
  <si>
    <t>612097</t>
  </si>
  <si>
    <t>23.10.2019 17:21:12</t>
  </si>
  <si>
    <t>23.10.2019 17:56:33</t>
  </si>
  <si>
    <t>609956</t>
  </si>
  <si>
    <t>DM-2/TR-28 35-22-M00062_C</t>
  </si>
  <si>
    <t>17.10.2019 12:30:38</t>
  </si>
  <si>
    <t>17.10.2019 13:26:45</t>
  </si>
  <si>
    <t>609304</t>
  </si>
  <si>
    <t>16.10.2019 08:25:32</t>
  </si>
  <si>
    <t>16.10.2019 08:39:13</t>
  </si>
  <si>
    <t>608909</t>
  </si>
  <si>
    <t>15.10.2019 09:02:42</t>
  </si>
  <si>
    <t>15.10.2019 09:16:12</t>
  </si>
  <si>
    <t>607199</t>
  </si>
  <si>
    <t>10.10.2019 16:05:54</t>
  </si>
  <si>
    <t>10.10.2019 16:33:16</t>
  </si>
  <si>
    <t>607478</t>
  </si>
  <si>
    <t>L-239 BAYKAL 35-18-L00239_950444551</t>
  </si>
  <si>
    <t>11.10.2019 10:14:01</t>
  </si>
  <si>
    <t>13.10.2019 14:19:50</t>
  </si>
  <si>
    <t>606778</t>
  </si>
  <si>
    <t>K-434 35-02-K00434_912844576</t>
  </si>
  <si>
    <t>09.10.2019 17:23:36</t>
  </si>
  <si>
    <t>09.10.2019 18:36:50</t>
  </si>
  <si>
    <t>606256</t>
  </si>
  <si>
    <t>L-239 BAYKAL 35-18-L00239_950444571</t>
  </si>
  <si>
    <t>08.10.2019 16:40:49</t>
  </si>
  <si>
    <t>08.10.2019 20:39:09</t>
  </si>
  <si>
    <t>609512</t>
  </si>
  <si>
    <t>K-4196 35-10-K04196_35-10-K04196</t>
  </si>
  <si>
    <t>16.10.2019 13:52:00</t>
  </si>
  <si>
    <t>16.10.2019 14:54:25</t>
  </si>
  <si>
    <t>606149</t>
  </si>
  <si>
    <t>K-3816 35-03-K03816_35-03-K03816</t>
  </si>
  <si>
    <t>08.10.2019 14:05:30</t>
  </si>
  <si>
    <t>08.10.2019 16:21:48</t>
  </si>
  <si>
    <t>633051</t>
  </si>
  <si>
    <t>K-2013 35-08-K02013_35-08-K02013</t>
  </si>
  <si>
    <t>26.10.2019 14:02:00</t>
  </si>
  <si>
    <t>26.10.2019 15:26:41</t>
  </si>
  <si>
    <t>607099</t>
  </si>
  <si>
    <t>L-239 BAYKAL 35-18-L00239_950444591</t>
  </si>
  <si>
    <t>10.10.2019 12:02:20</t>
  </si>
  <si>
    <t>10.10.2019 19:55:40</t>
  </si>
  <si>
    <t>594826</t>
  </si>
  <si>
    <t>06.10.2019 07:10:13</t>
  </si>
  <si>
    <t>06.10.2019 07:31:01</t>
  </si>
  <si>
    <t>610838</t>
  </si>
  <si>
    <t>DM-19/02 45-71-M00713_  M08</t>
  </si>
  <si>
    <t>20.10.2019 09:07:22</t>
  </si>
  <si>
    <t>20.10.2019 13:47:34</t>
  </si>
  <si>
    <t>608540</t>
  </si>
  <si>
    <t>TR-22/14 ÇUKUROVA KİMYA EML 45-71-M01186_A01 A</t>
  </si>
  <si>
    <t>14.10.2019 10:12:00</t>
  </si>
  <si>
    <t>14.10.2019 11:07:49</t>
  </si>
  <si>
    <t>608538</t>
  </si>
  <si>
    <t>DM-23/05 45-71-M00455_A</t>
  </si>
  <si>
    <t>14.10.2019 10:10:00</t>
  </si>
  <si>
    <t>14.10.2019 10:29:57</t>
  </si>
  <si>
    <t>605618</t>
  </si>
  <si>
    <t>07.10.2019 17:22:13</t>
  </si>
  <si>
    <t>07.10.2019 17:49:44</t>
  </si>
  <si>
    <t>608537</t>
  </si>
  <si>
    <t>PREST0J KONUTLARI 45-71-M00654_B1</t>
  </si>
  <si>
    <t>14.10.2019 10:08:00</t>
  </si>
  <si>
    <t>14.10.2019 10:51:51</t>
  </si>
  <si>
    <t>608260</t>
  </si>
  <si>
    <t>13.10.2019 12:39:27</t>
  </si>
  <si>
    <t>13.10.2019 13:08:54</t>
  </si>
  <si>
    <t>542657</t>
  </si>
  <si>
    <t>L-226 ARITMA 35-18-L00226_950444600</t>
  </si>
  <si>
    <t>02.10.2019 11:06:32</t>
  </si>
  <si>
    <t>03.10.2019 11:12:29</t>
  </si>
  <si>
    <t>608238</t>
  </si>
  <si>
    <t>TR-113 ZEYTİNALANI 35-19-L00113_956663330</t>
  </si>
  <si>
    <t>13.10.2019 11:45:26</t>
  </si>
  <si>
    <t>13.10.2019 12:45:04</t>
  </si>
  <si>
    <t>609422</t>
  </si>
  <si>
    <t>K-4558 35-02-K04558_914620073</t>
  </si>
  <si>
    <t>16.10.2019 10:54:18</t>
  </si>
  <si>
    <t>16.10.2019 13:04:25</t>
  </si>
  <si>
    <t>611922</t>
  </si>
  <si>
    <t>L-239 BAYKAL 35-18-L00239_950444593</t>
  </si>
  <si>
    <t>23.10.2019 10:19:49</t>
  </si>
  <si>
    <t>25.10.2019 13:10:50</t>
  </si>
  <si>
    <t>611647</t>
  </si>
  <si>
    <t>22.10.2019 13:42:44</t>
  </si>
  <si>
    <t>22.10.2019 15:00:31</t>
  </si>
  <si>
    <t>607582</t>
  </si>
  <si>
    <t>K-1142 35-01-K01142_912872709</t>
  </si>
  <si>
    <t>11.10.2019 14:44:35</t>
  </si>
  <si>
    <t>11.10.2019 16:20:53</t>
  </si>
  <si>
    <t>563223</t>
  </si>
  <si>
    <t>K-656 35-02-K00656_B</t>
  </si>
  <si>
    <t>03.10.2019 17:25:21</t>
  </si>
  <si>
    <t>03.10.2019 19:28:30</t>
  </si>
  <si>
    <t>632567</t>
  </si>
  <si>
    <t>K-4343 35-01-K04343_35-01-K04343</t>
  </si>
  <si>
    <t>25.10.2019 09:05:00</t>
  </si>
  <si>
    <t>25.10.2019 15:04:25</t>
  </si>
  <si>
    <t>608716</t>
  </si>
  <si>
    <t>TR-55 35-17-M00055_DIREK TIPI TRAFO HUCRESI H01</t>
  </si>
  <si>
    <t>14.10.2019 16:06:51</t>
  </si>
  <si>
    <t>14.10.2019 22:50:49</t>
  </si>
  <si>
    <t>583898</t>
  </si>
  <si>
    <t>04.10.2019 23:30:34</t>
  </si>
  <si>
    <t>05.10.2019 00:55:16</t>
  </si>
  <si>
    <t>583692</t>
  </si>
  <si>
    <t>K-4409 35-01-K04409_C</t>
  </si>
  <si>
    <t>04.10.2019 16:53:45</t>
  </si>
  <si>
    <t>04.10.2019 17:11:34</t>
  </si>
  <si>
    <t>584050</t>
  </si>
  <si>
    <t>DOĞANBEY KÖK 35-25-M00196_  M02</t>
  </si>
  <si>
    <t>05.10.2019 03:20:38</t>
  </si>
  <si>
    <t>05.10.2019 04:16:08</t>
  </si>
  <si>
    <t>584167</t>
  </si>
  <si>
    <t>K-3190 35-01-K03190_a1 A</t>
  </si>
  <si>
    <t>05.10.2019 08:05:06</t>
  </si>
  <si>
    <t>05.10.2019 09:43:26</t>
  </si>
  <si>
    <t>611310</t>
  </si>
  <si>
    <t>DM-7/TR-2 35-22-M00053_955269570</t>
  </si>
  <si>
    <t>21.10.2019 14:24:38</t>
  </si>
  <si>
    <t>21.10.2019 16:55:40</t>
  </si>
  <si>
    <t>594527</t>
  </si>
  <si>
    <t>K-866 35-03-K00866_910162427</t>
  </si>
  <si>
    <t>05.10.2019 14:35:27</t>
  </si>
  <si>
    <t>05.10.2019 16:27:15</t>
  </si>
  <si>
    <t>595028</t>
  </si>
  <si>
    <t>PAYAMLI M-22 35-25-M00192_956642201</t>
  </si>
  <si>
    <t>06.10.2019 13:06:56</t>
  </si>
  <si>
    <t>06.10.2019 14:57:21</t>
  </si>
  <si>
    <t>611661</t>
  </si>
  <si>
    <t>K-1408 35-01-K01408_911832963</t>
  </si>
  <si>
    <t>22.10.2019 13:16:44</t>
  </si>
  <si>
    <t>22.10.2019 18:50:47</t>
  </si>
  <si>
    <t>594651</t>
  </si>
  <si>
    <t>K-3551 35-03-K03551_910110009</t>
  </si>
  <si>
    <t>05.10.2019 16:50:32</t>
  </si>
  <si>
    <t>05.10.2019 19:18:04</t>
  </si>
  <si>
    <t>607558</t>
  </si>
  <si>
    <t>DM-20/21-B 45-71-M00447_b2</t>
  </si>
  <si>
    <t>11.10.2019 13:46:00</t>
  </si>
  <si>
    <t>11.10.2019 14:23:10</t>
  </si>
  <si>
    <t>594637</t>
  </si>
  <si>
    <t>KAYMAKÇI TR-12 35-15-M00249_950397020</t>
  </si>
  <si>
    <t>05.10.2019 16:35:13</t>
  </si>
  <si>
    <t>05.10.2019 20:49:39</t>
  </si>
  <si>
    <t>632357</t>
  </si>
  <si>
    <t>K-567 35-02-K00567_912882534</t>
  </si>
  <si>
    <t>24.10.2019 13:43:20</t>
  </si>
  <si>
    <t>606979</t>
  </si>
  <si>
    <t>10.10.2019 09:20:50</t>
  </si>
  <si>
    <t>10.10.2019 10:30:09</t>
  </si>
  <si>
    <t>594601</t>
  </si>
  <si>
    <t>05.10.2019 15:21:40</t>
  </si>
  <si>
    <t>05.10.2019 18:45:09</t>
  </si>
  <si>
    <t>594534</t>
  </si>
  <si>
    <t>05.10.2019 14:40:05</t>
  </si>
  <si>
    <t>05.10.2019 15:50:07</t>
  </si>
  <si>
    <t>608371</t>
  </si>
  <si>
    <t>13.10.2019 17:18:28</t>
  </si>
  <si>
    <t>14.10.2019 00:07:02</t>
  </si>
  <si>
    <t>609558</t>
  </si>
  <si>
    <t>K-4581 35-01-K04581_911756402</t>
  </si>
  <si>
    <t>16.10.2019 15:06:33</t>
  </si>
  <si>
    <t>16.10.2019 18:26:08</t>
  </si>
  <si>
    <t>622222</t>
  </si>
  <si>
    <t>L-288 MENDERES MAH. 35-18-L00288_950447152</t>
  </si>
  <si>
    <t>24.10.2019 08:54:47</t>
  </si>
  <si>
    <t>24.10.2019 17:24:32</t>
  </si>
  <si>
    <t>606088</t>
  </si>
  <si>
    <t>08.10.2019 12:29:21</t>
  </si>
  <si>
    <t>08.10.2019 12:53:11</t>
  </si>
  <si>
    <t>609491</t>
  </si>
  <si>
    <t>PAYAMLI M-7 35-25-M00179_956637311</t>
  </si>
  <si>
    <t>16.10.2019 13:15:37</t>
  </si>
  <si>
    <t>16.10.2019 17:56:58</t>
  </si>
  <si>
    <t>634315</t>
  </si>
  <si>
    <t>30.10.2019 17:10:04</t>
  </si>
  <si>
    <t>30.10.2019 17:37:42</t>
  </si>
  <si>
    <t>610846</t>
  </si>
  <si>
    <t>K-1247 35-01-K01247_E</t>
  </si>
  <si>
    <t>20.10.2019 09:22:00</t>
  </si>
  <si>
    <t>20.10.2019 16:48:32</t>
  </si>
  <si>
    <t>609391</t>
  </si>
  <si>
    <t>16.10.2019 09:51:28</t>
  </si>
  <si>
    <t>16.10.2019 10:29:00</t>
  </si>
  <si>
    <t>632543</t>
  </si>
  <si>
    <t>K-1708 35-01-K01708_912006232</t>
  </si>
  <si>
    <t>25.10.2019 08:02:08</t>
  </si>
  <si>
    <t>25.10.2019 12:57:00</t>
  </si>
  <si>
    <t>607404</t>
  </si>
  <si>
    <t>K-827 35-01-K00827_35-01-K00827</t>
  </si>
  <si>
    <t>11.10.2019 15:09:41</t>
  </si>
  <si>
    <t>606526</t>
  </si>
  <si>
    <t>K-4753 35-01-K04753_35-01-K04753</t>
  </si>
  <si>
    <t>09.10.2019 10:07:00</t>
  </si>
  <si>
    <t>09.10.2019 15:36:18</t>
  </si>
  <si>
    <t>633241</t>
  </si>
  <si>
    <t>27.10.2019 09:37:00</t>
  </si>
  <si>
    <t>27.10.2019 17:36:11</t>
  </si>
  <si>
    <t>584436</t>
  </si>
  <si>
    <t>K-4531 35-01-K04531_35-01-K04531</t>
  </si>
  <si>
    <t>05.10.2019 12:18:00</t>
  </si>
  <si>
    <t>05.10.2019 14:24:30</t>
  </si>
  <si>
    <t>542329</t>
  </si>
  <si>
    <t>K-549 35-01-K00549_911792883</t>
  </si>
  <si>
    <t>01.10.2019 13:32:33</t>
  </si>
  <si>
    <t>01.10.2019 17:20:06</t>
  </si>
  <si>
    <t>634678</t>
  </si>
  <si>
    <t>TR-131 35-19-L00131_956662576</t>
  </si>
  <si>
    <t>31.10.2019 18:35:15</t>
  </si>
  <si>
    <t>31.10.2019 20:04:25</t>
  </si>
  <si>
    <t>606401</t>
  </si>
  <si>
    <t>ÇAYBAŞI DM-1/19 35-26-M00182_956603038</t>
  </si>
  <si>
    <t>08.10.2019 23:55:02</t>
  </si>
  <si>
    <t>09.10.2019 00:24:24</t>
  </si>
  <si>
    <t>634205</t>
  </si>
  <si>
    <t>K-471 35-02-K00471_99741551</t>
  </si>
  <si>
    <t>30.10.2019 11:29:29</t>
  </si>
  <si>
    <t>30.10.2019 12:35:52</t>
  </si>
  <si>
    <t>583961</t>
  </si>
  <si>
    <t>TR-19 35-13-L00019_A</t>
  </si>
  <si>
    <t>05.10.2019 01:29:53</t>
  </si>
  <si>
    <t>05.10.2019 03:41:03</t>
  </si>
  <si>
    <t>606613</t>
  </si>
  <si>
    <t>K-1049 35-02-K01049_E</t>
  </si>
  <si>
    <t>09.10.2019 11:24:23</t>
  </si>
  <si>
    <t>09.10.2019 16:15:50</t>
  </si>
  <si>
    <t>605636</t>
  </si>
  <si>
    <t>DM-14/3 45-71-M00387_953242724</t>
  </si>
  <si>
    <t>07.10.2019 17:56:00</t>
  </si>
  <si>
    <t>07.10.2019 19:17:58</t>
  </si>
  <si>
    <t>634658</t>
  </si>
  <si>
    <t>DM-14/2 45-71-M00373_a1b</t>
  </si>
  <si>
    <t>31.10.2019 18:19:02</t>
  </si>
  <si>
    <t>31.10.2019 19:45:00</t>
  </si>
  <si>
    <t>632800</t>
  </si>
  <si>
    <t>25.10.2019 17:09:00</t>
  </si>
  <si>
    <t>25.10.2019 18:17:55</t>
  </si>
  <si>
    <t>606591</t>
  </si>
  <si>
    <t>DM-14/05 (TR-14/19) 45-71-M00547_45089912</t>
  </si>
  <si>
    <t>09.10.2019 11:37:00</t>
  </si>
  <si>
    <t>09.10.2019 15:33:59</t>
  </si>
  <si>
    <t>542675</t>
  </si>
  <si>
    <t>DM-14/3 45-71-M00387_953197359</t>
  </si>
  <si>
    <t>02.10.2019 11:43:00</t>
  </si>
  <si>
    <t>02.10.2019 14:45:40</t>
  </si>
  <si>
    <t>607403</t>
  </si>
  <si>
    <t>11.10.2019 09:21:00</t>
  </si>
  <si>
    <t>11.10.2019 15:15:21</t>
  </si>
  <si>
    <t>610445</t>
  </si>
  <si>
    <t>L-287 SCOTCH PARK 35-18-L00287_950447175</t>
  </si>
  <si>
    <t>19.10.2019 08:57:19</t>
  </si>
  <si>
    <t>19.10.2019 15:19:15</t>
  </si>
  <si>
    <t>607954</t>
  </si>
  <si>
    <t>DM-14/13 45-71-M00562_C</t>
  </si>
  <si>
    <t>12.10.2019 13:42:00</t>
  </si>
  <si>
    <t>12.10.2019 18:22:25</t>
  </si>
  <si>
    <t>610451</t>
  </si>
  <si>
    <t>TR-21 35-13-L00021_C</t>
  </si>
  <si>
    <t>19.10.2019 09:47:15</t>
  </si>
  <si>
    <t>19.10.2019 10:23:02</t>
  </si>
  <si>
    <t>610832</t>
  </si>
  <si>
    <t>20.10.2019 09:04:00</t>
  </si>
  <si>
    <t>20.10.2019 18:41:54</t>
  </si>
  <si>
    <t>563194</t>
  </si>
  <si>
    <t>PAYAMLI M-10 35-25-M00184_956637602</t>
  </si>
  <si>
    <t>03.10.2019 15:59:22</t>
  </si>
  <si>
    <t>03.10.2019 17:49:54</t>
  </si>
  <si>
    <t>610054</t>
  </si>
  <si>
    <t>AKSELENDİ TR-7 45-72-L00837_956492023</t>
  </si>
  <si>
    <t>17.10.2019 15:49:30</t>
  </si>
  <si>
    <t>17.10.2019 17:08:20</t>
  </si>
  <si>
    <t>632836</t>
  </si>
  <si>
    <t>ÖZBEK TR-3 35-19-M00233_A</t>
  </si>
  <si>
    <t>25.10.2019 18:26:58</t>
  </si>
  <si>
    <t>25.10.2019 19:51:45</t>
  </si>
  <si>
    <t>542577</t>
  </si>
  <si>
    <t>ÖZBEK TR-2 35-19-M00232_12353854</t>
  </si>
  <si>
    <t>02.10.2019 09:13:00</t>
  </si>
  <si>
    <t>02.10.2019 17:25:34</t>
  </si>
  <si>
    <t>605364</t>
  </si>
  <si>
    <t>K-3574 35-08-K03574_35-08-K03574</t>
  </si>
  <si>
    <t>07.10.2019 09:39:36</t>
  </si>
  <si>
    <t>07.10.2019 17:10:03</t>
  </si>
  <si>
    <t>634380</t>
  </si>
  <si>
    <t>L-13 HIDIRLIK 35-14-L00013_956639682</t>
  </si>
  <si>
    <t>30.10.2019 22:15:53</t>
  </si>
  <si>
    <t>30.10.2019 23:12:10</t>
  </si>
  <si>
    <t>610449</t>
  </si>
  <si>
    <t>ÖZBEK DM 35-19-M00044_  M10</t>
  </si>
  <si>
    <t>19.10.2019 09:11:27</t>
  </si>
  <si>
    <t>19.10.2019 18:35:35</t>
  </si>
  <si>
    <t>605926</t>
  </si>
  <si>
    <t>08.10.2019 09:27:37</t>
  </si>
  <si>
    <t>08.10.2019 17:12:14</t>
  </si>
  <si>
    <t>542324</t>
  </si>
  <si>
    <t>L-281 35-18-L00281_  H01</t>
  </si>
  <si>
    <t>01.10.2019 14:50:00</t>
  </si>
  <si>
    <t>609513</t>
  </si>
  <si>
    <t>PAYAMLI M-5 35-25-M00161_956637281</t>
  </si>
  <si>
    <t>16.10.2019 13:22:20</t>
  </si>
  <si>
    <t>16.10.2019 17:44:19</t>
  </si>
  <si>
    <t>634023</t>
  </si>
  <si>
    <t>L-310 35-18-L00310_950437946</t>
  </si>
  <si>
    <t>29.10.2019 18:49:45</t>
  </si>
  <si>
    <t>29.10.2019 20:06:55</t>
  </si>
  <si>
    <t>608613</t>
  </si>
  <si>
    <t>L-287 SCOTCH PARK 35-18-L00287_950447186</t>
  </si>
  <si>
    <t>14.10.2019 15:21:27</t>
  </si>
  <si>
    <t>14.10.2019 17:57:47</t>
  </si>
  <si>
    <t>608984</t>
  </si>
  <si>
    <t>L-287 SCOTCH PARK 35-18-L00287_950447136</t>
  </si>
  <si>
    <t>15.10.2019 10:29:06</t>
  </si>
  <si>
    <t>16.10.2019 19:39:07</t>
  </si>
  <si>
    <t>583921</t>
  </si>
  <si>
    <t>L-470 KÖK 35-18-L00470_  L02</t>
  </si>
  <si>
    <t>04.10.2019 22:04:07</t>
  </si>
  <si>
    <t>05.10.2019 07:14:56</t>
  </si>
  <si>
    <t>605664</t>
  </si>
  <si>
    <t>07.10.2019 18:45:03</t>
  </si>
  <si>
    <t>07.10.2019 19:07:05</t>
  </si>
  <si>
    <t>609918</t>
  </si>
  <si>
    <t>L-424 AKTAŞ MARKET 35-18-L00424_950447094</t>
  </si>
  <si>
    <t>17.10.2019 11:00:19</t>
  </si>
  <si>
    <t>17.10.2019 16:04:52</t>
  </si>
  <si>
    <t>622219</t>
  </si>
  <si>
    <t>TR-142 35-26-M00142_915930232</t>
  </si>
  <si>
    <t>24.10.2019 08:50:00</t>
  </si>
  <si>
    <t>24.10.2019 14:22:26</t>
  </si>
  <si>
    <t>605701</t>
  </si>
  <si>
    <t>L-425 BELLONA KABİN 35-18-L00425_7842867</t>
  </si>
  <si>
    <t>07.10.2019 20:06:00</t>
  </si>
  <si>
    <t>07.10.2019 21:16:19</t>
  </si>
  <si>
    <t>632791</t>
  </si>
  <si>
    <t>L-424 AKTAŞ MARKET 35-18-L00424_950446712</t>
  </si>
  <si>
    <t>25.10.2019 16:37:55</t>
  </si>
  <si>
    <t>25.10.2019 20:28:41</t>
  </si>
  <si>
    <t>610518</t>
  </si>
  <si>
    <t>ÜRKMEZ M-7 35-25-M00144_8167413</t>
  </si>
  <si>
    <t>19.10.2019 10:50:00</t>
  </si>
  <si>
    <t>19.10.2019 13:06:18</t>
  </si>
  <si>
    <t>611499</t>
  </si>
  <si>
    <t>22.10.2019 08:55:00</t>
  </si>
  <si>
    <t>22.10.2019 18:19:58</t>
  </si>
  <si>
    <t>607623</t>
  </si>
  <si>
    <t>11.10.2019 15:31:01</t>
  </si>
  <si>
    <t>11.10.2019 16:44:17</t>
  </si>
  <si>
    <t>609044</t>
  </si>
  <si>
    <t>L-287 SCOTCH PARK 35-18-L00287_950447182</t>
  </si>
  <si>
    <t>15.10.2019 11:49:21</t>
  </si>
  <si>
    <t>16.10.2019 13:54:31</t>
  </si>
  <si>
    <t>610669</t>
  </si>
  <si>
    <t>L-287 SCOTCH PARK 35-18-L00287_950447139</t>
  </si>
  <si>
    <t>19.10.2019 15:58:55</t>
  </si>
  <si>
    <t>19.10.2019 20:21:26</t>
  </si>
  <si>
    <t>610162</t>
  </si>
  <si>
    <t>L-336 REİSDERE 35-18-L00336_942293604</t>
  </si>
  <si>
    <t>17.10.2019 19:37:15</t>
  </si>
  <si>
    <t>17.10.2019 21:18:58</t>
  </si>
  <si>
    <t>542723</t>
  </si>
  <si>
    <t>ÜRKMEZ M-17 35-25-M00174_11577090</t>
  </si>
  <si>
    <t>02.10.2019 13:34:44</t>
  </si>
  <si>
    <t>02.10.2019 14:12:51</t>
  </si>
  <si>
    <t>584290</t>
  </si>
  <si>
    <t>05.10.2019 09:40:00</t>
  </si>
  <si>
    <t>05.10.2019 18:39:46</t>
  </si>
  <si>
    <t>611140</t>
  </si>
  <si>
    <t>21.10.2019 09:01:00</t>
  </si>
  <si>
    <t>21.10.2019 17:06:32</t>
  </si>
  <si>
    <t>634488</t>
  </si>
  <si>
    <t>31.10.2019 10:46:00</t>
  </si>
  <si>
    <t>31.10.2019 17:12:50</t>
  </si>
  <si>
    <t>611884</t>
  </si>
  <si>
    <t>TORBALI DM 35-26-M00001_TR-53/TR-54 M11</t>
  </si>
  <si>
    <t>23.10.2019 09:20:00</t>
  </si>
  <si>
    <t>23.10.2019 11:09:15</t>
  </si>
  <si>
    <t>634165</t>
  </si>
  <si>
    <t>L-298 35-18-L00298_  L02</t>
  </si>
  <si>
    <t>30.10.2019 10:32:03</t>
  </si>
  <si>
    <t>30.10.2019 14:16:50</t>
  </si>
  <si>
    <t>609862</t>
  </si>
  <si>
    <t>M-2207 DOĞANCILAR TR-3 35-03-M02207_DIREK TIPI TRAFO HUCRESI H01</t>
  </si>
  <si>
    <t>17.10.2019 09:46:00</t>
  </si>
  <si>
    <t>17.10.2019 14:23:00</t>
  </si>
  <si>
    <t>573236</t>
  </si>
  <si>
    <t>M-2212 DOĞANCILAR TR-1 35-03-M02212_C</t>
  </si>
  <si>
    <t>03.10.2019 18:19:18</t>
  </si>
  <si>
    <t>03.10.2019 19:51:51</t>
  </si>
  <si>
    <t>612156</t>
  </si>
  <si>
    <t>K-2486 35-04-K02486_35-04-K02486</t>
  </si>
  <si>
    <t>23.10.2019 20:12:49</t>
  </si>
  <si>
    <t>23.10.2019 20:36:21</t>
  </si>
  <si>
    <t>633902</t>
  </si>
  <si>
    <t>M-1442 35-04-M01442_35-04-M01442</t>
  </si>
  <si>
    <t>29.10.2019 12:16:53</t>
  </si>
  <si>
    <t>29.10.2019 13:02:03</t>
  </si>
  <si>
    <t>607681</t>
  </si>
  <si>
    <t>ÖZBEK TR-5 35-19-M00235_956663190</t>
  </si>
  <si>
    <t>11.10.2019 17:30:26</t>
  </si>
  <si>
    <t>11.10.2019 20:42:21</t>
  </si>
  <si>
    <t>594997</t>
  </si>
  <si>
    <t>ATALAN KÖK 35-26-L00247_  L03</t>
  </si>
  <si>
    <t>06.10.2019 11:59:11</t>
  </si>
  <si>
    <t>06.10.2019 14:46:37</t>
  </si>
  <si>
    <t>542153</t>
  </si>
  <si>
    <t>K-2312 35-03-K02312_910215690</t>
  </si>
  <si>
    <t>01.10.2019 08:58:53</t>
  </si>
  <si>
    <t>01.10.2019 11:30:04</t>
  </si>
  <si>
    <t>608703</t>
  </si>
  <si>
    <t>K-4443 35-03-K04443_T</t>
  </si>
  <si>
    <t>14.10.2019 15:48:09</t>
  </si>
  <si>
    <t>14.10.2019 17:01:11</t>
  </si>
  <si>
    <t>606649</t>
  </si>
  <si>
    <t>K-2732 35-04-K02732_35-04-K02732</t>
  </si>
  <si>
    <t>09.10.2019 13:31:00</t>
  </si>
  <si>
    <t>09.10.2019 14:09:44</t>
  </si>
  <si>
    <t>605768</t>
  </si>
  <si>
    <t>L-335 35-18-L00335_942293594</t>
  </si>
  <si>
    <t>08.10.2019 01:54:17</t>
  </si>
  <si>
    <t>08.10.2019 03:17:07</t>
  </si>
  <si>
    <t>610377</t>
  </si>
  <si>
    <t>18.10.2019 14:13:01</t>
  </si>
  <si>
    <t>19.10.2019 10:59:45</t>
  </si>
  <si>
    <t>632645</t>
  </si>
  <si>
    <t>L-288 MENDERES MAH. 35-18-L00288_950447142</t>
  </si>
  <si>
    <t>25.10.2019 10:58:19</t>
  </si>
  <si>
    <t>25.10.2019 15:02:08</t>
  </si>
  <si>
    <t>632755</t>
  </si>
  <si>
    <t>L-288 MENDERES MAH. 35-18-L00288_950447158</t>
  </si>
  <si>
    <t>25.10.2019 15:09:00</t>
  </si>
  <si>
    <t>26.10.2019 10:14:43</t>
  </si>
  <si>
    <t>634043</t>
  </si>
  <si>
    <t>K-3188 35-01-K03188_911920870</t>
  </si>
  <si>
    <t>29.10.2019 21:05:52</t>
  </si>
  <si>
    <t>29.10.2019 22:00:54</t>
  </si>
  <si>
    <t>611953</t>
  </si>
  <si>
    <t>23.10.2019 11:10:00</t>
  </si>
  <si>
    <t>23.10.2019 11:29:57</t>
  </si>
  <si>
    <t>610821</t>
  </si>
  <si>
    <t>TORBALI DM 35-26-M00001_TR-93 TEZCANLAR M08</t>
  </si>
  <si>
    <t>20.10.2019 08:17:12</t>
  </si>
  <si>
    <t>20.10.2019 09:29:32</t>
  </si>
  <si>
    <t>605721</t>
  </si>
  <si>
    <t>L-425 BELLONA KABİN 35-18-L00425_950446914</t>
  </si>
  <si>
    <t>07.10.2019 21:34:56</t>
  </si>
  <si>
    <t>08.10.2019 18:28:50</t>
  </si>
  <si>
    <t>552949</t>
  </si>
  <si>
    <t>TR-6 35-19-L00006_DIREK TIPI TRAFO HUCRESI H01</t>
  </si>
  <si>
    <t>03.10.2019 07:37:01</t>
  </si>
  <si>
    <t>03.10.2019 09:39:35</t>
  </si>
  <si>
    <t>610740</t>
  </si>
  <si>
    <t>19.10.2019 18:53:20</t>
  </si>
  <si>
    <t>19.10.2019 19:59:25</t>
  </si>
  <si>
    <t>611169</t>
  </si>
  <si>
    <t>K-3056 35-03-K03056_F</t>
  </si>
  <si>
    <t>21.10.2019 08:48:01</t>
  </si>
  <si>
    <t>21.10.2019 11:40:32</t>
  </si>
  <si>
    <t>632598</t>
  </si>
  <si>
    <t>K-4443 35-03-K04443_35-03-K04443</t>
  </si>
  <si>
    <t>25.10.2019 09:46:00</t>
  </si>
  <si>
    <t>25.10.2019 15:41:34</t>
  </si>
  <si>
    <t>633094</t>
  </si>
  <si>
    <t>L-308 35-18-L00308_950447063</t>
  </si>
  <si>
    <t>26.10.2019 16:20:29</t>
  </si>
  <si>
    <t>26.10.2019 17:55:40</t>
  </si>
  <si>
    <t>594512</t>
  </si>
  <si>
    <t>05.10.2019 14:19:38</t>
  </si>
  <si>
    <t>06.10.2019 01:32:05</t>
  </si>
  <si>
    <t>553068</t>
  </si>
  <si>
    <t>DM-2/TR-7 35-22-M00007_955264988</t>
  </si>
  <si>
    <t>03.10.2019 10:52:55</t>
  </si>
  <si>
    <t>03.10.2019 19:46:28</t>
  </si>
  <si>
    <t>608341</t>
  </si>
  <si>
    <t>13.10.2019 16:36:12</t>
  </si>
  <si>
    <t>13.10.2019 16:56:51</t>
  </si>
  <si>
    <t>607613</t>
  </si>
  <si>
    <t>MENDERES DM-2/TR-1 35-22-M00300_DM-2/TR-2 M02</t>
  </si>
  <si>
    <t>11.10.2019 15:45:29</t>
  </si>
  <si>
    <t>11.10.2019 17:57:00</t>
  </si>
  <si>
    <t>611889</t>
  </si>
  <si>
    <t>23.10.2019 09:26:00</t>
  </si>
  <si>
    <t>23.10.2019 17:21:13</t>
  </si>
  <si>
    <t>608358</t>
  </si>
  <si>
    <t>13.10.2019 17:21:28</t>
  </si>
  <si>
    <t>13.10.2019 17:43:02</t>
  </si>
  <si>
    <t>605778</t>
  </si>
  <si>
    <t>IŞIKLAR TM 35-02-A00006_ESHOT-2 M49</t>
  </si>
  <si>
    <t>08.10.2019 03:09:01</t>
  </si>
  <si>
    <t>08.10.2019 03:24:50</t>
  </si>
  <si>
    <t>606072</t>
  </si>
  <si>
    <t>IŞIKLAR TM 35-02-A00006_KEMALPAŞA-2 M23</t>
  </si>
  <si>
    <t>08.10.2019 12:23:41</t>
  </si>
  <si>
    <t>08.10.2019 12:43:01</t>
  </si>
  <si>
    <t>634547</t>
  </si>
  <si>
    <t>PAYAMLI M-5 35-25-M00161_956660984</t>
  </si>
  <si>
    <t>31.10.2019 10:34:42</t>
  </si>
  <si>
    <t>31.10.2019 15:49:04</t>
  </si>
  <si>
    <t>607975</t>
  </si>
  <si>
    <t>DM-2/TR-16 35-22-M00061_  M02</t>
  </si>
  <si>
    <t>12.10.2019 14:24:54</t>
  </si>
  <si>
    <t>12.10.2019 14:41:44</t>
  </si>
  <si>
    <t>542280</t>
  </si>
  <si>
    <t>01.10.2019 12:25:00</t>
  </si>
  <si>
    <t>01.10.2019 18:40:25</t>
  </si>
  <si>
    <t>607951</t>
  </si>
  <si>
    <t>L-436 35-18-L00436_950459004</t>
  </si>
  <si>
    <t>12.10.2019 16:49:42</t>
  </si>
  <si>
    <t>12.10.2019 20:30:16</t>
  </si>
  <si>
    <t>612011</t>
  </si>
  <si>
    <t>PAYAMLI M-6 35-25-M00162_956637182</t>
  </si>
  <si>
    <t>23.10.2019 13:49:51</t>
  </si>
  <si>
    <t>23.10.2019 15:56:14</t>
  </si>
  <si>
    <t>610332</t>
  </si>
  <si>
    <t>K-244 35-04-K00244_A</t>
  </si>
  <si>
    <t>18.10.2019 10:52:12</t>
  </si>
  <si>
    <t>18.10.2019 12:00:00</t>
  </si>
  <si>
    <t>606024</t>
  </si>
  <si>
    <t>M-766 ASLAN NAKLİYAT 35-02-M00766Ö_  M03</t>
  </si>
  <si>
    <t>08.10.2019 11:52:00</t>
  </si>
  <si>
    <t>08.10.2019 12:43:30</t>
  </si>
  <si>
    <t>607100</t>
  </si>
  <si>
    <t>K-4482 35-02-K04482_35-02-K04482</t>
  </si>
  <si>
    <t>10.10.2019 12:06:13</t>
  </si>
  <si>
    <t>10.10.2019 14:02:14</t>
  </si>
  <si>
    <t>542155</t>
  </si>
  <si>
    <t>01.10.2019 09:05:08</t>
  </si>
  <si>
    <t>01.10.2019 12:22:26</t>
  </si>
  <si>
    <t>632828</t>
  </si>
  <si>
    <t>ATALAN TR-1 35-26-L00248_9474585</t>
  </si>
  <si>
    <t>25.10.2019 18:11:27</t>
  </si>
  <si>
    <t>25.10.2019 20:01:54</t>
  </si>
  <si>
    <t>610906</t>
  </si>
  <si>
    <t>20.10.2019 10:59:00</t>
  </si>
  <si>
    <t>20.10.2019 17:13:33</t>
  </si>
  <si>
    <t>583596</t>
  </si>
  <si>
    <t>L-309 35-18-L00309_950447270</t>
  </si>
  <si>
    <t>04.10.2019 14:31:34</t>
  </si>
  <si>
    <t>04.10.2019 20:12:46</t>
  </si>
  <si>
    <t>610034</t>
  </si>
  <si>
    <t>L-284 İMAMOĞLU TRAFO 35-18-L00284_950459394</t>
  </si>
  <si>
    <t>17.10.2019 15:15:58</t>
  </si>
  <si>
    <t>18.10.2019 20:44:48</t>
  </si>
  <si>
    <t>594928</t>
  </si>
  <si>
    <t>K-3012 35-04-K03012_35-04-K03012</t>
  </si>
  <si>
    <t>06.10.2019 10:20:57</t>
  </si>
  <si>
    <t>06.10.2019 12:39:50</t>
  </si>
  <si>
    <t>610309</t>
  </si>
  <si>
    <t>L-284 İMAMOĞLU TRAFO 35-18-L00284_950462296</t>
  </si>
  <si>
    <t>18.10.2019 20:48:05</t>
  </si>
  <si>
    <t>18.10.2019 21:45:04</t>
  </si>
  <si>
    <t>610465</t>
  </si>
  <si>
    <t>M-1305 35-04-M01305_C</t>
  </si>
  <si>
    <t>19.10.2019 09:31:09</t>
  </si>
  <si>
    <t>19.10.2019 11:07:50</t>
  </si>
  <si>
    <t>611400</t>
  </si>
  <si>
    <t>ÖZBEK TR-5 35-19-M00235_35-19-M00235</t>
  </si>
  <si>
    <t>21.10.2019 18:06:44</t>
  </si>
  <si>
    <t>21.10.2019 19:05:55</t>
  </si>
  <si>
    <t>608277</t>
  </si>
  <si>
    <t>ÖZBEK TR-2 35-19-M00232_956662894</t>
  </si>
  <si>
    <t>13.10.2019 13:19:43</t>
  </si>
  <si>
    <t>13.10.2019 14:08:45</t>
  </si>
  <si>
    <t>634161</t>
  </si>
  <si>
    <t>L-287 SCOTCH PARK 35-18-L00287_950447167</t>
  </si>
  <si>
    <t>30.10.2019 12:18:14</t>
  </si>
  <si>
    <t>30.10.2019 14:23:29</t>
  </si>
  <si>
    <t>608880</t>
  </si>
  <si>
    <t>ÜRKMEZ DM-4 (ÜRKMEZ M-21) 35-25-M00155_  M09</t>
  </si>
  <si>
    <t>15.10.2019 09:51:00</t>
  </si>
  <si>
    <t>611360</t>
  </si>
  <si>
    <t>21.10.2019 16:29:22</t>
  </si>
  <si>
    <t>21.10.2019 17:32:52</t>
  </si>
  <si>
    <t>611126</t>
  </si>
  <si>
    <t>21.10.2019 08:51:16</t>
  </si>
  <si>
    <t>610957</t>
  </si>
  <si>
    <t>ÜRKMEZ M-24 35-25-M00158_b3b 9153251</t>
  </si>
  <si>
    <t>20.10.2019 13:23:15</t>
  </si>
  <si>
    <t>20.10.2019 14:16:15</t>
  </si>
  <si>
    <t>609848</t>
  </si>
  <si>
    <t>ÜRKMEZ M-19 35-25-M00152_8035832</t>
  </si>
  <si>
    <t>17.10.2019 10:45:34</t>
  </si>
  <si>
    <t>17.10.2019 14:19:47</t>
  </si>
  <si>
    <t>609302</t>
  </si>
  <si>
    <t>16.10.2019 09:07:33</t>
  </si>
  <si>
    <t>609514</t>
  </si>
  <si>
    <t>16.10.2019 13:45:27</t>
  </si>
  <si>
    <t>16.10.2019 14:17:17</t>
  </si>
  <si>
    <t>609778</t>
  </si>
  <si>
    <t>ÜRKMEZ M-20 35-25-M00160_  M01</t>
  </si>
  <si>
    <t>17.10.2019 03:52:38</t>
  </si>
  <si>
    <t>17.10.2019 04:38:38</t>
  </si>
  <si>
    <t>633564</t>
  </si>
  <si>
    <t>28.10.2019 09:24:03</t>
  </si>
  <si>
    <t>28.10.2019 13:51:44</t>
  </si>
  <si>
    <t>608564</t>
  </si>
  <si>
    <t>GÜMÜLDÜR M-41 35-25-M00041_955259046</t>
  </si>
  <si>
    <t>14.10.2019 10:51:00</t>
  </si>
  <si>
    <t>14.10.2019 12:36:17</t>
  </si>
  <si>
    <t>611495</t>
  </si>
  <si>
    <t>L-284 İMAMOĞLU TRAFO 35-18-L00284_950459312</t>
  </si>
  <si>
    <t>22.10.2019 08:47:43</t>
  </si>
  <si>
    <t>23.10.2019 09:26:42</t>
  </si>
  <si>
    <t>612197</t>
  </si>
  <si>
    <t>ŞEMİKLER TM 35-04-A00003_TR-4 K40</t>
  </si>
  <si>
    <t>24.10.2019 02:00:00</t>
  </si>
  <si>
    <t>24.10.2019 02:22:15</t>
  </si>
  <si>
    <t>611867</t>
  </si>
  <si>
    <t>23.10.2019 08:54:00</t>
  </si>
  <si>
    <t>23.10.2019 09:20:37</t>
  </si>
  <si>
    <t>606031</t>
  </si>
  <si>
    <t>K-3214 35-04-K03214_E</t>
  </si>
  <si>
    <t>08.10.2019 11:13:06</t>
  </si>
  <si>
    <t>08.10.2019 11:48:50</t>
  </si>
  <si>
    <t>583640</t>
  </si>
  <si>
    <t>HATUNDERE TR-1 35-28-M00471_35-28-M00471</t>
  </si>
  <si>
    <t>04.10.2019 16:20:00</t>
  </si>
  <si>
    <t>04.10.2019 16:33:27</t>
  </si>
  <si>
    <t>610459</t>
  </si>
  <si>
    <t>19.10.2019 09:18:00</t>
  </si>
  <si>
    <t>19.10.2019 15:03:00</t>
  </si>
  <si>
    <t>609040</t>
  </si>
  <si>
    <t>L-284 İMAMOĞLU TRAFO 35-18-L00284_950462366</t>
  </si>
  <si>
    <t>15.10.2019 11:44:44</t>
  </si>
  <si>
    <t>15.10.2019 21:06:10</t>
  </si>
  <si>
    <t>608378</t>
  </si>
  <si>
    <t>M-1 35-02-M00001_M-1053 M04</t>
  </si>
  <si>
    <t>13.10.2019 17:43:13</t>
  </si>
  <si>
    <t>13.10.2019 19:50:03</t>
  </si>
  <si>
    <t>634528</t>
  </si>
  <si>
    <t>L-306 35-18-L00306_950446530</t>
  </si>
  <si>
    <t>31.10.2019 11:57:08</t>
  </si>
  <si>
    <t>31.10.2019 14:39:44</t>
  </si>
  <si>
    <t>632935</t>
  </si>
  <si>
    <t>M-314 35-02-M00314_35-02-M00314</t>
  </si>
  <si>
    <t>26.10.2019 09:08:00</t>
  </si>
  <si>
    <t>26.10.2019 11:08:29</t>
  </si>
  <si>
    <t>633028</t>
  </si>
  <si>
    <t>M-315 35-02-M00315_35-02-M00315</t>
  </si>
  <si>
    <t>26.10.2019 13:03:00</t>
  </si>
  <si>
    <t>26.10.2019 14:47:59</t>
  </si>
  <si>
    <t>610311</t>
  </si>
  <si>
    <t>M-10 35-02-M00010_M-280 M03</t>
  </si>
  <si>
    <t>18.10.2019 16:01:03</t>
  </si>
  <si>
    <t>18.10.2019 17:11:00</t>
  </si>
  <si>
    <t>610290</t>
  </si>
  <si>
    <t>M-13 35-02-M00013_M-320 M07</t>
  </si>
  <si>
    <t>18.10.2019 16:01:00</t>
  </si>
  <si>
    <t>18.10.2019 16:50:00</t>
  </si>
  <si>
    <t>609127</t>
  </si>
  <si>
    <t>M-13 35-02-M00013_M-157 M03</t>
  </si>
  <si>
    <t>15.10.2019 15:27:16</t>
  </si>
  <si>
    <t>15.10.2019 16:57:15</t>
  </si>
  <si>
    <t>611582</t>
  </si>
  <si>
    <t>M-320 35-02-M00320_M-1344 M02</t>
  </si>
  <si>
    <t>22.10.2019 10:41:08</t>
  </si>
  <si>
    <t>22.10.2019 11:19:53</t>
  </si>
  <si>
    <t>608360</t>
  </si>
  <si>
    <t>M-10 35-02-M00010_M-1437 M05</t>
  </si>
  <si>
    <t>13.10.2019 17:20:42</t>
  </si>
  <si>
    <t>13.10.2019 17:32:12</t>
  </si>
  <si>
    <t>608424</t>
  </si>
  <si>
    <t>M-249 35-02-M00249_M-158 M04</t>
  </si>
  <si>
    <t>13.10.2019 22:16:31</t>
  </si>
  <si>
    <t>14.10.2019 00:40:19</t>
  </si>
  <si>
    <t>542639</t>
  </si>
  <si>
    <t>02.10.2019 10:46:18</t>
  </si>
  <si>
    <t>02.10.2019 11:46:50</t>
  </si>
  <si>
    <t>594868</t>
  </si>
  <si>
    <t>M-13 35-02-M00013_M-408 M08</t>
  </si>
  <si>
    <t>06.10.2019 09:01:01</t>
  </si>
  <si>
    <t>06.10.2019 10:22:04</t>
  </si>
  <si>
    <t>633210</t>
  </si>
  <si>
    <t>ÖZBEK DM 35-19-M00044_  M02</t>
  </si>
  <si>
    <t>27.10.2019 07:58:12</t>
  </si>
  <si>
    <t>27.10.2019 09:15:54</t>
  </si>
  <si>
    <t>609252</t>
  </si>
  <si>
    <t>L-400 35-18-L00400_950459376</t>
  </si>
  <si>
    <t>15.10.2019 20:40:29</t>
  </si>
  <si>
    <t>16.10.2019 01:43:40</t>
  </si>
  <si>
    <t>634158</t>
  </si>
  <si>
    <t>K-3214 35-04-K03214_A</t>
  </si>
  <si>
    <t>30.10.2019 10:38:00</t>
  </si>
  <si>
    <t>30.10.2019 11:37:12</t>
  </si>
  <si>
    <t>634142</t>
  </si>
  <si>
    <t>K-3903 35-04-K03903_E</t>
  </si>
  <si>
    <t>30.10.2019 10:13:00</t>
  </si>
  <si>
    <t>30.10.2019 10:48:27</t>
  </si>
  <si>
    <t>634140</t>
  </si>
  <si>
    <t>K-3903 35-04-K03903_B</t>
  </si>
  <si>
    <t>30.10.2019 10:09:31</t>
  </si>
  <si>
    <t>30.10.2019 11:15:34</t>
  </si>
  <si>
    <t>553020</t>
  </si>
  <si>
    <t>M-315 35-02-M00315_T12B T</t>
  </si>
  <si>
    <t>03.10.2019 10:06:02</t>
  </si>
  <si>
    <t>03.10.2019 14:01:37</t>
  </si>
  <si>
    <t>633226</t>
  </si>
  <si>
    <t>M-316 35-02-M00316_35-02-M00316</t>
  </si>
  <si>
    <t>27.10.2019 09:12:00</t>
  </si>
  <si>
    <t>27.10.2019 11:20:52</t>
  </si>
  <si>
    <t>608793</t>
  </si>
  <si>
    <t>L-424 AKTAŞ MARKET 35-18-L00424_950446567</t>
  </si>
  <si>
    <t>14.10.2019 19:04:32</t>
  </si>
  <si>
    <t>14.10.2019 22:51:33</t>
  </si>
  <si>
    <t>594854</t>
  </si>
  <si>
    <t>M-421 35-02-M00421_35-02-M00421</t>
  </si>
  <si>
    <t>06.10.2019 08:50:00</t>
  </si>
  <si>
    <t>06.10.2019 10:23:42</t>
  </si>
  <si>
    <t>605868</t>
  </si>
  <si>
    <t>L-336 REİSDERE 35-18-L00336_950461687</t>
  </si>
  <si>
    <t>08.10.2019 07:38:23</t>
  </si>
  <si>
    <t>08.10.2019 12:45:35</t>
  </si>
  <si>
    <t>606049</t>
  </si>
  <si>
    <t>K-1397 GÖRECE 35-22-K01397_955262372</t>
  </si>
  <si>
    <t>08.10.2019 11:29:57</t>
  </si>
  <si>
    <t>08.10.2019 17:51:25</t>
  </si>
  <si>
    <t>609927</t>
  </si>
  <si>
    <t>DM-2/TR-12 35-22-M00299_955264545</t>
  </si>
  <si>
    <t>17.10.2019 11:07:35</t>
  </si>
  <si>
    <t>17.10.2019 12:16:52</t>
  </si>
  <si>
    <t>542606</t>
  </si>
  <si>
    <t>02.10.2019 09:42:44</t>
  </si>
  <si>
    <t>02.10.2019 10:37:37</t>
  </si>
  <si>
    <t>607504</t>
  </si>
  <si>
    <t>PAYAMLI M-9 35-25-M00165_956637754</t>
  </si>
  <si>
    <t>11.10.2019 11:17:09</t>
  </si>
  <si>
    <t>11.10.2019 18:30:45</t>
  </si>
  <si>
    <t>609405</t>
  </si>
  <si>
    <t>DM-14/3A (TR-14/13) 45-71-M00549_C</t>
  </si>
  <si>
    <t>16.10.2019 10:55:23</t>
  </si>
  <si>
    <t>16.10.2019 11:35:12</t>
  </si>
  <si>
    <t>633323</t>
  </si>
  <si>
    <t>M-317 35-02-M00317_35-02-M00317</t>
  </si>
  <si>
    <t>27.10.2019 13:02:00</t>
  </si>
  <si>
    <t>27.10.2019 14:53:23</t>
  </si>
  <si>
    <t>609852</t>
  </si>
  <si>
    <t>17.10.2019 09:35:59</t>
  </si>
  <si>
    <t>17.10.2019 09:44:34</t>
  </si>
  <si>
    <t>610972</t>
  </si>
  <si>
    <t>20.10.2019 13:49:12</t>
  </si>
  <si>
    <t>20.10.2019 14:31:20</t>
  </si>
  <si>
    <t>606317</t>
  </si>
  <si>
    <t>08.10.2019 18:01:54</t>
  </si>
  <si>
    <t>08.10.2019 18:47:19</t>
  </si>
  <si>
    <t>606303</t>
  </si>
  <si>
    <t>08.10.2019 18:18:26</t>
  </si>
  <si>
    <t>09.10.2019 01:02:14</t>
  </si>
  <si>
    <t>607266</t>
  </si>
  <si>
    <t>ARSLANLAR TM 35-26-A00004_ÖZBEY M15</t>
  </si>
  <si>
    <t>10.10.2019 18:42:14</t>
  </si>
  <si>
    <t>10.10.2019 18:58:25</t>
  </si>
  <si>
    <t>605402</t>
  </si>
  <si>
    <t>SALİHLİ İM 45-78-A00001_ŞEHİR-4 L031</t>
  </si>
  <si>
    <t>07.10.2019 10:26:56</t>
  </si>
  <si>
    <t>07.10.2019 11:21:54</t>
  </si>
  <si>
    <t>607280</t>
  </si>
  <si>
    <t>10.10.2019 18:59:01</t>
  </si>
  <si>
    <t>10.10.2019 21:46:07</t>
  </si>
  <si>
    <t>607367</t>
  </si>
  <si>
    <t>ARSLANLAR TM 35-26-A00004_KUTLUTAŞ M29</t>
  </si>
  <si>
    <t>11.10.2019 08:19:53</t>
  </si>
  <si>
    <t>11.10.2019 10:25:08</t>
  </si>
  <si>
    <t>607369</t>
  </si>
  <si>
    <t>ARSLANLAR TM 35-26-A00004_DAĞKIZILCA-1 M32</t>
  </si>
  <si>
    <t>11.10.2019 08:22:47</t>
  </si>
  <si>
    <t>11.10.2019 08:50:43</t>
  </si>
  <si>
    <t>610934</t>
  </si>
  <si>
    <t>SALİHLİ İM 45-78-A00001_ŞEHİR-3 L026</t>
  </si>
  <si>
    <t>20.10.2019 12:11:14</t>
  </si>
  <si>
    <t>20.10.2019 13:11:38</t>
  </si>
  <si>
    <t>583805</t>
  </si>
  <si>
    <t>M-423 35-02-M00423_913709932</t>
  </si>
  <si>
    <t>04.10.2019 18:58:16</t>
  </si>
  <si>
    <t>04.10.2019 19:58:16</t>
  </si>
  <si>
    <t>605318</t>
  </si>
  <si>
    <t>M-423 35-02-M00423_914617625</t>
  </si>
  <si>
    <t>07.10.2019 08:28:55</t>
  </si>
  <si>
    <t>07.10.2019 10:30:35</t>
  </si>
  <si>
    <t>608805</t>
  </si>
  <si>
    <t>L-424 AKTAŞ MARKET 35-18-L00424_950456921</t>
  </si>
  <si>
    <t>14.10.2019 19:25:19</t>
  </si>
  <si>
    <t>14.10.2019 22:39:59</t>
  </si>
  <si>
    <t>611559</t>
  </si>
  <si>
    <t>22.10.2019 10:07:50</t>
  </si>
  <si>
    <t>22.10.2019 11:12:26</t>
  </si>
  <si>
    <t>612091</t>
  </si>
  <si>
    <t>M-10 35-02-M00010_M-367 M08</t>
  </si>
  <si>
    <t>23.10.2019 17:16:56</t>
  </si>
  <si>
    <t>23.10.2019 17:45:07</t>
  </si>
  <si>
    <t>610920</t>
  </si>
  <si>
    <t>20.10.2019 11:27:14</t>
  </si>
  <si>
    <t>20.10.2019 12:36:22</t>
  </si>
  <si>
    <t>610310</t>
  </si>
  <si>
    <t>K-24 35-01-K00024_911376361</t>
  </si>
  <si>
    <t>18.10.2019 10:55:08</t>
  </si>
  <si>
    <t>18.10.2019 18:05:00</t>
  </si>
  <si>
    <t>610376</t>
  </si>
  <si>
    <t>K-24 35-01-K00024_35-01-K00024</t>
  </si>
  <si>
    <t>18.10.2019 19:27:24</t>
  </si>
  <si>
    <t>18.10.2019 19:45:00</t>
  </si>
  <si>
    <t>608171</t>
  </si>
  <si>
    <t>13.10.2019 09:57:00</t>
  </si>
  <si>
    <t>608080</t>
  </si>
  <si>
    <t>M-279 35-02-M00279_M-281 M02</t>
  </si>
  <si>
    <t>12.10.2019 18:38:45</t>
  </si>
  <si>
    <t>12.10.2019 19:27:49</t>
  </si>
  <si>
    <t>542771</t>
  </si>
  <si>
    <t>02.10.2019 15:09:00</t>
  </si>
  <si>
    <t>02.10.2019 16:09:10</t>
  </si>
  <si>
    <t>573244</t>
  </si>
  <si>
    <t>L-283 35-18-L00283_12439468</t>
  </si>
  <si>
    <t>03.10.2019 17:48:20</t>
  </si>
  <si>
    <t>03.10.2019 19:20:34</t>
  </si>
  <si>
    <t>607234</t>
  </si>
  <si>
    <t>10.10.2019 17:27:27</t>
  </si>
  <si>
    <t>10.10.2019 18:51:07</t>
  </si>
  <si>
    <t>610567</t>
  </si>
  <si>
    <t>M-286 35-02-M00286_M-1558 M02</t>
  </si>
  <si>
    <t>19.10.2019 12:21:59</t>
  </si>
  <si>
    <t>19.10.2019 13:54:39</t>
  </si>
  <si>
    <t>610724</t>
  </si>
  <si>
    <t>19.10.2019 17:23:46</t>
  </si>
  <si>
    <t>19.10.2019 18:58:12</t>
  </si>
  <si>
    <t>610613</t>
  </si>
  <si>
    <t>19.10.2019 13:32:33</t>
  </si>
  <si>
    <t>19.10.2019 14:15:04</t>
  </si>
  <si>
    <t>609052</t>
  </si>
  <si>
    <t>M-236 35-02-M00236_M-279 M04</t>
  </si>
  <si>
    <t>15.10.2019 12:30:32</t>
  </si>
  <si>
    <t>15.10.2019 13:01:13</t>
  </si>
  <si>
    <t>607603</t>
  </si>
  <si>
    <t>M-13 35-02-M00013_M-30 M10</t>
  </si>
  <si>
    <t>11.10.2019 15:26:00</t>
  </si>
  <si>
    <t>11.10.2019 16:18:11</t>
  </si>
  <si>
    <t>634657</t>
  </si>
  <si>
    <t>L-240 PTT TRAFO 35-18-L00240_0 7843517</t>
  </si>
  <si>
    <t>31.10.2019 17:59:56</t>
  </si>
  <si>
    <t>31.10.2019 21:19:12</t>
  </si>
  <si>
    <t>583468</t>
  </si>
  <si>
    <t>L-226 ARITMA 35-18-L00226_a1b 11685812</t>
  </si>
  <si>
    <t>04.10.2019 12:05:25</t>
  </si>
  <si>
    <t>04.10.2019 21:17:52</t>
  </si>
  <si>
    <t>634281</t>
  </si>
  <si>
    <t>30.10.2019 15:37:44</t>
  </si>
  <si>
    <t>30.10.2019 16:33:25</t>
  </si>
  <si>
    <t>553055</t>
  </si>
  <si>
    <t>K-4482 35-02-K04482_B</t>
  </si>
  <si>
    <t>03.10.2019 11:04:28</t>
  </si>
  <si>
    <t>03.10.2019 13:32:54</t>
  </si>
  <si>
    <t>553047</t>
  </si>
  <si>
    <t>L-283 35-18-L00283_915053122</t>
  </si>
  <si>
    <t>03.10.2019 10:48:52</t>
  </si>
  <si>
    <t>10.10.2019 11:22:00</t>
  </si>
  <si>
    <t>553049</t>
  </si>
  <si>
    <t>L-283 35-18-L00283_10346640</t>
  </si>
  <si>
    <t>03.10.2019 10:54:05</t>
  </si>
  <si>
    <t>03.10.2019 12:06:59</t>
  </si>
  <si>
    <t>563122</t>
  </si>
  <si>
    <t>03.10.2019 13:50:03</t>
  </si>
  <si>
    <t>03.10.2019 18:04:17</t>
  </si>
  <si>
    <t>573312</t>
  </si>
  <si>
    <t>03.10.2019 21:01:41</t>
  </si>
  <si>
    <t>03.10.2019 22:27:02</t>
  </si>
  <si>
    <t>610378</t>
  </si>
  <si>
    <t>L-287 SCOTCH PARK 35-18-L00287_950447185</t>
  </si>
  <si>
    <t>18.10.2019 13:13:56</t>
  </si>
  <si>
    <t>19.10.2019 01:20:16</t>
  </si>
  <si>
    <t>634730</t>
  </si>
  <si>
    <t>L-329 MİSTRAL SİTESİ 35-18-L00329_  L01</t>
  </si>
  <si>
    <t>31.10.2019 23:50:00</t>
  </si>
  <si>
    <t>01.11.2019 02:19:13</t>
  </si>
  <si>
    <t>573345</t>
  </si>
  <si>
    <t>L-319 BAHÇELİEVLER-2 35-18-L00319_950430271</t>
  </si>
  <si>
    <t>04.10.2019 07:45:49</t>
  </si>
  <si>
    <t>04.10.2019 11:36:13</t>
  </si>
  <si>
    <t>583777</t>
  </si>
  <si>
    <t>L-326 35-18-L00326_950430299</t>
  </si>
  <si>
    <t>04.10.2019 17:50:31</t>
  </si>
  <si>
    <t>04.10.2019 21:03:21</t>
  </si>
  <si>
    <t>611187</t>
  </si>
  <si>
    <t>L-319 BAHÇELİEVLER-2 35-18-L00319_35-18-L00319</t>
  </si>
  <si>
    <t>21.10.2019 10:02:32</t>
  </si>
  <si>
    <t>21.10.2019 10:21:04</t>
  </si>
  <si>
    <t>633238</t>
  </si>
  <si>
    <t>L-283 35-18-L00283_950446752</t>
  </si>
  <si>
    <t>27.10.2019 09:26:01</t>
  </si>
  <si>
    <t>27.10.2019 09:52:09</t>
  </si>
  <si>
    <t>632915</t>
  </si>
  <si>
    <t>L-434 MENDERES BP 35-18-L00434_950446798</t>
  </si>
  <si>
    <t>26.10.2019 07:51:54</t>
  </si>
  <si>
    <t>26.10.2019 10:48:27</t>
  </si>
  <si>
    <t>606245</t>
  </si>
  <si>
    <t>SALİHLİ İM 45-78-A00001_SALİHLİ-3 M10</t>
  </si>
  <si>
    <t>08.10.2019 16:25:58</t>
  </si>
  <si>
    <t>08.10.2019 16:50:00</t>
  </si>
  <si>
    <t>606474</t>
  </si>
  <si>
    <t>L-226 ARITMA 35-18-L00226_b1b 5719771</t>
  </si>
  <si>
    <t>09.10.2019 08:54:47</t>
  </si>
  <si>
    <t>595024</t>
  </si>
  <si>
    <t>L-434 MENDERES BP 35-18-L00434_7044632</t>
  </si>
  <si>
    <t>06.10.2019 12:57:49</t>
  </si>
  <si>
    <t>06.10.2019 17:41:03</t>
  </si>
  <si>
    <t>583628</t>
  </si>
  <si>
    <t>K-1774 35-02-K01774_913130044</t>
  </si>
  <si>
    <t>04.10.2019 15:26:55</t>
  </si>
  <si>
    <t>04.10.2019 16:45:48</t>
  </si>
  <si>
    <t>609536</t>
  </si>
  <si>
    <t>PAYAMLI M-21 35-25-M00171_956641795</t>
  </si>
  <si>
    <t>16.10.2019 11:39:35</t>
  </si>
  <si>
    <t>16.10.2019 18:10:21</t>
  </si>
  <si>
    <t>594536</t>
  </si>
  <si>
    <t>L-333 KONAKKENT 35-18-L00333_  L02</t>
  </si>
  <si>
    <t>05.10.2019 15:13:36</t>
  </si>
  <si>
    <t>05.10.2019 16:17:14</t>
  </si>
  <si>
    <t>610681</t>
  </si>
  <si>
    <t>19.10.2019 16:16:12</t>
  </si>
  <si>
    <t>19.10.2019 19:09:12</t>
  </si>
  <si>
    <t>634558</t>
  </si>
  <si>
    <t>K-1324 35-01-K01324_915037272</t>
  </si>
  <si>
    <t>31.10.2019 13:40:16</t>
  </si>
  <si>
    <t>31.10.2019 19:02:57</t>
  </si>
  <si>
    <t>584191</t>
  </si>
  <si>
    <t>05.10.2019 07:37:35</t>
  </si>
  <si>
    <t>05.10.2019 15:30:22</t>
  </si>
  <si>
    <t>611238</t>
  </si>
  <si>
    <t>K-3776 35-04-K03776_F 1b F</t>
  </si>
  <si>
    <t>21.10.2019 11:32:00</t>
  </si>
  <si>
    <t>21.10.2019 13:27:51</t>
  </si>
  <si>
    <t>609698</t>
  </si>
  <si>
    <t>L-327 DELPHİ DOKTORLAR SİTESİ 35-18-L00327_10446084</t>
  </si>
  <si>
    <t>16.10.2019 19:01:31</t>
  </si>
  <si>
    <t>16.10.2019 20:55:10</t>
  </si>
  <si>
    <t>633927</t>
  </si>
  <si>
    <t>L-258/1 35-18-L00608_950446840</t>
  </si>
  <si>
    <t>29.10.2019 13:44:35</t>
  </si>
  <si>
    <t>29.10.2019 15:16:52</t>
  </si>
  <si>
    <t>607244</t>
  </si>
  <si>
    <t>K-4629 35-04-K04629_A</t>
  </si>
  <si>
    <t>10.10.2019 17:40:32</t>
  </si>
  <si>
    <t>10.10.2019 19:06:21</t>
  </si>
  <si>
    <t>610916</t>
  </si>
  <si>
    <t>PAYAMLI M-18 35-25-M00169_956641900</t>
  </si>
  <si>
    <t>20.10.2019 11:07:36</t>
  </si>
  <si>
    <t>20.10.2019 12:50:37</t>
  </si>
  <si>
    <t>594797</t>
  </si>
  <si>
    <t>K-3190 35-01-K03190_915930715</t>
  </si>
  <si>
    <t>05.10.2019 23:54:09</t>
  </si>
  <si>
    <t>06.10.2019 00:43:10</t>
  </si>
  <si>
    <t>606314</t>
  </si>
  <si>
    <t>K-3083 35-04-K03083_D2</t>
  </si>
  <si>
    <t>08.10.2019 17:35:37</t>
  </si>
  <si>
    <t>08.10.2019 19:22:33</t>
  </si>
  <si>
    <t>611133</t>
  </si>
  <si>
    <t>K-3776 35-04-K03776_A</t>
  </si>
  <si>
    <t>21.10.2019 08:32:12</t>
  </si>
  <si>
    <t>21.10.2019 22:00:00</t>
  </si>
  <si>
    <t>607600</t>
  </si>
  <si>
    <t>M-1643 35-04-M01643_B</t>
  </si>
  <si>
    <t>11.10.2019 15:10:53</t>
  </si>
  <si>
    <t>11.10.2019 16:26:16</t>
  </si>
  <si>
    <t>594738</t>
  </si>
  <si>
    <t>K-3190 35-01-K03190_911766616</t>
  </si>
  <si>
    <t>05.10.2019 19:00:17</t>
  </si>
  <si>
    <t>05.10.2019 21:13:54</t>
  </si>
  <si>
    <t>606249</t>
  </si>
  <si>
    <t>ALANİÇİ TR-1 35-28-M00264_35-28-M00264</t>
  </si>
  <si>
    <t>08.10.2019 16:29:09</t>
  </si>
  <si>
    <t>08.10.2019 18:14:23</t>
  </si>
  <si>
    <t>605854</t>
  </si>
  <si>
    <t>ALANİÇİ TR-1 35-28-M00264_A</t>
  </si>
  <si>
    <t>08.10.2019 06:34:49</t>
  </si>
  <si>
    <t>08.10.2019 08:44:47</t>
  </si>
  <si>
    <t>609076</t>
  </si>
  <si>
    <t>TR-118 EMEK SANAYİ-1 35-26-L00040_956600800</t>
  </si>
  <si>
    <t>15.10.2019 13:22:17</t>
  </si>
  <si>
    <t>15.10.2019 14:38:55</t>
  </si>
  <si>
    <t>634013</t>
  </si>
  <si>
    <t>PAYAMLI M-28 35-25-M00195_956645034</t>
  </si>
  <si>
    <t>29.10.2019 18:35:50</t>
  </si>
  <si>
    <t>29.10.2019 19:25:24</t>
  </si>
  <si>
    <t>609762</t>
  </si>
  <si>
    <t>K-232 35-01-K00232_K-4731 K04</t>
  </si>
  <si>
    <t>17.10.2019 00:57:10</t>
  </si>
  <si>
    <t>17.10.2019 01:21:24</t>
  </si>
  <si>
    <t>610989</t>
  </si>
  <si>
    <t>PAYAMLI M-23 35-25-M00190_956651307</t>
  </si>
  <si>
    <t>20.10.2019 15:03:06</t>
  </si>
  <si>
    <t>20.10.2019 16:40:45</t>
  </si>
  <si>
    <t>607990</t>
  </si>
  <si>
    <t>DAĞKIZILCA-1 35-26-M00499_950042378</t>
  </si>
  <si>
    <t>12.10.2019 14:56:24</t>
  </si>
  <si>
    <t>12.10.2019 18:20:13</t>
  </si>
  <si>
    <t>542283</t>
  </si>
  <si>
    <t>DM-15/03 45-71-M00645_953211375</t>
  </si>
  <si>
    <t>01.10.2019 12:25:18</t>
  </si>
  <si>
    <t>01.10.2019 15:42:56</t>
  </si>
  <si>
    <t>633093</t>
  </si>
  <si>
    <t>K-3441 35-04-K03441_35-04-K03441</t>
  </si>
  <si>
    <t>26.10.2019 16:42:51</t>
  </si>
  <si>
    <t>26.10.2019 17:02:50</t>
  </si>
  <si>
    <t>605463</t>
  </si>
  <si>
    <t>K-3441 35-04-K03441_C</t>
  </si>
  <si>
    <t>07.10.2019 12:10:55</t>
  </si>
  <si>
    <t>07.10.2019 13:15:02</t>
  </si>
  <si>
    <t>633623</t>
  </si>
  <si>
    <t>L-329 MİSTRAL SİTESİ 35-18-L00329_950436845</t>
  </si>
  <si>
    <t>28.10.2019 11:01:10</t>
  </si>
  <si>
    <t>28.10.2019 15:49:58</t>
  </si>
  <si>
    <t>606038</t>
  </si>
  <si>
    <t>TR-56 35-17-M00056_6054321</t>
  </si>
  <si>
    <t>08.10.2019 11:18:27</t>
  </si>
  <si>
    <t>08.10.2019 12:06:27</t>
  </si>
  <si>
    <t>633584</t>
  </si>
  <si>
    <t>L-274 35-18-L00274_950444859</t>
  </si>
  <si>
    <t>28.10.2019 09:59:50</t>
  </si>
  <si>
    <t>28.10.2019 15:21:17</t>
  </si>
  <si>
    <t>608690</t>
  </si>
  <si>
    <t>K-3761 35-02-K03761_99954107</t>
  </si>
  <si>
    <t>14.10.2019 15:09:43</t>
  </si>
  <si>
    <t>14.10.2019 18:12:49</t>
  </si>
  <si>
    <t>609220</t>
  </si>
  <si>
    <t>M-1876 35-02-M01876_942133132</t>
  </si>
  <si>
    <t>15.10.2019 18:50:47</t>
  </si>
  <si>
    <t>15.10.2019 20:02:18</t>
  </si>
  <si>
    <t>542375</t>
  </si>
  <si>
    <t>DM-15/03 45-71-M00645_953244932</t>
  </si>
  <si>
    <t>01.10.2019 15:21:02</t>
  </si>
  <si>
    <t>01.10.2019 16:07:58</t>
  </si>
  <si>
    <t>612148</t>
  </si>
  <si>
    <t>23.10.2019 19:38:40</t>
  </si>
  <si>
    <t>23.10.2019 20:03:49</t>
  </si>
  <si>
    <t>605966</t>
  </si>
  <si>
    <t>DEMİRCİ TR-1 35-26-M00780_942570330</t>
  </si>
  <si>
    <t>08.10.2019 08:59:39</t>
  </si>
  <si>
    <t>08.10.2019 10:39:25</t>
  </si>
  <si>
    <t>583552</t>
  </si>
  <si>
    <t>L-274 35-18-L00274_950444839</t>
  </si>
  <si>
    <t>04.10.2019 14:11:25</t>
  </si>
  <si>
    <t>04.10.2019 15:43:44</t>
  </si>
  <si>
    <t>608012</t>
  </si>
  <si>
    <t>12.10.2019 16:12:42</t>
  </si>
  <si>
    <t>12.10.2019 17:39:38</t>
  </si>
  <si>
    <t>607217</t>
  </si>
  <si>
    <t>DM-15/02 KEÇİLİKÖY 45-71-M00646_953244557</t>
  </si>
  <si>
    <t>10.10.2019 16:28:58</t>
  </si>
  <si>
    <t>10.10.2019 17:48:41</t>
  </si>
  <si>
    <t>610292</t>
  </si>
  <si>
    <t>18.10.2019 18:27:34</t>
  </si>
  <si>
    <t>18.10.2019 18:50:00</t>
  </si>
  <si>
    <t>632559</t>
  </si>
  <si>
    <t>25.10.2019 08:44:37</t>
  </si>
  <si>
    <t>25.10.2019 09:07:03</t>
  </si>
  <si>
    <t>609853</t>
  </si>
  <si>
    <t>17.10.2019 09:31:57</t>
  </si>
  <si>
    <t>17.10.2019 11:09:29</t>
  </si>
  <si>
    <t>609978</t>
  </si>
  <si>
    <t>17.10.2019 13:11:08</t>
  </si>
  <si>
    <t>17.10.2019 14:08:08</t>
  </si>
  <si>
    <t>607317</t>
  </si>
  <si>
    <t>10.10.2019 21:21:33</t>
  </si>
  <si>
    <t>10.10.2019 22:21:58</t>
  </si>
  <si>
    <t>633729</t>
  </si>
  <si>
    <t>DEMİRCİ TR-1 35-26-M00780_956631569</t>
  </si>
  <si>
    <t>28.10.2019 15:52:18</t>
  </si>
  <si>
    <t>29.10.2019 19:27:30</t>
  </si>
  <si>
    <t>612005</t>
  </si>
  <si>
    <t>23.10.2019 13:51:58</t>
  </si>
  <si>
    <t>23.10.2019 14:48:16</t>
  </si>
  <si>
    <t>632449</t>
  </si>
  <si>
    <t>DM-14/11 (DM-23/2-B) 45-71-M01944_953177458</t>
  </si>
  <si>
    <t>24.10.2019 17:32:11</t>
  </si>
  <si>
    <t>24.10.2019 18:43:14</t>
  </si>
  <si>
    <t>542440</t>
  </si>
  <si>
    <t>K-4871 35-01-K04871_910966314</t>
  </si>
  <si>
    <t>01.10.2019 17:07:48</t>
  </si>
  <si>
    <t>02.10.2019 10:48:32</t>
  </si>
  <si>
    <t>605594</t>
  </si>
  <si>
    <t>K-4024 35-01-K04024_911478106</t>
  </si>
  <si>
    <t>07.10.2019 16:27:40</t>
  </si>
  <si>
    <t>07.10.2019 17:08:41</t>
  </si>
  <si>
    <t>632522</t>
  </si>
  <si>
    <t>K-822 35-01-K00822_911106945</t>
  </si>
  <si>
    <t>24.10.2019 23:24:07</t>
  </si>
  <si>
    <t>25.10.2019 00:40:27</t>
  </si>
  <si>
    <t>552984</t>
  </si>
  <si>
    <t>K-2940 35-04-K02940_C</t>
  </si>
  <si>
    <t>03.10.2019 09:14:00</t>
  </si>
  <si>
    <t>03.10.2019 10:48:12</t>
  </si>
  <si>
    <t>611061</t>
  </si>
  <si>
    <t>ÜRKMEZ M-22 35-25-M00156_c6b C</t>
  </si>
  <si>
    <t>20.10.2019 18:54:15</t>
  </si>
  <si>
    <t>20.10.2019 19:32:18</t>
  </si>
  <si>
    <t>583422</t>
  </si>
  <si>
    <t>YAHŞELLİ TR-4 35-28-M00194_35-28-M00194</t>
  </si>
  <si>
    <t>04.10.2019 10:38:00</t>
  </si>
  <si>
    <t>04.10.2019 13:14:11</t>
  </si>
  <si>
    <t>573342</t>
  </si>
  <si>
    <t>YAHŞELLİ KÖK 35-28-M00293_  M03</t>
  </si>
  <si>
    <t>04.10.2019 07:30:13</t>
  </si>
  <si>
    <t>04.10.2019 08:03:00</t>
  </si>
  <si>
    <t>633329</t>
  </si>
  <si>
    <t>YAHŞELLİ KÖK 35-28-M00293_  M01</t>
  </si>
  <si>
    <t>27.10.2019 13:18:33</t>
  </si>
  <si>
    <t>27.10.2019 13:24:48</t>
  </si>
  <si>
    <t>607111</t>
  </si>
  <si>
    <t>K-1664 35-04-K01664_A</t>
  </si>
  <si>
    <t>10.10.2019 12:41:56</t>
  </si>
  <si>
    <t>10.10.2019 16:53:50</t>
  </si>
  <si>
    <t>611882</t>
  </si>
  <si>
    <t>M-1036 35-04-M01036_35-04-M01036</t>
  </si>
  <si>
    <t>23.10.2019 09:17:00</t>
  </si>
  <si>
    <t>23.10.2019 11:32:22</t>
  </si>
  <si>
    <t>542461</t>
  </si>
  <si>
    <t>YAHŞELLİ TR-2 35-28-M00188_C</t>
  </si>
  <si>
    <t>01.10.2019 18:04:30</t>
  </si>
  <si>
    <t>01.10.2019 18:59:25</t>
  </si>
  <si>
    <t>542484</t>
  </si>
  <si>
    <t>01.10.2019 19:10:18</t>
  </si>
  <si>
    <t>01.10.2019 21:12:01</t>
  </si>
  <si>
    <t>633835</t>
  </si>
  <si>
    <t>PAYAMLI M-23 35-25-M00190_DIREK TIPI TRAFO HUCRESI H01</t>
  </si>
  <si>
    <t>29.10.2019 07:40:03</t>
  </si>
  <si>
    <t>29.10.2019 08:50:38</t>
  </si>
  <si>
    <t>634261</t>
  </si>
  <si>
    <t>30.10.2019 14:39:00</t>
  </si>
  <si>
    <t>30.10.2019 15:07:34</t>
  </si>
  <si>
    <t>609112</t>
  </si>
  <si>
    <t>ORMANKÖY 35-26-M00465_10208964</t>
  </si>
  <si>
    <t>15.10.2019 14:34:34</t>
  </si>
  <si>
    <t>15.10.2019 17:37:18</t>
  </si>
  <si>
    <t>622358</t>
  </si>
  <si>
    <t>L-372 35-18-L00372_949926757</t>
  </si>
  <si>
    <t>24.10.2019 13:11:17</t>
  </si>
  <si>
    <t>24.10.2019 14:14:48</t>
  </si>
  <si>
    <t>610650</t>
  </si>
  <si>
    <t>L-281 35-18-L00281_950438296</t>
  </si>
  <si>
    <t>19.10.2019 15:13:18</t>
  </si>
  <si>
    <t>19.10.2019 19:45:20</t>
  </si>
  <si>
    <t>542754</t>
  </si>
  <si>
    <t>L-281 35-18-L00281_950438316</t>
  </si>
  <si>
    <t>02.10.2019 14:33:07</t>
  </si>
  <si>
    <t>11.10.2019 15:43:56</t>
  </si>
  <si>
    <t>608802</t>
  </si>
  <si>
    <t>L-372 35-18-L00372_915036121</t>
  </si>
  <si>
    <t>14.10.2019 19:10:11</t>
  </si>
  <si>
    <t>15.10.2019 18:58:58</t>
  </si>
  <si>
    <t>611471</t>
  </si>
  <si>
    <t>L-386 TARABYA EVLERİ 35-18-L00386_950437908</t>
  </si>
  <si>
    <t>22.10.2019 07:15:39</t>
  </si>
  <si>
    <t>25.10.2019 13:07:49</t>
  </si>
  <si>
    <t>632479</t>
  </si>
  <si>
    <t>L-372 35-18-L00372_949964090</t>
  </si>
  <si>
    <t>24.10.2019 18:33:04</t>
  </si>
  <si>
    <t>24.10.2019 21:17:13</t>
  </si>
  <si>
    <t>607983</t>
  </si>
  <si>
    <t>DM-15/02 KEÇİLİKÖY 45-71-M00646_953211388</t>
  </si>
  <si>
    <t>12.10.2019 14:56:00</t>
  </si>
  <si>
    <t>12.10.2019 15:17:18</t>
  </si>
  <si>
    <t>632643</t>
  </si>
  <si>
    <t>L-372 35-18-L00372_950438389</t>
  </si>
  <si>
    <t>25.10.2019 10:48:15</t>
  </si>
  <si>
    <t>25.10.2019 18:56:05</t>
  </si>
  <si>
    <t>594533</t>
  </si>
  <si>
    <t>SAGLIK TR-1 35-26-L00360_8735773</t>
  </si>
  <si>
    <t>05.10.2019 14:23:05</t>
  </si>
  <si>
    <t>05.10.2019 15:37:24</t>
  </si>
  <si>
    <t>634163</t>
  </si>
  <si>
    <t>GÜMÜLDÜR M-48 35-25-M00048_DIREK TIPI TRAFO HUCRESI H01</t>
  </si>
  <si>
    <t>30.10.2019 10:44:46</t>
  </si>
  <si>
    <t>30.10.2019 12:58:11</t>
  </si>
  <si>
    <t>583532</t>
  </si>
  <si>
    <t>K-1477 35-03-K01477_C</t>
  </si>
  <si>
    <t>04.10.2019 13:50:10</t>
  </si>
  <si>
    <t>04.10.2019 14:20:33</t>
  </si>
  <si>
    <t>584345</t>
  </si>
  <si>
    <t>K-4378 35-03-K04378_910053379</t>
  </si>
  <si>
    <t>05.10.2019 10:09:39</t>
  </si>
  <si>
    <t>05.10.2019 11:24:59</t>
  </si>
  <si>
    <t>542318</t>
  </si>
  <si>
    <t>K-4267 35-03-K04267_35-03-K04267</t>
  </si>
  <si>
    <t>01.10.2019 13:38:00</t>
  </si>
  <si>
    <t>01.10.2019 14:40:53</t>
  </si>
  <si>
    <t>632710</t>
  </si>
  <si>
    <t>K-3195 35-03-K03195_D</t>
  </si>
  <si>
    <t>25.10.2019 12:51:43</t>
  </si>
  <si>
    <t>25.10.2019 14:55:34</t>
  </si>
  <si>
    <t>609575</t>
  </si>
  <si>
    <t>K-1477 35-03-K01477_TRAFO K04</t>
  </si>
  <si>
    <t>16.10.2019 16:05:20</t>
  </si>
  <si>
    <t>16.10.2019 17:03:30</t>
  </si>
  <si>
    <t>607916</t>
  </si>
  <si>
    <t>DM-15/03 45-71-M00645_953179604</t>
  </si>
  <si>
    <t>12.10.2019 12:04:44</t>
  </si>
  <si>
    <t>12.10.2019 13:34:28</t>
  </si>
  <si>
    <t>583491</t>
  </si>
  <si>
    <t>K-1338 35-03-K01338_B</t>
  </si>
  <si>
    <t>04.10.2019 12:46:38</t>
  </si>
  <si>
    <t>04.10.2019 14:07:23</t>
  </si>
  <si>
    <t>605780</t>
  </si>
  <si>
    <t>08.10.2019 03:11:02</t>
  </si>
  <si>
    <t>08.10.2019 04:19:59</t>
  </si>
  <si>
    <t>605954</t>
  </si>
  <si>
    <t>L-330 DENİZKIZI-1 35-18-L00330_DIREK TIPI TRAFO HUCRESI H01</t>
  </si>
  <si>
    <t>08.10.2019 11:03:05</t>
  </si>
  <si>
    <t>08.10.2019 12:13:21</t>
  </si>
  <si>
    <t>605825</t>
  </si>
  <si>
    <t>08.10.2019 06:13:58</t>
  </si>
  <si>
    <t>08.10.2019 07:59:00</t>
  </si>
  <si>
    <t>632653</t>
  </si>
  <si>
    <t>L-372 35-18-L00372_950438375</t>
  </si>
  <si>
    <t>25.10.2019 11:12:52</t>
  </si>
  <si>
    <t>25.10.2019 18:07:28</t>
  </si>
  <si>
    <t>605646</t>
  </si>
  <si>
    <t>07.10.2019 17:48:53</t>
  </si>
  <si>
    <t>07.10.2019 20:09:38</t>
  </si>
  <si>
    <t>605992</t>
  </si>
  <si>
    <t>L-280 35-18-L00280_  H01</t>
  </si>
  <si>
    <t>08.10.2019 10:05:58</t>
  </si>
  <si>
    <t>08.10.2019 12:20:36</t>
  </si>
  <si>
    <t>605542</t>
  </si>
  <si>
    <t>07.10.2019 14:57:34</t>
  </si>
  <si>
    <t>07.10.2019 17:43:53</t>
  </si>
  <si>
    <t>594953</t>
  </si>
  <si>
    <t>L-272 35-18-L00272_949959083</t>
  </si>
  <si>
    <t>06.10.2019 10:16:35</t>
  </si>
  <si>
    <t>06.10.2019 12:09:36</t>
  </si>
  <si>
    <t>633313</t>
  </si>
  <si>
    <t>27.10.2019 12:18:19</t>
  </si>
  <si>
    <t>27.10.2019 14:23:55</t>
  </si>
  <si>
    <t>610612</t>
  </si>
  <si>
    <t>19.10.2019 13:50:00</t>
  </si>
  <si>
    <t>19.10.2019 14:45:38</t>
  </si>
  <si>
    <t>606807</t>
  </si>
  <si>
    <t>DM-15/03 45-71-M00645_B</t>
  </si>
  <si>
    <t>09.10.2019 18:23:28</t>
  </si>
  <si>
    <t>09.10.2019 21:06:00</t>
  </si>
  <si>
    <t>611976</t>
  </si>
  <si>
    <t>DM-14/11 45-71-M00561_953177674</t>
  </si>
  <si>
    <t>23.10.2019 12:34:51</t>
  </si>
  <si>
    <t>23.10.2019 13:09:38</t>
  </si>
  <si>
    <t>632612</t>
  </si>
  <si>
    <t>TELEKLER TR-1 35-28-M00276_DIREK TIPI TRAFO HUCRESI H01</t>
  </si>
  <si>
    <t>25.10.2019 10:02:00</t>
  </si>
  <si>
    <t>25.10.2019 13:59:59</t>
  </si>
  <si>
    <t>608991</t>
  </si>
  <si>
    <t>K-823 35-03-K00823_35-03-K00823</t>
  </si>
  <si>
    <t>15.10.2019 10:53:18</t>
  </si>
  <si>
    <t>15.10.2019 11:31:32</t>
  </si>
  <si>
    <t>605343</t>
  </si>
  <si>
    <t>K-4817 35-10-K04817_35-10-K04817</t>
  </si>
  <si>
    <t>07.10.2019 09:25:00</t>
  </si>
  <si>
    <t>07.10.2019 12:18:25</t>
  </si>
  <si>
    <t>607220</t>
  </si>
  <si>
    <t>10.10.2019 16:01:14</t>
  </si>
  <si>
    <t>10.10.2019 17:32:00</t>
  </si>
  <si>
    <t>610735</t>
  </si>
  <si>
    <t>K-609 35-02-K00609_35-02-K00609</t>
  </si>
  <si>
    <t>19.10.2019 18:39:14</t>
  </si>
  <si>
    <t>19.10.2019 19:32:16</t>
  </si>
  <si>
    <t>542671</t>
  </si>
  <si>
    <t>K-1449 35-04-K01449_35-04-K01449</t>
  </si>
  <si>
    <t>02.10.2019 10:57:55</t>
  </si>
  <si>
    <t>02.10.2019 11:52:44</t>
  </si>
  <si>
    <t>607679</t>
  </si>
  <si>
    <t>11.10.2019 17:53:09</t>
  </si>
  <si>
    <t>11.10.2019 18:17:18</t>
  </si>
  <si>
    <t>594754</t>
  </si>
  <si>
    <t>L-279 ERDİL SİTESİ 35-18-L00279_950438574</t>
  </si>
  <si>
    <t>05.10.2019 19:12:48</t>
  </si>
  <si>
    <t>05.10.2019 20:09:16</t>
  </si>
  <si>
    <t>606298</t>
  </si>
  <si>
    <t>GÜMÜLDÜR M-31 35-25-M00031_35-25-M00031</t>
  </si>
  <si>
    <t>08.10.2019 17:09:03</t>
  </si>
  <si>
    <t>08.10.2019 18:55:41</t>
  </si>
  <si>
    <t>594683</t>
  </si>
  <si>
    <t>L-279 ERDİL SİTESİ 35-18-L00279_7392422</t>
  </si>
  <si>
    <t>05.10.2019 17:38:04</t>
  </si>
  <si>
    <t>05.10.2019 21:32:53</t>
  </si>
  <si>
    <t>605404</t>
  </si>
  <si>
    <t>L-279 ERDİL SİTESİ 35-18-L00279_950438710</t>
  </si>
  <si>
    <t>07.10.2019 10:19:48</t>
  </si>
  <si>
    <t>07.10.2019 22:54:17</t>
  </si>
  <si>
    <t>610513</t>
  </si>
  <si>
    <t>L-280 35-18-L00280_950438569</t>
  </si>
  <si>
    <t>19.10.2019 10:25:25</t>
  </si>
  <si>
    <t>22.10.2019 13:41:53</t>
  </si>
  <si>
    <t>605712</t>
  </si>
  <si>
    <t>K-3012 35-04-K03012_942589593</t>
  </si>
  <si>
    <t>07.10.2019 20:26:42</t>
  </si>
  <si>
    <t>07.10.2019 21:29:07</t>
  </si>
  <si>
    <t>606054</t>
  </si>
  <si>
    <t>L-279 ERDİL SİTESİ 35-18-L00279_11330619</t>
  </si>
  <si>
    <t>08.10.2019 11:31:01</t>
  </si>
  <si>
    <t>606102</t>
  </si>
  <si>
    <t>08.10.2019 12:50:00</t>
  </si>
  <si>
    <t>08.10.2019 16:41:22</t>
  </si>
  <si>
    <t>632395</t>
  </si>
  <si>
    <t>L-280 35-18-L00280_950438182</t>
  </si>
  <si>
    <t>24.10.2019 15:23:57</t>
  </si>
  <si>
    <t>24.10.2019 17:49:32</t>
  </si>
  <si>
    <t>632801</t>
  </si>
  <si>
    <t>L-280 35-18-L00280_950438174</t>
  </si>
  <si>
    <t>25.10.2019 17:06:49</t>
  </si>
  <si>
    <t>25.10.2019 19:25:30</t>
  </si>
  <si>
    <t>542574</t>
  </si>
  <si>
    <t>M-1743 35-04-M01743_35-04-M01743</t>
  </si>
  <si>
    <t>02.10.2019 09:06:00</t>
  </si>
  <si>
    <t>02.10.2019 10:25:55</t>
  </si>
  <si>
    <t>611145</t>
  </si>
  <si>
    <t>K-3625 35-01-K03625_35-01-K03625</t>
  </si>
  <si>
    <t>21.10.2019 08:59:50</t>
  </si>
  <si>
    <t>21.10.2019 14:08:32</t>
  </si>
  <si>
    <t>606840</t>
  </si>
  <si>
    <t>L-281 35-18-L00281_950438295</t>
  </si>
  <si>
    <t>09.10.2019 19:31:15</t>
  </si>
  <si>
    <t>09.10.2019 21:01:45</t>
  </si>
  <si>
    <t>609809</t>
  </si>
  <si>
    <t>L-271 SANATKARLAR SİTESİ 35-18-L00271_950444732</t>
  </si>
  <si>
    <t>17.10.2019 08:21:43</t>
  </si>
  <si>
    <t>17.10.2019 09:51:26</t>
  </si>
  <si>
    <t>633807</t>
  </si>
  <si>
    <t>K-2429 35-08-K02429_35-08-K02429</t>
  </si>
  <si>
    <t>28.10.2019 20:20:31</t>
  </si>
  <si>
    <t>28.10.2019 20:43:46</t>
  </si>
  <si>
    <t>608561</t>
  </si>
  <si>
    <t>AYVACIK TR-1 35-28-M00256_DIREK TIPI TRAFO HUCRESI H01</t>
  </si>
  <si>
    <t>14.10.2019 09:59:11</t>
  </si>
  <si>
    <t>14.10.2019 12:06:38</t>
  </si>
  <si>
    <t>607081</t>
  </si>
  <si>
    <t>K-3376 35-04-K03376_A</t>
  </si>
  <si>
    <t>10.10.2019 11:32:11</t>
  </si>
  <si>
    <t>10.10.2019 13:35:54</t>
  </si>
  <si>
    <t>595103</t>
  </si>
  <si>
    <t>DM-23/03 TOKİ OKUL 45-71-M00518_953177302</t>
  </si>
  <si>
    <t>06.10.2019 15:37:41</t>
  </si>
  <si>
    <t>06.10.2019 17:24:10</t>
  </si>
  <si>
    <t>633571</t>
  </si>
  <si>
    <t>28.10.2019 09:32:31</t>
  </si>
  <si>
    <t>28.10.2019 10:31:30</t>
  </si>
  <si>
    <t>609781</t>
  </si>
  <si>
    <t>SEYDİKÖY İM 35-08-A00002_TR-3 34.5 M05</t>
  </si>
  <si>
    <t>17.10.2019 05:15:36</t>
  </si>
  <si>
    <t>17.10.2019 05:25:04</t>
  </si>
  <si>
    <t>634337</t>
  </si>
  <si>
    <t>K-717 35-02-K00717_910050631</t>
  </si>
  <si>
    <t>30.10.2019 18:23:27</t>
  </si>
  <si>
    <t>30.10.2019 20:55:13</t>
  </si>
  <si>
    <t>611591</t>
  </si>
  <si>
    <t>L-274 35-18-L00274_950445112</t>
  </si>
  <si>
    <t>22.10.2019 11:06:19</t>
  </si>
  <si>
    <t>26.10.2019 09:33:59</t>
  </si>
  <si>
    <t>607789</t>
  </si>
  <si>
    <t>K-165 35-03-K00165_910400263</t>
  </si>
  <si>
    <t>12.10.2019 08:26:50</t>
  </si>
  <si>
    <t>12.10.2019 15:46:03</t>
  </si>
  <si>
    <t>607992</t>
  </si>
  <si>
    <t>M-1180 35-04-M01180_912727248</t>
  </si>
  <si>
    <t>12.10.2019 14:59:04</t>
  </si>
  <si>
    <t>12.10.2019 16:10:18</t>
  </si>
  <si>
    <t>606374</t>
  </si>
  <si>
    <t>M-1180 35-04-M01180_35-04-M01180</t>
  </si>
  <si>
    <t>08.10.2019 20:49:13</t>
  </si>
  <si>
    <t>08.10.2019 21:43:57</t>
  </si>
  <si>
    <t>594603</t>
  </si>
  <si>
    <t>K-244 35-04-K00244_913387842</t>
  </si>
  <si>
    <t>05.10.2019 14:36:02</t>
  </si>
  <si>
    <t>08.10.2019 21:13:37</t>
  </si>
  <si>
    <t>584108</t>
  </si>
  <si>
    <t>TR-35 35-22-M00035_B</t>
  </si>
  <si>
    <t>05.10.2019 06:25:01</t>
  </si>
  <si>
    <t>05.10.2019 09:08:34</t>
  </si>
  <si>
    <t>594931</t>
  </si>
  <si>
    <t>K-1477 35-03-K01477_35-03-K01477</t>
  </si>
  <si>
    <t>06.10.2019 10:19:11</t>
  </si>
  <si>
    <t>06.10.2019 11:41:57</t>
  </si>
  <si>
    <t>583473</t>
  </si>
  <si>
    <t>K-1465 35-03-K01465_D</t>
  </si>
  <si>
    <t>04.10.2019 11:57:44</t>
  </si>
  <si>
    <t>04.10.2019 12:51:16</t>
  </si>
  <si>
    <t>584355</t>
  </si>
  <si>
    <t>K-4275 35-03-K04275_910040929</t>
  </si>
  <si>
    <t>05.10.2019 10:16:35</t>
  </si>
  <si>
    <t>05.10.2019 11:46:08</t>
  </si>
  <si>
    <t>584283</t>
  </si>
  <si>
    <t>M-2392 35-08-M02392_  H3</t>
  </si>
  <si>
    <t>05.10.2019 09:22:11</t>
  </si>
  <si>
    <t>05.10.2019 10:34:55</t>
  </si>
  <si>
    <t>553007</t>
  </si>
  <si>
    <t>K-738 35-03-K00738_35-03-K00738</t>
  </si>
  <si>
    <t>03.10.2019 09:37:26</t>
  </si>
  <si>
    <t>03.10.2019 11:24:06</t>
  </si>
  <si>
    <t>542297</t>
  </si>
  <si>
    <t>K-1465 35-03-K01465_910168651</t>
  </si>
  <si>
    <t>01.10.2019 12:15:49</t>
  </si>
  <si>
    <t>01.10.2019 14:51:49</t>
  </si>
  <si>
    <t>607126</t>
  </si>
  <si>
    <t>K-4624 35-03-K04624_35-03-K04624</t>
  </si>
  <si>
    <t>10.10.2019 13:23:00</t>
  </si>
  <si>
    <t>10.10.2019 15:41:04</t>
  </si>
  <si>
    <t>584502</t>
  </si>
  <si>
    <t>PANCAR TR-7 35-26-M00904_10343077</t>
  </si>
  <si>
    <t>05.10.2019 13:43:34</t>
  </si>
  <si>
    <t>05.10.2019 15:18:47</t>
  </si>
  <si>
    <t>583899</t>
  </si>
  <si>
    <t>PANCAR TM 35-26-A00003_TRF-A M08</t>
  </si>
  <si>
    <t>04.10.2019 23:48:20</t>
  </si>
  <si>
    <t>05.10.2019 02:57:36</t>
  </si>
  <si>
    <t>583938</t>
  </si>
  <si>
    <t>05.10.2019 01:03:07</t>
  </si>
  <si>
    <t>05.10.2019 01:38:08</t>
  </si>
  <si>
    <t>583944</t>
  </si>
  <si>
    <t>PANCAR TM 35-26-A00003_PANCAR-4 M05</t>
  </si>
  <si>
    <t>05.10.2019 01:03:33</t>
  </si>
  <si>
    <t>05.10.2019 03:11:49</t>
  </si>
  <si>
    <t>583932</t>
  </si>
  <si>
    <t>05.10.2019 01:00:29</t>
  </si>
  <si>
    <t>05.10.2019 02:54:57</t>
  </si>
  <si>
    <t>595038</t>
  </si>
  <si>
    <t>06.10.2019 13:29:00</t>
  </si>
  <si>
    <t>06.10.2019 13:45:46</t>
  </si>
  <si>
    <t>632688</t>
  </si>
  <si>
    <t>M-1027 35-04-M01027_911943482</t>
  </si>
  <si>
    <t>25.10.2019 12:06:13</t>
  </si>
  <si>
    <t>25.10.2019 15:58:44</t>
  </si>
  <si>
    <t>622328</t>
  </si>
  <si>
    <t>PAYAMLI M-14 35-25-M00182_B</t>
  </si>
  <si>
    <t>24.10.2019 11:30:07</t>
  </si>
  <si>
    <t>24.10.2019 13:29:21</t>
  </si>
  <si>
    <t>594708</t>
  </si>
  <si>
    <t>K-3773 35-04-K03773_99580734</t>
  </si>
  <si>
    <t>05.10.2019 17:51:51</t>
  </si>
  <si>
    <t>05.10.2019 20:04:18</t>
  </si>
  <si>
    <t>542923</t>
  </si>
  <si>
    <t>K-1465 35-03-K01465_910077623</t>
  </si>
  <si>
    <t>02.10.2019 22:53:06</t>
  </si>
  <si>
    <t>03.10.2019 00:23:36</t>
  </si>
  <si>
    <t>606657</t>
  </si>
  <si>
    <t>K-434 35-02-K00434_913203275</t>
  </si>
  <si>
    <t>09.10.2019 13:32:14</t>
  </si>
  <si>
    <t>09.10.2019 18:32:45</t>
  </si>
  <si>
    <t>610255</t>
  </si>
  <si>
    <t>M-2466 35-04-M02466_35-04-M02466</t>
  </si>
  <si>
    <t>18.10.2019 09:16:00</t>
  </si>
  <si>
    <t>18.10.2019 09:43:32</t>
  </si>
  <si>
    <t>632872</t>
  </si>
  <si>
    <t>K-3484 35-04-K03484_K-1956 K02</t>
  </si>
  <si>
    <t>25.10.2019 23:33:11</t>
  </si>
  <si>
    <t>25.10.2019 23:48:17</t>
  </si>
  <si>
    <t>633096</t>
  </si>
  <si>
    <t>K-3701 35-04-K03701_K-2436 K03</t>
  </si>
  <si>
    <t>26.10.2019 16:53:00</t>
  </si>
  <si>
    <t>26.10.2019 17:00:02</t>
  </si>
  <si>
    <t>607570</t>
  </si>
  <si>
    <t>TR-131 35-19-L00131_956688116</t>
  </si>
  <si>
    <t>11.10.2019 14:07:14</t>
  </si>
  <si>
    <t>11.10.2019 15:17:16</t>
  </si>
  <si>
    <t>607563</t>
  </si>
  <si>
    <t>K-1465 35-03-K01465_910178841</t>
  </si>
  <si>
    <t>11.10.2019 13:58:43</t>
  </si>
  <si>
    <t>11.10.2019 18:55:19</t>
  </si>
  <si>
    <t>584416</t>
  </si>
  <si>
    <t>K-1762 35-01-K01762_911495839</t>
  </si>
  <si>
    <t>05.10.2019 11:34:20</t>
  </si>
  <si>
    <t>05.10.2019 13:10:38</t>
  </si>
  <si>
    <t>607758</t>
  </si>
  <si>
    <t>K-2466 ESHOT GENEL MÜD. 35-03-K02966Ö_  K01</t>
  </si>
  <si>
    <t>12.10.2019 02:28:00</t>
  </si>
  <si>
    <t>12.10.2019 02:32:00</t>
  </si>
  <si>
    <t>605409</t>
  </si>
  <si>
    <t>L-270 35-18-L00270_950444733</t>
  </si>
  <si>
    <t>07.10.2019 10:34:29</t>
  </si>
  <si>
    <t>10.10.2019 18:07:58</t>
  </si>
  <si>
    <t>633991</t>
  </si>
  <si>
    <t>K-4558 35-02-K04558_913108364</t>
  </si>
  <si>
    <t>29.10.2019 17:32:59</t>
  </si>
  <si>
    <t>29.10.2019 19:07:56</t>
  </si>
  <si>
    <t>610761</t>
  </si>
  <si>
    <t>M-2127 35-03-M02127_910315178</t>
  </si>
  <si>
    <t>19.10.2019 20:20:35</t>
  </si>
  <si>
    <t>19.10.2019 21:34:26</t>
  </si>
  <si>
    <t>606406</t>
  </si>
  <si>
    <t>K-4404 35-03-K04404_910251451</t>
  </si>
  <si>
    <t>09.10.2019 00:28:19</t>
  </si>
  <si>
    <t>09.10.2019 02:56:32</t>
  </si>
  <si>
    <t>606957</t>
  </si>
  <si>
    <t>10.10.2019 09:22:03</t>
  </si>
  <si>
    <t>10.10.2019 10:55:43</t>
  </si>
  <si>
    <t>607398</t>
  </si>
  <si>
    <t>K-4720 35-03-K04720_35-03-K04720</t>
  </si>
  <si>
    <t>11.10.2019 09:17:00</t>
  </si>
  <si>
    <t>11.10.2019 11:07:06</t>
  </si>
  <si>
    <t>594976</t>
  </si>
  <si>
    <t>K-1477 35-03-K01477_910757989</t>
  </si>
  <si>
    <t>06.10.2019 15:35:30</t>
  </si>
  <si>
    <t>06.10.2019 16:09:31</t>
  </si>
  <si>
    <t>607900</t>
  </si>
  <si>
    <t>K-1112 35-03-K01112_910047750</t>
  </si>
  <si>
    <t>12.10.2019 11:33:23</t>
  </si>
  <si>
    <t>12.10.2019 12:36:17</t>
  </si>
  <si>
    <t>605955</t>
  </si>
  <si>
    <t>M-1608 35-09-M01608_35-09-M01608</t>
  </si>
  <si>
    <t>08.10.2019 09:58:00</t>
  </si>
  <si>
    <t>08.10.2019 12:03:18</t>
  </si>
  <si>
    <t>611855</t>
  </si>
  <si>
    <t>K-1685 35-01-K01685_911798492</t>
  </si>
  <si>
    <t>23.10.2019 08:26:16</t>
  </si>
  <si>
    <t>23.10.2019 11:00:20</t>
  </si>
  <si>
    <t>594487</t>
  </si>
  <si>
    <t>K-1142 35-01-K01142_911365414</t>
  </si>
  <si>
    <t>05.10.2019 13:49:50</t>
  </si>
  <si>
    <t>05.10.2019 21:33:56</t>
  </si>
  <si>
    <t>607490</t>
  </si>
  <si>
    <t>K-595 35-01-K00595_912417678</t>
  </si>
  <si>
    <t>11.10.2019 11:10:32</t>
  </si>
  <si>
    <t>11.10.2019 12:25:21</t>
  </si>
  <si>
    <t>584321</t>
  </si>
  <si>
    <t>DM-18/05 (TR-138) 45-71-M00255_A</t>
  </si>
  <si>
    <t>05.10.2019 09:53:21</t>
  </si>
  <si>
    <t>05.10.2019 11:52:03</t>
  </si>
  <si>
    <t>607289</t>
  </si>
  <si>
    <t>M-2127 35-03-M02127_912946820</t>
  </si>
  <si>
    <t>10.10.2019 18:35:51</t>
  </si>
  <si>
    <t>11.10.2019 11:36:54</t>
  </si>
  <si>
    <t>634198</t>
  </si>
  <si>
    <t>MORDOĞAN TR-35 35-21-L00147_953356678</t>
  </si>
  <si>
    <t>30.10.2019 11:36:44</t>
  </si>
  <si>
    <t>30.10.2019 12:46:48</t>
  </si>
  <si>
    <t>633813</t>
  </si>
  <si>
    <t>K-4731 35-01-K04731_912973559</t>
  </si>
  <si>
    <t>28.10.2019 21:23:39</t>
  </si>
  <si>
    <t>28.10.2019 22:13:27</t>
  </si>
  <si>
    <t>594615</t>
  </si>
  <si>
    <t>DEVELİ TR-5 35-22-M00287_955281584</t>
  </si>
  <si>
    <t>05.10.2019 15:44:44</t>
  </si>
  <si>
    <t>05.10.2019 17:16:18</t>
  </si>
  <si>
    <t>607536</t>
  </si>
  <si>
    <t>MORDOĞAN TR-27 35-21-L00154_953357081</t>
  </si>
  <si>
    <t>11.10.2019 13:00:55</t>
  </si>
  <si>
    <t>11.10.2019 19:30:40</t>
  </si>
  <si>
    <t>606435</t>
  </si>
  <si>
    <t>ARDIÇ MAHALLESİ TR-8 35-21-L00131_953361497</t>
  </si>
  <si>
    <t>09.10.2019 07:46:01</t>
  </si>
  <si>
    <t>09.10.2019 09:17:34</t>
  </si>
  <si>
    <t>607053</t>
  </si>
  <si>
    <t>M-361 35-09-M00361_97762949</t>
  </si>
  <si>
    <t>10.10.2019 11:01:35</t>
  </si>
  <si>
    <t>10.10.2019 19:04:23</t>
  </si>
  <si>
    <t>583991</t>
  </si>
  <si>
    <t>K-2889 35-03-K02889_910332095</t>
  </si>
  <si>
    <t>05.10.2019 01:55:41</t>
  </si>
  <si>
    <t>05.10.2019 13:33:48</t>
  </si>
  <si>
    <t>605454</t>
  </si>
  <si>
    <t>M-2127 35-03-M02127_910948675</t>
  </si>
  <si>
    <t>07.10.2019 12:04:39</t>
  </si>
  <si>
    <t>07.10.2019 16:48:58</t>
  </si>
  <si>
    <t>607072</t>
  </si>
  <si>
    <t>M-2127 35-03-M02127_910721801</t>
  </si>
  <si>
    <t>10.10.2019 11:41:51</t>
  </si>
  <si>
    <t>10.10.2019 12:04:44</t>
  </si>
  <si>
    <t>606635</t>
  </si>
  <si>
    <t>K-2369 35-01-K02369_954677356</t>
  </si>
  <si>
    <t>09.10.2019 12:51:50</t>
  </si>
  <si>
    <t>09.10.2019 17:05:24</t>
  </si>
  <si>
    <t>632399</t>
  </si>
  <si>
    <t>L-10 MEZARLIK YANI 35-14-L00010_956645318</t>
  </si>
  <si>
    <t>24.10.2019 15:40:36</t>
  </si>
  <si>
    <t>24.10.2019 21:08:20</t>
  </si>
  <si>
    <t>584072</t>
  </si>
  <si>
    <t>05.10.2019 04:53:22</t>
  </si>
  <si>
    <t>05.10.2019 05:57:32</t>
  </si>
  <si>
    <t>584073</t>
  </si>
  <si>
    <t>PANCAR TM 35-26-A00003_PANCAR-5 M09</t>
  </si>
  <si>
    <t>05.10.2019 04:54:37</t>
  </si>
  <si>
    <t>05.10.2019 05:55:47</t>
  </si>
  <si>
    <t>610915</t>
  </si>
  <si>
    <t>PANCAR OSB DM-1 35-26-M00869_PANCAR-1 M27</t>
  </si>
  <si>
    <t>20.10.2019 11:14:03</t>
  </si>
  <si>
    <t>20.10.2019 11:44:52</t>
  </si>
  <si>
    <t>609176</t>
  </si>
  <si>
    <t>15.10.2019 17:04:08</t>
  </si>
  <si>
    <t>15.10.2019 17:27:33</t>
  </si>
  <si>
    <t>610889</t>
  </si>
  <si>
    <t>PANCAR OSB DM-1 35-26-M00869_PANCAR-3 (YAZIBAŞI-3) M07</t>
  </si>
  <si>
    <t>20.10.2019 10:07:54</t>
  </si>
  <si>
    <t>20.10.2019 11:44:53</t>
  </si>
  <si>
    <t>632731</t>
  </si>
  <si>
    <t>25.10.2019 13:39:18</t>
  </si>
  <si>
    <t>25.10.2019 14:37:20</t>
  </si>
  <si>
    <t>634203</t>
  </si>
  <si>
    <t>K-4241 35-08-K04241_35-08-K04241</t>
  </si>
  <si>
    <t>30.10.2019 11:54:00</t>
  </si>
  <si>
    <t>30.10.2019 13:26:31</t>
  </si>
  <si>
    <t>583804</t>
  </si>
  <si>
    <t>K-3597 35-01-K03597_E</t>
  </si>
  <si>
    <t>04.10.2019 19:09:34</t>
  </si>
  <si>
    <t>04.10.2019 20:10:42</t>
  </si>
  <si>
    <t>606073</t>
  </si>
  <si>
    <t>SARUHANLI TR-7 45-80-M00007_45-80-M00007</t>
  </si>
  <si>
    <t>08.10.2019 12:11:20</t>
  </si>
  <si>
    <t>08.10.2019 12:58:57</t>
  </si>
  <si>
    <t>606483</t>
  </si>
  <si>
    <t>SARUHANLI TR-2 45-80-M00002_  M04</t>
  </si>
  <si>
    <t>09.10.2019 09:09:53</t>
  </si>
  <si>
    <t>09.10.2019 10:18:50</t>
  </si>
  <si>
    <t>583569</t>
  </si>
  <si>
    <t>SARUHANLI TR-26 45-80-M00026_A</t>
  </si>
  <si>
    <t>04.10.2019 14:37:16</t>
  </si>
  <si>
    <t>04.10.2019 15:57:13</t>
  </si>
  <si>
    <t>583577</t>
  </si>
  <si>
    <t>SARUHANLI DM 45-80-M00001_SDM-1 M14</t>
  </si>
  <si>
    <t>04.10.2019 14:46:52</t>
  </si>
  <si>
    <t>04.10.2019 14:57:22</t>
  </si>
  <si>
    <t>633995</t>
  </si>
  <si>
    <t>M-1404 35-01-M01404_912089982</t>
  </si>
  <si>
    <t>29.10.2019 17:40:48</t>
  </si>
  <si>
    <t>29.10.2019 18:50:26</t>
  </si>
  <si>
    <t>611865</t>
  </si>
  <si>
    <t>TR-2/80 45-83-L00080_48136836</t>
  </si>
  <si>
    <t>23.10.2019 08:45:24</t>
  </si>
  <si>
    <t>23.10.2019 09:51:01</t>
  </si>
  <si>
    <t>594598</t>
  </si>
  <si>
    <t>TR-32 35-13-L00032_946422827</t>
  </si>
  <si>
    <t>05.10.2019 15:50:43</t>
  </si>
  <si>
    <t>05.10.2019 17:08:11</t>
  </si>
  <si>
    <t>607496</t>
  </si>
  <si>
    <t>TR-2/100 45-83-L00100_48123283</t>
  </si>
  <si>
    <t>11.10.2019 11:28:07</t>
  </si>
  <si>
    <t>11.10.2019 12:32:40</t>
  </si>
  <si>
    <t>609425</t>
  </si>
  <si>
    <t>DM-2/2 ESKİ KUYUYANI 35-18-L00583_950453948</t>
  </si>
  <si>
    <t>16.10.2019 11:00:11</t>
  </si>
  <si>
    <t>16.10.2019 17:48:25</t>
  </si>
  <si>
    <t>573430</t>
  </si>
  <si>
    <t>04.10.2019 10:14:26</t>
  </si>
  <si>
    <t>04.10.2019 11:21:48</t>
  </si>
  <si>
    <t>573328</t>
  </si>
  <si>
    <t>K-522 35-04-K00522_K-2607 K01</t>
  </si>
  <si>
    <t>04.10.2019 01:31:00</t>
  </si>
  <si>
    <t>04.10.2019 01:39:08</t>
  </si>
  <si>
    <t>608499</t>
  </si>
  <si>
    <t>K-522 35-04-K00522_F</t>
  </si>
  <si>
    <t>14.10.2019 09:23:00</t>
  </si>
  <si>
    <t>14.10.2019 17:30:00</t>
  </si>
  <si>
    <t>608500</t>
  </si>
  <si>
    <t>K-522 35-04-K00522_E</t>
  </si>
  <si>
    <t>14.10.2019 09:25:00</t>
  </si>
  <si>
    <t>608955</t>
  </si>
  <si>
    <t>K-522 35-04-K00522_35-04-K00522</t>
  </si>
  <si>
    <t>15.10.2019 09:46:57</t>
  </si>
  <si>
    <t>15.10.2019 18:44:19</t>
  </si>
  <si>
    <t>633731</t>
  </si>
  <si>
    <t>TR-119 ZEYTİNALANI 35-19-L00119_956667238</t>
  </si>
  <si>
    <t>28.10.2019 15:59:12</t>
  </si>
  <si>
    <t>28.10.2019 17:23:38</t>
  </si>
  <si>
    <t>633341</t>
  </si>
  <si>
    <t>K-4325 35-04-K04325_35-04-K04325</t>
  </si>
  <si>
    <t>27.10.2019 13:10:22</t>
  </si>
  <si>
    <t>27.10.2019 14:16:28</t>
  </si>
  <si>
    <t>583908</t>
  </si>
  <si>
    <t>L-366 ILDIR KÖY 35-18-L00366_35-18-L00366</t>
  </si>
  <si>
    <t>04.10.2019 23:55:16</t>
  </si>
  <si>
    <t>05.10.2019 00:59:55</t>
  </si>
  <si>
    <t>608244</t>
  </si>
  <si>
    <t>L-125 OVACIK 35-18-L00125_950440361</t>
  </si>
  <si>
    <t>13.10.2019 11:53:40</t>
  </si>
  <si>
    <t>13.10.2019 20:19:57</t>
  </si>
  <si>
    <t>633209</t>
  </si>
  <si>
    <t>DM-18/10 45-71-M00263_  M01</t>
  </si>
  <si>
    <t>27.10.2019 07:48:28</t>
  </si>
  <si>
    <t>27.10.2019 12:01:44</t>
  </si>
  <si>
    <t>583457</t>
  </si>
  <si>
    <t>L-525 SAĞLIKÇILAR 35-18-L00525_49947525</t>
  </si>
  <si>
    <t>04.10.2019 11:35:46</t>
  </si>
  <si>
    <t>04.10.2019 12:58:09</t>
  </si>
  <si>
    <t>609312</t>
  </si>
  <si>
    <t>L-114 OVACIK 35-18-L00114_950439350</t>
  </si>
  <si>
    <t>16.10.2019 08:39:34</t>
  </si>
  <si>
    <t>16.10.2019 10:33:40</t>
  </si>
  <si>
    <t>609267</t>
  </si>
  <si>
    <t>L-114 OVACIK 35-18-L00114_12259439</t>
  </si>
  <si>
    <t>15.10.2019 22:26:25</t>
  </si>
  <si>
    <t>15.10.2019 22:41:09</t>
  </si>
  <si>
    <t>583606</t>
  </si>
  <si>
    <t>TR-109 ZEYTİNALANI 35-19-L00109_953703906</t>
  </si>
  <si>
    <t>04.10.2019 14:17:31</t>
  </si>
  <si>
    <t>04.10.2019 21:22:52</t>
  </si>
  <si>
    <t>606116</t>
  </si>
  <si>
    <t>DM-20/09 45-71-M00589_953244708</t>
  </si>
  <si>
    <t>08.10.2019 12:53:52</t>
  </si>
  <si>
    <t>08.10.2019 14:31:02</t>
  </si>
  <si>
    <t>607155</t>
  </si>
  <si>
    <t>DM-12/05 45-71-M00587_C</t>
  </si>
  <si>
    <t>10.10.2019 14:13:18</t>
  </si>
  <si>
    <t>10.10.2019 15:23:40</t>
  </si>
  <si>
    <t>606185</t>
  </si>
  <si>
    <t>08.10.2019 14:52:53</t>
  </si>
  <si>
    <t>08.10.2019 16:40:04</t>
  </si>
  <si>
    <t>583475</t>
  </si>
  <si>
    <t>K-522 35-04-K00522_912469659</t>
  </si>
  <si>
    <t>04.10.2019 12:31:01</t>
  </si>
  <si>
    <t>04.10.2019 22:18:20</t>
  </si>
  <si>
    <t>610420</t>
  </si>
  <si>
    <t>K-4325 35-04-K04325_K-3965 K01</t>
  </si>
  <si>
    <t>19.10.2019 08:26:00</t>
  </si>
  <si>
    <t>19.10.2019 14:38:48</t>
  </si>
  <si>
    <t>606850</t>
  </si>
  <si>
    <t>DM-16/02 (BORU FABRİKASI KABİN) 45-71-M00267_  M06</t>
  </si>
  <si>
    <t>09.10.2019 20:21:42</t>
  </si>
  <si>
    <t>09.10.2019 20:51:40</t>
  </si>
  <si>
    <t>606700</t>
  </si>
  <si>
    <t>BARBAROS TR-2 35-19-M00200_B</t>
  </si>
  <si>
    <t>09.10.2019 14:57:16</t>
  </si>
  <si>
    <t>09.10.2019 17:27:29</t>
  </si>
  <si>
    <t>609755</t>
  </si>
  <si>
    <t>16.10.2019 23:55:35</t>
  </si>
  <si>
    <t>17.10.2019 00:07:09</t>
  </si>
  <si>
    <t>632361</t>
  </si>
  <si>
    <t>MORDOĞAN TR-41 35-21-L00164_953356739</t>
  </si>
  <si>
    <t>24.10.2019 14:00:00</t>
  </si>
  <si>
    <t>24.10.2019 18:39:05</t>
  </si>
  <si>
    <t>610694</t>
  </si>
  <si>
    <t>K-522 35-04-K00522_K-4782 K02</t>
  </si>
  <si>
    <t>19.10.2019 17:39:22</t>
  </si>
  <si>
    <t>19.10.2019 18:42:38</t>
  </si>
  <si>
    <t>605952</t>
  </si>
  <si>
    <t>PAYAMLI M-19 35-25-M00172_947717609</t>
  </si>
  <si>
    <t>08.10.2019 09:42:16</t>
  </si>
  <si>
    <t>08.10.2019 13:59:45</t>
  </si>
  <si>
    <t>584239</t>
  </si>
  <si>
    <t>M-4 35-02-M00004_R</t>
  </si>
  <si>
    <t>05.10.2019 09:01:00</t>
  </si>
  <si>
    <t>05.10.2019 09:27:36</t>
  </si>
  <si>
    <t>609888</t>
  </si>
  <si>
    <t>17.10.2019 10:30:17</t>
  </si>
  <si>
    <t>17.10.2019 11:05:25</t>
  </si>
  <si>
    <t>583444</t>
  </si>
  <si>
    <t>04.10.2019 11:03:10</t>
  </si>
  <si>
    <t>04.10.2019 12:35:01</t>
  </si>
  <si>
    <t>608058</t>
  </si>
  <si>
    <t>OĞLANANASI TR-5 KÖK 35-22-M00092_  M04</t>
  </si>
  <si>
    <t>12.10.2019 17:59:33</t>
  </si>
  <si>
    <t>12.10.2019 18:33:07</t>
  </si>
  <si>
    <t>608443</t>
  </si>
  <si>
    <t>K-522 35-04-K00522_C</t>
  </si>
  <si>
    <t>14.10.2019 05:40:29</t>
  </si>
  <si>
    <t>14.10.2019 05:54:56</t>
  </si>
  <si>
    <t>583701</t>
  </si>
  <si>
    <t>04.10.2019 16:42:06</t>
  </si>
  <si>
    <t>04.10.2019 19:05:06</t>
  </si>
  <si>
    <t>584365</t>
  </si>
  <si>
    <t>OĞLANANASI TR-3 35-22-M00257_955256932</t>
  </si>
  <si>
    <t>05.10.2019 08:45:30</t>
  </si>
  <si>
    <t>05.10.2019 12:09:21</t>
  </si>
  <si>
    <t>633124</t>
  </si>
  <si>
    <t>26.10.2019 17:46:09</t>
  </si>
  <si>
    <t>26.10.2019 18:05:25</t>
  </si>
  <si>
    <t>634440</t>
  </si>
  <si>
    <t>DM-8/3-A 45-71-M00539_45-71-M00539</t>
  </si>
  <si>
    <t>31.10.2019 09:20:00</t>
  </si>
  <si>
    <t>31.10.2019 09:39:46</t>
  </si>
  <si>
    <t>634452</t>
  </si>
  <si>
    <t>31.10.2019 09:43:00</t>
  </si>
  <si>
    <t>31.10.2019 15:56:51</t>
  </si>
  <si>
    <t>563205</t>
  </si>
  <si>
    <t>DM-8/3 45-71-M00538_45-71-M00538</t>
  </si>
  <si>
    <t>03.10.2019 16:44:16</t>
  </si>
  <si>
    <t>03.10.2019 17:43:17</t>
  </si>
  <si>
    <t>594760</t>
  </si>
  <si>
    <t>GÖLLÜCE TR-1 35-26-L00285_35-26-L00285</t>
  </si>
  <si>
    <t>05.10.2019 18:52:34</t>
  </si>
  <si>
    <t>05.10.2019 20:15:32</t>
  </si>
  <si>
    <t>607661</t>
  </si>
  <si>
    <t>11.10.2019 17:19:26</t>
  </si>
  <si>
    <t>11.10.2019 17:36:50</t>
  </si>
  <si>
    <t>608312</t>
  </si>
  <si>
    <t>AĞAÇ İŞLERİ TR-12 35-22-M00124_955256449</t>
  </si>
  <si>
    <t>13.10.2019 15:23:19</t>
  </si>
  <si>
    <t>13.10.2019 16:01:15</t>
  </si>
  <si>
    <t>584111</t>
  </si>
  <si>
    <t>METAL 00LER0 TR-14 35-22-M00114_TR14/D1</t>
  </si>
  <si>
    <t>05.10.2019 06:52:50</t>
  </si>
  <si>
    <t>05.10.2019 13:13:03</t>
  </si>
  <si>
    <t>634667</t>
  </si>
  <si>
    <t>31.10.2019 17:49:54</t>
  </si>
  <si>
    <t>31.10.2019 19:42:26</t>
  </si>
  <si>
    <t>622201</t>
  </si>
  <si>
    <t>24.10.2019 07:48:51</t>
  </si>
  <si>
    <t>24.10.2019 08:20:36</t>
  </si>
  <si>
    <t>611515</t>
  </si>
  <si>
    <t>METAL İŞLERİ TR-12 KÖK 35-22-M00112_  M04</t>
  </si>
  <si>
    <t>22.10.2019 09:16:26</t>
  </si>
  <si>
    <t>22.10.2019 14:23:30</t>
  </si>
  <si>
    <t>594497</t>
  </si>
  <si>
    <t>05.10.2019 13:06:59</t>
  </si>
  <si>
    <t>05.10.2019 14:44:39</t>
  </si>
  <si>
    <t>542540</t>
  </si>
  <si>
    <t>AĞAÇ İŞLERİ KÖK-2 (M-703) 35-22-M00125_  M03</t>
  </si>
  <si>
    <t>02.10.2019 07:30:50</t>
  </si>
  <si>
    <t>02.10.2019 08:19:20</t>
  </si>
  <si>
    <t>608825</t>
  </si>
  <si>
    <t>14.10.2019 21:11:44</t>
  </si>
  <si>
    <t>14.10.2019 21:22:40</t>
  </si>
  <si>
    <t>611918</t>
  </si>
  <si>
    <t>23.10.2019 10:09:20</t>
  </si>
  <si>
    <t>23.10.2019 13:44:51</t>
  </si>
  <si>
    <t>542750</t>
  </si>
  <si>
    <t>OĞLANANASI TR-7 35-22-M00260_955256436</t>
  </si>
  <si>
    <t>02.10.2019 14:21:54</t>
  </si>
  <si>
    <t>02.10.2019 16:03:01</t>
  </si>
  <si>
    <t>608463</t>
  </si>
  <si>
    <t>M-1054 35-02-M01054_D</t>
  </si>
  <si>
    <t>14.10.2019 08:37:00</t>
  </si>
  <si>
    <t>14.10.2019 17:14:07</t>
  </si>
  <si>
    <t>633758</t>
  </si>
  <si>
    <t>28.10.2019 17:19:55</t>
  </si>
  <si>
    <t>28.10.2019 17:47:25</t>
  </si>
  <si>
    <t>542633</t>
  </si>
  <si>
    <t>TR-2/22 45-72-L00022_956475590</t>
  </si>
  <si>
    <t>02.10.2019 10:19:13</t>
  </si>
  <si>
    <t>02.10.2019 12:02:52</t>
  </si>
  <si>
    <t>632493</t>
  </si>
  <si>
    <t>K-4763 35-01-K04763_910901709</t>
  </si>
  <si>
    <t>24.10.2019 19:33:14</t>
  </si>
  <si>
    <t>24.10.2019 21:10:37</t>
  </si>
  <si>
    <t>606115</t>
  </si>
  <si>
    <t>DOĞANÇAY İM 35-04-A00004_OĞUZHAN K04</t>
  </si>
  <si>
    <t>08.10.2019 13:03:00</t>
  </si>
  <si>
    <t>08.10.2019 13:12:22</t>
  </si>
  <si>
    <t>542681</t>
  </si>
  <si>
    <t>K-848 35-04-K00848_E</t>
  </si>
  <si>
    <t>02.10.2019 10:47:13</t>
  </si>
  <si>
    <t>02.10.2019 12:30:40</t>
  </si>
  <si>
    <t>611840</t>
  </si>
  <si>
    <t>DOĞANÇAY İM 35-04-A00004_ANITTEPE M03</t>
  </si>
  <si>
    <t>23.10.2019 05:19:00</t>
  </si>
  <si>
    <t>23.10.2019 05:49:52</t>
  </si>
  <si>
    <t>610658</t>
  </si>
  <si>
    <t>DOĞANÇAY İM 35-04-A00004_BORNOVA TM ÇİĞLİ-1 GİRİŞ M05</t>
  </si>
  <si>
    <t>19.10.2019 15:11:38</t>
  </si>
  <si>
    <t>19.10.2019 18:44:11</t>
  </si>
  <si>
    <t>632383</t>
  </si>
  <si>
    <t>DM-20/19 45-71-M00604_953244657</t>
  </si>
  <si>
    <t>24.10.2019 15:00:38</t>
  </si>
  <si>
    <t>24.10.2019 16:06:17</t>
  </si>
  <si>
    <t>606510</t>
  </si>
  <si>
    <t>09.10.2019 09:49:00</t>
  </si>
  <si>
    <t>09.10.2019 18:13:53</t>
  </si>
  <si>
    <t>606235</t>
  </si>
  <si>
    <t>BARBAROS TR-1 35-19-M00199_DIREK TIPI TRAFO HUCRESI H01</t>
  </si>
  <si>
    <t>08.10.2019 16:06:54</t>
  </si>
  <si>
    <t>08.10.2019 18:56:24</t>
  </si>
  <si>
    <t>542699</t>
  </si>
  <si>
    <t>M-50 DOĞANKENT SİTESİ 35-14-M00050_956645098</t>
  </si>
  <si>
    <t>02.10.2019 12:22:28</t>
  </si>
  <si>
    <t>02.10.2019 22:39:51</t>
  </si>
  <si>
    <t>607802</t>
  </si>
  <si>
    <t>M-189 35-02-M00189_35-02-M00189</t>
  </si>
  <si>
    <t>12.10.2019 08:44:00</t>
  </si>
  <si>
    <t>12.10.2019 17:41:40</t>
  </si>
  <si>
    <t>609308</t>
  </si>
  <si>
    <t>M-3 35-02-M00003_TRF M01</t>
  </si>
  <si>
    <t>16.10.2019 08:16:21</t>
  </si>
  <si>
    <t>16.10.2019 10:38:18</t>
  </si>
  <si>
    <t>622276</t>
  </si>
  <si>
    <t>OĞLANANASI DİZDARLAR SULAMA GRUBU TR 35-22-M00302_35-22-M00302</t>
  </si>
  <si>
    <t>24.10.2019 10:09:28</t>
  </si>
  <si>
    <t>24.10.2019 11:11:44</t>
  </si>
  <si>
    <t>595067</t>
  </si>
  <si>
    <t>TAHTALIÇAY KÖK (M-751) 35-22-M00145_  M08</t>
  </si>
  <si>
    <t>06.10.2019 14:07:49</t>
  </si>
  <si>
    <t>06.10.2019 15:35:17</t>
  </si>
  <si>
    <t>605527</t>
  </si>
  <si>
    <t>07.10.2019 14:32:26</t>
  </si>
  <si>
    <t>07.10.2019 15:11:14</t>
  </si>
  <si>
    <t>607277</t>
  </si>
  <si>
    <t>M-427 35-02-M00427_910207142</t>
  </si>
  <si>
    <t>10.10.2019 19:01:13</t>
  </si>
  <si>
    <t>10.10.2019 19:54:08</t>
  </si>
  <si>
    <t>633601</t>
  </si>
  <si>
    <t>M-1269 35-02-M01269_A</t>
  </si>
  <si>
    <t>28.10.2019 10:49:39</t>
  </si>
  <si>
    <t>28.10.2019 13:06:57</t>
  </si>
  <si>
    <t>608819</t>
  </si>
  <si>
    <t>M-1901 OĞLANANASI TR-11 35-22-M00644_DIREK TIPI TRAFO HUCRESI H01</t>
  </si>
  <si>
    <t>14.10.2019 20:07:13</t>
  </si>
  <si>
    <t>14.10.2019 21:22:33</t>
  </si>
  <si>
    <t>633712</t>
  </si>
  <si>
    <t>M-5 35-02-M00005_910048135</t>
  </si>
  <si>
    <t>28.10.2019 14:52:28</t>
  </si>
  <si>
    <t>29.10.2019 18:14:30</t>
  </si>
  <si>
    <t>610231</t>
  </si>
  <si>
    <t>DM-20/08 45-71-M00419_953244762</t>
  </si>
  <si>
    <t>18.10.2019 08:28:00</t>
  </si>
  <si>
    <t>18.10.2019 15:38:56</t>
  </si>
  <si>
    <t>611876</t>
  </si>
  <si>
    <t>DM-4/TR-19 35-22-M00058_955283563</t>
  </si>
  <si>
    <t>23.10.2019 08:58:13</t>
  </si>
  <si>
    <t>23.10.2019 12:41:43</t>
  </si>
  <si>
    <t>609666</t>
  </si>
  <si>
    <t>L-111 OVACIK 35-18-L00111_949959077</t>
  </si>
  <si>
    <t>16.10.2019 18:50:21</t>
  </si>
  <si>
    <t>16.10.2019 20:23:51</t>
  </si>
  <si>
    <t>633798</t>
  </si>
  <si>
    <t>K-4777 35-04-K04777_  H</t>
  </si>
  <si>
    <t>28.10.2019 19:17:21</t>
  </si>
  <si>
    <t>28.10.2019 21:08:47</t>
  </si>
  <si>
    <t>632728</t>
  </si>
  <si>
    <t>BELEN TR-1 35-28-M00205_D</t>
  </si>
  <si>
    <t>25.10.2019 14:12:22</t>
  </si>
  <si>
    <t>25.10.2019 15:07:00</t>
  </si>
  <si>
    <t>611318</t>
  </si>
  <si>
    <t>K-4443 35-03-K04443_C</t>
  </si>
  <si>
    <t>21.10.2019 14:53:23</t>
  </si>
  <si>
    <t>21.10.2019 16:04:57</t>
  </si>
  <si>
    <t>634638</t>
  </si>
  <si>
    <t>L-365 ILDIR ÇAYAĞZI 35-18-L00365_11899175</t>
  </si>
  <si>
    <t>31.10.2019 17:36:00</t>
  </si>
  <si>
    <t>31.10.2019 18:02:08</t>
  </si>
  <si>
    <t>608965</t>
  </si>
  <si>
    <t>MENDERES DM-4/TR-1 35-22-M00004_DM04-TR16 M01</t>
  </si>
  <si>
    <t>15.10.2019 09:57:57</t>
  </si>
  <si>
    <t>15.10.2019 10:49:19</t>
  </si>
  <si>
    <t>606042</t>
  </si>
  <si>
    <t>K-3769 35-04-K03769_99269798</t>
  </si>
  <si>
    <t>08.10.2019 11:00:43</t>
  </si>
  <si>
    <t>08.10.2019 12:17:36</t>
  </si>
  <si>
    <t>606123</t>
  </si>
  <si>
    <t>L-111 OVACIK 35-18-L00111_950439241</t>
  </si>
  <si>
    <t>08.10.2019 13:17:07</t>
  </si>
  <si>
    <t>08.10.2019 17:00:12</t>
  </si>
  <si>
    <t>607999</t>
  </si>
  <si>
    <t>M-1491 35-10-M01491_915159484</t>
  </si>
  <si>
    <t>12.10.2019 15:36:42</t>
  </si>
  <si>
    <t>12.10.2019 16:50:48</t>
  </si>
  <si>
    <t>632790</t>
  </si>
  <si>
    <t>K-812 35-03-K00812_35-03-K00812</t>
  </si>
  <si>
    <t>25.10.2019 16:23:08</t>
  </si>
  <si>
    <t>25.10.2019 18:38:05</t>
  </si>
  <si>
    <t>608253</t>
  </si>
  <si>
    <t>GÜMÜLDÜR M-35 35-25-M00035_35-25-M00035</t>
  </si>
  <si>
    <t>13.10.2019 12:23:06</t>
  </si>
  <si>
    <t>13.10.2019 15:31:57</t>
  </si>
  <si>
    <t>611766</t>
  </si>
  <si>
    <t>DM-17 45-71-M00400_942547226</t>
  </si>
  <si>
    <t>22.10.2019 18:43:00</t>
  </si>
  <si>
    <t>22.10.2019 19:04:53</t>
  </si>
  <si>
    <t>606727</t>
  </si>
  <si>
    <t>TR-10 45-78-L00010_953264526</t>
  </si>
  <si>
    <t>09.10.2019 16:02:43</t>
  </si>
  <si>
    <t>09.10.2019 23:17:27</t>
  </si>
  <si>
    <t>610077</t>
  </si>
  <si>
    <t>K-1653 35-04-K01653_910016893</t>
  </si>
  <si>
    <t>17.10.2019 16:40:00</t>
  </si>
  <si>
    <t>17.10.2019 18:03:48</t>
  </si>
  <si>
    <t>611937</t>
  </si>
  <si>
    <t>TR-68 45-78-M00068_953265384</t>
  </si>
  <si>
    <t>23.10.2019 10:33:41</t>
  </si>
  <si>
    <t>23.10.2019 12:03:23</t>
  </si>
  <si>
    <t>608334</t>
  </si>
  <si>
    <t>L-366 ILDIR KÖY 35-18-L00366_7527128</t>
  </si>
  <si>
    <t>13.10.2019 16:19:08</t>
  </si>
  <si>
    <t>13.10.2019 17:28:35</t>
  </si>
  <si>
    <t>612151</t>
  </si>
  <si>
    <t>L-499 35-18-L00499_950444887</t>
  </si>
  <si>
    <t>23.10.2019 17:42:00</t>
  </si>
  <si>
    <t>24.10.2019 15:35:52</t>
  </si>
  <si>
    <t>553034</t>
  </si>
  <si>
    <t>M-1426 35-04-M01426_35-04-M01426</t>
  </si>
  <si>
    <t>03.10.2019 10:28:00</t>
  </si>
  <si>
    <t>03.10.2019 12:26:52</t>
  </si>
  <si>
    <t>573295</t>
  </si>
  <si>
    <t>L-499 35-18-L00499_950444907</t>
  </si>
  <si>
    <t>03.10.2019 12:04:00</t>
  </si>
  <si>
    <t>04.10.2019 18:12:27</t>
  </si>
  <si>
    <t>595282</t>
  </si>
  <si>
    <t>ULUCAK TM 35-28-A00002_MENEMEN-1 M03</t>
  </si>
  <si>
    <t>07.10.2019 04:06:53</t>
  </si>
  <si>
    <t>07.10.2019 05:24:24</t>
  </si>
  <si>
    <t>595037</t>
  </si>
  <si>
    <t>06.10.2019 13:28:25</t>
  </si>
  <si>
    <t>06.10.2019 14:22:33</t>
  </si>
  <si>
    <t>583925</t>
  </si>
  <si>
    <t>05.10.2019 00:50:38</t>
  </si>
  <si>
    <t>05.10.2019 01:26:25</t>
  </si>
  <si>
    <t>634629</t>
  </si>
  <si>
    <t>TR-25 35-22-M00025_955262161</t>
  </si>
  <si>
    <t>31.10.2019 16:47:03</t>
  </si>
  <si>
    <t>31.10.2019 17:38:47</t>
  </si>
  <si>
    <t>542379</t>
  </si>
  <si>
    <t>L-499 35-18-L00499_950444884</t>
  </si>
  <si>
    <t>01.10.2019 15:24:09</t>
  </si>
  <si>
    <t>01.10.2019 18:32:07</t>
  </si>
  <si>
    <t>610987</t>
  </si>
  <si>
    <t>20.10.2019 14:52:53</t>
  </si>
  <si>
    <t>20.10.2019 15:57:00</t>
  </si>
  <si>
    <t>633324</t>
  </si>
  <si>
    <t>BELEN TR-2 35-28-M00206_DIREK TIPI TRAFO HUCRESI H01</t>
  </si>
  <si>
    <t>27.10.2019 12:49:06</t>
  </si>
  <si>
    <t>27.10.2019 13:31:47</t>
  </si>
  <si>
    <t>605644</t>
  </si>
  <si>
    <t>DM-14/11 45-71-M00561_953209041</t>
  </si>
  <si>
    <t>07.10.2019 18:02:09</t>
  </si>
  <si>
    <t>07.10.2019 19:29:12</t>
  </si>
  <si>
    <t>609495</t>
  </si>
  <si>
    <t>L-115 OVACIK 35-18-L00115_7223157</t>
  </si>
  <si>
    <t>16.10.2019 13:24:06</t>
  </si>
  <si>
    <t>16.10.2019 15:56:18</t>
  </si>
  <si>
    <t>612039</t>
  </si>
  <si>
    <t>DM-14/11 45-71-M00561_953209229</t>
  </si>
  <si>
    <t>23.10.2019 15:21:50</t>
  </si>
  <si>
    <t>23.10.2019 16:45:50</t>
  </si>
  <si>
    <t>608523</t>
  </si>
  <si>
    <t>L-121 35-18-L00121_DIREK TIPI TRAFO HUCRESI H01</t>
  </si>
  <si>
    <t>14.10.2019 09:41:22</t>
  </si>
  <si>
    <t>14.10.2019 17:51:35</t>
  </si>
  <si>
    <t>584433</t>
  </si>
  <si>
    <t>05.10.2019 11:13:13</t>
  </si>
  <si>
    <t>608364</t>
  </si>
  <si>
    <t>K-1032 35-04-K01032_B</t>
  </si>
  <si>
    <t>13.10.2019 13:55:17</t>
  </si>
  <si>
    <t>13.10.2019 17:43:25</t>
  </si>
  <si>
    <t>542851</t>
  </si>
  <si>
    <t>K-1040 35-04-K01040_99900443</t>
  </si>
  <si>
    <t>02.10.2019 17:33:07</t>
  </si>
  <si>
    <t>02.10.2019 18:41:38</t>
  </si>
  <si>
    <t>584076</t>
  </si>
  <si>
    <t>M-50 DOĞANKENT SİTESİ 35-14-M00050_DIREK TIPI TRAFO HUCRESI H01</t>
  </si>
  <si>
    <t>05.10.2019 04:46:41</t>
  </si>
  <si>
    <t>05.10.2019 13:45:00</t>
  </si>
  <si>
    <t>563117</t>
  </si>
  <si>
    <t>ÜRKMEZ M-12 35-25-M00150_  M02</t>
  </si>
  <si>
    <t>03.10.2019 13:39:09</t>
  </si>
  <si>
    <t>03.10.2019 14:54:29</t>
  </si>
  <si>
    <t>594880</t>
  </si>
  <si>
    <t>K-3190 35-01-K03190_912037524</t>
  </si>
  <si>
    <t>06.10.2019 09:14:27</t>
  </si>
  <si>
    <t>06.10.2019 17:16:28</t>
  </si>
  <si>
    <t>542786</t>
  </si>
  <si>
    <t>02.10.2019 15:40:09</t>
  </si>
  <si>
    <t>02.10.2019 16:48:25</t>
  </si>
  <si>
    <t>563159</t>
  </si>
  <si>
    <t>03.10.2019 14:54:52</t>
  </si>
  <si>
    <t>03.10.2019 15:27:06</t>
  </si>
  <si>
    <t>606379</t>
  </si>
  <si>
    <t>K-4326 35-04-K04326_945213444</t>
  </si>
  <si>
    <t>08.10.2019 20:57:18</t>
  </si>
  <si>
    <t>08.10.2019 22:10:07</t>
  </si>
  <si>
    <t>542932</t>
  </si>
  <si>
    <t>ULUKENT DM-4/1 35-28-M00043_35-28-M00043</t>
  </si>
  <si>
    <t>03.10.2019 00:37:41</t>
  </si>
  <si>
    <t>03.10.2019 00:58:56</t>
  </si>
  <si>
    <t>609324</t>
  </si>
  <si>
    <t>K-700 35-04-K00700_B</t>
  </si>
  <si>
    <t>16.10.2019 09:12:00</t>
  </si>
  <si>
    <t>16.10.2019 09:31:17</t>
  </si>
  <si>
    <t>584267</t>
  </si>
  <si>
    <t>K-2301 35-04-K02301_D</t>
  </si>
  <si>
    <t>05.10.2019 08:59:55</t>
  </si>
  <si>
    <t>05.10.2019 11:19:27</t>
  </si>
  <si>
    <t>610039</t>
  </si>
  <si>
    <t>GERENKÖY TR 4 35-23-M00150_950410313</t>
  </si>
  <si>
    <t>17.10.2019 15:29:35</t>
  </si>
  <si>
    <t>17.10.2019 15:54:57</t>
  </si>
  <si>
    <t>608789</t>
  </si>
  <si>
    <t>K-217 35-01-K00217_910875255</t>
  </si>
  <si>
    <t>14.10.2019 18:45:51</t>
  </si>
  <si>
    <t>14.10.2019 20:37:45</t>
  </si>
  <si>
    <t>594960</t>
  </si>
  <si>
    <t>TR-131 35-19-L00131_7198807</t>
  </si>
  <si>
    <t>06.10.2019 10:52:15</t>
  </si>
  <si>
    <t>06.10.2019 11:26:44</t>
  </si>
  <si>
    <t>611516</t>
  </si>
  <si>
    <t>K-1748 35-08-K01748_35-08-K01748</t>
  </si>
  <si>
    <t>22.10.2019 09:20:00</t>
  </si>
  <si>
    <t>22.10.2019 14:57:46</t>
  </si>
  <si>
    <t>622216</t>
  </si>
  <si>
    <t>K-704 35-01-K00704_35-01-K00704</t>
  </si>
  <si>
    <t>24.10.2019 15:00:40</t>
  </si>
  <si>
    <t>608436</t>
  </si>
  <si>
    <t>K-704 35-01-K00704_K-3603 K01</t>
  </si>
  <si>
    <t>14.10.2019 02:28:00</t>
  </si>
  <si>
    <t>14.10.2019 02:41:42</t>
  </si>
  <si>
    <t>611552</t>
  </si>
  <si>
    <t>TULUM TR-1 35-26-L00353_956608224</t>
  </si>
  <si>
    <t>22.10.2019 10:01:56</t>
  </si>
  <si>
    <t>22.10.2019 11:15:54</t>
  </si>
  <si>
    <t>606238</t>
  </si>
  <si>
    <t>K-3160 35-01-K03160_35-01-K03160</t>
  </si>
  <si>
    <t>08.10.2019 16:27:38</t>
  </si>
  <si>
    <t>08.10.2019 16:47:08</t>
  </si>
  <si>
    <t>605593</t>
  </si>
  <si>
    <t>K-570 35-01-K00570_911271816</t>
  </si>
  <si>
    <t>07.10.2019 16:34:03</t>
  </si>
  <si>
    <t>07.10.2019 17:26:48</t>
  </si>
  <si>
    <t>606160</t>
  </si>
  <si>
    <t>08.10.2019 14:33:40</t>
  </si>
  <si>
    <t>08.10.2019 15:32:43</t>
  </si>
  <si>
    <t>622327</t>
  </si>
  <si>
    <t>DM-14/12 45-71-M00560_953208918</t>
  </si>
  <si>
    <t>24.10.2019 11:44:50</t>
  </si>
  <si>
    <t>24.10.2019 13:16:55</t>
  </si>
  <si>
    <t>605427</t>
  </si>
  <si>
    <t>K-3265 35-04-K03265_A</t>
  </si>
  <si>
    <t>07.10.2019 11:19:00</t>
  </si>
  <si>
    <t>07.10.2019 11:52:37</t>
  </si>
  <si>
    <t>542128</t>
  </si>
  <si>
    <t>L-281 35-18-L00281_950438279</t>
  </si>
  <si>
    <t>01.10.2019 07:56:22</t>
  </si>
  <si>
    <t>01.10.2019 09:40:18</t>
  </si>
  <si>
    <t>605436</t>
  </si>
  <si>
    <t>K-4130 35-04-K04130_35-04-K04130</t>
  </si>
  <si>
    <t>07.10.2019 11:38:30</t>
  </si>
  <si>
    <t>07.10.2019 12:06:22</t>
  </si>
  <si>
    <t>632514</t>
  </si>
  <si>
    <t>L-469 35-18-L00469_950449569</t>
  </si>
  <si>
    <t>24.10.2019 21:50:37</t>
  </si>
  <si>
    <t>24.10.2019 23:14:58</t>
  </si>
  <si>
    <t>611911</t>
  </si>
  <si>
    <t>K-2755 35-04-K02755_C</t>
  </si>
  <si>
    <t>23.10.2019 10:04:00</t>
  </si>
  <si>
    <t>23.10.2019 12:09:54</t>
  </si>
  <si>
    <t>606095</t>
  </si>
  <si>
    <t>L-326 35-18-L00326_DIREK TIPI TRAFO HUCRESI H01</t>
  </si>
  <si>
    <t>08.10.2019 12:25:30</t>
  </si>
  <si>
    <t>08.10.2019 13:52:02</t>
  </si>
  <si>
    <t>632662</t>
  </si>
  <si>
    <t>TR-27 35-22-M00027_11650455</t>
  </si>
  <si>
    <t>25.10.2019 11:30:00</t>
  </si>
  <si>
    <t>25.10.2019 14:02:40</t>
  </si>
  <si>
    <t>594891</t>
  </si>
  <si>
    <t>K-440 35-01-K00440_TRAFO K01</t>
  </si>
  <si>
    <t>06.10.2019 09:37:28</t>
  </si>
  <si>
    <t>06.10.2019 11:56:31</t>
  </si>
  <si>
    <t>606816</t>
  </si>
  <si>
    <t>K-2587 35-04-K02587_910021602</t>
  </si>
  <si>
    <t>09.10.2019 18:33:40</t>
  </si>
  <si>
    <t>09.10.2019 20:25:29</t>
  </si>
  <si>
    <t>594771</t>
  </si>
  <si>
    <t>K-3265 35-04-K03265_35-04-K03265</t>
  </si>
  <si>
    <t>05.10.2019 21:16:47</t>
  </si>
  <si>
    <t>05.10.2019 21:42:59</t>
  </si>
  <si>
    <t>542782</t>
  </si>
  <si>
    <t>K-4418 35-04-K04418_99568381</t>
  </si>
  <si>
    <t>02.10.2019 15:14:37</t>
  </si>
  <si>
    <t>02.10.2019 17:03:10</t>
  </si>
  <si>
    <t>583693</t>
  </si>
  <si>
    <t>K-3265 35-04-K03265_910000933</t>
  </si>
  <si>
    <t>04.10.2019 14:57:53</t>
  </si>
  <si>
    <t>04.10.2019 19:37:38</t>
  </si>
  <si>
    <t>542712</t>
  </si>
  <si>
    <t>K-869 35-04-K00869_35-04-K00869</t>
  </si>
  <si>
    <t>02.10.2019 12:38:21</t>
  </si>
  <si>
    <t>02.10.2019 13:59:34</t>
  </si>
  <si>
    <t>607847</t>
  </si>
  <si>
    <t>M-1010 35-03-M01010_35-03-M01010</t>
  </si>
  <si>
    <t>12.10.2019 09:50:11</t>
  </si>
  <si>
    <t>12.10.2019 11:40:22</t>
  </si>
  <si>
    <t>608949</t>
  </si>
  <si>
    <t>ULUKENT DM-3/17 35-28-M00057_  M03</t>
  </si>
  <si>
    <t>15.10.2019 09:17:57</t>
  </si>
  <si>
    <t>15.10.2019 11:49:38</t>
  </si>
  <si>
    <t>622336</t>
  </si>
  <si>
    <t>K-2513 35-04-K02513_910041424</t>
  </si>
  <si>
    <t>24.10.2019 11:41:34</t>
  </si>
  <si>
    <t>24.10.2019 13:06:32</t>
  </si>
  <si>
    <t>609576</t>
  </si>
  <si>
    <t>16.10.2019 16:01:17</t>
  </si>
  <si>
    <t>16.10.2019 17:57:47</t>
  </si>
  <si>
    <t>609540</t>
  </si>
  <si>
    <t>16.10.2019 14:22:39</t>
  </si>
  <si>
    <t>16.10.2019 16:01:04</t>
  </si>
  <si>
    <t>594878</t>
  </si>
  <si>
    <t>M-1432 35-02-M01432_35-02-M01432</t>
  </si>
  <si>
    <t>06.10.2019 09:20:00</t>
  </si>
  <si>
    <t>06.10.2019 11:48:09</t>
  </si>
  <si>
    <t>583859</t>
  </si>
  <si>
    <t>M-247 35-02-M00247_910205184</t>
  </si>
  <si>
    <t>04.10.2019 20:45:01</t>
  </si>
  <si>
    <t>04.10.2019 22:05:01</t>
  </si>
  <si>
    <t>606057</t>
  </si>
  <si>
    <t>08.10.2019 11:30:57</t>
  </si>
  <si>
    <t>08.10.2019 12:06:41</t>
  </si>
  <si>
    <t>553081</t>
  </si>
  <si>
    <t>M-236 35-02-M00236_35-02-M00236</t>
  </si>
  <si>
    <t>03.10.2019 11:44:21</t>
  </si>
  <si>
    <t>03.10.2019 13:13:56</t>
  </si>
  <si>
    <t>595018</t>
  </si>
  <si>
    <t>M-1431 35-02-M01431_35-02-M01431</t>
  </si>
  <si>
    <t>06.10.2019 12:52:00</t>
  </si>
  <si>
    <t>06.10.2019 14:25:20</t>
  </si>
  <si>
    <t>606616</t>
  </si>
  <si>
    <t>09.10.2019 12:12:42</t>
  </si>
  <si>
    <t>09.10.2019 13:17:29</t>
  </si>
  <si>
    <t>632555</t>
  </si>
  <si>
    <t>M-287 35-02-M00287_B</t>
  </si>
  <si>
    <t>25.10.2019 08:30:36</t>
  </si>
  <si>
    <t>25.10.2019 10:00:58</t>
  </si>
  <si>
    <t>606466</t>
  </si>
  <si>
    <t>M-239 35-02-M00239_E2B E</t>
  </si>
  <si>
    <t>09.10.2019 08:38:45</t>
  </si>
  <si>
    <t>09.10.2019 09:56:08</t>
  </si>
  <si>
    <t>542274</t>
  </si>
  <si>
    <t>M-239 35-02-M00239_97456978</t>
  </si>
  <si>
    <t>01.10.2019 12:03:44</t>
  </si>
  <si>
    <t>01.10.2019 14:30:40</t>
  </si>
  <si>
    <t>542605</t>
  </si>
  <si>
    <t>M-239 35-02-M00239_910220409</t>
  </si>
  <si>
    <t>02.10.2019 08:38:22</t>
  </si>
  <si>
    <t>02.10.2019 11:33:46</t>
  </si>
  <si>
    <t>605529</t>
  </si>
  <si>
    <t>M-1129 35-02-M01129_35-02-M01129</t>
  </si>
  <si>
    <t>07.10.2019 14:52:00</t>
  </si>
  <si>
    <t>07.10.2019 15:34:18</t>
  </si>
  <si>
    <t>605696</t>
  </si>
  <si>
    <t>M-286 35-02-M00286_910199069</t>
  </si>
  <si>
    <t>07.10.2019 19:39:22</t>
  </si>
  <si>
    <t>07.10.2019 20:31:50</t>
  </si>
  <si>
    <t>611529</t>
  </si>
  <si>
    <t>L-335 35-18-L00335_L-512 L-513 L02</t>
  </si>
  <si>
    <t>22.10.2019 09:47:43</t>
  </si>
  <si>
    <t>22.10.2019 09:56:42</t>
  </si>
  <si>
    <t>612056</t>
  </si>
  <si>
    <t>ULUKENT DM-3/16 35-28-M00576_DM3-16-C1-1b C</t>
  </si>
  <si>
    <t>23.10.2019 15:42:27</t>
  </si>
  <si>
    <t>23.10.2019 18:32:29</t>
  </si>
  <si>
    <t>607814</t>
  </si>
  <si>
    <t>PAMUKYAZI-5 35-26-L00392_956601982</t>
  </si>
  <si>
    <t>12.10.2019 08:58:51</t>
  </si>
  <si>
    <t>12.10.2019 13:00:26</t>
  </si>
  <si>
    <t>609971</t>
  </si>
  <si>
    <t>M-1150 35-04-M01150_D</t>
  </si>
  <si>
    <t>17.10.2019 12:45:22</t>
  </si>
  <si>
    <t>17.10.2019 13:59:38</t>
  </si>
  <si>
    <t>612145</t>
  </si>
  <si>
    <t>M-1150 35-04-M01150_G</t>
  </si>
  <si>
    <t>23.10.2019 19:02:09</t>
  </si>
  <si>
    <t>23.10.2019 21:01:01</t>
  </si>
  <si>
    <t>611492</t>
  </si>
  <si>
    <t>L-336 REİSDERE 35-18-L00336_DIREK TIPI TRAFO HUCRESI H01</t>
  </si>
  <si>
    <t>22.10.2019 08:42:49</t>
  </si>
  <si>
    <t>22.10.2019 09:51:46</t>
  </si>
  <si>
    <t>612166</t>
  </si>
  <si>
    <t>23.10.2019 21:18:21</t>
  </si>
  <si>
    <t>23.10.2019 21:44:12</t>
  </si>
  <si>
    <t>611271</t>
  </si>
  <si>
    <t>K-2405 35-10-K02405_912599399</t>
  </si>
  <si>
    <t>21.10.2019 12:40:45</t>
  </si>
  <si>
    <t>21.10.2019 16:02:38</t>
  </si>
  <si>
    <t>611730</t>
  </si>
  <si>
    <t>TR-21 35-30-L00021_955298434</t>
  </si>
  <si>
    <t>22.10.2019 17:09:50</t>
  </si>
  <si>
    <t>22.10.2019 19:04:25</t>
  </si>
  <si>
    <t>609250</t>
  </si>
  <si>
    <t>K-3038 35-04-K03038_913552796</t>
  </si>
  <si>
    <t>15.10.2019 20:35:05</t>
  </si>
  <si>
    <t>15.10.2019 21:39:58</t>
  </si>
  <si>
    <t>605576</t>
  </si>
  <si>
    <t>M-1742 35-04-M01742_B</t>
  </si>
  <si>
    <t>07.10.2019 16:09:00</t>
  </si>
  <si>
    <t>07.10.2019 17:13:26</t>
  </si>
  <si>
    <t>542618</t>
  </si>
  <si>
    <t>KOYUNDERE TR-5 35-28-M00137_35-28-M00137</t>
  </si>
  <si>
    <t>02.10.2019 09:33:45</t>
  </si>
  <si>
    <t>02.10.2019 14:44:23</t>
  </si>
  <si>
    <t>610012</t>
  </si>
  <si>
    <t>KOYUNDERE TOKİ DM-5/6 35-28-M00144_35-28-M00144</t>
  </si>
  <si>
    <t>17.10.2019 14:21:33</t>
  </si>
  <si>
    <t>17.10.2019 15:31:29</t>
  </si>
  <si>
    <t>542308</t>
  </si>
  <si>
    <t>KOYUNDERE TR-17 (DM-3/3) 35-28-M00139_35-28-M00139</t>
  </si>
  <si>
    <t>01.10.2019 13:19:00</t>
  </si>
  <si>
    <t>01.10.2019 14:22:35</t>
  </si>
  <si>
    <t>609380</t>
  </si>
  <si>
    <t>ŞEHİTLER TR-2 35-26-L00162_6262709</t>
  </si>
  <si>
    <t>16.10.2019 09:59:32</t>
  </si>
  <si>
    <t>16.10.2019 11:09:23</t>
  </si>
  <si>
    <t>632551</t>
  </si>
  <si>
    <t>L-336 REİSDERE 35-18-L00336_950439096</t>
  </si>
  <si>
    <t>25.10.2019 08:30:33</t>
  </si>
  <si>
    <t>25.10.2019 10:08:17</t>
  </si>
  <si>
    <t>542871</t>
  </si>
  <si>
    <t>ARSLANLAR TM 35-26-A00004_DAĞKIZILCA-2 M07</t>
  </si>
  <si>
    <t>02.10.2019 18:48:02</t>
  </si>
  <si>
    <t>02.10.2019 20:17:13</t>
  </si>
  <si>
    <t>611966</t>
  </si>
  <si>
    <t>ŞEHİTLER TR-3 SLM 35-26-L00153_35-26-L00153</t>
  </si>
  <si>
    <t>23.10.2019 12:00:51</t>
  </si>
  <si>
    <t>23.10.2019 12:34:44</t>
  </si>
  <si>
    <t>552990</t>
  </si>
  <si>
    <t>03.10.2019 11:10:56</t>
  </si>
  <si>
    <t>542300</t>
  </si>
  <si>
    <t>KOYUNDERE TR-18 (DM-3/8) 35-28-M00141_35-28-M00141</t>
  </si>
  <si>
    <t>01.10.2019 12:32:51</t>
  </si>
  <si>
    <t>01.10.2019 13:20:05</t>
  </si>
  <si>
    <t>632995</t>
  </si>
  <si>
    <t>KOYUNDERE TR-18 (DM-3/8) 35-28-M00141_  M02</t>
  </si>
  <si>
    <t>26.10.2019 11:22:00</t>
  </si>
  <si>
    <t>26.10.2019 12:00:33</t>
  </si>
  <si>
    <t>632989</t>
  </si>
  <si>
    <t>26.10.2019 10:54:00</t>
  </si>
  <si>
    <t>26.10.2019 11:14:29</t>
  </si>
  <si>
    <t>542779</t>
  </si>
  <si>
    <t>L-336 REİSDERE 35-18-L00336_950462613</t>
  </si>
  <si>
    <t>02.10.2019 15:16:03</t>
  </si>
  <si>
    <t>02.10.2019 19:41:58</t>
  </si>
  <si>
    <t>583788</t>
  </si>
  <si>
    <t>04.10.2019 18:36:05</t>
  </si>
  <si>
    <t>04.10.2019 22:16:26</t>
  </si>
  <si>
    <t>605377</t>
  </si>
  <si>
    <t>KOYUNDERE TR-6 35-28-M00158_954747348</t>
  </si>
  <si>
    <t>07.10.2019 09:52:24</t>
  </si>
  <si>
    <t>07.10.2019 17:05:26</t>
  </si>
  <si>
    <t>634057</t>
  </si>
  <si>
    <t>K-4581 35-01-K04581_35-01-K04581</t>
  </si>
  <si>
    <t>30.10.2019 02:42:00</t>
  </si>
  <si>
    <t>30.10.2019 03:07:12</t>
  </si>
  <si>
    <t>605723</t>
  </si>
  <si>
    <t>DOĞAKÖY TR-1 35-28-M00213_953390005</t>
  </si>
  <si>
    <t>07.10.2019 21:50:38</t>
  </si>
  <si>
    <t>07.10.2019 22:31:53</t>
  </si>
  <si>
    <t>605734</t>
  </si>
  <si>
    <t>07.10.2019 22:44:00</t>
  </si>
  <si>
    <t>19.10.2019 23:00:29</t>
  </si>
  <si>
    <t>605501</t>
  </si>
  <si>
    <t>K-1372 35-04-K01372_913322660</t>
  </si>
  <si>
    <t>07.10.2019 13:30:38</t>
  </si>
  <si>
    <t>07.10.2019 14:33:28</t>
  </si>
  <si>
    <t>542495</t>
  </si>
  <si>
    <t>TR-27 35-22-M00027_35-22-M00027</t>
  </si>
  <si>
    <t>01.10.2019 20:22:52</t>
  </si>
  <si>
    <t>01.10.2019 22:13:40</t>
  </si>
  <si>
    <t>609955</t>
  </si>
  <si>
    <t>M-377 35-02-M00377_99724480</t>
  </si>
  <si>
    <t>17.10.2019 12:30:16</t>
  </si>
  <si>
    <t>17.10.2019 13:52:40</t>
  </si>
  <si>
    <t>595310</t>
  </si>
  <si>
    <t>K-1706 35-04-K01706_35-04-K01706</t>
  </si>
  <si>
    <t>07.10.2019 08:00:21</t>
  </si>
  <si>
    <t>07.10.2019 10:09:35</t>
  </si>
  <si>
    <t>609418</t>
  </si>
  <si>
    <t>K-2539 35-04-K02539_35-04-K02539</t>
  </si>
  <si>
    <t>16.10.2019 11:03:00</t>
  </si>
  <si>
    <t>16.10.2019 11:34:53</t>
  </si>
  <si>
    <t>553008</t>
  </si>
  <si>
    <t>K-4757 35-04-K04757_B01b</t>
  </si>
  <si>
    <t>03.10.2019 09:44:00</t>
  </si>
  <si>
    <t>03.10.2019 13:17:46</t>
  </si>
  <si>
    <t>573318</t>
  </si>
  <si>
    <t>ALLAHDİYEN TR-2 45-78-L00281_49308017</t>
  </si>
  <si>
    <t>03.10.2019 22:53:52</t>
  </si>
  <si>
    <t>03.10.2019 23:45:09</t>
  </si>
  <si>
    <t>608804</t>
  </si>
  <si>
    <t>K-1322 35-02-K01322_D</t>
  </si>
  <si>
    <t>14.10.2019 19:19:19</t>
  </si>
  <si>
    <t>14.10.2019 20:28:18</t>
  </si>
  <si>
    <t>611692</t>
  </si>
  <si>
    <t>K-437 35-01-K00437_35-01-K00437</t>
  </si>
  <si>
    <t>22.10.2019 15:29:05</t>
  </si>
  <si>
    <t>22.10.2019 17:09:13</t>
  </si>
  <si>
    <t>584428</t>
  </si>
  <si>
    <t>KISIK TR-1 (M-135) 35-22-M00135_955256883</t>
  </si>
  <si>
    <t>05.10.2019 11:24:54</t>
  </si>
  <si>
    <t>05.10.2019 13:51:37</t>
  </si>
  <si>
    <t>594877</t>
  </si>
  <si>
    <t>ATALAN TR-1 35-26-L00248_956607973</t>
  </si>
  <si>
    <t>06.10.2019 09:10:21</t>
  </si>
  <si>
    <t>06.10.2019 10:43:24</t>
  </si>
  <si>
    <t>595128</t>
  </si>
  <si>
    <t>K-3295 35-10-K03295_913897116</t>
  </si>
  <si>
    <t>06.10.2019 16:25:42</t>
  </si>
  <si>
    <t>06.10.2019 16:54:24</t>
  </si>
  <si>
    <t>633106</t>
  </si>
  <si>
    <t>26.10.2019 17:01:44</t>
  </si>
  <si>
    <t>26.10.2019 18:26:25</t>
  </si>
  <si>
    <t>633381</t>
  </si>
  <si>
    <t>L-512 REİSDERE 35-18-L00512_950439181</t>
  </si>
  <si>
    <t>27.10.2019 16:35:00</t>
  </si>
  <si>
    <t>27.10.2019 18:48:03</t>
  </si>
  <si>
    <t>633737</t>
  </si>
  <si>
    <t>M-1141 35-22-M00147_DIREK TIPI TRAFO HUCRESI H01</t>
  </si>
  <si>
    <t>28.10.2019 16:23:00</t>
  </si>
  <si>
    <t>28.10.2019 17:14:29</t>
  </si>
  <si>
    <t>584372</t>
  </si>
  <si>
    <t>05.10.2019 09:22:32</t>
  </si>
  <si>
    <t>05.10.2019 11:53:25</t>
  </si>
  <si>
    <t>573369</t>
  </si>
  <si>
    <t>04.10.2019 08:44:04</t>
  </si>
  <si>
    <t>04.10.2019 09:43:12</t>
  </si>
  <si>
    <t>634185</t>
  </si>
  <si>
    <t>K-732 35-01-K00732_K-3603 K02</t>
  </si>
  <si>
    <t>30.10.2019 11:23:33</t>
  </si>
  <si>
    <t>542252</t>
  </si>
  <si>
    <t>M-1009 35-03-M01009_35-03-M01009</t>
  </si>
  <si>
    <t>01.10.2019 11:20:36</t>
  </si>
  <si>
    <t>01.10.2019 11:45:26</t>
  </si>
  <si>
    <t>609363</t>
  </si>
  <si>
    <t>DM-14/3A (TR-14/13) 45-71-M00549_915784274</t>
  </si>
  <si>
    <t>16.10.2019 09:45:06</t>
  </si>
  <si>
    <t>16.10.2019 11:24:03</t>
  </si>
  <si>
    <t>608904</t>
  </si>
  <si>
    <t>ARSLANLAR TM 35-26-A00004_BALIKDAĞI M02</t>
  </si>
  <si>
    <t>15.10.2019 08:45:03</t>
  </si>
  <si>
    <t>15.10.2019 09:13:18</t>
  </si>
  <si>
    <t>542625</t>
  </si>
  <si>
    <t>NİHAT ÇORUM SULAMA GRUBU TR 35-27-M00207_DIREK TIPI TRAFO HUCRESI H01</t>
  </si>
  <si>
    <t>02.10.2019 09:23:52</t>
  </si>
  <si>
    <t>02.10.2019 10:58:39</t>
  </si>
  <si>
    <t>608147</t>
  </si>
  <si>
    <t>ULUKENT DM-3 35-28-M00003_DM-3/29 M03</t>
  </si>
  <si>
    <t>13.10.2019 07:51:14</t>
  </si>
  <si>
    <t>13.10.2019 08:38:36</t>
  </si>
  <si>
    <t>608525</t>
  </si>
  <si>
    <t>ULUKENT DM-4 35-28-M00004_  M13</t>
  </si>
  <si>
    <t>14.10.2019 09:56:00</t>
  </si>
  <si>
    <t>14.10.2019 13:12:23</t>
  </si>
  <si>
    <t>634224</t>
  </si>
  <si>
    <t>ULUKENT DM-4/22 35-28-M00039_35-28-M00039</t>
  </si>
  <si>
    <t>30.10.2019 12:31:05</t>
  </si>
  <si>
    <t>30.10.2019 13:02:24</t>
  </si>
  <si>
    <t>605373</t>
  </si>
  <si>
    <t>K-1486 35-08-K01486_M2 M</t>
  </si>
  <si>
    <t>07.10.2019 09:55:00</t>
  </si>
  <si>
    <t>07.10.2019 17:33:23</t>
  </si>
  <si>
    <t>608762</t>
  </si>
  <si>
    <t>TR-12 35-16-L00012_  L03</t>
  </si>
  <si>
    <t>14.10.2019 17:56:09</t>
  </si>
  <si>
    <t>14.10.2019 18:24:04</t>
  </si>
  <si>
    <t>609259</t>
  </si>
  <si>
    <t>BAĞARASI TR-1 35-23-M00170_915939774</t>
  </si>
  <si>
    <t>15.10.2019 21:02:21</t>
  </si>
  <si>
    <t>15.10.2019 23:40:01</t>
  </si>
  <si>
    <t>611907</t>
  </si>
  <si>
    <t>K-1765 35-08-K01765_35-08-K01765</t>
  </si>
  <si>
    <t>23.10.2019 09:55:00</t>
  </si>
  <si>
    <t>23.10.2019 15:40:20</t>
  </si>
  <si>
    <t>633449</t>
  </si>
  <si>
    <t>M-315 35-02-M00315_99722219</t>
  </si>
  <si>
    <t>27.10.2019 19:50:37</t>
  </si>
  <si>
    <t>27.10.2019 20:45:12</t>
  </si>
  <si>
    <t>608089</t>
  </si>
  <si>
    <t>TR-31 DEREKÖY 35-22-M00031_955264179</t>
  </si>
  <si>
    <t>12.10.2019 19:17:35</t>
  </si>
  <si>
    <t>14.10.2019 18:23:03</t>
  </si>
  <si>
    <t>584322</t>
  </si>
  <si>
    <t>TR-31 DEREKÖY 35-22-M00031_955264175</t>
  </si>
  <si>
    <t>05.10.2019 08:12:54</t>
  </si>
  <si>
    <t>05.10.2019 13:26:07</t>
  </si>
  <si>
    <t>610312</t>
  </si>
  <si>
    <t>K-24 35-01-K00024_911460595</t>
  </si>
  <si>
    <t>18.10.2019 15:09:25</t>
  </si>
  <si>
    <t>18.10.2019 19:40:00</t>
  </si>
  <si>
    <t>609001</t>
  </si>
  <si>
    <t>TR-32 DEREKÖY 35-22-M00032_955264276</t>
  </si>
  <si>
    <t>15.10.2019 11:13:00</t>
  </si>
  <si>
    <t>15.10.2019 12:58:56</t>
  </si>
  <si>
    <t>610330</t>
  </si>
  <si>
    <t>HAYKIRAN TR-1 35-28-M00200_A</t>
  </si>
  <si>
    <t>18.10.2019 10:45:27</t>
  </si>
  <si>
    <t>609782</t>
  </si>
  <si>
    <t>ESBAŞ İM 35-08-A00001_IRMAK M10</t>
  </si>
  <si>
    <t>17.10.2019 05:15:00</t>
  </si>
  <si>
    <t>17.10.2019 06:17:22</t>
  </si>
  <si>
    <t>542522</t>
  </si>
  <si>
    <t>02.10.2019 02:45:00</t>
  </si>
  <si>
    <t>02.10.2019 03:02:48</t>
  </si>
  <si>
    <t>542523</t>
  </si>
  <si>
    <t>02.10.2019 02:47:00</t>
  </si>
  <si>
    <t>02.10.2019 02:55:03</t>
  </si>
  <si>
    <t>542524</t>
  </si>
  <si>
    <t>02.10.2019 02:48:00</t>
  </si>
  <si>
    <t>02.10.2019 02:56:55</t>
  </si>
  <si>
    <t>542525</t>
  </si>
  <si>
    <t>02.10.2019 02:49:00</t>
  </si>
  <si>
    <t>02.10.2019 02:57:59</t>
  </si>
  <si>
    <t>610471</t>
  </si>
  <si>
    <t>L-325 (ALBAYRAK) 35-18-L00325_950449897</t>
  </si>
  <si>
    <t>19.10.2019 09:23:04</t>
  </si>
  <si>
    <t>19.10.2019 11:43:27</t>
  </si>
  <si>
    <t>573286</t>
  </si>
  <si>
    <t>HAYKIRAN TR-2 35-28-M00201_953384304</t>
  </si>
  <si>
    <t>03.10.2019 20:26:07</t>
  </si>
  <si>
    <t>08.10.2019 10:14:03</t>
  </si>
  <si>
    <t>610273</t>
  </si>
  <si>
    <t>18.10.2019 09:18:46</t>
  </si>
  <si>
    <t>610460</t>
  </si>
  <si>
    <t>TR-27 35-19-L00027_E</t>
  </si>
  <si>
    <t>19.10.2019 09:15:19</t>
  </si>
  <si>
    <t>19.10.2019 11:11:40</t>
  </si>
  <si>
    <t>610468</t>
  </si>
  <si>
    <t>KUŞCULAR TR-3 35-19-M00215_12489490</t>
  </si>
  <si>
    <t>19.10.2019 09:26:16</t>
  </si>
  <si>
    <t>19.10.2019 15:30:57</t>
  </si>
  <si>
    <t>607518</t>
  </si>
  <si>
    <t>K-2867 35-09-K02867_35-09-K02867</t>
  </si>
  <si>
    <t>11.10.2019 12:51:10</t>
  </si>
  <si>
    <t>11.10.2019 13:34:07</t>
  </si>
  <si>
    <t>594561</t>
  </si>
  <si>
    <t>KUŞÇULAR TR-1 35-19-M00213_10390278</t>
  </si>
  <si>
    <t>05.10.2019 14:48:12</t>
  </si>
  <si>
    <t>05.10.2019 18:03:02</t>
  </si>
  <si>
    <t>553026</t>
  </si>
  <si>
    <t>L-319 BAHÇELİEVLER-2 35-18-L00319_950449491</t>
  </si>
  <si>
    <t>03.10.2019 10:01:44</t>
  </si>
  <si>
    <t>03.10.2019 12:25:07</t>
  </si>
  <si>
    <t>610431</t>
  </si>
  <si>
    <t>KUŞÇULAR TR-14 35-19-M00259_DIREK TIPI TRAFO HUCRESI H01</t>
  </si>
  <si>
    <t>19.10.2019 08:34:52</t>
  </si>
  <si>
    <t>19.10.2019 10:24:40</t>
  </si>
  <si>
    <t>542198</t>
  </si>
  <si>
    <t>01.10.2019 09:54:01</t>
  </si>
  <si>
    <t>01.10.2019 10:48:57</t>
  </si>
  <si>
    <t>584184</t>
  </si>
  <si>
    <t>KUŞÇULAR TR-12 35-19-M00266_DIREK TIPI TRAFO HUCRESI H01</t>
  </si>
  <si>
    <t>05.10.2019 08:06:07</t>
  </si>
  <si>
    <t>05.10.2019 09:23:05</t>
  </si>
  <si>
    <t>633302</t>
  </si>
  <si>
    <t>HAYKIRAN TR-2 35-28-M00201_35-28-M00201</t>
  </si>
  <si>
    <t>27.10.2019 11:46:42</t>
  </si>
  <si>
    <t>27.10.2019 15:31:04</t>
  </si>
  <si>
    <t>611964</t>
  </si>
  <si>
    <t>TR-38 45-78-L00038_49413479</t>
  </si>
  <si>
    <t>23.10.2019 11:51:54</t>
  </si>
  <si>
    <t>23.10.2019 12:44:33</t>
  </si>
  <si>
    <t>609783</t>
  </si>
  <si>
    <t>M-1153 TURKCELL İLETİŞİM 35-08-M01153Ö_M-2454 M01</t>
  </si>
  <si>
    <t>17.10.2019 06:14:24</t>
  </si>
  <si>
    <t>17.10.2019 06:27:22</t>
  </si>
  <si>
    <t>607637</t>
  </si>
  <si>
    <t>KUŞÇULAR TR-1 35-19-M00213_956668719</t>
  </si>
  <si>
    <t>11.10.2019 16:24:37</t>
  </si>
  <si>
    <t>11.10.2019 17:48:29</t>
  </si>
  <si>
    <t>609897</t>
  </si>
  <si>
    <t>K-1878 35-09-K01878_35-09-K01878</t>
  </si>
  <si>
    <t>17.10.2019 10:43:38</t>
  </si>
  <si>
    <t>17.10.2019 13:32:56</t>
  </si>
  <si>
    <t>633523</t>
  </si>
  <si>
    <t>KUŞÇULAR TR-10 (OVAKAHVE) 35-19-M00222_DIREK TIPI TRAFO HUCRESI H01</t>
  </si>
  <si>
    <t>28.10.2019 08:22:43</t>
  </si>
  <si>
    <t>28.10.2019 08:54:13</t>
  </si>
  <si>
    <t>594690</t>
  </si>
  <si>
    <t>KUŞÇULAR TR-10 (OVAKAHVE) 35-19-M00222_8165373</t>
  </si>
  <si>
    <t>05.10.2019 17:51:47</t>
  </si>
  <si>
    <t>05.10.2019 19:01:36</t>
  </si>
  <si>
    <t>607498</t>
  </si>
  <si>
    <t>YASEMİN DM 35-19-M00002_KUŞÇULAR M02</t>
  </si>
  <si>
    <t>11.10.2019 10:57:04</t>
  </si>
  <si>
    <t>11.10.2019 12:10:07</t>
  </si>
  <si>
    <t>607855</t>
  </si>
  <si>
    <t>12.10.2019 09:40:00</t>
  </si>
  <si>
    <t>12.10.2019 12:29:22</t>
  </si>
  <si>
    <t>633394</t>
  </si>
  <si>
    <t>K-4020 35-09-K04020_C</t>
  </si>
  <si>
    <t>27.10.2019 17:05:00</t>
  </si>
  <si>
    <t>27.10.2019 17:26:53</t>
  </si>
  <si>
    <t>584274</t>
  </si>
  <si>
    <t>K-3586 35-01-K03586_DIREK TIPI TRAFO HUCRESI H01</t>
  </si>
  <si>
    <t>05.10.2019 09:17:50</t>
  </si>
  <si>
    <t>05.10.2019 15:11:36</t>
  </si>
  <si>
    <t>607786</t>
  </si>
  <si>
    <t>K-656 35-02-K00656_913147717</t>
  </si>
  <si>
    <t>12.10.2019 07:03:44</t>
  </si>
  <si>
    <t>12.10.2019 11:10:31</t>
  </si>
  <si>
    <t>622204</t>
  </si>
  <si>
    <t>K-1879 35-09-K01879_a2 A</t>
  </si>
  <si>
    <t>24.10.2019 08:15:26</t>
  </si>
  <si>
    <t>24.10.2019 11:31:01</t>
  </si>
  <si>
    <t>606261</t>
  </si>
  <si>
    <t>08.10.2019 16:49:53</t>
  </si>
  <si>
    <t>08.10.2019 22:48:06</t>
  </si>
  <si>
    <t>633726</t>
  </si>
  <si>
    <t>HAYKIRAN TR-1 35-28-M00200_C</t>
  </si>
  <si>
    <t>28.10.2019 15:45:23</t>
  </si>
  <si>
    <t>28.10.2019 16:36:10</t>
  </si>
  <si>
    <t>634556</t>
  </si>
  <si>
    <t>TR-116 ZEYTİNALANI 35-19-L00116_956684066</t>
  </si>
  <si>
    <t>31.10.2019 12:56:02</t>
  </si>
  <si>
    <t>31.10.2019 14:40:06</t>
  </si>
  <si>
    <t>634297</t>
  </si>
  <si>
    <t>L-372 35-18-L00372_49992269</t>
  </si>
  <si>
    <t>30.10.2019 15:53:04</t>
  </si>
  <si>
    <t>30.10.2019 23:54:19</t>
  </si>
  <si>
    <t>594566</t>
  </si>
  <si>
    <t>ÇATALKAYA TR-3 35-21-L00193_953366126</t>
  </si>
  <si>
    <t>05.10.2019 15:20:10</t>
  </si>
  <si>
    <t>05.10.2019 19:06:15</t>
  </si>
  <si>
    <t>606341</t>
  </si>
  <si>
    <t>ALANİÇİ TR-1 35-28-M00264_953382071</t>
  </si>
  <si>
    <t>08.10.2019 19:09:00</t>
  </si>
  <si>
    <t>08.10.2019 21:56:45</t>
  </si>
  <si>
    <t>594935</t>
  </si>
  <si>
    <t>K-704 35-01-K00704_911270377</t>
  </si>
  <si>
    <t>06.10.2019 10:27:03</t>
  </si>
  <si>
    <t>06.10.2019 12:29:58</t>
  </si>
  <si>
    <t>583965</t>
  </si>
  <si>
    <t>K-2796 35-08-K02796_d1b D</t>
  </si>
  <si>
    <t>05.10.2019 01:28:57</t>
  </si>
  <si>
    <t>05.10.2019 03:38:37</t>
  </si>
  <si>
    <t>583848</t>
  </si>
  <si>
    <t>K-2796 35-08-K02796_c1b C</t>
  </si>
  <si>
    <t>04.10.2019 20:40:15</t>
  </si>
  <si>
    <t>04.10.2019 21:18:54</t>
  </si>
  <si>
    <t>606092</t>
  </si>
  <si>
    <t>K-3705 35-09-K03705_D</t>
  </si>
  <si>
    <t>08.10.2019 12:39:00</t>
  </si>
  <si>
    <t>08.10.2019 13:24:53</t>
  </si>
  <si>
    <t>609840</t>
  </si>
  <si>
    <t>17.10.2019 09:22:00</t>
  </si>
  <si>
    <t>17.10.2019 11:09:44</t>
  </si>
  <si>
    <t>607313</t>
  </si>
  <si>
    <t>K-3586 35-01-K03586_35-01-K03586</t>
  </si>
  <si>
    <t>10.10.2019 21:09:12</t>
  </si>
  <si>
    <t>10.10.2019 21:42:51</t>
  </si>
  <si>
    <t>611051</t>
  </si>
  <si>
    <t>K-4123 35-09-K04123_97663814</t>
  </si>
  <si>
    <t>20.10.2019 18:25:57</t>
  </si>
  <si>
    <t>20.10.2019 19:22:11</t>
  </si>
  <si>
    <t>607671</t>
  </si>
  <si>
    <t>K-3216 35-09-K03216_B</t>
  </si>
  <si>
    <t>11.10.2019 17:35:27</t>
  </si>
  <si>
    <t>11.10.2019 20:21:29</t>
  </si>
  <si>
    <t>552996</t>
  </si>
  <si>
    <t>ATAKÖY TR-4 35-22-M00193_955270073</t>
  </si>
  <si>
    <t>03.10.2019 09:09:32</t>
  </si>
  <si>
    <t>03.10.2019 10:26:00</t>
  </si>
  <si>
    <t>605836</t>
  </si>
  <si>
    <t>K-1873 35-09-K01873_35-09-K01873</t>
  </si>
  <si>
    <t>08.10.2019 06:50:52</t>
  </si>
  <si>
    <t>08.10.2019 10:25:33</t>
  </si>
  <si>
    <t>594620</t>
  </si>
  <si>
    <t>L-386 TARABYA EVLERİ 35-18-L00386_35-18-L00386</t>
  </si>
  <si>
    <t>05.10.2019 16:08:25</t>
  </si>
  <si>
    <t>06.10.2019 02:04:51</t>
  </si>
  <si>
    <t>611615</t>
  </si>
  <si>
    <t>KIRKAĞAÇ TR-6 45-76-M00006_955234931</t>
  </si>
  <si>
    <t>22.10.2019 12:11:19</t>
  </si>
  <si>
    <t>22.10.2019 12:47:10</t>
  </si>
  <si>
    <t>612025</t>
  </si>
  <si>
    <t>K-1480 35-09-K01480_B</t>
  </si>
  <si>
    <t>23.10.2019 14:42:36</t>
  </si>
  <si>
    <t>23.10.2019 18:46:30</t>
  </si>
  <si>
    <t>609428</t>
  </si>
  <si>
    <t>KÜNER TR-2 35-22-M00227_35-22-M00227</t>
  </si>
  <si>
    <t>16.10.2019 11:15:23</t>
  </si>
  <si>
    <t>16.10.2019 11:31:33</t>
  </si>
  <si>
    <t>633658</t>
  </si>
  <si>
    <t>L-372 35-18-L00372_954904079</t>
  </si>
  <si>
    <t>28.10.2019 12:26:05</t>
  </si>
  <si>
    <t>28.10.2019 18:26:03</t>
  </si>
  <si>
    <t>609490</t>
  </si>
  <si>
    <t>K-1880 35-09-K01880_B</t>
  </si>
  <si>
    <t>16.10.2019 11:38:13</t>
  </si>
  <si>
    <t>16.10.2019 18:21:16</t>
  </si>
  <si>
    <t>611666</t>
  </si>
  <si>
    <t>K-3327 35-09-K03327_a1b A</t>
  </si>
  <si>
    <t>22.10.2019 14:06:41</t>
  </si>
  <si>
    <t>22.10.2019 16:19:38</t>
  </si>
  <si>
    <t>606912</t>
  </si>
  <si>
    <t>K-934 35-04-K00934_99501965</t>
  </si>
  <si>
    <t>10.10.2019 08:27:25</t>
  </si>
  <si>
    <t>10.10.2019 10:00:45</t>
  </si>
  <si>
    <t>633630</t>
  </si>
  <si>
    <t>K-3586 35-01-K03586_910424414</t>
  </si>
  <si>
    <t>28.10.2019 11:55:14</t>
  </si>
  <si>
    <t>28.10.2019 13:23:45</t>
  </si>
  <si>
    <t>633693</t>
  </si>
  <si>
    <t>K-732 35-01-K00732_910335636</t>
  </si>
  <si>
    <t>28.10.2019 19:26:18</t>
  </si>
  <si>
    <t>29.10.2019 14:32:16</t>
  </si>
  <si>
    <t>607620</t>
  </si>
  <si>
    <t>L-27 İZMİRLİ LİMANLAR 35-18-L00027_950453912</t>
  </si>
  <si>
    <t>11.10.2019 15:59:27</t>
  </si>
  <si>
    <t>11.10.2019 21:51:52</t>
  </si>
  <si>
    <t>607088</t>
  </si>
  <si>
    <t>TR-81 35-19-L00081_956672252</t>
  </si>
  <si>
    <t>10.10.2019 11:59:28</t>
  </si>
  <si>
    <t>10.10.2019 14:12:16</t>
  </si>
  <si>
    <t>632927</t>
  </si>
  <si>
    <t>DM-2/2 35-26-M00813_956627139</t>
  </si>
  <si>
    <t>26.10.2019 08:39:32</t>
  </si>
  <si>
    <t>26.10.2019 12:04:05</t>
  </si>
  <si>
    <t>594937</t>
  </si>
  <si>
    <t>L-80 35-14-L00080_7573920</t>
  </si>
  <si>
    <t>06.10.2019 11:48:17</t>
  </si>
  <si>
    <t>607259</t>
  </si>
  <si>
    <t>M-2163 35-09-M02163_M-214 M01</t>
  </si>
  <si>
    <t>10.10.2019 18:15:05</t>
  </si>
  <si>
    <t>10.10.2019 20:45:41</t>
  </si>
  <si>
    <t>607909</t>
  </si>
  <si>
    <t>K-3371 35-02-K03371_K-3732 K02</t>
  </si>
  <si>
    <t>12.10.2019 12:28:48</t>
  </si>
  <si>
    <t>12.10.2019 12:29:48</t>
  </si>
  <si>
    <t>607908</t>
  </si>
  <si>
    <t>K-1635 35-02-K01635_K-4156/PİYALE TM K02</t>
  </si>
  <si>
    <t>12.10.2019 12:15:03</t>
  </si>
  <si>
    <t>12.10.2019 12:17:14</t>
  </si>
  <si>
    <t>583877</t>
  </si>
  <si>
    <t>TR-175 45-78-L00175_49380854</t>
  </si>
  <si>
    <t>04.10.2019 21:38:44</t>
  </si>
  <si>
    <t>04.10.2019 22:30:49</t>
  </si>
  <si>
    <t>583525</t>
  </si>
  <si>
    <t>L-5 GÖZSÜZLER 35-14-L00005_6865435</t>
  </si>
  <si>
    <t>04.10.2019 13:13:04</t>
  </si>
  <si>
    <t>04.10.2019 15:43:49</t>
  </si>
  <si>
    <t>609079</t>
  </si>
  <si>
    <t>M-1832 35-04-M01832_99500385</t>
  </si>
  <si>
    <t>15.10.2019 13:13:08</t>
  </si>
  <si>
    <t>15.10.2019 20:53:51</t>
  </si>
  <si>
    <t>605987</t>
  </si>
  <si>
    <t>K-2964 35-02-K02964_915944010</t>
  </si>
  <si>
    <t>08.10.2019 09:45:34</t>
  </si>
  <si>
    <t>08.10.2019 11:03:51</t>
  </si>
  <si>
    <t>608233</t>
  </si>
  <si>
    <t>K-1874 35-09-K01874_97763201</t>
  </si>
  <si>
    <t>13.10.2019 11:28:56</t>
  </si>
  <si>
    <t>13.10.2019 12:03:45</t>
  </si>
  <si>
    <t>608107</t>
  </si>
  <si>
    <t>TR-120 ZEYTİNALANI 35-19-L00120_956691847</t>
  </si>
  <si>
    <t>12.10.2019 20:19:01</t>
  </si>
  <si>
    <t>12.10.2019 22:25:29</t>
  </si>
  <si>
    <t>607918</t>
  </si>
  <si>
    <t>K-4156 35-02-K04156_K-1635 K03</t>
  </si>
  <si>
    <t>12.10.2019 12:25:03</t>
  </si>
  <si>
    <t>12.10.2019 12:28:23</t>
  </si>
  <si>
    <t>609817</t>
  </si>
  <si>
    <t>K-1032 35-04-K01032_99674592</t>
  </si>
  <si>
    <t>17.10.2019 08:46:57</t>
  </si>
  <si>
    <t>17.10.2019 09:35:14</t>
  </si>
  <si>
    <t>605990</t>
  </si>
  <si>
    <t>TR-81 35-19-L00081_  L03</t>
  </si>
  <si>
    <t>08.10.2019 10:13:51</t>
  </si>
  <si>
    <t>08.10.2019 11:57:57</t>
  </si>
  <si>
    <t>634237</t>
  </si>
  <si>
    <t>K-4622 35-04-K04622_99715289</t>
  </si>
  <si>
    <t>30.10.2019 12:38:11</t>
  </si>
  <si>
    <t>30.10.2019 14:12:33</t>
  </si>
  <si>
    <t>542789</t>
  </si>
  <si>
    <t>K-4779 35-04-K04779_99542059</t>
  </si>
  <si>
    <t>02.10.2019 15:33:15</t>
  </si>
  <si>
    <t>02.10.2019 17:36:33</t>
  </si>
  <si>
    <t>606812</t>
  </si>
  <si>
    <t>TR-28 35-27-M00028_913620746</t>
  </si>
  <si>
    <t>09.10.2019 17:40:42</t>
  </si>
  <si>
    <t>10.10.2019 15:16:56</t>
  </si>
  <si>
    <t>607778</t>
  </si>
  <si>
    <t>BAĞYURDU TM 35-27-A00003_HALİLBEYLİ DM M07</t>
  </si>
  <si>
    <t>12.10.2019 07:27:48</t>
  </si>
  <si>
    <t>12.10.2019 11:25:00</t>
  </si>
  <si>
    <t>609075</t>
  </si>
  <si>
    <t>DAĞKIZILCA-3 35-26-M00501_956609786</t>
  </si>
  <si>
    <t>15.10.2019 13:22:13</t>
  </si>
  <si>
    <t>15.10.2019 15:20:14</t>
  </si>
  <si>
    <t>583632</t>
  </si>
  <si>
    <t>K-820 35-04-K00820_99754912</t>
  </si>
  <si>
    <t>04.10.2019 14:59:35</t>
  </si>
  <si>
    <t>04.10.2019 21:29:45</t>
  </si>
  <si>
    <t>633092</t>
  </si>
  <si>
    <t>K-1773 35-04-K01773_914652395</t>
  </si>
  <si>
    <t>26.10.2019 16:44:00</t>
  </si>
  <si>
    <t>26.10.2019 17:25:22</t>
  </si>
  <si>
    <t>605910</t>
  </si>
  <si>
    <t>K-820 35-04-K00820_915024636</t>
  </si>
  <si>
    <t>08.10.2019 08:49:49</t>
  </si>
  <si>
    <t>08.10.2019 18:02:49</t>
  </si>
  <si>
    <t>584454</t>
  </si>
  <si>
    <t>K-2301 35-04-K02301_913158727</t>
  </si>
  <si>
    <t>05.10.2019 12:37:00</t>
  </si>
  <si>
    <t>05.10.2019 15:12:47</t>
  </si>
  <si>
    <t>612134</t>
  </si>
  <si>
    <t>DM-14/11 45-71-M00561_953208714</t>
  </si>
  <si>
    <t>23.10.2019 18:48:09</t>
  </si>
  <si>
    <t>23.10.2019 19:56:31</t>
  </si>
  <si>
    <t>605485</t>
  </si>
  <si>
    <t>GERENKÖY TR-5 35-23-M00151_42127889</t>
  </si>
  <si>
    <t>07.10.2019 13:30:33</t>
  </si>
  <si>
    <t>07.10.2019 16:44:40</t>
  </si>
  <si>
    <t>609206</t>
  </si>
  <si>
    <t>SUBAŞI İM 35-26-A00002_PAMUKYAZI L06</t>
  </si>
  <si>
    <t>15.10.2019 17:59:28</t>
  </si>
  <si>
    <t>15.10.2019 19:27:09</t>
  </si>
  <si>
    <t>633353</t>
  </si>
  <si>
    <t>27.10.2019 14:55:04</t>
  </si>
  <si>
    <t>27.10.2019 15:20:24</t>
  </si>
  <si>
    <t>610141</t>
  </si>
  <si>
    <t>17.10.2019 18:39:49</t>
  </si>
  <si>
    <t>17.10.2019 18:53:09</t>
  </si>
  <si>
    <t>633250</t>
  </si>
  <si>
    <t>27.10.2019 09:55:00</t>
  </si>
  <si>
    <t>27.10.2019 10:15:20</t>
  </si>
  <si>
    <t>607325</t>
  </si>
  <si>
    <t>L-29 ÖZLİMANLAR 35-18-L00029_950453919</t>
  </si>
  <si>
    <t>10.10.2019 22:11:06</t>
  </si>
  <si>
    <t>11.10.2019 16:49:58</t>
  </si>
  <si>
    <t>594996</t>
  </si>
  <si>
    <t>DEMİRCİ TR-1 35-26-M00780_956622105</t>
  </si>
  <si>
    <t>06.10.2019 11:39:19</t>
  </si>
  <si>
    <t>06.10.2019 15:41:18</t>
  </si>
  <si>
    <t>610458</t>
  </si>
  <si>
    <t>K-3071 35-03-K03071_35-03-K03071</t>
  </si>
  <si>
    <t>19.10.2019 09:25:30</t>
  </si>
  <si>
    <t>19.10.2019 11:13:15</t>
  </si>
  <si>
    <t>634445</t>
  </si>
  <si>
    <t>M-975 35-03-M00975_35-03-M00975</t>
  </si>
  <si>
    <t>31.10.2019 09:26:00</t>
  </si>
  <si>
    <t>31.10.2019 11:22:58</t>
  </si>
  <si>
    <t>610168</t>
  </si>
  <si>
    <t>K-1464 35-09-K01464_35-09-K01464</t>
  </si>
  <si>
    <t>17.10.2019 19:39:19</t>
  </si>
  <si>
    <t>17.10.2019 20:12:49</t>
  </si>
  <si>
    <t>605730</t>
  </si>
  <si>
    <t>K-1580 35-01-K01580_912034682</t>
  </si>
  <si>
    <t>07.10.2019 22:30:00</t>
  </si>
  <si>
    <t>08.10.2019 01:40:41</t>
  </si>
  <si>
    <t>607495</t>
  </si>
  <si>
    <t>DEMİRCİ TR-1 35-26-M00780_956622289</t>
  </si>
  <si>
    <t>11.10.2019 11:17:10</t>
  </si>
  <si>
    <t>11.10.2019 12:51:07</t>
  </si>
  <si>
    <t>605861</t>
  </si>
  <si>
    <t>K-1860 35-09-K01860_D</t>
  </si>
  <si>
    <t>08.10.2019 07:42:34</t>
  </si>
  <si>
    <t>08.10.2019 13:44:41</t>
  </si>
  <si>
    <t>607971</t>
  </si>
  <si>
    <t>K-1869 35-09-K01869_97756530</t>
  </si>
  <si>
    <t>12.10.2019 14:16:48</t>
  </si>
  <si>
    <t>12.10.2019 16:45:30</t>
  </si>
  <si>
    <t>634550</t>
  </si>
  <si>
    <t>31.10.2019 13:24:35</t>
  </si>
  <si>
    <t>31.10.2019 17:30:10</t>
  </si>
  <si>
    <t>634650</t>
  </si>
  <si>
    <t>DM-2/10 35-26-M00828_956628391</t>
  </si>
  <si>
    <t>31.10.2019 17:49:53</t>
  </si>
  <si>
    <t>01.11.2019 13:41:29</t>
  </si>
  <si>
    <t>611558</t>
  </si>
  <si>
    <t>DM-1/TR-21 35-14-M00303_956643095</t>
  </si>
  <si>
    <t>22.10.2019 09:52:38</t>
  </si>
  <si>
    <t>22.10.2019 14:00:39</t>
  </si>
  <si>
    <t>607294</t>
  </si>
  <si>
    <t>M-1991 35-09-M01991_913212932</t>
  </si>
  <si>
    <t>10.10.2019 19:38:35</t>
  </si>
  <si>
    <t>10.10.2019 20:59:59</t>
  </si>
  <si>
    <t>611711</t>
  </si>
  <si>
    <t>K-4596 35-09-K04596_K-4336 K02</t>
  </si>
  <si>
    <t>22.10.2019 16:25:38</t>
  </si>
  <si>
    <t>22.10.2019 16:50:04</t>
  </si>
  <si>
    <t>583954</t>
  </si>
  <si>
    <t>M-1999 35-09-M01999_35-09-M01999</t>
  </si>
  <si>
    <t>05.10.2019 01:10:08</t>
  </si>
  <si>
    <t>05.10.2019 02:13:49</t>
  </si>
  <si>
    <t>611822</t>
  </si>
  <si>
    <t>ULUCAK TM 35-28-A00002_ÇİĞLİ-1 M04</t>
  </si>
  <si>
    <t>22.10.2019 22:54:04</t>
  </si>
  <si>
    <t>23.10.2019 01:02:00</t>
  </si>
  <si>
    <t>542234</t>
  </si>
  <si>
    <t>K-1936 35-09-K01936_D</t>
  </si>
  <si>
    <t>01.10.2019 10:43:00</t>
  </si>
  <si>
    <t>01.10.2019 12:01:07</t>
  </si>
  <si>
    <t>584319</t>
  </si>
  <si>
    <t>K-4051 35-09-K04051_A</t>
  </si>
  <si>
    <t>05.10.2019 10:03:00</t>
  </si>
  <si>
    <t>05.10.2019 10:23:41</t>
  </si>
  <si>
    <t>542245</t>
  </si>
  <si>
    <t>K-1936 35-09-K01936_F</t>
  </si>
  <si>
    <t>01.10.2019 11:07:00</t>
  </si>
  <si>
    <t>01.10.2019 12:06:42</t>
  </si>
  <si>
    <t>584344</t>
  </si>
  <si>
    <t>K-4051 35-09-K04051_C</t>
  </si>
  <si>
    <t>05.10.2019 10:30:00</t>
  </si>
  <si>
    <t>05.10.2019 11:42:18</t>
  </si>
  <si>
    <t>607937</t>
  </si>
  <si>
    <t>K-1935 35-09-K01935_A</t>
  </si>
  <si>
    <t>12.10.2019 12:52:00</t>
  </si>
  <si>
    <t>12.10.2019 13:09:27</t>
  </si>
  <si>
    <t>632576</t>
  </si>
  <si>
    <t>25.10.2019 09:15:00</t>
  </si>
  <si>
    <t>25.10.2019 12:02:22</t>
  </si>
  <si>
    <t>610790</t>
  </si>
  <si>
    <t>K-4633 35-09-K04633_TRAFO K03</t>
  </si>
  <si>
    <t>20.10.2019 00:32:00</t>
  </si>
  <si>
    <t>20.10.2019 00:39:24</t>
  </si>
  <si>
    <t>542724</t>
  </si>
  <si>
    <t>YAHŞELLİ TR-1 35-28-M00216_953371118</t>
  </si>
  <si>
    <t>02.10.2019 13:24:59</t>
  </si>
  <si>
    <t>02.10.2019 21:25:12</t>
  </si>
  <si>
    <t>606530</t>
  </si>
  <si>
    <t>K-1940 35-09-K01940_35-09-K01940</t>
  </si>
  <si>
    <t>09.10.2019 10:09:00</t>
  </si>
  <si>
    <t>09.10.2019 11:37:39</t>
  </si>
  <si>
    <t>611813</t>
  </si>
  <si>
    <t>K-1942 35-09-K01942_A</t>
  </si>
  <si>
    <t>22.10.2019 21:22:49</t>
  </si>
  <si>
    <t>22.10.2019 23:04:17</t>
  </si>
  <si>
    <t>611985</t>
  </si>
  <si>
    <t>K-1932 35-09-K01932_912640260</t>
  </si>
  <si>
    <t>23.10.2019 12:53:41</t>
  </si>
  <si>
    <t>23.10.2019 14:30:21</t>
  </si>
  <si>
    <t>609471</t>
  </si>
  <si>
    <t>K-1418 35-01-K01418_912200210</t>
  </si>
  <si>
    <t>16.10.2019 12:40:08</t>
  </si>
  <si>
    <t>16.10.2019 13:55:51</t>
  </si>
  <si>
    <t>542768</t>
  </si>
  <si>
    <t>M-1357 35-09-M01357_953067599</t>
  </si>
  <si>
    <t>02.10.2019 14:16:32</t>
  </si>
  <si>
    <t>02.10.2019 16:07:47</t>
  </si>
  <si>
    <t>606234</t>
  </si>
  <si>
    <t>M-999 35-09-M00999_C</t>
  </si>
  <si>
    <t>08.10.2019 16:16:34</t>
  </si>
  <si>
    <t>08.10.2019 17:58:53</t>
  </si>
  <si>
    <t>583516</t>
  </si>
  <si>
    <t>M-647 35-09-M00647_G</t>
  </si>
  <si>
    <t>04.10.2019 13:17:19</t>
  </si>
  <si>
    <t>04.10.2019 19:05:15</t>
  </si>
  <si>
    <t>609219</t>
  </si>
  <si>
    <t>L-372 35-18-L00372_954766107</t>
  </si>
  <si>
    <t>15.10.2019 18:52:54</t>
  </si>
  <si>
    <t>16.10.2019 09:33:19</t>
  </si>
  <si>
    <t>633684</t>
  </si>
  <si>
    <t>28.10.2019 14:18:04</t>
  </si>
  <si>
    <t>28.10.2019 14:53:45</t>
  </si>
  <si>
    <t>610629</t>
  </si>
  <si>
    <t>M-1250 35-01-M01250_915026913</t>
  </si>
  <si>
    <t>19.10.2019 13:54:29</t>
  </si>
  <si>
    <t>19.10.2019 22:13:18</t>
  </si>
  <si>
    <t>610325</t>
  </si>
  <si>
    <t>K-1478 35-03-K01478_910094907</t>
  </si>
  <si>
    <t>18.10.2019 17:29:19</t>
  </si>
  <si>
    <t>18.10.2019 19:03:00</t>
  </si>
  <si>
    <t>634493</t>
  </si>
  <si>
    <t>YAĞCILAR TR-4 35-19-M00229_DIREK TIPI TRAFO HUCRESI H01</t>
  </si>
  <si>
    <t>31.10.2019 10:35:55</t>
  </si>
  <si>
    <t>31.10.2019 17:16:39</t>
  </si>
  <si>
    <t>605702</t>
  </si>
  <si>
    <t>TEKELİ TR-3 35-22-M00233_8352488</t>
  </si>
  <si>
    <t>07.10.2019 20:17:41</t>
  </si>
  <si>
    <t>07.10.2019 21:40:08</t>
  </si>
  <si>
    <t>606996</t>
  </si>
  <si>
    <t>TEKELİ DM 35-22-M00088_DEVELİ (KÖYLER-2) M04</t>
  </si>
  <si>
    <t>10.10.2019 08:57:20</t>
  </si>
  <si>
    <t>10.10.2019 15:02:00</t>
  </si>
  <si>
    <t>611640</t>
  </si>
  <si>
    <t>M-1229 35-01-M01229_911813135</t>
  </si>
  <si>
    <t>22.10.2019 13:53:30</t>
  </si>
  <si>
    <t>22.10.2019 18:44:06</t>
  </si>
  <si>
    <t>608952</t>
  </si>
  <si>
    <t>M-1229 35-01-M01229_35-01-M01229</t>
  </si>
  <si>
    <t>15.10.2019 09:24:17</t>
  </si>
  <si>
    <t>15.10.2019 10:45:14</t>
  </si>
  <si>
    <t>608912</t>
  </si>
  <si>
    <t>K-554 35-01-K00554_A</t>
  </si>
  <si>
    <t>15.10.2019 09:15:00</t>
  </si>
  <si>
    <t>15.10.2019 09:58:45</t>
  </si>
  <si>
    <t>584430</t>
  </si>
  <si>
    <t>K-1206 35-01-K01206_911435282</t>
  </si>
  <si>
    <t>05.10.2019 12:10:39</t>
  </si>
  <si>
    <t>05.10.2019 13:49:19</t>
  </si>
  <si>
    <t>610723</t>
  </si>
  <si>
    <t>TEKELİ TR-7 35-22-M00274_955253990</t>
  </si>
  <si>
    <t>19.10.2019 18:00:22</t>
  </si>
  <si>
    <t>19.10.2019 18:52:43</t>
  </si>
  <si>
    <t>611863</t>
  </si>
  <si>
    <t>23.10.2019 08:39:34</t>
  </si>
  <si>
    <t>23.10.2019 09:14:29</t>
  </si>
  <si>
    <t>553097</t>
  </si>
  <si>
    <t>HASANLAR TR-1 35-28-M00203_DIREK TIPI TRAFO HUCRESI H01</t>
  </si>
  <si>
    <t>03.10.2019 11:39:56</t>
  </si>
  <si>
    <t>03.10.2019 13:13:35</t>
  </si>
  <si>
    <t>634248</t>
  </si>
  <si>
    <t>K-2380 35-08-K02380_35-08-K02380</t>
  </si>
  <si>
    <t>30.10.2019 14:03:04</t>
  </si>
  <si>
    <t>30.10.2019 15:30:34</t>
  </si>
  <si>
    <t>633148</t>
  </si>
  <si>
    <t>ULUCAK DM 35-27-M00792_EĞRİDERE-1 M07</t>
  </si>
  <si>
    <t>26.10.2019 18:41:07</t>
  </si>
  <si>
    <t>26.10.2019 19:18:56</t>
  </si>
  <si>
    <t>607465</t>
  </si>
  <si>
    <t>K-1809 35-01-K01809_35-01-K01809</t>
  </si>
  <si>
    <t>11.10.2019 13:12:43</t>
  </si>
  <si>
    <t>595250</t>
  </si>
  <si>
    <t>K-2317 35-01-K02317_912002545</t>
  </si>
  <si>
    <t>06.10.2019 21:41:54</t>
  </si>
  <si>
    <t>07.10.2019 15:58:43</t>
  </si>
  <si>
    <t>612088</t>
  </si>
  <si>
    <t>YAĞCILAR TR-2 35-19-M00227_DIREK TIPI TRAFO HUCRESI H01</t>
  </si>
  <si>
    <t>23.10.2019 17:03:29</t>
  </si>
  <si>
    <t>23.10.2019 17:54:31</t>
  </si>
  <si>
    <t>608462</t>
  </si>
  <si>
    <t>K-1635 35-02-K01635_B</t>
  </si>
  <si>
    <t>14.10.2019 08:36:00</t>
  </si>
  <si>
    <t>14.10.2019 14:36:38</t>
  </si>
  <si>
    <t>573245</t>
  </si>
  <si>
    <t>HAYKIRAN TR-2 35-28-M00201_953385691</t>
  </si>
  <si>
    <t>03.10.2019 18:37:51</t>
  </si>
  <si>
    <t>03.10.2019 19:52:41</t>
  </si>
  <si>
    <t>607133</t>
  </si>
  <si>
    <t>K-4378 35-03-K04378_910790177</t>
  </si>
  <si>
    <t>10.10.2019 13:24:46</t>
  </si>
  <si>
    <t>10.10.2019 17:19:58</t>
  </si>
  <si>
    <t>584127</t>
  </si>
  <si>
    <t>MENEMEN GÖRECE TR-2 35-28-M00272_A</t>
  </si>
  <si>
    <t>05.10.2019 06:48:47</t>
  </si>
  <si>
    <t>05.10.2019 08:24:24</t>
  </si>
  <si>
    <t>608685</t>
  </si>
  <si>
    <t>DEVELİ TR-5 35-22-M00287_955283602</t>
  </si>
  <si>
    <t>14.10.2019 14:53:48</t>
  </si>
  <si>
    <t>14.10.2019 16:32:17</t>
  </si>
  <si>
    <t>608725</t>
  </si>
  <si>
    <t>19.10.2019 10:15:45</t>
  </si>
  <si>
    <t>19.10.2019 13:59:02</t>
  </si>
  <si>
    <t>595233</t>
  </si>
  <si>
    <t>06.10.2019 20:04:05</t>
  </si>
  <si>
    <t>06.10.2019 21:55:31</t>
  </si>
  <si>
    <t>632723</t>
  </si>
  <si>
    <t>M-1452 35-09-M01452_912832077</t>
  </si>
  <si>
    <t>25.10.2019 13:52:00</t>
  </si>
  <si>
    <t>25.10.2019 15:03:32</t>
  </si>
  <si>
    <t>606725</t>
  </si>
  <si>
    <t>M-1389 35-02-M01389_97811654</t>
  </si>
  <si>
    <t>09.10.2019 15:58:18</t>
  </si>
  <si>
    <t>09.10.2019 17:36:37</t>
  </si>
  <si>
    <t>633538</t>
  </si>
  <si>
    <t>DEVELİ TR-2 35-22-M00284_9743519</t>
  </si>
  <si>
    <t>28.10.2019 08:53:17</t>
  </si>
  <si>
    <t>28.10.2019 09:27:36</t>
  </si>
  <si>
    <t>609636</t>
  </si>
  <si>
    <t>K-885 35-04-K00885_99221929</t>
  </si>
  <si>
    <t>16.10.2019 17:48:11</t>
  </si>
  <si>
    <t>16.10.2019 20:22:36</t>
  </si>
  <si>
    <t>634331</t>
  </si>
  <si>
    <t>HARMANDALI DM-2 (M-200) 35-09-M00200_DM-2/1 (M-201) M07</t>
  </si>
  <si>
    <t>30.10.2019 18:10:19</t>
  </si>
  <si>
    <t>30.10.2019 19:03:29</t>
  </si>
  <si>
    <t>583857</t>
  </si>
  <si>
    <t>K-4458 35-01-K04458_912285050</t>
  </si>
  <si>
    <t>04.10.2019 21:01:42</t>
  </si>
  <si>
    <t>05.10.2019 06:18:29</t>
  </si>
  <si>
    <t>595290</t>
  </si>
  <si>
    <t>07.10.2019 03:05:28</t>
  </si>
  <si>
    <t>07.10.2019 03:28:00</t>
  </si>
  <si>
    <t>605558</t>
  </si>
  <si>
    <t>M-1444 35-09-M01444_M-200 M01</t>
  </si>
  <si>
    <t>07.10.2019 15:27:10</t>
  </si>
  <si>
    <t>07.10.2019 16:21:18</t>
  </si>
  <si>
    <t>607958</t>
  </si>
  <si>
    <t>M-214(DM-3/12) 35-09-M00214_b4b B</t>
  </si>
  <si>
    <t>12.10.2019 15:24:44</t>
  </si>
  <si>
    <t>632992</t>
  </si>
  <si>
    <t>M-214(DM-3/12) 35-09-M00214_912451535</t>
  </si>
  <si>
    <t>26.10.2019 10:48:02</t>
  </si>
  <si>
    <t>26.10.2019 15:42:47</t>
  </si>
  <si>
    <t>634613</t>
  </si>
  <si>
    <t>L-372 35-18-L00372_950130936</t>
  </si>
  <si>
    <t>31.10.2019 15:57:15</t>
  </si>
  <si>
    <t>31.10.2019 19:39:28</t>
  </si>
  <si>
    <t>583563</t>
  </si>
  <si>
    <t>M-1057 35-02-M01057_910089418</t>
  </si>
  <si>
    <t>04.10.2019 14:19:33</t>
  </si>
  <si>
    <t>04.10.2019 17:16:47</t>
  </si>
  <si>
    <t>584362</t>
  </si>
  <si>
    <t>05.10.2019 10:37:35</t>
  </si>
  <si>
    <t>05.10.2019 12:58:43</t>
  </si>
  <si>
    <t>633269</t>
  </si>
  <si>
    <t>DM-2/6 (DM-10) 45-71-M00276_953182376</t>
  </si>
  <si>
    <t>27.10.2019 09:55:24</t>
  </si>
  <si>
    <t>27.10.2019 15:49:00</t>
  </si>
  <si>
    <t>583750</t>
  </si>
  <si>
    <t>M-1218 35-01-M01218_A</t>
  </si>
  <si>
    <t>04.10.2019 18:07:40</t>
  </si>
  <si>
    <t>04.10.2019 19:20:04</t>
  </si>
  <si>
    <t>632887</t>
  </si>
  <si>
    <t>M-1224 35-01-M01224_911792613</t>
  </si>
  <si>
    <t>26.10.2019 00:54:20</t>
  </si>
  <si>
    <t>26.10.2019 02:12:17</t>
  </si>
  <si>
    <t>608485</t>
  </si>
  <si>
    <t>M-1209 35-01-M01209_35-01-M01209</t>
  </si>
  <si>
    <t>14.10.2019 09:11:00</t>
  </si>
  <si>
    <t>14.10.2019 13:51:43</t>
  </si>
  <si>
    <t>605764</t>
  </si>
  <si>
    <t>K-4659 35-01-K04659_K-2802 K01</t>
  </si>
  <si>
    <t>08.10.2019 01:49:00</t>
  </si>
  <si>
    <t>08.10.2019 01:58:04</t>
  </si>
  <si>
    <t>563220</t>
  </si>
  <si>
    <t>03.10.2019 17:32:50</t>
  </si>
  <si>
    <t>03.10.2019 17:39:17</t>
  </si>
  <si>
    <t>610474</t>
  </si>
  <si>
    <t>K-1188 35-01-K01188_C</t>
  </si>
  <si>
    <t>19.10.2019 09:37:00</t>
  </si>
  <si>
    <t>19.10.2019 18:00:19</t>
  </si>
  <si>
    <t>573406</t>
  </si>
  <si>
    <t>K-4458 35-01-K04458_C</t>
  </si>
  <si>
    <t>04.10.2019 09:38:00</t>
  </si>
  <si>
    <t>04.10.2019 18:06:53</t>
  </si>
  <si>
    <t>583909</t>
  </si>
  <si>
    <t>K-4070 35-03-K04070_910389286</t>
  </si>
  <si>
    <t>05.10.2019 00:09:55</t>
  </si>
  <si>
    <t>05.10.2019 00:59:52</t>
  </si>
  <si>
    <t>606198</t>
  </si>
  <si>
    <t>K-3160 35-01-K03160_911639650</t>
  </si>
  <si>
    <t>08.10.2019 15:27:00</t>
  </si>
  <si>
    <t>08.10.2019 16:56:55</t>
  </si>
  <si>
    <t>610706</t>
  </si>
  <si>
    <t>K-112 35-01-K00112_910347563</t>
  </si>
  <si>
    <t>19.10.2019 14:59:20</t>
  </si>
  <si>
    <t>19.10.2019 19:21:39</t>
  </si>
  <si>
    <t>610317</t>
  </si>
  <si>
    <t>K-1190 35-02-K01190_A</t>
  </si>
  <si>
    <t>18.10.2019 12:57:53</t>
  </si>
  <si>
    <t>18.10.2019 16:34:00</t>
  </si>
  <si>
    <t>611343</t>
  </si>
  <si>
    <t>K-941 35-02-K00941_913004302</t>
  </si>
  <si>
    <t>21.10.2019 15:46:11</t>
  </si>
  <si>
    <t>21.10.2019 21:17:10</t>
  </si>
  <si>
    <t>605455</t>
  </si>
  <si>
    <t>M-1210 35-02-M01210_F</t>
  </si>
  <si>
    <t>07.10.2019 12:12:32</t>
  </si>
  <si>
    <t>07.10.2019 13:49:51</t>
  </si>
  <si>
    <t>608946</t>
  </si>
  <si>
    <t>15.10.2019 09:47:00</t>
  </si>
  <si>
    <t>15.10.2019 17:31:15</t>
  </si>
  <si>
    <t>633942</t>
  </si>
  <si>
    <t>M-19 35-02-M00019_910385583</t>
  </si>
  <si>
    <t>29.10.2019 14:44:13</t>
  </si>
  <si>
    <t>29.10.2019 16:13:28</t>
  </si>
  <si>
    <t>542368</t>
  </si>
  <si>
    <t>K-2752 35-03-K02752_910463165</t>
  </si>
  <si>
    <t>01.10.2019 15:06:50</t>
  </si>
  <si>
    <t>01.10.2019 17:51:24</t>
  </si>
  <si>
    <t>608940</t>
  </si>
  <si>
    <t>K-554 35-01-K00554_35-01-K00554</t>
  </si>
  <si>
    <t>15.10.2019 09:34:32</t>
  </si>
  <si>
    <t>15.10.2019 09:58:47</t>
  </si>
  <si>
    <t>608461</t>
  </si>
  <si>
    <t>K-1635 35-02-K01635_D</t>
  </si>
  <si>
    <t>14.10.2019 08:35:00</t>
  </si>
  <si>
    <t>611501</t>
  </si>
  <si>
    <t>K-1603 35-01-K01603_911474060</t>
  </si>
  <si>
    <t>22.10.2019 08:51:33</t>
  </si>
  <si>
    <t>22.10.2019 10:03:15</t>
  </si>
  <si>
    <t>633871</t>
  </si>
  <si>
    <t>K-1603 35-01-K01603_910868480</t>
  </si>
  <si>
    <t>29.10.2019 10:04:52</t>
  </si>
  <si>
    <t>29.10.2019 11:37:58</t>
  </si>
  <si>
    <t>542251</t>
  </si>
  <si>
    <t>TR-34 35-27-M00034_913152747</t>
  </si>
  <si>
    <t>01.10.2019 11:04:34</t>
  </si>
  <si>
    <t>01.10.2019 18:52:31</t>
  </si>
  <si>
    <t>608900</t>
  </si>
  <si>
    <t>K-3685 35-04-K03685_K-1371 K04</t>
  </si>
  <si>
    <t>15.10.2019 08:53:00</t>
  </si>
  <si>
    <t>15.10.2019 13:37:32</t>
  </si>
  <si>
    <t>607545</t>
  </si>
  <si>
    <t>K-3847 35-04-K03847_99392374</t>
  </si>
  <si>
    <t>11.10.2019 12:38:47</t>
  </si>
  <si>
    <t>11.10.2019 13:51:46</t>
  </si>
  <si>
    <t>609047</t>
  </si>
  <si>
    <t>K-3673 35-03-K03673_910491253</t>
  </si>
  <si>
    <t>15.10.2019 12:20:40</t>
  </si>
  <si>
    <t>15.10.2019 12:57:59</t>
  </si>
  <si>
    <t>610456</t>
  </si>
  <si>
    <t>ULUCAK DM-2/5-A 35-27-M00338_C1B C</t>
  </si>
  <si>
    <t>19.10.2019 17:35:59</t>
  </si>
  <si>
    <t>611014</t>
  </si>
  <si>
    <t>DM-7/7 35-26-M00638_956633551</t>
  </si>
  <si>
    <t>20.10.2019 16:24:18</t>
  </si>
  <si>
    <t>20.10.2019 18:06:05</t>
  </si>
  <si>
    <t>609631</t>
  </si>
  <si>
    <t>M-216(DM-3/14) 35-09-M00216_F</t>
  </si>
  <si>
    <t>16.10.2019 17:01:49</t>
  </si>
  <si>
    <t>16.10.2019 20:02:10</t>
  </si>
  <si>
    <t>553044</t>
  </si>
  <si>
    <t>K-739 35-04-K00739_912407604</t>
  </si>
  <si>
    <t>03.10.2019 10:14:10</t>
  </si>
  <si>
    <t>03.10.2019 17:19:50</t>
  </si>
  <si>
    <t>610961</t>
  </si>
  <si>
    <t>ULUCAK DM-2/8 35-27-M00330_912456527</t>
  </si>
  <si>
    <t>20.10.2019 16:20:44</t>
  </si>
  <si>
    <t>20.10.2019 19:53:34</t>
  </si>
  <si>
    <t>633647</t>
  </si>
  <si>
    <t>K-4135 35-02-K04135_913774793</t>
  </si>
  <si>
    <t>28.10.2019 12:31:30</t>
  </si>
  <si>
    <t>28.10.2019 13:36:01</t>
  </si>
  <si>
    <t>573374</t>
  </si>
  <si>
    <t>SÜLEYMANLI TR-1 35-28-M00292_DIREK TIPI TRAFO HUCRESI H01</t>
  </si>
  <si>
    <t>04.10.2019 08:31:53</t>
  </si>
  <si>
    <t>04.10.2019 10:10:43</t>
  </si>
  <si>
    <t>610484</t>
  </si>
  <si>
    <t>ULUCAK DM-1/8 35-27-M00339_35-27-M00339</t>
  </si>
  <si>
    <t>19.10.2019 09:55:00</t>
  </si>
  <si>
    <t>19.10.2019 11:36:15</t>
  </si>
  <si>
    <t>608467</t>
  </si>
  <si>
    <t>K-3341 35-02-K03341_C</t>
  </si>
  <si>
    <t>14.10.2019 08:39:00</t>
  </si>
  <si>
    <t>14.10.2019 12:18:13</t>
  </si>
  <si>
    <t>594951</t>
  </si>
  <si>
    <t>SÜLEYMANLI TR-3 35-28-M00726_953373444</t>
  </si>
  <si>
    <t>06.10.2019 09:47:56</t>
  </si>
  <si>
    <t>06.10.2019 15:05:16</t>
  </si>
  <si>
    <t>594589</t>
  </si>
  <si>
    <t>SÜLEYMANLI TR-3 35-28-M00726_953373555</t>
  </si>
  <si>
    <t>05.10.2019 14:07:00</t>
  </si>
  <si>
    <t>05.10.2019 17:19:37</t>
  </si>
  <si>
    <t>610490</t>
  </si>
  <si>
    <t>CANSU ÖZEL TR 35-28-M00253Ö_  M01</t>
  </si>
  <si>
    <t>19.10.2019 09:32:11</t>
  </si>
  <si>
    <t>19.10.2019 10:25:45</t>
  </si>
  <si>
    <t>632959</t>
  </si>
  <si>
    <t>ASARLIK TR-10 35-28-M00593_DIREK TIPI TRAFO HUCRESI H01</t>
  </si>
  <si>
    <t>26.10.2019 09:34:00</t>
  </si>
  <si>
    <t>26.10.2019 11:18:52</t>
  </si>
  <si>
    <t>632363</t>
  </si>
  <si>
    <t>ASARLIK TR-26 35-28-M00725_35-28-M00725</t>
  </si>
  <si>
    <t>24.10.2019 14:03:00</t>
  </si>
  <si>
    <t>24.10.2019 14:26:36</t>
  </si>
  <si>
    <t>594720</t>
  </si>
  <si>
    <t>K-3265 35-04-K03265_912574134</t>
  </si>
  <si>
    <t>05.10.2019 18:06:32</t>
  </si>
  <si>
    <t>05.10.2019 21:30:45</t>
  </si>
  <si>
    <t>553095</t>
  </si>
  <si>
    <t>K-358 35-04-K00358_98901959</t>
  </si>
  <si>
    <t>03.10.2019 11:37:03</t>
  </si>
  <si>
    <t>03.10.2019 13:21:17</t>
  </si>
  <si>
    <t>542479</t>
  </si>
  <si>
    <t>KOYUNDERE DM-3/1 35-28-M00138_  M03</t>
  </si>
  <si>
    <t>01.10.2019 19:02:27</t>
  </si>
  <si>
    <t>01.10.2019 19:33:04</t>
  </si>
  <si>
    <t>622259</t>
  </si>
  <si>
    <t>M-1150 35-04-M01150_912504557</t>
  </si>
  <si>
    <t>24.10.2019 09:21:54</t>
  </si>
  <si>
    <t>24.10.2019 21:20:40</t>
  </si>
  <si>
    <t>609944</t>
  </si>
  <si>
    <t>K-4441 35-10-K04441_913332534</t>
  </si>
  <si>
    <t>17.10.2019 11:56:20</t>
  </si>
  <si>
    <t>17.10.2019 13:11:33</t>
  </si>
  <si>
    <t>605925</t>
  </si>
  <si>
    <t>08.10.2019 09:10:57</t>
  </si>
  <si>
    <t>08.10.2019 11:18:36</t>
  </si>
  <si>
    <t>633305</t>
  </si>
  <si>
    <t>K-1497 35-02-K01497_TRAFO K03</t>
  </si>
  <si>
    <t>27.10.2019 12:04:58</t>
  </si>
  <si>
    <t>27.10.2019 14:06:28</t>
  </si>
  <si>
    <t>607434</t>
  </si>
  <si>
    <t>K-3319 35-09-K03319_97809094</t>
  </si>
  <si>
    <t>11.10.2019 09:51:15</t>
  </si>
  <si>
    <t>11.10.2019 16:27:02</t>
  </si>
  <si>
    <t>633791</t>
  </si>
  <si>
    <t>ASARLIK TR-3 35-28-M00183_953376976</t>
  </si>
  <si>
    <t>28.10.2019 18:49:08</t>
  </si>
  <si>
    <t>28.10.2019 20:37:41</t>
  </si>
  <si>
    <t>583770</t>
  </si>
  <si>
    <t>M-2177 35-01-M02177_A</t>
  </si>
  <si>
    <t>04.10.2019 18:39:34</t>
  </si>
  <si>
    <t>04.10.2019 19:27:27</t>
  </si>
  <si>
    <t>633187</t>
  </si>
  <si>
    <t>K-3628 35-01-K03628_911481267</t>
  </si>
  <si>
    <t>26.10.2019 23:31:02</t>
  </si>
  <si>
    <t>27.10.2019 00:13:53</t>
  </si>
  <si>
    <t>634326</t>
  </si>
  <si>
    <t>M-2364 35-01-M02364_913292852</t>
  </si>
  <si>
    <t>30.10.2019 17:47:52</t>
  </si>
  <si>
    <t>30.10.2019 18:48:28</t>
  </si>
  <si>
    <t>607739</t>
  </si>
  <si>
    <t>K-1463 35-01-K01463_35-01-K01463</t>
  </si>
  <si>
    <t>11.10.2019 22:42:05</t>
  </si>
  <si>
    <t>12.10.2019 00:21:44</t>
  </si>
  <si>
    <t>606967</t>
  </si>
  <si>
    <t>K-3593 35-01-K03593_35-01-K03593</t>
  </si>
  <si>
    <t>10.10.2019 09:41:00</t>
  </si>
  <si>
    <t>10.10.2019 17:46:52</t>
  </si>
  <si>
    <t>583507</t>
  </si>
  <si>
    <t>04.10.2019 13:18:00</t>
  </si>
  <si>
    <t>04.10.2019 13:27:30</t>
  </si>
  <si>
    <t>608566</t>
  </si>
  <si>
    <t>K-1074 35-01-K01074_911587760</t>
  </si>
  <si>
    <t>14.10.2019 10:39:28</t>
  </si>
  <si>
    <t>14.10.2019 11:44:42</t>
  </si>
  <si>
    <t>612032</t>
  </si>
  <si>
    <t>K-1227 35-04-K01227_911741327</t>
  </si>
  <si>
    <t>23.10.2019 15:05:22</t>
  </si>
  <si>
    <t>23.10.2019 16:05:35</t>
  </si>
  <si>
    <t>606344</t>
  </si>
  <si>
    <t>K-2754 35-01-K02754_35-01-K02754</t>
  </si>
  <si>
    <t>08.10.2019 19:15:18</t>
  </si>
  <si>
    <t>08.10.2019 19:27:09</t>
  </si>
  <si>
    <t>634458</t>
  </si>
  <si>
    <t>K-2754 35-01-K02754_B</t>
  </si>
  <si>
    <t>31.10.2019 10:01:00</t>
  </si>
  <si>
    <t>31.10.2019 16:32:34</t>
  </si>
  <si>
    <t>542202</t>
  </si>
  <si>
    <t>K-4832 35-01-K04832_912284347</t>
  </si>
  <si>
    <t>01.10.2019 09:58:12</t>
  </si>
  <si>
    <t>01.10.2019 11:40:51</t>
  </si>
  <si>
    <t>610409</t>
  </si>
  <si>
    <t>K-1227 35-04-K01227_99607343</t>
  </si>
  <si>
    <t>19.10.2019 05:55:24</t>
  </si>
  <si>
    <t>19.10.2019 06:42:57</t>
  </si>
  <si>
    <t>632603</t>
  </si>
  <si>
    <t>K-786 35-01-K00786_B</t>
  </si>
  <si>
    <t>25.10.2019 09:53:00</t>
  </si>
  <si>
    <t>25.10.2019 16:53:35</t>
  </si>
  <si>
    <t>606140</t>
  </si>
  <si>
    <t>K-4269 35-01-K04269_911363170</t>
  </si>
  <si>
    <t>08.10.2019 13:42:05</t>
  </si>
  <si>
    <t>08.10.2019 19:00:33</t>
  </si>
  <si>
    <t>608511</t>
  </si>
  <si>
    <t>K-123 35-01-K00123_E</t>
  </si>
  <si>
    <t>14.10.2019 09:26:02</t>
  </si>
  <si>
    <t>14.10.2019 10:04:08</t>
  </si>
  <si>
    <t>605921</t>
  </si>
  <si>
    <t>K-4543 35-01-K04543_35-01-K04543</t>
  </si>
  <si>
    <t>08.10.2019 09:24:56</t>
  </si>
  <si>
    <t>08.10.2019 13:58:12</t>
  </si>
  <si>
    <t>611410</t>
  </si>
  <si>
    <t>K-1322 35-02-K01322_910005025</t>
  </si>
  <si>
    <t>21.10.2019 18:07:35</t>
  </si>
  <si>
    <t>21.10.2019 19:50:52</t>
  </si>
  <si>
    <t>594962</t>
  </si>
  <si>
    <t>KIRKAĞAÇ TR-26 45-76-M00026_955247634</t>
  </si>
  <si>
    <t>06.10.2019 10:45:22</t>
  </si>
  <si>
    <t>06.10.2019 11:44:51</t>
  </si>
  <si>
    <t>608367</t>
  </si>
  <si>
    <t>SOMA A SANTRALİ TM 45-82-A00001_DENİŞ-1 M12</t>
  </si>
  <si>
    <t>13.10.2019 17:29:22</t>
  </si>
  <si>
    <t>13.10.2019 17:45:55</t>
  </si>
  <si>
    <t>608318</t>
  </si>
  <si>
    <t>SOMA A SANTRALİ TM 45-82-A00001_SOMA-2 M05</t>
  </si>
  <si>
    <t>13.10.2019 15:37:21</t>
  </si>
  <si>
    <t>13.10.2019 16:17:22</t>
  </si>
  <si>
    <t>608326</t>
  </si>
  <si>
    <t>SOMA DM-1 45-82-M00050_TR-7/2 M03</t>
  </si>
  <si>
    <t>13.10.2019 16:06:17</t>
  </si>
  <si>
    <t>13.10.2019 16:20:12</t>
  </si>
  <si>
    <t>608423</t>
  </si>
  <si>
    <t>SOMA A SANTRALİ TM 45-82-A00001_DENİŞ-2 M13</t>
  </si>
  <si>
    <t>13.10.2019 21:56:11</t>
  </si>
  <si>
    <t>13.10.2019 23:22:54</t>
  </si>
  <si>
    <t>608421</t>
  </si>
  <si>
    <t>13.10.2019 21:49:10</t>
  </si>
  <si>
    <t>13.10.2019 23:24:17</t>
  </si>
  <si>
    <t>608404</t>
  </si>
  <si>
    <t>13.10.2019 19:23:29</t>
  </si>
  <si>
    <t>13.10.2019 19:48:14</t>
  </si>
  <si>
    <t>608534</t>
  </si>
  <si>
    <t>14.10.2019 10:00:58</t>
  </si>
  <si>
    <t>14.10.2019 10:39:48</t>
  </si>
  <si>
    <t>607353</t>
  </si>
  <si>
    <t>11.10.2019 07:34:49</t>
  </si>
  <si>
    <t>11.10.2019 07:58:11</t>
  </si>
  <si>
    <t>607354</t>
  </si>
  <si>
    <t>SOMA A SANTRALİ TM 45-82-A00001_SOMA-1 M07</t>
  </si>
  <si>
    <t>11.10.2019 07:40:44</t>
  </si>
  <si>
    <t>11.10.2019 07:56:19</t>
  </si>
  <si>
    <t>542383</t>
  </si>
  <si>
    <t>01.10.2019 15:35:10</t>
  </si>
  <si>
    <t>01.10.2019 15:56:20</t>
  </si>
  <si>
    <t>583486</t>
  </si>
  <si>
    <t>04.10.2019 12:52:00</t>
  </si>
  <si>
    <t>04.10.2019 16:04:48</t>
  </si>
  <si>
    <t>583431</t>
  </si>
  <si>
    <t>04.10.2019 10:46:05</t>
  </si>
  <si>
    <t>04.10.2019 16:02:26</t>
  </si>
  <si>
    <t>563169</t>
  </si>
  <si>
    <t>03.10.2019 15:19:26</t>
  </si>
  <si>
    <t>03.10.2019 15:30:36</t>
  </si>
  <si>
    <t>594837</t>
  </si>
  <si>
    <t>06.10.2019 08:17:54</t>
  </si>
  <si>
    <t>06.10.2019 08:30:00</t>
  </si>
  <si>
    <t>611130</t>
  </si>
  <si>
    <t>21.10.2019 08:37:00</t>
  </si>
  <si>
    <t>21.10.2019 10:09:32</t>
  </si>
  <si>
    <t>632544</t>
  </si>
  <si>
    <t>SOMA DM-1 45-82-M00050_DM-4 M05</t>
  </si>
  <si>
    <t>25.10.2019 08:13:27</t>
  </si>
  <si>
    <t>25.10.2019 08:27:27</t>
  </si>
  <si>
    <t>609480</t>
  </si>
  <si>
    <t>SOMA A SANTRALİ TM 45-82-A00001_AKHİSAR M11</t>
  </si>
  <si>
    <t>16.10.2019 13:02:13</t>
  </si>
  <si>
    <t>16.10.2019 13:27:33</t>
  </si>
  <si>
    <t>609264</t>
  </si>
  <si>
    <t>SOMA A SANTRALİ TM 45-82-A00001_KIRKAĞAÇ L15</t>
  </si>
  <si>
    <t>15.10.2019 22:00:34</t>
  </si>
  <si>
    <t>15.10.2019 22:28:40</t>
  </si>
  <si>
    <t>608985</t>
  </si>
  <si>
    <t>15.10.2019 10:40:22</t>
  </si>
  <si>
    <t>15.10.2019 10:56:32</t>
  </si>
  <si>
    <t>633539</t>
  </si>
  <si>
    <t>SOMA A SANTRALİ TM 45-82-A00001_SAVAŞTEPE 15.8 L14</t>
  </si>
  <si>
    <t>28.10.2019 08:59:00</t>
  </si>
  <si>
    <t>28.10.2019 11:53:04</t>
  </si>
  <si>
    <t>606599</t>
  </si>
  <si>
    <t>K-3850 35-04-K03850_99303347</t>
  </si>
  <si>
    <t>09.10.2019 11:28:38</t>
  </si>
  <si>
    <t>09.10.2019 13:01:00</t>
  </si>
  <si>
    <t>606369</t>
  </si>
  <si>
    <t>YENİ FOÇA TR-23 35-23-M00023_35-23-M00023</t>
  </si>
  <si>
    <t>08.10.2019 20:31:57</t>
  </si>
  <si>
    <t>09.10.2019 00:15:21</t>
  </si>
  <si>
    <t>573389</t>
  </si>
  <si>
    <t>SOMA TR-16/4 45-82-M00096_B</t>
  </si>
  <si>
    <t>04.10.2019 09:22:00</t>
  </si>
  <si>
    <t>04.10.2019 15:55:30</t>
  </si>
  <si>
    <t>542142</t>
  </si>
  <si>
    <t>SOMA TR-15 45-82-M00015_  M03</t>
  </si>
  <si>
    <t>01.10.2019 08:28:25</t>
  </si>
  <si>
    <t>01.10.2019 08:58:36</t>
  </si>
  <si>
    <t>594803</t>
  </si>
  <si>
    <t>06.10.2019 00:50:11</t>
  </si>
  <si>
    <t>06.10.2019 01:25:27</t>
  </si>
  <si>
    <t>595271</t>
  </si>
  <si>
    <t>K-1706 35-04-K01706_99351231</t>
  </si>
  <si>
    <t>07.10.2019 00:41:04</t>
  </si>
  <si>
    <t>07.10.2019 12:24:11</t>
  </si>
  <si>
    <t>606136</t>
  </si>
  <si>
    <t>K-3159 35-07-K03159_99161394</t>
  </si>
  <si>
    <t>08.10.2019 12:32:56</t>
  </si>
  <si>
    <t>08.10.2019 15:19:07</t>
  </si>
  <si>
    <t>605901</t>
  </si>
  <si>
    <t>AHMETLİ İM 45-84-A00001_DERBENT GİRİŞ M08</t>
  </si>
  <si>
    <t>08.10.2019 08:58:26</t>
  </si>
  <si>
    <t>08.10.2019 09:21:00</t>
  </si>
  <si>
    <t>605956</t>
  </si>
  <si>
    <t>AHMETLİ İM 45-84-A00001_AN GIDA M12</t>
  </si>
  <si>
    <t>08.10.2019 09:50:49</t>
  </si>
  <si>
    <t>08.10.2019 12:19:48</t>
  </si>
  <si>
    <t>609444</t>
  </si>
  <si>
    <t>OĞLANANASI TR-9 35-22-M00262_955270289</t>
  </si>
  <si>
    <t>16.10.2019 10:39:04</t>
  </si>
  <si>
    <t>16.10.2019 12:17:29</t>
  </si>
  <si>
    <t>632797</t>
  </si>
  <si>
    <t>AHMETLİ TR-5 45-84-L00005_942287740</t>
  </si>
  <si>
    <t>25.10.2019 17:01:13</t>
  </si>
  <si>
    <t>25.10.2019 17:49:49</t>
  </si>
  <si>
    <t>612055</t>
  </si>
  <si>
    <t>23.10.2019 15:45:07</t>
  </si>
  <si>
    <t>23.10.2019 16:27:39</t>
  </si>
  <si>
    <t>608006</t>
  </si>
  <si>
    <t>K-607 35-01-K00607_911599950</t>
  </si>
  <si>
    <t>12.10.2019 15:39:21</t>
  </si>
  <si>
    <t>12.10.2019 19:08:32</t>
  </si>
  <si>
    <t>611940</t>
  </si>
  <si>
    <t>AHMETLİ TR-5 45-84-L00005_7014535</t>
  </si>
  <si>
    <t>23.10.2019 10:52:30</t>
  </si>
  <si>
    <t>23.10.2019 11:26:45</t>
  </si>
  <si>
    <t>611957</t>
  </si>
  <si>
    <t>ÇIRPI İM 35-20-A00002_ÇIRPI SULAMA M21</t>
  </si>
  <si>
    <t>23.10.2019 11:20:03</t>
  </si>
  <si>
    <t>634170</t>
  </si>
  <si>
    <t>ÇIRPI İM 35-20-A00002_YAKAPINAR KÖK L09</t>
  </si>
  <si>
    <t>30.10.2019 10:47:43</t>
  </si>
  <si>
    <t>30.10.2019 11:08:14</t>
  </si>
  <si>
    <t>606426</t>
  </si>
  <si>
    <t>ÇIRPI İM 35-20-A00002_ARIKBAŞI L03</t>
  </si>
  <si>
    <t>09.10.2019 07:13:15</t>
  </si>
  <si>
    <t>09.10.2019 09:14:20</t>
  </si>
  <si>
    <t>610414</t>
  </si>
  <si>
    <t>TR-2/5 45-72-L00005_956496784</t>
  </si>
  <si>
    <t>19.10.2019 07:37:29</t>
  </si>
  <si>
    <t>20.10.2019 18:48:29</t>
  </si>
  <si>
    <t>632404</t>
  </si>
  <si>
    <t>M-1975 35-09-M01975_a1b A</t>
  </si>
  <si>
    <t>24.10.2019 16:14:55</t>
  </si>
  <si>
    <t>24.10.2019 18:00:17</t>
  </si>
  <si>
    <t>606440</t>
  </si>
  <si>
    <t>M-3 35-02-M00003_914635476</t>
  </si>
  <si>
    <t>09.10.2019 07:58:57</t>
  </si>
  <si>
    <t>09.10.2019 12:23:21</t>
  </si>
  <si>
    <t>542941</t>
  </si>
  <si>
    <t>03.10.2019 02:37:34</t>
  </si>
  <si>
    <t>03.10.2019 03:03:44</t>
  </si>
  <si>
    <t>583653</t>
  </si>
  <si>
    <t>K-2430 35-08-K02430_913013509</t>
  </si>
  <si>
    <t>04.10.2019 16:28:34</t>
  </si>
  <si>
    <t>04.10.2019 17:48:38</t>
  </si>
  <si>
    <t>633333</t>
  </si>
  <si>
    <t>SARUHANLI TR-13 45-80-M00013_PAŞAKÖY ÇIKIŞI M04</t>
  </si>
  <si>
    <t>27.10.2019 13:30:47</t>
  </si>
  <si>
    <t>27.10.2019 13:41:24</t>
  </si>
  <si>
    <t>610262</t>
  </si>
  <si>
    <t>SARUHANLI TR-24 45-80-M00024_45-80-M00024</t>
  </si>
  <si>
    <t>18.10.2019 18:42:48</t>
  </si>
  <si>
    <t>18.10.2019 19:00:00</t>
  </si>
  <si>
    <t>633794</t>
  </si>
  <si>
    <t>K-2429 35-08-K02429_97700381</t>
  </si>
  <si>
    <t>28.10.2019 19:16:48</t>
  </si>
  <si>
    <t>28.10.2019 20:30:28</t>
  </si>
  <si>
    <t>611050</t>
  </si>
  <si>
    <t>TR-1/67 (CEZAEVİ YANI) 45-83-M00067_48103914</t>
  </si>
  <si>
    <t>20.10.2019 18:20:16</t>
  </si>
  <si>
    <t>20.10.2019 21:30:26</t>
  </si>
  <si>
    <t>605661</t>
  </si>
  <si>
    <t>DM-3/TR-18 35-22-M00077_955261309</t>
  </si>
  <si>
    <t>07.10.2019 18:21:14</t>
  </si>
  <si>
    <t>07.10.2019 19:21:50</t>
  </si>
  <si>
    <t>606356</t>
  </si>
  <si>
    <t>TURGUTLU ÖZEL DİŞ HASTANESİ ÖZEL 45-83-M00272Ö_  M01</t>
  </si>
  <si>
    <t>08.10.2019 19:45:12</t>
  </si>
  <si>
    <t>08.10.2019 20:56:31</t>
  </si>
  <si>
    <t>584389</t>
  </si>
  <si>
    <t>05.10.2019 11:07:12</t>
  </si>
  <si>
    <t>05.10.2019 18:17:56</t>
  </si>
  <si>
    <t>542146</t>
  </si>
  <si>
    <t>URGANLI TR-8 45-83-M00573_DIREK TIPI TRAFO HUCRESI H01</t>
  </si>
  <si>
    <t>01.10.2019 08:42:11</t>
  </si>
  <si>
    <t>01.10.2019 10:45:15</t>
  </si>
  <si>
    <t>608490</t>
  </si>
  <si>
    <t>URGANLI TR-2 45-83-M00570_  M04</t>
  </si>
  <si>
    <t>14.10.2019 09:27:29</t>
  </si>
  <si>
    <t>14.10.2019 11:01:46</t>
  </si>
  <si>
    <t>610025</t>
  </si>
  <si>
    <t>URGANLI TR-9 45-83-M00549_  M01</t>
  </si>
  <si>
    <t>17.10.2019 15:10:08</t>
  </si>
  <si>
    <t>17.10.2019 15:41:09</t>
  </si>
  <si>
    <t>610690</t>
  </si>
  <si>
    <t>URGANLI TR-7 45-83-M00550_  M02</t>
  </si>
  <si>
    <t>19.10.2019 16:52:28</t>
  </si>
  <si>
    <t>19.10.2019 17:25:19</t>
  </si>
  <si>
    <t>610423</t>
  </si>
  <si>
    <t>ÖREN TR-6 35-27-L00215_A</t>
  </si>
  <si>
    <t>19.10.2019 08:34:27</t>
  </si>
  <si>
    <t>19.10.2019 10:28:24</t>
  </si>
  <si>
    <t>606163</t>
  </si>
  <si>
    <t>K-243 35-04-K00243_99530918</t>
  </si>
  <si>
    <t>08.10.2019 13:47:45</t>
  </si>
  <si>
    <t>09.10.2019 16:43:29</t>
  </si>
  <si>
    <t>608388</t>
  </si>
  <si>
    <t>SOMA TR-44/3 45-82-M00123_DIREK TIPI TRAFO HUCRESI H01</t>
  </si>
  <si>
    <t>13.10.2019 18:09:03</t>
  </si>
  <si>
    <t>13.10.2019 19:44:45</t>
  </si>
  <si>
    <t>611056</t>
  </si>
  <si>
    <t>TR-28 GÖLCÜKLER 35-22-M00028_955288079</t>
  </si>
  <si>
    <t>20.10.2019 18:41:55</t>
  </si>
  <si>
    <t>20.10.2019 20:01:10</t>
  </si>
  <si>
    <t>607830</t>
  </si>
  <si>
    <t>SOMA TR-44 45-82-M00044_  M06</t>
  </si>
  <si>
    <t>12.10.2019 09:23:02</t>
  </si>
  <si>
    <t>12.10.2019 10:06:03</t>
  </si>
  <si>
    <t>608547</t>
  </si>
  <si>
    <t>K-1748 35-08-K01748_97599450</t>
  </si>
  <si>
    <t>15.10.2019 10:14:01</t>
  </si>
  <si>
    <t>16.10.2019 16:00:16</t>
  </si>
  <si>
    <t>542187</t>
  </si>
  <si>
    <t>SOMA TR-44/1 45-82-M00076_C</t>
  </si>
  <si>
    <t>01.10.2019 09:44:00</t>
  </si>
  <si>
    <t>01.10.2019 13:46:29</t>
  </si>
  <si>
    <t>583458</t>
  </si>
  <si>
    <t>SOMA MERKEZ DM-2 45-82-M00070_TR-44 M04</t>
  </si>
  <si>
    <t>04.10.2019 11:35:51</t>
  </si>
  <si>
    <t>04.10.2019 12:52:49</t>
  </si>
  <si>
    <t>595180</t>
  </si>
  <si>
    <t>06.10.2019 17:24:15</t>
  </si>
  <si>
    <t>06.10.2019 19:05:53</t>
  </si>
  <si>
    <t>610494</t>
  </si>
  <si>
    <t>SOMA TR-44 45-82-M00044_  M04</t>
  </si>
  <si>
    <t>19.10.2019 10:00:27</t>
  </si>
  <si>
    <t>19.10.2019 12:08:08</t>
  </si>
  <si>
    <t>611153</t>
  </si>
  <si>
    <t>21.10.2019 09:09:08</t>
  </si>
  <si>
    <t>21.10.2019 10:52:09</t>
  </si>
  <si>
    <t>611717</t>
  </si>
  <si>
    <t>22.10.2019 16:34:37</t>
  </si>
  <si>
    <t>22.10.2019 18:20:52</t>
  </si>
  <si>
    <t>634707</t>
  </si>
  <si>
    <t>SOMA TR-21/1 45-82-M00115_A</t>
  </si>
  <si>
    <t>31.10.2019 21:29:30</t>
  </si>
  <si>
    <t>31.10.2019 22:28:44</t>
  </si>
  <si>
    <t>563239</t>
  </si>
  <si>
    <t>FERİDUN KILIÇ SULAMA GRUBU TR-1 35-27-L00120_DIREK TIPI TRAFO HUCRESI H01</t>
  </si>
  <si>
    <t>03.10.2019 17:14:57</t>
  </si>
  <si>
    <t>03.10.2019 21:19:28</t>
  </si>
  <si>
    <t>612027</t>
  </si>
  <si>
    <t>A. CANCAN SLM GRB TR-1 35-27-M00602_914577141</t>
  </si>
  <si>
    <t>23.10.2019 14:49:51</t>
  </si>
  <si>
    <t>23.10.2019 15:57:13</t>
  </si>
  <si>
    <t>606327</t>
  </si>
  <si>
    <t>SARIGÖL TR-49 45-79-M00049_A</t>
  </si>
  <si>
    <t>08.10.2019 18:46:16</t>
  </si>
  <si>
    <t>08.10.2019 19:22:04</t>
  </si>
  <si>
    <t>610050</t>
  </si>
  <si>
    <t>ILICA GIS TM 35-07-A00002_ILICA-2 K02</t>
  </si>
  <si>
    <t>17.10.2019 15:49:52</t>
  </si>
  <si>
    <t>17.10.2019 17:30:49</t>
  </si>
  <si>
    <t>610051</t>
  </si>
  <si>
    <t>ILICA GIS TM 35-07-A00002_ILICA-14 K20</t>
  </si>
  <si>
    <t>17.10.2019 15:52:16</t>
  </si>
  <si>
    <t>17.10.2019 16:03:49</t>
  </si>
  <si>
    <t>608039</t>
  </si>
  <si>
    <t>YENİFOÇA TR-37 35-23-M00037_950413733</t>
  </si>
  <si>
    <t>12.10.2019 17:13:34</t>
  </si>
  <si>
    <t>12.10.2019 18:16:19</t>
  </si>
  <si>
    <t>584495</t>
  </si>
  <si>
    <t>PİRENTEPE TR-1 35-22-M00270_955288495</t>
  </si>
  <si>
    <t>05.10.2019 13:42:00</t>
  </si>
  <si>
    <t>05.10.2019 14:13:03</t>
  </si>
  <si>
    <t>606027</t>
  </si>
  <si>
    <t>K-1800 35-08-K01800_C1 C</t>
  </si>
  <si>
    <t>08.10.2019 11:15:17</t>
  </si>
  <si>
    <t>08.10.2019 11:48:47</t>
  </si>
  <si>
    <t>542790</t>
  </si>
  <si>
    <t>M-1272 35-02-M01272_913010870</t>
  </si>
  <si>
    <t>02.10.2019 15:43:05</t>
  </si>
  <si>
    <t>02.10.2019 17:23:11</t>
  </si>
  <si>
    <t>611896</t>
  </si>
  <si>
    <t>YENİ FOÇA TR-1 DM 35-23-M00001_  M03</t>
  </si>
  <si>
    <t>23.10.2019 08:34:18</t>
  </si>
  <si>
    <t>23.10.2019 16:09:42</t>
  </si>
  <si>
    <t>622330</t>
  </si>
  <si>
    <t>24.10.2019 11:25:32</t>
  </si>
  <si>
    <t>24.10.2019 12:43:28</t>
  </si>
  <si>
    <t>610798</t>
  </si>
  <si>
    <t>ALMAK TM 35-17-A00003_YENİ FOÇA M27</t>
  </si>
  <si>
    <t>20.10.2019 03:04:57</t>
  </si>
  <si>
    <t>20.10.2019 04:01:28</t>
  </si>
  <si>
    <t>611109</t>
  </si>
  <si>
    <t>21.10.2019 03:03:19</t>
  </si>
  <si>
    <t>21.10.2019 03:10:22</t>
  </si>
  <si>
    <t>611110</t>
  </si>
  <si>
    <t>21.10.2019 03:05:20</t>
  </si>
  <si>
    <t>21.10.2019 03:16:59</t>
  </si>
  <si>
    <t>634420</t>
  </si>
  <si>
    <t>31.10.2019 09:02:08</t>
  </si>
  <si>
    <t>633547</t>
  </si>
  <si>
    <t>28.10.2019 09:07:11</t>
  </si>
  <si>
    <t>28.10.2019 16:25:15</t>
  </si>
  <si>
    <t>583904</t>
  </si>
  <si>
    <t>ALÇUK TM 35-17-A00001_FOÇA-1 M32</t>
  </si>
  <si>
    <t>05.10.2019 00:04:30</t>
  </si>
  <si>
    <t>05.10.2019 01:31:07</t>
  </si>
  <si>
    <t>608929</t>
  </si>
  <si>
    <t>ALÇUK TM 35-17-A00001_KESİKKÖY M29</t>
  </si>
  <si>
    <t>15.10.2019 09:27:38</t>
  </si>
  <si>
    <t>15.10.2019 13:01:18</t>
  </si>
  <si>
    <t>584004</t>
  </si>
  <si>
    <t>SETÜSTÜ TR-1 45-83-M00133_A</t>
  </si>
  <si>
    <t>05.10.2019 02:06:19</t>
  </si>
  <si>
    <t>05.10.2019 09:00:53</t>
  </si>
  <si>
    <t>584097</t>
  </si>
  <si>
    <t>05.10.2019 06:42:00</t>
  </si>
  <si>
    <t>05.10.2019 07:01:20</t>
  </si>
  <si>
    <t>608328</t>
  </si>
  <si>
    <t>M-239 35-02-M00239_914580741</t>
  </si>
  <si>
    <t>13.10.2019 15:51:34</t>
  </si>
  <si>
    <t>13.10.2019 17:45:36</t>
  </si>
  <si>
    <t>611345</t>
  </si>
  <si>
    <t>K-1874 35-09-K01874_97759553</t>
  </si>
  <si>
    <t>21.10.2019 15:45:09</t>
  </si>
  <si>
    <t>21.10.2019 19:19:56</t>
  </si>
  <si>
    <t>608674</t>
  </si>
  <si>
    <t>K-1887 35-09-K01887_97704462</t>
  </si>
  <si>
    <t>14.10.2019 14:23:26</t>
  </si>
  <si>
    <t>14.10.2019 18:09:00</t>
  </si>
  <si>
    <t>607745</t>
  </si>
  <si>
    <t>K-1859 35-09-K01859_912791387</t>
  </si>
  <si>
    <t>11.10.2019 23:04:31</t>
  </si>
  <si>
    <t>12.10.2019 01:11:27</t>
  </si>
  <si>
    <t>609335</t>
  </si>
  <si>
    <t>ADAKÜRE KÖYÜ TR-2 35-32-L00083_35-32-L00083</t>
  </si>
  <si>
    <t>16.10.2019 09:23:00</t>
  </si>
  <si>
    <t>16.10.2019 14:43:00</t>
  </si>
  <si>
    <t>608138</t>
  </si>
  <si>
    <t>BALÇOVA İM 35-07-A00001_TELEFERİK K06</t>
  </si>
  <si>
    <t>13.10.2019 02:49:00</t>
  </si>
  <si>
    <t>13.10.2019 03:07:09</t>
  </si>
  <si>
    <t>608173</t>
  </si>
  <si>
    <t>M-1684 35-04-M01684_  M01</t>
  </si>
  <si>
    <t>13.10.2019 10:45:42</t>
  </si>
  <si>
    <t>633840</t>
  </si>
  <si>
    <t>SOMA DM-3 45-82-M00025_TURGUTALP TR-1 M03</t>
  </si>
  <si>
    <t>29.10.2019 08:05:38</t>
  </si>
  <si>
    <t>29.10.2019 08:41:38</t>
  </si>
  <si>
    <t>632421</t>
  </si>
  <si>
    <t>K-1465 35-03-K01465_912357601</t>
  </si>
  <si>
    <t>24.10.2019 17:05:11</t>
  </si>
  <si>
    <t>24.10.2019 19:51:23</t>
  </si>
  <si>
    <t>584313</t>
  </si>
  <si>
    <t>TR-2/11-A 45-83-L00156_48078409</t>
  </si>
  <si>
    <t>05.10.2019 09:52:38</t>
  </si>
  <si>
    <t>05.10.2019 15:50:32</t>
  </si>
  <si>
    <t>573411</t>
  </si>
  <si>
    <t>KARAARZMAK TARIMSAL SULAMA TR-3 45-83-M00261_45-83-M00261</t>
  </si>
  <si>
    <t>04.10.2019 09:27:25</t>
  </si>
  <si>
    <t>04.10.2019 10:50:16</t>
  </si>
  <si>
    <t>633331</t>
  </si>
  <si>
    <t>BOSTANLIK TARIMSAL SULAMA TR 45-83-M00327_955159185</t>
  </si>
  <si>
    <t>27.10.2019 13:24:45</t>
  </si>
  <si>
    <t>27.10.2019 14:20:00</t>
  </si>
  <si>
    <t>594544</t>
  </si>
  <si>
    <t>05.10.2019 15:06:49</t>
  </si>
  <si>
    <t>05.10.2019 15:52:42</t>
  </si>
  <si>
    <t>606091</t>
  </si>
  <si>
    <t>EGE GÜBRE DM 35-17-M00326_  M03</t>
  </si>
  <si>
    <t>08.10.2019 12:21:40</t>
  </si>
  <si>
    <t>08.10.2019 13:42:28</t>
  </si>
  <si>
    <t>584188</t>
  </si>
  <si>
    <t>05.10.2019 07:58:06</t>
  </si>
  <si>
    <t>05.10.2019 13:19:32</t>
  </si>
  <si>
    <t>632944</t>
  </si>
  <si>
    <t>26.10.2019 09:09:22</t>
  </si>
  <si>
    <t>26.10.2019 17:15:00</t>
  </si>
  <si>
    <t>607871</t>
  </si>
  <si>
    <t>ÖZBEK TR-5 35-19-M00235_956662903</t>
  </si>
  <si>
    <t>12.10.2019 10:39:51</t>
  </si>
  <si>
    <t>12.10.2019 11:38:57</t>
  </si>
  <si>
    <t>610282</t>
  </si>
  <si>
    <t>SÜTÇÜLER TR-2 35-27-M00406_A</t>
  </si>
  <si>
    <t>18.10.2019 09:03:00</t>
  </si>
  <si>
    <t>18.10.2019 17:13:00</t>
  </si>
  <si>
    <t>610299</t>
  </si>
  <si>
    <t>SÜTÇÜLER TR-2 35-27-M00406_35-27-M00406</t>
  </si>
  <si>
    <t>18.10.2019 10:55:42</t>
  </si>
  <si>
    <t>18.10.2019 13:07:00</t>
  </si>
  <si>
    <t>633344</t>
  </si>
  <si>
    <t>KÖPRÜBAŞI TR-28 (OKUL YANI) 45-86-M00028_45-86-M00028</t>
  </si>
  <si>
    <t>27.10.2019 14:10:00</t>
  </si>
  <si>
    <t>27.10.2019 17:04:35</t>
  </si>
  <si>
    <t>634714</t>
  </si>
  <si>
    <t>SOMA TR-26/1 45-82-M00118_C</t>
  </si>
  <si>
    <t>31.10.2019 23:05:10</t>
  </si>
  <si>
    <t>31.10.2019 23:49:14</t>
  </si>
  <si>
    <t>606098</t>
  </si>
  <si>
    <t>K-1127 35-03-K01127_910149818</t>
  </si>
  <si>
    <t>08.10.2019 12:38:13</t>
  </si>
  <si>
    <t>08.10.2019 13:38:15</t>
  </si>
  <si>
    <t>606642</t>
  </si>
  <si>
    <t>09.10.2019 13:10:11</t>
  </si>
  <si>
    <t>09.10.2019 14:06:49</t>
  </si>
  <si>
    <t>611015</t>
  </si>
  <si>
    <t>K-178 35-03-K00178_910382335</t>
  </si>
  <si>
    <t>20.10.2019 16:20:05</t>
  </si>
  <si>
    <t>20.10.2019 19:37:06</t>
  </si>
  <si>
    <t>607162</t>
  </si>
  <si>
    <t>POYRAZDAMLARI TR-1 KÖK 45-78-M00571_  M03</t>
  </si>
  <si>
    <t>10.10.2019 14:22:14</t>
  </si>
  <si>
    <t>10.10.2019 14:57:54</t>
  </si>
  <si>
    <t>632609</t>
  </si>
  <si>
    <t>POYRAZDAMLARI TR-11 45-78-M00576_  M04</t>
  </si>
  <si>
    <t>25.10.2019 09:45:27</t>
  </si>
  <si>
    <t>25.10.2019 10:33:24</t>
  </si>
  <si>
    <t>610975</t>
  </si>
  <si>
    <t>POYRAZDAMLARI TR-11 45-78-M00576_  M05</t>
  </si>
  <si>
    <t>20.10.2019 13:55:13</t>
  </si>
  <si>
    <t>20.10.2019 15:24:00</t>
  </si>
  <si>
    <t>611960</t>
  </si>
  <si>
    <t>SARUHANLI TR-16 45-80-M00016_A</t>
  </si>
  <si>
    <t>23.10.2019 11:33:12</t>
  </si>
  <si>
    <t>23.10.2019 11:51:01</t>
  </si>
  <si>
    <t>633562</t>
  </si>
  <si>
    <t>SARUHANLI TR-16 45-80-M00016_C</t>
  </si>
  <si>
    <t>28.10.2019 09:19:58</t>
  </si>
  <si>
    <t>28.10.2019 10:19:39</t>
  </si>
  <si>
    <t>633574</t>
  </si>
  <si>
    <t>SARUHANLI TR-15 45-80-M00015_SARUHANLI TR-16 M04</t>
  </si>
  <si>
    <t>28.10.2019 09:44:53</t>
  </si>
  <si>
    <t>28.10.2019 10:20:24</t>
  </si>
  <si>
    <t>633636</t>
  </si>
  <si>
    <t>SARUHANLI TR-15 45-80-M00015_SARUHANLI TM ŞEHİR-2 M01</t>
  </si>
  <si>
    <t>28.10.2019 12:22:34</t>
  </si>
  <si>
    <t>28.10.2019 12:46:34</t>
  </si>
  <si>
    <t>633640</t>
  </si>
  <si>
    <t>K-2451 35-03-K02451_910542348</t>
  </si>
  <si>
    <t>28.10.2019 12:29:42</t>
  </si>
  <si>
    <t>28.10.2019 13:33:00</t>
  </si>
  <si>
    <t>607315</t>
  </si>
  <si>
    <t>KUŞCULAR TR-3 35-19-M00215_956677174</t>
  </si>
  <si>
    <t>10.10.2019 20:52:25</t>
  </si>
  <si>
    <t>11.10.2019 18:23:39</t>
  </si>
  <si>
    <t>634174</t>
  </si>
  <si>
    <t>AHMETLİ İM 45-84-A00001_ATAKÖY L18</t>
  </si>
  <si>
    <t>30.10.2019 10:54:00</t>
  </si>
  <si>
    <t>30.10.2019 16:01:44</t>
  </si>
  <si>
    <t>608700</t>
  </si>
  <si>
    <t>AHMETLİ TR-2 45-84-L00002_45-84-L00002</t>
  </si>
  <si>
    <t>14.10.2019 15:38:59</t>
  </si>
  <si>
    <t>14.10.2019 16:24:03</t>
  </si>
  <si>
    <t>609321</t>
  </si>
  <si>
    <t>BEYLER ÇAYIRI TR-1 35-16-M00162_DIREK TIPI TRAFO HUCRESI H01</t>
  </si>
  <si>
    <t>16.10.2019 08:54:52</t>
  </si>
  <si>
    <t>16.10.2019 09:17:16</t>
  </si>
  <si>
    <t>609382</t>
  </si>
  <si>
    <t>16.10.2019 10:27:24</t>
  </si>
  <si>
    <t>16.10.2019 11:23:12</t>
  </si>
  <si>
    <t>611623</t>
  </si>
  <si>
    <t>CENKYERİ TR-7 45-82-M00255_C</t>
  </si>
  <si>
    <t>22.10.2019 12:54:10</t>
  </si>
  <si>
    <t>22.10.2019 14:03:52</t>
  </si>
  <si>
    <t>542827</t>
  </si>
  <si>
    <t>CENKYERİ KÖK 45-82-M00131_  M05</t>
  </si>
  <si>
    <t>02.10.2019 16:58:44</t>
  </si>
  <si>
    <t>02.10.2019 17:56:17</t>
  </si>
  <si>
    <t>608122</t>
  </si>
  <si>
    <t>TR-15 35-32-L00015_945007866</t>
  </si>
  <si>
    <t>12.10.2019 21:37:44</t>
  </si>
  <si>
    <t>12.10.2019 22:03:00</t>
  </si>
  <si>
    <t>607449</t>
  </si>
  <si>
    <t>ÇAYLI TR-9 35-15-L00202_C</t>
  </si>
  <si>
    <t>11.10.2019 10:30:07</t>
  </si>
  <si>
    <t>11.10.2019 12:22:10</t>
  </si>
  <si>
    <t>563215</t>
  </si>
  <si>
    <t>ÇAYLI TR-4 35-15-L00191_48679434</t>
  </si>
  <si>
    <t>03.10.2019 17:18:00</t>
  </si>
  <si>
    <t>03.10.2019 18:01:10</t>
  </si>
  <si>
    <t>633611</t>
  </si>
  <si>
    <t>M-2396 35-02-M02396_97474874</t>
  </si>
  <si>
    <t>28.10.2019 10:49:00</t>
  </si>
  <si>
    <t>28.10.2019 11:59:16</t>
  </si>
  <si>
    <t>634292</t>
  </si>
  <si>
    <t>GÖÇBEYLİ GERDEME MEVKİİ TARIMSAL SULAMA TR 35-16-M00281_35-16-M00281</t>
  </si>
  <si>
    <t>30.10.2019 15:57:22</t>
  </si>
  <si>
    <t>30.10.2019 19:13:14</t>
  </si>
  <si>
    <t>634551</t>
  </si>
  <si>
    <t>GÖÇBEYLİ TR-4 35-16-M00019_DIREK TIPI TRAFO HUCRESI H01</t>
  </si>
  <si>
    <t>31.10.2019 13:30:00</t>
  </si>
  <si>
    <t>31.10.2019 17:36:39</t>
  </si>
  <si>
    <t>607413</t>
  </si>
  <si>
    <t>GÖÇBEYLİ DM 35-16-M00139_  M06</t>
  </si>
  <si>
    <t>11.10.2019 09:33:00</t>
  </si>
  <si>
    <t>11.10.2019 13:20:29</t>
  </si>
  <si>
    <t>607553</t>
  </si>
  <si>
    <t>11.10.2019 15:14:48</t>
  </si>
  <si>
    <t>542139</t>
  </si>
  <si>
    <t>M-973 35-03-M00973_910478010</t>
  </si>
  <si>
    <t>01.10.2019 08:26:10</t>
  </si>
  <si>
    <t>01.10.2019 09:51:20</t>
  </si>
  <si>
    <t>605826</t>
  </si>
  <si>
    <t>KAYAKÖY DM 35-15-L00866_  L08</t>
  </si>
  <si>
    <t>08.10.2019 06:08:06</t>
  </si>
  <si>
    <t>08.10.2019 06:45:42</t>
  </si>
  <si>
    <t>605607</t>
  </si>
  <si>
    <t>ALABAŞ TR-10 35-15-L00129_35-15-L00129</t>
  </si>
  <si>
    <t>07.10.2019 17:05:00</t>
  </si>
  <si>
    <t>07.10.2019 18:37:18</t>
  </si>
  <si>
    <t>609822</t>
  </si>
  <si>
    <t>KAYAKÖY DM 35-15-L00866_  L05</t>
  </si>
  <si>
    <t>17.10.2019 08:46:27</t>
  </si>
  <si>
    <t>17.10.2019 09:18:47</t>
  </si>
  <si>
    <t>633720</t>
  </si>
  <si>
    <t>28.10.2019 15:39:14</t>
  </si>
  <si>
    <t>28.10.2019 18:20:50</t>
  </si>
  <si>
    <t>609600</t>
  </si>
  <si>
    <t>URGANLI TR-4 45-83-M00554_  M01</t>
  </si>
  <si>
    <t>16.10.2019 17:07:57</t>
  </si>
  <si>
    <t>16.10.2019 17:51:45</t>
  </si>
  <si>
    <t>594746</t>
  </si>
  <si>
    <t>BULGURCA TR-2 35-22-M00251_955270965</t>
  </si>
  <si>
    <t>05.10.2019 19:24:15</t>
  </si>
  <si>
    <t>05.10.2019 21:09:40</t>
  </si>
  <si>
    <t>607205</t>
  </si>
  <si>
    <t>URGANLI TR-3 45-83-M00571_DIREK TIPI TRAFO HUCRESI H01</t>
  </si>
  <si>
    <t>10.10.2019 15:51:24</t>
  </si>
  <si>
    <t>10.10.2019 19:26:41</t>
  </si>
  <si>
    <t>608453</t>
  </si>
  <si>
    <t>14.10.2019 07:34:09</t>
  </si>
  <si>
    <t>14.10.2019 08:53:00</t>
  </si>
  <si>
    <t>610477</t>
  </si>
  <si>
    <t>TR-4 35-32-L00004_DIREK TIPI TRAFO HUCRESI H01</t>
  </si>
  <si>
    <t>19.10.2019 09:38:00</t>
  </si>
  <si>
    <t>19.10.2019 12:16:28</t>
  </si>
  <si>
    <t>632957</t>
  </si>
  <si>
    <t>TR-6 35-32-L00006_35-32-L00006</t>
  </si>
  <si>
    <t>26.10.2019 10:00:00</t>
  </si>
  <si>
    <t>26.10.2019 15:39:56</t>
  </si>
  <si>
    <t>610997</t>
  </si>
  <si>
    <t>AVŞAR TR-3 YENİMAHALLE 45-79-M00346_A</t>
  </si>
  <si>
    <t>20.10.2019 15:44:44</t>
  </si>
  <si>
    <t>20.10.2019 16:40:16</t>
  </si>
  <si>
    <t>583485</t>
  </si>
  <si>
    <t>BEYDERE KÖK 45-71-M00128_YENİ KARAAĞAÇLI M08</t>
  </si>
  <si>
    <t>04.10.2019 12:39:59</t>
  </si>
  <si>
    <t>04.10.2019 13:22:55</t>
  </si>
  <si>
    <t>583605</t>
  </si>
  <si>
    <t>BEYDERE KÖK 45-71-M00128_ESKİ YENİKÖY M09</t>
  </si>
  <si>
    <t>04.10.2019 15:44:11</t>
  </si>
  <si>
    <t>04.10.2019 16:27:44</t>
  </si>
  <si>
    <t>584286</t>
  </si>
  <si>
    <t>05.10.2019 07:41:50</t>
  </si>
  <si>
    <t>05.10.2019 11:03:47</t>
  </si>
  <si>
    <t>584366</t>
  </si>
  <si>
    <t>TR-2/26 (ARABACILAR) 45-83-L00026_45-83-L00026</t>
  </si>
  <si>
    <t>05.10.2019 10:19:30</t>
  </si>
  <si>
    <t>05.10.2019 13:16:08</t>
  </si>
  <si>
    <t>609570</t>
  </si>
  <si>
    <t>TR-2/34 45-83-L00034_48138057</t>
  </si>
  <si>
    <t>16.10.2019 15:58:00</t>
  </si>
  <si>
    <t>16.10.2019 16:16:30</t>
  </si>
  <si>
    <t>607800</t>
  </si>
  <si>
    <t>YENİ FOÇA TR-14 35-23-M00014_950419345</t>
  </si>
  <si>
    <t>12.10.2019 08:42:00</t>
  </si>
  <si>
    <t>12.10.2019 13:08:22</t>
  </si>
  <si>
    <t>633259</t>
  </si>
  <si>
    <t>27.10.2019 10:51:46</t>
  </si>
  <si>
    <t>27.10.2019 13:08:30</t>
  </si>
  <si>
    <t>605378</t>
  </si>
  <si>
    <t>BULGURCA TR-2 35-22-M00251_955270983</t>
  </si>
  <si>
    <t>07.10.2019 09:37:21</t>
  </si>
  <si>
    <t>07.10.2019 10:42:11</t>
  </si>
  <si>
    <t>633030</t>
  </si>
  <si>
    <t>26.10.2019 13:52:23</t>
  </si>
  <si>
    <t>26.10.2019 14:10:20</t>
  </si>
  <si>
    <t>584350</t>
  </si>
  <si>
    <t>M-1976 35-09-M01976_35-09-M01976</t>
  </si>
  <si>
    <t>05.10.2019 10:33:00</t>
  </si>
  <si>
    <t>05.10.2019 10:54:10</t>
  </si>
  <si>
    <t>584172</t>
  </si>
  <si>
    <t>ERGENEKON TR-11 45-83-M00623_48087180</t>
  </si>
  <si>
    <t>05.10.2019 07:47:23</t>
  </si>
  <si>
    <t>05.10.2019 13:00:56</t>
  </si>
  <si>
    <t>607258</t>
  </si>
  <si>
    <t>10.10.2019 18:23:58</t>
  </si>
  <si>
    <t>10.10.2019 19:16:17</t>
  </si>
  <si>
    <t>607156</t>
  </si>
  <si>
    <t>SOMA KÖYLER DM-2 45-82-M00125_SAVAŞTEPE 34.5 M08</t>
  </si>
  <si>
    <t>10.10.2019 14:21:00</t>
  </si>
  <si>
    <t>10.10.2019 15:11:12</t>
  </si>
  <si>
    <t>607001</t>
  </si>
  <si>
    <t>10.10.2019 10:13:00</t>
  </si>
  <si>
    <t>10.10.2019 14:22:08</t>
  </si>
  <si>
    <t>606917</t>
  </si>
  <si>
    <t>10.10.2019 08:39:00</t>
  </si>
  <si>
    <t>10.10.2019 10:19:45</t>
  </si>
  <si>
    <t>606122</t>
  </si>
  <si>
    <t>SOMA KÖYLER DM-2 45-82-M00125_BERGAMA M01</t>
  </si>
  <si>
    <t>08.10.2019 12:54:37</t>
  </si>
  <si>
    <t>08.10.2019 13:11:00</t>
  </si>
  <si>
    <t>607359</t>
  </si>
  <si>
    <t>SOMA KÖYLER DM-2 45-82-M00125_KÖYLER 34.5 M07</t>
  </si>
  <si>
    <t>11.10.2019 07:44:21</t>
  </si>
  <si>
    <t>11.10.2019 08:13:49</t>
  </si>
  <si>
    <t>608539</t>
  </si>
  <si>
    <t>14.10.2019 10:01:08</t>
  </si>
  <si>
    <t>14.10.2019 10:39:58</t>
  </si>
  <si>
    <t>608552</t>
  </si>
  <si>
    <t>SOMA TR-6 45-82-M00006_  M01</t>
  </si>
  <si>
    <t>14.10.2019 10:26:07</t>
  </si>
  <si>
    <t>14.10.2019 13:07:59</t>
  </si>
  <si>
    <t>583949</t>
  </si>
  <si>
    <t>05.10.2019 01:08:44</t>
  </si>
  <si>
    <t>05.10.2019 01:33:06</t>
  </si>
  <si>
    <t>633654</t>
  </si>
  <si>
    <t>K-3083 35-04-K03083_913184824</t>
  </si>
  <si>
    <t>28.10.2019 12:31:36</t>
  </si>
  <si>
    <t>28.10.2019 13:17:32</t>
  </si>
  <si>
    <t>542415</t>
  </si>
  <si>
    <t>01.10.2019 16:32:40</t>
  </si>
  <si>
    <t>01.10.2019 17:15:46</t>
  </si>
  <si>
    <t>542413</t>
  </si>
  <si>
    <t>01.10.2019 16:54:27</t>
  </si>
  <si>
    <t>01.10.2019 17:04:40</t>
  </si>
  <si>
    <t>542398</t>
  </si>
  <si>
    <t>01.10.2019 16:05:40</t>
  </si>
  <si>
    <t>01.10.2019 16:42:50</t>
  </si>
  <si>
    <t>633072</t>
  </si>
  <si>
    <t>K-3083 35-04-K03083_99734332</t>
  </si>
  <si>
    <t>26.10.2019 15:18:20</t>
  </si>
  <si>
    <t>26.10.2019 17:55:00</t>
  </si>
  <si>
    <t>611436</t>
  </si>
  <si>
    <t>M-1983 35-09-M01983_97642789</t>
  </si>
  <si>
    <t>21.10.2019 19:23:04</t>
  </si>
  <si>
    <t>21.10.2019 20:52:36</t>
  </si>
  <si>
    <t>634370</t>
  </si>
  <si>
    <t>M-1983 35-09-M01983_b2b B</t>
  </si>
  <si>
    <t>30.10.2019 20:40:58</t>
  </si>
  <si>
    <t>30.10.2019 20:58:09</t>
  </si>
  <si>
    <t>542806</t>
  </si>
  <si>
    <t>02.10.2019 16:12:41</t>
  </si>
  <si>
    <t>02.10.2019 16:44:00</t>
  </si>
  <si>
    <t>611733</t>
  </si>
  <si>
    <t>22.10.2019 17:15:07</t>
  </si>
  <si>
    <t>22.10.2019 17:52:37</t>
  </si>
  <si>
    <t>609799</t>
  </si>
  <si>
    <t>17.10.2019 08:27:00</t>
  </si>
  <si>
    <t>17.10.2019 08:44:47</t>
  </si>
  <si>
    <t>609563</t>
  </si>
  <si>
    <t>16.10.2019 15:35:57</t>
  </si>
  <si>
    <t>16.10.2019 15:51:00</t>
  </si>
  <si>
    <t>608983</t>
  </si>
  <si>
    <t>15.10.2019 10:40:32</t>
  </si>
  <si>
    <t>15.10.2019 11:02:27</t>
  </si>
  <si>
    <t>610015</t>
  </si>
  <si>
    <t>17.10.2019 14:44:00</t>
  </si>
  <si>
    <t>17.10.2019 16:16:59</t>
  </si>
  <si>
    <t>609835</t>
  </si>
  <si>
    <t>17.10.2019 14:44:23</t>
  </si>
  <si>
    <t>553057</t>
  </si>
  <si>
    <t>M-1951 35-09-M01951_35-09-M01951</t>
  </si>
  <si>
    <t>03.10.2019 10:38:48</t>
  </si>
  <si>
    <t>03.10.2019 12:00:25</t>
  </si>
  <si>
    <t>608617</t>
  </si>
  <si>
    <t>K-4681 35-09-K04681_97776726</t>
  </si>
  <si>
    <t>14.10.2019 11:39:40</t>
  </si>
  <si>
    <t>14.10.2019 13:44:02</t>
  </si>
  <si>
    <t>609049</t>
  </si>
  <si>
    <t>KEMHALLI KÖK 45-86-M00044_  M02</t>
  </si>
  <si>
    <t>15.10.2019 10:27:17</t>
  </si>
  <si>
    <t>15.10.2019 12:44:53</t>
  </si>
  <si>
    <t>609151</t>
  </si>
  <si>
    <t>15.10.2019 15:46:58</t>
  </si>
  <si>
    <t>15.10.2019 16:24:31</t>
  </si>
  <si>
    <t>632766</t>
  </si>
  <si>
    <t>KÖPRÜBAŞI DM 45-86-M00051_TR-25 FİDERİ M02</t>
  </si>
  <si>
    <t>25.10.2019 15:27:24</t>
  </si>
  <si>
    <t>25.10.2019 15:45:55</t>
  </si>
  <si>
    <t>634149</t>
  </si>
  <si>
    <t>KÖPRÜBAŞI DM 45-86-M00051_TR-17 FİDERİ M03</t>
  </si>
  <si>
    <t>30.10.2019 10:30:08</t>
  </si>
  <si>
    <t>30.10.2019 11:14:55</t>
  </si>
  <si>
    <t>634067</t>
  </si>
  <si>
    <t>30.10.2019 07:53:12</t>
  </si>
  <si>
    <t>30.10.2019 08:00:23</t>
  </si>
  <si>
    <t>608874</t>
  </si>
  <si>
    <t>KÖPRÜBAŞI DM 45-86-M00051_ÇATALOLUK M06</t>
  </si>
  <si>
    <t>15.10.2019 07:38:56</t>
  </si>
  <si>
    <t>608165</t>
  </si>
  <si>
    <t>KÖPRÜBAŞI TR-25 (SANAYİ) 45-86-M00025_  M02</t>
  </si>
  <si>
    <t>13.10.2019 08:30:20</t>
  </si>
  <si>
    <t>13.10.2019 09:02:10</t>
  </si>
  <si>
    <t>606992</t>
  </si>
  <si>
    <t>TR-2/58 (GÜLLÜPINAR) 45-83-L00058_48096477</t>
  </si>
  <si>
    <t>10.10.2019 09:59:16</t>
  </si>
  <si>
    <t>10.10.2019 11:42:34</t>
  </si>
  <si>
    <t>584095</t>
  </si>
  <si>
    <t>K-2796 35-08-K02796_97620619</t>
  </si>
  <si>
    <t>05.10.2019 06:26:02</t>
  </si>
  <si>
    <t>05.10.2019 17:25:13</t>
  </si>
  <si>
    <t>605754</t>
  </si>
  <si>
    <t>ARDIÇ MAHALLESİ TR-12 35-21-L00134_A</t>
  </si>
  <si>
    <t>08.10.2019 00:14:05</t>
  </si>
  <si>
    <t>08.10.2019 03:18:58</t>
  </si>
  <si>
    <t>583603</t>
  </si>
  <si>
    <t>K-985 35-07-K00985_35-07-K00985</t>
  </si>
  <si>
    <t>04.10.2019 15:27:35</t>
  </si>
  <si>
    <t>04.10.2019 16:19:58</t>
  </si>
  <si>
    <t>609199</t>
  </si>
  <si>
    <t>K-985 35-07-K00985_912779419</t>
  </si>
  <si>
    <t>15.10.2019 17:43:23</t>
  </si>
  <si>
    <t>16.10.2019 14:34:59</t>
  </si>
  <si>
    <t>633409</t>
  </si>
  <si>
    <t>AKGEDİK KÖK-2 45-71-M00163_UZUNBURUN M02</t>
  </si>
  <si>
    <t>27.10.2019 17:35:34</t>
  </si>
  <si>
    <t>27.10.2019 18:02:15</t>
  </si>
  <si>
    <t>606897</t>
  </si>
  <si>
    <t>AHMETLİ TR-2 45-84-L00002_A</t>
  </si>
  <si>
    <t>10.10.2019 07:14:00</t>
  </si>
  <si>
    <t>10.10.2019 08:38:42</t>
  </si>
  <si>
    <t>606105</t>
  </si>
  <si>
    <t>K-4404 35-03-K04404_910156593</t>
  </si>
  <si>
    <t>08.10.2019 12:50:22</t>
  </si>
  <si>
    <t>08.10.2019 13:59:26</t>
  </si>
  <si>
    <t>605923</t>
  </si>
  <si>
    <t>OVAKENT İM 35-15-A00003_ÇATAL ARMUT L11</t>
  </si>
  <si>
    <t>08.10.2019 09:23:49</t>
  </si>
  <si>
    <t>08.10.2019 09:40:36</t>
  </si>
  <si>
    <t>542491</t>
  </si>
  <si>
    <t>K-4275 35-03-K04275_954966137</t>
  </si>
  <si>
    <t>01.10.2019 19:53:32</t>
  </si>
  <si>
    <t>01.10.2019 21:13:04</t>
  </si>
  <si>
    <t>610551</t>
  </si>
  <si>
    <t>OVAKENT TR-1 35-15-L00631_950371877</t>
  </si>
  <si>
    <t>19.10.2019 11:13:58</t>
  </si>
  <si>
    <t>19.10.2019 15:19:32</t>
  </si>
  <si>
    <t>605519</t>
  </si>
  <si>
    <t>TR-2/113 45-83-L00113_48137328</t>
  </si>
  <si>
    <t>07.10.2019 14:35:00</t>
  </si>
  <si>
    <t>07.10.2019 15:15:58</t>
  </si>
  <si>
    <t>609996</t>
  </si>
  <si>
    <t>TR-2/80-A 45-83-L00306_953713184</t>
  </si>
  <si>
    <t>17.10.2019 13:55:48</t>
  </si>
  <si>
    <t>17.10.2019 15:01:44</t>
  </si>
  <si>
    <t>606520</t>
  </si>
  <si>
    <t>AHMETBEYLER DM 35-16-M00154_  M07</t>
  </si>
  <si>
    <t>09.10.2019 10:02:00</t>
  </si>
  <si>
    <t>09.10.2019 11:37:10</t>
  </si>
  <si>
    <t>610564</t>
  </si>
  <si>
    <t>AHMETBEYLER DM 35-16-M00154_  M01</t>
  </si>
  <si>
    <t>19.10.2019 12:07:07</t>
  </si>
  <si>
    <t>19.10.2019 12:21:08</t>
  </si>
  <si>
    <t>609622</t>
  </si>
  <si>
    <t>AHMETLER TR-1 45-74-M00240_45-74-M00240</t>
  </si>
  <si>
    <t>17.10.2019 00:07:18</t>
  </si>
  <si>
    <t>609639</t>
  </si>
  <si>
    <t>KULA TM 45-77-A00002_KULA DM M26</t>
  </si>
  <si>
    <t>16.10.2019 17:15:27</t>
  </si>
  <si>
    <t>16.10.2019 18:42:07</t>
  </si>
  <si>
    <t>611247</t>
  </si>
  <si>
    <t>KULA TM 45-77-A00002_TRF-A M21</t>
  </si>
  <si>
    <t>21.10.2019 11:57:00</t>
  </si>
  <si>
    <t>21.10.2019 12:40:39</t>
  </si>
  <si>
    <t>611221</t>
  </si>
  <si>
    <t>21.10.2019 11:01:16</t>
  </si>
  <si>
    <t>21.10.2019 11:37:36</t>
  </si>
  <si>
    <t>634702</t>
  </si>
  <si>
    <t>K-1794 35-01-K01794_912216716</t>
  </si>
  <si>
    <t>31.10.2019 21:30:01</t>
  </si>
  <si>
    <t>01.11.2019 13:58:05</t>
  </si>
  <si>
    <t>542809</t>
  </si>
  <si>
    <t>02.10.2019 16:27:52</t>
  </si>
  <si>
    <t>02.10.2019 16:33:00</t>
  </si>
  <si>
    <t>542243</t>
  </si>
  <si>
    <t>01.10.2019 10:47:26</t>
  </si>
  <si>
    <t>01.10.2019 11:19:00</t>
  </si>
  <si>
    <t>610550</t>
  </si>
  <si>
    <t>K-522 35-04-K00522_D</t>
  </si>
  <si>
    <t>19.10.2019 11:45:00</t>
  </si>
  <si>
    <t>19.10.2019 12:10:06</t>
  </si>
  <si>
    <t>605998</t>
  </si>
  <si>
    <t>SELAMPEN KÖK 35-26-M00926_  M05</t>
  </si>
  <si>
    <t>08.10.2019 10:24:06</t>
  </si>
  <si>
    <t>08.10.2019 15:33:38</t>
  </si>
  <si>
    <t>609910</t>
  </si>
  <si>
    <t>KARAKUYU-5 35-26-M00444_6971789</t>
  </si>
  <si>
    <t>17.10.2019 11:11:00</t>
  </si>
  <si>
    <t>17.10.2019 11:47:05</t>
  </si>
  <si>
    <t>595078</t>
  </si>
  <si>
    <t>M-994 35-03-M00994_910809123</t>
  </si>
  <si>
    <t>06.10.2019 15:00:45</t>
  </si>
  <si>
    <t>06.10.2019 17:58:33</t>
  </si>
  <si>
    <t>605603</t>
  </si>
  <si>
    <t>AKALAN TR-3 35-27-M00431_35-27-M00431</t>
  </si>
  <si>
    <t>07.10.2019 16:52:17</t>
  </si>
  <si>
    <t>07.10.2019 17:12:24</t>
  </si>
  <si>
    <t>607841</t>
  </si>
  <si>
    <t>L-121 35-18-L00121_9031340</t>
  </si>
  <si>
    <t>12.10.2019 09:42:00</t>
  </si>
  <si>
    <t>12.10.2019 18:07:48</t>
  </si>
  <si>
    <t>607641</t>
  </si>
  <si>
    <t>AKALAN TR-2 35-27-M01025_  H</t>
  </si>
  <si>
    <t>11.10.2019 16:43:35</t>
  </si>
  <si>
    <t>11.10.2019 17:50:06</t>
  </si>
  <si>
    <t>594736</t>
  </si>
  <si>
    <t>AKALAN TR-3 35-27-M00431_99110751</t>
  </si>
  <si>
    <t>05.10.2019 19:01:17</t>
  </si>
  <si>
    <t>07.10.2019 17:32:03</t>
  </si>
  <si>
    <t>595122</t>
  </si>
  <si>
    <t>AKALAN TR-2 35-27-M00430_B</t>
  </si>
  <si>
    <t>06.10.2019 16:09:52</t>
  </si>
  <si>
    <t>06.10.2019 18:41:34</t>
  </si>
  <si>
    <t>612036</t>
  </si>
  <si>
    <t>L-111 OVACIK 35-18-L00111_  H</t>
  </si>
  <si>
    <t>23.10.2019 15:12:03</t>
  </si>
  <si>
    <t>23.10.2019 17:05:29</t>
  </si>
  <si>
    <t>611148</t>
  </si>
  <si>
    <t>21.10.2019 08:59:35</t>
  </si>
  <si>
    <t>21.10.2019 17:14:47</t>
  </si>
  <si>
    <t>594975</t>
  </si>
  <si>
    <t>ÇİLEME TR-2 35-22-M00161_955266765</t>
  </si>
  <si>
    <t>06.10.2019 11:29:55</t>
  </si>
  <si>
    <t>06.10.2019 13:41:12</t>
  </si>
  <si>
    <t>606125</t>
  </si>
  <si>
    <t>LOKMANKUYU KÖK 35-15-L00903_  L01</t>
  </si>
  <si>
    <t>08.10.2019 13:19:11</t>
  </si>
  <si>
    <t>08.10.2019 14:00:52</t>
  </si>
  <si>
    <t>606615</t>
  </si>
  <si>
    <t>09.10.2019 12:15:19</t>
  </si>
  <si>
    <t>09.10.2019 12:39:17</t>
  </si>
  <si>
    <t>608710</t>
  </si>
  <si>
    <t>M-3 35-02-M00003_99401735</t>
  </si>
  <si>
    <t>14.10.2019 15:54:15</t>
  </si>
  <si>
    <t>15.10.2019 00:20:28</t>
  </si>
  <si>
    <t>608864</t>
  </si>
  <si>
    <t>M-3 35-02-M00003_914635485</t>
  </si>
  <si>
    <t>15.10.2019 06:27:37</t>
  </si>
  <si>
    <t>15.10.2019 08:36:44</t>
  </si>
  <si>
    <t>594776</t>
  </si>
  <si>
    <t>K-3190 35-01-K03190_913300412</t>
  </si>
  <si>
    <t>05.10.2019 21:40:58</t>
  </si>
  <si>
    <t>05.10.2019 22:08:21</t>
  </si>
  <si>
    <t>633809</t>
  </si>
  <si>
    <t>K-3769 35-04-K03769_K-1409 K01</t>
  </si>
  <si>
    <t>28.10.2019 20:46:55</t>
  </si>
  <si>
    <t>610301</t>
  </si>
  <si>
    <t>SÜTÇÜLER TR-3 35-27-M00407_35-27-M00407</t>
  </si>
  <si>
    <t>18.10.2019 09:06:00</t>
  </si>
  <si>
    <t>18.10.2019 13:06:00</t>
  </si>
  <si>
    <t>609489</t>
  </si>
  <si>
    <t>K-4325 35-04-K04325_913654864</t>
  </si>
  <si>
    <t>16.10.2019 12:31:04</t>
  </si>
  <si>
    <t>17.10.2019 00:10:24</t>
  </si>
  <si>
    <t>610982</t>
  </si>
  <si>
    <t>AŞAĞIÇOBANİSA TR-12 45-71-M00097_45-71-M00097</t>
  </si>
  <si>
    <t>20.10.2019 14:26:02</t>
  </si>
  <si>
    <t>20.10.2019 16:27:43</t>
  </si>
  <si>
    <t>611060</t>
  </si>
  <si>
    <t>AŞAĞIÇOBANİSA TR-12 45-71-M00097_B</t>
  </si>
  <si>
    <t>20.10.2019 18:47:57</t>
  </si>
  <si>
    <t>20.10.2019 19:38:07</t>
  </si>
  <si>
    <t>605883</t>
  </si>
  <si>
    <t>AŞAĞIÇOBANİSA KÖK 45-71-M00096_  M06</t>
  </si>
  <si>
    <t>08.10.2019 08:42:46</t>
  </si>
  <si>
    <t>08.10.2019 09:33:17</t>
  </si>
  <si>
    <t>542411</t>
  </si>
  <si>
    <t>AŞAĞIÇOBANİSA KÖK 45-71-M00096_  M07</t>
  </si>
  <si>
    <t>01.10.2019 16:33:37</t>
  </si>
  <si>
    <t>01.10.2019 17:34:47</t>
  </si>
  <si>
    <t>605514</t>
  </si>
  <si>
    <t>ÇAKMAKLI TR-1 35-17-M00345_A</t>
  </si>
  <si>
    <t>07.10.2019 14:17:47</t>
  </si>
  <si>
    <t>07.10.2019 15:23:44</t>
  </si>
  <si>
    <t>610559</t>
  </si>
  <si>
    <t>19.10.2019 11:52:09</t>
  </si>
  <si>
    <t>19.10.2019 13:01:41</t>
  </si>
  <si>
    <t>606225</t>
  </si>
  <si>
    <t>M-3 35-02-M00003_910079318</t>
  </si>
  <si>
    <t>08.10.2019 15:22:30</t>
  </si>
  <si>
    <t>08.10.2019 17:00:21</t>
  </si>
  <si>
    <t>607866</t>
  </si>
  <si>
    <t>KARABURUN MERKEZ DM 35-21-L00002_  H1</t>
  </si>
  <si>
    <t>12.10.2019 11:13:48</t>
  </si>
  <si>
    <t>12.10.2019 12:04:24</t>
  </si>
  <si>
    <t>633380</t>
  </si>
  <si>
    <t>KARABURUN TR-14 35-21-L00003_C1 C</t>
  </si>
  <si>
    <t>27.10.2019 16:02:02</t>
  </si>
  <si>
    <t>27.10.2019 19:11:20</t>
  </si>
  <si>
    <t>610303</t>
  </si>
  <si>
    <t>SÜTÇÜLER DM-1/TR-6 35-27-M00920_35-27-M00920</t>
  </si>
  <si>
    <t>18.10.2019 13:04:00</t>
  </si>
  <si>
    <t>633004</t>
  </si>
  <si>
    <t>KINIK TR-5 35-24-L00005_A</t>
  </si>
  <si>
    <t>26.10.2019 11:30:09</t>
  </si>
  <si>
    <t>26.10.2019 12:27:26</t>
  </si>
  <si>
    <t>611029</t>
  </si>
  <si>
    <t>M-1054 35-02-M01054_912686183</t>
  </si>
  <si>
    <t>20.10.2019 16:06:13</t>
  </si>
  <si>
    <t>20.10.2019 17:44:13</t>
  </si>
  <si>
    <t>563208</t>
  </si>
  <si>
    <t>03.10.2019 16:46:06</t>
  </si>
  <si>
    <t>03.10.2019 17:47:57</t>
  </si>
  <si>
    <t>606404</t>
  </si>
  <si>
    <t>K-522 35-04-K00522_99303687</t>
  </si>
  <si>
    <t>09.10.2019 00:12:59</t>
  </si>
  <si>
    <t>09.10.2019 02:31:26</t>
  </si>
  <si>
    <t>605673</t>
  </si>
  <si>
    <t>M-3 35-02-M00003_910265928</t>
  </si>
  <si>
    <t>07.10.2019 18:55:01</t>
  </si>
  <si>
    <t>07.10.2019 20:01:00</t>
  </si>
  <si>
    <t>633524</t>
  </si>
  <si>
    <t>28.10.2019 08:33:00</t>
  </si>
  <si>
    <t>28.10.2019 08:35:36</t>
  </si>
  <si>
    <t>634255</t>
  </si>
  <si>
    <t>BELEN TR-2 35-28-M00206_953381706</t>
  </si>
  <si>
    <t>30.10.2019 13:53:58</t>
  </si>
  <si>
    <t>31.10.2019 18:09:28</t>
  </si>
  <si>
    <t>611706</t>
  </si>
  <si>
    <t>M-1 35-02-M00001_910083071</t>
  </si>
  <si>
    <t>22.10.2019 16:20:20</t>
  </si>
  <si>
    <t>22.10.2019 18:15:19</t>
  </si>
  <si>
    <t>594588</t>
  </si>
  <si>
    <t>05.10.2019 15:52:40</t>
  </si>
  <si>
    <t>05.10.2019 18:21:48</t>
  </si>
  <si>
    <t>609683</t>
  </si>
  <si>
    <t>URGANLI TR-7 45-83-M00550_48024894</t>
  </si>
  <si>
    <t>16.10.2019 19:05:46</t>
  </si>
  <si>
    <t>16.10.2019 23:41:31</t>
  </si>
  <si>
    <t>633401</t>
  </si>
  <si>
    <t>K-1032 35-04-K01032_99609923</t>
  </si>
  <si>
    <t>27.10.2019 17:10:49</t>
  </si>
  <si>
    <t>27.10.2019 19:10:27</t>
  </si>
  <si>
    <t>610653</t>
  </si>
  <si>
    <t>TR-2/100 45-83-L00100_DIREK TIPI TRAFO HUCRESI H01</t>
  </si>
  <si>
    <t>19.10.2019 14:32:18</t>
  </si>
  <si>
    <t>19.10.2019 15:27:48</t>
  </si>
  <si>
    <t>607249</t>
  </si>
  <si>
    <t>TR-2/106 45-83-L00106_955144906</t>
  </si>
  <si>
    <t>10.10.2019 17:54:37</t>
  </si>
  <si>
    <t>10.10.2019 19:27:46</t>
  </si>
  <si>
    <t>611982</t>
  </si>
  <si>
    <t>İLYASÇILAR TR-1 45-71-M01671_43182584</t>
  </si>
  <si>
    <t>23.10.2019 12:47:14</t>
  </si>
  <si>
    <t>23.10.2019 13:49:11</t>
  </si>
  <si>
    <t>610170</t>
  </si>
  <si>
    <t>AKÇAKÖY TR-1 45-78-M00884_45-78-M00884</t>
  </si>
  <si>
    <t>17.10.2019 19:57:36</t>
  </si>
  <si>
    <t>17.10.2019 22:01:07</t>
  </si>
  <si>
    <t>583610</t>
  </si>
  <si>
    <t>K-4767 35-04-K04767_99343931</t>
  </si>
  <si>
    <t>04.10.2019 14:31:28</t>
  </si>
  <si>
    <t>04.10.2019 17:43:16</t>
  </si>
  <si>
    <t>595033</t>
  </si>
  <si>
    <t>AKÇAKÖY TR-1 35-22-M00288_941929898</t>
  </si>
  <si>
    <t>06.10.2019 13:02:49</t>
  </si>
  <si>
    <t>06.10.2019 14:14:09</t>
  </si>
  <si>
    <t>610625</t>
  </si>
  <si>
    <t>BEYDERE KÖK 45-71-M00128_ÜÇPINAR M03</t>
  </si>
  <si>
    <t>19.10.2019 14:46:13</t>
  </si>
  <si>
    <t>19.10.2019 15:41:11</t>
  </si>
  <si>
    <t>611587</t>
  </si>
  <si>
    <t>SELİMŞAHLAR TR-4 45-71-M00136_B</t>
  </si>
  <si>
    <t>22.10.2019 11:08:00</t>
  </si>
  <si>
    <t>22.10.2019 13:11:07</t>
  </si>
  <si>
    <t>542397</t>
  </si>
  <si>
    <t>K-4780 35-04-K04780_99291747</t>
  </si>
  <si>
    <t>01.10.2019 15:51:59</t>
  </si>
  <si>
    <t>01.10.2019 17:15:20</t>
  </si>
  <si>
    <t>584446</t>
  </si>
  <si>
    <t>AKÇAPINAR KÖK 45-83-L00131_  L03</t>
  </si>
  <si>
    <t>05.10.2019 12:21:07</t>
  </si>
  <si>
    <t>05.10.2019 14:05:37</t>
  </si>
  <si>
    <t>584099</t>
  </si>
  <si>
    <t>05.10.2019 06:56:47</t>
  </si>
  <si>
    <t>05.10.2019 07:27:42</t>
  </si>
  <si>
    <t>634211</t>
  </si>
  <si>
    <t>K-3681 35-08-K03681_99177375</t>
  </si>
  <si>
    <t>30.10.2019 12:02:08</t>
  </si>
  <si>
    <t>30.10.2019 16:07:50</t>
  </si>
  <si>
    <t>542167</t>
  </si>
  <si>
    <t>AKÇAŞEHİR KÖK 35-29-L00035_  L12</t>
  </si>
  <si>
    <t>01.10.2019 09:16:28</t>
  </si>
  <si>
    <t>01.10.2019 17:28:30</t>
  </si>
  <si>
    <t>607056</t>
  </si>
  <si>
    <t>K-1032 35-04-K01032_99473193</t>
  </si>
  <si>
    <t>10.10.2019 10:55:29</t>
  </si>
  <si>
    <t>10.10.2019 12:35:21</t>
  </si>
  <si>
    <t>573316</t>
  </si>
  <si>
    <t>K-1040 35-04-K01040_913588108</t>
  </si>
  <si>
    <t>03.10.2019 21:55:08</t>
  </si>
  <si>
    <t>04.10.2019 00:16:11</t>
  </si>
  <si>
    <t>633967</t>
  </si>
  <si>
    <t>K-3806 35-08-K03806_35-08-K03806</t>
  </si>
  <si>
    <t>29.10.2019 16:22:44</t>
  </si>
  <si>
    <t>29.10.2019 17:28:02</t>
  </si>
  <si>
    <t>542340</t>
  </si>
  <si>
    <t>K-3921 35-08-K03921_35-08-K03921</t>
  </si>
  <si>
    <t>01.10.2019 14:13:29</t>
  </si>
  <si>
    <t>01.10.2019 15:58:07</t>
  </si>
  <si>
    <t>610236</t>
  </si>
  <si>
    <t>KARAYAĞCI FIRINLI TR-1 45-72-L00862_45-72-L00862</t>
  </si>
  <si>
    <t>18.10.2019 08:24:12</t>
  </si>
  <si>
    <t>18.10.2019 13:13:33</t>
  </si>
  <si>
    <t>610135</t>
  </si>
  <si>
    <t>KARAYAĞCI FIRINLI TR-1 45-72-L00862_DIREK TIPI TRAFO HUCRESI H01</t>
  </si>
  <si>
    <t>17.10.2019 18:36:22</t>
  </si>
  <si>
    <t>17.10.2019 20:55:10</t>
  </si>
  <si>
    <t>609223</t>
  </si>
  <si>
    <t>KAMBERLER TR-1 35-20-M00058_DIREK TIPI TRAFO HUCRESI H01</t>
  </si>
  <si>
    <t>15.10.2019 19:06:49</t>
  </si>
  <si>
    <t>15.10.2019 21:30:07</t>
  </si>
  <si>
    <t>583790</t>
  </si>
  <si>
    <t>K-1654 35-07-K01654_912274688</t>
  </si>
  <si>
    <t>04.10.2019 17:33:58</t>
  </si>
  <si>
    <t>04.10.2019 19:46:49</t>
  </si>
  <si>
    <t>634000</t>
  </si>
  <si>
    <t>TR-101 35-15-M00101_950348790</t>
  </si>
  <si>
    <t>29.10.2019 18:06:17</t>
  </si>
  <si>
    <t>29.10.2019 18:27:37</t>
  </si>
  <si>
    <t>610666</t>
  </si>
  <si>
    <t>ULUKENT DM-1/1 35-28-M00584_953387950</t>
  </si>
  <si>
    <t>19.10.2019 15:49:30</t>
  </si>
  <si>
    <t>19.10.2019 16:40:19</t>
  </si>
  <si>
    <t>606682</t>
  </si>
  <si>
    <t>TR-23 35-31-L00023_956592850</t>
  </si>
  <si>
    <t>09.10.2019 14:28:15</t>
  </si>
  <si>
    <t>09.10.2019 19:50:39</t>
  </si>
  <si>
    <t>609054</t>
  </si>
  <si>
    <t>L-115 OVACIK 35-18-L00115_950465857</t>
  </si>
  <si>
    <t>15.10.2019 12:35:34</t>
  </si>
  <si>
    <t>17.10.2019 19:17:12</t>
  </si>
  <si>
    <t>606882</t>
  </si>
  <si>
    <t>HALİLBEYLİ TR-1 KÖK 35-27-M01057_HAMZABABA VE KÖYLER M04</t>
  </si>
  <si>
    <t>10.10.2019 00:59:11</t>
  </si>
  <si>
    <t>10.10.2019 02:28:54</t>
  </si>
  <si>
    <t>606506</t>
  </si>
  <si>
    <t>09.10.2019 09:42:16</t>
  </si>
  <si>
    <t>09.10.2019 17:43:03</t>
  </si>
  <si>
    <t>610304</t>
  </si>
  <si>
    <t>SÜTÇÜLER TR-7 35-27-M00919_35-27-M00919</t>
  </si>
  <si>
    <t>18.10.2019 09:09:00</t>
  </si>
  <si>
    <t>18.10.2019 13:09:00</t>
  </si>
  <si>
    <t>542551</t>
  </si>
  <si>
    <t>AKGEDİK TR-1 45-71-M01047_45-71-M01047</t>
  </si>
  <si>
    <t>02.10.2019 08:18:12</t>
  </si>
  <si>
    <t>02.10.2019 11:59:37</t>
  </si>
  <si>
    <t>606321</t>
  </si>
  <si>
    <t>AKGEDİK TR-1 45-71-M01047_C</t>
  </si>
  <si>
    <t>08.10.2019 18:32:15</t>
  </si>
  <si>
    <t>08.10.2019 20:08:20</t>
  </si>
  <si>
    <t>583636</t>
  </si>
  <si>
    <t>M-668 GÖKDERE TR-1 35-02-M00668_B</t>
  </si>
  <si>
    <t>04.10.2019 15:28:57</t>
  </si>
  <si>
    <t>04.10.2019 18:08:43</t>
  </si>
  <si>
    <t>607825</t>
  </si>
  <si>
    <t>12.10.2019 09:20:24</t>
  </si>
  <si>
    <t>12.10.2019 13:13:37</t>
  </si>
  <si>
    <t>606229</t>
  </si>
  <si>
    <t>TR-2/114 45-83-L00114_48136635</t>
  </si>
  <si>
    <t>08.10.2019 15:51:53</t>
  </si>
  <si>
    <t>08.10.2019 17:10:35</t>
  </si>
  <si>
    <t>605352</t>
  </si>
  <si>
    <t>07.10.2019 09:29:52</t>
  </si>
  <si>
    <t>07.10.2019 16:47:07</t>
  </si>
  <si>
    <t>584200</t>
  </si>
  <si>
    <t>YENİ FOÇA TR-25 35-23-M00025_42098007</t>
  </si>
  <si>
    <t>05.10.2019 07:59:52</t>
  </si>
  <si>
    <t>05.10.2019 09:32:35</t>
  </si>
  <si>
    <t>611027</t>
  </si>
  <si>
    <t>20.10.2019 15:46:39</t>
  </si>
  <si>
    <t>20.10.2019 18:42:04</t>
  </si>
  <si>
    <t>584280</t>
  </si>
  <si>
    <t>TURGUTALP TR-4/7 45-82-M00064_B</t>
  </si>
  <si>
    <t>05.10.2019 09:25:33</t>
  </si>
  <si>
    <t>05.10.2019 10:15:08</t>
  </si>
  <si>
    <t>542739</t>
  </si>
  <si>
    <t>SOMA TR-14/2 45-82-M00091_D</t>
  </si>
  <si>
    <t>02.10.2019 13:57:59</t>
  </si>
  <si>
    <t>02.10.2019 21:35:37</t>
  </si>
  <si>
    <t>542886</t>
  </si>
  <si>
    <t>TURGUTALP TR-4/3 45-82-M00066_A</t>
  </si>
  <si>
    <t>02.10.2019 19:10:50</t>
  </si>
  <si>
    <t>02.10.2019 21:56:25</t>
  </si>
  <si>
    <t>622247</t>
  </si>
  <si>
    <t>24.10.2019 08:53:16</t>
  </si>
  <si>
    <t>24.10.2019 11:24:05</t>
  </si>
  <si>
    <t>609493</t>
  </si>
  <si>
    <t>16.10.2019 13:16:23</t>
  </si>
  <si>
    <t>16.10.2019 14:25:04</t>
  </si>
  <si>
    <t>611751</t>
  </si>
  <si>
    <t>DUALAR KÖK 45-82-M00126_  M02</t>
  </si>
  <si>
    <t>22.10.2019 18:31:39</t>
  </si>
  <si>
    <t>22.10.2019 19:26:34</t>
  </si>
  <si>
    <t>632550</t>
  </si>
  <si>
    <t>25.10.2019 08:27:44</t>
  </si>
  <si>
    <t>25.10.2019 08:56:03</t>
  </si>
  <si>
    <t>609533</t>
  </si>
  <si>
    <t>16.10.2019 14:27:47</t>
  </si>
  <si>
    <t>16.10.2019 15:20:29</t>
  </si>
  <si>
    <t>632560</t>
  </si>
  <si>
    <t>TURGUTALP TR-1 45-82-M00051_  M01</t>
  </si>
  <si>
    <t>25.10.2019 08:59:02</t>
  </si>
  <si>
    <t>25.10.2019 09:37:11</t>
  </si>
  <si>
    <t>611671</t>
  </si>
  <si>
    <t>KÜÇÜKBÖLCEK DM 35-24-M00210_  H4</t>
  </si>
  <si>
    <t>22.10.2019 14:38:00</t>
  </si>
  <si>
    <t>22.10.2019 15:34:34</t>
  </si>
  <si>
    <t>611609</t>
  </si>
  <si>
    <t>22.10.2019 11:50:00</t>
  </si>
  <si>
    <t>22.10.2019 13:17:00</t>
  </si>
  <si>
    <t>610430</t>
  </si>
  <si>
    <t>BAKIR KÖK 45-76-M00047_  M01</t>
  </si>
  <si>
    <t>19.10.2019 08:45:17</t>
  </si>
  <si>
    <t>19.10.2019 09:08:07</t>
  </si>
  <si>
    <t>610043</t>
  </si>
  <si>
    <t>17.10.2019 15:43:28</t>
  </si>
  <si>
    <t>17.10.2019 15:58:59</t>
  </si>
  <si>
    <t>609907</t>
  </si>
  <si>
    <t>17.10.2019 11:10:07</t>
  </si>
  <si>
    <t>17.10.2019 11:25:48</t>
  </si>
  <si>
    <t>607633</t>
  </si>
  <si>
    <t>11.10.2019 16:54:00</t>
  </si>
  <si>
    <t>608693</t>
  </si>
  <si>
    <t>14.10.2019 15:37:03</t>
  </si>
  <si>
    <t>14.10.2019 15:51:43</t>
  </si>
  <si>
    <t>606067</t>
  </si>
  <si>
    <t>08.10.2019 11:24:55</t>
  </si>
  <si>
    <t>08.10.2019 13:23:22</t>
  </si>
  <si>
    <t>542191</t>
  </si>
  <si>
    <t>01.10.2019 09:39:55</t>
  </si>
  <si>
    <t>542224</t>
  </si>
  <si>
    <t>BAKIR TR-1 45-76-M00052_45-76-M00052</t>
  </si>
  <si>
    <t>01.10.2019 10:04:14</t>
  </si>
  <si>
    <t>01.10.2019 10:48:33</t>
  </si>
  <si>
    <t>584033</t>
  </si>
  <si>
    <t>KIRKAĞAÇ DM 45-76-M00043_AKHİSAR M08</t>
  </si>
  <si>
    <t>05.10.2019 03:10:00</t>
  </si>
  <si>
    <t>05.10.2019 03:25:26</t>
  </si>
  <si>
    <t>633842</t>
  </si>
  <si>
    <t>HALİLBEYLİ TR-1 KÖK 35-27-M01057_BAĞYURDU İSKİMAETİ HALİLBEYLİ TR-2/TR-3 M03</t>
  </si>
  <si>
    <t>29.10.2019 08:13:35</t>
  </si>
  <si>
    <t>29.10.2019 09:35:59</t>
  </si>
  <si>
    <t>608362</t>
  </si>
  <si>
    <t>TR-1/56 45-72-M00056_956481195</t>
  </si>
  <si>
    <t>13.10.2019 17:22:50</t>
  </si>
  <si>
    <t>13.10.2019 18:01:23</t>
  </si>
  <si>
    <t>634097</t>
  </si>
  <si>
    <t>KIRCALAR TR-1 35-24-M00069_DIREK TIPI TRAFO HUCRESI H01</t>
  </si>
  <si>
    <t>30.10.2019 09:04:38</t>
  </si>
  <si>
    <t>30.10.2019 09:54:43</t>
  </si>
  <si>
    <t>634189</t>
  </si>
  <si>
    <t>M-1989 35-09-M01989_DAĞITIM TRF M-1989 M04</t>
  </si>
  <si>
    <t>30.10.2019 11:15:29</t>
  </si>
  <si>
    <t>30.10.2019 12:34:52</t>
  </si>
  <si>
    <t>633513</t>
  </si>
  <si>
    <t>KINIK İM 35-24-A00001_KINIK-1 M03</t>
  </si>
  <si>
    <t>28.10.2019 07:56:33</t>
  </si>
  <si>
    <t>28.10.2019 08:30:33</t>
  </si>
  <si>
    <t>633529</t>
  </si>
  <si>
    <t>MEDAR TARIMSAL SULAMA TR-2 45-72-L00281_956528538</t>
  </si>
  <si>
    <t>28.10.2019 08:37:37</t>
  </si>
  <si>
    <t>28.10.2019 13:41:21</t>
  </si>
  <si>
    <t>606521</t>
  </si>
  <si>
    <t>K-937 35-02-K00937_913350569</t>
  </si>
  <si>
    <t>09.10.2019 09:36:41</t>
  </si>
  <si>
    <t>09.10.2019 12:08:30</t>
  </si>
  <si>
    <t>584304</t>
  </si>
  <si>
    <t>K-3376 35-04-K03376_99256703</t>
  </si>
  <si>
    <t>05.10.2019 09:14:01</t>
  </si>
  <si>
    <t>05.10.2019 16:27:34</t>
  </si>
  <si>
    <t>573403</t>
  </si>
  <si>
    <t>GÖRDES TR-17 45-75-M00017_45-75-M00017</t>
  </si>
  <si>
    <t>04.10.2019 09:14:23</t>
  </si>
  <si>
    <t>04.10.2019 11:14:40</t>
  </si>
  <si>
    <t>607222</t>
  </si>
  <si>
    <t>DİNGİLLER TR-1 45-72-L00171_DIREK TIPI TRAFO HUCRESI H01</t>
  </si>
  <si>
    <t>10.10.2019 16:35:55</t>
  </si>
  <si>
    <t>10.10.2019 17:35:50</t>
  </si>
  <si>
    <t>542197</t>
  </si>
  <si>
    <t>FUNDACIK TR-1 45-75-M00280_B</t>
  </si>
  <si>
    <t>01.10.2019 09:52:10</t>
  </si>
  <si>
    <t>01.10.2019 11:07:51</t>
  </si>
  <si>
    <t>542307</t>
  </si>
  <si>
    <t>KARAYAĞCI TR-1 45-75-M00195_B</t>
  </si>
  <si>
    <t>01.10.2019 13:13:58</t>
  </si>
  <si>
    <t>01.10.2019 15:45:24</t>
  </si>
  <si>
    <t>633962</t>
  </si>
  <si>
    <t>29.10.2019 16:07:37</t>
  </si>
  <si>
    <t>29.10.2019 17:07:43</t>
  </si>
  <si>
    <t>632876</t>
  </si>
  <si>
    <t>BEYLER KÖK 45-85-L00034_  L04</t>
  </si>
  <si>
    <t>26.10.2019 00:04:36</t>
  </si>
  <si>
    <t>26.10.2019 00:37:36</t>
  </si>
  <si>
    <t>609611</t>
  </si>
  <si>
    <t>NECATİ NARDALI ÖZEL 45-78-L00531Ö_DIREK TIPI TRAFO HUCRESI H01</t>
  </si>
  <si>
    <t>16.10.2019 17:06:45</t>
  </si>
  <si>
    <t>16.10.2019 18:25:13</t>
  </si>
  <si>
    <t>610769</t>
  </si>
  <si>
    <t>SALİHLİ TM 45-78-A00004_KARAPINAR M15</t>
  </si>
  <si>
    <t>19.10.2019 21:24:24</t>
  </si>
  <si>
    <t>19.10.2019 21:44:59</t>
  </si>
  <si>
    <t>605823</t>
  </si>
  <si>
    <t>ÇAVLU TR-1 KÖK 45-78-L00624_  L04</t>
  </si>
  <si>
    <t>08.10.2019 06:00:13</t>
  </si>
  <si>
    <t>08.10.2019 07:42:10</t>
  </si>
  <si>
    <t>605722</t>
  </si>
  <si>
    <t>07.10.2019 21:43:50</t>
  </si>
  <si>
    <t>07.10.2019 23:02:52</t>
  </si>
  <si>
    <t>608377</t>
  </si>
  <si>
    <t>SALİHLİ TM 45-78-A00004_SALİHLİ-2 M06</t>
  </si>
  <si>
    <t>13.10.2019 17:52:40</t>
  </si>
  <si>
    <t>13.10.2019 18:38:00</t>
  </si>
  <si>
    <t>608745</t>
  </si>
  <si>
    <t>ÇÖKELEK TR-1 45-78-L00649_DIREK TIPI TRAFO HUCRESI H01</t>
  </si>
  <si>
    <t>14.10.2019 17:15:25</t>
  </si>
  <si>
    <t>14.10.2019 19:03:56</t>
  </si>
  <si>
    <t>633956</t>
  </si>
  <si>
    <t>TARIMSAL SULAMA TR-30 45-85-L00123_45-85-L00123</t>
  </si>
  <si>
    <t>29.10.2019 15:41:01</t>
  </si>
  <si>
    <t>29.10.2019 16:27:30</t>
  </si>
  <si>
    <t>605581</t>
  </si>
  <si>
    <t>07.10.2019 16:08:18</t>
  </si>
  <si>
    <t>07.10.2019 16:48:10</t>
  </si>
  <si>
    <t>609738</t>
  </si>
  <si>
    <t>TAYTAN OFİS KÖK 45-78-M00314_DEMİRKÖPRÜ DM-2 ÇIKIŞI (DEMİRKÖPRÜ-2) M06</t>
  </si>
  <si>
    <t>16.10.2019 21:20:55</t>
  </si>
  <si>
    <t>16.10.2019 21:33:45</t>
  </si>
  <si>
    <t>553018</t>
  </si>
  <si>
    <t>TEKELİOĞLU TR-1 45-78-L00696_45-78-L00696</t>
  </si>
  <si>
    <t>03.10.2019 10:03:40</t>
  </si>
  <si>
    <t>03.10.2019 13:58:17</t>
  </si>
  <si>
    <t>606788</t>
  </si>
  <si>
    <t>İSACA TR-1 45-72-L00218_C</t>
  </si>
  <si>
    <t>09.10.2019 17:52:14</t>
  </si>
  <si>
    <t>09.10.2019 19:49:17</t>
  </si>
  <si>
    <t>606353</t>
  </si>
  <si>
    <t>K-1873 35-09-K01873_97730511</t>
  </si>
  <si>
    <t>08.10.2019 19:31:08</t>
  </si>
  <si>
    <t>08.10.2019 20:24:09</t>
  </si>
  <si>
    <t>632378</t>
  </si>
  <si>
    <t>KARAKÖY ÜÇYOL TR-2 45-72-L00195_49565787</t>
  </si>
  <si>
    <t>24.10.2019 14:32:04</t>
  </si>
  <si>
    <t>24.10.2019 15:13:41</t>
  </si>
  <si>
    <t>608931</t>
  </si>
  <si>
    <t>KURTULMUŞ KÖK 45-72-L00080_  L01</t>
  </si>
  <si>
    <t>15.10.2019 08:46:12</t>
  </si>
  <si>
    <t>15.10.2019 10:02:42</t>
  </si>
  <si>
    <t>606221</t>
  </si>
  <si>
    <t>BÜNYAN OSMANİYE TARIMSAL SULAMA TR-3 45-72-L00562_DIREK TIPI TRAFO HUCRESI H01</t>
  </si>
  <si>
    <t>08.10.2019 15:43:27</t>
  </si>
  <si>
    <t>08.10.2019 19:36:33</t>
  </si>
  <si>
    <t>610417</t>
  </si>
  <si>
    <t>SARIGÖL DM 45-79-M00069_ULUDERBENT FİDERİ M21</t>
  </si>
  <si>
    <t>19.10.2019 07:40:16</t>
  </si>
  <si>
    <t>19.10.2019 08:15:07</t>
  </si>
  <si>
    <t>606704</t>
  </si>
  <si>
    <t>09.10.2019 14:58:16</t>
  </si>
  <si>
    <t>09.10.2019 16:37:41</t>
  </si>
  <si>
    <t>609351</t>
  </si>
  <si>
    <t>MURADİYE TR-3 KÖPRÜYANI 45-71-M00254_A</t>
  </si>
  <si>
    <t>16.10.2019 09:30:37</t>
  </si>
  <si>
    <t>16.10.2019 17:33:07</t>
  </si>
  <si>
    <t>612083</t>
  </si>
  <si>
    <t>TR-2/108 45-83-L00108_45-83-L00108</t>
  </si>
  <si>
    <t>23.10.2019 16:40:46</t>
  </si>
  <si>
    <t>23.10.2019 17:33:22</t>
  </si>
  <si>
    <t>611346</t>
  </si>
  <si>
    <t>K-4581 35-01-K04581_913517552</t>
  </si>
  <si>
    <t>21.10.2019 15:54:25</t>
  </si>
  <si>
    <t>21.10.2019 22:27:03</t>
  </si>
  <si>
    <t>584418</t>
  </si>
  <si>
    <t>GÖRDES TR-18 45-75-M00018_a2 A</t>
  </si>
  <si>
    <t>05.10.2019 11:38:05</t>
  </si>
  <si>
    <t>05.10.2019 12:07:22</t>
  </si>
  <si>
    <t>632407</t>
  </si>
  <si>
    <t>K-4244 35-01-K04244_941951421</t>
  </si>
  <si>
    <t>24.10.2019 16:01:35</t>
  </si>
  <si>
    <t>24.10.2019 19:38:19</t>
  </si>
  <si>
    <t>609803</t>
  </si>
  <si>
    <t>17.10.2019 08:27:37</t>
  </si>
  <si>
    <t>17.10.2019 08:41:17</t>
  </si>
  <si>
    <t>584236</t>
  </si>
  <si>
    <t>05.10.2019 08:29:32</t>
  </si>
  <si>
    <t>05.10.2019 10:48:24</t>
  </si>
  <si>
    <t>594482</t>
  </si>
  <si>
    <t>TR-2/26 (ARABACILAR) 45-83-L00026_48136642</t>
  </si>
  <si>
    <t>05.10.2019 13:55:16</t>
  </si>
  <si>
    <t>05.10.2019 15:55:47</t>
  </si>
  <si>
    <t>632358</t>
  </si>
  <si>
    <t>AKKEÇİLİ TR-5 45-73-M00420_B</t>
  </si>
  <si>
    <t>24.10.2019 15:27:19</t>
  </si>
  <si>
    <t>24.10.2019 17:59:47</t>
  </si>
  <si>
    <t>634669</t>
  </si>
  <si>
    <t>MENEMEN GÖRECE TR-1 35-28-M00288_953378110</t>
  </si>
  <si>
    <t>31.10.2019 18:44:05</t>
  </si>
  <si>
    <t>31.10.2019 19:24:27</t>
  </si>
  <si>
    <t>633050</t>
  </si>
  <si>
    <t>DEVELİ TR-1 35-22-M00279_a1 A</t>
  </si>
  <si>
    <t>26.10.2019 13:56:14</t>
  </si>
  <si>
    <t>26.10.2019 14:58:22</t>
  </si>
  <si>
    <t>573297</t>
  </si>
  <si>
    <t>K-1625 35-07-K01625_912438442</t>
  </si>
  <si>
    <t>03.10.2019 20:26:34</t>
  </si>
  <si>
    <t>03.10.2019 21:10:33</t>
  </si>
  <si>
    <t>594850</t>
  </si>
  <si>
    <t>AKKOYUNLU TR-1 35-29-L00269_DIREK TIPI TRAFO HUCRESI H01</t>
  </si>
  <si>
    <t>06.10.2019 08:34:47</t>
  </si>
  <si>
    <t>06.10.2019 09:45:36</t>
  </si>
  <si>
    <t>611928</t>
  </si>
  <si>
    <t>BÖLCEK DM 35-16-M00153_  M07</t>
  </si>
  <si>
    <t>23.10.2019 10:15:53</t>
  </si>
  <si>
    <t>23.10.2019 11:15:18</t>
  </si>
  <si>
    <t>594943</t>
  </si>
  <si>
    <t>ÖZBEK TR-5 35-19-M00235_956662904</t>
  </si>
  <si>
    <t>06.10.2019 10:30:10</t>
  </si>
  <si>
    <t>06.10.2019 12:03:43</t>
  </si>
  <si>
    <t>583807</t>
  </si>
  <si>
    <t>ÖZBEK TR-9 35-19-M00090_35-19-M00090</t>
  </si>
  <si>
    <t>04.10.2019 19:10:11</t>
  </si>
  <si>
    <t>04.10.2019 21:12:09</t>
  </si>
  <si>
    <t>609605</t>
  </si>
  <si>
    <t>DEVELİ TR-1 35-22-M00279_955265921</t>
  </si>
  <si>
    <t>16.10.2019 16:26:23</t>
  </si>
  <si>
    <t>16.10.2019 18:17:23</t>
  </si>
  <si>
    <t>553087</t>
  </si>
  <si>
    <t>K-805 35-01-K00805_911396897</t>
  </si>
  <si>
    <t>03.10.2019 12:01:48</t>
  </si>
  <si>
    <t>03.10.2019 15:17:42</t>
  </si>
  <si>
    <t>609230</t>
  </si>
  <si>
    <t>AKDERE TR-1 45-74-M00161_DIREK TIPI TRAFO HUCRESI H01</t>
  </si>
  <si>
    <t>15.10.2019 19:32:18</t>
  </si>
  <si>
    <t>15.10.2019 20:09:27</t>
  </si>
  <si>
    <t>594858</t>
  </si>
  <si>
    <t>FAHRETTİN KUZUCU ÖZEL 45-78-M00799Ö_DIREK TIPI TRAFO HUCRESI H01</t>
  </si>
  <si>
    <t>06.10.2019 08:53:00</t>
  </si>
  <si>
    <t>06.10.2019 10:46:48</t>
  </si>
  <si>
    <t>542794</t>
  </si>
  <si>
    <t>AKÖREN TR-1 45-78-M00891_DIREK TIPI TRAFO HUCRESI H01</t>
  </si>
  <si>
    <t>02.10.2019 16:02:37</t>
  </si>
  <si>
    <t>02.10.2019 19:05:50</t>
  </si>
  <si>
    <t>632796</t>
  </si>
  <si>
    <t>25.10.2019 17:02:15</t>
  </si>
  <si>
    <t>25.10.2019 17:57:59</t>
  </si>
  <si>
    <t>610094</t>
  </si>
  <si>
    <t>DOMBAYLI BAHÇELER TR-2 45-78-M00276_49237015</t>
  </si>
  <si>
    <t>17.10.2019 17:00:02</t>
  </si>
  <si>
    <t>17.10.2019 18:42:45</t>
  </si>
  <si>
    <t>611491</t>
  </si>
  <si>
    <t>ZEYTİNKÖY TR-3 35-13-L00067_C</t>
  </si>
  <si>
    <t>22.10.2019 08:40:20</t>
  </si>
  <si>
    <t>22.10.2019 10:05:00</t>
  </si>
  <si>
    <t>608292</t>
  </si>
  <si>
    <t>ZEYTİNKÖY TR-4 35-13-L00068_946417384</t>
  </si>
  <si>
    <t>13.10.2019 14:21:27</t>
  </si>
  <si>
    <t>13.10.2019 16:27:34</t>
  </si>
  <si>
    <t>608070</t>
  </si>
  <si>
    <t>AKPINAR TR-1 45-75-M00079_A</t>
  </si>
  <si>
    <t>12.10.2019 18:25:27</t>
  </si>
  <si>
    <t>12.10.2019 19:11:56</t>
  </si>
  <si>
    <t>542904</t>
  </si>
  <si>
    <t>K-1935 35-09-K01935_97739398</t>
  </si>
  <si>
    <t>02.10.2019 20:11:34</t>
  </si>
  <si>
    <t>02.10.2019 21:24:34</t>
  </si>
  <si>
    <t>607813</t>
  </si>
  <si>
    <t>K-3067 35-07-K03067_35-07-K03067</t>
  </si>
  <si>
    <t>12.10.2019 09:07:00</t>
  </si>
  <si>
    <t>12.10.2019 10:40:15</t>
  </si>
  <si>
    <t>634679</t>
  </si>
  <si>
    <t>TURGUTALP TR-3 45-82-M00053_945530236</t>
  </si>
  <si>
    <t>31.10.2019 19:16:05</t>
  </si>
  <si>
    <t>31.10.2019 19:52:33</t>
  </si>
  <si>
    <t>610729</t>
  </si>
  <si>
    <t>AKPINAR DEVLETHAN TR-1 45-75-M00081_45-75-M00081</t>
  </si>
  <si>
    <t>19.10.2019 18:03:38</t>
  </si>
  <si>
    <t>19.10.2019 20:04:12</t>
  </si>
  <si>
    <t>610294</t>
  </si>
  <si>
    <t>KIZILDAM BADEMLİ TR-1 45-75-M00142_A</t>
  </si>
  <si>
    <t>18.10.2019 19:09:57</t>
  </si>
  <si>
    <t>18.10.2019 21:20:00</t>
  </si>
  <si>
    <t>611134</t>
  </si>
  <si>
    <t>SOMA TR-37 45-82-M00037_945523221</t>
  </si>
  <si>
    <t>21.10.2019 08:46:51</t>
  </si>
  <si>
    <t>21.10.2019 10:48:17</t>
  </si>
  <si>
    <t>595258</t>
  </si>
  <si>
    <t>SOMA TR-37 45-82-M00037_945523216</t>
  </si>
  <si>
    <t>06.10.2019 22:33:34</t>
  </si>
  <si>
    <t>06.10.2019 23:14:26</t>
  </si>
  <si>
    <t>606436</t>
  </si>
  <si>
    <t>M-1574 35-01-M01574_911648833</t>
  </si>
  <si>
    <t>09.10.2019 07:53:16</t>
  </si>
  <si>
    <t>09.10.2019 08:19:58</t>
  </si>
  <si>
    <t>609504</t>
  </si>
  <si>
    <t>M-1223 35-01-M01223_911779996</t>
  </si>
  <si>
    <t>16.10.2019 13:26:31</t>
  </si>
  <si>
    <t>16.10.2019 14:20:31</t>
  </si>
  <si>
    <t>610143</t>
  </si>
  <si>
    <t>AKPINAR GİRNE TR-3 35-31-L00303_915159604</t>
  </si>
  <si>
    <t>17.10.2019 18:46:19</t>
  </si>
  <si>
    <t>17.10.2019 19:39:39</t>
  </si>
  <si>
    <t>610933</t>
  </si>
  <si>
    <t>DEĞİRMENDERE TR-2 35-22-M00198_955264780</t>
  </si>
  <si>
    <t>20.10.2019 11:38:16</t>
  </si>
  <si>
    <t>20.10.2019 15:25:55</t>
  </si>
  <si>
    <t>607718</t>
  </si>
  <si>
    <t>DEĞİRMENDERE TR-2 35-22-M00198_10006208</t>
  </si>
  <si>
    <t>11.10.2019 20:26:31</t>
  </si>
  <si>
    <t>11.10.2019 20:54:48</t>
  </si>
  <si>
    <t>607551</t>
  </si>
  <si>
    <t>DEĞİRMENDERE TR-2 35-22-M00198_955264710</t>
  </si>
  <si>
    <t>11.10.2019 13:18:02</t>
  </si>
  <si>
    <t>11.10.2019 20:32:24</t>
  </si>
  <si>
    <t>605417</t>
  </si>
  <si>
    <t>07.10.2019 10:54:17</t>
  </si>
  <si>
    <t>608234</t>
  </si>
  <si>
    <t>K-1578 35-02-K01578_98239895</t>
  </si>
  <si>
    <t>13.10.2019 11:33:27</t>
  </si>
  <si>
    <t>13.10.2019 20:43:06</t>
  </si>
  <si>
    <t>606783</t>
  </si>
  <si>
    <t>09.10.2019 17:43:20</t>
  </si>
  <si>
    <t>09.10.2019 19:12:22</t>
  </si>
  <si>
    <t>583847</t>
  </si>
  <si>
    <t>DM-1/21 35-29-M00021_48361049</t>
  </si>
  <si>
    <t>04.10.2019 20:39:02</t>
  </si>
  <si>
    <t>04.10.2019 22:31:30</t>
  </si>
  <si>
    <t>634532</t>
  </si>
  <si>
    <t>DM-1/21 35-29-M00021_35-29-M00021</t>
  </si>
  <si>
    <t>31.10.2019 11:33:08</t>
  </si>
  <si>
    <t>31.10.2019 12:49:38</t>
  </si>
  <si>
    <t>611351</t>
  </si>
  <si>
    <t>KARGIN KÖK 45-71-M00095_KARGIN BAKIR HAT TURGUTLU YÖNÜ M04</t>
  </si>
  <si>
    <t>21.10.2019 16:22:11</t>
  </si>
  <si>
    <t>21.10.2019 16:32:45</t>
  </si>
  <si>
    <t>605431</t>
  </si>
  <si>
    <t>K-2752 35-03-K02752_911308254</t>
  </si>
  <si>
    <t>07.10.2019 18:12:49</t>
  </si>
  <si>
    <t>606907</t>
  </si>
  <si>
    <t>KARGIN KÖK 45-71-M00095_ŞİRVAN M05</t>
  </si>
  <si>
    <t>10.10.2019 08:15:12</t>
  </si>
  <si>
    <t>10.10.2019 09:18:25</t>
  </si>
  <si>
    <t>595031</t>
  </si>
  <si>
    <t>AKTAŞ YILDIRIMLAR TR-1 45-77-L00260_45-77-L00260</t>
  </si>
  <si>
    <t>06.10.2019 13:17:06</t>
  </si>
  <si>
    <t>06.10.2019 16:57:35</t>
  </si>
  <si>
    <t>610182</t>
  </si>
  <si>
    <t>K-1776 35-07-K01776_97602278</t>
  </si>
  <si>
    <t>17.10.2019 20:28:11</t>
  </si>
  <si>
    <t>17.10.2019 21:42:55</t>
  </si>
  <si>
    <t>606201</t>
  </si>
  <si>
    <t>K-1126 35-01-K01126_911505600</t>
  </si>
  <si>
    <t>08.10.2019 15:20:06</t>
  </si>
  <si>
    <t>08.10.2019 17:28:03</t>
  </si>
  <si>
    <t>583982</t>
  </si>
  <si>
    <t>TR-2/26 (ARABACILAR) 45-83-L00026_48136639</t>
  </si>
  <si>
    <t>05.10.2019 01:58:44</t>
  </si>
  <si>
    <t>05.10.2019 10:21:39</t>
  </si>
  <si>
    <t>573232</t>
  </si>
  <si>
    <t>TR-2/33 (GALERİCİLER) 45-83-L00033_48088018</t>
  </si>
  <si>
    <t>03.10.2019 18:19:35</t>
  </si>
  <si>
    <t>03.10.2019 19:54:40</t>
  </si>
  <si>
    <t>610517</t>
  </si>
  <si>
    <t>KARAKUZU TR-1 35-17-M00466_9970083</t>
  </si>
  <si>
    <t>19.10.2019 10:44:00</t>
  </si>
  <si>
    <t>19.10.2019 11:21:38</t>
  </si>
  <si>
    <t>609979</t>
  </si>
  <si>
    <t>YENİ FOÇA TR-25 35-23-M00025_950411740</t>
  </si>
  <si>
    <t>17.10.2019 13:16:00</t>
  </si>
  <si>
    <t>17.10.2019 13:58:32</t>
  </si>
  <si>
    <t>607038</t>
  </si>
  <si>
    <t>DM-7/7 35-26-M00638_956622871</t>
  </si>
  <si>
    <t>10.10.2019 10:57:52</t>
  </si>
  <si>
    <t>10.10.2019 11:57:46</t>
  </si>
  <si>
    <t>609684</t>
  </si>
  <si>
    <t>ALAAĞAÇ TR-1 45-74-M00277_DIREK TIPI TRAFO HUCRESI H01</t>
  </si>
  <si>
    <t>16.10.2019 18:49:31</t>
  </si>
  <si>
    <t>16.10.2019 22:19:38</t>
  </si>
  <si>
    <t>605670</t>
  </si>
  <si>
    <t>07.10.2019 18:56:21</t>
  </si>
  <si>
    <t>07.10.2019 20:26:58</t>
  </si>
  <si>
    <t>607578</t>
  </si>
  <si>
    <t>ALAAĞAÇ TR-1 45-74-M00277_A</t>
  </si>
  <si>
    <t>11.10.2019 14:30:47</t>
  </si>
  <si>
    <t>11.10.2019 15:45:57</t>
  </si>
  <si>
    <t>594919</t>
  </si>
  <si>
    <t>SOMA TR-16/4 45-82-M00096_  M01</t>
  </si>
  <si>
    <t>06.10.2019 09:03:11</t>
  </si>
  <si>
    <t>06.10.2019 18:49:02</t>
  </si>
  <si>
    <t>606987</t>
  </si>
  <si>
    <t>ALACALAR TR-1 45-76-L00087_DIREK TIPI TRAFO HUCRESI H01</t>
  </si>
  <si>
    <t>10.10.2019 09:59:33</t>
  </si>
  <si>
    <t>10.10.2019 10:51:13</t>
  </si>
  <si>
    <t>606610</t>
  </si>
  <si>
    <t>ALACALAR TR-2 45-76-L00089_DIREK TIPI TRAFO HUCRESI H01</t>
  </si>
  <si>
    <t>09.10.2019 12:10:17</t>
  </si>
  <si>
    <t>09.10.2019 14:07:09</t>
  </si>
  <si>
    <t>634143</t>
  </si>
  <si>
    <t>A.KARADİŞ TARIMSAL GRUP SULAMA 35-32-L00021_35-32-L00021</t>
  </si>
  <si>
    <t>30.10.2019 14:52:51</t>
  </si>
  <si>
    <t>634350</t>
  </si>
  <si>
    <t>ALAHIDIR TR-1 45-84-L00021_45-84-L00021</t>
  </si>
  <si>
    <t>30.10.2019 18:57:24</t>
  </si>
  <si>
    <t>30.10.2019 19:44:50</t>
  </si>
  <si>
    <t>634100</t>
  </si>
  <si>
    <t>ALAHIDIR TR-1 45-84-L00021_DIREK TIPI TRAFO HUCRESI H01</t>
  </si>
  <si>
    <t>30.10.2019 09:17:00</t>
  </si>
  <si>
    <t>30.10.2019 10:44:03</t>
  </si>
  <si>
    <t>634365</t>
  </si>
  <si>
    <t>30.10.2019 19:53:56</t>
  </si>
  <si>
    <t>30.10.2019 20:46:14</t>
  </si>
  <si>
    <t>634437</t>
  </si>
  <si>
    <t>ALAHIDIR TR-2 45-84-L00022_10191011</t>
  </si>
  <si>
    <t>31.10.2019 09:16:00</t>
  </si>
  <si>
    <t>31.10.2019 18:03:45</t>
  </si>
  <si>
    <t>634433</t>
  </si>
  <si>
    <t>31.10.2019 09:13:00</t>
  </si>
  <si>
    <t>31.10.2019 18:18:30</t>
  </si>
  <si>
    <t>634234</t>
  </si>
  <si>
    <t>30.10.2019 18:06:23</t>
  </si>
  <si>
    <t>609732</t>
  </si>
  <si>
    <t>K-1691 35-01-K01691_911889507</t>
  </si>
  <si>
    <t>16.10.2019 20:13:51</t>
  </si>
  <si>
    <t>17.10.2019 00:12:57</t>
  </si>
  <si>
    <t>583771</t>
  </si>
  <si>
    <t>TR-18 35-32-L00018_A</t>
  </si>
  <si>
    <t>04.10.2019 18:24:20</t>
  </si>
  <si>
    <t>04.10.2019 19:33:10</t>
  </si>
  <si>
    <t>606564</t>
  </si>
  <si>
    <t>ALANKIYI TR-5 35-20-L00268_DIREK TIPI TRAFO HUCRESI H01</t>
  </si>
  <si>
    <t>09.10.2019 10:49:00</t>
  </si>
  <si>
    <t>09.10.2019 15:07:48</t>
  </si>
  <si>
    <t>622277</t>
  </si>
  <si>
    <t>ALANKIYI TR-1 35-20-L00263_  H</t>
  </si>
  <si>
    <t>24.10.2019 09:38:40</t>
  </si>
  <si>
    <t>24.10.2019 14:13:51</t>
  </si>
  <si>
    <t>609525</t>
  </si>
  <si>
    <t>ULUCAK DM-2/8 35-27-M00330_98923960</t>
  </si>
  <si>
    <t>16.10.2019 14:12:35</t>
  </si>
  <si>
    <t>16.10.2019 17:33:14</t>
  </si>
  <si>
    <t>594569</t>
  </si>
  <si>
    <t>GÖKTEPE TR-1 35-28-M00269_953378881</t>
  </si>
  <si>
    <t>05.10.2019 13:23:34</t>
  </si>
  <si>
    <t>05.10.2019 16:37:40</t>
  </si>
  <si>
    <t>611177</t>
  </si>
  <si>
    <t>TR-2/108-A 45-83-L00311_48122986</t>
  </si>
  <si>
    <t>21.10.2019 09:26:24</t>
  </si>
  <si>
    <t>21.10.2019 13:37:44</t>
  </si>
  <si>
    <t>595026</t>
  </si>
  <si>
    <t>ALANYOLU TR-3 45-86-M00114_A</t>
  </si>
  <si>
    <t>06.10.2019 13:05:10</t>
  </si>
  <si>
    <t>06.10.2019 15:04:39</t>
  </si>
  <si>
    <t>634127</t>
  </si>
  <si>
    <t>SARIGÖL TR-48 45-79-M00048_942460690</t>
  </si>
  <si>
    <t>30.10.2019 09:42:59</t>
  </si>
  <si>
    <t>30.10.2019 10:17:04</t>
  </si>
  <si>
    <t>607686</t>
  </si>
  <si>
    <t>GÖKTEPE TR-2 35-28-M00270_953378911</t>
  </si>
  <si>
    <t>11.10.2019 18:08:27</t>
  </si>
  <si>
    <t>11.10.2019 22:22:41</t>
  </si>
  <si>
    <t>542230</t>
  </si>
  <si>
    <t>ASARLIK TR-13 35-28-M00180_953392176</t>
  </si>
  <si>
    <t>01.10.2019 10:02:42</t>
  </si>
  <si>
    <t>01.10.2019 11:38:14</t>
  </si>
  <si>
    <t>611038</t>
  </si>
  <si>
    <t>SALİHLİ TM 45-78-A00004_DEMİRKÖPRÜ-1 M07</t>
  </si>
  <si>
    <t>20.10.2019 17:25:33</t>
  </si>
  <si>
    <t>20.10.2019 17:52:43</t>
  </si>
  <si>
    <t>605963</t>
  </si>
  <si>
    <t>BAKLACI TR-1 45-73-M00523_45-73-M00523</t>
  </si>
  <si>
    <t>08.10.2019 10:02:59</t>
  </si>
  <si>
    <t>08.10.2019 11:26:00</t>
  </si>
  <si>
    <t>606593</t>
  </si>
  <si>
    <t>TARİŞ GEÇİT 45-73-M01049_  M04</t>
  </si>
  <si>
    <t>09.10.2019 11:27:28</t>
  </si>
  <si>
    <t>09.10.2019 11:56:19</t>
  </si>
  <si>
    <t>584046</t>
  </si>
  <si>
    <t>05.10.2019 03:04:50</t>
  </si>
  <si>
    <t>05.10.2019 03:40:49</t>
  </si>
  <si>
    <t>633207</t>
  </si>
  <si>
    <t>TEPEKÖY TR-1 45-73-M00785_A</t>
  </si>
  <si>
    <t>27.10.2019 07:40:47</t>
  </si>
  <si>
    <t>27.10.2019 08:44:48</t>
  </si>
  <si>
    <t>609549</t>
  </si>
  <si>
    <t>KEMALİYE DM (TR-1) 45-73-M00150_  M01</t>
  </si>
  <si>
    <t>16.10.2019 14:45:16</t>
  </si>
  <si>
    <t>16.10.2019 15:11:00</t>
  </si>
  <si>
    <t>611932</t>
  </si>
  <si>
    <t>SOĞANLI TR-1 45-73-M01034_A</t>
  </si>
  <si>
    <t>23.10.2019 10:39:00</t>
  </si>
  <si>
    <t>23.10.2019 12:56:35</t>
  </si>
  <si>
    <t>542536</t>
  </si>
  <si>
    <t>KARAVELİLER TR-1 KÖK 35-20-L00137_  L03</t>
  </si>
  <si>
    <t>02.10.2019 07:45:53</t>
  </si>
  <si>
    <t>02.10.2019 08:37:10</t>
  </si>
  <si>
    <t>584359</t>
  </si>
  <si>
    <t>TİRE DM2/5 35-29-L00024_48393038</t>
  </si>
  <si>
    <t>05.10.2019 09:10:25</t>
  </si>
  <si>
    <t>05.10.2019 13:26:49</t>
  </si>
  <si>
    <t>633599</t>
  </si>
  <si>
    <t>K-2014 35-08-K02014_35-08-K02014</t>
  </si>
  <si>
    <t>28.10.2019 10:54:00</t>
  </si>
  <si>
    <t>28.10.2019 13:50:54</t>
  </si>
  <si>
    <t>542455</t>
  </si>
  <si>
    <t>SOMA DM-4/TR10 45-82-M00010_DM-3 M03</t>
  </si>
  <si>
    <t>01.10.2019 18:05:00</t>
  </si>
  <si>
    <t>01.10.2019 18:20:27</t>
  </si>
  <si>
    <t>632513</t>
  </si>
  <si>
    <t>ASARLIK TR-13 35-28-M00180_953378813</t>
  </si>
  <si>
    <t>24.10.2019 21:33:33</t>
  </si>
  <si>
    <t>24.10.2019 22:41:40</t>
  </si>
  <si>
    <t>633832</t>
  </si>
  <si>
    <t>DEĞİRMENDERE DM 35-22-M00085_ÇİLE KÖK M07</t>
  </si>
  <si>
    <t>29.10.2019 07:01:07</t>
  </si>
  <si>
    <t>29.10.2019 07:25:28</t>
  </si>
  <si>
    <t>542892</t>
  </si>
  <si>
    <t>ASARLIK TR-3 35-28-M00183_953376349</t>
  </si>
  <si>
    <t>02.10.2019 19:12:49</t>
  </si>
  <si>
    <t>02.10.2019 20:09:45</t>
  </si>
  <si>
    <t>583827</t>
  </si>
  <si>
    <t>M-2177 35-01-M02177_911620306</t>
  </si>
  <si>
    <t>04.10.2019 19:38:38</t>
  </si>
  <si>
    <t>04.10.2019 20:29:00</t>
  </si>
  <si>
    <t>584472</t>
  </si>
  <si>
    <t>TR-2/11 45-83-L00011_48078210</t>
  </si>
  <si>
    <t>05.10.2019 12:55:57</t>
  </si>
  <si>
    <t>05.10.2019 14:09:13</t>
  </si>
  <si>
    <t>609336</t>
  </si>
  <si>
    <t>TR-2/11-A 45-83-L00156_48078336</t>
  </si>
  <si>
    <t>16.10.2019 09:40:13</t>
  </si>
  <si>
    <t>16.10.2019 11:29:05</t>
  </si>
  <si>
    <t>605330</t>
  </si>
  <si>
    <t>ALKAN KÖYÜ TR-1 45-73-M00204_45-73-M00204</t>
  </si>
  <si>
    <t>07.10.2019 09:07:23</t>
  </si>
  <si>
    <t>07.10.2019 09:57:46</t>
  </si>
  <si>
    <t>606998</t>
  </si>
  <si>
    <t>K-1735 35-04-K01735_35-04-K01735</t>
  </si>
  <si>
    <t>10.10.2019 10:09:00</t>
  </si>
  <si>
    <t>10.10.2019 10:44:15</t>
  </si>
  <si>
    <t>608652</t>
  </si>
  <si>
    <t>K-3036 35-04-K03036_D</t>
  </si>
  <si>
    <t>14.10.2019 13:56:00</t>
  </si>
  <si>
    <t>14.10.2019 14:48:15</t>
  </si>
  <si>
    <t>606976</t>
  </si>
  <si>
    <t>K-3082 35-04-K03082_35-04-K03082</t>
  </si>
  <si>
    <t>10.10.2019 09:46:15</t>
  </si>
  <si>
    <t>10.10.2019 10:49:35</t>
  </si>
  <si>
    <t>606262</t>
  </si>
  <si>
    <t>K-2754 35-01-K02754_911656194</t>
  </si>
  <si>
    <t>08.10.2019 16:51:32</t>
  </si>
  <si>
    <t>08.10.2019 19:35:36</t>
  </si>
  <si>
    <t>605539</t>
  </si>
  <si>
    <t>YENİ KENT TR-3 35-16-M00028_B</t>
  </si>
  <si>
    <t>07.10.2019 15:04:22</t>
  </si>
  <si>
    <t>07.10.2019 19:50:25</t>
  </si>
  <si>
    <t>594607</t>
  </si>
  <si>
    <t>YENİKENT SULAMA TR-5 35-16-M00215_35-16-M00215</t>
  </si>
  <si>
    <t>05.10.2019 15:39:25</t>
  </si>
  <si>
    <t>05.10.2019 17:06:27</t>
  </si>
  <si>
    <t>583583</t>
  </si>
  <si>
    <t>K-1037 35-01-K01037_1B B</t>
  </si>
  <si>
    <t>04.10.2019 14:41:25</t>
  </si>
  <si>
    <t>04.10.2019 16:43:25</t>
  </si>
  <si>
    <t>605849</t>
  </si>
  <si>
    <t>KAYMAKÇI DM 35-15-M00254_  M03</t>
  </si>
  <si>
    <t>08.10.2019 07:19:15</t>
  </si>
  <si>
    <t>08.10.2019 07:50:15</t>
  </si>
  <si>
    <t>608104</t>
  </si>
  <si>
    <t>KAYMAKÇI TR-20 35-15-M00253_48699678</t>
  </si>
  <si>
    <t>12.10.2019 20:09:00</t>
  </si>
  <si>
    <t>12.10.2019 20:35:35</t>
  </si>
  <si>
    <t>633003</t>
  </si>
  <si>
    <t>26.10.2019 11:38:38</t>
  </si>
  <si>
    <t>26.10.2019 12:01:39</t>
  </si>
  <si>
    <t>594530</t>
  </si>
  <si>
    <t>05.10.2019 14:38:08</t>
  </si>
  <si>
    <t>05.10.2019 15:36:01</t>
  </si>
  <si>
    <t>542277</t>
  </si>
  <si>
    <t>ALAŞEHİR TR-16 45-73-M00016_E</t>
  </si>
  <si>
    <t>01.10.2019 12:11:16</t>
  </si>
  <si>
    <t>01.10.2019 12:50:34</t>
  </si>
  <si>
    <t>583655</t>
  </si>
  <si>
    <t>YENİ FOÇA TR-19 35-23-M00019_  A</t>
  </si>
  <si>
    <t>04.10.2019 14:16:41</t>
  </si>
  <si>
    <t>04.10.2019 19:02:15</t>
  </si>
  <si>
    <t>634130</t>
  </si>
  <si>
    <t>30.10.2019 09:49:33</t>
  </si>
  <si>
    <t>30.10.2019 11:32:24</t>
  </si>
  <si>
    <t>608831</t>
  </si>
  <si>
    <t>CABARLAR TR-1 45-75-M00115_A</t>
  </si>
  <si>
    <t>14.10.2019 21:48:01</t>
  </si>
  <si>
    <t>14.10.2019 22:17:54</t>
  </si>
  <si>
    <t>634141</t>
  </si>
  <si>
    <t>SOMA TR-18 45-82-M00018_945525733</t>
  </si>
  <si>
    <t>30.10.2019 10:09:13</t>
  </si>
  <si>
    <t>30.10.2019 10:36:20</t>
  </si>
  <si>
    <t>611903</t>
  </si>
  <si>
    <t>YAKAPINAR TOPRAK SU KOOP TR-1 35-20-L00143_DIREK TIPI TRAFO HUCRESI H01</t>
  </si>
  <si>
    <t>23.10.2019 09:42:22</t>
  </si>
  <si>
    <t>23.10.2019 16:35:35</t>
  </si>
  <si>
    <t>609484</t>
  </si>
  <si>
    <t>ALİBEYLİ DM 45-80-M00064_  M01</t>
  </si>
  <si>
    <t>16.10.2019 13:02:06</t>
  </si>
  <si>
    <t>16.10.2019 14:08:36</t>
  </si>
  <si>
    <t>605805</t>
  </si>
  <si>
    <t>08.10.2019 04:44:07</t>
  </si>
  <si>
    <t>08.10.2019 06:00:03</t>
  </si>
  <si>
    <t>605876</t>
  </si>
  <si>
    <t>08.10.2019 08:24:44</t>
  </si>
  <si>
    <t>08.10.2019 09:06:21</t>
  </si>
  <si>
    <t>583989</t>
  </si>
  <si>
    <t>ALİBEYLİ TR-3 45-80-M00088_DIREK TIPI TRAFO HUCRESI H01</t>
  </si>
  <si>
    <t>05.10.2019 01:58:55</t>
  </si>
  <si>
    <t>05.10.2019 02:56:12</t>
  </si>
  <si>
    <t>605358</t>
  </si>
  <si>
    <t>07.10.2019 09:33:51</t>
  </si>
  <si>
    <t>07.10.2019 10:09:25</t>
  </si>
  <si>
    <t>594918</t>
  </si>
  <si>
    <t>06.10.2019 10:04:47</t>
  </si>
  <si>
    <t>06.10.2019 10:57:41</t>
  </si>
  <si>
    <t>594982</t>
  </si>
  <si>
    <t>TR-104 TARIMSAL SULAMA 45-80-M01104_DIREK TIPI TRAFO HUCRESI H01</t>
  </si>
  <si>
    <t>06.10.2019 11:42:33</t>
  </si>
  <si>
    <t>06.10.2019 12:51:04</t>
  </si>
  <si>
    <t>632500</t>
  </si>
  <si>
    <t>TR-1/78 DDY YANI 45-83-M00078_B</t>
  </si>
  <si>
    <t>24.10.2019 20:04:25</t>
  </si>
  <si>
    <t>24.10.2019 21:51:29</t>
  </si>
  <si>
    <t>610854</t>
  </si>
  <si>
    <t>SABANCI TR 45-83-M00254_DIREK TIPI TRAFO HUCRESI H01</t>
  </si>
  <si>
    <t>20.10.2019 09:33:00</t>
  </si>
  <si>
    <t>20.10.2019 19:08:43</t>
  </si>
  <si>
    <t>610786</t>
  </si>
  <si>
    <t>TR-2/19 45-83-L00019_45-83-L00019</t>
  </si>
  <si>
    <t>19.10.2019 23:34:31</t>
  </si>
  <si>
    <t>20.10.2019 01:25:14</t>
  </si>
  <si>
    <t>610091</t>
  </si>
  <si>
    <t>TR-33 35-19-M00033_956667197</t>
  </si>
  <si>
    <t>17.10.2019 16:56:08</t>
  </si>
  <si>
    <t>17.10.2019 17:39:47</t>
  </si>
  <si>
    <t>634467</t>
  </si>
  <si>
    <t>SOMA TR-18 45-82-M00018_945525774</t>
  </si>
  <si>
    <t>31.10.2019 10:16:10</t>
  </si>
  <si>
    <t>31.10.2019 11:38:06</t>
  </si>
  <si>
    <t>609754</t>
  </si>
  <si>
    <t>K-1776 35-07-K01776_912526474</t>
  </si>
  <si>
    <t>16.10.2019 23:21:06</t>
  </si>
  <si>
    <t>17.10.2019 00:21:50</t>
  </si>
  <si>
    <t>542732</t>
  </si>
  <si>
    <t>K-1776 35-07-K01776_913250813</t>
  </si>
  <si>
    <t>02.10.2019 13:30:34</t>
  </si>
  <si>
    <t>02.10.2019 19:15:04</t>
  </si>
  <si>
    <t>634108</t>
  </si>
  <si>
    <t>TR-119 35-15-L00119_e2b 48877903</t>
  </si>
  <si>
    <t>30.10.2019 09:29:00</t>
  </si>
  <si>
    <t>30.10.2019 16:37:38</t>
  </si>
  <si>
    <t>606148</t>
  </si>
  <si>
    <t>K-982 35-07-K00982_  K02</t>
  </si>
  <si>
    <t>08.10.2019 14:07:21</t>
  </si>
  <si>
    <t>08.10.2019 14:44:42</t>
  </si>
  <si>
    <t>632671</t>
  </si>
  <si>
    <t>AHMETLİ TR-5 45-84-L00005_955178703</t>
  </si>
  <si>
    <t>25.10.2019 11:42:58</t>
  </si>
  <si>
    <t>25.10.2019 12:39:52</t>
  </si>
  <si>
    <t>610342</t>
  </si>
  <si>
    <t>TR-2/102-1 45-83-L00310_48124667</t>
  </si>
  <si>
    <t>18.10.2019 21:56:43</t>
  </si>
  <si>
    <t>18.10.2019 22:30:31</t>
  </si>
  <si>
    <t>610645</t>
  </si>
  <si>
    <t>K-4741 35-07-K04741_912618106</t>
  </si>
  <si>
    <t>19.10.2019 14:38:40</t>
  </si>
  <si>
    <t>19.10.2019 16:53:48</t>
  </si>
  <si>
    <t>605483</t>
  </si>
  <si>
    <t>TR-10 BABACAN 35-19-L00010_956662957</t>
  </si>
  <si>
    <t>07.10.2019 13:21:31</t>
  </si>
  <si>
    <t>07.10.2019 14:46:14</t>
  </si>
  <si>
    <t>611945</t>
  </si>
  <si>
    <t>23.10.2019 10:59:53</t>
  </si>
  <si>
    <t>23.10.2019 11:38:07</t>
  </si>
  <si>
    <t>607664</t>
  </si>
  <si>
    <t>11.10.2019 16:57:26</t>
  </si>
  <si>
    <t>11.10.2019 20:28:59</t>
  </si>
  <si>
    <t>606824</t>
  </si>
  <si>
    <t>ARMUTLU TR-5 35-27-L00005_B</t>
  </si>
  <si>
    <t>09.10.2019 19:00:51</t>
  </si>
  <si>
    <t>09.10.2019 20:25:43</t>
  </si>
  <si>
    <t>632966</t>
  </si>
  <si>
    <t>TİRE DM2/11 35-29-L00028_950321148</t>
  </si>
  <si>
    <t>26.10.2019 09:27:54</t>
  </si>
  <si>
    <t>26.10.2019 11:09:10</t>
  </si>
  <si>
    <t>612163</t>
  </si>
  <si>
    <t>DM-3/19 35-19-M00019_956683852</t>
  </si>
  <si>
    <t>23.10.2019 20:28:09</t>
  </si>
  <si>
    <t>23.10.2019 21:06:09</t>
  </si>
  <si>
    <t>633612</t>
  </si>
  <si>
    <t>KAYMAKÇI TR-5 35-15-M00246_  M02</t>
  </si>
  <si>
    <t>28.10.2019 11:07:53</t>
  </si>
  <si>
    <t>607485</t>
  </si>
  <si>
    <t>K-3397 35-10-K03397_97875560</t>
  </si>
  <si>
    <t>11.10.2019 11:09:58</t>
  </si>
  <si>
    <t>11.10.2019 13:27:24</t>
  </si>
  <si>
    <t>583676</t>
  </si>
  <si>
    <t>K-4310 35-07-K04310_A</t>
  </si>
  <si>
    <t>04.10.2019 14:52:24</t>
  </si>
  <si>
    <t>04.10.2019 18:46:00</t>
  </si>
  <si>
    <t>583712</t>
  </si>
  <si>
    <t>K-3423 35-07-K03423_35-07-K03423</t>
  </si>
  <si>
    <t>04.10.2019 17:20:35</t>
  </si>
  <si>
    <t>04.10.2019 18:59:56</t>
  </si>
  <si>
    <t>606658</t>
  </si>
  <si>
    <t>09.10.2019 13:45:00</t>
  </si>
  <si>
    <t>09.10.2019 14:48:30</t>
  </si>
  <si>
    <t>608591</t>
  </si>
  <si>
    <t>K-1425 35-07-K01425_35-07-K01425</t>
  </si>
  <si>
    <t>14.10.2019 11:32:00</t>
  </si>
  <si>
    <t>14.10.2019 12:20:48</t>
  </si>
  <si>
    <t>611279</t>
  </si>
  <si>
    <t>ARAPBAŞI TR-3 35-20-M00033_DIREK TIPI TRAFO HUCRESI H01</t>
  </si>
  <si>
    <t>21.10.2019 12:51:51</t>
  </si>
  <si>
    <t>21.10.2019 18:30:38</t>
  </si>
  <si>
    <t>632487</t>
  </si>
  <si>
    <t>URGANLI TR-1 KÖK 45-83-M00129_48025231</t>
  </si>
  <si>
    <t>24.10.2019 18:45:21</t>
  </si>
  <si>
    <t>24.10.2019 19:47:32</t>
  </si>
  <si>
    <t>607948</t>
  </si>
  <si>
    <t>12.10.2019 13:15:52</t>
  </si>
  <si>
    <t>12.10.2019 15:27:46</t>
  </si>
  <si>
    <t>612014</t>
  </si>
  <si>
    <t>TR-130 35-15-L00130_35-15-L00130</t>
  </si>
  <si>
    <t>23.10.2019 14:15:00</t>
  </si>
  <si>
    <t>23.10.2019 15:14:34</t>
  </si>
  <si>
    <t>633171</t>
  </si>
  <si>
    <t>K-1735 35-04-K01735_E1B E</t>
  </si>
  <si>
    <t>26.10.2019 20:31:43</t>
  </si>
  <si>
    <t>26.10.2019 21:39:14</t>
  </si>
  <si>
    <t>609152</t>
  </si>
  <si>
    <t>TR-1/59 45-83-M00059_45-83-M00059</t>
  </si>
  <si>
    <t>15.10.2019 16:12:39</t>
  </si>
  <si>
    <t>15.10.2019 18:12:21</t>
  </si>
  <si>
    <t>607357</t>
  </si>
  <si>
    <t>M-210(DM-2/23) 35-09-M00210_b1b B</t>
  </si>
  <si>
    <t>11.10.2019 07:27:27</t>
  </si>
  <si>
    <t>11.10.2019 13:43:49</t>
  </si>
  <si>
    <t>605524</t>
  </si>
  <si>
    <t>K-1860 35-09-K01860_97664944</t>
  </si>
  <si>
    <t>07.10.2019 14:31:22</t>
  </si>
  <si>
    <t>08.10.2019 18:47:17</t>
  </si>
  <si>
    <t>594565</t>
  </si>
  <si>
    <t>K-4776 35-09-K04776_912488977</t>
  </si>
  <si>
    <t>05.10.2019 14:51:51</t>
  </si>
  <si>
    <t>05.10.2019 16:52:21</t>
  </si>
  <si>
    <t>594922</t>
  </si>
  <si>
    <t>06.10.2019 10:52:31</t>
  </si>
  <si>
    <t>06.10.2019 11:42:37</t>
  </si>
  <si>
    <t>634693</t>
  </si>
  <si>
    <t>KARAOĞLANLI TR-7 45-71-M00569_DIREK TIPI TRAFO HUCRESI H01</t>
  </si>
  <si>
    <t>31.10.2019 20:30:31</t>
  </si>
  <si>
    <t>31.10.2019 21:10:29</t>
  </si>
  <si>
    <t>608486</t>
  </si>
  <si>
    <t>KARGIN KÖK 45-71-M00095_KARGIN GİRİŞ M08</t>
  </si>
  <si>
    <t>14.10.2019 10:49:18</t>
  </si>
  <si>
    <t>563238</t>
  </si>
  <si>
    <t>AVDAN TR-1 45-82-M00230_C</t>
  </si>
  <si>
    <t>03.10.2019 18:03:07</t>
  </si>
  <si>
    <t>03.10.2019 18:31:06</t>
  </si>
  <si>
    <t>606367</t>
  </si>
  <si>
    <t>OKAN KARABOĞA ÖZEL TR 35-27-L00184Ö_DIREK TIPI TRAFO HUCRESI H01</t>
  </si>
  <si>
    <t>08.10.2019 19:43:24</t>
  </si>
  <si>
    <t>08.10.2019 22:30:03</t>
  </si>
  <si>
    <t>634266</t>
  </si>
  <si>
    <t>K-3174 35-01-K03174_3174k/L2 L</t>
  </si>
  <si>
    <t>30.10.2019 14:36:07</t>
  </si>
  <si>
    <t>30.10.2019 23:39:32</t>
  </si>
  <si>
    <t>634148</t>
  </si>
  <si>
    <t>K-3174 35-01-K03174_L1 L</t>
  </si>
  <si>
    <t>30.10.2019 10:13:30</t>
  </si>
  <si>
    <t>30.10.2019 10:54:28</t>
  </si>
  <si>
    <t>607942</t>
  </si>
  <si>
    <t>SOMA TR-44/1 45-82-M00076_945522532</t>
  </si>
  <si>
    <t>12.10.2019 12:59:03</t>
  </si>
  <si>
    <t>12.10.2019 14:40:16</t>
  </si>
  <si>
    <t>607314</t>
  </si>
  <si>
    <t>YENİFOÇA TR-16 35-23-M00016_950411892</t>
  </si>
  <si>
    <t>10.10.2019 21:05:57</t>
  </si>
  <si>
    <t>12.10.2019 17:26:17</t>
  </si>
  <si>
    <t>583446</t>
  </si>
  <si>
    <t>YENİ FOÇA TR-24 35-23-M00024_d7b D</t>
  </si>
  <si>
    <t>04.10.2019 11:12:00</t>
  </si>
  <si>
    <t>594509</t>
  </si>
  <si>
    <t>TR-2/4 45-83-L00004_48078256</t>
  </si>
  <si>
    <t>05.10.2019 14:22:43</t>
  </si>
  <si>
    <t>05.10.2019 16:09:04</t>
  </si>
  <si>
    <t>606114</t>
  </si>
  <si>
    <t>TR-2/2 45-83-L00002_48136612</t>
  </si>
  <si>
    <t>08.10.2019 12:57:46</t>
  </si>
  <si>
    <t>08.10.2019 13:37:33</t>
  </si>
  <si>
    <t>633147</t>
  </si>
  <si>
    <t>SARIGÖL TR-16 45-79-M00016_B</t>
  </si>
  <si>
    <t>26.10.2019 18:29:31</t>
  </si>
  <si>
    <t>26.10.2019 19:14:56</t>
  </si>
  <si>
    <t>606258</t>
  </si>
  <si>
    <t>ADAKÜRE KÖYÜ TR-1 35-32-L00027_946416584</t>
  </si>
  <si>
    <t>08.10.2019 16:36:27</t>
  </si>
  <si>
    <t>08.10.2019 17:44:41</t>
  </si>
  <si>
    <t>608357</t>
  </si>
  <si>
    <t>ÇAMBEL KÖK 35-27-M00619_IRMAK OTO M03</t>
  </si>
  <si>
    <t>13.10.2019 16:42:00</t>
  </si>
  <si>
    <t>13.10.2019 17:39:21</t>
  </si>
  <si>
    <t>606087</t>
  </si>
  <si>
    <t>TR-20 35-27-M00020_D</t>
  </si>
  <si>
    <t>08.10.2019 09:47:48</t>
  </si>
  <si>
    <t>08.10.2019 14:11:50</t>
  </si>
  <si>
    <t>632365</t>
  </si>
  <si>
    <t>TİRE DM-2/4 35-29-L00023_48395460</t>
  </si>
  <si>
    <t>24.10.2019 14:03:56</t>
  </si>
  <si>
    <t>24.10.2019 14:25:54</t>
  </si>
  <si>
    <t>610113</t>
  </si>
  <si>
    <t>17.10.2019 16:46:25</t>
  </si>
  <si>
    <t>17.10.2019 19:08:37</t>
  </si>
  <si>
    <t>584078</t>
  </si>
  <si>
    <t>05.10.2019 05:26:47</t>
  </si>
  <si>
    <t>05.10.2019 06:06:21</t>
  </si>
  <si>
    <t>584244</t>
  </si>
  <si>
    <t>05.10.2019 08:27:46</t>
  </si>
  <si>
    <t>05.10.2019 14:40:03</t>
  </si>
  <si>
    <t>607464</t>
  </si>
  <si>
    <t>YENMİŞ KÖK 35-27-M00366_  M05</t>
  </si>
  <si>
    <t>11.10.2019 10:41:06</t>
  </si>
  <si>
    <t>11.10.2019 11:33:08</t>
  </si>
  <si>
    <t>607923</t>
  </si>
  <si>
    <t>ANSIZCA TR-1 35-27-M00861_DIREK TIPI TRAFO HUCRESI H01</t>
  </si>
  <si>
    <t>12.10.2019 12:17:59</t>
  </si>
  <si>
    <t>12.10.2019 13:22:20</t>
  </si>
  <si>
    <t>542835</t>
  </si>
  <si>
    <t>ANSIZCA TR-2 35-27-M00862_B</t>
  </si>
  <si>
    <t>02.10.2019 17:09:22</t>
  </si>
  <si>
    <t>02.10.2019 19:43:23</t>
  </si>
  <si>
    <t>542374</t>
  </si>
  <si>
    <t>ANSIZCA TR-1 35-27-M00861_B</t>
  </si>
  <si>
    <t>01.10.2019 15:11:07</t>
  </si>
  <si>
    <t>01.10.2019 17:23:18</t>
  </si>
  <si>
    <t>606045</t>
  </si>
  <si>
    <t>ADAKÜRE KÖYÜ TR-1 35-32-L00027_946415309</t>
  </si>
  <si>
    <t>08.10.2019 11:27:32</t>
  </si>
  <si>
    <t>08.10.2019 13:57:43</t>
  </si>
  <si>
    <t>633108</t>
  </si>
  <si>
    <t>26.10.2019 17:08:59</t>
  </si>
  <si>
    <t>26.10.2019 17:53:30</t>
  </si>
  <si>
    <t>634606</t>
  </si>
  <si>
    <t>31.10.2019 15:38:16</t>
  </si>
  <si>
    <t>31.10.2019 15:57:55</t>
  </si>
  <si>
    <t>610217</t>
  </si>
  <si>
    <t>ZEYTİNDAĞ DM 35-16-M00138_ZEYTİNDAĞ-1 GİRİŞ M06</t>
  </si>
  <si>
    <t>18.10.2019 07:30:31</t>
  </si>
  <si>
    <t>18.10.2019 09:54:23</t>
  </si>
  <si>
    <t>573334</t>
  </si>
  <si>
    <t>ZEYTİNDAĞ DM 35-16-M00138_ZEYTİNDAĞ ŞEHİR M05</t>
  </si>
  <si>
    <t>04.10.2019 04:33:52</t>
  </si>
  <si>
    <t>04.10.2019 04:51:09</t>
  </si>
  <si>
    <t>633951</t>
  </si>
  <si>
    <t>ADAKÜRE KÖYÜ TR-1 35-32-L00027_946415319</t>
  </si>
  <si>
    <t>29.10.2019 15:28:34</t>
  </si>
  <si>
    <t>29.10.2019 15:55:09</t>
  </si>
  <si>
    <t>634545</t>
  </si>
  <si>
    <t>31.10.2019 13:06:10</t>
  </si>
  <si>
    <t>31.10.2019 16:57:12</t>
  </si>
  <si>
    <t>607475</t>
  </si>
  <si>
    <t>11.10.2019 10:51:16</t>
  </si>
  <si>
    <t>11.10.2019 13:07:26</t>
  </si>
  <si>
    <t>606712</t>
  </si>
  <si>
    <t>SOMA TR-16/6 45-82-M00098_945529818</t>
  </si>
  <si>
    <t>09.10.2019 15:36:49</t>
  </si>
  <si>
    <t>09.10.2019 17:23:02</t>
  </si>
  <si>
    <t>606079</t>
  </si>
  <si>
    <t>SOMA TR-19 45-82-M00019_945527533</t>
  </si>
  <si>
    <t>08.10.2019 12:22:30</t>
  </si>
  <si>
    <t>08.10.2019 13:18:48</t>
  </si>
  <si>
    <t>594643</t>
  </si>
  <si>
    <t>BADEMLİ ÜÇCEVİZLER MEV. KEMENLER KÖPRÜSÜ YANI TR-24 35-15-L01037_DIREK TIPI TRAFO HUCRESI H01</t>
  </si>
  <si>
    <t>05.10.2019 16:37:54</t>
  </si>
  <si>
    <t>05.10.2019 18:45:43</t>
  </si>
  <si>
    <t>594699</t>
  </si>
  <si>
    <t>05.10.2019 17:54:50</t>
  </si>
  <si>
    <t>05.10.2019 18:53:19</t>
  </si>
  <si>
    <t>583748</t>
  </si>
  <si>
    <t>MENEMEN TR-58 35-28-L00058_35-28-L00058</t>
  </si>
  <si>
    <t>04.10.2019 17:17:55</t>
  </si>
  <si>
    <t>04.10.2019 18:38:02</t>
  </si>
  <si>
    <t>583497</t>
  </si>
  <si>
    <t>GÖKEYÜP ÖKÜZCÜK TR-2 45-78-M00812_45-78-M00812</t>
  </si>
  <si>
    <t>04.10.2019 12:50:00</t>
  </si>
  <si>
    <t>04.10.2019 13:40:30</t>
  </si>
  <si>
    <t>573349</t>
  </si>
  <si>
    <t>GÖKEYÜP ÖKÜZCÜK TR-2 45-78-M00812_49193916</t>
  </si>
  <si>
    <t>04.10.2019 08:10:52</t>
  </si>
  <si>
    <t>04.10.2019 12:49:41</t>
  </si>
  <si>
    <t>608408</t>
  </si>
  <si>
    <t>GÖKEYÜP SARISU TR-6 45-78-M00806_49194284</t>
  </si>
  <si>
    <t>13.10.2019 19:36:24</t>
  </si>
  <si>
    <t>13.10.2019 21:40:32</t>
  </si>
  <si>
    <t>606664</t>
  </si>
  <si>
    <t>GÖKEYÜP TR-1 KÖK 45-78-M00798_  M02</t>
  </si>
  <si>
    <t>09.10.2019 14:03:00</t>
  </si>
  <si>
    <t>09.10.2019 14:33:02</t>
  </si>
  <si>
    <t>632950</t>
  </si>
  <si>
    <t>GÖKEYÜP TR-2 45-78-M00815_DIREK TIPI TRAFO HUCRESI H01</t>
  </si>
  <si>
    <t>26.10.2019 09:15:21</t>
  </si>
  <si>
    <t>26.10.2019 11:30:49</t>
  </si>
  <si>
    <t>634357</t>
  </si>
  <si>
    <t>GÖKEYÜP TR-1 KÖK 45-78-M00798_  M03</t>
  </si>
  <si>
    <t>30.10.2019 19:30:45</t>
  </si>
  <si>
    <t>30.10.2019 20:24:05</t>
  </si>
  <si>
    <t>612126</t>
  </si>
  <si>
    <t>DM-1/44 35-29-M00044_48368381</t>
  </si>
  <si>
    <t>23.10.2019 18:38:26</t>
  </si>
  <si>
    <t>23.10.2019 19:58:02</t>
  </si>
  <si>
    <t>610261</t>
  </si>
  <si>
    <t>AŞAĞIÇOBANİSA TR-23 45-71-M00933_953197626</t>
  </si>
  <si>
    <t>18.10.2019 18:14:22</t>
  </si>
  <si>
    <t>18.10.2019 21:44:00</t>
  </si>
  <si>
    <t>609935</t>
  </si>
  <si>
    <t>17.10.2019 11:31:57</t>
  </si>
  <si>
    <t>633283</t>
  </si>
  <si>
    <t>27.10.2019 10:53:07</t>
  </si>
  <si>
    <t>27.10.2019 12:14:47</t>
  </si>
  <si>
    <t>606929</t>
  </si>
  <si>
    <t>TEKNOPET KÖK-2 35-27-M00593_  M03</t>
  </si>
  <si>
    <t>10.10.2019 08:52:00</t>
  </si>
  <si>
    <t>10.10.2019 16:06:00</t>
  </si>
  <si>
    <t>608330</t>
  </si>
  <si>
    <t>SOMA TR-27 45-82-M00027_945523541</t>
  </si>
  <si>
    <t>13.10.2019 16:13:54</t>
  </si>
  <si>
    <t>13.10.2019 16:50:54</t>
  </si>
  <si>
    <t>606524</t>
  </si>
  <si>
    <t>KARAKUYU KÖK 35-26-M00437_  M06</t>
  </si>
  <si>
    <t>09.10.2019 09:22:20</t>
  </si>
  <si>
    <t>09.10.2019 12:06:49</t>
  </si>
  <si>
    <t>584266</t>
  </si>
  <si>
    <t>K-1576 35-07-K01576_35-07-K01576</t>
  </si>
  <si>
    <t>05.10.2019 09:23:00</t>
  </si>
  <si>
    <t>05.10.2019 10:59:39</t>
  </si>
  <si>
    <t>542262</t>
  </si>
  <si>
    <t>TR-75 35-16-L00075_953354842</t>
  </si>
  <si>
    <t>01.10.2019 11:35:23</t>
  </si>
  <si>
    <t>01.10.2019 12:46:17</t>
  </si>
  <si>
    <t>609672</t>
  </si>
  <si>
    <t>KÖPRÜBAŞI TR-3 DAMLAR MAH. 45-86-M00003_A</t>
  </si>
  <si>
    <t>16.10.2019 18:42:02</t>
  </si>
  <si>
    <t>16.10.2019 19:58:06</t>
  </si>
  <si>
    <t>610207</t>
  </si>
  <si>
    <t>URGANLI TR-7 45-83-M00550_955158499</t>
  </si>
  <si>
    <t>18.10.2019 02:09:25</t>
  </si>
  <si>
    <t>18.10.2019 03:16:39</t>
  </si>
  <si>
    <t>573377</t>
  </si>
  <si>
    <t>TROPİKAL SİTESİ TR 35-27-L00056_  L01</t>
  </si>
  <si>
    <t>04.10.2019 08:58:40</t>
  </si>
  <si>
    <t>04.10.2019 11:51:25</t>
  </si>
  <si>
    <t>606576</t>
  </si>
  <si>
    <t>İSMET ORAY SULAMA GRUBU TR 35-27-M00242_914622908</t>
  </si>
  <si>
    <t>09.10.2019 10:53:20</t>
  </si>
  <si>
    <t>09.10.2019 11:46:44</t>
  </si>
  <si>
    <t>607889</t>
  </si>
  <si>
    <t>BOSTANLIK TARIMSAL SULAMA TR 45-83-M00327_DIREK TIPI TRAFO HUCRESI H01</t>
  </si>
  <si>
    <t>12.10.2019 10:59:46</t>
  </si>
  <si>
    <t>12.10.2019 13:16:39</t>
  </si>
  <si>
    <t>542363</t>
  </si>
  <si>
    <t>TR-2/95 45-83-L00095_955163359</t>
  </si>
  <si>
    <t>01.10.2019 14:52:39</t>
  </si>
  <si>
    <t>01.10.2019 15:41:17</t>
  </si>
  <si>
    <t>573418</t>
  </si>
  <si>
    <t>KARAHALİLLİ TR-1 35-20-L00350_DIREK TIPI TRAFO HUCRESI H01</t>
  </si>
  <si>
    <t>04.10.2019 09:21:34</t>
  </si>
  <si>
    <t>04.10.2019 13:52:31</t>
  </si>
  <si>
    <t>584013</t>
  </si>
  <si>
    <t>ARAPBAŞI TR-1 35-20-L00082_955202833</t>
  </si>
  <si>
    <t>05.10.2019 02:25:10</t>
  </si>
  <si>
    <t>05.10.2019 04:10:39</t>
  </si>
  <si>
    <t>610839</t>
  </si>
  <si>
    <t>BAĞYURDU TR-3 (DM-2/1) 35-27-L00242_  L01</t>
  </si>
  <si>
    <t>20.10.2019 09:06:01</t>
  </si>
  <si>
    <t>20.10.2019 13:50:40</t>
  </si>
  <si>
    <t>633506</t>
  </si>
  <si>
    <t>TR-1/57 45-83-M00057_48104213</t>
  </si>
  <si>
    <t>28.10.2019 02:27:06</t>
  </si>
  <si>
    <t>28.10.2019 04:35:40</t>
  </si>
  <si>
    <t>608675</t>
  </si>
  <si>
    <t>14.10.2019 14:31:56</t>
  </si>
  <si>
    <t>14.10.2019 15:10:06</t>
  </si>
  <si>
    <t>542420</t>
  </si>
  <si>
    <t>AHATLAR TR-1 45-74-M00238_DIREK TIPI TRAFO HUCRESI H01</t>
  </si>
  <si>
    <t>01.10.2019 16:55:45</t>
  </si>
  <si>
    <t>01.10.2019 18:18:01</t>
  </si>
  <si>
    <t>611899</t>
  </si>
  <si>
    <t>MORDOĞAN TR-51 35-21-L00151_35-21-L00151</t>
  </si>
  <si>
    <t>23.10.2019 09:37:00</t>
  </si>
  <si>
    <t>23.10.2019 14:01:59</t>
  </si>
  <si>
    <t>584129</t>
  </si>
  <si>
    <t>MORDOĞAN İM 35-21-A00002_İSKELE L13</t>
  </si>
  <si>
    <t>05.10.2019 06:59:15</t>
  </si>
  <si>
    <t>05.10.2019 07:26:06</t>
  </si>
  <si>
    <t>610352</t>
  </si>
  <si>
    <t>SOMA TR-3 45-82-M00003_A</t>
  </si>
  <si>
    <t>18.10.2019 22:18:07</t>
  </si>
  <si>
    <t>19.10.2019 01:00:07</t>
  </si>
  <si>
    <t>607134</t>
  </si>
  <si>
    <t>ARMAĞANLAR TR-1 35-16-M00031_35-16-M00031</t>
  </si>
  <si>
    <t>10.10.2019 13:38:00</t>
  </si>
  <si>
    <t>10.10.2019 14:14:52</t>
  </si>
  <si>
    <t>609686</t>
  </si>
  <si>
    <t>16.10.2019 18:53:56</t>
  </si>
  <si>
    <t>16.10.2019 23:36:16</t>
  </si>
  <si>
    <t>606760</t>
  </si>
  <si>
    <t>ARMUTLU TR-5 35-27-L00005_35-27-L00005</t>
  </si>
  <si>
    <t>09.10.2019 16:39:59</t>
  </si>
  <si>
    <t>09.10.2019 18:03:01</t>
  </si>
  <si>
    <t>542127</t>
  </si>
  <si>
    <t>MEHMET EMİN BİLEN ÖZEL TR 35-27-M00222Ö_DIREK TIPI TRAFO HUCRESI H01</t>
  </si>
  <si>
    <t>01.10.2019 07:40:45</t>
  </si>
  <si>
    <t>01.10.2019 09:56:00</t>
  </si>
  <si>
    <t>542121</t>
  </si>
  <si>
    <t>ARMUTLU TR-23 35-27-L00023_35-27-L00023</t>
  </si>
  <si>
    <t>01.10.2019 05:51:32</t>
  </si>
  <si>
    <t>01.10.2019 06:28:25</t>
  </si>
  <si>
    <t>583574</t>
  </si>
  <si>
    <t>ARMUTLU DM-02/TR-25 35-27-L00001_97524217</t>
  </si>
  <si>
    <t>04.10.2019 14:27:16</t>
  </si>
  <si>
    <t>04.10.2019 17:52:52</t>
  </si>
  <si>
    <t>611414</t>
  </si>
  <si>
    <t>21.10.2019 18:37:47</t>
  </si>
  <si>
    <t>21.10.2019 20:23:35</t>
  </si>
  <si>
    <t>605625</t>
  </si>
  <si>
    <t>ARMUTLU İM 35-27-A00001_ÇUKURBAĞ L10</t>
  </si>
  <si>
    <t>07.10.2019 17:39:37</t>
  </si>
  <si>
    <t>07.10.2019 18:40:24</t>
  </si>
  <si>
    <t>542840</t>
  </si>
  <si>
    <t>02.10.2019 17:18:22</t>
  </si>
  <si>
    <t>02.10.2019 18:51:25</t>
  </si>
  <si>
    <t>632562</t>
  </si>
  <si>
    <t>25.10.2019 08:31:17</t>
  </si>
  <si>
    <t>25.10.2019 17:36:05</t>
  </si>
  <si>
    <t>632564</t>
  </si>
  <si>
    <t>ARMUTLU İM 35-27-A00001_ÖREN L16</t>
  </si>
  <si>
    <t>25.10.2019 08:33:59</t>
  </si>
  <si>
    <t>25.10.2019 09:12:57</t>
  </si>
  <si>
    <t>611869</t>
  </si>
  <si>
    <t>ARMUTLU DM 35-27-M00879_HALİLBEYLİ DMYE ARMUTLU-1 M07</t>
  </si>
  <si>
    <t>23.10.2019 08:59:00</t>
  </si>
  <si>
    <t>23.10.2019 14:34:20</t>
  </si>
  <si>
    <t>634607</t>
  </si>
  <si>
    <t>31.10.2019 15:47:44</t>
  </si>
  <si>
    <t>31.10.2019 19:01:33</t>
  </si>
  <si>
    <t>611919</t>
  </si>
  <si>
    <t>ARPADERE TR-1 35-24-M00083_DIREK TIPI TRAFO HUCRESI H01</t>
  </si>
  <si>
    <t>23.10.2019 10:01:25</t>
  </si>
  <si>
    <t>23.10.2019 10:55:45</t>
  </si>
  <si>
    <t>542542</t>
  </si>
  <si>
    <t>K-3295 35-10-K03295_913828954</t>
  </si>
  <si>
    <t>02.10.2019 08:04:13</t>
  </si>
  <si>
    <t>02.10.2019 20:03:30</t>
  </si>
  <si>
    <t>584483</t>
  </si>
  <si>
    <t>YENİ FOÇA TR-24 35-23-M00024_950417126</t>
  </si>
  <si>
    <t>05.10.2019 12:25:04</t>
  </si>
  <si>
    <t>05.10.2019 14:21:37</t>
  </si>
  <si>
    <t>607334</t>
  </si>
  <si>
    <t>TURGUTALP TR-3 45-82-M00053_945530377</t>
  </si>
  <si>
    <t>10.10.2019 23:53:01</t>
  </si>
  <si>
    <t>11.10.2019 14:52:27</t>
  </si>
  <si>
    <t>605787</t>
  </si>
  <si>
    <t>ARSLANLAR TM 35-26-A00004_YAZIBAŞI-2 M17</t>
  </si>
  <si>
    <t>08.10.2019 03:51:56</t>
  </si>
  <si>
    <t>08.10.2019 03:58:45</t>
  </si>
  <si>
    <t>605807</t>
  </si>
  <si>
    <t>08.10.2019 05:05:15</t>
  </si>
  <si>
    <t>08.10.2019 05:23:09</t>
  </si>
  <si>
    <t>605798</t>
  </si>
  <si>
    <t>08.10.2019 04:42:43</t>
  </si>
  <si>
    <t>08.10.2019 05:19:07</t>
  </si>
  <si>
    <t>605799</t>
  </si>
  <si>
    <t>08.10.2019 04:43:07</t>
  </si>
  <si>
    <t>08.10.2019 04:59:56</t>
  </si>
  <si>
    <t>605801</t>
  </si>
  <si>
    <t>ARSLANLAR TM 35-26-A00004_TAMSA M09</t>
  </si>
  <si>
    <t>08.10.2019 04:47:09</t>
  </si>
  <si>
    <t>08.10.2019 05:21:25</t>
  </si>
  <si>
    <t>605818</t>
  </si>
  <si>
    <t>08.10.2019 05:36:35</t>
  </si>
  <si>
    <t>08.10.2019 12:06:49</t>
  </si>
  <si>
    <t>605811</t>
  </si>
  <si>
    <t>08.10.2019 05:20:03</t>
  </si>
  <si>
    <t>08.10.2019 06:26:50</t>
  </si>
  <si>
    <t>608884</t>
  </si>
  <si>
    <t>15.10.2019 08:20:27</t>
  </si>
  <si>
    <t>15.10.2019 08:51:32</t>
  </si>
  <si>
    <t>607770</t>
  </si>
  <si>
    <t>11.10.2019 23:27:56</t>
  </si>
  <si>
    <t>12.10.2019 03:34:34</t>
  </si>
  <si>
    <t>607775</t>
  </si>
  <si>
    <t>12.10.2019 06:57:02</t>
  </si>
  <si>
    <t>12.10.2019 07:18:12</t>
  </si>
  <si>
    <t>607989</t>
  </si>
  <si>
    <t>12.10.2019 15:06:43</t>
  </si>
  <si>
    <t>12.10.2019 15:42:12</t>
  </si>
  <si>
    <t>583992</t>
  </si>
  <si>
    <t>ARSLANLAR TM 35-26-A00004_PANCAR M24</t>
  </si>
  <si>
    <t>05.10.2019 02:11:33</t>
  </si>
  <si>
    <t>05.10.2019 02:20:00</t>
  </si>
  <si>
    <t>584015</t>
  </si>
  <si>
    <t>05.10.2019 02:35:00</t>
  </si>
  <si>
    <t>05.10.2019 04:30:54</t>
  </si>
  <si>
    <t>584062</t>
  </si>
  <si>
    <t>05.10.2019 04:04:20</t>
  </si>
  <si>
    <t>05.10.2019 05:51:42</t>
  </si>
  <si>
    <t>583963</t>
  </si>
  <si>
    <t>05.10.2019 01:38:42</t>
  </si>
  <si>
    <t>05.10.2019 01:53:51</t>
  </si>
  <si>
    <t>583966</t>
  </si>
  <si>
    <t>05.10.2019 01:43:24</t>
  </si>
  <si>
    <t>05.10.2019 01:51:26</t>
  </si>
  <si>
    <t>583968</t>
  </si>
  <si>
    <t>05.10.2019 01:44:24</t>
  </si>
  <si>
    <t>05.10.2019 05:59:14</t>
  </si>
  <si>
    <t>594906</t>
  </si>
  <si>
    <t>ASLANLAR TR-5 35-26-L00406_DIREK TIPI TRAFO HUCRESI H01</t>
  </si>
  <si>
    <t>06.10.2019 09:28:18</t>
  </si>
  <si>
    <t>06.10.2019 12:59:02</t>
  </si>
  <si>
    <t>610426</t>
  </si>
  <si>
    <t>19.10.2019 08:45:44</t>
  </si>
  <si>
    <t>19.10.2019 08:49:57</t>
  </si>
  <si>
    <t>610950</t>
  </si>
  <si>
    <t>ARSLANLAR TM 35-26-A00004_SUBAŞI M19</t>
  </si>
  <si>
    <t>20.10.2019 12:37:29</t>
  </si>
  <si>
    <t>20.10.2019 13:23:41</t>
  </si>
  <si>
    <t>633266</t>
  </si>
  <si>
    <t>27.10.2019 10:21:24</t>
  </si>
  <si>
    <t>27.10.2019 15:13:33</t>
  </si>
  <si>
    <t>633267</t>
  </si>
  <si>
    <t>27.10.2019 10:21:18</t>
  </si>
  <si>
    <t>27.10.2019 15:11:24</t>
  </si>
  <si>
    <t>633268</t>
  </si>
  <si>
    <t>27.10.2019 10:21:09</t>
  </si>
  <si>
    <t>633992</t>
  </si>
  <si>
    <t>ASLANLAR TR-4 35-26-L00147_35-26-L00147</t>
  </si>
  <si>
    <t>29.10.2019 17:43:00</t>
  </si>
  <si>
    <t>29.10.2019 18:09:14</t>
  </si>
  <si>
    <t>583873</t>
  </si>
  <si>
    <t>SUBATAN TR-5 35-15-L00340_A</t>
  </si>
  <si>
    <t>04.10.2019 21:35:55</t>
  </si>
  <si>
    <t>04.10.2019 23:00:15</t>
  </si>
  <si>
    <t>584328</t>
  </si>
  <si>
    <t>05.10.2019 10:06:53</t>
  </si>
  <si>
    <t>05.10.2019 11:51:29</t>
  </si>
  <si>
    <t>563244</t>
  </si>
  <si>
    <t>03.10.2019 18:00:48</t>
  </si>
  <si>
    <t>03.10.2019 20:19:43</t>
  </si>
  <si>
    <t>609545</t>
  </si>
  <si>
    <t>KADIDEĞİRMENİ KÖK 45-82-M00127_  M08</t>
  </si>
  <si>
    <t>16.10.2019 14:28:33</t>
  </si>
  <si>
    <t>16.10.2019 14:56:00</t>
  </si>
  <si>
    <t>584332</t>
  </si>
  <si>
    <t>K-3248 35-07-K03248_912406577</t>
  </si>
  <si>
    <t>05.10.2019 10:12:57</t>
  </si>
  <si>
    <t>05.10.2019 15:50:00</t>
  </si>
  <si>
    <t>584137</t>
  </si>
  <si>
    <t>K-3248 35-07-K03248_D</t>
  </si>
  <si>
    <t>05.10.2019 07:24:23</t>
  </si>
  <si>
    <t>05.10.2019 09:57:18</t>
  </si>
  <si>
    <t>634068</t>
  </si>
  <si>
    <t>İSTASYONALTI KÖK 45-83-M00131_TURGUTLU-2 GİRİŞ M08</t>
  </si>
  <si>
    <t>30.10.2019 08:03:56</t>
  </si>
  <si>
    <t>30.10.2019 08:38:55</t>
  </si>
  <si>
    <t>633034</t>
  </si>
  <si>
    <t>KARABURUN TR-4 35-21-L00145_B</t>
  </si>
  <si>
    <t>26.10.2019 13:10:00</t>
  </si>
  <si>
    <t>26.10.2019 14:04:16</t>
  </si>
  <si>
    <t>633864</t>
  </si>
  <si>
    <t>TURGUTALP TR-4/2 45-82-M00065_DIREK TIPI TRAFO HUCRESI H01</t>
  </si>
  <si>
    <t>29.10.2019 08:34:40</t>
  </si>
  <si>
    <t>29.10.2019 10:24:28</t>
  </si>
  <si>
    <t>634316</t>
  </si>
  <si>
    <t>30.10.2019 17:09:44</t>
  </si>
  <si>
    <t>30.10.2019 17:37:45</t>
  </si>
  <si>
    <t>634623</t>
  </si>
  <si>
    <t>31.10.2019 16:25:34</t>
  </si>
  <si>
    <t>31.10.2019 17:13:29</t>
  </si>
  <si>
    <t>606904</t>
  </si>
  <si>
    <t>10.10.2019 07:42:22</t>
  </si>
  <si>
    <t>10.10.2019 08:17:00</t>
  </si>
  <si>
    <t>608579</t>
  </si>
  <si>
    <t>SANCAKLI TR-1 35-22-M00157_DIREK TIPI TRAFO HUCRESI H01</t>
  </si>
  <si>
    <t>14.10.2019 10:57:12</t>
  </si>
  <si>
    <t>14.10.2019 12:05:48</t>
  </si>
  <si>
    <t>610496</t>
  </si>
  <si>
    <t>AŞAĞIBEY-2 35-16-M00115_35-16-M00115</t>
  </si>
  <si>
    <t>19.10.2019 10:07:00</t>
  </si>
  <si>
    <t>19.10.2019 21:00:35</t>
  </si>
  <si>
    <t>610644</t>
  </si>
  <si>
    <t>AŞAĞIBEY-3 35-16-M00116_35-16-M00116</t>
  </si>
  <si>
    <t>19.10.2019 14:58:28</t>
  </si>
  <si>
    <t>19.10.2019 17:27:09</t>
  </si>
  <si>
    <t>609593</t>
  </si>
  <si>
    <t>AŞAĞIBEY-1 35-16-M00114_47483385</t>
  </si>
  <si>
    <t>16.10.2019 16:41:37</t>
  </si>
  <si>
    <t>16.10.2019 19:30:10</t>
  </si>
  <si>
    <t>611007</t>
  </si>
  <si>
    <t>AŞAĞICUMA DM 35-16-M00103_  M05</t>
  </si>
  <si>
    <t>20.10.2019 16:05:13</t>
  </si>
  <si>
    <t>20.10.2019 16:31:44</t>
  </si>
  <si>
    <t>573440</t>
  </si>
  <si>
    <t>AŞAĞICUMA DM 35-16-M00103_  M01</t>
  </si>
  <si>
    <t>04.10.2019 10:09:28</t>
  </si>
  <si>
    <t>04.10.2019 11:18:45</t>
  </si>
  <si>
    <t>584131</t>
  </si>
  <si>
    <t>AŞAĞIGÜLLÜCE TR-1 45-81-M00169_45-81-M00169</t>
  </si>
  <si>
    <t>05.10.2019 07:20:59</t>
  </si>
  <si>
    <t>05.10.2019 08:44:09</t>
  </si>
  <si>
    <t>584075</t>
  </si>
  <si>
    <t>05.10.2019 05:14:35</t>
  </si>
  <si>
    <t>05.10.2019 06:21:13</t>
  </si>
  <si>
    <t>606285</t>
  </si>
  <si>
    <t>AŞAĞIGÜLLÜCE TR-2 45-81-M00170_DIREK TIPI TRAFO HUCRESI H01</t>
  </si>
  <si>
    <t>08.10.2019 17:34:50</t>
  </si>
  <si>
    <t>08.10.2019 19:02:37</t>
  </si>
  <si>
    <t>608990</t>
  </si>
  <si>
    <t>AŞAĞIGÜLLÜCE TR-1 45-81-M00169_B</t>
  </si>
  <si>
    <t>15.10.2019 10:51:23</t>
  </si>
  <si>
    <t>15.10.2019 11:34:47</t>
  </si>
  <si>
    <t>610509</t>
  </si>
  <si>
    <t>AŞAĞIKIRIKLAR DM 35-16-M00448_TEKKEDERE-1 M01</t>
  </si>
  <si>
    <t>19.10.2019 10:13:10</t>
  </si>
  <si>
    <t>19.10.2019 10:29:07</t>
  </si>
  <si>
    <t>610121</t>
  </si>
  <si>
    <t>AŞAĞIKIRIKLAR DM 35-16-M00448_TARİŞ YEMTA M17</t>
  </si>
  <si>
    <t>17.10.2019 17:43:35</t>
  </si>
  <si>
    <t>17.10.2019 18:39:00</t>
  </si>
  <si>
    <t>611857</t>
  </si>
  <si>
    <t>AŞAĞIKIRIKLAR DM 35-16-M00448_AŞAĞIKIRIK M06</t>
  </si>
  <si>
    <t>23.10.2019 08:33:30</t>
  </si>
  <si>
    <t>23.10.2019 08:38:50</t>
  </si>
  <si>
    <t>594965</t>
  </si>
  <si>
    <t>AŞAĞIKIRIKLAR DM 35-16-M00448_TOPÇAM M05</t>
  </si>
  <si>
    <t>06.10.2019 10:45:07</t>
  </si>
  <si>
    <t>06.10.2019 11:47:30</t>
  </si>
  <si>
    <t>542188</t>
  </si>
  <si>
    <t>01.10.2019 09:36:15</t>
  </si>
  <si>
    <t>01.10.2019 10:42:56</t>
  </si>
  <si>
    <t>606366</t>
  </si>
  <si>
    <t>ÇERKEZ HAMİDİYE TR-1 45-82-M00259_945535773</t>
  </si>
  <si>
    <t>08.10.2019 20:22:00</t>
  </si>
  <si>
    <t>08.10.2019 23:55:26</t>
  </si>
  <si>
    <t>633770</t>
  </si>
  <si>
    <t>AŞAĞIKIRIKLAR TR-4 35-16-M00709_60309409</t>
  </si>
  <si>
    <t>28.10.2019 17:31:15</t>
  </si>
  <si>
    <t>28.10.2019 18:58:55</t>
  </si>
  <si>
    <t>610917</t>
  </si>
  <si>
    <t>20.10.2019 10:09:28</t>
  </si>
  <si>
    <t>20.10.2019 12:08:37</t>
  </si>
  <si>
    <t>607757</t>
  </si>
  <si>
    <t>BADEMLİ TR-7 35-30-L00104_953721100</t>
  </si>
  <si>
    <t>12.10.2019 02:03:50</t>
  </si>
  <si>
    <t>12.10.2019 03:13:33</t>
  </si>
  <si>
    <t>584025</t>
  </si>
  <si>
    <t>GÖÇBEYLİ DM 35-16-M00139_  M01</t>
  </si>
  <si>
    <t>05.10.2019 02:08:39</t>
  </si>
  <si>
    <t>05.10.2019 03:25:10</t>
  </si>
  <si>
    <t>563151</t>
  </si>
  <si>
    <t>M-1037 35-04-M01037_35-04-M01037</t>
  </si>
  <si>
    <t>03.10.2019 14:19:00</t>
  </si>
  <si>
    <t>03.10.2019 15:03:56</t>
  </si>
  <si>
    <t>610452</t>
  </si>
  <si>
    <t>FOÇA TR-14 35-23-L00014_A</t>
  </si>
  <si>
    <t>19.10.2019 09:26:31</t>
  </si>
  <si>
    <t>19.10.2019 10:42:49</t>
  </si>
  <si>
    <t>609330</t>
  </si>
  <si>
    <t>SARUHANLI DM 45-80-M00001_KOLDERE M11</t>
  </si>
  <si>
    <t>16.10.2019 09:05:05</t>
  </si>
  <si>
    <t>16.10.2019 12:07:13</t>
  </si>
  <si>
    <t>609932</t>
  </si>
  <si>
    <t>GÖRECE M-356 35-22-M00356_955270022</t>
  </si>
  <si>
    <t>17.10.2019 11:22:55</t>
  </si>
  <si>
    <t>17.10.2019 14:57:09</t>
  </si>
  <si>
    <t>594870</t>
  </si>
  <si>
    <t>K-1522 GÖRECE ATA MAH. 35-22-K01522_6785627</t>
  </si>
  <si>
    <t>06.10.2019 09:00:00</t>
  </si>
  <si>
    <t>06.10.2019 17:40:51</t>
  </si>
  <si>
    <t>584262</t>
  </si>
  <si>
    <t>AHMETLİ TR-29 45-84-L00029_A</t>
  </si>
  <si>
    <t>05.10.2019 09:12:41</t>
  </si>
  <si>
    <t>05.10.2019 10:36:28</t>
  </si>
  <si>
    <t>610438</t>
  </si>
  <si>
    <t>AHMETLİ TR-29 45-84-L00029_DIREK TIPI TRAFO HUCRESI H01</t>
  </si>
  <si>
    <t>19.10.2019 17:58:49</t>
  </si>
  <si>
    <t>608479</t>
  </si>
  <si>
    <t>K-1414 35-07-K01414_35-07-K01414</t>
  </si>
  <si>
    <t>14.10.2019 09:05:08</t>
  </si>
  <si>
    <t>14.10.2019 11:07:02</t>
  </si>
  <si>
    <t>608616</t>
  </si>
  <si>
    <t>M-2141 35-07-M02141_G2</t>
  </si>
  <si>
    <t>14.10.2019 12:34:00</t>
  </si>
  <si>
    <t>14.10.2019 13:43:22</t>
  </si>
  <si>
    <t>609394</t>
  </si>
  <si>
    <t>K-3103 35-10-K03103_35-10-K03103</t>
  </si>
  <si>
    <t>16.10.2019 10:16:00</t>
  </si>
  <si>
    <t>611151</t>
  </si>
  <si>
    <t>M-2143 35-07-M02143_912455318</t>
  </si>
  <si>
    <t>21.10.2019 08:30:30</t>
  </si>
  <si>
    <t>21.10.2019 10:36:32</t>
  </si>
  <si>
    <t>607106</t>
  </si>
  <si>
    <t>M-2143 35-07-M02143_912110238</t>
  </si>
  <si>
    <t>10.10.2019 12:26:47</t>
  </si>
  <si>
    <t>10.10.2019 14:22:54</t>
  </si>
  <si>
    <t>611574</t>
  </si>
  <si>
    <t>K-3015 35-07-K03015_D</t>
  </si>
  <si>
    <t>22.10.2019 10:41:00</t>
  </si>
  <si>
    <t>22.10.2019 11:26:00</t>
  </si>
  <si>
    <t>632953</t>
  </si>
  <si>
    <t>K-995 35-07-K00995_35-07-K00995</t>
  </si>
  <si>
    <t>26.10.2019 09:26:00</t>
  </si>
  <si>
    <t>26.10.2019 11:02:14</t>
  </si>
  <si>
    <t>606709</t>
  </si>
  <si>
    <t>YENİFOÇA TR-43 35-23-M00043_950427918</t>
  </si>
  <si>
    <t>09.10.2019 15:30:58</t>
  </si>
  <si>
    <t>09.10.2019 16:47:55</t>
  </si>
  <si>
    <t>611146</t>
  </si>
  <si>
    <t>TR-136 35-16-L00136_35-16-L00136</t>
  </si>
  <si>
    <t>21.10.2019 08:52:01</t>
  </si>
  <si>
    <t>21.10.2019 10:42:53</t>
  </si>
  <si>
    <t>606186</t>
  </si>
  <si>
    <t>TR-152 35-16-L00152_947724466</t>
  </si>
  <si>
    <t>08.10.2019 15:00:22</t>
  </si>
  <si>
    <t>08.10.2019 18:00:18</t>
  </si>
  <si>
    <t>611468</t>
  </si>
  <si>
    <t>ALAŞEHİR TM 45-73-A00001_ALAŞEHİR ŞEHİR-1 M16</t>
  </si>
  <si>
    <t>22.10.2019 03:57:36</t>
  </si>
  <si>
    <t>22.10.2019 04:53:49</t>
  </si>
  <si>
    <t>632939</t>
  </si>
  <si>
    <t>ALAŞEHİR TM 45-73-A00001_CABBAR DM-1 M07</t>
  </si>
  <si>
    <t>26.10.2019 09:06:08</t>
  </si>
  <si>
    <t>26.10.2019 09:31:52</t>
  </si>
  <si>
    <t>609288</t>
  </si>
  <si>
    <t>16.10.2019 05:32:42</t>
  </si>
  <si>
    <t>16.10.2019 05:59:00</t>
  </si>
  <si>
    <t>609315</t>
  </si>
  <si>
    <t>GÖRDES TR-18 45-75-M00018_DIREK TIPI TRAFO HUCRESI H01</t>
  </si>
  <si>
    <t>16.10.2019 08:56:00</t>
  </si>
  <si>
    <t>16.10.2019 10:44:33</t>
  </si>
  <si>
    <t>606447</t>
  </si>
  <si>
    <t>DÖĞÜŞÖREN TR-1 45-86-M00140_DIREK TIPI TRAFO HUCRESI H01</t>
  </si>
  <si>
    <t>09.10.2019 08:34:00</t>
  </si>
  <si>
    <t>09.10.2019 09:35:59</t>
  </si>
  <si>
    <t>606224</t>
  </si>
  <si>
    <t>RAĞILLAR TR-1 45-86-M00236_DIREK TIPI TRAFO HUCRESI H01</t>
  </si>
  <si>
    <t>08.10.2019 16:09:57</t>
  </si>
  <si>
    <t>08.10.2019 16:50:42</t>
  </si>
  <si>
    <t>608829</t>
  </si>
  <si>
    <t>FATİH MAH. TR-7 45-86-M00202_45-86-M00202</t>
  </si>
  <si>
    <t>14.10.2019 21:44:00</t>
  </si>
  <si>
    <t>14.10.2019 21:59:35</t>
  </si>
  <si>
    <t>608066</t>
  </si>
  <si>
    <t>YARDERE KARADÜZ TR-2 45-86-M00246_DIREK TIPI TRAFO HUCRESI H01</t>
  </si>
  <si>
    <t>12.10.2019 18:31:37</t>
  </si>
  <si>
    <t>12.10.2019 19:07:13</t>
  </si>
  <si>
    <t>610225</t>
  </si>
  <si>
    <t>İBRAHİM ASLANOĞLU SULAMA GRUBU TR 35-27-M00206_DIREK TIPI TRAFO HUCRESI H01</t>
  </si>
  <si>
    <t>18.10.2019 08:21:21</t>
  </si>
  <si>
    <t>18.10.2019 09:10:59</t>
  </si>
  <si>
    <t>542543</t>
  </si>
  <si>
    <t>KIDIRCIK TR-1 45-86-M00128_DIREK TIPI TRAFO HUCRESI H01</t>
  </si>
  <si>
    <t>02.10.2019 10:41:40</t>
  </si>
  <si>
    <t>02.10.2019 11:02:01</t>
  </si>
  <si>
    <t>542511</t>
  </si>
  <si>
    <t>UĞURLU KÖK 45-86-M00045_KEMHALLI ÇIKIŞ M01</t>
  </si>
  <si>
    <t>01.10.2019 23:14:18</t>
  </si>
  <si>
    <t>01.10.2019 23:38:00</t>
  </si>
  <si>
    <t>542642</t>
  </si>
  <si>
    <t>KÖPRÜBAŞI TR-23 (DERE YANI) 45-86-M00023_  M03</t>
  </si>
  <si>
    <t>02.10.2019 10:28:50</t>
  </si>
  <si>
    <t>02.10.2019 11:33:03</t>
  </si>
  <si>
    <t>611917</t>
  </si>
  <si>
    <t>KINIK KÖYÜ TR-1 45-86-M00155_DIREK TIPI TRAFO HUCRESI H01</t>
  </si>
  <si>
    <t>23.10.2019 10:14:38</t>
  </si>
  <si>
    <t>23.10.2019 15:16:07</t>
  </si>
  <si>
    <t>611949</t>
  </si>
  <si>
    <t>UĞURLU KÖK 45-86-M00045_KEMHALLI GİRİŞ M04</t>
  </si>
  <si>
    <t>23.10.2019 11:06:00</t>
  </si>
  <si>
    <t>23.10.2019 14:34:56</t>
  </si>
  <si>
    <t>632419</t>
  </si>
  <si>
    <t>UĞURLU KÖK 45-86-M00045_GÜNDOĞDU UĞURLU ÇIKIŞ M03</t>
  </si>
  <si>
    <t>24.10.2019 16:54:51</t>
  </si>
  <si>
    <t>24.10.2019 17:29:43</t>
  </si>
  <si>
    <t>632352</t>
  </si>
  <si>
    <t>24.10.2019 13:37:00</t>
  </si>
  <si>
    <t>24.10.2019 15:04:24</t>
  </si>
  <si>
    <t>633227</t>
  </si>
  <si>
    <t>27.10.2019 09:12:13</t>
  </si>
  <si>
    <t>27.10.2019 13:11:58</t>
  </si>
  <si>
    <t>610418</t>
  </si>
  <si>
    <t>KULA İM 45-77-A00001_ŞEHİR-1 L14</t>
  </si>
  <si>
    <t>19.10.2019 07:54:26</t>
  </si>
  <si>
    <t>19.10.2019 08:13:00</t>
  </si>
  <si>
    <t>594686</t>
  </si>
  <si>
    <t>05.10.2019 17:39:08</t>
  </si>
  <si>
    <t>05.10.2019 18:55:10</t>
  </si>
  <si>
    <t>606155</t>
  </si>
  <si>
    <t>ÖZDERE ORTA MAHALLE DM (M-1) 35-25-M00120_8220345</t>
  </si>
  <si>
    <t>08.10.2019 14:39:51</t>
  </si>
  <si>
    <t>08.10.2019 15:11:09</t>
  </si>
  <si>
    <t>609892</t>
  </si>
  <si>
    <t>ÇIRPI PAZARYERİ TR 35-20-M00010_955195716</t>
  </si>
  <si>
    <t>17.10.2019 12:38:36</t>
  </si>
  <si>
    <t>17.10.2019 13:35:06</t>
  </si>
  <si>
    <t>608586</t>
  </si>
  <si>
    <t>SOMA TR-44 45-82-M00044_945537042</t>
  </si>
  <si>
    <t>14.10.2019 11:20:28</t>
  </si>
  <si>
    <t>14.10.2019 15:00:22</t>
  </si>
  <si>
    <t>611958</t>
  </si>
  <si>
    <t>TR-8 35-15-L00008_TR-121,TR-13 L03</t>
  </si>
  <si>
    <t>23.10.2019 11:20:35</t>
  </si>
  <si>
    <t>23.10.2019 11:45:16</t>
  </si>
  <si>
    <t>606498</t>
  </si>
  <si>
    <t>BOZDAĞ TR-7 35-15-L00290_DIREK TIPI TRAFO HUCRESI H01</t>
  </si>
  <si>
    <t>09.10.2019 09:19:15</t>
  </si>
  <si>
    <t>09.10.2019 18:38:30</t>
  </si>
  <si>
    <t>611497</t>
  </si>
  <si>
    <t>SARUHANLI TR-13 45-80-M00013_SARUHANLI TR-15 ÇIKIŞI M06</t>
  </si>
  <si>
    <t>22.10.2019 08:43:55</t>
  </si>
  <si>
    <t>22.10.2019 09:13:06</t>
  </si>
  <si>
    <t>605713</t>
  </si>
  <si>
    <t>CENKYERİ TR-5 45-82-M00253_DIREK TIPI TRAFO HUCRESI H01</t>
  </si>
  <si>
    <t>07.10.2019 21:10:59</t>
  </si>
  <si>
    <t>07.10.2019 21:47:22</t>
  </si>
  <si>
    <t>633402</t>
  </si>
  <si>
    <t>TR-34 35-13-L00034_35-13-L00034</t>
  </si>
  <si>
    <t>27.10.2019 17:18:28</t>
  </si>
  <si>
    <t>27.10.2019 17:33:15</t>
  </si>
  <si>
    <t>622333</t>
  </si>
  <si>
    <t>ÇAKMAKLI TR-1 35-17-M00345_DIREK TIPI TRAFO HUCRESI H01</t>
  </si>
  <si>
    <t>24.10.2019 10:37:27</t>
  </si>
  <si>
    <t>24.10.2019 12:24:11</t>
  </si>
  <si>
    <t>595095</t>
  </si>
  <si>
    <t>ÇALTIDERE TR-3 35-17-M00233_950305192</t>
  </si>
  <si>
    <t>06.10.2019 15:20:36</t>
  </si>
  <si>
    <t>06.10.2019 18:00:42</t>
  </si>
  <si>
    <t>610230</t>
  </si>
  <si>
    <t>ÇİLE DM 35-22-M00086_ÇİLE KÖYÜ M05</t>
  </si>
  <si>
    <t>18.10.2019 08:30:18</t>
  </si>
  <si>
    <t>18.10.2019 09:08:09</t>
  </si>
  <si>
    <t>633868</t>
  </si>
  <si>
    <t>ÇİLE DM 35-22-M00086_ÇAKALTEPE M04</t>
  </si>
  <si>
    <t>29.10.2019 09:32:43</t>
  </si>
  <si>
    <t>29.10.2019 10:51:09</t>
  </si>
  <si>
    <t>583695</t>
  </si>
  <si>
    <t>YENİFOÇA TR-48 35-23-M00048_950417121</t>
  </si>
  <si>
    <t>04.10.2019 17:00:11</t>
  </si>
  <si>
    <t>04.10.2019 18:39:22</t>
  </si>
  <si>
    <t>607995</t>
  </si>
  <si>
    <t>KAYAKÖY TR-3 35-15-L00523_950379803</t>
  </si>
  <si>
    <t>12.10.2019 14:40:29</t>
  </si>
  <si>
    <t>12.10.2019 17:32:57</t>
  </si>
  <si>
    <t>611872</t>
  </si>
  <si>
    <t>DERBENT İM-DM 45-83-A00004_FABRİKALAR L17</t>
  </si>
  <si>
    <t>23.10.2019 08:52:35</t>
  </si>
  <si>
    <t>23.10.2019 09:20:15</t>
  </si>
  <si>
    <t>611253</t>
  </si>
  <si>
    <t>DERBENT TM 45-83-A00003_TURGUTLU-3 M02</t>
  </si>
  <si>
    <t>21.10.2019 12:14:33</t>
  </si>
  <si>
    <t>21.10.2019 12:35:41</t>
  </si>
  <si>
    <t>611297</t>
  </si>
  <si>
    <t>DERBENT TM 45-83-A00003_DERBENT DM-1 M03</t>
  </si>
  <si>
    <t>21.10.2019 13:59:13</t>
  </si>
  <si>
    <t>21.10.2019 14:14:12</t>
  </si>
  <si>
    <t>610999</t>
  </si>
  <si>
    <t>DERBENT TM 45-83-A00003_TURGUTLU-1 M06</t>
  </si>
  <si>
    <t>20.10.2019 15:49:02</t>
  </si>
  <si>
    <t>20.10.2019 16:27:34</t>
  </si>
  <si>
    <t>605445</t>
  </si>
  <si>
    <t>07.10.2019 11:56:17</t>
  </si>
  <si>
    <t>07.10.2019 12:56:21</t>
  </si>
  <si>
    <t>605305</t>
  </si>
  <si>
    <t>07.10.2019 08:19:05</t>
  </si>
  <si>
    <t>07.10.2019 08:37:36</t>
  </si>
  <si>
    <t>584012</t>
  </si>
  <si>
    <t>DERBENT TM 45-83-A00003_GÖLMARMARA-1 M01</t>
  </si>
  <si>
    <t>05.10.2019 02:30:24</t>
  </si>
  <si>
    <t>05.10.2019 08:34:14</t>
  </si>
  <si>
    <t>584339</t>
  </si>
  <si>
    <t>DERBENT İM-DM 45-83-A00004_MANİSA-2 M03</t>
  </si>
  <si>
    <t>05.10.2019 10:18:08</t>
  </si>
  <si>
    <t>05.10.2019 10:52:05</t>
  </si>
  <si>
    <t>542839</t>
  </si>
  <si>
    <t>02.10.2019 17:27:29</t>
  </si>
  <si>
    <t>02.10.2019 18:25:12</t>
  </si>
  <si>
    <t>609529</t>
  </si>
  <si>
    <t>URGANLI TR-10 45-83-M00548_955163158</t>
  </si>
  <si>
    <t>16.10.2019 14:14:56</t>
  </si>
  <si>
    <t>16.10.2019 15:13:59</t>
  </si>
  <si>
    <t>552948</t>
  </si>
  <si>
    <t>03.10.2019 07:38:16</t>
  </si>
  <si>
    <t>03.10.2019 10:57:55</t>
  </si>
  <si>
    <t>542205</t>
  </si>
  <si>
    <t>DERBENT İM-DM 45-83-A00004_B.BELEN M01</t>
  </si>
  <si>
    <t>01.10.2019 10:11:15</t>
  </si>
  <si>
    <t>01.10.2019 11:57:24</t>
  </si>
  <si>
    <t>583698</t>
  </si>
  <si>
    <t>DERBENT İM-DM 45-83-A00004_MANİSA-1 M12</t>
  </si>
  <si>
    <t>04.10.2019 17:18:35</t>
  </si>
  <si>
    <t>595304</t>
  </si>
  <si>
    <t>07.10.2019 07:36:45</t>
  </si>
  <si>
    <t>07.10.2019 08:04:12</t>
  </si>
  <si>
    <t>605855</t>
  </si>
  <si>
    <t>08.10.2019 07:42:41</t>
  </si>
  <si>
    <t>08.10.2019 07:47:00</t>
  </si>
  <si>
    <t>607777</t>
  </si>
  <si>
    <t>DERBENT İM-DM 45-83-A00004_DSİ-2 M11</t>
  </si>
  <si>
    <t>12.10.2019 07:03:00</t>
  </si>
  <si>
    <t>12.10.2019 08:44:50</t>
  </si>
  <si>
    <t>607853</t>
  </si>
  <si>
    <t>TR-1-2/6 35-20-L00035_35-20-L00035</t>
  </si>
  <si>
    <t>12.10.2019 10:00:00</t>
  </si>
  <si>
    <t>607011</t>
  </si>
  <si>
    <t>TM-1-2/5 ZEYTİNLİK 35-20-L00009_DIREK TIPI TRAFO HUCRESI H01</t>
  </si>
  <si>
    <t>10.10.2019 10:21:05</t>
  </si>
  <si>
    <t>10.10.2019 15:05:12</t>
  </si>
  <si>
    <t>542325</t>
  </si>
  <si>
    <t>01.10.2019 13:37:16</t>
  </si>
  <si>
    <t>01.10.2019 13:54:40</t>
  </si>
  <si>
    <t>610218</t>
  </si>
  <si>
    <t>TR-1-5/7 35-20-L00065_DIREK TIPI TRAFO HUCRESI H01</t>
  </si>
  <si>
    <t>18.10.2019 07:50:51</t>
  </si>
  <si>
    <t>18.10.2019 08:46:17</t>
  </si>
  <si>
    <t>610823</t>
  </si>
  <si>
    <t>SELENDİ TR-2 45-81-M00002_DIREK TIPI TRAFO HUCRESI H01</t>
  </si>
  <si>
    <t>20.10.2019 08:41:51</t>
  </si>
  <si>
    <t>20.10.2019 09:53:33</t>
  </si>
  <si>
    <t>583878</t>
  </si>
  <si>
    <t>GÖKEYÜP EŞELER TR-1 45-78-M00814_49194269</t>
  </si>
  <si>
    <t>04.10.2019 21:36:55</t>
  </si>
  <si>
    <t>04.10.2019 23:25:12</t>
  </si>
  <si>
    <t>542488</t>
  </si>
  <si>
    <t>01.10.2019 19:35:07</t>
  </si>
  <si>
    <t>01.10.2019 20:04:41</t>
  </si>
  <si>
    <t>633900</t>
  </si>
  <si>
    <t>TR-3 35-30-L00003_955295982</t>
  </si>
  <si>
    <t>29.10.2019 11:58:51</t>
  </si>
  <si>
    <t>30.10.2019 15:24:57</t>
  </si>
  <si>
    <t>610023</t>
  </si>
  <si>
    <t>17.10.2019 19:41:19</t>
  </si>
  <si>
    <t>594907</t>
  </si>
  <si>
    <t>ALABAŞ TR-6 35-15-L00511_D</t>
  </si>
  <si>
    <t>06.10.2019 10:13:19</t>
  </si>
  <si>
    <t>06.10.2019 12:08:18</t>
  </si>
  <si>
    <t>608158</t>
  </si>
  <si>
    <t>13.10.2019 08:30:30</t>
  </si>
  <si>
    <t>13.10.2019 08:59:00</t>
  </si>
  <si>
    <t>542494</t>
  </si>
  <si>
    <t>01.10.2019 20:04:39</t>
  </si>
  <si>
    <t>01.10.2019 22:33:01</t>
  </si>
  <si>
    <t>610912</t>
  </si>
  <si>
    <t>20.10.2019 10:52:33</t>
  </si>
  <si>
    <t>20.10.2019 11:48:11</t>
  </si>
  <si>
    <t>542931</t>
  </si>
  <si>
    <t>SOMA TR-23/1 45-82-M00117_f3b F</t>
  </si>
  <si>
    <t>03.10.2019 00:12:05</t>
  </si>
  <si>
    <t>03.10.2019 01:45:28</t>
  </si>
  <si>
    <t>633132</t>
  </si>
  <si>
    <t>İBRAHİM DÖNMEZ VE ARK 35-24-M00216_DIREK TIPI TRAFO HUCRESI H01</t>
  </si>
  <si>
    <t>26.10.2019 18:06:42</t>
  </si>
  <si>
    <t>26.10.2019 19:09:11</t>
  </si>
  <si>
    <t>607646</t>
  </si>
  <si>
    <t>OVAKENT TR-1 35-15-L00631_950371887</t>
  </si>
  <si>
    <t>11.10.2019 14:57:43</t>
  </si>
  <si>
    <t>12.10.2019 18:52:57</t>
  </si>
  <si>
    <t>632622</t>
  </si>
  <si>
    <t>25.10.2019 10:11:00</t>
  </si>
  <si>
    <t>25.10.2019 12:02:16</t>
  </si>
  <si>
    <t>609037</t>
  </si>
  <si>
    <t>URGANLI TR-3 45-83-M00571_955157533</t>
  </si>
  <si>
    <t>15.10.2019 12:05:37</t>
  </si>
  <si>
    <t>15.10.2019 12:53:55</t>
  </si>
  <si>
    <t>610226</t>
  </si>
  <si>
    <t>GÖRDES TR-35 45-75-M00035_TR-32,TR-33,TR-34 M04</t>
  </si>
  <si>
    <t>18.10.2019 08:18:22</t>
  </si>
  <si>
    <t>18.10.2019 09:45:56</t>
  </si>
  <si>
    <t>611355</t>
  </si>
  <si>
    <t>YENİKENT SULAMA TR-3 35-16-M00212_953354542</t>
  </si>
  <si>
    <t>21.10.2019 16:07:37</t>
  </si>
  <si>
    <t>21.10.2019 17:01:28</t>
  </si>
  <si>
    <t>634470</t>
  </si>
  <si>
    <t>31.10.2019 10:23:00</t>
  </si>
  <si>
    <t>31.10.2019 10:41:30</t>
  </si>
  <si>
    <t>612139</t>
  </si>
  <si>
    <t>TR-10 BABACAN 35-19-L00010_956684467</t>
  </si>
  <si>
    <t>23.10.2019 18:32:02</t>
  </si>
  <si>
    <t>23.10.2019 19:35:11</t>
  </si>
  <si>
    <t>594993</t>
  </si>
  <si>
    <t>URGANLI YENİKÖY TR-1 45-83-L00447_B</t>
  </si>
  <si>
    <t>06.10.2019 12:11:27</t>
  </si>
  <si>
    <t>06.10.2019 12:53:06</t>
  </si>
  <si>
    <t>573261</t>
  </si>
  <si>
    <t>03.10.2019 19:04:44</t>
  </si>
  <si>
    <t>03.10.2019 20:31:36</t>
  </si>
  <si>
    <t>609750</t>
  </si>
  <si>
    <t>ZEYTİNDAĞ TR-3 35-16-M00005_953317339</t>
  </si>
  <si>
    <t>16.10.2019 22:41:49</t>
  </si>
  <si>
    <t>17.10.2019 01:36:14</t>
  </si>
  <si>
    <t>633804</t>
  </si>
  <si>
    <t>TR-56 35-16-L00056_A</t>
  </si>
  <si>
    <t>28.10.2019 19:44:35</t>
  </si>
  <si>
    <t>28.10.2019 20:20:56</t>
  </si>
  <si>
    <t>611557</t>
  </si>
  <si>
    <t>TR-19 35-32-L00019_35-32-L00019</t>
  </si>
  <si>
    <t>22.10.2019 10:09:00</t>
  </si>
  <si>
    <t>22.10.2019 15:21:44</t>
  </si>
  <si>
    <t>573413</t>
  </si>
  <si>
    <t>BEYDAĞ TR-8/A 35-32-L00137_35-32-L00137</t>
  </si>
  <si>
    <t>04.10.2019 10:00:00</t>
  </si>
  <si>
    <t>04.10.2019 13:41:13</t>
  </si>
  <si>
    <t>542866</t>
  </si>
  <si>
    <t>AHMETAĞA TR-6 TARIMSAL SULAMA 45-79-M00327_DIREK TIPI TRAFO HUCRESI H01</t>
  </si>
  <si>
    <t>02.10.2019 18:34:13</t>
  </si>
  <si>
    <t>02.10.2019 19:27:27</t>
  </si>
  <si>
    <t>605944</t>
  </si>
  <si>
    <t>OVAKENT TR-1 35-15-L00631_950386635</t>
  </si>
  <si>
    <t>08.10.2019 09:42:27</t>
  </si>
  <si>
    <t>08.10.2019 10:26:06</t>
  </si>
  <si>
    <t>607355</t>
  </si>
  <si>
    <t>ARAPLIOVASI GES DM 35-16-M00767_PAŞAKÖY ENH-ÇIKIŞ M016</t>
  </si>
  <si>
    <t>11.10.2019 07:43:57</t>
  </si>
  <si>
    <t>11.10.2019 08:35:53</t>
  </si>
  <si>
    <t>607969</t>
  </si>
  <si>
    <t>AHMETBEYLER DM 35-16-M00154_  M05</t>
  </si>
  <si>
    <t>12.10.2019 14:14:03</t>
  </si>
  <si>
    <t>12.10.2019 14:23:34</t>
  </si>
  <si>
    <t>634492</t>
  </si>
  <si>
    <t>31.10.2019 10:50:00</t>
  </si>
  <si>
    <t>31.10.2019 11:25:08</t>
  </si>
  <si>
    <t>594710</t>
  </si>
  <si>
    <t>KARAKUYU-10 35-26-M00217_956619851</t>
  </si>
  <si>
    <t>05.10.2019 18:16:18</t>
  </si>
  <si>
    <t>05.10.2019 20:28:02</t>
  </si>
  <si>
    <t>606505</t>
  </si>
  <si>
    <t>TR-128 35-15-M00128_950368444</t>
  </si>
  <si>
    <t>09.10.2019 09:10:24</t>
  </si>
  <si>
    <t>10.10.2019 09:37:03</t>
  </si>
  <si>
    <t>573378</t>
  </si>
  <si>
    <t>EMİRALEM TR-20 35-28-M00224_35-28-M00224</t>
  </si>
  <si>
    <t>04.10.2019 09:07:00</t>
  </si>
  <si>
    <t>04.10.2019 10:24:29</t>
  </si>
  <si>
    <t>632472</t>
  </si>
  <si>
    <t>KOVALIK SULAMA TR-3 35-16-M00258_35-16-M00258</t>
  </si>
  <si>
    <t>24.10.2019 18:18:34</t>
  </si>
  <si>
    <t>24.10.2019 19:13:20</t>
  </si>
  <si>
    <t>632980</t>
  </si>
  <si>
    <t>TR-24 35-17-M00024_5847121</t>
  </si>
  <si>
    <t>26.10.2019 10:24:07</t>
  </si>
  <si>
    <t>26.10.2019 12:09:17</t>
  </si>
  <si>
    <t>583688</t>
  </si>
  <si>
    <t>K-1414 35-07-K01414_F</t>
  </si>
  <si>
    <t>04.10.2019 16:52:00</t>
  </si>
  <si>
    <t>04.10.2019 19:58:17</t>
  </si>
  <si>
    <t>610833</t>
  </si>
  <si>
    <t>SOMA TR-37 45-82-M00037_45-82-M00037</t>
  </si>
  <si>
    <t>20.10.2019 08:59:41</t>
  </si>
  <si>
    <t>20.10.2019 15:40:23</t>
  </si>
  <si>
    <t>607058</t>
  </si>
  <si>
    <t>VİLLAKENT TR-2 35-28-M00390_e2b E</t>
  </si>
  <si>
    <t>10.10.2019 11:10:19</t>
  </si>
  <si>
    <t>10.10.2019 14:44:35</t>
  </si>
  <si>
    <t>608764</t>
  </si>
  <si>
    <t>AKALAN TR-2 35-27-M00430_914568222</t>
  </si>
  <si>
    <t>14.10.2019 17:16:47</t>
  </si>
  <si>
    <t>14.10.2019 19:13:00</t>
  </si>
  <si>
    <t>607228</t>
  </si>
  <si>
    <t>KONAKLI TR-12 35-15-L00899_950376969</t>
  </si>
  <si>
    <t>10.10.2019 14:33:51</t>
  </si>
  <si>
    <t>17.10.2019 14:21:45</t>
  </si>
  <si>
    <t>633419</t>
  </si>
  <si>
    <t>AVLAŞA TEPEKÖY 45-81-M00158_A</t>
  </si>
  <si>
    <t>27.10.2019 18:16:49</t>
  </si>
  <si>
    <t>27.10.2019 19:05:27</t>
  </si>
  <si>
    <t>606083</t>
  </si>
  <si>
    <t>TR-21 35-19-L00021_956663249</t>
  </si>
  <si>
    <t>08.10.2019 11:54:36</t>
  </si>
  <si>
    <t>08.10.2019 16:50:48</t>
  </si>
  <si>
    <t>611160</t>
  </si>
  <si>
    <t>KONAKLI TR-4 35-15-L00901_950377737</t>
  </si>
  <si>
    <t>21.10.2019 09:11:57</t>
  </si>
  <si>
    <t>28.10.2019 11:14:04</t>
  </si>
  <si>
    <t>634265</t>
  </si>
  <si>
    <t>SARIGÖL TR-16 45-79-M00016_945555229</t>
  </si>
  <si>
    <t>30.10.2019 14:36:25</t>
  </si>
  <si>
    <t>30.10.2019 15:13:28</t>
  </si>
  <si>
    <t>607862</t>
  </si>
  <si>
    <t>MAVİKÖŞE TR-3 35-17-M00227_950304118</t>
  </si>
  <si>
    <t>12.10.2019 10:23:02</t>
  </si>
  <si>
    <t>13.10.2019 11:21:15</t>
  </si>
  <si>
    <t>573353</t>
  </si>
  <si>
    <t>AVŞAR TR-3 45-83-L00351_DIREK TIPI TRAFO HUCRESI H01</t>
  </si>
  <si>
    <t>04.10.2019 08:19:53</t>
  </si>
  <si>
    <t>04.10.2019 09:06:11</t>
  </si>
  <si>
    <t>610351</t>
  </si>
  <si>
    <t>AVUNDURUK TR-1 35-31-L00179_948429183</t>
  </si>
  <si>
    <t>18.10.2019 22:15:00</t>
  </si>
  <si>
    <t>18.10.2019 23:09:24</t>
  </si>
  <si>
    <t>608278</t>
  </si>
  <si>
    <t>AHMETLİ İM 45-84-A00001_ŞEHİR-2 L27</t>
  </si>
  <si>
    <t>13.10.2019 13:33:00</t>
  </si>
  <si>
    <t>13.10.2019 13:48:46</t>
  </si>
  <si>
    <t>607979</t>
  </si>
  <si>
    <t>DM-1/53 35-29-M00053_48346115</t>
  </si>
  <si>
    <t>12.10.2019 14:38:17</t>
  </si>
  <si>
    <t>12.10.2019 15:37:23</t>
  </si>
  <si>
    <t>607332</t>
  </si>
  <si>
    <t>10.10.2019 22:50:12</t>
  </si>
  <si>
    <t>11.10.2019 12:59:04</t>
  </si>
  <si>
    <t>609466</t>
  </si>
  <si>
    <t>ARMUTLU DM 35-27-M00879_NİL GRUBU ÇIKIŞI M17</t>
  </si>
  <si>
    <t>16.10.2019 12:33:28</t>
  </si>
  <si>
    <t>16.10.2019 13:39:43</t>
  </si>
  <si>
    <t>609153</t>
  </si>
  <si>
    <t>KARGIN KÖK 45-71-M00095_KARAOĞLANLI BOZKÖY M06</t>
  </si>
  <si>
    <t>15.10.2019 16:15:33</t>
  </si>
  <si>
    <t>15.10.2019 16:48:34</t>
  </si>
  <si>
    <t>610427</t>
  </si>
  <si>
    <t>19.10.2019 08:44:47</t>
  </si>
  <si>
    <t>19.10.2019 10:34:57</t>
  </si>
  <si>
    <t>632508</t>
  </si>
  <si>
    <t>VEHBİ KILIÇ VE ARK.TARIMSAL SULAM GRUBU 45-71-M00953_DIREK TIPI TRAFO HUCRESI H01</t>
  </si>
  <si>
    <t>24.10.2019 20:49:00</t>
  </si>
  <si>
    <t>24.10.2019 23:03:39</t>
  </si>
  <si>
    <t>632511</t>
  </si>
  <si>
    <t>24.10.2019 21:30:16</t>
  </si>
  <si>
    <t>24.10.2019 22:54:59</t>
  </si>
  <si>
    <t>611191</t>
  </si>
  <si>
    <t>KARGIN KÖK 45-71-M00095_ESKİ KARAOĞLANLI (BAYIRLAR PETROL) M02</t>
  </si>
  <si>
    <t>21.10.2019 09:59:12</t>
  </si>
  <si>
    <t>21.10.2019 10:38:51</t>
  </si>
  <si>
    <t>611580</t>
  </si>
  <si>
    <t>ZEYTİNDAĞ TR-3 35-16-M00005_953317344</t>
  </si>
  <si>
    <t>22.10.2019 10:48:03</t>
  </si>
  <si>
    <t>22.10.2019 12:28:14</t>
  </si>
  <si>
    <t>608752</t>
  </si>
  <si>
    <t>SARUHANLI TR-15 45-80-M00015_956560332</t>
  </si>
  <si>
    <t>14.10.2019 17:17:13</t>
  </si>
  <si>
    <t>14.10.2019 18:35:15</t>
  </si>
  <si>
    <t>605599</t>
  </si>
  <si>
    <t>M-1001 35-03-M01001_910150280</t>
  </si>
  <si>
    <t>07.10.2019 16:49:33</t>
  </si>
  <si>
    <t>07.10.2019 17:41:20</t>
  </si>
  <si>
    <t>607774</t>
  </si>
  <si>
    <t>12.10.2019 06:56:40</t>
  </si>
  <si>
    <t>12.10.2019 08:26:25</t>
  </si>
  <si>
    <t>605506</t>
  </si>
  <si>
    <t>07.10.2019 15:38:00</t>
  </si>
  <si>
    <t>07.10.2019 15:46:34</t>
  </si>
  <si>
    <t>583997</t>
  </si>
  <si>
    <t>05.10.2019 02:14:43</t>
  </si>
  <si>
    <t>05.10.2019 02:17:00</t>
  </si>
  <si>
    <t>584157</t>
  </si>
  <si>
    <t>DERBENT TR-3 45-83-L00323_C</t>
  </si>
  <si>
    <t>05.10.2019 07:40:31</t>
  </si>
  <si>
    <t>05.10.2019 09:23:03</t>
  </si>
  <si>
    <t>606804</t>
  </si>
  <si>
    <t>SARUHANLI TM 45-80-A00001_SARUHANLI DM-1 M22</t>
  </si>
  <si>
    <t>09.10.2019 18:15:10</t>
  </si>
  <si>
    <t>09.10.2019 18:44:00</t>
  </si>
  <si>
    <t>609048</t>
  </si>
  <si>
    <t>ÖREN TOPRAK SULAMA TR-5 35-27-M00775_953700357</t>
  </si>
  <si>
    <t>15.10.2019 12:28:10</t>
  </si>
  <si>
    <t>15.10.2019 14:27:03</t>
  </si>
  <si>
    <t>610302</t>
  </si>
  <si>
    <t>AKÇAPINAR TR-1 45-83-L00438_DIREK TIPI TRAFO HUCRESI H01</t>
  </si>
  <si>
    <t>18.10.2019 20:48:37</t>
  </si>
  <si>
    <t>18.10.2019 22:30:01</t>
  </si>
  <si>
    <t>594988</t>
  </si>
  <si>
    <t>TR-10 BABACAN 35-19-L00010_956662916</t>
  </si>
  <si>
    <t>06.10.2019 11:52:04</t>
  </si>
  <si>
    <t>06.10.2019 13:21:15</t>
  </si>
  <si>
    <t>606905</t>
  </si>
  <si>
    <t>AKPINAR DEVLETHAN TR-1 45-75-M00081_DIREK TIPI TRAFO HUCRESI H01</t>
  </si>
  <si>
    <t>10.10.2019 07:59:14</t>
  </si>
  <si>
    <t>10.10.2019 10:21:31</t>
  </si>
  <si>
    <t>584443</t>
  </si>
  <si>
    <t>TR-2/3 45-83-L00003_48136734</t>
  </si>
  <si>
    <t>05.10.2019 12:19:32</t>
  </si>
  <si>
    <t>05.10.2019 12:47:47</t>
  </si>
  <si>
    <t>584371</t>
  </si>
  <si>
    <t>TR-2/3 45-83-L00003_48137784</t>
  </si>
  <si>
    <t>05.10.2019 10:51:08</t>
  </si>
  <si>
    <t>05.10.2019 13:08:44</t>
  </si>
  <si>
    <t>583872</t>
  </si>
  <si>
    <t>KORUCUK-4 35-26-M00464_6841678</t>
  </si>
  <si>
    <t>04.10.2019 21:39:49</t>
  </si>
  <si>
    <t>04.10.2019 23:04:28</t>
  </si>
  <si>
    <t>542135</t>
  </si>
  <si>
    <t>01.10.2019 08:34:11</t>
  </si>
  <si>
    <t>01.10.2019 09:04:26</t>
  </si>
  <si>
    <t>583630</t>
  </si>
  <si>
    <t>AYDOĞDU TR-1 45-73-M00899_B</t>
  </si>
  <si>
    <t>04.10.2019 15:54:14</t>
  </si>
  <si>
    <t>04.10.2019 19:33:12</t>
  </si>
  <si>
    <t>584018</t>
  </si>
  <si>
    <t>05.10.2019 02:40:41</t>
  </si>
  <si>
    <t>05.10.2019 02:43:00</t>
  </si>
  <si>
    <t>611478</t>
  </si>
  <si>
    <t>22.10.2019 08:05:30</t>
  </si>
  <si>
    <t>22.10.2019 08:29:00</t>
  </si>
  <si>
    <t>606053</t>
  </si>
  <si>
    <t>08.10.2019 11:35:38</t>
  </si>
  <si>
    <t>08.10.2019 13:40:28</t>
  </si>
  <si>
    <t>607144</t>
  </si>
  <si>
    <t>TİRE İM-DM-1 35-29-A00001_GÖKÇEN SULAMA M03</t>
  </si>
  <si>
    <t>10.10.2019 13:58:00</t>
  </si>
  <si>
    <t>10.10.2019 14:09:05</t>
  </si>
  <si>
    <t>609043</t>
  </si>
  <si>
    <t>TİRE İM-DM-1 35-29-A00001_YENİÇİFTLİK M11</t>
  </si>
  <si>
    <t>15.10.2019 12:12:40</t>
  </si>
  <si>
    <t>15.10.2019 12:44:21</t>
  </si>
  <si>
    <t>609485</t>
  </si>
  <si>
    <t>TİRE İM-DM-1 35-29-A00001_TİRE-3 GİRİŞ M09</t>
  </si>
  <si>
    <t>16.10.2019 13:04:53</t>
  </si>
  <si>
    <t>16.10.2019 14:20:04</t>
  </si>
  <si>
    <t>609521</t>
  </si>
  <si>
    <t>TİRE İM-DM-1 35-29-A00001_BOYNUYOĞUN L48</t>
  </si>
  <si>
    <t>16.10.2019 14:12:17</t>
  </si>
  <si>
    <t>16.10.2019 14:19:24</t>
  </si>
  <si>
    <t>634483</t>
  </si>
  <si>
    <t>TİRE İM-DM-1 35-29-A00001_DEREBAŞI M04</t>
  </si>
  <si>
    <t>31.10.2019 10:31:18</t>
  </si>
  <si>
    <t>31.10.2019 10:51:48</t>
  </si>
  <si>
    <t>594558</t>
  </si>
  <si>
    <t>05.10.2019 15:32:47</t>
  </si>
  <si>
    <t>594691</t>
  </si>
  <si>
    <t>İSTASYONALTI KÖK 45-83-M00131_YEDEK M04</t>
  </si>
  <si>
    <t>05.10.2019 17:54:34</t>
  </si>
  <si>
    <t>05.10.2019 18:58:59</t>
  </si>
  <si>
    <t>573265</t>
  </si>
  <si>
    <t>03.10.2019 19:21:44</t>
  </si>
  <si>
    <t>03.10.2019 23:34:44</t>
  </si>
  <si>
    <t>607838</t>
  </si>
  <si>
    <t>12.10.2019 09:35:47</t>
  </si>
  <si>
    <t>12.10.2019 10:37:09</t>
  </si>
  <si>
    <t>609414</t>
  </si>
  <si>
    <t>İSTASYONALTI KÖK 45-83-M00131_TURGUTLU-2 ÇIKIŞ M09</t>
  </si>
  <si>
    <t>16.10.2019 10:47:11</t>
  </si>
  <si>
    <t>16.10.2019 11:34:42</t>
  </si>
  <si>
    <t>611847</t>
  </si>
  <si>
    <t>23.10.2019 07:51:04</t>
  </si>
  <si>
    <t>23.10.2019 08:18:40</t>
  </si>
  <si>
    <t>609902</t>
  </si>
  <si>
    <t>AYVAALAN TR-1 45-74-M00267_A</t>
  </si>
  <si>
    <t>17.10.2019 10:59:04</t>
  </si>
  <si>
    <t>17.10.2019 12:45:38</t>
  </si>
  <si>
    <t>611251</t>
  </si>
  <si>
    <t>TR-64 35-30-L00064_955318582</t>
  </si>
  <si>
    <t>21.10.2019 11:51:07</t>
  </si>
  <si>
    <t>21.10.2019 14:55:04</t>
  </si>
  <si>
    <t>606533</t>
  </si>
  <si>
    <t>TR-2/114 45-83-L00114_955148018</t>
  </si>
  <si>
    <t>09.10.2019 10:09:57</t>
  </si>
  <si>
    <t>09.10.2019 16:19:43</t>
  </si>
  <si>
    <t>584145</t>
  </si>
  <si>
    <t>ALAŞEHİR TR-75 45-73-M00075_45-73-M00075</t>
  </si>
  <si>
    <t>05.10.2019 07:31:22</t>
  </si>
  <si>
    <t>05.10.2019 08:51:21</t>
  </si>
  <si>
    <t>608389</t>
  </si>
  <si>
    <t>ALAŞEHİR TR-75 45-73-M00075_D</t>
  </si>
  <si>
    <t>13.10.2019 18:07:17</t>
  </si>
  <si>
    <t>13.10.2019 19:33:22</t>
  </si>
  <si>
    <t>634028</t>
  </si>
  <si>
    <t>GÖRDES TR-17 45-75-M00017_953716512</t>
  </si>
  <si>
    <t>29.10.2019 19:18:41</t>
  </si>
  <si>
    <t>29.10.2019 20:00:02</t>
  </si>
  <si>
    <t>622278</t>
  </si>
  <si>
    <t>AZİZTEPE MEZARÖNÜ TR-3 45-73-M00222_A</t>
  </si>
  <si>
    <t>24.10.2019 09:53:40</t>
  </si>
  <si>
    <t>24.10.2019 11:35:21</t>
  </si>
  <si>
    <t>632652</t>
  </si>
  <si>
    <t>AZİMLİ TR-1 45-80-M00127_A</t>
  </si>
  <si>
    <t>25.10.2019 11:07:47</t>
  </si>
  <si>
    <t>25.10.2019 12:22:39</t>
  </si>
  <si>
    <t>542837</t>
  </si>
  <si>
    <t>AKPINAR TR-1 45-75-M00079_DIREK TIPI TRAFO HUCRESI H01</t>
  </si>
  <si>
    <t>02.10.2019 17:26:03</t>
  </si>
  <si>
    <t>02.10.2019 18:56:57</t>
  </si>
  <si>
    <t>583986</t>
  </si>
  <si>
    <t>AVŞAR İM 45-83-A00002_ERGENEKON M05</t>
  </si>
  <si>
    <t>05.10.2019 01:56:25</t>
  </si>
  <si>
    <t>05.10.2019 03:52:44</t>
  </si>
  <si>
    <t>607822</t>
  </si>
  <si>
    <t>AVŞAR İM 45-83-A00002_F KOLU L14</t>
  </si>
  <si>
    <t>12.10.2019 09:08:06</t>
  </si>
  <si>
    <t>12.10.2019 15:49:11</t>
  </si>
  <si>
    <t>584008</t>
  </si>
  <si>
    <t>05.10.2019 02:18:53</t>
  </si>
  <si>
    <t>05.10.2019 02:28:00</t>
  </si>
  <si>
    <t>584026</t>
  </si>
  <si>
    <t>05.10.2019 03:00:47</t>
  </si>
  <si>
    <t>05.10.2019 03:20:00</t>
  </si>
  <si>
    <t>542805</t>
  </si>
  <si>
    <t>L-100 DÜZCE 35-14-L00100_9671170</t>
  </si>
  <si>
    <t>02.10.2019 16:21:07</t>
  </si>
  <si>
    <t>02.10.2019 20:04:20</t>
  </si>
  <si>
    <t>606334</t>
  </si>
  <si>
    <t>TR-42 KAPKINLAR 35-19-M00042_TRAFO M02</t>
  </si>
  <si>
    <t>08.10.2019 18:58:02</t>
  </si>
  <si>
    <t>08.10.2019 19:42:59</t>
  </si>
  <si>
    <t>584124</t>
  </si>
  <si>
    <t>PINARBAŞI ATALAN TR 45-75-M00093_DIREK TIPI TRAFO HUCRESI H01</t>
  </si>
  <si>
    <t>05.10.2019 07:09:06</t>
  </si>
  <si>
    <t>05.10.2019 07:59:59</t>
  </si>
  <si>
    <t>608003</t>
  </si>
  <si>
    <t>UZUNHASANLAR TR-2 35-17-M00566_  H</t>
  </si>
  <si>
    <t>12.10.2019 15:39:49</t>
  </si>
  <si>
    <t>12.10.2019 17:00:49</t>
  </si>
  <si>
    <t>563189</t>
  </si>
  <si>
    <t>BADEMLİ TR-1 DM 35-15-L01010_  L05</t>
  </si>
  <si>
    <t>03.10.2019 16:12:55</t>
  </si>
  <si>
    <t>03.10.2019 17:26:26</t>
  </si>
  <si>
    <t>633793</t>
  </si>
  <si>
    <t>BADEMLİ KELTEPE MEV. TR-30 35-15-L01054_35-15-L01054</t>
  </si>
  <si>
    <t>28.10.2019 19:03:05</t>
  </si>
  <si>
    <t>28.10.2019 21:34:06</t>
  </si>
  <si>
    <t>611532</t>
  </si>
  <si>
    <t>BADEMLİ TR-13 35-15-L01049_  L04</t>
  </si>
  <si>
    <t>22.10.2019 09:36:00</t>
  </si>
  <si>
    <t>22.10.2019 15:14:17</t>
  </si>
  <si>
    <t>633901</t>
  </si>
  <si>
    <t>AKKEÇİLİ TR-258 TARIMSAL SULAMA 45-73-M00916_DIREK TIPI TRAFO HUCRESI H01</t>
  </si>
  <si>
    <t>29.10.2019 12:08:02</t>
  </si>
  <si>
    <t>29.10.2019 13:10:29</t>
  </si>
  <si>
    <t>609642</t>
  </si>
  <si>
    <t>BADEMLİ KARAHAYIT MEV. TR-28 35-15-L01041_A</t>
  </si>
  <si>
    <t>16.10.2019 18:11:01</t>
  </si>
  <si>
    <t>16.10.2019 19:31:25</t>
  </si>
  <si>
    <t>573365</t>
  </si>
  <si>
    <t>K-3064 35-07-K03064_35-07-K03064</t>
  </si>
  <si>
    <t>04.10.2019 10:27:55</t>
  </si>
  <si>
    <t>611551</t>
  </si>
  <si>
    <t>BADEMLİ KÖK-8 (BADEMLİ TR-9) 35-30-L00097_  L04</t>
  </si>
  <si>
    <t>22.10.2019 10:00:55</t>
  </si>
  <si>
    <t>22.10.2019 10:23:06</t>
  </si>
  <si>
    <t>611567</t>
  </si>
  <si>
    <t>22.10.2019 10:23:00</t>
  </si>
  <si>
    <t>22.10.2019 15:18:35</t>
  </si>
  <si>
    <t>607178</t>
  </si>
  <si>
    <t>BADEMLİ TR-1 45-76-M00147_955240860</t>
  </si>
  <si>
    <t>10.10.2019 15:04:47</t>
  </si>
  <si>
    <t>10.10.2019 16:02:29</t>
  </si>
  <si>
    <t>584503</t>
  </si>
  <si>
    <t>YENİFOÇA TR-18 35-23-M00018_950419541</t>
  </si>
  <si>
    <t>05.10.2019 13:27:21</t>
  </si>
  <si>
    <t>05.10.2019 14:56:49</t>
  </si>
  <si>
    <t>606210</t>
  </si>
  <si>
    <t>BADEMLİ TR-1 DM 35-15-L01010_  L02</t>
  </si>
  <si>
    <t>08.10.2019 15:01:22</t>
  </si>
  <si>
    <t>08.10.2019 16:52:02</t>
  </si>
  <si>
    <t>563197</t>
  </si>
  <si>
    <t>BADINCA TR-6 45-73-M00417_45-73-M00417</t>
  </si>
  <si>
    <t>03.10.2019 16:33:59</t>
  </si>
  <si>
    <t>03.10.2019 18:50:57</t>
  </si>
  <si>
    <t>583874</t>
  </si>
  <si>
    <t>BADINCA TR-2 45-73-M00374_45-73-M00374</t>
  </si>
  <si>
    <t>04.10.2019 21:42:43</t>
  </si>
  <si>
    <t>04.10.2019 22:41:16</t>
  </si>
  <si>
    <t>594748</t>
  </si>
  <si>
    <t>BADINCA TR-6 45-73-M00417_C</t>
  </si>
  <si>
    <t>05.10.2019 19:09:45</t>
  </si>
  <si>
    <t>05.10.2019 21:56:22</t>
  </si>
  <si>
    <t>607993</t>
  </si>
  <si>
    <t>BİRGİ TR-18 35-15-L00398_950402539</t>
  </si>
  <si>
    <t>12.10.2019 15:12:26</t>
  </si>
  <si>
    <t>12.10.2019 17:19:15</t>
  </si>
  <si>
    <t>608597</t>
  </si>
  <si>
    <t>BAĞCILAR TR-1 35-28-M00266_DIREK TIPI TRAFO HUCRESI H01</t>
  </si>
  <si>
    <t>14.10.2019 11:10:28</t>
  </si>
  <si>
    <t>14.10.2019 12:29:49</t>
  </si>
  <si>
    <t>611454</t>
  </si>
  <si>
    <t>BAĞCILAR TR-1 35-28-M00266_953381757</t>
  </si>
  <si>
    <t>21.10.2019 22:48:30</t>
  </si>
  <si>
    <t>22.10.2019 01:10:04</t>
  </si>
  <si>
    <t>606126</t>
  </si>
  <si>
    <t>AHMETLİ DSİ KÖK 45-84-M00002_  M01</t>
  </si>
  <si>
    <t>08.10.2019 13:07:52</t>
  </si>
  <si>
    <t>08.10.2019 14:01:04</t>
  </si>
  <si>
    <t>594843</t>
  </si>
  <si>
    <t>AHMETLİ DSİ KÖK 45-84-M00002_  M02</t>
  </si>
  <si>
    <t>06.10.2019 08:32:18</t>
  </si>
  <si>
    <t>06.10.2019 09:14:14</t>
  </si>
  <si>
    <t>606279</t>
  </si>
  <si>
    <t>AŞAĞIÇOBANİSA TR-27 45-71-M00934_A</t>
  </si>
  <si>
    <t>08.10.2019 17:15:52</t>
  </si>
  <si>
    <t>08.10.2019 17:47:18</t>
  </si>
  <si>
    <t>633915</t>
  </si>
  <si>
    <t>SARIGÖL TR-48/A 45-79-M00495_953716330</t>
  </si>
  <si>
    <t>29.10.2019 13:05:09</t>
  </si>
  <si>
    <t>29.10.2019 13:31:44</t>
  </si>
  <si>
    <t>632907</t>
  </si>
  <si>
    <t>AŞAĞIÇOBANİSA TR-3 45-71-M00103_  M06</t>
  </si>
  <si>
    <t>26.10.2019 06:23:43</t>
  </si>
  <si>
    <t>26.10.2019 07:11:44</t>
  </si>
  <si>
    <t>583962</t>
  </si>
  <si>
    <t>SOMA TR-12/3 45-82-M00086_B</t>
  </si>
  <si>
    <t>05.10.2019 01:34:20</t>
  </si>
  <si>
    <t>05.10.2019 02:09:21</t>
  </si>
  <si>
    <t>606683</t>
  </si>
  <si>
    <t>TR-115 35-15-M00115_48860253</t>
  </si>
  <si>
    <t>09.10.2019 14:16:20</t>
  </si>
  <si>
    <t>09.10.2019 16:29:54</t>
  </si>
  <si>
    <t>606932</t>
  </si>
  <si>
    <t>K-3066 35-07-K03066_35-07-K03066</t>
  </si>
  <si>
    <t>10.10.2019 08:58:00</t>
  </si>
  <si>
    <t>10.10.2019 11:43:57</t>
  </si>
  <si>
    <t>611973</t>
  </si>
  <si>
    <t>SARUHANLI TR-21 45-80-M00021_956558377</t>
  </si>
  <si>
    <t>23.10.2019 12:19:24</t>
  </si>
  <si>
    <t>23.10.2019 14:14:14</t>
  </si>
  <si>
    <t>610532</t>
  </si>
  <si>
    <t>TR-2/82-A 45-83-L00308_953716556</t>
  </si>
  <si>
    <t>19.10.2019 10:49:58</t>
  </si>
  <si>
    <t>19.10.2019 11:53:44</t>
  </si>
  <si>
    <t>573381</t>
  </si>
  <si>
    <t>BAĞYURDU DM-2/12 35-27-L00247_DIREK TIPI TRAFO HUCRESI H01</t>
  </si>
  <si>
    <t>04.10.2019 09:00:00</t>
  </si>
  <si>
    <t>04.10.2019 14:57:31</t>
  </si>
  <si>
    <t>622301</t>
  </si>
  <si>
    <t>BAĞYURDU DM-2/2 35-27-L00234_35-27-L00234</t>
  </si>
  <si>
    <t>24.10.2019 11:04:00</t>
  </si>
  <si>
    <t>24.10.2019 14:04:32</t>
  </si>
  <si>
    <t>611893</t>
  </si>
  <si>
    <t>EROL VARLIK SLM GRB TR 35-27-M00753_35-27-M00753</t>
  </si>
  <si>
    <t>23.10.2019 09:05:11</t>
  </si>
  <si>
    <t>23.10.2019 10:46:16</t>
  </si>
  <si>
    <t>584233</t>
  </si>
  <si>
    <t>YAKUP TEKİN SULAMA GRUBU  TR 35-27-M00271_DIREK TIPI TRAFO HUCRESI H01</t>
  </si>
  <si>
    <t>05.10.2019 08:57:42</t>
  </si>
  <si>
    <t>05.10.2019 10:09:20</t>
  </si>
  <si>
    <t>605560</t>
  </si>
  <si>
    <t>KARMEZ DM 35-27-M00657_  M06</t>
  </si>
  <si>
    <t>07.10.2019 15:26:36</t>
  </si>
  <si>
    <t>07.10.2019 17:17:20</t>
  </si>
  <si>
    <t>610300</t>
  </si>
  <si>
    <t>BAHADIR TR-1 45-73-M00425_45-73-M00425</t>
  </si>
  <si>
    <t>542828</t>
  </si>
  <si>
    <t>ADİLOBA TR-3 45-80-M00158_956533458</t>
  </si>
  <si>
    <t>02.10.2019 17:11:01</t>
  </si>
  <si>
    <t>02.10.2019 18:29:01</t>
  </si>
  <si>
    <t>609227</t>
  </si>
  <si>
    <t>BAHADIRLAR TR-3 45-79-M00124_A</t>
  </si>
  <si>
    <t>15.10.2019 19:26:39</t>
  </si>
  <si>
    <t>15.10.2019 20:08:14</t>
  </si>
  <si>
    <t>542838</t>
  </si>
  <si>
    <t>BAHADIRLAR TR-2 45-79-M00125_DIREK TIPI TRAFO HUCRESI H01</t>
  </si>
  <si>
    <t>02.10.2019 17:30:55</t>
  </si>
  <si>
    <t>02.10.2019 18:19:06</t>
  </si>
  <si>
    <t>634589</t>
  </si>
  <si>
    <t>ADİLOBA TR-2 45-80-M00157_956533428</t>
  </si>
  <si>
    <t>31.10.2019 14:45:47</t>
  </si>
  <si>
    <t>31.10.2019 15:33:29</t>
  </si>
  <si>
    <t>610224</t>
  </si>
  <si>
    <t>BAYINDIR İM 35-20-A00001_CANLI L19</t>
  </si>
  <si>
    <t>18.10.2019 08:17:22</t>
  </si>
  <si>
    <t>18.10.2019 08:33:37</t>
  </si>
  <si>
    <t>611106</t>
  </si>
  <si>
    <t>BAYINDIR İM 35-20-A00001_TR-A M08</t>
  </si>
  <si>
    <t>21.10.2019 01:05:14</t>
  </si>
  <si>
    <t>21.10.2019 01:25:00</t>
  </si>
  <si>
    <t>605396</t>
  </si>
  <si>
    <t>BAYINDIR İM 35-20-A00001_ŞEHİR-3 L13</t>
  </si>
  <si>
    <t>07.10.2019 10:06:09</t>
  </si>
  <si>
    <t>07.10.2019 13:20:13</t>
  </si>
  <si>
    <t>605341</t>
  </si>
  <si>
    <t>TR-1-4/1 YEN0 SANAY2 KAB 35-20-L00025_TM1-4/1-E2b</t>
  </si>
  <si>
    <t>07.10.2019 08:30:17</t>
  </si>
  <si>
    <t>07.10.2019 09:42:44</t>
  </si>
  <si>
    <t>606454</t>
  </si>
  <si>
    <t>SERİN SÜT ÜRÜNLERİ ÖZEL TR 35-20-L00452Ö_960985354</t>
  </si>
  <si>
    <t>09.10.2019 08:43:18</t>
  </si>
  <si>
    <t>09.10.2019 11:55:10</t>
  </si>
  <si>
    <t>634239</t>
  </si>
  <si>
    <t>ÇAYLI TR-3 35-15-L00190_950385481</t>
  </si>
  <si>
    <t>30.10.2019 13:11:29</t>
  </si>
  <si>
    <t>30.10.2019 15:29:07</t>
  </si>
  <si>
    <t>606271</t>
  </si>
  <si>
    <t>BAYINDIR İM 35-20-A00001_BAYINDIR-TİRE M04</t>
  </si>
  <si>
    <t>08.10.2019 16:36:04</t>
  </si>
  <si>
    <t>08.10.2019 17:32:16</t>
  </si>
  <si>
    <t>606222</t>
  </si>
  <si>
    <t>08.10.2019 15:42:38</t>
  </si>
  <si>
    <t>08.10.2019 17:15:18</t>
  </si>
  <si>
    <t>606226</t>
  </si>
  <si>
    <t>08.10.2019 16:13:02</t>
  </si>
  <si>
    <t>608886</t>
  </si>
  <si>
    <t>BAYINDIR İM 35-20-A00001_GENCER L24</t>
  </si>
  <si>
    <t>15.10.2019 08:26:12</t>
  </si>
  <si>
    <t>15.10.2019 08:52:30</t>
  </si>
  <si>
    <t>633408</t>
  </si>
  <si>
    <t>27.10.2019 17:24:22</t>
  </si>
  <si>
    <t>27.10.2019 18:21:05</t>
  </si>
  <si>
    <t>632504</t>
  </si>
  <si>
    <t>24.10.2019 20:11:32</t>
  </si>
  <si>
    <t>24.10.2019 20:32:17</t>
  </si>
  <si>
    <t>608520</t>
  </si>
  <si>
    <t>14.10.2019 09:45:48</t>
  </si>
  <si>
    <t>14.10.2019 10:34:59</t>
  </si>
  <si>
    <t>607378</t>
  </si>
  <si>
    <t>11.10.2019 08:34:07</t>
  </si>
  <si>
    <t>11.10.2019 09:35:28</t>
  </si>
  <si>
    <t>605570</t>
  </si>
  <si>
    <t>07.10.2019 15:52:51</t>
  </si>
  <si>
    <t>07.10.2019 16:41:28</t>
  </si>
  <si>
    <t>583797</t>
  </si>
  <si>
    <t>BAHARLAR TR-2 45-79-M00162_C</t>
  </si>
  <si>
    <t>04.10.2019 18:56:30</t>
  </si>
  <si>
    <t>04.10.2019 20:54:17</t>
  </si>
  <si>
    <t>609925</t>
  </si>
  <si>
    <t>AKALAN TR-3 35-27-M00431_99018242</t>
  </si>
  <si>
    <t>17.10.2019 11:09:32</t>
  </si>
  <si>
    <t>17.10.2019 18:05:58</t>
  </si>
  <si>
    <t>609990</t>
  </si>
  <si>
    <t>KONAKLI TR-12 35-15-L00899_957960959</t>
  </si>
  <si>
    <t>17.10.2019 13:51:33</t>
  </si>
  <si>
    <t>28.10.2019 12:15:21</t>
  </si>
  <si>
    <t>606776</t>
  </si>
  <si>
    <t>TR-1-4/3 ANIRGANKAYA 35-20-L00031_35-20-L00031</t>
  </si>
  <si>
    <t>09.10.2019 17:26:24</t>
  </si>
  <si>
    <t>09.10.2019 18:48:20</t>
  </si>
  <si>
    <t>632830</t>
  </si>
  <si>
    <t>SARUHANLI TR-15 45-80-M00015_956559648</t>
  </si>
  <si>
    <t>25.10.2019 18:19:58</t>
  </si>
  <si>
    <t>25.10.2019 18:54:12</t>
  </si>
  <si>
    <t>563185</t>
  </si>
  <si>
    <t>03.10.2019 16:07:52</t>
  </si>
  <si>
    <t>03.10.2019 18:00:09</t>
  </si>
  <si>
    <t>608692</t>
  </si>
  <si>
    <t>KINIK TR-5 35-24-L00005_955216115</t>
  </si>
  <si>
    <t>14.10.2019 15:21:38</t>
  </si>
  <si>
    <t>14.10.2019 16:49:02</t>
  </si>
  <si>
    <t>553072</t>
  </si>
  <si>
    <t>AKÇAŞEHİR TR-2 35-29-L00172_950323775</t>
  </si>
  <si>
    <t>03.10.2019 11:14:59</t>
  </si>
  <si>
    <t>03.10.2019 14:17:13</t>
  </si>
  <si>
    <t>611306</t>
  </si>
  <si>
    <t>YAĞCILLI TR-3 45-82-M00329_C</t>
  </si>
  <si>
    <t>21.10.2019 14:15:12</t>
  </si>
  <si>
    <t>21.10.2019 16:07:24</t>
  </si>
  <si>
    <t>633683</t>
  </si>
  <si>
    <t>SARUHANLI TR-16 45-80-M00016_956558452</t>
  </si>
  <si>
    <t>28.10.2019 14:16:08</t>
  </si>
  <si>
    <t>28.10.2019 15:00:48</t>
  </si>
  <si>
    <t>605515</t>
  </si>
  <si>
    <t>YAĞCILI TR-1 45-82-M00331_D</t>
  </si>
  <si>
    <t>07.10.2019 14:25:41</t>
  </si>
  <si>
    <t>07.10.2019 15:29:46</t>
  </si>
  <si>
    <t>584414</t>
  </si>
  <si>
    <t>BAHÇECİK KÖYÜ TR-1 45-84-L00017_8951141</t>
  </si>
  <si>
    <t>05.10.2019 11:37:31</t>
  </si>
  <si>
    <t>05.10.2019 12:49:11</t>
  </si>
  <si>
    <t>573428</t>
  </si>
  <si>
    <t>BAHÇECİK MAH. PAMUKTARLASI TR-2 45-78-L00498_49308239</t>
  </si>
  <si>
    <t>04.10.2019 10:10:00</t>
  </si>
  <si>
    <t>04.10.2019 18:05:37</t>
  </si>
  <si>
    <t>542593</t>
  </si>
  <si>
    <t>BAHÇECİK MAH. CAMİLİ TR-6 45-78-L00501_49307691</t>
  </si>
  <si>
    <t>02.10.2019 09:28:00</t>
  </si>
  <si>
    <t>02.10.2019 18:40:21</t>
  </si>
  <si>
    <t>606502</t>
  </si>
  <si>
    <t>BAHÇECİK MAH. ÇELEN TR-4 45-78-L00500_45-78-L00500</t>
  </si>
  <si>
    <t>09.10.2019 09:39:00</t>
  </si>
  <si>
    <t>09.10.2019 17:51:26</t>
  </si>
  <si>
    <t>605919</t>
  </si>
  <si>
    <t>BAHÇECİK MAH. TR-8 45-78-L00502_49307831</t>
  </si>
  <si>
    <t>08.10.2019 09:23:00</t>
  </si>
  <si>
    <t>08.10.2019 17:28:15</t>
  </si>
  <si>
    <t>608916</t>
  </si>
  <si>
    <t>BAHÇECİK MAH. TR-8 45-78-L00502_45-78-L00502</t>
  </si>
  <si>
    <t>15.10.2019 09:16:00</t>
  </si>
  <si>
    <t>15.10.2019 18:25:58</t>
  </si>
  <si>
    <t>611544</t>
  </si>
  <si>
    <t>22.10.2019 09:56:00</t>
  </si>
  <si>
    <t>22.10.2019 18:05:38</t>
  </si>
  <si>
    <t>610763</t>
  </si>
  <si>
    <t>BAHÇECİK MAH. CAMİLİ TR-6 45-78-L00501_49308073</t>
  </si>
  <si>
    <t>19.10.2019 20:23:14</t>
  </si>
  <si>
    <t>19.10.2019 21:39:17</t>
  </si>
  <si>
    <t>622227</t>
  </si>
  <si>
    <t>BAHÇECİK MAH. CAMİLİ TR-6 45-78-L00501_DIREK TIPI TRAFO HUCRESI H01</t>
  </si>
  <si>
    <t>24.10.2019 09:06:00</t>
  </si>
  <si>
    <t>24.10.2019 18:26:49</t>
  </si>
  <si>
    <t>611878</t>
  </si>
  <si>
    <t>23.10.2019 09:10:00</t>
  </si>
  <si>
    <t>23.10.2019 18:26:10</t>
  </si>
  <si>
    <t>610478</t>
  </si>
  <si>
    <t>19.10.2019 09:42:00</t>
  </si>
  <si>
    <t>19.10.2019 20:31:59</t>
  </si>
  <si>
    <t>633633</t>
  </si>
  <si>
    <t>KURŞUNLU KÖK 45-78-L00232_  L02</t>
  </si>
  <si>
    <t>28.10.2019 12:10:24</t>
  </si>
  <si>
    <t>28.10.2019 17:39:45</t>
  </si>
  <si>
    <t>634101</t>
  </si>
  <si>
    <t>BAHÇECİK MAH. CAMİLİ TR-6 45-78-L00501_45-78-L00501</t>
  </si>
  <si>
    <t>30.10.2019 09:18:00</t>
  </si>
  <si>
    <t>30.10.2019 17:59:35</t>
  </si>
  <si>
    <t>542921</t>
  </si>
  <si>
    <t>AKÇAŞEHİR TR-1 35-29-L00173_950323697</t>
  </si>
  <si>
    <t>02.10.2019 22:35:17</t>
  </si>
  <si>
    <t>03.10.2019 00:56:14</t>
  </si>
  <si>
    <t>542219</t>
  </si>
  <si>
    <t>BAHÇECİK MAH. ÇELEN TR-4 45-78-L00500_49308100</t>
  </si>
  <si>
    <t>01.10.2019 10:24:00</t>
  </si>
  <si>
    <t>01.10.2019 17:59:34</t>
  </si>
  <si>
    <t>607414</t>
  </si>
  <si>
    <t>11.10.2019 09:41:00</t>
  </si>
  <si>
    <t>11.10.2019 12:18:29</t>
  </si>
  <si>
    <t>633372</t>
  </si>
  <si>
    <t>27.10.2019 15:09:22</t>
  </si>
  <si>
    <t>27.10.2019 20:07:15</t>
  </si>
  <si>
    <t>542765</t>
  </si>
  <si>
    <t>ADALET DM 35-17-M00169_ÇAMLIK DM-1 M010</t>
  </si>
  <si>
    <t>02.10.2019 14:43:00</t>
  </si>
  <si>
    <t>02.10.2019 15:18:35</t>
  </si>
  <si>
    <t>542799</t>
  </si>
  <si>
    <t>02.10.2019 16:10:02</t>
  </si>
  <si>
    <t>02.10.2019 16:39:52</t>
  </si>
  <si>
    <t>583745</t>
  </si>
  <si>
    <t>BAHÇEDERE TR-1 45-73-M00499_A</t>
  </si>
  <si>
    <t>04.10.2019 17:59:58</t>
  </si>
  <si>
    <t>04.10.2019 21:48:23</t>
  </si>
  <si>
    <t>584181</t>
  </si>
  <si>
    <t>05.10.2019 08:12:14</t>
  </si>
  <si>
    <t>05.10.2019 09:32:08</t>
  </si>
  <si>
    <t>605419</t>
  </si>
  <si>
    <t>BAHÇELİ KÖK-5 35-30-M00232_  M01</t>
  </si>
  <si>
    <t>07.10.2019 10:59:43</t>
  </si>
  <si>
    <t>07.10.2019 12:12:34</t>
  </si>
  <si>
    <t>634286</t>
  </si>
  <si>
    <t>AKÇAŞEHİR TR-1 35-29-L00173_950323765</t>
  </si>
  <si>
    <t>30.10.2019 15:53:17</t>
  </si>
  <si>
    <t>30.10.2019 16:57:04</t>
  </si>
  <si>
    <t>632793</t>
  </si>
  <si>
    <t>25.10.2019 16:43:41</t>
  </si>
  <si>
    <t>25.10.2019 18:22:38</t>
  </si>
  <si>
    <t>611196</t>
  </si>
  <si>
    <t>BAHÇELİ TR-2 35-30-L00148_955322777</t>
  </si>
  <si>
    <t>21.10.2019 09:54:29</t>
  </si>
  <si>
    <t>21.10.2019 11:32:26</t>
  </si>
  <si>
    <t>610640</t>
  </si>
  <si>
    <t>BAHÇELİ TR-3 45-73-M00431_B</t>
  </si>
  <si>
    <t>19.10.2019 14:46:16</t>
  </si>
  <si>
    <t>19.10.2019 15:58:48</t>
  </si>
  <si>
    <t>608676</t>
  </si>
  <si>
    <t>BAHÇELİ TR-3 45-73-M00431_45-73-M00431</t>
  </si>
  <si>
    <t>14.10.2019 14:32:09</t>
  </si>
  <si>
    <t>14.10.2019 17:27:14</t>
  </si>
  <si>
    <t>608546</t>
  </si>
  <si>
    <t>BAHÇELİ TR-3 45-73-M00602_45-73-M00602</t>
  </si>
  <si>
    <t>14.10.2019 10:00:12</t>
  </si>
  <si>
    <t>14.10.2019 11:53:02</t>
  </si>
  <si>
    <t>608599</t>
  </si>
  <si>
    <t>BAHÇELİ TR-2 45-73-M00433_45-73-M00433</t>
  </si>
  <si>
    <t>14.10.2019 13:04:18</t>
  </si>
  <si>
    <t>14.10.2019 14:26:03</t>
  </si>
  <si>
    <t>634179</t>
  </si>
  <si>
    <t>BAĞYURDU KÖK 35-27-L00239_  L03</t>
  </si>
  <si>
    <t>30.10.2019 10:49:03</t>
  </si>
  <si>
    <t>30.10.2019 11:18:16</t>
  </si>
  <si>
    <t>552985</t>
  </si>
  <si>
    <t>K-371 35-07-K00371_35-07-K00371</t>
  </si>
  <si>
    <t>03.10.2019 15:11:29</t>
  </si>
  <si>
    <t>633724</t>
  </si>
  <si>
    <t>TR-7 (KURTULUŞ PARKI KABİN) 35-32-L00007_941927440</t>
  </si>
  <si>
    <t>28.10.2019 15:52:53</t>
  </si>
  <si>
    <t>28.10.2019 16:39:33</t>
  </si>
  <si>
    <t>634258</t>
  </si>
  <si>
    <t>30.10.2019 14:32:34</t>
  </si>
  <si>
    <t>30.10.2019 14:47:34</t>
  </si>
  <si>
    <t>612080</t>
  </si>
  <si>
    <t>23.10.2019 16:33:46</t>
  </si>
  <si>
    <t>23.10.2019 17:09:17</t>
  </si>
  <si>
    <t>607282</t>
  </si>
  <si>
    <t>YALÇIN ÇETİN VE ARKADAŞLARI GRUBU 35-24-M00050_955233338</t>
  </si>
  <si>
    <t>10.10.2019 18:55:34</t>
  </si>
  <si>
    <t>10.10.2019 20:03:48</t>
  </si>
  <si>
    <t>608259</t>
  </si>
  <si>
    <t>SOMA TR-37/1 45-82-M00105_DIREK TIPI TRAFO HUCRESI H01</t>
  </si>
  <si>
    <t>13.10.2019 11:48:00</t>
  </si>
  <si>
    <t>13.10.2019 17:30:12</t>
  </si>
  <si>
    <t>608474</t>
  </si>
  <si>
    <t>14.10.2019 09:00:00</t>
  </si>
  <si>
    <t>14.10.2019 09:37:58</t>
  </si>
  <si>
    <t>594830</t>
  </si>
  <si>
    <t>06.10.2019 07:11:35</t>
  </si>
  <si>
    <t>06.10.2019 07:48:41</t>
  </si>
  <si>
    <t>610491</t>
  </si>
  <si>
    <t>TARİŞ GEÇİT 45-73-M01049_  M03</t>
  </si>
  <si>
    <t>19.10.2019 09:20:57</t>
  </si>
  <si>
    <t>19.10.2019 10:39:17</t>
  </si>
  <si>
    <t>584263</t>
  </si>
  <si>
    <t>K-185 35-07-K00185_D</t>
  </si>
  <si>
    <t>05.10.2019 09:20:00</t>
  </si>
  <si>
    <t>05.10.2019 17:03:40</t>
  </si>
  <si>
    <t>584154</t>
  </si>
  <si>
    <t>K-4243 35-07-K04243_B</t>
  </si>
  <si>
    <t>05.10.2019 07:53:16</t>
  </si>
  <si>
    <t>05.10.2019 09:26:54</t>
  </si>
  <si>
    <t>609020</t>
  </si>
  <si>
    <t>ÇEPNİDERE TR-3 45-83-L00223_45-83-L00223</t>
  </si>
  <si>
    <t>15.10.2019 11:41:00</t>
  </si>
  <si>
    <t>15.10.2019 12:25:17</t>
  </si>
  <si>
    <t>634345</t>
  </si>
  <si>
    <t>BALABAN İÇME SUYU ÖZEL TR 35-24-M00180Ö_35-24-M00180Ö</t>
  </si>
  <si>
    <t>30.10.2019 18:47:28</t>
  </si>
  <si>
    <t>30.10.2019 20:58:57</t>
  </si>
  <si>
    <t>584403</t>
  </si>
  <si>
    <t>BALABAN TR-1 35-24-M00106_DIREK TIPI TRAFO HUCRESI H01</t>
  </si>
  <si>
    <t>05.10.2019 10:36:18</t>
  </si>
  <si>
    <t>05.10.2019 12:16:43</t>
  </si>
  <si>
    <t>542126</t>
  </si>
  <si>
    <t>01.10.2019 07:24:54</t>
  </si>
  <si>
    <t>01.10.2019 09:59:28</t>
  </si>
  <si>
    <t>608179</t>
  </si>
  <si>
    <t>13.10.2019 09:17:00</t>
  </si>
  <si>
    <t>13.10.2019 11:48:01</t>
  </si>
  <si>
    <t>608309</t>
  </si>
  <si>
    <t>BALABANLI DM 35-15-M00280_  M01</t>
  </si>
  <si>
    <t>13.10.2019 14:57:27</t>
  </si>
  <si>
    <t>13.10.2019 16:37:34</t>
  </si>
  <si>
    <t>606465</t>
  </si>
  <si>
    <t>BALABANLI NİHAT KUZUM SULAMA GRB TR-9 35-15-M00341_35-15-M00341</t>
  </si>
  <si>
    <t>09.10.2019 08:54:37</t>
  </si>
  <si>
    <t>09.10.2019 11:28:30</t>
  </si>
  <si>
    <t>606558</t>
  </si>
  <si>
    <t>BALABANLI DM 35-15-M00280_  M04</t>
  </si>
  <si>
    <t>09.10.2019 10:45:00</t>
  </si>
  <si>
    <t>09.10.2019 11:29:58</t>
  </si>
  <si>
    <t>563146</t>
  </si>
  <si>
    <t>BALABANLI NİHAT KUZUM SULAMA GRB TR-9 35-15-M00341_B</t>
  </si>
  <si>
    <t>03.10.2019 14:18:42</t>
  </si>
  <si>
    <t>03.10.2019 15:32:25</t>
  </si>
  <si>
    <t>553017</t>
  </si>
  <si>
    <t>03.10.2019 09:00:58</t>
  </si>
  <si>
    <t>03.10.2019 13:46:17</t>
  </si>
  <si>
    <t>542291</t>
  </si>
  <si>
    <t>DEĞİRMENDERE TR-5 35-22-M00201_955265269</t>
  </si>
  <si>
    <t>01.10.2019 12:40:40</t>
  </si>
  <si>
    <t>01.10.2019 13:09:40</t>
  </si>
  <si>
    <t>632737</t>
  </si>
  <si>
    <t>25.10.2019 14:21:55</t>
  </si>
  <si>
    <t>25.10.2019 15:44:09</t>
  </si>
  <si>
    <t>607645</t>
  </si>
  <si>
    <t>KARAKÖY ÜÇYOL TR-2 45-72-L00195_956530405</t>
  </si>
  <si>
    <t>11.10.2019 16:52:59</t>
  </si>
  <si>
    <t>11.10.2019 18:59:28</t>
  </si>
  <si>
    <t>583722</t>
  </si>
  <si>
    <t>GÜZELHİSAR TR-2 35-17-M00168_9853843</t>
  </si>
  <si>
    <t>04.10.2019 16:44:30</t>
  </si>
  <si>
    <t>04.10.2019 18:04:00</t>
  </si>
  <si>
    <t>606212</t>
  </si>
  <si>
    <t>KONAKLI TR-2 35-15-L00918_DIREK TIPI TRAFO HUCRESI H01</t>
  </si>
  <si>
    <t>08.10.2019 14:51:24</t>
  </si>
  <si>
    <t>08.10.2019 17:49:43</t>
  </si>
  <si>
    <t>542674</t>
  </si>
  <si>
    <t>AKALAN TR-2 35-27-M00430_98785339</t>
  </si>
  <si>
    <t>02.10.2019 11:32:17</t>
  </si>
  <si>
    <t>02.10.2019 12:47:43</t>
  </si>
  <si>
    <t>607466</t>
  </si>
  <si>
    <t>SARUHANLI TR-24 45-80-M00024_945355738</t>
  </si>
  <si>
    <t>11.10.2019 10:50:22</t>
  </si>
  <si>
    <t>11.10.2019 12:08:17</t>
  </si>
  <si>
    <t>606324</t>
  </si>
  <si>
    <t>ADNAN MERT TARIMSAL SULAMA 45-76-L00028_DIREK TIPI TRAFO HUCRESI H01</t>
  </si>
  <si>
    <t>08.10.2019 18:45:24</t>
  </si>
  <si>
    <t>08.10.2019 20:12:39</t>
  </si>
  <si>
    <t>606263</t>
  </si>
  <si>
    <t>DEMİRTAŞ TR-1 45-76-M00165_DIREK TIPI TRAFO HUCRESI H01</t>
  </si>
  <si>
    <t>08.10.2019 16:54:07</t>
  </si>
  <si>
    <t>08.10.2019 18:01:44</t>
  </si>
  <si>
    <t>608078</t>
  </si>
  <si>
    <t>DEMİRTAŞ TR-1 45-76-M00165_C</t>
  </si>
  <si>
    <t>12.10.2019 18:56:41</t>
  </si>
  <si>
    <t>12.10.2019 20:09:38</t>
  </si>
  <si>
    <t>609620</t>
  </si>
  <si>
    <t>16.10.2019 17:07:12</t>
  </si>
  <si>
    <t>16.10.2019 18:32:48</t>
  </si>
  <si>
    <t>632938</t>
  </si>
  <si>
    <t>KAVAKYANI MAH. TR-1 45-76-M00174_45-76-M00174</t>
  </si>
  <si>
    <t>26.10.2019 09:12:00</t>
  </si>
  <si>
    <t>26.10.2019 11:56:04</t>
  </si>
  <si>
    <t>609081</t>
  </si>
  <si>
    <t>GELENBE İM 45-76-A00001_GELENBE L12</t>
  </si>
  <si>
    <t>15.10.2019 13:37:02</t>
  </si>
  <si>
    <t>15.10.2019 13:53:13</t>
  </si>
  <si>
    <t>583573</t>
  </si>
  <si>
    <t>NEVZAT TİMUR SULAMA GRUBU 35-29-L00354_950344680</t>
  </si>
  <si>
    <t>04.10.2019 14:34:05</t>
  </si>
  <si>
    <t>04.10.2019 15:37:42</t>
  </si>
  <si>
    <t>542519</t>
  </si>
  <si>
    <t>GÖKÇEAHMET TR-1 45-72-L00119_DIREK TIPI TRAFO HUCRESI H01</t>
  </si>
  <si>
    <t>02.10.2019 00:31:23</t>
  </si>
  <si>
    <t>02.10.2019 01:15:15</t>
  </si>
  <si>
    <t>610784</t>
  </si>
  <si>
    <t>BALIKLIOVA TR-2 35-19-L00272_956667613</t>
  </si>
  <si>
    <t>19.10.2019 23:01:24</t>
  </si>
  <si>
    <t>20.10.2019 01:23:58</t>
  </si>
  <si>
    <t>609792</t>
  </si>
  <si>
    <t>ARPASEKİ TR-1 35-24-M00092_DIREK TIPI TRAFO HUCRESI H01</t>
  </si>
  <si>
    <t>17.10.2019 07:44:37</t>
  </si>
  <si>
    <t>17.10.2019 09:08:27</t>
  </si>
  <si>
    <t>606090</t>
  </si>
  <si>
    <t>ARPASEKİ TR-1 35-24-M00092_953701942</t>
  </si>
  <si>
    <t>08.10.2019 12:11:09</t>
  </si>
  <si>
    <t>08.10.2019 13:50:23</t>
  </si>
  <si>
    <t>611530</t>
  </si>
  <si>
    <t>TR-25 35-19-L00025_956668625</t>
  </si>
  <si>
    <t>22.10.2019 09:33:00</t>
  </si>
  <si>
    <t>22.10.2019 12:56:39</t>
  </si>
  <si>
    <t>608435</t>
  </si>
  <si>
    <t>14.10.2019 02:24:00</t>
  </si>
  <si>
    <t>14.10.2019 02:39:30</t>
  </si>
  <si>
    <t>542651</t>
  </si>
  <si>
    <t>02.10.2019 10:31:35</t>
  </si>
  <si>
    <t>02.10.2019 12:03:30</t>
  </si>
  <si>
    <t>542912</t>
  </si>
  <si>
    <t>DOMİNOS KÖK 35-26-M00208_  M03</t>
  </si>
  <si>
    <t>02.10.2019 21:20:58</t>
  </si>
  <si>
    <t>02.10.2019 22:26:49</t>
  </si>
  <si>
    <t>608044</t>
  </si>
  <si>
    <t>TR-73 35-16-L00073_47552085</t>
  </si>
  <si>
    <t>12.10.2019 17:30:27</t>
  </si>
  <si>
    <t>12.10.2019 18:06:07</t>
  </si>
  <si>
    <t>608045</t>
  </si>
  <si>
    <t>TR-73 35-16-L00073_953351096</t>
  </si>
  <si>
    <t>12.10.2019 17:15:07</t>
  </si>
  <si>
    <t>12.10.2019 18:00:55</t>
  </si>
  <si>
    <t>608488</t>
  </si>
  <si>
    <t>14.10.2019 18:34:21</t>
  </si>
  <si>
    <t>610886</t>
  </si>
  <si>
    <t>ALÇUK TM 35-17-A00001_DERSAN-1 M26</t>
  </si>
  <si>
    <t>20.10.2019 10:24:20</t>
  </si>
  <si>
    <t>20.10.2019 11:24:12</t>
  </si>
  <si>
    <t>632546</t>
  </si>
  <si>
    <t>25.10.2019 08:22:51</t>
  </si>
  <si>
    <t>25.10.2019 12:48:14</t>
  </si>
  <si>
    <t>633489</t>
  </si>
  <si>
    <t>K-4280 35-02-K04280_D</t>
  </si>
  <si>
    <t>28.10.2019 01:16:43</t>
  </si>
  <si>
    <t>28.10.2019 02:12:56</t>
  </si>
  <si>
    <t>633504</t>
  </si>
  <si>
    <t>28.10.2019 02:36:15</t>
  </si>
  <si>
    <t>28.10.2019 04:10:52</t>
  </si>
  <si>
    <t>633508</t>
  </si>
  <si>
    <t>28.10.2019 06:07:53</t>
  </si>
  <si>
    <t>28.10.2019 11:12:02</t>
  </si>
  <si>
    <t>611028</t>
  </si>
  <si>
    <t>AĞAÇ İŞLERİ TR-2 35-22-M00140_35-22-M00140</t>
  </si>
  <si>
    <t>20.10.2019 17:03:33</t>
  </si>
  <si>
    <t>20.10.2019 17:15:33</t>
  </si>
  <si>
    <t>608646</t>
  </si>
  <si>
    <t>ALAŞEHİR TR-79 45-73-M00079_A</t>
  </si>
  <si>
    <t>14.10.2019 13:46:51</t>
  </si>
  <si>
    <t>15.10.2019 10:02:57</t>
  </si>
  <si>
    <t>607397</t>
  </si>
  <si>
    <t>UÇAK KARDEŞLER KÖK 45-73-M00296_  M04</t>
  </si>
  <si>
    <t>11.10.2019 09:15:00</t>
  </si>
  <si>
    <t>11.10.2019 13:00:54</t>
  </si>
  <si>
    <t>632668</t>
  </si>
  <si>
    <t>TR-2/76 45-83-L00076_TR1879B1B 48124705</t>
  </si>
  <si>
    <t>25.10.2019 11:38:21</t>
  </si>
  <si>
    <t>25.10.2019 15:14:09</t>
  </si>
  <si>
    <t>608087</t>
  </si>
  <si>
    <t>KAYMAKÇI TR-20 35-15-M00253_950396481</t>
  </si>
  <si>
    <t>12.10.2019 19:07:11</t>
  </si>
  <si>
    <t>12.10.2019 20:28:10</t>
  </si>
  <si>
    <t>611988</t>
  </si>
  <si>
    <t>TR-82 35-16-L00082_  L05</t>
  </si>
  <si>
    <t>23.10.2019 12:32:45</t>
  </si>
  <si>
    <t>23.10.2019 15:06:46</t>
  </si>
  <si>
    <t>608127</t>
  </si>
  <si>
    <t>ZEYTİNDAĞ TR-1 35-16-M00003_35-16-M00003</t>
  </si>
  <si>
    <t>12.10.2019 22:48:00</t>
  </si>
  <si>
    <t>12.10.2019 23:04:16</t>
  </si>
  <si>
    <t>606405</t>
  </si>
  <si>
    <t>09.10.2019 00:23:28</t>
  </si>
  <si>
    <t>09.10.2019 01:02:46</t>
  </si>
  <si>
    <t>542423</t>
  </si>
  <si>
    <t>KARAKUYU KÖK 35-26-M00437_  M04</t>
  </si>
  <si>
    <t>01.10.2019 16:58:10</t>
  </si>
  <si>
    <t>01.10.2019 17:35:50</t>
  </si>
  <si>
    <t>610482</t>
  </si>
  <si>
    <t>FOÇA TR-11 35-23-L00011_42133457</t>
  </si>
  <si>
    <t>19.10.2019 09:51:00</t>
  </si>
  <si>
    <t>19.10.2019 10:54:37</t>
  </si>
  <si>
    <t>611525</t>
  </si>
  <si>
    <t>K-3478 35-07-K03478_35-07-K03478</t>
  </si>
  <si>
    <t>22.10.2019 09:27:00</t>
  </si>
  <si>
    <t>22.10.2019 10:53:08</t>
  </si>
  <si>
    <t>611487</t>
  </si>
  <si>
    <t>TR-32 35-19-M00032_956668373</t>
  </si>
  <si>
    <t>22.10.2019 08:34:27</t>
  </si>
  <si>
    <t>22.10.2019 09:26:55</t>
  </si>
  <si>
    <t>605728</t>
  </si>
  <si>
    <t>TR-8 35-32-L00008_946413055</t>
  </si>
  <si>
    <t>07.10.2019 22:23:18</t>
  </si>
  <si>
    <t>07.10.2019 22:56:40</t>
  </si>
  <si>
    <t>610251</t>
  </si>
  <si>
    <t>BEYDAĞ TR-8/A 35-32-L00137_915040611</t>
  </si>
  <si>
    <t>18.10.2019 09:05:09</t>
  </si>
  <si>
    <t>18.10.2019 13:12:39</t>
  </si>
  <si>
    <t>633364</t>
  </si>
  <si>
    <t>ÇAYLI TR-3 35-15-L00190_950385485</t>
  </si>
  <si>
    <t>27.10.2019 15:21:22</t>
  </si>
  <si>
    <t>27.10.2019 17:20:44</t>
  </si>
  <si>
    <t>610504</t>
  </si>
  <si>
    <t>K-3476 35-07-K03476_35-07-K03476</t>
  </si>
  <si>
    <t>19.10.2019 10:14:00</t>
  </si>
  <si>
    <t>19.10.2019 11:27:47</t>
  </si>
  <si>
    <t>610508</t>
  </si>
  <si>
    <t>K-3477 35-07-K03477_TRAFO K03</t>
  </si>
  <si>
    <t>19.10.2019 10:32:23</t>
  </si>
  <si>
    <t>19.10.2019 11:08:24</t>
  </si>
  <si>
    <t>610450</t>
  </si>
  <si>
    <t>19.10.2019 09:04:18</t>
  </si>
  <si>
    <t>19.10.2019 10:30:02</t>
  </si>
  <si>
    <t>542815</t>
  </si>
  <si>
    <t>02.10.2019 16:36:32</t>
  </si>
  <si>
    <t>02.10.2019 17:39:05</t>
  </si>
  <si>
    <t>605710</t>
  </si>
  <si>
    <t>DM-3/14 35-29-M00014_950315764</t>
  </si>
  <si>
    <t>07.10.2019 20:12:57</t>
  </si>
  <si>
    <t>07.10.2019 21:27:36</t>
  </si>
  <si>
    <t>609125</t>
  </si>
  <si>
    <t>AŞAĞIKIRIKLAR TR-3 35-16-M00059_953351559</t>
  </si>
  <si>
    <t>15.10.2019 15:14:01</t>
  </si>
  <si>
    <t>15.10.2019 22:29:52</t>
  </si>
  <si>
    <t>634510</t>
  </si>
  <si>
    <t>K-358 35-04-K00358_F</t>
  </si>
  <si>
    <t>31.10.2019 11:31:00</t>
  </si>
  <si>
    <t>31.10.2019 11:49:24</t>
  </si>
  <si>
    <t>583756</t>
  </si>
  <si>
    <t>K-2932 35-07-K02932_A</t>
  </si>
  <si>
    <t>04.10.2019 17:41:52</t>
  </si>
  <si>
    <t>05.10.2019 01:30:43</t>
  </si>
  <si>
    <t>606383</t>
  </si>
  <si>
    <t>08.10.2019 20:52:00</t>
  </si>
  <si>
    <t>08.10.2019 22:29:18</t>
  </si>
  <si>
    <t>633625</t>
  </si>
  <si>
    <t>28.10.2019 11:20:14</t>
  </si>
  <si>
    <t>28.10.2019 14:31:54</t>
  </si>
  <si>
    <t>612068</t>
  </si>
  <si>
    <t>BAŞARAN TR-6 35-31-L00075_47942023</t>
  </si>
  <si>
    <t>23.10.2019 16:17:45</t>
  </si>
  <si>
    <t>23.10.2019 19:35:00</t>
  </si>
  <si>
    <t>611171</t>
  </si>
  <si>
    <t>AŞAĞIŞAKRAN TR-1 35-17-M00223_950299805</t>
  </si>
  <si>
    <t>21.10.2019 09:30:14</t>
  </si>
  <si>
    <t>22.10.2019 13:31:01</t>
  </si>
  <si>
    <t>632744</t>
  </si>
  <si>
    <t>BAŞIBÜYÜK TR-2 45-77-L00217_B</t>
  </si>
  <si>
    <t>25.10.2019 14:39:08</t>
  </si>
  <si>
    <t>25.10.2019 15:46:00</t>
  </si>
  <si>
    <t>610608</t>
  </si>
  <si>
    <t>CELENGÖZ MAH. TR 45-77-L00221_A</t>
  </si>
  <si>
    <t>19.10.2019 13:40:52</t>
  </si>
  <si>
    <t>19.10.2019 15:05:47</t>
  </si>
  <si>
    <t>606464</t>
  </si>
  <si>
    <t>BAŞIBÜYÜK TR-2 45-77-L00217_DIREK TIPI TRAFO HUCRESI H01</t>
  </si>
  <si>
    <t>09.10.2019 09:00:00</t>
  </si>
  <si>
    <t>09.10.2019 13:22:09</t>
  </si>
  <si>
    <t>606462</t>
  </si>
  <si>
    <t>BAŞIBÜYÜK TR-1 45-77-L00218_DIREK TIPI TRAFO HUCRESI H01</t>
  </si>
  <si>
    <t>09.10.2019 08:54:18</t>
  </si>
  <si>
    <t>09.10.2019 14:15:28</t>
  </si>
  <si>
    <t>573436</t>
  </si>
  <si>
    <t>04.10.2019 10:21:00</t>
  </si>
  <si>
    <t>04.10.2019 12:21:32</t>
  </si>
  <si>
    <t>552986</t>
  </si>
  <si>
    <t>03.10.2019 09:06:15</t>
  </si>
  <si>
    <t>03.10.2019 09:26:05</t>
  </si>
  <si>
    <t>634372</t>
  </si>
  <si>
    <t>POYRACIK TR-9 35-24-L00032_955219614</t>
  </si>
  <si>
    <t>30.10.2019 21:12:57</t>
  </si>
  <si>
    <t>30.10.2019 22:32:53</t>
  </si>
  <si>
    <t>583635</t>
  </si>
  <si>
    <t>BAŞIBÜYÜK TR-3 45-77-L00370_45-77-L00370</t>
  </si>
  <si>
    <t>04.10.2019 15:59:59</t>
  </si>
  <si>
    <t>04.10.2019 16:57:19</t>
  </si>
  <si>
    <t>610656</t>
  </si>
  <si>
    <t>CELENGÖZ MAH. TR 45-77-L00221_B</t>
  </si>
  <si>
    <t>19.10.2019 15:20:35</t>
  </si>
  <si>
    <t>19.10.2019 16:08:17</t>
  </si>
  <si>
    <t>633440</t>
  </si>
  <si>
    <t>27.10.2019 19:15:48</t>
  </si>
  <si>
    <t>27.10.2019 21:57:55</t>
  </si>
  <si>
    <t>608230</t>
  </si>
  <si>
    <t>BAŞKÖY YEŞİLDERE TR-2 35-29-L00227_35-29-L00227</t>
  </si>
  <si>
    <t>13.10.2019 11:21:31</t>
  </si>
  <si>
    <t>13.10.2019 11:33:01</t>
  </si>
  <si>
    <t>542869</t>
  </si>
  <si>
    <t>BAŞLAR TR-1 45-78-L00297_49339917</t>
  </si>
  <si>
    <t>02.10.2019 18:41:45</t>
  </si>
  <si>
    <t>02.10.2019 20:58:54</t>
  </si>
  <si>
    <t>542647</t>
  </si>
  <si>
    <t>KESKİNLER TR-1 45-78-L00286_49336149</t>
  </si>
  <si>
    <t>02.10.2019 10:52:00</t>
  </si>
  <si>
    <t>02.10.2019 14:37:28</t>
  </si>
  <si>
    <t>633146</t>
  </si>
  <si>
    <t>KESKİNLER TR-1 45-78-L00286_49336283</t>
  </si>
  <si>
    <t>26.10.2019 18:38:00</t>
  </si>
  <si>
    <t>26.10.2019 19:22:41</t>
  </si>
  <si>
    <t>633067</t>
  </si>
  <si>
    <t>KESKİNLER TR-1 45-78-L00286_49336285</t>
  </si>
  <si>
    <t>26.10.2019 15:03:00</t>
  </si>
  <si>
    <t>26.10.2019 15:42:22</t>
  </si>
  <si>
    <t>633978</t>
  </si>
  <si>
    <t>29.10.2019 16:55:00</t>
  </si>
  <si>
    <t>29.10.2019 18:12:13</t>
  </si>
  <si>
    <t>611573</t>
  </si>
  <si>
    <t>AKGEDİK KÖK-1 45-71-M00162_EMLAKDERE M03</t>
  </si>
  <si>
    <t>22.10.2019 10:28:10</t>
  </si>
  <si>
    <t>22.10.2019 11:00:16</t>
  </si>
  <si>
    <t>583987</t>
  </si>
  <si>
    <t>05.10.2019 02:08:49</t>
  </si>
  <si>
    <t>05.10.2019 03:23:00</t>
  </si>
  <si>
    <t>633131</t>
  </si>
  <si>
    <t>BATTALMUSTAFA TR-1 45-77-L00204_DIREK TIPI TRAFO HUCRESI H01</t>
  </si>
  <si>
    <t>26.10.2019 18:01:25</t>
  </si>
  <si>
    <t>26.10.2019 19:06:28</t>
  </si>
  <si>
    <t>584204</t>
  </si>
  <si>
    <t>BAYAT TR-1 45-82-L00059_  H</t>
  </si>
  <si>
    <t>05.10.2019 08:25:55</t>
  </si>
  <si>
    <t>05.10.2019 11:29:02</t>
  </si>
  <si>
    <t>584491</t>
  </si>
  <si>
    <t>05.10.2019 13:24:39</t>
  </si>
  <si>
    <t>05.10.2019 14:49:41</t>
  </si>
  <si>
    <t>594923</t>
  </si>
  <si>
    <t>AZİMLİ TR-1 45-80-M00127_45-80-M00127</t>
  </si>
  <si>
    <t>06.10.2019 09:59:50</t>
  </si>
  <si>
    <t>06.10.2019 13:27:29</t>
  </si>
  <si>
    <t>606463</t>
  </si>
  <si>
    <t>UZUNHASANLAR TR-1 35-17-M00471_950300578</t>
  </si>
  <si>
    <t>09.10.2019 08:56:06</t>
  </si>
  <si>
    <t>09.10.2019 09:49:25</t>
  </si>
  <si>
    <t>606172</t>
  </si>
  <si>
    <t>BURUNCUK KÖK 35-20-L00273_  L02</t>
  </si>
  <si>
    <t>08.10.2019 14:05:57</t>
  </si>
  <si>
    <t>08.10.2019 15:52:08</t>
  </si>
  <si>
    <t>542169</t>
  </si>
  <si>
    <t>TR-1 5/2 35-20-L00368_DIREK TIPI TRAFO HUCRESI H01</t>
  </si>
  <si>
    <t>01.10.2019 09:23:58</t>
  </si>
  <si>
    <t>01.10.2019 12:06:06</t>
  </si>
  <si>
    <t>542298</t>
  </si>
  <si>
    <t>01.10.2019 12:07:00</t>
  </si>
  <si>
    <t>01.10.2019 15:44:03</t>
  </si>
  <si>
    <t>553022</t>
  </si>
  <si>
    <t>TR-1-5/10 35-20-L00054_DIREK TIPI TRAFO HUCRESI H01</t>
  </si>
  <si>
    <t>03.10.2019 10:12:00</t>
  </si>
  <si>
    <t>03.10.2019 15:21:50</t>
  </si>
  <si>
    <t>594964</t>
  </si>
  <si>
    <t>YAKACIK TR-4 35-20-L00242_35-20-L00242</t>
  </si>
  <si>
    <t>06.10.2019 10:38:11</t>
  </si>
  <si>
    <t>06.10.2019 12:12:42</t>
  </si>
  <si>
    <t>608276</t>
  </si>
  <si>
    <t>OVAKENT İM 35-15-A00003_LOKMAN KUYU L12</t>
  </si>
  <si>
    <t>13.10.2019 13:13:35</t>
  </si>
  <si>
    <t>13.10.2019 13:55:49</t>
  </si>
  <si>
    <t>595158</t>
  </si>
  <si>
    <t>ÖRNEKKÖY TR3 35-27-L00124_912521483</t>
  </si>
  <si>
    <t>06.10.2019 15:45:17</t>
  </si>
  <si>
    <t>06.10.2019 18:56:54</t>
  </si>
  <si>
    <t>542870</t>
  </si>
  <si>
    <t>02.10.2019 18:41:22</t>
  </si>
  <si>
    <t>02.10.2019 21:03:30</t>
  </si>
  <si>
    <t>633970</t>
  </si>
  <si>
    <t>29.10.2019 16:35:53</t>
  </si>
  <si>
    <t>29.10.2019 17:23:25</t>
  </si>
  <si>
    <t>610870</t>
  </si>
  <si>
    <t>20.10.2019 09:55:02</t>
  </si>
  <si>
    <t>20.10.2019 10:44:13</t>
  </si>
  <si>
    <t>584496</t>
  </si>
  <si>
    <t>YENİKÖY-4 35-26-L00143_956600438</t>
  </si>
  <si>
    <t>05.10.2019 13:33:18</t>
  </si>
  <si>
    <t>05.10.2019 16:37:50</t>
  </si>
  <si>
    <t>542691</t>
  </si>
  <si>
    <t>K-4384 35-07-K04384_B</t>
  </si>
  <si>
    <t>02.10.2019 11:51:18</t>
  </si>
  <si>
    <t>02.10.2019 12:37:31</t>
  </si>
  <si>
    <t>606906</t>
  </si>
  <si>
    <t>DM4/TR-8 35-27-M00022_C01b C</t>
  </si>
  <si>
    <t>10.10.2019 07:57:24</t>
  </si>
  <si>
    <t>10.10.2019 09:17:53</t>
  </si>
  <si>
    <t>633822</t>
  </si>
  <si>
    <t>OVAKENT TR-2 35-15-L00632_950386211</t>
  </si>
  <si>
    <t>28.10.2019 23:52:19</t>
  </si>
  <si>
    <t>29.10.2019 01:15:35</t>
  </si>
  <si>
    <t>583858</t>
  </si>
  <si>
    <t>PAYAMLI TR-1 35-10-L00056_912602291</t>
  </si>
  <si>
    <t>04.10.2019 21:04:21</t>
  </si>
  <si>
    <t>04.10.2019 22:27:15</t>
  </si>
  <si>
    <t>584090</t>
  </si>
  <si>
    <t>BEBEKLİ TR-1 45-77-L00196_45-77-L00196</t>
  </si>
  <si>
    <t>05.10.2019 06:19:47</t>
  </si>
  <si>
    <t>05.10.2019 09:07:34</t>
  </si>
  <si>
    <t>607683</t>
  </si>
  <si>
    <t>BEBEKLİ TR-3 45-77-L00198_DIREK TIPI TRAFO HUCRESI H01</t>
  </si>
  <si>
    <t>11.10.2019 17:59:08</t>
  </si>
  <si>
    <t>11.10.2019 20:03:10</t>
  </si>
  <si>
    <t>607713</t>
  </si>
  <si>
    <t>11.10.2019 20:06:00</t>
  </si>
  <si>
    <t>11.10.2019 20:32:29</t>
  </si>
  <si>
    <t>606514</t>
  </si>
  <si>
    <t>BEBEKLİ AHMETAĞA MAH. 45-77-L00201_A</t>
  </si>
  <si>
    <t>09.10.2019 09:52:05</t>
  </si>
  <si>
    <t>09.10.2019 10:49:23</t>
  </si>
  <si>
    <t>607458</t>
  </si>
  <si>
    <t>K-3247 35-07-K03247_913670562</t>
  </si>
  <si>
    <t>11.10.2019 10:39:36</t>
  </si>
  <si>
    <t>11.10.2019 11:33:30</t>
  </si>
  <si>
    <t>633332</t>
  </si>
  <si>
    <t>BEBEKLİ SARIALİLER TR-1 45-77-L00200_A</t>
  </si>
  <si>
    <t>27.10.2019 13:21:32</t>
  </si>
  <si>
    <t>27.10.2019 14:06:30</t>
  </si>
  <si>
    <t>542288</t>
  </si>
  <si>
    <t>ARMUTLU TR-9 35-27-M00566_956286139</t>
  </si>
  <si>
    <t>01.10.2019 12:18:20</t>
  </si>
  <si>
    <t>02.10.2019 16:51:33</t>
  </si>
  <si>
    <t>612181</t>
  </si>
  <si>
    <t>AŞAĞI ÇOBAN İSA TR-15 45-71-M00574_953214381</t>
  </si>
  <si>
    <t>23.10.2019 23:46:00</t>
  </si>
  <si>
    <t>24.10.2019 01:43:48</t>
  </si>
  <si>
    <t>611687</t>
  </si>
  <si>
    <t>KARAOĞLANLI SULAMA KOOP TR 45-71-M02121_45-71-M02121</t>
  </si>
  <si>
    <t>22.10.2019 15:22:37</t>
  </si>
  <si>
    <t>22.10.2019 17:44:53</t>
  </si>
  <si>
    <t>563234</t>
  </si>
  <si>
    <t>ANKA PARTNERS TARIM LTD.ŞTİ. ÖZEL 45-78-M00877Ö_DIREK TIPI TRAFO HUCRESI H01</t>
  </si>
  <si>
    <t>03.10.2019 22:04:16</t>
  </si>
  <si>
    <t>584178</t>
  </si>
  <si>
    <t>BEĞENLER TR-1 45-75-M00179_45-75-M00179</t>
  </si>
  <si>
    <t>05.10.2019 08:08:55</t>
  </si>
  <si>
    <t>05.10.2019 10:43:45</t>
  </si>
  <si>
    <t>605464</t>
  </si>
  <si>
    <t>KIRDAMLARI BOĞAZİÇİ TR-1 45-78-M00474_45-78-M00474</t>
  </si>
  <si>
    <t>07.10.2019 12:32:03</t>
  </si>
  <si>
    <t>07.10.2019 13:35:44</t>
  </si>
  <si>
    <t>542535</t>
  </si>
  <si>
    <t>BEKTAŞLAR TR-1 45-78-M00505_DIREK TIPI TRAFO HUCRESI H01</t>
  </si>
  <si>
    <t>02.10.2019 07:37:28</t>
  </si>
  <si>
    <t>02.10.2019 11:44:38</t>
  </si>
  <si>
    <t>606030</t>
  </si>
  <si>
    <t>KIRDAMLARI TR-1 45-78-M00504_DIREK TIPI TRAFO HUCRESI H01</t>
  </si>
  <si>
    <t>08.10.2019 11:16:15</t>
  </si>
  <si>
    <t>08.10.2019 13:49:14</t>
  </si>
  <si>
    <t>611817</t>
  </si>
  <si>
    <t>22.10.2019 22:28:56</t>
  </si>
  <si>
    <t>22.10.2019 23:56:11</t>
  </si>
  <si>
    <t>611619</t>
  </si>
  <si>
    <t>GERENKÖY TR-7 35-23-M00153_942459616</t>
  </si>
  <si>
    <t>22.10.2019 12:44:00</t>
  </si>
  <si>
    <t>22.10.2019 13:19:50</t>
  </si>
  <si>
    <t>634113</t>
  </si>
  <si>
    <t>İSMAİL AKSOY SLM GRB TR 35-27-M00703_DIREK TIPI TRAFO HUCRESI H01</t>
  </si>
  <si>
    <t>30.10.2019 09:16:21</t>
  </si>
  <si>
    <t>30.10.2019 10:36:49</t>
  </si>
  <si>
    <t>611044</t>
  </si>
  <si>
    <t>BELENYENİCE KÖYÜ TR-1 45-71-M01512_45-71-M01512</t>
  </si>
  <si>
    <t>20.10.2019 17:37:52</t>
  </si>
  <si>
    <t>20.10.2019 18:36:44</t>
  </si>
  <si>
    <t>611057</t>
  </si>
  <si>
    <t>20.10.2019 18:48:10</t>
  </si>
  <si>
    <t>20.10.2019 20:43:30</t>
  </si>
  <si>
    <t>611262</t>
  </si>
  <si>
    <t>AKYURT TR-1 35-29-L00624_950322766</t>
  </si>
  <si>
    <t>21.10.2019 12:23:31</t>
  </si>
  <si>
    <t>21.10.2019 15:15:59</t>
  </si>
  <si>
    <t>634506</t>
  </si>
  <si>
    <t>BELEVİ TR-1 35-13-L00060_35-13-L00060</t>
  </si>
  <si>
    <t>31.10.2019 11:05:20</t>
  </si>
  <si>
    <t>31.10.2019 13:08:27</t>
  </si>
  <si>
    <t>594903</t>
  </si>
  <si>
    <t>BELEVİ İM 35-13-A00002_İL FİDANLIĞI L16</t>
  </si>
  <si>
    <t>06.10.2019 11:05:37</t>
  </si>
  <si>
    <t>06.10.2019 11:20:25</t>
  </si>
  <si>
    <t>594682</t>
  </si>
  <si>
    <t>BELEVİ İM 35-13-A00002_BELEVİ OTOBAN SULAMA L09</t>
  </si>
  <si>
    <t>05.10.2019 17:44:30</t>
  </si>
  <si>
    <t>05.10.2019 19:30:17</t>
  </si>
  <si>
    <t>622230</t>
  </si>
  <si>
    <t>VAHİT ÇİFTÇİ ÖZEL TR 35-28-M00711Ö_DIREK TIPI TRAFO HUCRESI H01</t>
  </si>
  <si>
    <t>24.10.2019 08:20:55</t>
  </si>
  <si>
    <t>24.10.2019 12:09:01</t>
  </si>
  <si>
    <t>542172</t>
  </si>
  <si>
    <t>HATUNKÖY TR-1 45-82-L00001_45-82-L00001</t>
  </si>
  <si>
    <t>01.10.2019 09:29:55</t>
  </si>
  <si>
    <t>01.10.2019 17:32:17</t>
  </si>
  <si>
    <t>634385</t>
  </si>
  <si>
    <t>HATUNKÖY TR-1 45-82-L00001_DIREK TIPI TRAFO HUCRESI H01</t>
  </si>
  <si>
    <t>30.10.2019 23:23:23</t>
  </si>
  <si>
    <t>31.10.2019 00:25:46</t>
  </si>
  <si>
    <t>632719</t>
  </si>
  <si>
    <t>GÖRDES DM 45-75-M00050_GÖRDES ŞEHİR-2 M03</t>
  </si>
  <si>
    <t>25.10.2019 13:45:04</t>
  </si>
  <si>
    <t>25.10.2019 13:52:28</t>
  </si>
  <si>
    <t>632450</t>
  </si>
  <si>
    <t>UMMANDERESİ TR-1 45-75-M00075_45-75-M00075</t>
  </si>
  <si>
    <t>24.10.2019 18:15:17</t>
  </si>
  <si>
    <t>24.10.2019 18:36:21</t>
  </si>
  <si>
    <t>609031</t>
  </si>
  <si>
    <t>15.10.2019 11:58:12</t>
  </si>
  <si>
    <t>15.10.2019 12:07:37</t>
  </si>
  <si>
    <t>563180</t>
  </si>
  <si>
    <t>GÖRDES DM 45-75-M00050_KAŞIKÇI M11</t>
  </si>
  <si>
    <t>03.10.2019 15:55:39</t>
  </si>
  <si>
    <t>03.10.2019 18:11:47</t>
  </si>
  <si>
    <t>573419</t>
  </si>
  <si>
    <t>TR-17 35-32-L00116_946415255</t>
  </si>
  <si>
    <t>04.10.2019 09:44:35</t>
  </si>
  <si>
    <t>04.10.2019 14:12:12</t>
  </si>
  <si>
    <t>605668</t>
  </si>
  <si>
    <t>ALANKIYI TR-8 35-20-L00417_955200467</t>
  </si>
  <si>
    <t>07.10.2019 18:31:22</t>
  </si>
  <si>
    <t>07.10.2019 22:49:20</t>
  </si>
  <si>
    <t>607997</t>
  </si>
  <si>
    <t>MERKEZ BODAMAS TR-4 45-75-M00141_DIREK TIPI TRAFO HUCRESI H01</t>
  </si>
  <si>
    <t>12.10.2019 15:26:12</t>
  </si>
  <si>
    <t>12.10.2019 15:58:00</t>
  </si>
  <si>
    <t>608863</t>
  </si>
  <si>
    <t>KIRCALAR DM 35-16-M00261_  M09</t>
  </si>
  <si>
    <t>15.10.2019 05:39:06</t>
  </si>
  <si>
    <t>15.10.2019 08:01:00</t>
  </si>
  <si>
    <t>632685</t>
  </si>
  <si>
    <t>AŞAĞICUMA DM 35-16-M00103_  M02</t>
  </si>
  <si>
    <t>25.10.2019 12:04:53</t>
  </si>
  <si>
    <t>25.10.2019 12:42:04</t>
  </si>
  <si>
    <t>584142</t>
  </si>
  <si>
    <t>GÖBELLER TR-1 35-16-M00110_35-16-M00110</t>
  </si>
  <si>
    <t>05.10.2019 07:06:26</t>
  </si>
  <si>
    <t>05.10.2019 08:56:37</t>
  </si>
  <si>
    <t>607968</t>
  </si>
  <si>
    <t>ALANKÖY TR-1 35-20-L00288_955209618</t>
  </si>
  <si>
    <t>12.10.2019 14:05:49</t>
  </si>
  <si>
    <t>12.10.2019 19:13:19</t>
  </si>
  <si>
    <t>583456</t>
  </si>
  <si>
    <t>BADINCA TR-1 45-73-M00371_945686850</t>
  </si>
  <si>
    <t>04.10.2019 11:37:20</t>
  </si>
  <si>
    <t>04.10.2019 12:32:53</t>
  </si>
  <si>
    <t>606747</t>
  </si>
  <si>
    <t>TR-14 35-15-M00014_949933577</t>
  </si>
  <si>
    <t>09.10.2019 16:43:39</t>
  </si>
  <si>
    <t>04.11.2019 12:15:51</t>
  </si>
  <si>
    <t>542741</t>
  </si>
  <si>
    <t>YEŞİLYURT TR-5 45-73-M00802_945640197</t>
  </si>
  <si>
    <t>02.10.2019 14:03:04</t>
  </si>
  <si>
    <t>02.10.2019 15:05:43</t>
  </si>
  <si>
    <t>610867</t>
  </si>
  <si>
    <t>GÖLMARMARA TR-15 45-85-L00015_45-85-L00015</t>
  </si>
  <si>
    <t>20.10.2019 09:58:00</t>
  </si>
  <si>
    <t>20.10.2019 13:16:49</t>
  </si>
  <si>
    <t>542785</t>
  </si>
  <si>
    <t>TR-5 35-32-L00005_915166221</t>
  </si>
  <si>
    <t>02.10.2019 15:37:34</t>
  </si>
  <si>
    <t>02.10.2019 16:38:55</t>
  </si>
  <si>
    <t>632928</t>
  </si>
  <si>
    <t>BEYDAĞ İM 35-32-A00001_BAKIR L23</t>
  </si>
  <si>
    <t>26.10.2019 09:00:00</t>
  </si>
  <si>
    <t>26.10.2019 16:52:03</t>
  </si>
  <si>
    <t>634411</t>
  </si>
  <si>
    <t>31.10.2019 08:43:00</t>
  </si>
  <si>
    <t>31.10.2019 17:45:59</t>
  </si>
  <si>
    <t>612001</t>
  </si>
  <si>
    <t>MENDERES KÖYÜ TR-1 35-32-L00016_945345575</t>
  </si>
  <si>
    <t>23.10.2019 13:34:12</t>
  </si>
  <si>
    <t>23.10.2019 15:27:07</t>
  </si>
  <si>
    <t>583656</t>
  </si>
  <si>
    <t>04.10.2019 16:29:41</t>
  </si>
  <si>
    <t>04.10.2019 17:14:59</t>
  </si>
  <si>
    <t>605762</t>
  </si>
  <si>
    <t>BEYDERE TR-1 45-71-M01444_DIREK TIPI TRAFO HUCRESI H01</t>
  </si>
  <si>
    <t>07.10.2019 23:25:23</t>
  </si>
  <si>
    <t>08.10.2019 02:24:09</t>
  </si>
  <si>
    <t>594892</t>
  </si>
  <si>
    <t>TR-25 35-32-L00025_35-32-L00025</t>
  </si>
  <si>
    <t>06.10.2019 10:00:00</t>
  </si>
  <si>
    <t>06.10.2019 13:43:36</t>
  </si>
  <si>
    <t>610842</t>
  </si>
  <si>
    <t>BEYKÖY KÖK TR-12 35-32-L00012_  L05</t>
  </si>
  <si>
    <t>20.10.2019 09:15:00</t>
  </si>
  <si>
    <t>20.10.2019 10:42:25</t>
  </si>
  <si>
    <t>634076</t>
  </si>
  <si>
    <t>BEYKÖY KÖK TR-12 35-32-L00012_  L01</t>
  </si>
  <si>
    <t>30.10.2019 09:00:00</t>
  </si>
  <si>
    <t>30.10.2019 14:34:14</t>
  </si>
  <si>
    <t>633845</t>
  </si>
  <si>
    <t>29.10.2019 09:00:00</t>
  </si>
  <si>
    <t>29.10.2019 15:59:20</t>
  </si>
  <si>
    <t>610164</t>
  </si>
  <si>
    <t>L-110 BEYLER KÖYÜ 35-14-L00110_12123430</t>
  </si>
  <si>
    <t>17.10.2019 19:52:00</t>
  </si>
  <si>
    <t>17.10.2019 20:22:10</t>
  </si>
  <si>
    <t>610115</t>
  </si>
  <si>
    <t>17.10.2019 17:41:04</t>
  </si>
  <si>
    <t>17.10.2019 18:43:24</t>
  </si>
  <si>
    <t>542160</t>
  </si>
  <si>
    <t>BAĞLICA KÖK 45-79-M00248_  M04</t>
  </si>
  <si>
    <t>01.10.2019 09:20:00</t>
  </si>
  <si>
    <t>01.10.2019 13:46:00</t>
  </si>
  <si>
    <t>611720</t>
  </si>
  <si>
    <t>TARIMSAL SULAMA TR-39 45-85-L00166_DIREK TIPI TRAFO HUCRESI H01</t>
  </si>
  <si>
    <t>22.10.2019 16:47:25</t>
  </si>
  <si>
    <t>22.10.2019 18:44:42</t>
  </si>
  <si>
    <t>605920</t>
  </si>
  <si>
    <t>BEYLER KÖK 45-85-L00034_  L03</t>
  </si>
  <si>
    <t>08.10.2019 09:25:00</t>
  </si>
  <si>
    <t>08.10.2019 09:53:54</t>
  </si>
  <si>
    <t>584209</t>
  </si>
  <si>
    <t>05.10.2019 08:34:37</t>
  </si>
  <si>
    <t>05.10.2019 09:17:16</t>
  </si>
  <si>
    <t>584253</t>
  </si>
  <si>
    <t>DM-3/2 35-29-M00101_DIREK TIPI TRAFO HUCRESI H01</t>
  </si>
  <si>
    <t>05.10.2019 07:04:46</t>
  </si>
  <si>
    <t>05.10.2019 10:18:34</t>
  </si>
  <si>
    <t>584471</t>
  </si>
  <si>
    <t>DM-3/2 35-29-M00101_48373622</t>
  </si>
  <si>
    <t>05.10.2019 12:49:06</t>
  </si>
  <si>
    <t>05.10.2019 15:19:35</t>
  </si>
  <si>
    <t>622320</t>
  </si>
  <si>
    <t>DM-3/2 35-29-M00101_950315936</t>
  </si>
  <si>
    <t>24.10.2019 11:24:27</t>
  </si>
  <si>
    <t>24.10.2019 12:04:47</t>
  </si>
  <si>
    <t>609864</t>
  </si>
  <si>
    <t>17.10.2019 09:34:40</t>
  </si>
  <si>
    <t>17.10.2019 15:51:02</t>
  </si>
  <si>
    <t>610287</t>
  </si>
  <si>
    <t>BEYLİKLİ TR-1 45-78-M00727_49284181</t>
  </si>
  <si>
    <t>18.10.2019 20:17:55</t>
  </si>
  <si>
    <t>18.10.2019 21:18:00</t>
  </si>
  <si>
    <t>608027</t>
  </si>
  <si>
    <t>YUKARIKARACAİBRAHİMLER TR-1 45-86-M00171_950271000</t>
  </si>
  <si>
    <t>12.10.2019 16:50:10</t>
  </si>
  <si>
    <t>12.10.2019 17:59:30</t>
  </si>
  <si>
    <t>612074</t>
  </si>
  <si>
    <t>BEYLİKLİ TR-1 45-78-M00727_49284113</t>
  </si>
  <si>
    <t>23.10.2019 16:28:19</t>
  </si>
  <si>
    <t>23.10.2019 17:24:55</t>
  </si>
  <si>
    <t>542123</t>
  </si>
  <si>
    <t>BEYLİKLİ TR-1 45-78-M00727_DIREK TIPI TRAFO HUCRESI H01</t>
  </si>
  <si>
    <t>01.10.2019 06:35:05</t>
  </si>
  <si>
    <t>01.10.2019 08:15:59</t>
  </si>
  <si>
    <t>605816</t>
  </si>
  <si>
    <t>08.10.2019 05:40:38</t>
  </si>
  <si>
    <t>08.10.2019 06:18:42</t>
  </si>
  <si>
    <t>610263</t>
  </si>
  <si>
    <t>ALEMŞAHLI TR-4 HİSAR 45-79-M00454_DIREK TIPI TRAFO HUCRESI H01</t>
  </si>
  <si>
    <t>18.10.2019 16:46:40</t>
  </si>
  <si>
    <t>18.10.2019 18:02:00</t>
  </si>
  <si>
    <t>609619</t>
  </si>
  <si>
    <t>BEYPINAR TR-1 45-81-M00122_A</t>
  </si>
  <si>
    <t>16.10.2019 17:32:29</t>
  </si>
  <si>
    <t>16.10.2019 18:51:25</t>
  </si>
  <si>
    <t>542174</t>
  </si>
  <si>
    <t>ALEMŞAHLI TR-2 45-79-M00449_945558261</t>
  </si>
  <si>
    <t>01.10.2019 09:13:06</t>
  </si>
  <si>
    <t>01.10.2019 10:54:07</t>
  </si>
  <si>
    <t>634695</t>
  </si>
  <si>
    <t>AZMANLAR TR-1 45-81-M00124_45-81-M00124</t>
  </si>
  <si>
    <t>31.10.2019 20:11:18</t>
  </si>
  <si>
    <t>31.10.2019 21:10:44</t>
  </si>
  <si>
    <t>634491</t>
  </si>
  <si>
    <t>ÇAPAK KÖK 35-26-M00435_DAĞKIZILCA-1/DAĞKIZILCA-2 GİRİŞ M01</t>
  </si>
  <si>
    <t>31.10.2019 10:46:43</t>
  </si>
  <si>
    <t>31.10.2019 11:01:52</t>
  </si>
  <si>
    <t>583785</t>
  </si>
  <si>
    <t>DM-1/10 (TR-18) 35-19-M00018_50108248</t>
  </si>
  <si>
    <t>04.10.2019 17:38:55</t>
  </si>
  <si>
    <t>04.10.2019 22:24:50</t>
  </si>
  <si>
    <t>542110</t>
  </si>
  <si>
    <t>BİRGİ DM 35-15-L01013_  L11</t>
  </si>
  <si>
    <t>01.10.2019 02:20:04</t>
  </si>
  <si>
    <t>01.10.2019 02:40:05</t>
  </si>
  <si>
    <t>609793</t>
  </si>
  <si>
    <t>BİRGİ TR-10 35-15-L00266_c1b 48762249</t>
  </si>
  <si>
    <t>17.10.2019 07:56:22</t>
  </si>
  <si>
    <t>17.10.2019 09:11:15</t>
  </si>
  <si>
    <t>611276</t>
  </si>
  <si>
    <t>21.10.2019 13:23:00</t>
  </si>
  <si>
    <t>21.10.2019 13:51:09</t>
  </si>
  <si>
    <t>607218</t>
  </si>
  <si>
    <t>YENİ KENT TR-3 35-16-M00028_35-16-M00028</t>
  </si>
  <si>
    <t>10.10.2019 15:58:47</t>
  </si>
  <si>
    <t>10.10.2019 19:10:32</t>
  </si>
  <si>
    <t>633774</t>
  </si>
  <si>
    <t>TR-13 35-16-L00013_A1b</t>
  </si>
  <si>
    <t>28.10.2019 17:59:29</t>
  </si>
  <si>
    <t>28.10.2019 19:06:16</t>
  </si>
  <si>
    <t>610819</t>
  </si>
  <si>
    <t>KARABURUN TR-3 35-21-L00007_953359631</t>
  </si>
  <si>
    <t>20.10.2019 08:01:53</t>
  </si>
  <si>
    <t>20.10.2019 14:50:29</t>
  </si>
  <si>
    <t>607267</t>
  </si>
  <si>
    <t>KAYMAKÇI TR-30 35-15-L00240_950406346</t>
  </si>
  <si>
    <t>10.10.2019 13:29:27</t>
  </si>
  <si>
    <t>11.10.2019 12:50:01</t>
  </si>
  <si>
    <t>584055</t>
  </si>
  <si>
    <t>AHMET AKTAR VE ARKADAŞLARI TR 35-24-M00020_35-24-M00020</t>
  </si>
  <si>
    <t>05.10.2019 01:02:28</t>
  </si>
  <si>
    <t>05.10.2019 04:45:38</t>
  </si>
  <si>
    <t>608016</t>
  </si>
  <si>
    <t>K-4023 35-01-K04023_35-01-K04023</t>
  </si>
  <si>
    <t>12.10.2019 16:26:00</t>
  </si>
  <si>
    <t>12.10.2019 17:23:34</t>
  </si>
  <si>
    <t>595245</t>
  </si>
  <si>
    <t>06.10.2019 20:59:17</t>
  </si>
  <si>
    <t>06.10.2019 21:36:14</t>
  </si>
  <si>
    <t>584048</t>
  </si>
  <si>
    <t>SELEKLER TR-1 45-86-M00163_DIREK TIPI TRAFO HUCRESI H01</t>
  </si>
  <si>
    <t>05.10.2019 03:26:52</t>
  </si>
  <si>
    <t>05.10.2019 05:32:20</t>
  </si>
  <si>
    <t>607837</t>
  </si>
  <si>
    <t>BORLU TR-3 45-86-M00048_915764458</t>
  </si>
  <si>
    <t>12.10.2019 09:34:02</t>
  </si>
  <si>
    <t>12.10.2019 10:27:27</t>
  </si>
  <si>
    <t>610817</t>
  </si>
  <si>
    <t>BORLU TARIMSAL SULAMA 45-86-M00179_DIREK TIPI TRAFO HUCRESI H01</t>
  </si>
  <si>
    <t>20.10.2019 08:15:01</t>
  </si>
  <si>
    <t>20.10.2019 08:46:20</t>
  </si>
  <si>
    <t>622205</t>
  </si>
  <si>
    <t>FATİH MAH. TR-4 45-86-M00203_45-86-M00203</t>
  </si>
  <si>
    <t>24.10.2019 08:18:33</t>
  </si>
  <si>
    <t>24.10.2019 08:53:03</t>
  </si>
  <si>
    <t>609567</t>
  </si>
  <si>
    <t>TOKMAKLI KÖK 45-86-M00047_  M01</t>
  </si>
  <si>
    <t>16.10.2019 15:49:37</t>
  </si>
  <si>
    <t>16.10.2019 17:38:05</t>
  </si>
  <si>
    <t>633836</t>
  </si>
  <si>
    <t>TOKMAKLI KÖK 45-86-M00047_  M02</t>
  </si>
  <si>
    <t>29.10.2019 07:44:48</t>
  </si>
  <si>
    <t>29.10.2019 08:11:57</t>
  </si>
  <si>
    <t>607318</t>
  </si>
  <si>
    <t>K-1543 35-02-K01543_99838445</t>
  </si>
  <si>
    <t>10.10.2019 21:21:55</t>
  </si>
  <si>
    <t>10.10.2019 22:14:50</t>
  </si>
  <si>
    <t>606646</t>
  </si>
  <si>
    <t>SARUHANLI DM 45-80-M00001_HACIRAHMANLI M13</t>
  </si>
  <si>
    <t>09.10.2019 13:16:09</t>
  </si>
  <si>
    <t>09.10.2019 14:47:29</t>
  </si>
  <si>
    <t>583819</t>
  </si>
  <si>
    <t>AŞAĞIBOSTANCI TR-1 45-76-L00027_A</t>
  </si>
  <si>
    <t>04.10.2019 19:30:17</t>
  </si>
  <si>
    <t>04.10.2019 20:51:56</t>
  </si>
  <si>
    <t>583584</t>
  </si>
  <si>
    <t>BAŞPINAR TR-1 45-76-L00017_C</t>
  </si>
  <si>
    <t>04.10.2019 14:50:10</t>
  </si>
  <si>
    <t>04.10.2019 15:54:40</t>
  </si>
  <si>
    <t>553016</t>
  </si>
  <si>
    <t>BAŞPINAR KÖK 45-76-L00001_  L05</t>
  </si>
  <si>
    <t>03.10.2019 10:02:00</t>
  </si>
  <si>
    <t>03.10.2019 13:16:09</t>
  </si>
  <si>
    <t>610995</t>
  </si>
  <si>
    <t>BOSTANCI TR-1 45-76-L00025_DIREK TIPI TRAFO HUCRESI H01</t>
  </si>
  <si>
    <t>20.10.2019 15:35:22</t>
  </si>
  <si>
    <t>20.10.2019 17:41:32</t>
  </si>
  <si>
    <t>607165</t>
  </si>
  <si>
    <t>SARUHANLI TR-24 45-80-M00024_956563249</t>
  </si>
  <si>
    <t>10.10.2019 14:39:46</t>
  </si>
  <si>
    <t>10.10.2019 16:15:57</t>
  </si>
  <si>
    <t>583773</t>
  </si>
  <si>
    <t>BOYNUYOĞUN TR-2 35-29-L00337_B</t>
  </si>
  <si>
    <t>04.10.2019 18:26:24</t>
  </si>
  <si>
    <t>04.10.2019 19:22:16</t>
  </si>
  <si>
    <t>608155</t>
  </si>
  <si>
    <t>ÖMER AKTÜRK SULAMA GRUBU 35-29-L00295_C</t>
  </si>
  <si>
    <t>13.10.2019 08:35:37</t>
  </si>
  <si>
    <t>13.10.2019 10:47:44</t>
  </si>
  <si>
    <t>609725</t>
  </si>
  <si>
    <t>BOYNUYOĞUN KÖK 35-29-L00051_  L01</t>
  </si>
  <si>
    <t>16.10.2019 20:24:38</t>
  </si>
  <si>
    <t>16.10.2019 20:37:28</t>
  </si>
  <si>
    <t>612003</t>
  </si>
  <si>
    <t>BOZALAN TR-2 35-28-M00280_35-28-M00280</t>
  </si>
  <si>
    <t>23.10.2019 13:38:00</t>
  </si>
  <si>
    <t>23.10.2019 15:24:01</t>
  </si>
  <si>
    <t>611923</t>
  </si>
  <si>
    <t>BOZALAN TR-1 35-28-M00281_B</t>
  </si>
  <si>
    <t>23.10.2019 10:23:00</t>
  </si>
  <si>
    <t>23.10.2019 13:27:17</t>
  </si>
  <si>
    <t>610755</t>
  </si>
  <si>
    <t>BOZÇATLI TR-1 45-74-M00248_DIREK TIPI TRAFO HUCRESI H01</t>
  </si>
  <si>
    <t>19.10.2019 19:54:00</t>
  </si>
  <si>
    <t>19.10.2019 20:33:16</t>
  </si>
  <si>
    <t>611386</t>
  </si>
  <si>
    <t>21.10.2019 17:48:19</t>
  </si>
  <si>
    <t>21.10.2019 19:18:14</t>
  </si>
  <si>
    <t>609669</t>
  </si>
  <si>
    <t>16.10.2019 18:30:59</t>
  </si>
  <si>
    <t>16.10.2019 23:28:16</t>
  </si>
  <si>
    <t>609550</t>
  </si>
  <si>
    <t>AHMETLİ TR-45 ŞEHİTLER 45-84-L00045_955179109</t>
  </si>
  <si>
    <t>16.10.2019 14:55:05</t>
  </si>
  <si>
    <t>16.10.2019 15:43:12</t>
  </si>
  <si>
    <t>542608</t>
  </si>
  <si>
    <t>BOZKÖY TARIMSAL SULAMA TR-2 35-16-M00224_35-16-M00224</t>
  </si>
  <si>
    <t>02.10.2019 09:45:58</t>
  </si>
  <si>
    <t>02.10.2019 11:22:20</t>
  </si>
  <si>
    <t>610326</t>
  </si>
  <si>
    <t>BOZKÖY TR-1 35-16-M00051_DIREK TIPI TRAFO HUCRESI H01</t>
  </si>
  <si>
    <t>18.10.2019 13:48:18</t>
  </si>
  <si>
    <t>609854</t>
  </si>
  <si>
    <t>AZMAK TR-1 35-21-L00046_35-21-L00046</t>
  </si>
  <si>
    <t>17.10.2019 09:37:00</t>
  </si>
  <si>
    <t>17.10.2019 18:09:39</t>
  </si>
  <si>
    <t>583841</t>
  </si>
  <si>
    <t>AZMAK TR-1 35-21-L00046_A</t>
  </si>
  <si>
    <t>04.10.2019 20:22:17</t>
  </si>
  <si>
    <t>05.10.2019 00:18:34</t>
  </si>
  <si>
    <t>583454</t>
  </si>
  <si>
    <t>04.10.2019 11:34:40</t>
  </si>
  <si>
    <t>04.10.2019 15:46:31</t>
  </si>
  <si>
    <t>595053</t>
  </si>
  <si>
    <t>AKÇAKİLİSE TR-1 35-21-L00044_A</t>
  </si>
  <si>
    <t>06.10.2019 14:06:00</t>
  </si>
  <si>
    <t>06.10.2019 16:19:40</t>
  </si>
  <si>
    <t>594524</t>
  </si>
  <si>
    <t>AKÇAKİLİSE TR-1 35-21-L00044_35-21-L00044</t>
  </si>
  <si>
    <t>05.10.2019 14:31:52</t>
  </si>
  <si>
    <t>05.10.2019 20:45:59</t>
  </si>
  <si>
    <t>584440</t>
  </si>
  <si>
    <t>05.10.2019 12:23:00</t>
  </si>
  <si>
    <t>05.10.2019 13:41:22</t>
  </si>
  <si>
    <t>608231</t>
  </si>
  <si>
    <t>DM02/TR27 45-73-M00044_945671923</t>
  </si>
  <si>
    <t>13.10.2019 11:12:18</t>
  </si>
  <si>
    <t>13.10.2019 13:35:17</t>
  </si>
  <si>
    <t>584343</t>
  </si>
  <si>
    <t>ZEYTİNLİOVA TR-18 45-72-L00411_  L04</t>
  </si>
  <si>
    <t>05.10.2019 10:21:48</t>
  </si>
  <si>
    <t>05.10.2019 11:26:21</t>
  </si>
  <si>
    <t>610803</t>
  </si>
  <si>
    <t>20.10.2019 03:56:10</t>
  </si>
  <si>
    <t>20.10.2019 04:38:21</t>
  </si>
  <si>
    <t>610082</t>
  </si>
  <si>
    <t>BÖLCEK DM 35-16-M00153_  M01</t>
  </si>
  <si>
    <t>17.10.2019 16:47:19</t>
  </si>
  <si>
    <t>17.10.2019 17:42:52</t>
  </si>
  <si>
    <t>563126</t>
  </si>
  <si>
    <t>BİRGİ TR-13 35-15-L00268_950391440</t>
  </si>
  <si>
    <t>03.10.2019 13:21:03</t>
  </si>
  <si>
    <t>03.10.2019 14:58:20</t>
  </si>
  <si>
    <t>583814</t>
  </si>
  <si>
    <t>TR-2/83 45-83-L00083_955152850</t>
  </si>
  <si>
    <t>04.10.2019 19:18:04</t>
  </si>
  <si>
    <t>04.10.2019 20:36:02</t>
  </si>
  <si>
    <t>583761</t>
  </si>
  <si>
    <t>TİRE TR-12 35-29-L00012_950316044</t>
  </si>
  <si>
    <t>04.10.2019 18:12:15</t>
  </si>
  <si>
    <t>07.10.2019 18:02:55</t>
  </si>
  <si>
    <t>606714</t>
  </si>
  <si>
    <t>HALİLBEYLİ DM 35-27-M00620_HALİLBEYLİ İÇME SUYU M05</t>
  </si>
  <si>
    <t>09.10.2019 15:35:29</t>
  </si>
  <si>
    <t>09.10.2019 18:22:22</t>
  </si>
  <si>
    <t>608399</t>
  </si>
  <si>
    <t>DM-1/53 35-29-M00053_  M01</t>
  </si>
  <si>
    <t>13.10.2019 18:11:13</t>
  </si>
  <si>
    <t>13.10.2019 19:42:38</t>
  </si>
  <si>
    <t>610599</t>
  </si>
  <si>
    <t>ALTINKÖY TR-1 45-81-M00120_945626395</t>
  </si>
  <si>
    <t>19.10.2019 13:24:54</t>
  </si>
  <si>
    <t>19.10.2019 14:09:37</t>
  </si>
  <si>
    <t>633359</t>
  </si>
  <si>
    <t>ÇAKIRBEYLİ KÖYLÜ-2 35-26-M00487_10330779</t>
  </si>
  <si>
    <t>27.10.2019 15:06:03</t>
  </si>
  <si>
    <t>27.10.2019 18:11:41</t>
  </si>
  <si>
    <t>606805</t>
  </si>
  <si>
    <t>BURHAN TR-1 45-78-M00743_45-78-M00743</t>
  </si>
  <si>
    <t>09.10.2019 18:23:48</t>
  </si>
  <si>
    <t>09.10.2019 20:30:18</t>
  </si>
  <si>
    <t>608653</t>
  </si>
  <si>
    <t>K-49 35-01-K00049_1N N</t>
  </si>
  <si>
    <t>14.10.2019 13:35:37</t>
  </si>
  <si>
    <t>14.10.2019 17:24:32</t>
  </si>
  <si>
    <t>608696</t>
  </si>
  <si>
    <t>K-49 35-01-K00049_A2 A</t>
  </si>
  <si>
    <t>14.10.2019 15:46:47</t>
  </si>
  <si>
    <t>14.10.2019 17:35:12</t>
  </si>
  <si>
    <t>612169</t>
  </si>
  <si>
    <t>TR-15 35-19-L00015_956662983</t>
  </si>
  <si>
    <t>23.10.2019 21:16:54</t>
  </si>
  <si>
    <t>23.10.2019 23:00:23</t>
  </si>
  <si>
    <t>606111</t>
  </si>
  <si>
    <t>BÜLBÜLLER TR-1 35-15-L00533_A</t>
  </si>
  <si>
    <t>08.10.2019 12:50:46</t>
  </si>
  <si>
    <t>08.10.2019 14:41:00</t>
  </si>
  <si>
    <t>610929</t>
  </si>
  <si>
    <t>TR-248 35-28-M00549_DIREK TIPI TRAFO HUCRESI H01</t>
  </si>
  <si>
    <t>20.10.2019 11:51:24</t>
  </si>
  <si>
    <t>20.10.2019 13:06:58</t>
  </si>
  <si>
    <t>584010</t>
  </si>
  <si>
    <t>TİRE İM-DM-1 35-29-A00001_DM-2 ÇIKIŞI M16</t>
  </si>
  <si>
    <t>05.10.2019 01:58:54</t>
  </si>
  <si>
    <t>05.10.2019 02:58:00</t>
  </si>
  <si>
    <t>606698</t>
  </si>
  <si>
    <t>K-3791 35-07-K03791_A</t>
  </si>
  <si>
    <t>09.10.2019 14:37:48</t>
  </si>
  <si>
    <t>09.10.2019 15:41:17</t>
  </si>
  <si>
    <t>607052</t>
  </si>
  <si>
    <t>BÜNYAN OSMANİYE TARIMSAL SULAMA TR-1 45-72-L00561_DIREK TIPI TRAFO HUCRESI H01</t>
  </si>
  <si>
    <t>10.10.2019 11:05:14</t>
  </si>
  <si>
    <t>10.10.2019 14:34:20</t>
  </si>
  <si>
    <t>542328</t>
  </si>
  <si>
    <t>BAĞLICA KÖK 45-79-M00248_  M02</t>
  </si>
  <si>
    <t>01.10.2019 13:47:00</t>
  </si>
  <si>
    <t>01.10.2019 15:21:09</t>
  </si>
  <si>
    <t>606451</t>
  </si>
  <si>
    <t>K-56 35-07-K00056_35-07-K00056</t>
  </si>
  <si>
    <t>09.10.2019 08:44:00</t>
  </si>
  <si>
    <t>09.10.2019 11:21:42</t>
  </si>
  <si>
    <t>608037</t>
  </si>
  <si>
    <t>BÜYÜKBELEN TR-7 45-80-M00098_B</t>
  </si>
  <si>
    <t>12.10.2019 17:03:49</t>
  </si>
  <si>
    <t>12.10.2019 18:16:55</t>
  </si>
  <si>
    <t>594557</t>
  </si>
  <si>
    <t>BELEN KÖK 45-80-M00066_  M03</t>
  </si>
  <si>
    <t>05.10.2019 15:17:24</t>
  </si>
  <si>
    <t>05.10.2019 17:52:06</t>
  </si>
  <si>
    <t>607548</t>
  </si>
  <si>
    <t>M-210(DM-2/23) 35-09-M00210_912079483</t>
  </si>
  <si>
    <t>11.10.2019 13:54:38</t>
  </si>
  <si>
    <t>11.10.2019 20:30:40</t>
  </si>
  <si>
    <t>583825</t>
  </si>
  <si>
    <t>BAĞLICA TR-3 45-79-M00288_945566445</t>
  </si>
  <si>
    <t>04.10.2019 19:20:50</t>
  </si>
  <si>
    <t>04.10.2019 21:32:45</t>
  </si>
  <si>
    <t>632565</t>
  </si>
  <si>
    <t>BELEN KÖK 45-80-M00066_  M04</t>
  </si>
  <si>
    <t>25.10.2019 08:53:33</t>
  </si>
  <si>
    <t>25.10.2019 10:02:04</t>
  </si>
  <si>
    <t>632631</t>
  </si>
  <si>
    <t>BÜYÜKBELEN TR-4 45-80-M00099_A</t>
  </si>
  <si>
    <t>25.10.2019 10:07:26</t>
  </si>
  <si>
    <t>25.10.2019 11:34:10</t>
  </si>
  <si>
    <t>610530</t>
  </si>
  <si>
    <t>BÜYÜKBELEN TR-2 45-80-M00067_A</t>
  </si>
  <si>
    <t>19.10.2019 11:03:47</t>
  </si>
  <si>
    <t>19.10.2019 13:02:43</t>
  </si>
  <si>
    <t>611341</t>
  </si>
  <si>
    <t>AVDAN TR-1 45-82-M00230_945534135</t>
  </si>
  <si>
    <t>21.10.2019 15:49:53</t>
  </si>
  <si>
    <t>21.10.2019 18:24:06</t>
  </si>
  <si>
    <t>609088</t>
  </si>
  <si>
    <t>M-1250 35-01-M01250_911662979</t>
  </si>
  <si>
    <t>15.10.2019 13:53:17</t>
  </si>
  <si>
    <t>15.10.2019 14:40:54</t>
  </si>
  <si>
    <t>606217</t>
  </si>
  <si>
    <t>BÜYÜKBELEN TR-5 45-80-M00097_DIREK TIPI TRAFO HUCRESI H01</t>
  </si>
  <si>
    <t>08.10.2019 15:43:07</t>
  </si>
  <si>
    <t>08.10.2019 16:57:45</t>
  </si>
  <si>
    <t>633920</t>
  </si>
  <si>
    <t>DERBENT TR-3 45-83-L00323_955160091</t>
  </si>
  <si>
    <t>29.10.2019 13:25:43</t>
  </si>
  <si>
    <t>29.10.2019 14:21:59</t>
  </si>
  <si>
    <t>634690</t>
  </si>
  <si>
    <t>TR-2/76 45-83-L00076_955153144</t>
  </si>
  <si>
    <t>31.10.2019 20:13:32</t>
  </si>
  <si>
    <t>31.10.2019 20:39:10</t>
  </si>
  <si>
    <t>594481</t>
  </si>
  <si>
    <t>K-2932 35-07-K02932_99407596</t>
  </si>
  <si>
    <t>05.10.2019 13:46:27</t>
  </si>
  <si>
    <t>05.10.2019 14:52:06</t>
  </si>
  <si>
    <t>606289</t>
  </si>
  <si>
    <t>EKREM KURDEŞ SULAMA GRUBU 35-29-L00663_35-29-L00663</t>
  </si>
  <si>
    <t>08.10.2019 14:43:17</t>
  </si>
  <si>
    <t>08.10.2019 18:45:56</t>
  </si>
  <si>
    <t>583890</t>
  </si>
  <si>
    <t>BÜYÜKKALE TR-2 35-29-L00666_B</t>
  </si>
  <si>
    <t>04.10.2019 23:00:45</t>
  </si>
  <si>
    <t>05.10.2019 00:55:54</t>
  </si>
  <si>
    <t>584103</t>
  </si>
  <si>
    <t>05.10.2019 06:41:51</t>
  </si>
  <si>
    <t>05.10.2019 10:33:56</t>
  </si>
  <si>
    <t>583677</t>
  </si>
  <si>
    <t>BÜYÜKKALE TR-1 35-29-L00668_C</t>
  </si>
  <si>
    <t>04.10.2019 16:38:44</t>
  </si>
  <si>
    <t>04.10.2019 17:54:30</t>
  </si>
  <si>
    <t>583531</t>
  </si>
  <si>
    <t>BÜYÜKKALE TR-2 35-29-L00666_A</t>
  </si>
  <si>
    <t>04.10.2019 13:49:46</t>
  </si>
  <si>
    <t>04.10.2019 14:56:03</t>
  </si>
  <si>
    <t>610072</t>
  </si>
  <si>
    <t>17.10.2019 16:31:00</t>
  </si>
  <si>
    <t>17.10.2019 16:54:25</t>
  </si>
  <si>
    <t>608267</t>
  </si>
  <si>
    <t>SOMA TR-17/2 45-82-M00110_945524621</t>
  </si>
  <si>
    <t>13.10.2019 12:54:28</t>
  </si>
  <si>
    <t>13.10.2019 13:26:42</t>
  </si>
  <si>
    <t>634136</t>
  </si>
  <si>
    <t>CABERBURHAN TR-1 45-73-M00869_B</t>
  </si>
  <si>
    <t>30.10.2019 09:57:22</t>
  </si>
  <si>
    <t>30.10.2019 11:33:05</t>
  </si>
  <si>
    <t>583545</t>
  </si>
  <si>
    <t>TR-2/79 45-83-L00079_955139658</t>
  </si>
  <si>
    <t>04.10.2019 14:11:30</t>
  </si>
  <si>
    <t>04.10.2019 15:18:17</t>
  </si>
  <si>
    <t>633263</t>
  </si>
  <si>
    <t>GÜMÜŞÇAY KÖK 45-73-M00477_  M04</t>
  </si>
  <si>
    <t>27.10.2019 10:20:00</t>
  </si>
  <si>
    <t>27.10.2019 10:57:08</t>
  </si>
  <si>
    <t>610964</t>
  </si>
  <si>
    <t>20.10.2019 13:47:39</t>
  </si>
  <si>
    <t>20.10.2019 15:12:14</t>
  </si>
  <si>
    <t>542305</t>
  </si>
  <si>
    <t>BÜKNÜŞ TR-2 45-72-L00527_956529109</t>
  </si>
  <si>
    <t>01.10.2019 13:05:54</t>
  </si>
  <si>
    <t>01.10.2019 18:45:07</t>
  </si>
  <si>
    <t>605387</t>
  </si>
  <si>
    <t>CAMBAZLI TR-1 35-29-L00248_DIREK TIPI TRAFO HUCRESI H01</t>
  </si>
  <si>
    <t>07.10.2019 09:50:03</t>
  </si>
  <si>
    <t>07.10.2019 14:58:52</t>
  </si>
  <si>
    <t>608257</t>
  </si>
  <si>
    <t>SELAHATTİN TURGUT ÖZEL TR 45-84-L00089Ö_DIREK TIPI TRAFO HUCRESI H01</t>
  </si>
  <si>
    <t>13.10.2019 12:24:20</t>
  </si>
  <si>
    <t>13.10.2019 13:45:16</t>
  </si>
  <si>
    <t>622302</t>
  </si>
  <si>
    <t>BAĞYURDU TR-3 (DM-2/1) 35-27-L00242_35-27-L00242</t>
  </si>
  <si>
    <t>24.10.2019 15:09:48</t>
  </si>
  <si>
    <t>608980</t>
  </si>
  <si>
    <t>ÇIPLAK KÖK 35-29-M00126_  M02</t>
  </si>
  <si>
    <t>15.10.2019 10:30:41</t>
  </si>
  <si>
    <t>15.10.2019 11:41:18</t>
  </si>
  <si>
    <t>610010</t>
  </si>
  <si>
    <t>YEŞİLOVA ÇAYIR TR-2 35-20-L00127_955189803</t>
  </si>
  <si>
    <t>17.10.2019 14:30:47</t>
  </si>
  <si>
    <t>17.10.2019 17:40:21</t>
  </si>
  <si>
    <t>608510</t>
  </si>
  <si>
    <t>YEŞİLOVA ÇAYIR TR-2 35-20-L00127_35-20-L00127</t>
  </si>
  <si>
    <t>14.10.2019 09:35:00</t>
  </si>
  <si>
    <t>14.10.2019 14:00:37</t>
  </si>
  <si>
    <t>606493</t>
  </si>
  <si>
    <t>YEŞİLOVA ÇAYIR TR-2 35-20-L00127_955189541</t>
  </si>
  <si>
    <t>09.10.2019 09:18:11</t>
  </si>
  <si>
    <t>09.10.2019 13:00:37</t>
  </si>
  <si>
    <t>609224</t>
  </si>
  <si>
    <t>DM-2/19 35-29-M00019_950325468</t>
  </si>
  <si>
    <t>15.10.2019 19:15:06</t>
  </si>
  <si>
    <t>15.10.2019 21:09:09</t>
  </si>
  <si>
    <t>607910</t>
  </si>
  <si>
    <t>12.10.2019 11:35:52</t>
  </si>
  <si>
    <t>12.10.2019 12:05:45</t>
  </si>
  <si>
    <t>610632</t>
  </si>
  <si>
    <t>BAĞYURDU TM 35-27-A00003_STADYUM-1 M04</t>
  </si>
  <si>
    <t>19.10.2019 15:16:08</t>
  </si>
  <si>
    <t>607288</t>
  </si>
  <si>
    <t>FIRINLI TR-3 35-20-L00091_955198476</t>
  </si>
  <si>
    <t>10.10.2019 18:43:04</t>
  </si>
  <si>
    <t>10.10.2019 19:50:15</t>
  </si>
  <si>
    <t>632406</t>
  </si>
  <si>
    <t>YAŞAR SÖKELİOĞLU-1 35-20-L00099_9096320</t>
  </si>
  <si>
    <t>24.10.2019 15:46:09</t>
  </si>
  <si>
    <t>24.10.2019 17:15:37</t>
  </si>
  <si>
    <t>542836</t>
  </si>
  <si>
    <t>ARMUTLU TR-5 35-27-L00005_912856210</t>
  </si>
  <si>
    <t>02.10.2019 17:11:22</t>
  </si>
  <si>
    <t>02.10.2019 18:14:18</t>
  </si>
  <si>
    <t>634356</t>
  </si>
  <si>
    <t>SARIGÖL TR-47 45-79-M00047_f5b F</t>
  </si>
  <si>
    <t>30.10.2019 19:08:35</t>
  </si>
  <si>
    <t>30.10.2019 20:11:02</t>
  </si>
  <si>
    <t>606719</t>
  </si>
  <si>
    <t>09.10.2019 15:49:21</t>
  </si>
  <si>
    <t>09.10.2019 16:27:25</t>
  </si>
  <si>
    <t>542720</t>
  </si>
  <si>
    <t>TR-1-5/9 35-20-L00053_35-20-L00053</t>
  </si>
  <si>
    <t>02.10.2019 13:12:00</t>
  </si>
  <si>
    <t>02.10.2019 15:43:10</t>
  </si>
  <si>
    <t>542273</t>
  </si>
  <si>
    <t>GENCERLER TR-2 35-20-L00424_955210424</t>
  </si>
  <si>
    <t>01.10.2019 11:58:44</t>
  </si>
  <si>
    <t>01.10.2019 13:11:16</t>
  </si>
  <si>
    <t>611689</t>
  </si>
  <si>
    <t>BAHADIR KÖYÜ TR-1 45-80-M00159_DIREK TIPI TRAFO HUCRESI H01</t>
  </si>
  <si>
    <t>22.10.2019 15:29:04</t>
  </si>
  <si>
    <t>22.10.2019 16:35:57</t>
  </si>
  <si>
    <t>634697</t>
  </si>
  <si>
    <t>EMİRALEM TR-10 35-28-M00235_953380668</t>
  </si>
  <si>
    <t>31.10.2019 20:53:58</t>
  </si>
  <si>
    <t>01.11.2019 15:52:08</t>
  </si>
  <si>
    <t>634115</t>
  </si>
  <si>
    <t>30.10.2019 09:31:03</t>
  </si>
  <si>
    <t>30.10.2019 12:31:44</t>
  </si>
  <si>
    <t>608347</t>
  </si>
  <si>
    <t>13.10.2019 16:48:23</t>
  </si>
  <si>
    <t>13.10.2019 17:27:36</t>
  </si>
  <si>
    <t>611674</t>
  </si>
  <si>
    <t>M-1038 35-04-M01038_C</t>
  </si>
  <si>
    <t>22.10.2019 14:49:00</t>
  </si>
  <si>
    <t>22.10.2019 15:26:52</t>
  </si>
  <si>
    <t>607957</t>
  </si>
  <si>
    <t>12.10.2019 13:33:49</t>
  </si>
  <si>
    <t>12.10.2019 14:26:37</t>
  </si>
  <si>
    <t>607020</t>
  </si>
  <si>
    <t>10.10.2019 10:20:13</t>
  </si>
  <si>
    <t>10.10.2019 10:51:49</t>
  </si>
  <si>
    <t>552947</t>
  </si>
  <si>
    <t>03.10.2019 07:40:36</t>
  </si>
  <si>
    <t>03.10.2019 14:49:38</t>
  </si>
  <si>
    <t>605859</t>
  </si>
  <si>
    <t>08.10.2019 07:37:26</t>
  </si>
  <si>
    <t>08.10.2019 08:41:21</t>
  </si>
  <si>
    <t>605601</t>
  </si>
  <si>
    <t>ÇİLE TR-4 35-22-M00189_955285548</t>
  </si>
  <si>
    <t>07.10.2019 16:03:58</t>
  </si>
  <si>
    <t>07.10.2019 17:51:51</t>
  </si>
  <si>
    <t>610136</t>
  </si>
  <si>
    <t>ARIKBAŞI TR-2 35-20-L00219_955199783</t>
  </si>
  <si>
    <t>17.10.2019 17:43:39</t>
  </si>
  <si>
    <t>17.10.2019 22:13:28</t>
  </si>
  <si>
    <t>633691</t>
  </si>
  <si>
    <t>ÇİLE TR-2 35-22-M00238_7159406</t>
  </si>
  <si>
    <t>28.10.2019 14:05:49</t>
  </si>
  <si>
    <t>28.10.2019 14:52:37</t>
  </si>
  <si>
    <t>612167</t>
  </si>
  <si>
    <t>MORDOĞAN KÖYÜ TR-1 35-21-L00136_953357162</t>
  </si>
  <si>
    <t>23.10.2019 21:02:12</t>
  </si>
  <si>
    <t>24.10.2019 12:54:22</t>
  </si>
  <si>
    <t>594698</t>
  </si>
  <si>
    <t>OVAKENT TR-1 35-15-L00631_950386307</t>
  </si>
  <si>
    <t>05.10.2019 18:04:09</t>
  </si>
  <si>
    <t>05.10.2019 19:45:10</t>
  </si>
  <si>
    <t>573237</t>
  </si>
  <si>
    <t>CERİTLER TR-1 35-31-L00117_915034870</t>
  </si>
  <si>
    <t>03.10.2019 13:43:39</t>
  </si>
  <si>
    <t>03.10.2019 19:35:49</t>
  </si>
  <si>
    <t>608483</t>
  </si>
  <si>
    <t>CERİTLER TR-1 35-31-L00117_DIREK TIPI TRAFO HUCRESI H01</t>
  </si>
  <si>
    <t>14.10.2019 09:08:00</t>
  </si>
  <si>
    <t>14.10.2019 17:08:00</t>
  </si>
  <si>
    <t>608149</t>
  </si>
  <si>
    <t>CERİTLER TR-1 35-31-L00117_35-31-L00117</t>
  </si>
  <si>
    <t>13.10.2019 08:18:00</t>
  </si>
  <si>
    <t>13.10.2019 18:47:12</t>
  </si>
  <si>
    <t>611427</t>
  </si>
  <si>
    <t>21.10.2019 19:23:12</t>
  </si>
  <si>
    <t>21.10.2019 21:17:31</t>
  </si>
  <si>
    <t>633740</t>
  </si>
  <si>
    <t>M-869 EĞRİDERE KÖYÜ 35-02-M00869_99664161</t>
  </si>
  <si>
    <t>28.10.2019 16:30:32</t>
  </si>
  <si>
    <t>28.10.2019 22:05:18</t>
  </si>
  <si>
    <t>605903</t>
  </si>
  <si>
    <t>ARMUTLU İM 35-27-A00001_ARMUTLU SANAYİ M12</t>
  </si>
  <si>
    <t>08.10.2019 08:50:00</t>
  </si>
  <si>
    <t>08.10.2019 10:03:55</t>
  </si>
  <si>
    <t>553062</t>
  </si>
  <si>
    <t>SOMA TR-30 45-82-M00030_B</t>
  </si>
  <si>
    <t>03.10.2019 10:49:00</t>
  </si>
  <si>
    <t>03.10.2019 11:56:12</t>
  </si>
  <si>
    <t>610648</t>
  </si>
  <si>
    <t>ÇITAK TR-1 35-17-M00438_950304947</t>
  </si>
  <si>
    <t>19.10.2019 15:02:18</t>
  </si>
  <si>
    <t>19.10.2019 17:35:38</t>
  </si>
  <si>
    <t>608868</t>
  </si>
  <si>
    <t>15.10.2019 07:26:42</t>
  </si>
  <si>
    <t>15.10.2019 08:12:43</t>
  </si>
  <si>
    <t>553030</t>
  </si>
  <si>
    <t>SOMA TR-37 45-82-M00037_945523115</t>
  </si>
  <si>
    <t>03.10.2019 10:15:53</t>
  </si>
  <si>
    <t>03.10.2019 13:05:14</t>
  </si>
  <si>
    <t>633455</t>
  </si>
  <si>
    <t>MENEMEN TR-17 35-28-L00017_35-28-L00017</t>
  </si>
  <si>
    <t>27.10.2019 20:40:51</t>
  </si>
  <si>
    <t>27.10.2019 21:22:04</t>
  </si>
  <si>
    <t>605486</t>
  </si>
  <si>
    <t>TR-1-5-/15 35-20-L00058_955210804</t>
  </si>
  <si>
    <t>07.10.2019 12:49:35</t>
  </si>
  <si>
    <t>08.10.2019 20:23:00</t>
  </si>
  <si>
    <t>632716</t>
  </si>
  <si>
    <t>HACIÖMERLİ KARAKUYULAR TR 35-17-M00444_35-17-M00444</t>
  </si>
  <si>
    <t>25.10.2019 12:32:44</t>
  </si>
  <si>
    <t>25.10.2019 14:17:18</t>
  </si>
  <si>
    <t>607678</t>
  </si>
  <si>
    <t>ÇIRPI İM 35-20-A00002_TR-A L10</t>
  </si>
  <si>
    <t>11.10.2019 17:57:41</t>
  </si>
  <si>
    <t>11.10.2019 18:35:10</t>
  </si>
  <si>
    <t>584175</t>
  </si>
  <si>
    <t>SOMA TR-11/2 45-82-M00033_945542593</t>
  </si>
  <si>
    <t>05.10.2019 08:09:26</t>
  </si>
  <si>
    <t>05.10.2019 12:20:04</t>
  </si>
  <si>
    <t>583900</t>
  </si>
  <si>
    <t>SOMA TR-11/2 45-82-M00033_945542652</t>
  </si>
  <si>
    <t>04.10.2019 23:51:54</t>
  </si>
  <si>
    <t>05.10.2019 00:29:01</t>
  </si>
  <si>
    <t>542129</t>
  </si>
  <si>
    <t>CUMALI TOPRAK SULAMA TR-1 35-24-M00197_DIREK TIPI TRAFO HUCRESI H01</t>
  </si>
  <si>
    <t>01.10.2019 07:22:38</t>
  </si>
  <si>
    <t>01.10.2019 08:49:59</t>
  </si>
  <si>
    <t>552946</t>
  </si>
  <si>
    <t>K-2473 35-01-K02473_1A A</t>
  </si>
  <si>
    <t>03.10.2019 07:10:59</t>
  </si>
  <si>
    <t>03.10.2019 07:59:50</t>
  </si>
  <si>
    <t>594835</t>
  </si>
  <si>
    <t>K-218 35-01-K00218_911318878</t>
  </si>
  <si>
    <t>06.10.2019 07:40:13</t>
  </si>
  <si>
    <t>06.10.2019 08:52:06</t>
  </si>
  <si>
    <t>594856</t>
  </si>
  <si>
    <t>K-1704 35-01-K01704_3C C</t>
  </si>
  <si>
    <t>06.10.2019 13:01:51</t>
  </si>
  <si>
    <t>563145</t>
  </si>
  <si>
    <t>ÜRKMEZ M-12 35-25-M00150_  M01</t>
  </si>
  <si>
    <t>03.10.2019 13:39:06</t>
  </si>
  <si>
    <t>03.10.2019 14:38:26</t>
  </si>
  <si>
    <t>608372</t>
  </si>
  <si>
    <t>TR-45 35-30-L00045_C</t>
  </si>
  <si>
    <t>13.10.2019 17:39:19</t>
  </si>
  <si>
    <t>13.10.2019 19:00:42</t>
  </si>
  <si>
    <t>610364</t>
  </si>
  <si>
    <t>TR-64 35-30-L00064_955316935</t>
  </si>
  <si>
    <t>18.10.2019 16:15:51</t>
  </si>
  <si>
    <t>19.10.2019 17:40:00</t>
  </si>
  <si>
    <t>605968</t>
  </si>
  <si>
    <t>GERENKÖY TR-1 35-23-M00147_950415070</t>
  </si>
  <si>
    <t>08.10.2019 09:41:39</t>
  </si>
  <si>
    <t>08.10.2019 11:25:41</t>
  </si>
  <si>
    <t>632369</t>
  </si>
  <si>
    <t>SARUHANLI TR-14 45-80-M00014_956562694</t>
  </si>
  <si>
    <t>24.10.2019 14:11:24</t>
  </si>
  <si>
    <t>24.10.2019 14:51:39</t>
  </si>
  <si>
    <t>607903</t>
  </si>
  <si>
    <t>ÇAMÖNÜ TR-11 35-22-M00167_955277899</t>
  </si>
  <si>
    <t>12.10.2019 11:34:34</t>
  </si>
  <si>
    <t>12.10.2019 12:55:39</t>
  </si>
  <si>
    <t>563127</t>
  </si>
  <si>
    <t>DEMİRTAŞ KÖK 35-30-M00149_  M02</t>
  </si>
  <si>
    <t>03.10.2019 14:05:09</t>
  </si>
  <si>
    <t>03.10.2019 17:16:58</t>
  </si>
  <si>
    <t>633525</t>
  </si>
  <si>
    <t>DEMİRTAŞ KÖK 35-30-M00149_  M03</t>
  </si>
  <si>
    <t>28.10.2019 08:22:21</t>
  </si>
  <si>
    <t>28.10.2019 09:28:45</t>
  </si>
  <si>
    <t>633837</t>
  </si>
  <si>
    <t>29.10.2019 07:48:08</t>
  </si>
  <si>
    <t>29.10.2019 08:05:28</t>
  </si>
  <si>
    <t>553040</t>
  </si>
  <si>
    <t>GÖLCÜK TR-3 35-15-L00318_  L02</t>
  </si>
  <si>
    <t>03.10.2019 09:31:27</t>
  </si>
  <si>
    <t>03.10.2019 15:41:17</t>
  </si>
  <si>
    <t>583495</t>
  </si>
  <si>
    <t>YENİKENT SULAMA TR-8 35-16-M00217_953354504</t>
  </si>
  <si>
    <t>04.10.2019 12:43:31</t>
  </si>
  <si>
    <t>21.10.2019 14:19:02</t>
  </si>
  <si>
    <t>605340</t>
  </si>
  <si>
    <t>TR-8 35-32-L00008_946412879</t>
  </si>
  <si>
    <t>07.10.2019 09:20:13</t>
  </si>
  <si>
    <t>07.10.2019 09:54:29</t>
  </si>
  <si>
    <t>606035</t>
  </si>
  <si>
    <t>KEMAL DERELİ SULAMA GRUBU 35-29-M00293_DIREK TIPI TRAFO HUCRESI H01</t>
  </si>
  <si>
    <t>08.10.2019 09:53:04</t>
  </si>
  <si>
    <t>08.10.2019 19:10:19</t>
  </si>
  <si>
    <t>634624</t>
  </si>
  <si>
    <t>TR-87 35-17-M00087_10828224</t>
  </si>
  <si>
    <t>31.10.2019 16:40:56</t>
  </si>
  <si>
    <t>31.10.2019 17:32:16</t>
  </si>
  <si>
    <t>584380</t>
  </si>
  <si>
    <t>KINIK TR 6 35-24-L00006_955227848</t>
  </si>
  <si>
    <t>05.10.2019 09:08:44</t>
  </si>
  <si>
    <t>05.10.2019 15:28:45</t>
  </si>
  <si>
    <t>605951</t>
  </si>
  <si>
    <t>İSMET TURANGİL TARIMSAL SULAMA 45-71-M01102_DIREK TIPI TRAFO HUCRESI H01</t>
  </si>
  <si>
    <t>08.10.2019 14:11:55</t>
  </si>
  <si>
    <t>607882</t>
  </si>
  <si>
    <t>İSMET TURANGİL TARIMSAL SULAMA 45-71-M01102_45-71-M01102</t>
  </si>
  <si>
    <t>12.10.2019 10:46:24</t>
  </si>
  <si>
    <t>12.10.2019 14:49:25</t>
  </si>
  <si>
    <t>611542</t>
  </si>
  <si>
    <t>TR-2/100 45-83-L00100_955153142</t>
  </si>
  <si>
    <t>22.10.2019 09:48:02</t>
  </si>
  <si>
    <t>22.10.2019 11:00:50</t>
  </si>
  <si>
    <t>594576</t>
  </si>
  <si>
    <t>HARMANDALI KÖK 45-71-M00061_  M01</t>
  </si>
  <si>
    <t>05.10.2019 15:59:54</t>
  </si>
  <si>
    <t>05.10.2019 18:20:37</t>
  </si>
  <si>
    <t>610340</t>
  </si>
  <si>
    <t>18.10.2019 09:51:36</t>
  </si>
  <si>
    <t>18.10.2019 11:00:00</t>
  </si>
  <si>
    <t>606107</t>
  </si>
  <si>
    <t>ÇEŞME İM 35-18-A00001_DALYAN L05</t>
  </si>
  <si>
    <t>08.10.2019 12:46:07</t>
  </si>
  <si>
    <t>08.10.2019 13:29:35</t>
  </si>
  <si>
    <t>584474</t>
  </si>
  <si>
    <t>SOMA TR-11/2 45-82-M00033_945542591</t>
  </si>
  <si>
    <t>05.10.2019 13:07:34</t>
  </si>
  <si>
    <t>05.10.2019 18:34:34</t>
  </si>
  <si>
    <t>605354</t>
  </si>
  <si>
    <t>ATÇILAR TR-1 35-16-M00037_953305587</t>
  </si>
  <si>
    <t>07.10.2019 09:23:30</t>
  </si>
  <si>
    <t>07.10.2019 12:28:24</t>
  </si>
  <si>
    <t>542582</t>
  </si>
  <si>
    <t>K-2846 35-07-K02846_35-07-K02846</t>
  </si>
  <si>
    <t>02.10.2019 13:17:21</t>
  </si>
  <si>
    <t>607104</t>
  </si>
  <si>
    <t>TR-263 URLA ADLİYE 35-19-M00205_  M03</t>
  </si>
  <si>
    <t>10.10.2019 12:36:10</t>
  </si>
  <si>
    <t>10.10.2019 13:45:56</t>
  </si>
  <si>
    <t>606323</t>
  </si>
  <si>
    <t>ARMUTLU TR-5 35-27-L00005_A</t>
  </si>
  <si>
    <t>08.10.2019 18:31:49</t>
  </si>
  <si>
    <t>08.10.2019 19:30:56</t>
  </si>
  <si>
    <t>606355</t>
  </si>
  <si>
    <t>ARMUTLU TR-5 35-27-L00005_913628540</t>
  </si>
  <si>
    <t>08.10.2019 19:52:04</t>
  </si>
  <si>
    <t>09.10.2019 20:26:17</t>
  </si>
  <si>
    <t>606313</t>
  </si>
  <si>
    <t>TARİŞ-TAT KÖK 45-73-M00148_  M06</t>
  </si>
  <si>
    <t>08.10.2019 17:59:17</t>
  </si>
  <si>
    <t>08.10.2019 19:23:58</t>
  </si>
  <si>
    <t>607396</t>
  </si>
  <si>
    <t>11.10.2019 09:09:33</t>
  </si>
  <si>
    <t>11.10.2019 09:51:13</t>
  </si>
  <si>
    <t>542826</t>
  </si>
  <si>
    <t>02.10.2019 17:35:41</t>
  </si>
  <si>
    <t>02.10.2019 17:36:41</t>
  </si>
  <si>
    <t>607893</t>
  </si>
  <si>
    <t>K-2416 35-07-K02416_C2 C</t>
  </si>
  <si>
    <t>12.10.2019 11:14:27</t>
  </si>
  <si>
    <t>12.10.2019 12:03:40</t>
  </si>
  <si>
    <t>607965</t>
  </si>
  <si>
    <t>YENİKÖY-4 35-26-L00143_956600369</t>
  </si>
  <si>
    <t>12.10.2019 14:04:32</t>
  </si>
  <si>
    <t>12.10.2019 16:52:25</t>
  </si>
  <si>
    <t>608316</t>
  </si>
  <si>
    <t>AHMETLİ TR-1 45-77-M00056_945495558</t>
  </si>
  <si>
    <t>13.10.2019 15:44:16</t>
  </si>
  <si>
    <t>13.10.2019 17:10:46</t>
  </si>
  <si>
    <t>606485</t>
  </si>
  <si>
    <t>KELLETEPE KÖK 35-31-L00035_  L04</t>
  </si>
  <si>
    <t>09.10.2019 16:47:00</t>
  </si>
  <si>
    <t>633293</t>
  </si>
  <si>
    <t>KİRAZ İM 35-31-A00001_TR-2 (34.5) M01</t>
  </si>
  <si>
    <t>27.10.2019 11:00:00</t>
  </si>
  <si>
    <t>27.10.2019 12:00:47</t>
  </si>
  <si>
    <t>633218</t>
  </si>
  <si>
    <t>KİRAZ İM 35-31-A00001_ŞEHİR-2 L25</t>
  </si>
  <si>
    <t>27.10.2019 09:00:00</t>
  </si>
  <si>
    <t>27.10.2019 17:50:47</t>
  </si>
  <si>
    <t>610114</t>
  </si>
  <si>
    <t>BADEMLİ ÜÇCEVİZLER MANDALİNLİK MEV. TR-26 35-15-L01040_B</t>
  </si>
  <si>
    <t>17.10.2019 16:46:31</t>
  </si>
  <si>
    <t>17.10.2019 19:17:16</t>
  </si>
  <si>
    <t>607875</t>
  </si>
  <si>
    <t>MENEMEN TR-19 35-28-L00019_953369799</t>
  </si>
  <si>
    <t>12.10.2019 10:33:47</t>
  </si>
  <si>
    <t>12.10.2019 12:25:04</t>
  </si>
  <si>
    <t>609997</t>
  </si>
  <si>
    <t>SÜLEYMANLI KÖK 35-28-M00606_  M01</t>
  </si>
  <si>
    <t>17.10.2019 14:14:28</t>
  </si>
  <si>
    <t>17.10.2019 14:35:08</t>
  </si>
  <si>
    <t>611212</t>
  </si>
  <si>
    <t>21.10.2019 10:17:19</t>
  </si>
  <si>
    <t>21.10.2019 15:36:42</t>
  </si>
  <si>
    <t>607934</t>
  </si>
  <si>
    <t>12.10.2019 14:54:48</t>
  </si>
  <si>
    <t>12.10.2019 20:21:29</t>
  </si>
  <si>
    <t>634222</t>
  </si>
  <si>
    <t>BEYKÖY TR-1 35-28-M00258_35-28-M00258</t>
  </si>
  <si>
    <t>30.10.2019 12:37:00</t>
  </si>
  <si>
    <t>30.10.2019 13:50:41</t>
  </si>
  <si>
    <t>633650</t>
  </si>
  <si>
    <t>ÇAKIRCA ALİ TR-4 45-73-M00367_DIREK TIPI TRAFO HUCRESI H01</t>
  </si>
  <si>
    <t>28.10.2019 12:54:00</t>
  </si>
  <si>
    <t>28.10.2019 14:21:45</t>
  </si>
  <si>
    <t>584224</t>
  </si>
  <si>
    <t>ÇALTEPE TR-1 45-80-M00162_B</t>
  </si>
  <si>
    <t>05.10.2019 08:40:21</t>
  </si>
  <si>
    <t>05.10.2019 10:07:49</t>
  </si>
  <si>
    <t>609827</t>
  </si>
  <si>
    <t>ÇALTI TR-1 35-28-M00261_35-28-M00261</t>
  </si>
  <si>
    <t>17.10.2019 09:05:47</t>
  </si>
  <si>
    <t>17.10.2019 09:31:37</t>
  </si>
  <si>
    <t>610855</t>
  </si>
  <si>
    <t>TR-2/19 45-83-L00019_955175524</t>
  </si>
  <si>
    <t>20.10.2019 09:08:49</t>
  </si>
  <si>
    <t>20.10.2019 10:05:03</t>
  </si>
  <si>
    <t>584390</t>
  </si>
  <si>
    <t>ÇALTI KÖY TR-1 35-24-M00075_DIREK TIPI TRAFO HUCRESI H01</t>
  </si>
  <si>
    <t>05.10.2019 11:04:36</t>
  </si>
  <si>
    <t>05.10.2019 15:44:11</t>
  </si>
  <si>
    <t>608199</t>
  </si>
  <si>
    <t>HELİMLER MAH. TR-1 45-76-M00158_DIREK TIPI TRAFO HUCRESI H01</t>
  </si>
  <si>
    <t>13.10.2019 09:53:01</t>
  </si>
  <si>
    <t>13.10.2019 11:00:57</t>
  </si>
  <si>
    <t>605839</t>
  </si>
  <si>
    <t>ÇIRPI İM 35-20-A00002_ÇIPLAK DM M20</t>
  </si>
  <si>
    <t>08.10.2019 07:00:32</t>
  </si>
  <si>
    <t>08.10.2019 14:32:28</t>
  </si>
  <si>
    <t>633887</t>
  </si>
  <si>
    <t>AVŞAR TR-5 45-83-L00353_955162654</t>
  </si>
  <si>
    <t>29.10.2019 11:34:30</t>
  </si>
  <si>
    <t>29.10.2019 12:20:16</t>
  </si>
  <si>
    <t>608473</t>
  </si>
  <si>
    <t>M-865 ÇAMİÇİ KÖYÜ 35-02-M00865_DIREK TIPI TRAFO HUCRESI H01</t>
  </si>
  <si>
    <t>14.10.2019 08:43:21</t>
  </si>
  <si>
    <t>14.10.2019 10:52:58</t>
  </si>
  <si>
    <t>606338</t>
  </si>
  <si>
    <t>GÜZELHİSAR TR-1 35-17-M00167_950304358</t>
  </si>
  <si>
    <t>08.10.2019 18:58:05</t>
  </si>
  <si>
    <t>08.10.2019 19:26:55</t>
  </si>
  <si>
    <t>634251</t>
  </si>
  <si>
    <t>ÇAMAVLU TR-1 35-16-M00123_953328269</t>
  </si>
  <si>
    <t>30.10.2019 14:10:06</t>
  </si>
  <si>
    <t>30.10.2019 14:39:03</t>
  </si>
  <si>
    <t>611336</t>
  </si>
  <si>
    <t>ÇAMBEL KÖK 35-27-M00619_İZSU TRFİ İST. M05</t>
  </si>
  <si>
    <t>21.10.2019 15:24:58</t>
  </si>
  <si>
    <t>21.10.2019 16:28:48</t>
  </si>
  <si>
    <t>608343</t>
  </si>
  <si>
    <t>13.10.2019 16:38:31</t>
  </si>
  <si>
    <t>13.10.2019 17:14:26</t>
  </si>
  <si>
    <t>608211</t>
  </si>
  <si>
    <t>13.10.2019 10:24:37</t>
  </si>
  <si>
    <t>13.10.2019 13:45:19</t>
  </si>
  <si>
    <t>608558</t>
  </si>
  <si>
    <t>14.10.2019 10:16:18</t>
  </si>
  <si>
    <t>14.10.2019 11:17:39</t>
  </si>
  <si>
    <t>622253</t>
  </si>
  <si>
    <t>M-865 ÇAMİÇİ KÖYÜ 35-02-M00865_957961423</t>
  </si>
  <si>
    <t>24.10.2019 09:22:24</t>
  </si>
  <si>
    <t>24.10.2019 10:43:45</t>
  </si>
  <si>
    <t>634329</t>
  </si>
  <si>
    <t>CANPAŞA KÖK 45-71-M00140_  M04</t>
  </si>
  <si>
    <t>30.10.2019 17:57:17</t>
  </si>
  <si>
    <t>30.10.2019 19:55:46</t>
  </si>
  <si>
    <t>607640</t>
  </si>
  <si>
    <t>SOMA TR-12 45-82-M00012_945540939</t>
  </si>
  <si>
    <t>11.10.2019 16:44:03</t>
  </si>
  <si>
    <t>11.10.2019 17:43:21</t>
  </si>
  <si>
    <t>633008</t>
  </si>
  <si>
    <t>CANPAŞA KÖK 45-71-M00140_  M03</t>
  </si>
  <si>
    <t>26.10.2019 11:43:46</t>
  </si>
  <si>
    <t>26.10.2019 12:41:48</t>
  </si>
  <si>
    <t>573387</t>
  </si>
  <si>
    <t>AVŞAR TR-3 45-83-L00351_955163004</t>
  </si>
  <si>
    <t>04.10.2019 10:15:11</t>
  </si>
  <si>
    <t>04.10.2019 11:16:20</t>
  </si>
  <si>
    <t>542369</t>
  </si>
  <si>
    <t>01.10.2019 15:37:53</t>
  </si>
  <si>
    <t>02.10.2019 02:58:26</t>
  </si>
  <si>
    <t>611978</t>
  </si>
  <si>
    <t>AYAKLIKIRI TR-2 35-29-L00098_950321568</t>
  </si>
  <si>
    <t>23.10.2019 12:33:17</t>
  </si>
  <si>
    <t>23.10.2019 13:44:09</t>
  </si>
  <si>
    <t>542220</t>
  </si>
  <si>
    <t>KARAOĞLANLI TR-6 45-71-M00094_953211986</t>
  </si>
  <si>
    <t>01.10.2019 10:19:47</t>
  </si>
  <si>
    <t>01.10.2019 12:58:49</t>
  </si>
  <si>
    <t>608505</t>
  </si>
  <si>
    <t>ÇAMKÖY TR-1 45-81-M00096_45-81-M00096</t>
  </si>
  <si>
    <t>14.10.2019 12:22:57</t>
  </si>
  <si>
    <t>633330</t>
  </si>
  <si>
    <t>TOPALAHMETLER TR-1 45-81-M00099_DIREK TIPI TRAFO HUCRESI H01</t>
  </si>
  <si>
    <t>27.10.2019 13:17:11</t>
  </si>
  <si>
    <t>27.10.2019 14:10:38</t>
  </si>
  <si>
    <t>605840</t>
  </si>
  <si>
    <t>ÇAMLIBEL TR-3 35-20-L00431_  H01</t>
  </si>
  <si>
    <t>08.10.2019 06:48:14</t>
  </si>
  <si>
    <t>08.10.2019 18:06:16</t>
  </si>
  <si>
    <t>612138</t>
  </si>
  <si>
    <t>ÇAMLIBEL TR-1 45-73-M00559_B</t>
  </si>
  <si>
    <t>23.10.2019 18:50:08</t>
  </si>
  <si>
    <t>23.10.2019 21:49:40</t>
  </si>
  <si>
    <t>610741</t>
  </si>
  <si>
    <t>ÇAMLIBEL TR-1 45-73-M00559_A</t>
  </si>
  <si>
    <t>19.10.2019 18:56:29</t>
  </si>
  <si>
    <t>19.10.2019 21:44:57</t>
  </si>
  <si>
    <t>594945</t>
  </si>
  <si>
    <t>ÇAMLICA TR-1 35-29-L00480_35-29-L00480</t>
  </si>
  <si>
    <t>06.10.2019 10:41:38</t>
  </si>
  <si>
    <t>06.10.2019 12:39:39</t>
  </si>
  <si>
    <t>594814</t>
  </si>
  <si>
    <t>ÇAMLICA KÖK 45-81-M00048_ÇANŞA ÇIKIŞ M04</t>
  </si>
  <si>
    <t>06.10.2019 03:33:24</t>
  </si>
  <si>
    <t>06.10.2019 05:38:27</t>
  </si>
  <si>
    <t>605561</t>
  </si>
  <si>
    <t>ÇAMLICA KÖK 45-81-M00048_ÇERİPAŞA M05</t>
  </si>
  <si>
    <t>07.10.2019 15:40:53</t>
  </si>
  <si>
    <t>07.10.2019 16:42:00</t>
  </si>
  <si>
    <t>605302</t>
  </si>
  <si>
    <t>07.10.2019 08:07:57</t>
  </si>
  <si>
    <t>07.10.2019 09:01:51</t>
  </si>
  <si>
    <t>606865</t>
  </si>
  <si>
    <t>M-986 35-03-M00986_910796524</t>
  </si>
  <si>
    <t>09.10.2019 21:39:06</t>
  </si>
  <si>
    <t>10.10.2019 21:55:13</t>
  </si>
  <si>
    <t>612161</t>
  </si>
  <si>
    <t>23.10.2019 21:08:22</t>
  </si>
  <si>
    <t>23.10.2019 21:15:42</t>
  </si>
  <si>
    <t>608975</t>
  </si>
  <si>
    <t>15.10.2019 10:21:47</t>
  </si>
  <si>
    <t>15.10.2019 10:54:02</t>
  </si>
  <si>
    <t>610167</t>
  </si>
  <si>
    <t>17.10.2019 19:50:09</t>
  </si>
  <si>
    <t>17.10.2019 20:22:05</t>
  </si>
  <si>
    <t>610630</t>
  </si>
  <si>
    <t>M-1626 35-02-M01626_913421288</t>
  </si>
  <si>
    <t>19.10.2019 14:24:31</t>
  </si>
  <si>
    <t>19.10.2019 19:36:06</t>
  </si>
  <si>
    <t>632585</t>
  </si>
  <si>
    <t>25.10.2019 09:16:33</t>
  </si>
  <si>
    <t>25.10.2019 09:56:54</t>
  </si>
  <si>
    <t>573412</t>
  </si>
  <si>
    <t>M-1625 35-02-M01625_913400296</t>
  </si>
  <si>
    <t>04.10.2019 09:32:08</t>
  </si>
  <si>
    <t>08.10.2019 08:52:01</t>
  </si>
  <si>
    <t>610283</t>
  </si>
  <si>
    <t>K-1678 35-08-K01678_35-08-K01678</t>
  </si>
  <si>
    <t>18.10.2019 10:28:23</t>
  </si>
  <si>
    <t>18.10.2019 15:20:00</t>
  </si>
  <si>
    <t>608201</t>
  </si>
  <si>
    <t>M-850 KARAÇAM KÖK 35-02-M00850_EĞRİDERE M05</t>
  </si>
  <si>
    <t>13.10.2019 09:49:10</t>
  </si>
  <si>
    <t>13.10.2019 10:34:31</t>
  </si>
  <si>
    <t>584065</t>
  </si>
  <si>
    <t>GÖKÇEALAN KÖK 35-13-L00401_  L01</t>
  </si>
  <si>
    <t>05.10.2019 04:05:06</t>
  </si>
  <si>
    <t>05.10.2019 05:25:53</t>
  </si>
  <si>
    <t>622359</t>
  </si>
  <si>
    <t>ÇAMLIK KÖYÜ TR-3 35-13-L00083_D</t>
  </si>
  <si>
    <t>24.10.2019 12:42:27</t>
  </si>
  <si>
    <t>24.10.2019 16:31:07</t>
  </si>
  <si>
    <t>634390</t>
  </si>
  <si>
    <t>ÇAMLIK KÖYÜ TR-3 35-13-L00083_942213805</t>
  </si>
  <si>
    <t>31.10.2019 00:03:52</t>
  </si>
  <si>
    <t>31.10.2019 05:14:13</t>
  </si>
  <si>
    <t>583988</t>
  </si>
  <si>
    <t>ÇAMLIK KÖYÜ TR-3 35-13-L00083_35-13-L00083</t>
  </si>
  <si>
    <t>05.10.2019 01:48:27</t>
  </si>
  <si>
    <t>05.10.2019 04:00:37</t>
  </si>
  <si>
    <t>542528</t>
  </si>
  <si>
    <t>ÇAMLIYURT TR-1 45-80-M00071_45-80-M00071</t>
  </si>
  <si>
    <t>02.10.2019 03:50:32</t>
  </si>
  <si>
    <t>02.10.2019 05:07:40</t>
  </si>
  <si>
    <t>611637</t>
  </si>
  <si>
    <t>ÇAMOBA TR-1 35-16-M00155_953303698</t>
  </si>
  <si>
    <t>22.10.2019 13:13:14</t>
  </si>
  <si>
    <t>22.10.2019 14:45:06</t>
  </si>
  <si>
    <t>605600</t>
  </si>
  <si>
    <t>ÇAMPINAR DERE MAH. TR-1 45-81-M00183_A</t>
  </si>
  <si>
    <t>07.10.2019 16:37:25</t>
  </si>
  <si>
    <t>07.10.2019 17:20:07</t>
  </si>
  <si>
    <t>605973</t>
  </si>
  <si>
    <t>ÇAMPINAR TARIMSAL SULAMA TR-6 45-83-M00363_DIREK TIPI TRAFO HUCRESI H01</t>
  </si>
  <si>
    <t>08.10.2019 10:10:58</t>
  </si>
  <si>
    <t>08.10.2019 12:32:12</t>
  </si>
  <si>
    <t>583828</t>
  </si>
  <si>
    <t>MADEN KÖK 45-83-M00128_  M06</t>
  </si>
  <si>
    <t>04.10.2019 19:52:25</t>
  </si>
  <si>
    <t>04.10.2019 20:29:41</t>
  </si>
  <si>
    <t>611980</t>
  </si>
  <si>
    <t>ÇAMPINAR TARIMSAL SULAMA TR-4 45-83-M00361_45-83-M00361</t>
  </si>
  <si>
    <t>23.10.2019 12:37:30</t>
  </si>
  <si>
    <t>23.10.2019 13:44:39</t>
  </si>
  <si>
    <t>622285</t>
  </si>
  <si>
    <t>ARPALIK TARIMSAL SULAMA TR-7 45-83-M00336_DIREK TIPI TRAFO HUCRESI H01</t>
  </si>
  <si>
    <t>24.10.2019 10:21:20</t>
  </si>
  <si>
    <t>24.10.2019 12:24:01</t>
  </si>
  <si>
    <t>634318</t>
  </si>
  <si>
    <t>ARPALIK TARIMSAL SULAMA TR-2 45-83-M00334_45-83-M00334</t>
  </si>
  <si>
    <t>30.10.2019 17:28:08</t>
  </si>
  <si>
    <t>30.10.2019 18:28:52</t>
  </si>
  <si>
    <t>634252</t>
  </si>
  <si>
    <t>ÇAMPINAR TARIMSAL SULAMA TR-8 45-83-M00364_DIREK TIPI TRAFO HUCRESI H01</t>
  </si>
  <si>
    <t>30.10.2019 14:10:17</t>
  </si>
  <si>
    <t>30.10.2019 15:28:34</t>
  </si>
  <si>
    <t>583679</t>
  </si>
  <si>
    <t>L-111 ÇAMTEPE 35-14-L00111_DIREK TIPI TRAFO HUCRESI H01</t>
  </si>
  <si>
    <t>04.10.2019 15:23:21</t>
  </si>
  <si>
    <t>04.10.2019 18:26:42</t>
  </si>
  <si>
    <t>609087</t>
  </si>
  <si>
    <t>AKÇAKÖY TR-1 45-71-M01662_DIREK TIPI TRAFO HUCRESI H01</t>
  </si>
  <si>
    <t>15.10.2019 13:48:34</t>
  </si>
  <si>
    <t>15.10.2019 18:34:21</t>
  </si>
  <si>
    <t>607781</t>
  </si>
  <si>
    <t>TİRE DM-2/4 35-29-L00023_950316676</t>
  </si>
  <si>
    <t>12.10.2019 07:33:53</t>
  </si>
  <si>
    <t>12.10.2019 08:41:02</t>
  </si>
  <si>
    <t>607185</t>
  </si>
  <si>
    <t>ÇANAKÇI TR-1 45-74-M00168_45-74-M00168</t>
  </si>
  <si>
    <t>10.10.2019 15:27:36</t>
  </si>
  <si>
    <t>10.10.2019 16:39:29</t>
  </si>
  <si>
    <t>594715</t>
  </si>
  <si>
    <t>ÇANAKÇI TR-1 45-74-M00168_DIREK TIPI TRAFO HUCRESI H01</t>
  </si>
  <si>
    <t>05.10.2019 18:33:56</t>
  </si>
  <si>
    <t>05.10.2019 19:55:14</t>
  </si>
  <si>
    <t>573385</t>
  </si>
  <si>
    <t>ÇANAKÇI TR-7 TARIMSAL SULAMA 45-79-M00238_DIREK TIPI TRAFO HUCRESI H01</t>
  </si>
  <si>
    <t>04.10.2019 09:10:33</t>
  </si>
  <si>
    <t>04.10.2019 09:54:45</t>
  </si>
  <si>
    <t>611510</t>
  </si>
  <si>
    <t>ÇANAKÇI KÖK 45-79-M00194_  M03</t>
  </si>
  <si>
    <t>22.10.2019 09:02:05</t>
  </si>
  <si>
    <t>22.10.2019 17:20:47</t>
  </si>
  <si>
    <t>609837</t>
  </si>
  <si>
    <t>ÇANAKÇI KÖK 45-79-M00194_  M01</t>
  </si>
  <si>
    <t>17.10.2019 18:06:22</t>
  </si>
  <si>
    <t>633857</t>
  </si>
  <si>
    <t>ÇANAKÇI TR-1 45-79-M00187_DIREK TIPI TRAFO HUCRESI H01</t>
  </si>
  <si>
    <t>29.10.2019 09:11:21</t>
  </si>
  <si>
    <t>29.10.2019 09:35:08</t>
  </si>
  <si>
    <t>632929</t>
  </si>
  <si>
    <t>26.10.2019 08:59:00</t>
  </si>
  <si>
    <t>26.10.2019 17:49:51</t>
  </si>
  <si>
    <t>608059</t>
  </si>
  <si>
    <t>ÇANAKÇI TR-4 45-79-M00182_DIREK TIPI TRAFO HUCRESI H01</t>
  </si>
  <si>
    <t>12.10.2019 17:55:15</t>
  </si>
  <si>
    <t>12.10.2019 18:50:30</t>
  </si>
  <si>
    <t>606475</t>
  </si>
  <si>
    <t>YAĞCILI KÖK 45-82-M00367_  M02</t>
  </si>
  <si>
    <t>09.10.2019 09:00:18</t>
  </si>
  <si>
    <t>09.10.2019 10:56:48</t>
  </si>
  <si>
    <t>633170</t>
  </si>
  <si>
    <t>26.10.2019 20:13:33</t>
  </si>
  <si>
    <t>26.10.2019 21:08:54</t>
  </si>
  <si>
    <t>633734</t>
  </si>
  <si>
    <t>28.10.2019 15:45:14</t>
  </si>
  <si>
    <t>28.10.2019 17:17:15</t>
  </si>
  <si>
    <t>607577</t>
  </si>
  <si>
    <t>ULUKENT DM-6/7 KÖK 35-28-M00618_  M02</t>
  </si>
  <si>
    <t>11.10.2019 14:10:47</t>
  </si>
  <si>
    <t>11.10.2019 15:46:26</t>
  </si>
  <si>
    <t>634217</t>
  </si>
  <si>
    <t>ULUKENT DM-4/21 35-28-M00038_35-28-M00038</t>
  </si>
  <si>
    <t>30.10.2019 12:24:00</t>
  </si>
  <si>
    <t>30.10.2019 12:42:00</t>
  </si>
  <si>
    <t>610305</t>
  </si>
  <si>
    <t>ÇANDARLI TATİL KÖYÜ KÖK-12 35-30-M00087_  M01</t>
  </si>
  <si>
    <t>610365</t>
  </si>
  <si>
    <t>EYKO TR-3 35-30-M00029_955323405</t>
  </si>
  <si>
    <t>18.10.2019 17:11:33</t>
  </si>
  <si>
    <t>18.10.2019 18:15:00</t>
  </si>
  <si>
    <t>563141</t>
  </si>
  <si>
    <t>BAHÇELİ TR-2 35-30-L00148_953701888</t>
  </si>
  <si>
    <t>03.10.2019 13:19:53</t>
  </si>
  <si>
    <t>03.10.2019 19:39:29</t>
  </si>
  <si>
    <t>607852</t>
  </si>
  <si>
    <t>ÇANKÖY TR-1 35-24-M00084_DIREK TIPI TRAFO HUCRESI H01</t>
  </si>
  <si>
    <t>12.10.2019 10:59:06</t>
  </si>
  <si>
    <t>633664</t>
  </si>
  <si>
    <t>TR-2/15 45-83-L00015_  L04</t>
  </si>
  <si>
    <t>28.10.2019 13:27:54</t>
  </si>
  <si>
    <t>28.10.2019 13:31:44</t>
  </si>
  <si>
    <t>607138</t>
  </si>
  <si>
    <t>TR-13 35-31-L00013_956593662</t>
  </si>
  <si>
    <t>10.10.2019 09:28:32</t>
  </si>
  <si>
    <t>10.10.2019 14:01:44</t>
  </si>
  <si>
    <t>632864</t>
  </si>
  <si>
    <t>ÇAPAKLI-1 TARIMSAL SULAMA 45-78-M00420_DIREK TIPI TRAFO HUCRESI H01</t>
  </si>
  <si>
    <t>25.10.2019 21:14:43</t>
  </si>
  <si>
    <t>25.10.2019 22:06:42</t>
  </si>
  <si>
    <t>611339</t>
  </si>
  <si>
    <t>ARMUTLU TR-23 35-27-L00023_99237396</t>
  </si>
  <si>
    <t>21.10.2019 15:34:20</t>
  </si>
  <si>
    <t>21.10.2019 16:59:03</t>
  </si>
  <si>
    <t>610018</t>
  </si>
  <si>
    <t>ADALA-1 TARIMSAL SULAMA 45-78-M00399_DIREK TIPI TRAFO HUCRESI H01</t>
  </si>
  <si>
    <t>17.10.2019 14:57:00</t>
  </si>
  <si>
    <t>17.10.2019 15:43:51</t>
  </si>
  <si>
    <t>609340</t>
  </si>
  <si>
    <t>ÇAPAKLI KÖK 45-78-M01161_  M04</t>
  </si>
  <si>
    <t>16.10.2019 09:45:57</t>
  </si>
  <si>
    <t>16.10.2019 10:04:58</t>
  </si>
  <si>
    <t>609671</t>
  </si>
  <si>
    <t>ÇAPAKLI KÖK 45-78-M01161_  M01</t>
  </si>
  <si>
    <t>16.10.2019 19:05:30</t>
  </si>
  <si>
    <t>16.10.2019 19:56:13</t>
  </si>
  <si>
    <t>610232</t>
  </si>
  <si>
    <t>18.10.2019 08:13:12</t>
  </si>
  <si>
    <t>18.10.2019 10:06:05</t>
  </si>
  <si>
    <t>607459</t>
  </si>
  <si>
    <t>İRFAN KELEBEK TARIMSAL SULAMA 45-78-M00516_DIREK TIPI TRAFO HUCRESI H01</t>
  </si>
  <si>
    <t>11.10.2019 10:49:00</t>
  </si>
  <si>
    <t>11.10.2019 12:21:36</t>
  </si>
  <si>
    <t>607008</t>
  </si>
  <si>
    <t>K MADENCİLİK ÖZEL TR 45-78-M00402Ö_45-78-M00402Ö</t>
  </si>
  <si>
    <t>10.10.2019 10:18:46</t>
  </si>
  <si>
    <t>10.10.2019 18:05:02</t>
  </si>
  <si>
    <t>606766</t>
  </si>
  <si>
    <t>ÇAPAKLI KÖK 45-78-M01161_  M03</t>
  </si>
  <si>
    <t>09.10.2019 17:40:04</t>
  </si>
  <si>
    <t>09.10.2019 18:04:57</t>
  </si>
  <si>
    <t>606121</t>
  </si>
  <si>
    <t>08.10.2019 13:10:08</t>
  </si>
  <si>
    <t>08.10.2019 13:49:12</t>
  </si>
  <si>
    <t>542556</t>
  </si>
  <si>
    <t>02.10.2019 08:49:43</t>
  </si>
  <si>
    <t>02.10.2019 09:09:00</t>
  </si>
  <si>
    <t>542652</t>
  </si>
  <si>
    <t>02.10.2019 11:27:04</t>
  </si>
  <si>
    <t>02.10.2019 11:41:17</t>
  </si>
  <si>
    <t>605471</t>
  </si>
  <si>
    <t>07.10.2019 12:56:33</t>
  </si>
  <si>
    <t>07.10.2019 13:38:17</t>
  </si>
  <si>
    <t>594600</t>
  </si>
  <si>
    <t>05.10.2019 15:52:44</t>
  </si>
  <si>
    <t>05.10.2019 18:25:30</t>
  </si>
  <si>
    <t>609253</t>
  </si>
  <si>
    <t>ALAŞEHİR TR-61 YILANLI 45-73-M00061_945670500</t>
  </si>
  <si>
    <t>15.10.2019 20:22:03</t>
  </si>
  <si>
    <t>15.10.2019 21:23:56</t>
  </si>
  <si>
    <t>573393</t>
  </si>
  <si>
    <t>ÇARIKBOZDAĞ SARIAHMET TR-1 45-73-M00435_B</t>
  </si>
  <si>
    <t>04.10.2019 09:23:49</t>
  </si>
  <si>
    <t>04.10.2019 10:27:28</t>
  </si>
  <si>
    <t>583571</t>
  </si>
  <si>
    <t>04.10.2019 14:41:04</t>
  </si>
  <si>
    <t>04.10.2019 17:35:02</t>
  </si>
  <si>
    <t>542776</t>
  </si>
  <si>
    <t>ÇARIKMAHMUTLU KARAVELİLER TR-1 45-77-L00170_DIREK TIPI TRAFO HUCRESI H01</t>
  </si>
  <si>
    <t>02.10.2019 15:16:24</t>
  </si>
  <si>
    <t>02.10.2019 17:56:32</t>
  </si>
  <si>
    <t>542844</t>
  </si>
  <si>
    <t>ÇARIKMAHMUTLU TR 45-77-L00172_DIREK TIPI TRAFO HUCRESI H01</t>
  </si>
  <si>
    <t>02.10.2019 17:38:12</t>
  </si>
  <si>
    <t>02.10.2019 17:56:52</t>
  </si>
  <si>
    <t>611844</t>
  </si>
  <si>
    <t>23.10.2019 07:14:35</t>
  </si>
  <si>
    <t>23.10.2019 09:12:03</t>
  </si>
  <si>
    <t>609779</t>
  </si>
  <si>
    <t>BÖLCEK DM 35-16-M00153_  M04</t>
  </si>
  <si>
    <t>17.10.2019 04:04:46</t>
  </si>
  <si>
    <t>17.10.2019 04:35:37</t>
  </si>
  <si>
    <t>606943</t>
  </si>
  <si>
    <t>ÇATAK TR-3 35-31-L00173_35-31-L00173</t>
  </si>
  <si>
    <t>10.10.2019 09:10:00</t>
  </si>
  <si>
    <t>10.10.2019 15:14:50</t>
  </si>
  <si>
    <t>609501</t>
  </si>
  <si>
    <t>CENNET MAHALLESİ TR-2 35-16-M00135_953349140</t>
  </si>
  <si>
    <t>16.10.2019 13:36:00</t>
  </si>
  <si>
    <t>16.10.2019 13:53:47</t>
  </si>
  <si>
    <t>605492</t>
  </si>
  <si>
    <t>ÇATALARMUT TR-1 45-75-M00148_DIREK TIPI TRAFO HUCRESI H01</t>
  </si>
  <si>
    <t>07.10.2019 13:39:21</t>
  </si>
  <si>
    <t>07.10.2019 15:34:40</t>
  </si>
  <si>
    <t>583738</t>
  </si>
  <si>
    <t>ÇATALCA TR-3 35-22-M00269_955271530</t>
  </si>
  <si>
    <t>04.10.2019 17:31:09</t>
  </si>
  <si>
    <t>04.10.2019 20:43:24</t>
  </si>
  <si>
    <t>612104</t>
  </si>
  <si>
    <t>ÇATALCA TR-2 35-22-M00268_7490279</t>
  </si>
  <si>
    <t>23.10.2019 19:52:31</t>
  </si>
  <si>
    <t>23.10.2019 20:03:30</t>
  </si>
  <si>
    <t>584177</t>
  </si>
  <si>
    <t>BONCUKLU TR-1 45-82-M00202_DIREK TIPI TRAFO HUCRESI H01</t>
  </si>
  <si>
    <t>05.10.2019 08:10:01</t>
  </si>
  <si>
    <t>05.10.2019 13:24:50</t>
  </si>
  <si>
    <t>606182</t>
  </si>
  <si>
    <t>ÇATALOLUK DM 45-74-M00227_AYVAALAN M08</t>
  </si>
  <si>
    <t>08.10.2019 14:49:27</t>
  </si>
  <si>
    <t>08.10.2019 15:24:00</t>
  </si>
  <si>
    <t>609628</t>
  </si>
  <si>
    <t>ÇATALOLUK DM 45-74-M00227_DEMİRCİ GİRİŞ M02</t>
  </si>
  <si>
    <t>16.10.2019 17:42:20</t>
  </si>
  <si>
    <t>16.10.2019 18:33:33</t>
  </si>
  <si>
    <t>609291</t>
  </si>
  <si>
    <t>ALAATTİN KILINÇASLAN ÖZEL 45-78-L00539Ö_DIREK TIPI TRAFO HUCRESI H01</t>
  </si>
  <si>
    <t>16.10.2019 07:28:16</t>
  </si>
  <si>
    <t>16.10.2019 12:15:41</t>
  </si>
  <si>
    <t>610626</t>
  </si>
  <si>
    <t>ÇAVLU TR-2 45-78-L00625_DIREK TIPI TRAFO HUCRESI H01</t>
  </si>
  <si>
    <t>19.10.2019 14:14:28</t>
  </si>
  <si>
    <t>19.10.2019 19:13:27</t>
  </si>
  <si>
    <t>633846</t>
  </si>
  <si>
    <t>ÇAVLU TR-1 KÖK 45-78-L00624_  L02</t>
  </si>
  <si>
    <t>29.10.2019 08:29:08</t>
  </si>
  <si>
    <t>29.10.2019 08:53:48</t>
  </si>
  <si>
    <t>606096</t>
  </si>
  <si>
    <t>SALİHLİ TM 45-78-A00004_YILMAZ DM-1 M12</t>
  </si>
  <si>
    <t>08.10.2019 12:31:07</t>
  </si>
  <si>
    <t>08.10.2019 13:12:45</t>
  </si>
  <si>
    <t>606272</t>
  </si>
  <si>
    <t>ÇAVLU TR-1 KÖK 45-78-L00624_  L01</t>
  </si>
  <si>
    <t>08.10.2019 16:59:15</t>
  </si>
  <si>
    <t>08.10.2019 19:26:29</t>
  </si>
  <si>
    <t>605634</t>
  </si>
  <si>
    <t>07.10.2019 17:48:21</t>
  </si>
  <si>
    <t>07.10.2019 18:58:36</t>
  </si>
  <si>
    <t>607014</t>
  </si>
  <si>
    <t>10.10.2019 10:32:56</t>
  </si>
  <si>
    <t>10.10.2019 10:54:33</t>
  </si>
  <si>
    <t>607101</t>
  </si>
  <si>
    <t>KARAPINAR TARIMSAL SULAMA-5 45-78-L00612_DIREK TIPI TRAFO HUCRESI H01</t>
  </si>
  <si>
    <t>10.10.2019 12:42:08</t>
  </si>
  <si>
    <t>10.10.2019 18:37:36</t>
  </si>
  <si>
    <t>608251</t>
  </si>
  <si>
    <t>13.10.2019 12:16:00</t>
  </si>
  <si>
    <t>13.10.2019 13:15:58</t>
  </si>
  <si>
    <t>608252</t>
  </si>
  <si>
    <t>SALİHLİ TM 45-78-A00004_YILMAZ DM-2 M03</t>
  </si>
  <si>
    <t>13.10.2019 12:09:41</t>
  </si>
  <si>
    <t>13.10.2019 13:15:13</t>
  </si>
  <si>
    <t>594575</t>
  </si>
  <si>
    <t>05.10.2019 15:49:32</t>
  </si>
  <si>
    <t>06.10.2019 01:05:21</t>
  </si>
  <si>
    <t>573398</t>
  </si>
  <si>
    <t>04.10.2019 09:28:06</t>
  </si>
  <si>
    <t>04.10.2019 11:35:11</t>
  </si>
  <si>
    <t>605941</t>
  </si>
  <si>
    <t>ÇAVUŞLAR TR-1 45-79-M00270_DIREK TIPI TRAFO HUCRESI H01</t>
  </si>
  <si>
    <t>08.10.2019 09:44:00</t>
  </si>
  <si>
    <t>08.10.2019 15:55:32</t>
  </si>
  <si>
    <t>611277</t>
  </si>
  <si>
    <t>ÇAVUŞLAR TR-3 OVA 45-79-M00263_DIREK TIPI TRAFO HUCRESI H01</t>
  </si>
  <si>
    <t>21.10.2019 13:18:12</t>
  </si>
  <si>
    <t>21.10.2019 14:58:52</t>
  </si>
  <si>
    <t>607390</t>
  </si>
  <si>
    <t>L-223 35-14-L00223_956643004</t>
  </si>
  <si>
    <t>11.10.2019 08:17:28</t>
  </si>
  <si>
    <t>11.10.2019 10:56:48</t>
  </si>
  <si>
    <t>606280</t>
  </si>
  <si>
    <t>GÖKÇEAHMET TR-2 45-72-L00118_960228049</t>
  </si>
  <si>
    <t>08.10.2019 17:21:47</t>
  </si>
  <si>
    <t>08.10.2019 20:21:51</t>
  </si>
  <si>
    <t>594507</t>
  </si>
  <si>
    <t>ÇAYAĞZI TEKKE TR-6 35-31-L00287_A</t>
  </si>
  <si>
    <t>05.10.2019 14:18:39</t>
  </si>
  <si>
    <t>05.10.2019 18:16:25</t>
  </si>
  <si>
    <t>622214</t>
  </si>
  <si>
    <t>ÇAYAĞZI TR-21 35-31-L00280_35-31-L00280</t>
  </si>
  <si>
    <t>24.10.2019 08:44:00</t>
  </si>
  <si>
    <t>24.10.2019 17:04:28</t>
  </si>
  <si>
    <t>634079</t>
  </si>
  <si>
    <t>ÇAYAĞZI PASTAVLAR TR-11 35-31-L00291_35-31-L00291</t>
  </si>
  <si>
    <t>30.10.2019 15:34:23</t>
  </si>
  <si>
    <t>607782</t>
  </si>
  <si>
    <t>TR-2/3 45-83-L00003_  L01</t>
  </si>
  <si>
    <t>12.10.2019 07:45:02</t>
  </si>
  <si>
    <t>12.10.2019 08:51:43</t>
  </si>
  <si>
    <t>608010</t>
  </si>
  <si>
    <t>FIRINLI TR-5 35-20-L00092_955199567</t>
  </si>
  <si>
    <t>12.10.2019 15:52:56</t>
  </si>
  <si>
    <t>12.10.2019 19:07:12</t>
  </si>
  <si>
    <t>607209</t>
  </si>
  <si>
    <t>TR-13 35-27-M00013_910557288</t>
  </si>
  <si>
    <t>10.10.2019 15:51:38</t>
  </si>
  <si>
    <t>10.10.2019 18:16:04</t>
  </si>
  <si>
    <t>608814</t>
  </si>
  <si>
    <t>YAĞCILAR TR-1 45-71-M01440_DIREK TIPI TRAFO HUCRESI H01</t>
  </si>
  <si>
    <t>14.10.2019 19:50:54</t>
  </si>
  <si>
    <t>14.10.2019 21:57:48</t>
  </si>
  <si>
    <t>633314</t>
  </si>
  <si>
    <t>K-1654 35-07-K01654_35-07-K01654</t>
  </si>
  <si>
    <t>27.10.2019 12:21:11</t>
  </si>
  <si>
    <t>27.10.2019 13:56:22</t>
  </si>
  <si>
    <t>583435</t>
  </si>
  <si>
    <t>ÇAYİÇİ TR-2 35-20-L00055_35-20-L00055</t>
  </si>
  <si>
    <t>04.10.2019 11:01:00</t>
  </si>
  <si>
    <t>04.10.2019 15:55:09</t>
  </si>
  <si>
    <t>563217</t>
  </si>
  <si>
    <t>ÇAYKÖY TR-1 45-78-L00429_DIREK TIPI TRAFO HUCRESI H01</t>
  </si>
  <si>
    <t>03.10.2019 17:22:07</t>
  </si>
  <si>
    <t>03.10.2019 18:16:43</t>
  </si>
  <si>
    <t>606241</t>
  </si>
  <si>
    <t>ÇAYKÖY TR-1 45-86-M00173_DIREK TIPI TRAFO HUCRESI H01</t>
  </si>
  <si>
    <t>08.10.2019 16:29:33</t>
  </si>
  <si>
    <t>08.10.2019 18:10:21</t>
  </si>
  <si>
    <t>605521</t>
  </si>
  <si>
    <t>BALCILAR TR-1 35-20-M00042_955201331</t>
  </si>
  <si>
    <t>07.10.2019 14:00:33</t>
  </si>
  <si>
    <t>07.10.2019 16:35:15</t>
  </si>
  <si>
    <t>608729</t>
  </si>
  <si>
    <t>ÇAYPINAR TR-1 45-78-L00291_49339785</t>
  </si>
  <si>
    <t>14.10.2019 16:44:35</t>
  </si>
  <si>
    <t>14.10.2019 18:25:14</t>
  </si>
  <si>
    <t>584398</t>
  </si>
  <si>
    <t>ÇAYPINAR MUSLUK GEDİĞİ TR 45-78-L00298_49339739</t>
  </si>
  <si>
    <t>05.10.2019 11:14:23</t>
  </si>
  <si>
    <t>05.10.2019 13:24:28</t>
  </si>
  <si>
    <t>607920</t>
  </si>
  <si>
    <t>ÇİNİLİKÖY TR-4 35-27-L00334_C</t>
  </si>
  <si>
    <t>12.10.2019 12:14:17</t>
  </si>
  <si>
    <t>12.10.2019 15:07:22</t>
  </si>
  <si>
    <t>606795</t>
  </si>
  <si>
    <t>ÇELİKLİ TR-3 OKULLU 45-78-M00751_953273420</t>
  </si>
  <si>
    <t>09.10.2019 18:10:08</t>
  </si>
  <si>
    <t>09.10.2019 22:12:47</t>
  </si>
  <si>
    <t>610123</t>
  </si>
  <si>
    <t>ÇELİKLİ TR-4 GÖLYERİ 45-78-M00752_DIREK TIPI TRAFO HUCRESI H01</t>
  </si>
  <si>
    <t>17.10.2019 17:56:21</t>
  </si>
  <si>
    <t>17.10.2019 19:38:49</t>
  </si>
  <si>
    <t>584194</t>
  </si>
  <si>
    <t>ÇEPNİDERE TR-1 45-83-L00222_A</t>
  </si>
  <si>
    <t>05.10.2019 08:24:06</t>
  </si>
  <si>
    <t>05.10.2019 13:51:03</t>
  </si>
  <si>
    <t>584402</t>
  </si>
  <si>
    <t>TR-1-4/2 DEMİRCİLİK KABİN 35-20-L00026_10842314</t>
  </si>
  <si>
    <t>05.10.2019 08:35:27</t>
  </si>
  <si>
    <t>05.10.2019 14:53:18</t>
  </si>
  <si>
    <t>606845</t>
  </si>
  <si>
    <t>ÇERİKÖZÜ YAYLA TR-2 35-29-L00327_DIREK TIPI TRAFO HUCRESI H01</t>
  </si>
  <si>
    <t>09.10.2019 19:37:54</t>
  </si>
  <si>
    <t>09.10.2019 21:23:52</t>
  </si>
  <si>
    <t>606026</t>
  </si>
  <si>
    <t>ÇERİKÖZÜ TR-1 35-29-L00326_DIREK TIPI TRAFO HUCRESI H01</t>
  </si>
  <si>
    <t>08.10.2019 10:21:23</t>
  </si>
  <si>
    <t>08.10.2019 16:13:01</t>
  </si>
  <si>
    <t>608308</t>
  </si>
  <si>
    <t>13.10.2019 15:04:16</t>
  </si>
  <si>
    <t>13.10.2019 18:24:36</t>
  </si>
  <si>
    <t>608393</t>
  </si>
  <si>
    <t>ÇERKEZ HAMİDİYE TR-1 45-82-M00259_45-82-M00259</t>
  </si>
  <si>
    <t>13.10.2019 18:19:12</t>
  </si>
  <si>
    <t>13.10.2019 18:32:12</t>
  </si>
  <si>
    <t>611259</t>
  </si>
  <si>
    <t>ÇERKEZ HAMİDİYE TR-1 45-82-M00259_945535750</t>
  </si>
  <si>
    <t>21.10.2019 12:21:39</t>
  </si>
  <si>
    <t>21.10.2019 14:56:06</t>
  </si>
  <si>
    <t>634273</t>
  </si>
  <si>
    <t>30.10.2019 15:12:14</t>
  </si>
  <si>
    <t>30.10.2019 15:36:24</t>
  </si>
  <si>
    <t>610244</t>
  </si>
  <si>
    <t>DM-2/13 35-29-M00100_950330412</t>
  </si>
  <si>
    <t>18.10.2019 08:54:08</t>
  </si>
  <si>
    <t>18.10.2019 10:14:36</t>
  </si>
  <si>
    <t>611025</t>
  </si>
  <si>
    <t>20.10.2019 16:53:14</t>
  </si>
  <si>
    <t>20.10.2019 17:01:33</t>
  </si>
  <si>
    <t>608810</t>
  </si>
  <si>
    <t>14.10.2019 19:33:21</t>
  </si>
  <si>
    <t>14.10.2019 20:24:24</t>
  </si>
  <si>
    <t>584077</t>
  </si>
  <si>
    <t>05.10.2019 05:30:46</t>
  </si>
  <si>
    <t>05.10.2019 07:06:10</t>
  </si>
  <si>
    <t>610620</t>
  </si>
  <si>
    <t>TR-67 35-30-L00067_955317318</t>
  </si>
  <si>
    <t>19.10.2019 13:58:22</t>
  </si>
  <si>
    <t>22.10.2019 22:56:38</t>
  </si>
  <si>
    <t>611870</t>
  </si>
  <si>
    <t>K-990 35-07-K00990_35-07-K00990</t>
  </si>
  <si>
    <t>23.10.2019 08:58:00</t>
  </si>
  <si>
    <t>23.10.2019 12:01:13</t>
  </si>
  <si>
    <t>583971</t>
  </si>
  <si>
    <t>HALİLBEYLİ DM 35-27-M00620_KARMEZ-2 M03</t>
  </si>
  <si>
    <t>05.10.2019 01:41:51</t>
  </si>
  <si>
    <t>05.10.2019 04:59:48</t>
  </si>
  <si>
    <t>607687</t>
  </si>
  <si>
    <t>11.10.2019 18:07:43</t>
  </si>
  <si>
    <t>11.10.2019 18:47:04</t>
  </si>
  <si>
    <t>595189</t>
  </si>
  <si>
    <t>TR-1-4/3 ANIRGANKAYA 35-20-L00031_955189816</t>
  </si>
  <si>
    <t>06.10.2019 18:25:06</t>
  </si>
  <si>
    <t>06.10.2019 21:11:16</t>
  </si>
  <si>
    <t>609357</t>
  </si>
  <si>
    <t>ÇINARDİBİ KÖK 35-20-M00069_  M01</t>
  </si>
  <si>
    <t>16.10.2019 09:36:02</t>
  </si>
  <si>
    <t>16.10.2019 10:00:23</t>
  </si>
  <si>
    <t>634280</t>
  </si>
  <si>
    <t>ÇINARDİBİ KÖK 35-20-M00069_  M04</t>
  </si>
  <si>
    <t>30.10.2019 14:55:44</t>
  </si>
  <si>
    <t>30.10.2019 15:54:34</t>
  </si>
  <si>
    <t>634200</t>
  </si>
  <si>
    <t>ÇINARDİBİ TR-3 35-20-M00044_DIREK TIPI TRAFO HUCRESI H01</t>
  </si>
  <si>
    <t>30.10.2019 11:47:47</t>
  </si>
  <si>
    <t>30.10.2019 15:14:16</t>
  </si>
  <si>
    <t>608181</t>
  </si>
  <si>
    <t>13.10.2019 09:07:00</t>
  </si>
  <si>
    <t>13.10.2019 15:54:22</t>
  </si>
  <si>
    <t>608177</t>
  </si>
  <si>
    <t>13.10.2019 09:06:50</t>
  </si>
  <si>
    <t>13.10.2019 15:50:22</t>
  </si>
  <si>
    <t>606617</t>
  </si>
  <si>
    <t>09.10.2019 12:06:29</t>
  </si>
  <si>
    <t>09.10.2019 15:53:14</t>
  </si>
  <si>
    <t>607823</t>
  </si>
  <si>
    <t>M-531 KAVAKLIDERE KÖK 35-02-M00531_TRF M01</t>
  </si>
  <si>
    <t>12.10.2019 09:14:00</t>
  </si>
  <si>
    <t>12.10.2019 16:30:57</t>
  </si>
  <si>
    <t>633107</t>
  </si>
  <si>
    <t>M-891 35-02-M00891_M-32 M03</t>
  </si>
  <si>
    <t>26.10.2019 17:10:59</t>
  </si>
  <si>
    <t>26.10.2019 17:53:50</t>
  </si>
  <si>
    <t>606969</t>
  </si>
  <si>
    <t>GENCERLER TR-4 35-20-L00041_35-20-L00041</t>
  </si>
  <si>
    <t>10.10.2019 09:31:03</t>
  </si>
  <si>
    <t>10.10.2019 09:47:13</t>
  </si>
  <si>
    <t>595192</t>
  </si>
  <si>
    <t>M-1965 35-02-M01965_D</t>
  </si>
  <si>
    <t>06.10.2019 18:36:32</t>
  </si>
  <si>
    <t>06.10.2019 19:44:25</t>
  </si>
  <si>
    <t>584410</t>
  </si>
  <si>
    <t>SOMA TR-14/2 45-82-M00091_945531350</t>
  </si>
  <si>
    <t>05.10.2019 11:27:51</t>
  </si>
  <si>
    <t>05.10.2019 14:58:28</t>
  </si>
  <si>
    <t>610707</t>
  </si>
  <si>
    <t>VEYSEL EVEGELMEZ VE ARK. TR 35-24-M00046_DIREK TIPI TRAFO HUCRESI H01</t>
  </si>
  <si>
    <t>19.10.2019 17:12:46</t>
  </si>
  <si>
    <t>19.10.2019 18:44:13</t>
  </si>
  <si>
    <t>584166</t>
  </si>
  <si>
    <t>BAHÇECİK KÖYÜ TR-1 45-84-L00017_DIREK TIPI TRAFO HUCRESI H01</t>
  </si>
  <si>
    <t>05.10.2019 07:52:32</t>
  </si>
  <si>
    <t>05.10.2019 09:20:44</t>
  </si>
  <si>
    <t>542456</t>
  </si>
  <si>
    <t>ÇİÇEKLİ TR-1 45-75-M00308_A</t>
  </si>
  <si>
    <t>01.10.2019 18:06:15</t>
  </si>
  <si>
    <t>01.10.2019 20:00:36</t>
  </si>
  <si>
    <t>606130</t>
  </si>
  <si>
    <t>ÖMERLER TR-1 45-76-M00083_DIREK TIPI TRAFO HUCRESI H01</t>
  </si>
  <si>
    <t>08.10.2019 13:19:54</t>
  </si>
  <si>
    <t>08.10.2019 14:14:38</t>
  </si>
  <si>
    <t>610911</t>
  </si>
  <si>
    <t>DM-3 35-29-M00003_950326929</t>
  </si>
  <si>
    <t>20.10.2019 11:06:37</t>
  </si>
  <si>
    <t>20.10.2019 12:00:10</t>
  </si>
  <si>
    <t>542884</t>
  </si>
  <si>
    <t>SOMA TR-12/2 45-82-M00087_945541419</t>
  </si>
  <si>
    <t>02.10.2019 19:03:36</t>
  </si>
  <si>
    <t>02.10.2019 21:30:45</t>
  </si>
  <si>
    <t>594647</t>
  </si>
  <si>
    <t>ÇİFTÇİİBRAHİM CAMİ MAH.TR-1 45-77-M00098_45-77-M00098</t>
  </si>
  <si>
    <t>05.10.2019 16:47:23</t>
  </si>
  <si>
    <t>05.10.2019 18:07:10</t>
  </si>
  <si>
    <t>609695</t>
  </si>
  <si>
    <t>ÇİFTÇİİBRAHİM DERE MAH. TR 45-77-M00094_A</t>
  </si>
  <si>
    <t>16.10.2019 19:21:57</t>
  </si>
  <si>
    <t>16.10.2019 20:45:20</t>
  </si>
  <si>
    <t>608963</t>
  </si>
  <si>
    <t>15.10.2019 09:57:06</t>
  </si>
  <si>
    <t>15.10.2019 11:12:22</t>
  </si>
  <si>
    <t>606808</t>
  </si>
  <si>
    <t>BAKIRÇAY YANI TR-1 35-24-M00034_DIREK TIPI TRAFO HUCRESI H01</t>
  </si>
  <si>
    <t>09.10.2019 18:38:47</t>
  </si>
  <si>
    <t>09.10.2019 19:58:12</t>
  </si>
  <si>
    <t>594522</t>
  </si>
  <si>
    <t>ÇİĞLİLER OKÇULAR 45-75-M00236_B</t>
  </si>
  <si>
    <t>05.10.2019 14:41:02</t>
  </si>
  <si>
    <t>05.10.2019 17:35:34</t>
  </si>
  <si>
    <t>594992</t>
  </si>
  <si>
    <t>YASSIALAN TR-1 45-75-M00238_DIREK TIPI TRAFO HUCRESI H01</t>
  </si>
  <si>
    <t>06.10.2019 12:00:06</t>
  </si>
  <si>
    <t>06.10.2019 17:28:29</t>
  </si>
  <si>
    <t>622250</t>
  </si>
  <si>
    <t>ÇİĞLİLER OKÇULAR 45-75-M00236_C</t>
  </si>
  <si>
    <t>24.10.2019 09:31:24</t>
  </si>
  <si>
    <t>24.10.2019 13:24:17</t>
  </si>
  <si>
    <t>632468</t>
  </si>
  <si>
    <t>24.10.2019 18:14:16</t>
  </si>
  <si>
    <t>24.10.2019 19:53:28</t>
  </si>
  <si>
    <t>634469</t>
  </si>
  <si>
    <t>ÇİĞLİLER TR-1 45-75-M00237_A</t>
  </si>
  <si>
    <t>31.10.2019 10:17:27</t>
  </si>
  <si>
    <t>31.10.2019 13:48:13</t>
  </si>
  <si>
    <t>633681</t>
  </si>
  <si>
    <t>BALABANLI TR-1 35-15-L00965_950357702</t>
  </si>
  <si>
    <t>28.10.2019 14:06:56</t>
  </si>
  <si>
    <t>28.10.2019 15:23:27</t>
  </si>
  <si>
    <t>606283</t>
  </si>
  <si>
    <t>ÇİLEME TR-1 35-22-M00160_DIREK TIPI TRAFO HUCRESI H01</t>
  </si>
  <si>
    <t>08.10.2019 17:06:42</t>
  </si>
  <si>
    <t>08.10.2019 18:17:00</t>
  </si>
  <si>
    <t>607843</t>
  </si>
  <si>
    <t>KAYMAKÇI TR-11 35-15-M00248_  M03</t>
  </si>
  <si>
    <t>12.10.2019 09:43:42</t>
  </si>
  <si>
    <t>12.10.2019 15:54:47</t>
  </si>
  <si>
    <t>610516</t>
  </si>
  <si>
    <t>19.10.2019 10:34:27</t>
  </si>
  <si>
    <t>19.10.2019 14:03:18</t>
  </si>
  <si>
    <t>611830</t>
  </si>
  <si>
    <t>22.10.2019 23:48:32</t>
  </si>
  <si>
    <t>23.10.2019 00:55:03</t>
  </si>
  <si>
    <t>633249</t>
  </si>
  <si>
    <t>TEKİNLER TARIM ÖZEL TR 35-27-M01077Ö_  L01</t>
  </si>
  <si>
    <t>27.10.2019 09:57:35</t>
  </si>
  <si>
    <t>27.10.2019 10:12:55</t>
  </si>
  <si>
    <t>633370</t>
  </si>
  <si>
    <t>ÇİNAN ÇALTIKÖY TR-1 45-81-M00228_A</t>
  </si>
  <si>
    <t>27.10.2019 15:52:10</t>
  </si>
  <si>
    <t>27.10.2019 16:44:40</t>
  </si>
  <si>
    <t>609035</t>
  </si>
  <si>
    <t>DIRAZLAR TR-1 45-81-M00223_45-81-M00223</t>
  </si>
  <si>
    <t>15.10.2019 11:42:16</t>
  </si>
  <si>
    <t>15.10.2019 12:36:30</t>
  </si>
  <si>
    <t>605525</t>
  </si>
  <si>
    <t>07.10.2019 14:37:19</t>
  </si>
  <si>
    <t>07.10.2019 16:01:04</t>
  </si>
  <si>
    <t>609658</t>
  </si>
  <si>
    <t>BALABANLI TR-3 35-15-L00969_950357676</t>
  </si>
  <si>
    <t>16.10.2019 18:36:53</t>
  </si>
  <si>
    <t>16.10.2019 19:39:39</t>
  </si>
  <si>
    <t>542603</t>
  </si>
  <si>
    <t>ÇİNİYERİ TR-2 35-29-L00294_C</t>
  </si>
  <si>
    <t>02.10.2019 09:32:12</t>
  </si>
  <si>
    <t>02.10.2019 17:13:31</t>
  </si>
  <si>
    <t>563176</t>
  </si>
  <si>
    <t>K-3387 35-07-K03387_913312669</t>
  </si>
  <si>
    <t>03.10.2019 15:30:50</t>
  </si>
  <si>
    <t>03.10.2019 16:38:44</t>
  </si>
  <si>
    <t>552971</t>
  </si>
  <si>
    <t>03.10.2019 09:04:00</t>
  </si>
  <si>
    <t>03.10.2019 17:04:50</t>
  </si>
  <si>
    <t>573382</t>
  </si>
  <si>
    <t>04.10.2019 09:02:43</t>
  </si>
  <si>
    <t>04.10.2019 17:01:00</t>
  </si>
  <si>
    <t>594685</t>
  </si>
  <si>
    <t>ÇİNİYERİ TR-2 35-29-L00294_B</t>
  </si>
  <si>
    <t>05.10.2019 17:45:46</t>
  </si>
  <si>
    <t>05.10.2019 18:13:54</t>
  </si>
  <si>
    <t>606085</t>
  </si>
  <si>
    <t>ÇOBANLAR SUBATAN TR-1 35-15-L00358_DIREK TIPI TRAFO HUCRESI H01</t>
  </si>
  <si>
    <t>08.10.2019 12:22:08</t>
  </si>
  <si>
    <t>08.10.2019 14:59:48</t>
  </si>
  <si>
    <t>611808</t>
  </si>
  <si>
    <t>ÇOBANLAR SUBATAN TR-2 35-15-L00357_B</t>
  </si>
  <si>
    <t>22.10.2019 20:21:56</t>
  </si>
  <si>
    <t>22.10.2019 23:23:34</t>
  </si>
  <si>
    <t>622357</t>
  </si>
  <si>
    <t>ÇOBANLAR SUBATAN TR-1 35-15-L00358_B</t>
  </si>
  <si>
    <t>24.10.2019 13:03:08</t>
  </si>
  <si>
    <t>24.10.2019 14:19:43</t>
  </si>
  <si>
    <t>632597</t>
  </si>
  <si>
    <t>ÇOMAKLAR KÖYÜ TR-1 35-32-L00077_DIREK TIPI TRAFO HUCRESI H01</t>
  </si>
  <si>
    <t>25.10.2019 10:00:00</t>
  </si>
  <si>
    <t>25.10.2019 15:56:35</t>
  </si>
  <si>
    <t>610871</t>
  </si>
  <si>
    <t>20.10.2019 09:50:38</t>
  </si>
  <si>
    <t>20.10.2019 11:06:01</t>
  </si>
  <si>
    <t>610856</t>
  </si>
  <si>
    <t>20.10.2019 09:36:24</t>
  </si>
  <si>
    <t>610258</t>
  </si>
  <si>
    <t>18.10.2019 11:14:37</t>
  </si>
  <si>
    <t>18.10.2019 11:25:00</t>
  </si>
  <si>
    <t>610289</t>
  </si>
  <si>
    <t>18.10.2019 11:14:22</t>
  </si>
  <si>
    <t>18.10.2019 11:59:00</t>
  </si>
  <si>
    <t>542412</t>
  </si>
  <si>
    <t>K-358 35-04-K00358_99358854</t>
  </si>
  <si>
    <t>01.10.2019 16:33:27</t>
  </si>
  <si>
    <t>01.10.2019 17:13:49</t>
  </si>
  <si>
    <t>608780</t>
  </si>
  <si>
    <t>AYTEKİN ŞENER ÖZEL 45-78-L00571Ö_DIREK TIPI TRAFO HUCRESI H01</t>
  </si>
  <si>
    <t>14.10.2019 18:40:00</t>
  </si>
  <si>
    <t>14.10.2019 19:00:14</t>
  </si>
  <si>
    <t>608493</t>
  </si>
  <si>
    <t>14.10.2019 09:16:00</t>
  </si>
  <si>
    <t>14.10.2019 16:27:59</t>
  </si>
  <si>
    <t>605376</t>
  </si>
  <si>
    <t>ÇÖKELEK TR-2 45-78-L00650_49260177</t>
  </si>
  <si>
    <t>07.10.2019 10:45:44</t>
  </si>
  <si>
    <t>07.10.2019 11:27:00</t>
  </si>
  <si>
    <t>542544</t>
  </si>
  <si>
    <t>ÇÖKELEK TR-2 45-78-L00650_49259700</t>
  </si>
  <si>
    <t>02.10.2019 08:11:29</t>
  </si>
  <si>
    <t>02.10.2019 10:47:11</t>
  </si>
  <si>
    <t>595259</t>
  </si>
  <si>
    <t>06.10.2019 22:48:58</t>
  </si>
  <si>
    <t>06.10.2019 23:41:52</t>
  </si>
  <si>
    <t>594893</t>
  </si>
  <si>
    <t>ÇÖMLEKÇİ TR-8 KÖY İÇME 35-31-L00093_35-31-L00093</t>
  </si>
  <si>
    <t>06.10.2019 09:19:02</t>
  </si>
  <si>
    <t>06.10.2019 22:05:38</t>
  </si>
  <si>
    <t>610674</t>
  </si>
  <si>
    <t>ÇÖMLEKÇİ TR-4 AKAR 35-31-L00097_945081273</t>
  </si>
  <si>
    <t>19.10.2019 16:14:13</t>
  </si>
  <si>
    <t>19.10.2019 17:40:46</t>
  </si>
  <si>
    <t>633714</t>
  </si>
  <si>
    <t>ÇÖMLEKÇİ TR-6/A 35-31-L00466_956599871</t>
  </si>
  <si>
    <t>28.10.2019 15:22:38</t>
  </si>
  <si>
    <t>29.10.2019 10:51:42</t>
  </si>
  <si>
    <t>609327</t>
  </si>
  <si>
    <t>ÇÖMLEKÇİ TR-7 ARABACILAR 35-31-L00094_35-31-L00094</t>
  </si>
  <si>
    <t>16.10.2019 14:38:37</t>
  </si>
  <si>
    <t>634706</t>
  </si>
  <si>
    <t>SOMA TR-27/4 45-82-M00107_945524898</t>
  </si>
  <si>
    <t>31.10.2019 21:34:17</t>
  </si>
  <si>
    <t>31.10.2019 22:01:28</t>
  </si>
  <si>
    <t>607970</t>
  </si>
  <si>
    <t>ÇUKURALAN TR-1 35-30-L00138_955315259</t>
  </si>
  <si>
    <t>12.10.2019 14:14:41</t>
  </si>
  <si>
    <t>12.10.2019 17:41:14</t>
  </si>
  <si>
    <t>607650</t>
  </si>
  <si>
    <t>ÇİFTÇİGEDİĞİ SULAMA TR-1 35-20-L00179_955211112</t>
  </si>
  <si>
    <t>11.10.2019 16:54:58</t>
  </si>
  <si>
    <t>11.10.2019 19:45:18</t>
  </si>
  <si>
    <t>553051</t>
  </si>
  <si>
    <t>DADAĞLI TR-2 IŞIKLAR 45-79-M00390_B</t>
  </si>
  <si>
    <t>03.10.2019 10:55:07</t>
  </si>
  <si>
    <t>03.10.2019 12:39:19</t>
  </si>
  <si>
    <t>594734</t>
  </si>
  <si>
    <t>BAŞIBÜYÜK TR-1 45-77-L00218_C</t>
  </si>
  <si>
    <t>05.10.2019 18:46:57</t>
  </si>
  <si>
    <t>05.10.2019 21:34:28</t>
  </si>
  <si>
    <t>611910</t>
  </si>
  <si>
    <t>DAĞISTAN TR-1 35-16-M00129_DIREK TIPI TRAFO HUCRESI H01</t>
  </si>
  <si>
    <t>23.10.2019 09:59:00</t>
  </si>
  <si>
    <t>23.10.2019 15:52:04</t>
  </si>
  <si>
    <t>634082</t>
  </si>
  <si>
    <t>CENNET MAHALLESİ TR-3 35-16-M00136_DIREK TIPI TRAFO HUCRESI H01</t>
  </si>
  <si>
    <t>30.10.2019 08:43:56</t>
  </si>
  <si>
    <t>30.10.2019 09:43:43</t>
  </si>
  <si>
    <t>542376</t>
  </si>
  <si>
    <t>DAĞISTAN TR-1 35-16-M00129_35-16-M00129</t>
  </si>
  <si>
    <t>01.10.2019 15:26:00</t>
  </si>
  <si>
    <t>01.10.2019 15:53:34</t>
  </si>
  <si>
    <t>553011</t>
  </si>
  <si>
    <t>GÜNEY TR-1 45-83-L00269_C</t>
  </si>
  <si>
    <t>03.10.2019 09:52:00</t>
  </si>
  <si>
    <t>03.10.2019 16:01:47</t>
  </si>
  <si>
    <t>583737</t>
  </si>
  <si>
    <t>DALBAHÇE TR-1 45-83-L00187_DIREK TIPI TRAFO HUCRESI H01</t>
  </si>
  <si>
    <t>04.10.2019 18:00:03</t>
  </si>
  <si>
    <t>04.10.2019 19:00:43</t>
  </si>
  <si>
    <t>633597</t>
  </si>
  <si>
    <t>DALBAHÇE TR-1 45-83-L00187_953715958</t>
  </si>
  <si>
    <t>28.10.2019 10:35:05</t>
  </si>
  <si>
    <t>28.10.2019 11:44:45</t>
  </si>
  <si>
    <t>633629</t>
  </si>
  <si>
    <t>BAYAT ALANDAMLARI TR-1 45-75-M00243_945612698</t>
  </si>
  <si>
    <t>28.10.2019 11:59:04</t>
  </si>
  <si>
    <t>28.10.2019 14:00:00</t>
  </si>
  <si>
    <t>612044</t>
  </si>
  <si>
    <t>YAKAKÖY ULUPINAR TR-3 45-75-M00258_DIREK TIPI TRAFO HUCRESI H01</t>
  </si>
  <si>
    <t>23.10.2019 15:35:49</t>
  </si>
  <si>
    <t>23.10.2019 18:40:58</t>
  </si>
  <si>
    <t>633703</t>
  </si>
  <si>
    <t>DALKARA TR-1 45-75-M00260_A</t>
  </si>
  <si>
    <t>28.10.2019 14:49:39</t>
  </si>
  <si>
    <t>28.10.2019 15:39:55</t>
  </si>
  <si>
    <t>633127</t>
  </si>
  <si>
    <t>26.10.2019 17:59:21</t>
  </si>
  <si>
    <t>26.10.2019 18:30:14</t>
  </si>
  <si>
    <t>605303</t>
  </si>
  <si>
    <t>DALKARA TR-1 45-75-M00260_DIREK TIPI TRAFO HUCRESI H01</t>
  </si>
  <si>
    <t>07.10.2019 08:09:53</t>
  </si>
  <si>
    <t>07.10.2019 10:04:41</t>
  </si>
  <si>
    <t>595071</t>
  </si>
  <si>
    <t>06.10.2019 14:37:44</t>
  </si>
  <si>
    <t>06.10.2019 20:48:00</t>
  </si>
  <si>
    <t>606597</t>
  </si>
  <si>
    <t>TR-70 35-16-L00070_953334695</t>
  </si>
  <si>
    <t>09.10.2019 11:39:11</t>
  </si>
  <si>
    <t>09.10.2019 17:20:45</t>
  </si>
  <si>
    <t>634503</t>
  </si>
  <si>
    <t>ÖREN TR-6 35-27-L00215_35-27-L00215</t>
  </si>
  <si>
    <t>31.10.2019 11:11:00</t>
  </si>
  <si>
    <t>31.10.2019 11:38:28</t>
  </si>
  <si>
    <t>595035</t>
  </si>
  <si>
    <t>DAVUTLAR TR-1 45-71-M01557_D</t>
  </si>
  <si>
    <t>06.10.2019 13:16:11</t>
  </si>
  <si>
    <t>06.10.2019 19:05:26</t>
  </si>
  <si>
    <t>608030</t>
  </si>
  <si>
    <t>DAYIOĞLU TR-1 45-72-L00339_956510122</t>
  </si>
  <si>
    <t>12.10.2019 16:59:23</t>
  </si>
  <si>
    <t>12.10.2019 17:34:05</t>
  </si>
  <si>
    <t>605882</t>
  </si>
  <si>
    <t>DAZYURT TR-1 45-71-M01738_DIREK TIPI TRAFO HUCRESI H01</t>
  </si>
  <si>
    <t>08.10.2019 08:22:05</t>
  </si>
  <si>
    <t>08.10.2019 12:02:51</t>
  </si>
  <si>
    <t>542917</t>
  </si>
  <si>
    <t>K-1396 35-08-K01396_99282484</t>
  </si>
  <si>
    <t>02.10.2019 21:44:53</t>
  </si>
  <si>
    <t>02.10.2019 22:49:24</t>
  </si>
  <si>
    <t>606938</t>
  </si>
  <si>
    <t>M-871 EĞRİDERE KÖYÜ 35-02-M00871_C</t>
  </si>
  <si>
    <t>10.10.2019 09:05:03</t>
  </si>
  <si>
    <t>10.10.2019 16:31:30</t>
  </si>
  <si>
    <t>594890</t>
  </si>
  <si>
    <t>06.10.2019 09:45:00</t>
  </si>
  <si>
    <t>06.10.2019 17:09:52</t>
  </si>
  <si>
    <t>607439</t>
  </si>
  <si>
    <t>YENİ FOÇA TR-1 DM 35-23-M00001_  M02</t>
  </si>
  <si>
    <t>11.10.2019 10:01:22</t>
  </si>
  <si>
    <t>11.10.2019 10:49:40</t>
  </si>
  <si>
    <t>632488</t>
  </si>
  <si>
    <t>TR-2/19 45-83-L00019_955153812</t>
  </si>
  <si>
    <t>24.10.2019 19:05:17</t>
  </si>
  <si>
    <t>24.10.2019 20:03:12</t>
  </si>
  <si>
    <t>634473</t>
  </si>
  <si>
    <t>DEĞİRMENCİELİ TR-1 35-24-M00076_35-24-M00076</t>
  </si>
  <si>
    <t>31.10.2019 10:25:00</t>
  </si>
  <si>
    <t>31.10.2019 15:20:48</t>
  </si>
  <si>
    <t>611481</t>
  </si>
  <si>
    <t>DELEMENLER GÜZLE TR-1 45-73-M00683_DIREK TIPI TRAFO HUCRESI H01</t>
  </si>
  <si>
    <t>22.10.2019 08:08:35</t>
  </si>
  <si>
    <t>22.10.2019 09:22:18</t>
  </si>
  <si>
    <t>611667</t>
  </si>
  <si>
    <t>DELİÇOBAN TR-1 45-75-M00163_A</t>
  </si>
  <si>
    <t>22.10.2019 14:27:24</t>
  </si>
  <si>
    <t>22.10.2019 16:51:52</t>
  </si>
  <si>
    <t>634126</t>
  </si>
  <si>
    <t>DELİÇOBAN TR-1 45-75-M00163_B</t>
  </si>
  <si>
    <t>30.10.2019 09:38:35</t>
  </si>
  <si>
    <t>30.10.2019 12:14:34</t>
  </si>
  <si>
    <t>609518</t>
  </si>
  <si>
    <t>DELİÇOBAN ÜZÜMLÜ TARIMSAL SULAMA 45-75-M00158_B</t>
  </si>
  <si>
    <t>16.10.2019 14:05:05</t>
  </si>
  <si>
    <t>16.10.2019 16:08:32</t>
  </si>
  <si>
    <t>609708</t>
  </si>
  <si>
    <t>DELİÇOBAN ÜZÜMLÜ TARIMSAL SULAMA 45-75-M00158_A</t>
  </si>
  <si>
    <t>16.10.2019 19:43:27</t>
  </si>
  <si>
    <t>17.10.2019 00:10:13</t>
  </si>
  <si>
    <t>611541</t>
  </si>
  <si>
    <t>BEBEKLİ TR-1 45-77-L00196_945493206</t>
  </si>
  <si>
    <t>22.10.2019 09:39:24</t>
  </si>
  <si>
    <t>22.10.2019 12:07:12</t>
  </si>
  <si>
    <t>609743</t>
  </si>
  <si>
    <t>16.10.2019 21:39:34</t>
  </si>
  <si>
    <t>16.10.2019 22:37:41</t>
  </si>
  <si>
    <t>634077</t>
  </si>
  <si>
    <t>BODAMAS TR-3 45-75-M00299_A</t>
  </si>
  <si>
    <t>30.10.2019 08:53:13</t>
  </si>
  <si>
    <t>30.10.2019 09:00:20</t>
  </si>
  <si>
    <t>583994</t>
  </si>
  <si>
    <t>GÜNEŞLİ KÖK 45-75-M00056_  M01</t>
  </si>
  <si>
    <t>05.10.2019 02:08:30</t>
  </si>
  <si>
    <t>05.10.2019 03:25:15</t>
  </si>
  <si>
    <t>608086</t>
  </si>
  <si>
    <t>KILAVUZLAR TR-5 45-74-M00316_45-74-M00316</t>
  </si>
  <si>
    <t>12.10.2019 19:08:02</t>
  </si>
  <si>
    <t>12.10.2019 19:59:54</t>
  </si>
  <si>
    <t>634334</t>
  </si>
  <si>
    <t>ULGAR TR-1 45-75-M00167_A</t>
  </si>
  <si>
    <t>30.10.2019 18:10:56</t>
  </si>
  <si>
    <t>30.10.2019 20:28:41</t>
  </si>
  <si>
    <t>634652</t>
  </si>
  <si>
    <t>ULGAR TR-1 45-75-M00167_B</t>
  </si>
  <si>
    <t>31.10.2019 18:02:06</t>
  </si>
  <si>
    <t>31.10.2019 23:28:48</t>
  </si>
  <si>
    <t>606620</t>
  </si>
  <si>
    <t>BAĞYURDU TR-7 (DM-1/6) 35-27-L00248_35-27-L00248</t>
  </si>
  <si>
    <t>09.10.2019 12:29:48</t>
  </si>
  <si>
    <t>09.10.2019 12:34:49</t>
  </si>
  <si>
    <t>632659</t>
  </si>
  <si>
    <t>BEBEKLİ AHMETAĞA MAH. 45-77-L00201_945495107</t>
  </si>
  <si>
    <t>25.10.2019 11:20:19</t>
  </si>
  <si>
    <t>25.10.2019 12:44:06</t>
  </si>
  <si>
    <t>610849</t>
  </si>
  <si>
    <t>YARBASAN KÖK 45-74-M00119_  M04</t>
  </si>
  <si>
    <t>20.10.2019 09:27:00</t>
  </si>
  <si>
    <t>20.10.2019 15:04:33</t>
  </si>
  <si>
    <t>632884</t>
  </si>
  <si>
    <t>BEKİRAĞALAR TR-1 45-81-M00213_45-81-M00213</t>
  </si>
  <si>
    <t>26.10.2019 00:46:10</t>
  </si>
  <si>
    <t>26.10.2019 01:26:11</t>
  </si>
  <si>
    <t>608770</t>
  </si>
  <si>
    <t>14.10.2019 18:19:00</t>
  </si>
  <si>
    <t>14.10.2019 18:45:53</t>
  </si>
  <si>
    <t>553063</t>
  </si>
  <si>
    <t>SELENDİ TR-7 SANAYİ 45-81-M00007_C</t>
  </si>
  <si>
    <t>03.10.2019 11:21:00</t>
  </si>
  <si>
    <t>03.10.2019 12:32:11</t>
  </si>
  <si>
    <t>633867</t>
  </si>
  <si>
    <t>BEĞEL TR-2 45-75-M00359_  H</t>
  </si>
  <si>
    <t>29.10.2019 09:36:29</t>
  </si>
  <si>
    <t>29.10.2019 13:37:00</t>
  </si>
  <si>
    <t>610814</t>
  </si>
  <si>
    <t>20.10.2019 08:09:37</t>
  </si>
  <si>
    <t>20.10.2019 11:36:00</t>
  </si>
  <si>
    <t>611885</t>
  </si>
  <si>
    <t>23.10.2019 09:20:02</t>
  </si>
  <si>
    <t>23.10.2019 10:55:00</t>
  </si>
  <si>
    <t>632437</t>
  </si>
  <si>
    <t>BELEVİ TR-5 35-13-L00064_946418810</t>
  </si>
  <si>
    <t>24.10.2019 16:38:12</t>
  </si>
  <si>
    <t>24.10.2019 18:31:05</t>
  </si>
  <si>
    <t>605779</t>
  </si>
  <si>
    <t>YENİ MAHALLE TR-1 45-76-M00220_  H</t>
  </si>
  <si>
    <t>08.10.2019 03:12:00</t>
  </si>
  <si>
    <t>08.10.2019 03:26:54</t>
  </si>
  <si>
    <t>605770</t>
  </si>
  <si>
    <t>08.10.2019 02:12:45</t>
  </si>
  <si>
    <t>08.10.2019 03:09:29</t>
  </si>
  <si>
    <t>608339</t>
  </si>
  <si>
    <t>13.10.2019 16:34:49</t>
  </si>
  <si>
    <t>13.10.2019 19:04:08</t>
  </si>
  <si>
    <t>607502</t>
  </si>
  <si>
    <t>11.10.2019 11:42:20</t>
  </si>
  <si>
    <t>11.10.2019 12:36:28</t>
  </si>
  <si>
    <t>583754</t>
  </si>
  <si>
    <t>PUSAN MAH. TR-1 45-76-M00173_45-76-M00173</t>
  </si>
  <si>
    <t>04.10.2019 18:09:09</t>
  </si>
  <si>
    <t>04.10.2019 18:52:03</t>
  </si>
  <si>
    <t>583601</t>
  </si>
  <si>
    <t>04.10.2019 15:25:13</t>
  </si>
  <si>
    <t>04.10.2019 16:38:51</t>
  </si>
  <si>
    <t>622307</t>
  </si>
  <si>
    <t>DEMİRTAŞ TR-1 45-76-M00165_A</t>
  </si>
  <si>
    <t>24.10.2019 11:09:12</t>
  </si>
  <si>
    <t>24.10.2019 12:09:29</t>
  </si>
  <si>
    <t>632580</t>
  </si>
  <si>
    <t>ÇINARCIK-BÜYÜKDAMLAR MAH. 45-76-M00170_45-76-M00170</t>
  </si>
  <si>
    <t>25.10.2019 09:18:00</t>
  </si>
  <si>
    <t>25.10.2019 12:02:58</t>
  </si>
  <si>
    <t>634098</t>
  </si>
  <si>
    <t>DAĞDERESİ MAH. TR-1 45-76-M00184_DIREK TIPI TRAFO HUCRESI H01</t>
  </si>
  <si>
    <t>30.10.2019 09:15:00</t>
  </si>
  <si>
    <t>30.10.2019 17:36:10</t>
  </si>
  <si>
    <t>633858</t>
  </si>
  <si>
    <t>29.10.2019 09:07:48</t>
  </si>
  <si>
    <t>29.10.2019 17:25:00</t>
  </si>
  <si>
    <t>633930</t>
  </si>
  <si>
    <t>MUSTAFA İKİZ ÖZEL TR 35-30-M00660Ö_DIREK TIPI TRAFO HUCRESI H01</t>
  </si>
  <si>
    <t>29.10.2019 14:03:20</t>
  </si>
  <si>
    <t>29.10.2019 16:54:39</t>
  </si>
  <si>
    <t>611645</t>
  </si>
  <si>
    <t>22.10.2019 13:31:51</t>
  </si>
  <si>
    <t>22.10.2019 14:19:44</t>
  </si>
  <si>
    <t>611033</t>
  </si>
  <si>
    <t>20.10.2019 16:52:23</t>
  </si>
  <si>
    <t>20.10.2019 18:04:04</t>
  </si>
  <si>
    <t>584034</t>
  </si>
  <si>
    <t>DEMİRTAŞ KÖK 35-30-M00149_  M01</t>
  </si>
  <si>
    <t>05.10.2019 02:18:23</t>
  </si>
  <si>
    <t>05.10.2019 04:02:17</t>
  </si>
  <si>
    <t>607365</t>
  </si>
  <si>
    <t>11.10.2019 08:03:47</t>
  </si>
  <si>
    <t>11.10.2019 09:37:34</t>
  </si>
  <si>
    <t>584143</t>
  </si>
  <si>
    <t>BELEVİ TR4 35-13-L00063_946419205</t>
  </si>
  <si>
    <t>05.10.2019 07:37:10</t>
  </si>
  <si>
    <t>05.10.2019 10:50:51</t>
  </si>
  <si>
    <t>584231</t>
  </si>
  <si>
    <t>BODAMAS TR-5 45-75-M00303_DIREK TIPI TRAFO HUCRESI H01</t>
  </si>
  <si>
    <t>05.10.2019 08:41:54</t>
  </si>
  <si>
    <t>05.10.2019 09:28:36</t>
  </si>
  <si>
    <t>606197</t>
  </si>
  <si>
    <t>BODAMAS TR-1 45-75-M00297_953715911</t>
  </si>
  <si>
    <t>08.10.2019 15:04:59</t>
  </si>
  <si>
    <t>08.10.2019 16:01:37</t>
  </si>
  <si>
    <t>605366</t>
  </si>
  <si>
    <t>K-2932 35-07-K02932_C</t>
  </si>
  <si>
    <t>07.10.2019 09:36:06</t>
  </si>
  <si>
    <t>07.10.2019 11:14:03</t>
  </si>
  <si>
    <t>607432</t>
  </si>
  <si>
    <t>DENİZKÖY TR-1 35-30-M00594_DIREK TIPI TRAFO HUCRESI H01</t>
  </si>
  <si>
    <t>11.10.2019 10:01:00</t>
  </si>
  <si>
    <t>11.10.2019 12:59:01</t>
  </si>
  <si>
    <t>632554</t>
  </si>
  <si>
    <t>ÇAYAĞZI MERKEZ TR-20 35-31-L00273_35-31-L00273</t>
  </si>
  <si>
    <t>25.10.2019 09:00:00</t>
  </si>
  <si>
    <t>25.10.2019 12:22:38</t>
  </si>
  <si>
    <t>608391</t>
  </si>
  <si>
    <t>GİRELLİ TR-1 45-73-M00758_DIREK TIPI TRAFO HUCRESI H01</t>
  </si>
  <si>
    <t>13.10.2019 18:08:39</t>
  </si>
  <si>
    <t>13.10.2019 19:31:58</t>
  </si>
  <si>
    <t>605759</t>
  </si>
  <si>
    <t>İĞDELİ TR-1 35-31-L00300_915946845</t>
  </si>
  <si>
    <t>08.10.2019 00:23:08</t>
  </si>
  <si>
    <t>08.10.2019 03:07:24</t>
  </si>
  <si>
    <t>610850</t>
  </si>
  <si>
    <t>KAYMAKÇI TR-10 35-15-M00244_  M04</t>
  </si>
  <si>
    <t>20.10.2019 09:24:00</t>
  </si>
  <si>
    <t>20.10.2019 15:07:23</t>
  </si>
  <si>
    <t>610065</t>
  </si>
  <si>
    <t>YOLÜSTÜ İM 35-15-A00002_KAVAKKUYU M09</t>
  </si>
  <si>
    <t>17.10.2019 16:01:48</t>
  </si>
  <si>
    <t>17.10.2019 20:09:09</t>
  </si>
  <si>
    <t>610510</t>
  </si>
  <si>
    <t>19.10.2019 09:56:44</t>
  </si>
  <si>
    <t>19.10.2019 10:27:07</t>
  </si>
  <si>
    <t>610473</t>
  </si>
  <si>
    <t>19.10.2019 09:15:07</t>
  </si>
  <si>
    <t>609596</t>
  </si>
  <si>
    <t>KABAZLI TR-4 45-78-M00678_45-78-M00678</t>
  </si>
  <si>
    <t>16.10.2019 17:34:12</t>
  </si>
  <si>
    <t>610092</t>
  </si>
  <si>
    <t>KORDON KÖK 45-78-M00730_  M02</t>
  </si>
  <si>
    <t>17.10.2019 17:02:00</t>
  </si>
  <si>
    <t>17.10.2019 17:57:44</t>
  </si>
  <si>
    <t>610148</t>
  </si>
  <si>
    <t>17.10.2019 19:15:29</t>
  </si>
  <si>
    <t>612171</t>
  </si>
  <si>
    <t>BEYLİKLİ TR-1 45-78-M00727_953280208</t>
  </si>
  <si>
    <t>23.10.2019 21:37:38</t>
  </si>
  <si>
    <t>23.10.2019 22:08:45</t>
  </si>
  <si>
    <t>609004</t>
  </si>
  <si>
    <t>YEŞİLOVA TARIMSAL SULAMA-3 45-78-M01033_DIREK TIPI TRAFO HUCRESI H01</t>
  </si>
  <si>
    <t>15.10.2019 11:12:52</t>
  </si>
  <si>
    <t>15.10.2019 13:11:57</t>
  </si>
  <si>
    <t>583503</t>
  </si>
  <si>
    <t>L-96 TURGUT KÖYÜ 35-14-L00096_956634071</t>
  </si>
  <si>
    <t>04.10.2019 12:37:44</t>
  </si>
  <si>
    <t>04.10.2019 13:57:50</t>
  </si>
  <si>
    <t>542922</t>
  </si>
  <si>
    <t>SANCAKLI BOZKÖY TR-3 45-71-M00565_953204547</t>
  </si>
  <si>
    <t>02.10.2019 22:46:54</t>
  </si>
  <si>
    <t>03.10.2019 01:46:52</t>
  </si>
  <si>
    <t>634501</t>
  </si>
  <si>
    <t>ÖREN TR-1 KÖK 35-27-L00213_35-27-L00213</t>
  </si>
  <si>
    <t>31.10.2019 11:09:00</t>
  </si>
  <si>
    <t>31.10.2019 14:32:18</t>
  </si>
  <si>
    <t>610501</t>
  </si>
  <si>
    <t>19.10.2019 10:12:00</t>
  </si>
  <si>
    <t>19.10.2019 11:34:58</t>
  </si>
  <si>
    <t>607284</t>
  </si>
  <si>
    <t>SAMURLU TR-2 35-17-M00319_950301026</t>
  </si>
  <si>
    <t>10.10.2019 18:54:21</t>
  </si>
  <si>
    <t>10.10.2019 20:28:58</t>
  </si>
  <si>
    <t>606572</t>
  </si>
  <si>
    <t>DEREBAŞI TR-5 35-29-L00262_DIREK TIPI TRAFO HUCRESI H01</t>
  </si>
  <si>
    <t>09.10.2019 10:57:17</t>
  </si>
  <si>
    <t>09.10.2019 13:33:48</t>
  </si>
  <si>
    <t>584158</t>
  </si>
  <si>
    <t>TR-31 DEREKÖY 35-22-M00031_955264173</t>
  </si>
  <si>
    <t>05.10.2019 07:50:55</t>
  </si>
  <si>
    <t>05.10.2019 11:03:36</t>
  </si>
  <si>
    <t>594901</t>
  </si>
  <si>
    <t>DEREKÖY TR-1 35-27-M00966_35-27-M00966</t>
  </si>
  <si>
    <t>06.10.2019 10:05:00</t>
  </si>
  <si>
    <t>06.10.2019 14:29:40</t>
  </si>
  <si>
    <t>583534</t>
  </si>
  <si>
    <t>DEREKÖY TR-1 45-84-L00015_45-84-L00015</t>
  </si>
  <si>
    <t>04.10.2019 13:55:08</t>
  </si>
  <si>
    <t>04.10.2019 14:29:43</t>
  </si>
  <si>
    <t>610275</t>
  </si>
  <si>
    <t>606061</t>
  </si>
  <si>
    <t>TR-112 35-15-M00112_950365786</t>
  </si>
  <si>
    <t>08.10.2019 11:36:19</t>
  </si>
  <si>
    <t>08.10.2019 12:22:43</t>
  </si>
  <si>
    <t>583887</t>
  </si>
  <si>
    <t>DEREKÖY KÖK 45-72-L00458_  L01</t>
  </si>
  <si>
    <t>04.10.2019 23:08:19</t>
  </si>
  <si>
    <t>04.10.2019 23:26:51</t>
  </si>
  <si>
    <t>583978</t>
  </si>
  <si>
    <t>05.10.2019 01:45:31</t>
  </si>
  <si>
    <t>05.10.2019 05:25:10</t>
  </si>
  <si>
    <t>605852</t>
  </si>
  <si>
    <t>08.10.2019 07:29:36</t>
  </si>
  <si>
    <t>08.10.2019 09:17:11</t>
  </si>
  <si>
    <t>583705</t>
  </si>
  <si>
    <t>DEREKÖY TR-1 45-84-L00015_10187088</t>
  </si>
  <si>
    <t>04.10.2019 17:16:26</t>
  </si>
  <si>
    <t>04.10.2019 18:57:57</t>
  </si>
  <si>
    <t>633312</t>
  </si>
  <si>
    <t>ÇIPLAKLAR TR-1 45-81-M00123_DIREK TIPI TRAFO HUCRESI H01</t>
  </si>
  <si>
    <t>27.10.2019 12:20:27</t>
  </si>
  <si>
    <t>27.10.2019 13:31:19</t>
  </si>
  <si>
    <t>609617</t>
  </si>
  <si>
    <t>DEREKÖY KÖK 45-77-L00290_  L05</t>
  </si>
  <si>
    <t>16.10.2019 17:15:34</t>
  </si>
  <si>
    <t>16.10.2019 17:56:54</t>
  </si>
  <si>
    <t>611385</t>
  </si>
  <si>
    <t>DERİCİ KÖK 45-84-M00003_  M04</t>
  </si>
  <si>
    <t>21.10.2019 16:59:27</t>
  </si>
  <si>
    <t>21.10.2019 19:16:53</t>
  </si>
  <si>
    <t>607944</t>
  </si>
  <si>
    <t>12.10.2019 12:56:45</t>
  </si>
  <si>
    <t>12.10.2019 14:29:46</t>
  </si>
  <si>
    <t>608806</t>
  </si>
  <si>
    <t>BİRGİ TR-2 (TR-282) 35-19-M00282_956699013</t>
  </si>
  <si>
    <t>14.10.2019 18:54:27</t>
  </si>
  <si>
    <t>14.10.2019 21:25:33</t>
  </si>
  <si>
    <t>563168</t>
  </si>
  <si>
    <t>ÇAYLI TR-4 35-15-L00191_950390245</t>
  </si>
  <si>
    <t>03.10.2019 14:58:08</t>
  </si>
  <si>
    <t>06.10.2019 14:23:55</t>
  </si>
  <si>
    <t>608418</t>
  </si>
  <si>
    <t>TR-1-3/6 TAVUK  PAZARI KABİN 35-20-L00022_10450120</t>
  </si>
  <si>
    <t>13.10.2019 21:05:07</t>
  </si>
  <si>
    <t>13.10.2019 21:48:28</t>
  </si>
  <si>
    <t>633987</t>
  </si>
  <si>
    <t>DEYNEKLER TR-1 45-85-M00026_C</t>
  </si>
  <si>
    <t>29.10.2019 17:20:48</t>
  </si>
  <si>
    <t>29.10.2019 18:45:20</t>
  </si>
  <si>
    <t>634283</t>
  </si>
  <si>
    <t>YUKARI EMLAKDERE TR-1 45-71-M01032_953188833</t>
  </si>
  <si>
    <t>30.10.2019 16:02:20</t>
  </si>
  <si>
    <t>30.10.2019 19:06:47</t>
  </si>
  <si>
    <t>634508</t>
  </si>
  <si>
    <t>ÖREN TR7 35-27-L00216_35-27-L00216</t>
  </si>
  <si>
    <t>31.10.2019 11:16:00</t>
  </si>
  <si>
    <t>31.10.2019 13:49:01</t>
  </si>
  <si>
    <t>610898</t>
  </si>
  <si>
    <t>DİLEK TR-1 45-80-M00137_45-80-M00137</t>
  </si>
  <si>
    <t>20.10.2019 10:29:13</t>
  </si>
  <si>
    <t>20.10.2019 11:47:25</t>
  </si>
  <si>
    <t>609486</t>
  </si>
  <si>
    <t>DİLEK TR-3 45-80-M00138_DIREK TIPI TRAFO HUCRESI H01</t>
  </si>
  <si>
    <t>16.10.2019 13:11:49</t>
  </si>
  <si>
    <t>16.10.2019 14:33:29</t>
  </si>
  <si>
    <t>608512</t>
  </si>
  <si>
    <t>KINIK TR-5 35-24-L00005_955223072</t>
  </si>
  <si>
    <t>14.10.2019 09:26:11</t>
  </si>
  <si>
    <t>14.10.2019 11:08:12</t>
  </si>
  <si>
    <t>608187</t>
  </si>
  <si>
    <t>13.10.2019 09:23:30</t>
  </si>
  <si>
    <t>13.10.2019 09:49:20</t>
  </si>
  <si>
    <t>542264</t>
  </si>
  <si>
    <t>BAŞPINAR KÖK 45-76-L00001_  L06</t>
  </si>
  <si>
    <t>01.10.2019 11:27:56</t>
  </si>
  <si>
    <t>01.10.2019 12:17:56</t>
  </si>
  <si>
    <t>634262</t>
  </si>
  <si>
    <t>BOYNUYOĞUN TR-1 35-29-L00341_950320151</t>
  </si>
  <si>
    <t>30.10.2019 14:40:00</t>
  </si>
  <si>
    <t>30.10.2019 15:32:49</t>
  </si>
  <si>
    <t>608939</t>
  </si>
  <si>
    <t>DİNDARLI KÖK TR-3 KAKLIK 45-79-M00395_  M04</t>
  </si>
  <si>
    <t>15.10.2019 09:33:22</t>
  </si>
  <si>
    <t>15.10.2019 17:13:04</t>
  </si>
  <si>
    <t>608895</t>
  </si>
  <si>
    <t>DİNDARLI TR-2 YEŞİLOVA 45-79-M00427_C</t>
  </si>
  <si>
    <t>15.10.2019 08:33:37</t>
  </si>
  <si>
    <t>15.10.2019 10:17:27</t>
  </si>
  <si>
    <t>606669</t>
  </si>
  <si>
    <t>DİNDARLI TR-8 45-79-M00430_A</t>
  </si>
  <si>
    <t>09.10.2019 14:13:00</t>
  </si>
  <si>
    <t>09.10.2019 15:42:55</t>
  </si>
  <si>
    <t>573294</t>
  </si>
  <si>
    <t>BOZCAYAKA TR-1 35-15-L00919_950355454</t>
  </si>
  <si>
    <t>03.10.2019 20:17:40</t>
  </si>
  <si>
    <t>10.10.2019 09:25:06</t>
  </si>
  <si>
    <t>608185</t>
  </si>
  <si>
    <t>MURADİYE DM-8 45-71-M02145_MURDADİYE DM-5/05 ÇIKIŞ M08</t>
  </si>
  <si>
    <t>13.10.2019 09:26:53</t>
  </si>
  <si>
    <t>13.10.2019 09:58:23</t>
  </si>
  <si>
    <t>634518</t>
  </si>
  <si>
    <t>DOĞANCI TR-2 35-31-L00335_35-31-L00335</t>
  </si>
  <si>
    <t>31.10.2019 11:35:00</t>
  </si>
  <si>
    <t>31.10.2019 13:35:35</t>
  </si>
  <si>
    <t>609692</t>
  </si>
  <si>
    <t>DOĞANKAYA TR-1 45-72-L00187_45-72-L00187</t>
  </si>
  <si>
    <t>16.10.2019 19:15:49</t>
  </si>
  <si>
    <t>16.10.2019 20:31:15</t>
  </si>
  <si>
    <t>634197</t>
  </si>
  <si>
    <t>MUSTAFA ÖZ- ÖZ ÇIRÇIR FABRİKASI VE TARIM ÜR.TİC.ÖZEL 35-28-M00370Ö_DIREK TIPI TRAFO HUCRESI H01</t>
  </si>
  <si>
    <t>30.10.2019 08:52:00</t>
  </si>
  <si>
    <t>30.10.2019 15:24:56</t>
  </si>
  <si>
    <t>634080</t>
  </si>
  <si>
    <t>CİHANBEY DERİ SANAYİ VE TİCARET LTD.ŞTİ.ÖZEL 35-28-M00369Ö_DIREK TIPI TRAFO HUCRESI H01</t>
  </si>
  <si>
    <t>30.10.2019 15:23:13</t>
  </si>
  <si>
    <t>583608</t>
  </si>
  <si>
    <t>04.10.2019 15:56:51</t>
  </si>
  <si>
    <t>04.10.2019 16:57:47</t>
  </si>
  <si>
    <t>634300</t>
  </si>
  <si>
    <t>YENİ HARMANDALI TR-1 45-71-M00893_DIREK TIPI TRAFO HUCRESI H01</t>
  </si>
  <si>
    <t>30.10.2019 16:36:56</t>
  </si>
  <si>
    <t>30.10.2019 18:27:34</t>
  </si>
  <si>
    <t>633576</t>
  </si>
  <si>
    <t>ARMUTLU TR-4 35-27-L00004_DIREK TIPI TRAFO HUCRESI H01</t>
  </si>
  <si>
    <t>28.10.2019 09:00:30</t>
  </si>
  <si>
    <t>28.10.2019 10:41:40</t>
  </si>
  <si>
    <t>542341</t>
  </si>
  <si>
    <t>BURUNCUK TR-1 35-20-L00247_955209116</t>
  </si>
  <si>
    <t>01.10.2019 14:09:03</t>
  </si>
  <si>
    <t>01.10.2019 15:32:59</t>
  </si>
  <si>
    <t>594769</t>
  </si>
  <si>
    <t>DOMBAYLI BAHÇELER TR-1 45-78-M00273_DIREK TIPI TRAFO HUCRESI H01</t>
  </si>
  <si>
    <t>05.10.2019 20:49:21</t>
  </si>
  <si>
    <t>05.10.2019 22:42:41</t>
  </si>
  <si>
    <t>584292</t>
  </si>
  <si>
    <t>MUSTAFA AYKANA TARIMSAL SULAMA TR 45-78-M00962_DIREK TIPI TRAFO HUCRESI H01</t>
  </si>
  <si>
    <t>05.10.2019 09:40:50</t>
  </si>
  <si>
    <t>05.10.2019 11:54:56</t>
  </si>
  <si>
    <t>594525</t>
  </si>
  <si>
    <t>DOMBAYLI BAHÇELER TR-3 45-78-M00277_49237800</t>
  </si>
  <si>
    <t>05.10.2019 14:36:05</t>
  </si>
  <si>
    <t>05.10.2019 16:06:53</t>
  </si>
  <si>
    <t>610947</t>
  </si>
  <si>
    <t>DOMBAYLI TR-1 45-78-M01111_49340999</t>
  </si>
  <si>
    <t>20.10.2019 12:45:52</t>
  </si>
  <si>
    <t>20.10.2019 14:38:11</t>
  </si>
  <si>
    <t>633818</t>
  </si>
  <si>
    <t>DM-3/18 35-19-M00416_956666870</t>
  </si>
  <si>
    <t>28.10.2019 22:47:19</t>
  </si>
  <si>
    <t>28.10.2019 23:13:33</t>
  </si>
  <si>
    <t>584205</t>
  </si>
  <si>
    <t>M-2573 35-01-M02573_912163852</t>
  </si>
  <si>
    <t>05.10.2019 09:08:25</t>
  </si>
  <si>
    <t>05.10.2019 20:02:50</t>
  </si>
  <si>
    <t>583845</t>
  </si>
  <si>
    <t>M-2573 35-01-M02573_911528320</t>
  </si>
  <si>
    <t>04.10.2019 20:33:42</t>
  </si>
  <si>
    <t>605489</t>
  </si>
  <si>
    <t>HARMANDALI DM-2 (M-200) 35-09-M00200_HARMANDALI DM(M-1444) M08</t>
  </si>
  <si>
    <t>07.10.2019 13:14:32</t>
  </si>
  <si>
    <t>07.10.2019 14:59:38</t>
  </si>
  <si>
    <t>610374</t>
  </si>
  <si>
    <t>M-1531 35-09-M01531_915055336</t>
  </si>
  <si>
    <t>18.10.2019 23:33:21</t>
  </si>
  <si>
    <t>19.10.2019 00:56:59</t>
  </si>
  <si>
    <t>605559</t>
  </si>
  <si>
    <t>ÖDEMİŞ TM-2 35-15-A00005_YOLÜSTÜ M18</t>
  </si>
  <si>
    <t>07.10.2019 15:43:59</t>
  </si>
  <si>
    <t>07.10.2019 16:38:27</t>
  </si>
  <si>
    <t>584105</t>
  </si>
  <si>
    <t>DOYRANLI TR-1 35-29-L00374_DIREK TIPI TRAFO HUCRESI H01</t>
  </si>
  <si>
    <t>05.10.2019 06:40:53</t>
  </si>
  <si>
    <t>05.10.2019 08:23:53</t>
  </si>
  <si>
    <t>611630</t>
  </si>
  <si>
    <t>BÜKNÜŞ TR-2 45-72-L00527_956511626</t>
  </si>
  <si>
    <t>22.10.2019 13:11:51</t>
  </si>
  <si>
    <t>22.10.2019 14:11:41</t>
  </si>
  <si>
    <t>607175</t>
  </si>
  <si>
    <t>MAHMUT GÜL SULAMA GRUBU 35-29-L00365_DIREK TIPI TRAFO HUCRESI H01</t>
  </si>
  <si>
    <t>10.10.2019 14:58:48</t>
  </si>
  <si>
    <t>10.10.2019 17:07:04</t>
  </si>
  <si>
    <t>610526</t>
  </si>
  <si>
    <t>ÇANDARLI TR-19 35-30-M00019_DIREK TIPI TRAFO HUCRESI H01</t>
  </si>
  <si>
    <t>19.10.2019 10:50:25</t>
  </si>
  <si>
    <t>19.10.2019 11:41:07</t>
  </si>
  <si>
    <t>595172</t>
  </si>
  <si>
    <t>BÜYÜKBELEN TR-2 45-80-M00067_956548567</t>
  </si>
  <si>
    <t>06.10.2019 17:56:20</t>
  </si>
  <si>
    <t>06.10.2019 19:05:49</t>
  </si>
  <si>
    <t>605573</t>
  </si>
  <si>
    <t>ACARLAR KÖYÜ TR-2 35-13-L00079_946417871</t>
  </si>
  <si>
    <t>07.10.2019 15:34:20</t>
  </si>
  <si>
    <t>07.10.2019 19:34:06</t>
  </si>
  <si>
    <t>632833</t>
  </si>
  <si>
    <t>DM-2/18 (YENİHAN) 45-71-M00155_953216777</t>
  </si>
  <si>
    <t>25.10.2019 18:33:31</t>
  </si>
  <si>
    <t>25.10.2019 20:30:49</t>
  </si>
  <si>
    <t>609957</t>
  </si>
  <si>
    <t>ÇOBANLAR TR-1 45-76-M00150_45-76-M00150</t>
  </si>
  <si>
    <t>17.10.2019 11:15:17</t>
  </si>
  <si>
    <t>17.10.2019 12:54:48</t>
  </si>
  <si>
    <t>609980</t>
  </si>
  <si>
    <t>DUALAR TR-1 45-76-M00155_DIREK TIPI TRAFO HUCRESI H01</t>
  </si>
  <si>
    <t>17.10.2019 13:07:45</t>
  </si>
  <si>
    <t>17.10.2019 15:27:21</t>
  </si>
  <si>
    <t>610461</t>
  </si>
  <si>
    <t>DUALAR TR-1 45-82-M00163_DIREK TIPI TRAFO HUCRESI H01</t>
  </si>
  <si>
    <t>19.10.2019 09:24:00</t>
  </si>
  <si>
    <t>19.10.2019 18:09:27</t>
  </si>
  <si>
    <t>610319</t>
  </si>
  <si>
    <t>611356</t>
  </si>
  <si>
    <t>21.10.2019 16:20:59</t>
  </si>
  <si>
    <t>21.10.2019 18:21:34</t>
  </si>
  <si>
    <t>632628</t>
  </si>
  <si>
    <t>DUALAR TR-1 45-82-M00163_45-82-M00163</t>
  </si>
  <si>
    <t>25.10.2019 10:29:00</t>
  </si>
  <si>
    <t>25.10.2019 18:58:18</t>
  </si>
  <si>
    <t>608507</t>
  </si>
  <si>
    <t>14.10.2019 09:33:00</t>
  </si>
  <si>
    <t>14.10.2019 17:56:00</t>
  </si>
  <si>
    <t>607819</t>
  </si>
  <si>
    <t>12.10.2019 17:57:25</t>
  </si>
  <si>
    <t>607400</t>
  </si>
  <si>
    <t>11.10.2019 09:19:00</t>
  </si>
  <si>
    <t>11.10.2019 18:04:41</t>
  </si>
  <si>
    <t>611197</t>
  </si>
  <si>
    <t>21.10.2019 10:06:54</t>
  </si>
  <si>
    <t>21.10.2019 11:15:01</t>
  </si>
  <si>
    <t>611634</t>
  </si>
  <si>
    <t>KIZILTAŞ TR-1 45-81-M00091_DIREK TIPI TRAFO HUCRESI H01</t>
  </si>
  <si>
    <t>22.10.2019 13:19:36</t>
  </si>
  <si>
    <t>22.10.2019 14:09:17</t>
  </si>
  <si>
    <t>610402</t>
  </si>
  <si>
    <t>DUMANLAR TR-1 45-81-M00081_DIREK TIPI TRAFO HUCRESI H01</t>
  </si>
  <si>
    <t>19.10.2019 04:16:00</t>
  </si>
  <si>
    <t>19.10.2019 04:54:54</t>
  </si>
  <si>
    <t>608019</t>
  </si>
  <si>
    <t>BÜYÜKBELEN TR-2 45-80-M00067_956551084</t>
  </si>
  <si>
    <t>12.10.2019 16:15:39</t>
  </si>
  <si>
    <t>12.10.2019 17:45:18</t>
  </si>
  <si>
    <t>611431</t>
  </si>
  <si>
    <t>BÜYÜKGÜNEY TR-1 45-82-M00337_45-82-M00337</t>
  </si>
  <si>
    <t>21.10.2019 19:43:07</t>
  </si>
  <si>
    <t>21.10.2019 20:27:48</t>
  </si>
  <si>
    <t>605983</t>
  </si>
  <si>
    <t>TR-124 35-16-L00124_949782577</t>
  </si>
  <si>
    <t>08.10.2019 10:16:20</t>
  </si>
  <si>
    <t>08.10.2019 12:01:41</t>
  </si>
  <si>
    <t>633435</t>
  </si>
  <si>
    <t>27.10.2019 19:08:48</t>
  </si>
  <si>
    <t>27.10.2019 19:50:55</t>
  </si>
  <si>
    <t>633682</t>
  </si>
  <si>
    <t>K-1225 35-02-K01225_C</t>
  </si>
  <si>
    <t>28.10.2019 14:17:00</t>
  </si>
  <si>
    <t>28.10.2019 15:14:13</t>
  </si>
  <si>
    <t>542909</t>
  </si>
  <si>
    <t>K-2509 35-02-K02509_913099454</t>
  </si>
  <si>
    <t>02.10.2019 20:50:46</t>
  </si>
  <si>
    <t>02.10.2019 22:10:44</t>
  </si>
  <si>
    <t>584476</t>
  </si>
  <si>
    <t>DURASILLI TR-25 45-78-M01140_49274603</t>
  </si>
  <si>
    <t>05.10.2019 13:14:15</t>
  </si>
  <si>
    <t>05.10.2019 14:15:13</t>
  </si>
  <si>
    <t>584162</t>
  </si>
  <si>
    <t>DURASILLI TARIMSAL SULAMA-1 TR 45-78-M00984_DIREK TIPI TRAFO HUCRESI H01</t>
  </si>
  <si>
    <t>05.10.2019 07:55:52</t>
  </si>
  <si>
    <t>05.10.2019 09:52:55</t>
  </si>
  <si>
    <t>609537</t>
  </si>
  <si>
    <t>BÜYÜKKALE TR-2 35-29-L00666_950319691</t>
  </si>
  <si>
    <t>16.10.2019 14:32:43</t>
  </si>
  <si>
    <t>16.10.2019 18:20:31</t>
  </si>
  <si>
    <t>606539</t>
  </si>
  <si>
    <t>DURASILLI TR-2 45-78-M01115_49274257</t>
  </si>
  <si>
    <t>09.10.2019 10:20:00</t>
  </si>
  <si>
    <t>09.10.2019 15:10:30</t>
  </si>
  <si>
    <t>606678</t>
  </si>
  <si>
    <t>DURASILLI TR-4 45-78-M01146_49274854</t>
  </si>
  <si>
    <t>09.10.2019 14:28:00</t>
  </si>
  <si>
    <t>09.10.2019 15:51:03</t>
  </si>
  <si>
    <t>607010</t>
  </si>
  <si>
    <t>AKÖREN TR-19 KÖK 45-78-M00974_  M05</t>
  </si>
  <si>
    <t>10.10.2019 10:26:00</t>
  </si>
  <si>
    <t>10.10.2019 13:26:00</t>
  </si>
  <si>
    <t>633866</t>
  </si>
  <si>
    <t>MASKİ DURASILLI ARITMA ÖZEL TR 45-78-M00241Ö_DIREK TIPI TRAFO HUCRESI H01</t>
  </si>
  <si>
    <t>29.10.2019 09:41:12</t>
  </si>
  <si>
    <t>29.10.2019 10:56:05</t>
  </si>
  <si>
    <t>634112</t>
  </si>
  <si>
    <t>CEZA İNFAZ KURUMU ÖZEL 45-78-M00238Ö_DIREK TIPI TRAFO HUCRESI H01</t>
  </si>
  <si>
    <t>30.10.2019 09:32:00</t>
  </si>
  <si>
    <t>30.10.2019 16:38:27</t>
  </si>
  <si>
    <t>633097</t>
  </si>
  <si>
    <t>26.10.2019 16:54:00</t>
  </si>
  <si>
    <t>26.10.2019 17:48:29</t>
  </si>
  <si>
    <t>610951</t>
  </si>
  <si>
    <t>BÜYÜKOBA TR-1 35-24-M00079_955225912</t>
  </si>
  <si>
    <t>20.10.2019 13:13:26</t>
  </si>
  <si>
    <t>20.10.2019 14:07:36</t>
  </si>
  <si>
    <t>609676</t>
  </si>
  <si>
    <t>AKİŞ BLOK ÖZEL TR 45-78-M00246Ö_45-78-M00246Ö</t>
  </si>
  <si>
    <t>16.10.2019 19:00:54</t>
  </si>
  <si>
    <t>16.10.2019 21:38:56</t>
  </si>
  <si>
    <t>609488</t>
  </si>
  <si>
    <t>16.10.2019 13:08:50</t>
  </si>
  <si>
    <t>16.10.2019 15:09:23</t>
  </si>
  <si>
    <t>609431</t>
  </si>
  <si>
    <t>DURASILLI TR-7 45-78-M01118_  M03</t>
  </si>
  <si>
    <t>16.10.2019 11:25:23</t>
  </si>
  <si>
    <t>16.10.2019 11:48:26</t>
  </si>
  <si>
    <t>609522</t>
  </si>
  <si>
    <t>DURASILLI TR-8 45-78-M01119_  M04</t>
  </si>
  <si>
    <t>16.10.2019 14:18:00</t>
  </si>
  <si>
    <t>16.10.2019 15:50:01</t>
  </si>
  <si>
    <t>611773</t>
  </si>
  <si>
    <t>DURASILLI TR-1 KÖK 45-78-M01114_49275186</t>
  </si>
  <si>
    <t>22.10.2019 18:50:00</t>
  </si>
  <si>
    <t>22.10.2019 19:35:21</t>
  </si>
  <si>
    <t>611921</t>
  </si>
  <si>
    <t>DURASILLI TR-1 KÖK 45-78-M01114_  M03</t>
  </si>
  <si>
    <t>23.10.2019 10:18:25</t>
  </si>
  <si>
    <t>23.10.2019 11:33:26</t>
  </si>
  <si>
    <t>611266</t>
  </si>
  <si>
    <t>AHMET ÇAMGÖZ TARIMSAL SULAMA TR 45-78-M00971_DIREK TIPI TRAFO HUCRESI H01</t>
  </si>
  <si>
    <t>21.10.2019 12:52:39</t>
  </si>
  <si>
    <t>21.10.2019 13:43:45</t>
  </si>
  <si>
    <t>610859</t>
  </si>
  <si>
    <t>20.10.2019 09:42:00</t>
  </si>
  <si>
    <t>20.10.2019 13:55:00</t>
  </si>
  <si>
    <t>609061</t>
  </si>
  <si>
    <t>AKÖREN TR-19 KÖK 45-78-M00974_  M01</t>
  </si>
  <si>
    <t>15.10.2019 12:50:17</t>
  </si>
  <si>
    <t>15.10.2019 13:07:13</t>
  </si>
  <si>
    <t>634035</t>
  </si>
  <si>
    <t>KEMAL URAL ANADOLU LİSESİ ÖZEL 45-78-M01141Ö_DIREK TIPI TRAFO HUCRESI H01</t>
  </si>
  <si>
    <t>29.10.2019 20:27:38</t>
  </si>
  <si>
    <t>29.10.2019 20:54:33</t>
  </si>
  <si>
    <t>611059</t>
  </si>
  <si>
    <t>BÜYÜKOBA TR-1 35-24-M00079_955225911</t>
  </si>
  <si>
    <t>20.10.2019 18:47:36</t>
  </si>
  <si>
    <t>20.10.2019 20:26:55</t>
  </si>
  <si>
    <t>584346</t>
  </si>
  <si>
    <t>DURASILLI TR-7 45-78-M01118_  M01</t>
  </si>
  <si>
    <t>05.10.2019 10:21:16</t>
  </si>
  <si>
    <t>05.10.2019 11:10:51</t>
  </si>
  <si>
    <t>542231</t>
  </si>
  <si>
    <t>01.10.2019 10:41:16</t>
  </si>
  <si>
    <t>01.10.2019 11:01:06</t>
  </si>
  <si>
    <t>584161</t>
  </si>
  <si>
    <t>DURHASAN TR-2 45-74-M00265_DIREK TIPI TRAFO HUCRESI H01</t>
  </si>
  <si>
    <t>05.10.2019 08:02:47</t>
  </si>
  <si>
    <t>05.10.2019 09:51:35</t>
  </si>
  <si>
    <t>608361</t>
  </si>
  <si>
    <t>IŞIKLAR KÖK 45-73-M00467_  M06</t>
  </si>
  <si>
    <t>13.10.2019 17:15:42</t>
  </si>
  <si>
    <t>13.10.2019 17:42:32</t>
  </si>
  <si>
    <t>633746</t>
  </si>
  <si>
    <t>DUTLUCA TR-1 45-75-M00282_B</t>
  </si>
  <si>
    <t>28.10.2019 16:51:58</t>
  </si>
  <si>
    <t>28.10.2019 19:23:57</t>
  </si>
  <si>
    <t>606118</t>
  </si>
  <si>
    <t>AŞAĞIÇOBANİSA TR-27 45-71-M00934_953197912</t>
  </si>
  <si>
    <t>08.10.2019 12:58:34</t>
  </si>
  <si>
    <t>08.10.2019 17:49:42</t>
  </si>
  <si>
    <t>612101</t>
  </si>
  <si>
    <t>DÜNDARLI TR-1 35-24-M00202_DIREK TIPI TRAFO HUCRESI H01</t>
  </si>
  <si>
    <t>23.10.2019 17:22:58</t>
  </si>
  <si>
    <t>23.10.2019 19:16:33</t>
  </si>
  <si>
    <t>542913</t>
  </si>
  <si>
    <t>YEŞİLOVA ÇAYIR TR-5 35-20-L00130_955189320</t>
  </si>
  <si>
    <t>02.10.2019 21:43:58</t>
  </si>
  <si>
    <t>02.10.2019 23:25:39</t>
  </si>
  <si>
    <t>542628</t>
  </si>
  <si>
    <t>DÜNDARLI TR-1 35-24-M00202_A</t>
  </si>
  <si>
    <t>02.10.2019 10:19:00</t>
  </si>
  <si>
    <t>02.10.2019 10:59:44</t>
  </si>
  <si>
    <t>606444</t>
  </si>
  <si>
    <t>09.10.2019 08:05:40</t>
  </si>
  <si>
    <t>09.10.2019 09:29:45</t>
  </si>
  <si>
    <t>606041</t>
  </si>
  <si>
    <t>DÜNDARLI TR-2 35-29-L00331_DIREK TIPI TRAFO HUCRESI H01</t>
  </si>
  <si>
    <t>08.10.2019 11:10:48</t>
  </si>
  <si>
    <t>08.10.2019 16:08:57</t>
  </si>
  <si>
    <t>609401</t>
  </si>
  <si>
    <t>DÜNDARLI TR-1 35-29-L00332_35-29-L00332</t>
  </si>
  <si>
    <t>16.10.2019 10:41:00</t>
  </si>
  <si>
    <t>16.10.2019 14:13:05</t>
  </si>
  <si>
    <t>609866</t>
  </si>
  <si>
    <t>DÜNDARLI AKKAVAK TR-3 35-29-L00333_DIREK TIPI TRAFO HUCRESI H01</t>
  </si>
  <si>
    <t>17.10.2019 09:41:07</t>
  </si>
  <si>
    <t>17.10.2019 15:49:49</t>
  </si>
  <si>
    <t>633759</t>
  </si>
  <si>
    <t>DÜVERLİK TR-1 35-26-M00457_DIREK TIPI TRAFO HUCRESI H01</t>
  </si>
  <si>
    <t>28.10.2019 17:23:54</t>
  </si>
  <si>
    <t>28.10.2019 18:15:17</t>
  </si>
  <si>
    <t>542426</t>
  </si>
  <si>
    <t>01.10.2019 17:06:06</t>
  </si>
  <si>
    <t>01.10.2019 18:08:02</t>
  </si>
  <si>
    <t>583539</t>
  </si>
  <si>
    <t>DÜZLEN TR-1 45-71-M01744_B</t>
  </si>
  <si>
    <t>04.10.2019 14:45:57</t>
  </si>
  <si>
    <t>04.10.2019 14:58:31</t>
  </si>
  <si>
    <t>622246</t>
  </si>
  <si>
    <t>K-1329 35-01-K01329_910853813</t>
  </si>
  <si>
    <t>24.10.2019 09:17:14</t>
  </si>
  <si>
    <t>24.10.2019 10:05:49</t>
  </si>
  <si>
    <t>622353</t>
  </si>
  <si>
    <t>TİRE DM2/5 35-29-L00024_950316776</t>
  </si>
  <si>
    <t>24.10.2019 08:28:09</t>
  </si>
  <si>
    <t>24.10.2019 14:48:21</t>
  </si>
  <si>
    <t>606848</t>
  </si>
  <si>
    <t>09.10.2019 19:08:27</t>
  </si>
  <si>
    <t>09.10.2019 22:20:08</t>
  </si>
  <si>
    <t>606868</t>
  </si>
  <si>
    <t>M-2241 BELENBAŞI TR-1 35-03-M02241_910301394</t>
  </si>
  <si>
    <t>09.10.2019 22:20:00</t>
  </si>
  <si>
    <t>11.10.2019 14:34:35</t>
  </si>
  <si>
    <t>542281</t>
  </si>
  <si>
    <t>K-3913 35-08-K03913_35-08-K03913</t>
  </si>
  <si>
    <t>01.10.2019 11:59:46</t>
  </si>
  <si>
    <t>01.10.2019 13:39:19</t>
  </si>
  <si>
    <t>583995</t>
  </si>
  <si>
    <t>05.10.2019 02:12:56</t>
  </si>
  <si>
    <t>05.10.2019 07:04:39</t>
  </si>
  <si>
    <t>542157</t>
  </si>
  <si>
    <t>K-2906 35-07-K02906_35-07-K02906</t>
  </si>
  <si>
    <t>01.10.2019 09:15:00</t>
  </si>
  <si>
    <t>01.10.2019 10:42:38</t>
  </si>
  <si>
    <t>605541</t>
  </si>
  <si>
    <t>M-442 35-02-M00442_910252408</t>
  </si>
  <si>
    <t>07.10.2019 15:00:22</t>
  </si>
  <si>
    <t>07.10.2019 16:14:10</t>
  </si>
  <si>
    <t>606211</t>
  </si>
  <si>
    <t>M-442 35-02-M00442_910171849</t>
  </si>
  <si>
    <t>08.10.2019 15:34:09</t>
  </si>
  <si>
    <t>08.10.2019 16:40:12</t>
  </si>
  <si>
    <t>605615</t>
  </si>
  <si>
    <t>07.10.2019 17:16:54</t>
  </si>
  <si>
    <t>07.10.2019 18:37:01</t>
  </si>
  <si>
    <t>632372</t>
  </si>
  <si>
    <t>24.10.2019 14:18:35</t>
  </si>
  <si>
    <t>24.10.2019 18:44:23</t>
  </si>
  <si>
    <t>610144</t>
  </si>
  <si>
    <t>AKKOYUNLU TR-1 35-29-L00269_950323370</t>
  </si>
  <si>
    <t>17.10.2019 18:37:03</t>
  </si>
  <si>
    <t>17.10.2019 19:23:57</t>
  </si>
  <si>
    <t>634566</t>
  </si>
  <si>
    <t>CAMBAZLI KÖK 45-84-M00005_  M03</t>
  </si>
  <si>
    <t>31.10.2019 13:41:50</t>
  </si>
  <si>
    <t>31.10.2019 16:24:28</t>
  </si>
  <si>
    <t>610979</t>
  </si>
  <si>
    <t>EĞLENHOCA TR-3 35-21-L00120_B</t>
  </si>
  <si>
    <t>20.10.2019 14:33:15</t>
  </si>
  <si>
    <t>20.10.2019 19:05:46</t>
  </si>
  <si>
    <t>633605</t>
  </si>
  <si>
    <t>EĞLENHOCA TR-2 35-21-L00119_D</t>
  </si>
  <si>
    <t>28.10.2019 10:41:18</t>
  </si>
  <si>
    <t>28.10.2019 13:39:04</t>
  </si>
  <si>
    <t>605682</t>
  </si>
  <si>
    <t>EĞLENHOCA DM 35-21-M00013_  H4</t>
  </si>
  <si>
    <t>07.10.2019 19:06:55</t>
  </si>
  <si>
    <t>07.10.2019 20:19:58</t>
  </si>
  <si>
    <t>584347</t>
  </si>
  <si>
    <t>05.10.2019 10:07:56</t>
  </si>
  <si>
    <t>05.10.2019 11:44:32</t>
  </si>
  <si>
    <t>583718</t>
  </si>
  <si>
    <t>TR-297 SAYDAM SİTESİ 35-19-M00121_B</t>
  </si>
  <si>
    <t>04.10.2019 16:28:16</t>
  </si>
  <si>
    <t>04.10.2019 18:22:52</t>
  </si>
  <si>
    <t>605310</t>
  </si>
  <si>
    <t>M-871 EĞRİDERE KÖYÜ 35-02-M00871_B</t>
  </si>
  <si>
    <t>07.10.2019 08:35:00</t>
  </si>
  <si>
    <t>07.10.2019 18:02:02</t>
  </si>
  <si>
    <t>605843</t>
  </si>
  <si>
    <t>M-871 EĞRİDERE KÖYÜ 35-02-M00871_35-02-M00871</t>
  </si>
  <si>
    <t>08.10.2019 07:00:13</t>
  </si>
  <si>
    <t>08.10.2019 10:12:49</t>
  </si>
  <si>
    <t>606809</t>
  </si>
  <si>
    <t>M-871 EĞRİDERE KÖYÜ 35-02-M00871_99729562</t>
  </si>
  <si>
    <t>09.10.2019 18:38:59</t>
  </si>
  <si>
    <t>09.10.2019 22:03:51</t>
  </si>
  <si>
    <t>606460</t>
  </si>
  <si>
    <t>M-871 EĞRİDERE KÖYÜ 35-02-M00871_A</t>
  </si>
  <si>
    <t>09.10.2019 08:56:00</t>
  </si>
  <si>
    <t>09.10.2019 17:22:20</t>
  </si>
  <si>
    <t>633116</t>
  </si>
  <si>
    <t>MURSALLI TR-1 35-15-L00744_950373435</t>
  </si>
  <si>
    <t>26.10.2019 17:31:44</t>
  </si>
  <si>
    <t>26.10.2019 18:31:09</t>
  </si>
  <si>
    <t>610736</t>
  </si>
  <si>
    <t>MURSALLI TR-2 35-15-L00745_950373303</t>
  </si>
  <si>
    <t>19.10.2019 18:40:42</t>
  </si>
  <si>
    <t>19.10.2019 19:24:46</t>
  </si>
  <si>
    <t>608890</t>
  </si>
  <si>
    <t>15.10.2019 08:33:00</t>
  </si>
  <si>
    <t>15.10.2019 18:21:41</t>
  </si>
  <si>
    <t>607836</t>
  </si>
  <si>
    <t>12.10.2019 18:23:44</t>
  </si>
  <si>
    <t>607880</t>
  </si>
  <si>
    <t>M-1335 KAYADİBİ KÖK 35-02-M01335_M-640 TRT ÇIKIŞI M03</t>
  </si>
  <si>
    <t>12.10.2019 10:52:51</t>
  </si>
  <si>
    <t>12.10.2019 11:44:28</t>
  </si>
  <si>
    <t>609316</t>
  </si>
  <si>
    <t>16.10.2019 16:28:51</t>
  </si>
  <si>
    <t>605629</t>
  </si>
  <si>
    <t>SÜLEYMANLI TR-7 45-72-L00305_956487349</t>
  </si>
  <si>
    <t>07.10.2019 17:42:26</t>
  </si>
  <si>
    <t>07.10.2019 18:31:50</t>
  </si>
  <si>
    <t>609824</t>
  </si>
  <si>
    <t>17.10.2019 09:05:23</t>
  </si>
  <si>
    <t>17.10.2019 16:58:47</t>
  </si>
  <si>
    <t>634120</t>
  </si>
  <si>
    <t>EĞRİDERE MERKEZ TR 1 35-32-L00043_DIREK TIPI TRAFO HUCRESI H01</t>
  </si>
  <si>
    <t>30.10.2019 09:42:00</t>
  </si>
  <si>
    <t>30.10.2019 17:26:55</t>
  </si>
  <si>
    <t>634438</t>
  </si>
  <si>
    <t>EĞRİDERE MERKEZ TR 1 35-32-L00043_35-32-L00043</t>
  </si>
  <si>
    <t>31.10.2019 09:14:00</t>
  </si>
  <si>
    <t>31.10.2019 17:54:23</t>
  </si>
  <si>
    <t>608631</t>
  </si>
  <si>
    <t>EĞRİDERE ÇAMLI BURUN TR-5 35-32-L00046_35-32-L00046</t>
  </si>
  <si>
    <t>14.10.2019 12:30:00</t>
  </si>
  <si>
    <t>14.10.2019 15:49:52</t>
  </si>
  <si>
    <t>608495</t>
  </si>
  <si>
    <t>14.10.2019 09:17:00</t>
  </si>
  <si>
    <t>14.10.2019 12:29:53</t>
  </si>
  <si>
    <t>583710</t>
  </si>
  <si>
    <t>EĞRİDERE KOKARCA TR-3 35-32-L00047_A</t>
  </si>
  <si>
    <t>04.10.2019 17:27:24</t>
  </si>
  <si>
    <t>04.10.2019 18:20:23</t>
  </si>
  <si>
    <t>622339</t>
  </si>
  <si>
    <t>EĞRİGÖL TARIMSAL SULAMA TR-1 35-16-M00213_35-16-M00213</t>
  </si>
  <si>
    <t>24.10.2019 12:24:23</t>
  </si>
  <si>
    <t>24.10.2019 12:53:11</t>
  </si>
  <si>
    <t>542646</t>
  </si>
  <si>
    <t>SARUHANLI TR-10 45-80-M00010_B</t>
  </si>
  <si>
    <t>02.10.2019 10:45:57</t>
  </si>
  <si>
    <t>02.10.2019 12:01:06</t>
  </si>
  <si>
    <t>606007</t>
  </si>
  <si>
    <t>SARUHANLI TR-9 45-80-M00009_953712267</t>
  </si>
  <si>
    <t>08.10.2019 10:41:18</t>
  </si>
  <si>
    <t>08.10.2019 11:30:29</t>
  </si>
  <si>
    <t>542473</t>
  </si>
  <si>
    <t>M-1048 35-02-M01048_910126111</t>
  </si>
  <si>
    <t>01.10.2019 18:52:28</t>
  </si>
  <si>
    <t>01.10.2019 19:31:35</t>
  </si>
  <si>
    <t>611296</t>
  </si>
  <si>
    <t>ÇİLE TR-5 35-22-M00247_955282753</t>
  </si>
  <si>
    <t>21.10.2019 13:54:17</t>
  </si>
  <si>
    <t>21.10.2019 14:41:54</t>
  </si>
  <si>
    <t>633575</t>
  </si>
  <si>
    <t>ÇİLE TR-2 35-22-M00238_955272025</t>
  </si>
  <si>
    <t>28.10.2019 09:43:48</t>
  </si>
  <si>
    <t>28.10.2019 11:03:56</t>
  </si>
  <si>
    <t>610328</t>
  </si>
  <si>
    <t>18.10.2019 13:31:09</t>
  </si>
  <si>
    <t>18.10.2019 14:37:00</t>
  </si>
  <si>
    <t>634371</t>
  </si>
  <si>
    <t>ELDELEK TR-2 45-78-L00601_45-78-L00601</t>
  </si>
  <si>
    <t>30.10.2019 20:33:24</t>
  </si>
  <si>
    <t>30.10.2019 21:15:56</t>
  </si>
  <si>
    <t>634346</t>
  </si>
  <si>
    <t>ELDELEK TR-1 45-78-L00604_DIREK TIPI TRAFO HUCRESI H01</t>
  </si>
  <si>
    <t>30.10.2019 18:41:04</t>
  </si>
  <si>
    <t>30.10.2019 21:05:35</t>
  </si>
  <si>
    <t>609100</t>
  </si>
  <si>
    <t>ELİFLİ TR-1 35-20-L00107_955199294</t>
  </si>
  <si>
    <t>15.10.2019 14:11:15</t>
  </si>
  <si>
    <t>15.10.2019 14:42:27</t>
  </si>
  <si>
    <t>610902</t>
  </si>
  <si>
    <t>AHMET TÜRKELİ SULAMA GRUBU 35-29-M00255_955211618</t>
  </si>
  <si>
    <t>20.10.2019 10:35:22</t>
  </si>
  <si>
    <t>20.10.2019 17:20:27</t>
  </si>
  <si>
    <t>608271</t>
  </si>
  <si>
    <t>ELİFLİ TR-1 35-20-L00107_955199617</t>
  </si>
  <si>
    <t>13.10.2019 13:11:50</t>
  </si>
  <si>
    <t>13.10.2019 14:53:18</t>
  </si>
  <si>
    <t>608763</t>
  </si>
  <si>
    <t>ELİFLİ TR-1 35-20-L00107_955198539</t>
  </si>
  <si>
    <t>14.10.2019 17:50:41</t>
  </si>
  <si>
    <t>15.10.2019 08:37:45</t>
  </si>
  <si>
    <t>606787</t>
  </si>
  <si>
    <t>ELMABAĞ DM 35-15-L00317_  L03</t>
  </si>
  <si>
    <t>09.10.2019 17:52:00</t>
  </si>
  <si>
    <t>09.10.2019 18:43:01</t>
  </si>
  <si>
    <t>584386</t>
  </si>
  <si>
    <t>05.10.2019 11:01:12</t>
  </si>
  <si>
    <t>05.10.2019 12:18:56</t>
  </si>
  <si>
    <t>583876</t>
  </si>
  <si>
    <t>ELMABAĞ DM 35-15-L00317_  L06</t>
  </si>
  <si>
    <t>04.10.2019 21:27:03</t>
  </si>
  <si>
    <t>04.10.2019 22:30:50</t>
  </si>
  <si>
    <t>607597</t>
  </si>
  <si>
    <t>EMCELLİ TR-1 45-79-M00303_A</t>
  </si>
  <si>
    <t>11.10.2019 15:10:42</t>
  </si>
  <si>
    <t>11.10.2019 15:46:55</t>
  </si>
  <si>
    <t>612110</t>
  </si>
  <si>
    <t>EMCELLİ TR-1 45-79-M00303_45-79-M00303</t>
  </si>
  <si>
    <t>23.10.2019 18:00:02</t>
  </si>
  <si>
    <t>23.10.2019 18:47:47</t>
  </si>
  <si>
    <t>633057</t>
  </si>
  <si>
    <t>TR-36 35-19-L00036_956670658</t>
  </si>
  <si>
    <t>26.10.2019 14:21:03</t>
  </si>
  <si>
    <t>26.10.2019 14:47:57</t>
  </si>
  <si>
    <t>610773</t>
  </si>
  <si>
    <t>ARMUTLU TR-5 35-27-L00005_913624229</t>
  </si>
  <si>
    <t>19.10.2019 20:33:12</t>
  </si>
  <si>
    <t>20.10.2019 00:43:53</t>
  </si>
  <si>
    <t>595110</t>
  </si>
  <si>
    <t>MAVİKÖŞE TR-3 35-17-M00227_950303938</t>
  </si>
  <si>
    <t>06.10.2019 15:32:48</t>
  </si>
  <si>
    <t>06.10.2019 18:16:17</t>
  </si>
  <si>
    <t>633299</t>
  </si>
  <si>
    <t>27.10.2019 11:44:53</t>
  </si>
  <si>
    <t>27.10.2019 12:20:54</t>
  </si>
  <si>
    <t>594495</t>
  </si>
  <si>
    <t>GENCERLER TR-2 35-20-L00424_955211044</t>
  </si>
  <si>
    <t>05.10.2019 09:17:24</t>
  </si>
  <si>
    <t>05.10.2019 15:50:14</t>
  </si>
  <si>
    <t>609581</t>
  </si>
  <si>
    <t>EMENLER TR-1 35-31-L00139_47840981</t>
  </si>
  <si>
    <t>16.10.2019 15:53:03</t>
  </si>
  <si>
    <t>16.10.2019 18:02:20</t>
  </si>
  <si>
    <t>542228</t>
  </si>
  <si>
    <t>EMENLER TR-2 35-31-L00138_35-31-L00138</t>
  </si>
  <si>
    <t>01.10.2019 10:37:00</t>
  </si>
  <si>
    <t>01.10.2019 13:30:46</t>
  </si>
  <si>
    <t>542317</t>
  </si>
  <si>
    <t>01.10.2019 13:36:00</t>
  </si>
  <si>
    <t>01.10.2019 16:28:37</t>
  </si>
  <si>
    <t>607696</t>
  </si>
  <si>
    <t>TİRE TR-16 35-29-L00016_950316479</t>
  </si>
  <si>
    <t>11.10.2019 18:49:57</t>
  </si>
  <si>
    <t>11.10.2019 21:00:15</t>
  </si>
  <si>
    <t>607949</t>
  </si>
  <si>
    <t>EMİNBEY ASMALI MAHALLE TR-1 45-78-M00855_49187464</t>
  </si>
  <si>
    <t>12.10.2019 15:50:07</t>
  </si>
  <si>
    <t>573319</t>
  </si>
  <si>
    <t>EMİNBEY OSMANBEY MAHALLESİ TR-1 45-78-M00869_DIREK TIPI TRAFO HUCRESI H01</t>
  </si>
  <si>
    <t>03.10.2019 22:52:55</t>
  </si>
  <si>
    <t>04.10.2019 01:31:58</t>
  </si>
  <si>
    <t>594653</t>
  </si>
  <si>
    <t>05.10.2019 16:58:02</t>
  </si>
  <si>
    <t>05.10.2019 19:59:33</t>
  </si>
  <si>
    <t>610720</t>
  </si>
  <si>
    <t>EMİNBEY HASAN HOCA TR-1 45-78-M00856_45-78-M00856</t>
  </si>
  <si>
    <t>19.10.2019 17:47:55</t>
  </si>
  <si>
    <t>19.10.2019 22:41:18</t>
  </si>
  <si>
    <t>633938</t>
  </si>
  <si>
    <t>EMİNBEY TR-1 45-78-M00853_DIREK TIPI TRAFO HUCRESI H01</t>
  </si>
  <si>
    <t>29.10.2019 14:38:32</t>
  </si>
  <si>
    <t>29.10.2019 16:56:47</t>
  </si>
  <si>
    <t>605577</t>
  </si>
  <si>
    <t>ÇÖKELEK TR-2 45-78-L00650_953278070</t>
  </si>
  <si>
    <t>07.10.2019 16:01:07</t>
  </si>
  <si>
    <t>07.10.2019 16:58:40</t>
  </si>
  <si>
    <t>606477</t>
  </si>
  <si>
    <t>ÇALTI KÖY TR-1 35-24-M00075_955226222</t>
  </si>
  <si>
    <t>09.10.2019 09:06:13</t>
  </si>
  <si>
    <t>09.10.2019 10:31:30</t>
  </si>
  <si>
    <t>583447</t>
  </si>
  <si>
    <t>EMİRLİ TR-3 35-15-L00859_A</t>
  </si>
  <si>
    <t>04.10.2019 11:13:49</t>
  </si>
  <si>
    <t>04.10.2019 15:16:52</t>
  </si>
  <si>
    <t>610549</t>
  </si>
  <si>
    <t>EMİRLİ TR-3 35-15-L00859_DIREK TIPI TRAFO HUCRESI H01</t>
  </si>
  <si>
    <t>19.10.2019 10:52:22</t>
  </si>
  <si>
    <t>19.10.2019 14:08:00</t>
  </si>
  <si>
    <t>609289</t>
  </si>
  <si>
    <t>MUSTAFA BALDIR ÖZEL TR 45-71-M01063Ö_DIREK TIPI TRAFO HUCRESI H01</t>
  </si>
  <si>
    <t>16.10.2019 07:04:42</t>
  </si>
  <si>
    <t>16.10.2019 08:07:13</t>
  </si>
  <si>
    <t>632429</t>
  </si>
  <si>
    <t>EMLAKDERE TR-1 45-71-M01025_953182329</t>
  </si>
  <si>
    <t>24.10.2019 16:49:20</t>
  </si>
  <si>
    <t>24.10.2019 17:57:52</t>
  </si>
  <si>
    <t>633463</t>
  </si>
  <si>
    <t>YUNUSEMRE TR-1 45-77-L00130_45-77-L00130</t>
  </si>
  <si>
    <t>27.10.2019 21:44:16</t>
  </si>
  <si>
    <t>27.10.2019 22:55:28</t>
  </si>
  <si>
    <t>594968</t>
  </si>
  <si>
    <t>ÇİÇEKLİ KIRDİBİ TR-1 45-75-M00310_DIREK TIPI TRAFO HUCRESI H01</t>
  </si>
  <si>
    <t>06.10.2019 11:06:24</t>
  </si>
  <si>
    <t>06.10.2019 16:06:59</t>
  </si>
  <si>
    <t>610788</t>
  </si>
  <si>
    <t>KAYMAKÇI İM 35-15-A00004_ÇAYLI L06</t>
  </si>
  <si>
    <t>19.10.2019 23:08:39</t>
  </si>
  <si>
    <t>20.10.2019 00:27:06</t>
  </si>
  <si>
    <t>606219</t>
  </si>
  <si>
    <t>M-977 35-03-M00977_910479648</t>
  </si>
  <si>
    <t>08.10.2019 15:44:45</t>
  </si>
  <si>
    <t>08.10.2019 18:59:06</t>
  </si>
  <si>
    <t>606378</t>
  </si>
  <si>
    <t>08.10.2019 21:13:30</t>
  </si>
  <si>
    <t>08.10.2019 21:59:13</t>
  </si>
  <si>
    <t>606432</t>
  </si>
  <si>
    <t>M-978 35-03-M00978_910202566</t>
  </si>
  <si>
    <t>09.10.2019 07:10:13</t>
  </si>
  <si>
    <t>09.10.2019 16:18:58</t>
  </si>
  <si>
    <t>606008</t>
  </si>
  <si>
    <t>M-978 35-03-M00978_910385693</t>
  </si>
  <si>
    <t>08.10.2019 10:40:22</t>
  </si>
  <si>
    <t>08.10.2019 12:26:17</t>
  </si>
  <si>
    <t>606871</t>
  </si>
  <si>
    <t>TR-263 URLA ADLİYE 35-19-M00205_953714495</t>
  </si>
  <si>
    <t>09.10.2019 22:36:46</t>
  </si>
  <si>
    <t>09.10.2019 23:12:12</t>
  </si>
  <si>
    <t>607045</t>
  </si>
  <si>
    <t>TR-263 URLA ADLİYE 35-19-M00205_  M01</t>
  </si>
  <si>
    <t>10.10.2019 10:44:38</t>
  </si>
  <si>
    <t>10.10.2019 14:57:21</t>
  </si>
  <si>
    <t>634114</t>
  </si>
  <si>
    <t>ERENKÖY TOLOZ TR-1 45-73-M01020_45-73-M01020</t>
  </si>
  <si>
    <t>30.10.2019 09:34:00</t>
  </si>
  <si>
    <t>30.10.2019 11:03:37</t>
  </si>
  <si>
    <t>584083</t>
  </si>
  <si>
    <t>COŞKUN KOÇ SULAMA GRUBU 35-29-M00322_35-29-M00322</t>
  </si>
  <si>
    <t>05.10.2019 05:41:36</t>
  </si>
  <si>
    <t>05.10.2019 07:18:47</t>
  </si>
  <si>
    <t>584370</t>
  </si>
  <si>
    <t>ESKİCİLER TR-1 45-75-M00311_DIREK TIPI TRAFO HUCRESI H01</t>
  </si>
  <si>
    <t>05.10.2019 10:52:02</t>
  </si>
  <si>
    <t>05.10.2019 15:45:47</t>
  </si>
  <si>
    <t>633800</t>
  </si>
  <si>
    <t>ERİKLİ KÖYÜ TR-1 35-32-L00029_35-32-L00029</t>
  </si>
  <si>
    <t>28.10.2019 19:36:49</t>
  </si>
  <si>
    <t>28.10.2019 21:15:36</t>
  </si>
  <si>
    <t>594593</t>
  </si>
  <si>
    <t>EROĞLU TR-1 45-72-L00366_956506893</t>
  </si>
  <si>
    <t>05.10.2019 15:49:34</t>
  </si>
  <si>
    <t>05.10.2019 16:52:43</t>
  </si>
  <si>
    <t>583582</t>
  </si>
  <si>
    <t>EROĞLU TR-2 45-72-L00370_DIREK TIPI TRAFO HUCRESI H01</t>
  </si>
  <si>
    <t>04.10.2019 14:49:18</t>
  </si>
  <si>
    <t>04.10.2019 15:52:54</t>
  </si>
  <si>
    <t>573367</t>
  </si>
  <si>
    <t>M-1851 ÇİÇEKLİ TR-2 35-02-M01851_35-02-M01851</t>
  </si>
  <si>
    <t>04.10.2019 08:51:00</t>
  </si>
  <si>
    <t>04.10.2019 17:52:20</t>
  </si>
  <si>
    <t>594496</t>
  </si>
  <si>
    <t>K-937 35-02-K00937_D</t>
  </si>
  <si>
    <t>05.10.2019 14:00:52</t>
  </si>
  <si>
    <t>05.10.2019 18:04:36</t>
  </si>
  <si>
    <t>611681</t>
  </si>
  <si>
    <t>ALOSBİ TM 35-17-A00006_ŞAKRAN M05</t>
  </si>
  <si>
    <t>22.10.2019 15:04:56</t>
  </si>
  <si>
    <t>22.10.2019 15:49:28</t>
  </si>
  <si>
    <t>608394</t>
  </si>
  <si>
    <t>SANDAL TR-1 KÖK 45-77-M00007_  M04</t>
  </si>
  <si>
    <t>13.10.2019 17:38:02</t>
  </si>
  <si>
    <t>13.10.2019 18:36:12</t>
  </si>
  <si>
    <t>605531</t>
  </si>
  <si>
    <t>HATUNDERE TR-3 35-28-M00568_DIREK TIPI TRAFO HUCRESI H01</t>
  </si>
  <si>
    <t>07.10.2019 14:16:01</t>
  </si>
  <si>
    <t>07.10.2019 18:30:58</t>
  </si>
  <si>
    <t>607816</t>
  </si>
  <si>
    <t>ÇANKÖY TR-1 35-24-M00084_955223673</t>
  </si>
  <si>
    <t>12.10.2019 09:03:51</t>
  </si>
  <si>
    <t>12.10.2019 09:46:06</t>
  </si>
  <si>
    <t>553013</t>
  </si>
  <si>
    <t>03.10.2019 09:46:18</t>
  </si>
  <si>
    <t>03.10.2019 10:19:22</t>
  </si>
  <si>
    <t>610676</t>
  </si>
  <si>
    <t>19.10.2019 15:15:31</t>
  </si>
  <si>
    <t>19.10.2019 17:29:03</t>
  </si>
  <si>
    <t>632686</t>
  </si>
  <si>
    <t>25.10.2019 12:01:22</t>
  </si>
  <si>
    <t>25.10.2019 13:08:52</t>
  </si>
  <si>
    <t>632890</t>
  </si>
  <si>
    <t>M-1224 35-01-M01224_C</t>
  </si>
  <si>
    <t>26.10.2019 02:07:51</t>
  </si>
  <si>
    <t>26.10.2019 02:31:00</t>
  </si>
  <si>
    <t>633351</t>
  </si>
  <si>
    <t>K-2786 35-01-K02786_35-01-K02786</t>
  </si>
  <si>
    <t>27.10.2019 14:29:48</t>
  </si>
  <si>
    <t>27.10.2019 16:00:38</t>
  </si>
  <si>
    <t>632594</t>
  </si>
  <si>
    <t>M-2384 35-01-M02384_35-01-M02384</t>
  </si>
  <si>
    <t>25.10.2019 09:40:00</t>
  </si>
  <si>
    <t>25.10.2019 10:24:31</t>
  </si>
  <si>
    <t>605540</t>
  </si>
  <si>
    <t>MENEMEN TR-28 35-28-L00028_  L03</t>
  </si>
  <si>
    <t>07.10.2019 14:53:16</t>
  </si>
  <si>
    <t>07.10.2019 17:03:15</t>
  </si>
  <si>
    <t>606193</t>
  </si>
  <si>
    <t>08.10.2019 15:00:17</t>
  </si>
  <si>
    <t>08.10.2019 15:50:22</t>
  </si>
  <si>
    <t>595143</t>
  </si>
  <si>
    <t>MURADİYE TR 3 45-71-M00206_45-71-M00206</t>
  </si>
  <si>
    <t>06.10.2019 17:00:06</t>
  </si>
  <si>
    <t>06.10.2019 18:41:38</t>
  </si>
  <si>
    <t>611064</t>
  </si>
  <si>
    <t>TİRE DM2/6 35-29-L00025_950324997</t>
  </si>
  <si>
    <t>20.10.2019 18:57:57</t>
  </si>
  <si>
    <t>20.10.2019 21:32:00</t>
  </si>
  <si>
    <t>634457</t>
  </si>
  <si>
    <t>ESKİOBA KÖK 35-29-L00037_  L03</t>
  </si>
  <si>
    <t>31.10.2019 09:30:57</t>
  </si>
  <si>
    <t>31.10.2019 10:25:38</t>
  </si>
  <si>
    <t>583460</t>
  </si>
  <si>
    <t>ERKAN ATMACA SULAMA GRUBU 35-29-M00225_A</t>
  </si>
  <si>
    <t>04.10.2019 11:46:53</t>
  </si>
  <si>
    <t>04.10.2019 13:13:08</t>
  </si>
  <si>
    <t>606701</t>
  </si>
  <si>
    <t>ESKİOBA KÖK 35-29-L00037_  L06</t>
  </si>
  <si>
    <t>09.10.2019 15:07:19</t>
  </si>
  <si>
    <t>09.10.2019 21:17:11</t>
  </si>
  <si>
    <t>610560</t>
  </si>
  <si>
    <t>ESKİOBA KÖK 35-29-L00037_  L02</t>
  </si>
  <si>
    <t>19.10.2019 11:11:37</t>
  </si>
  <si>
    <t>19.10.2019 12:15:31</t>
  </si>
  <si>
    <t>605860</t>
  </si>
  <si>
    <t>TR-133 35-16-L00133_47570359</t>
  </si>
  <si>
    <t>08.10.2019 07:44:31</t>
  </si>
  <si>
    <t>08.10.2019 09:40:27</t>
  </si>
  <si>
    <t>594869</t>
  </si>
  <si>
    <t>06.10.2019 08:58:07</t>
  </si>
  <si>
    <t>06.10.2019 09:56:19</t>
  </si>
  <si>
    <t>609905</t>
  </si>
  <si>
    <t>AYASKENT DM-2 (TR-1) 35-16-M00011_  M01</t>
  </si>
  <si>
    <t>17.10.2019 10:40:58</t>
  </si>
  <si>
    <t>17.10.2019 13:07:25</t>
  </si>
  <si>
    <t>606050</t>
  </si>
  <si>
    <t>GÖLMARMARA TR-15 45-85-L00015_945466866</t>
  </si>
  <si>
    <t>08.10.2019 10:58:07</t>
  </si>
  <si>
    <t>08.10.2019 13:03:10</t>
  </si>
  <si>
    <t>611317</t>
  </si>
  <si>
    <t>K-9 35-01-K00009_910975078</t>
  </si>
  <si>
    <t>21.10.2019 14:29:21</t>
  </si>
  <si>
    <t>21.10.2019 16:35:52</t>
  </si>
  <si>
    <t>609847</t>
  </si>
  <si>
    <t>M-1407 35-01-M01407_35-01-M01407</t>
  </si>
  <si>
    <t>17.10.2019 09:19:07</t>
  </si>
  <si>
    <t>17.10.2019 12:00:08</t>
  </si>
  <si>
    <t>584420</t>
  </si>
  <si>
    <t>SOMA TR-7/2 45-82-M00335_A</t>
  </si>
  <si>
    <t>05.10.2019 11:31:26</t>
  </si>
  <si>
    <t>05.10.2019 13:30:05</t>
  </si>
  <si>
    <t>583835</t>
  </si>
  <si>
    <t>ÇAYAĞZI TEKKE TR-6 35-31-L00287_910922372</t>
  </si>
  <si>
    <t>04.10.2019 19:56:11</t>
  </si>
  <si>
    <t>04.10.2019 21:23:24</t>
  </si>
  <si>
    <t>583586</t>
  </si>
  <si>
    <t>EVCİLER TR-1 45-82-M00339_DIREK TIPI TRAFO HUCRESI H01</t>
  </si>
  <si>
    <t>04.10.2019 15:05:31</t>
  </si>
  <si>
    <t>04.10.2019 16:05:36</t>
  </si>
  <si>
    <t>542114</t>
  </si>
  <si>
    <t>DENİŞ 1-2 MOD5A 45-82-M00377_DENİŞ-2 M09</t>
  </si>
  <si>
    <t>01.10.2019 03:12:04</t>
  </si>
  <si>
    <t>01.10.2019 04:26:18</t>
  </si>
  <si>
    <t>563153</t>
  </si>
  <si>
    <t>FIRINLI TR-8 35-20-L00095_955199255</t>
  </si>
  <si>
    <t>03.10.2019 14:19:56</t>
  </si>
  <si>
    <t>04.10.2019 19:20:43</t>
  </si>
  <si>
    <t>611172</t>
  </si>
  <si>
    <t>EVCİLER TR-1 45-77-L00268_DIREK TIPI TRAFO HUCRESI H01</t>
  </si>
  <si>
    <t>21.10.2019 09:03:28</t>
  </si>
  <si>
    <t>21.10.2019 12:27:12</t>
  </si>
  <si>
    <t>634379</t>
  </si>
  <si>
    <t>EVKAFTEPE TR-1 45-72-L00514_49766674</t>
  </si>
  <si>
    <t>30.10.2019 22:18:14</t>
  </si>
  <si>
    <t>31.10.2019 00:05:05</t>
  </si>
  <si>
    <t>611207</t>
  </si>
  <si>
    <t>DM-3/13 35-29-M00090_48371317</t>
  </si>
  <si>
    <t>21.10.2019 10:18:22</t>
  </si>
  <si>
    <t>21.10.2019 12:08:36</t>
  </si>
  <si>
    <t>610318</t>
  </si>
  <si>
    <t>KINIK İM 35-24-A00001_YAYA KENT M01</t>
  </si>
  <si>
    <t>18.10.2019 18:01:50</t>
  </si>
  <si>
    <t>18.10.2019 18:40:00</t>
  </si>
  <si>
    <t>632602</t>
  </si>
  <si>
    <t>ÇAYKÖY TR-1 45-78-L00429_953278627</t>
  </si>
  <si>
    <t>25.10.2019 09:42:20</t>
  </si>
  <si>
    <t>25.10.2019 12:02:03</t>
  </si>
  <si>
    <t>622312</t>
  </si>
  <si>
    <t>24.10.2019 11:19:40</t>
  </si>
  <si>
    <t>24.10.2019 11:36:06</t>
  </si>
  <si>
    <t>633415</t>
  </si>
  <si>
    <t>27.10.2019 17:55:01</t>
  </si>
  <si>
    <t>27.10.2019 18:25:43</t>
  </si>
  <si>
    <t>609906</t>
  </si>
  <si>
    <t>DEMİRCİDERE TR-1 35-16-M00117_DIREK TIPI TRAFO HUCRESI H01</t>
  </si>
  <si>
    <t>17.10.2019 10:59:31</t>
  </si>
  <si>
    <t>17.10.2019 11:48:48</t>
  </si>
  <si>
    <t>605802</t>
  </si>
  <si>
    <t>DEĞİRMENDERE DM 35-22-M00085_ÇAMÖNÜ - ATAKÖY M09</t>
  </si>
  <si>
    <t>08.10.2019 05:18:07</t>
  </si>
  <si>
    <t>606273</t>
  </si>
  <si>
    <t>08.10.2019 17:05:12</t>
  </si>
  <si>
    <t>08.10.2019 17:19:28</t>
  </si>
  <si>
    <t>607431</t>
  </si>
  <si>
    <t>DEĞİRMENDERE OVA TR-6 35-22-M00200_955272594</t>
  </si>
  <si>
    <t>11.10.2019 09:43:46</t>
  </si>
  <si>
    <t>11.10.2019 11:04:00</t>
  </si>
  <si>
    <t>563199</t>
  </si>
  <si>
    <t>EVRENLİ TR-1 45-73-M00494_A</t>
  </si>
  <si>
    <t>03.10.2019 16:35:49</t>
  </si>
  <si>
    <t>03.10.2019 18:30:42</t>
  </si>
  <si>
    <t>634594</t>
  </si>
  <si>
    <t>MURADİYE DM-5/6 KÖK 45-71-M00245_  M08</t>
  </si>
  <si>
    <t>31.10.2019 15:20:00</t>
  </si>
  <si>
    <t>31.10.2019 15:46:57</t>
  </si>
  <si>
    <t>609159</t>
  </si>
  <si>
    <t>ÇALTIDERE TR-5 35-17-M00235_950305246</t>
  </si>
  <si>
    <t>15.10.2019 16:37:56</t>
  </si>
  <si>
    <t>15.10.2019 17:31:39</t>
  </si>
  <si>
    <t>633971</t>
  </si>
  <si>
    <t>K-1514 35-01-K01514_35-01-K01514</t>
  </si>
  <si>
    <t>29.10.2019 16:38:23</t>
  </si>
  <si>
    <t>634435</t>
  </si>
  <si>
    <t>31.10.2019 09:14:51</t>
  </si>
  <si>
    <t>31.10.2019 16:44:59</t>
  </si>
  <si>
    <t>611371</t>
  </si>
  <si>
    <t>21.10.2019 17:06:07</t>
  </si>
  <si>
    <t>21.10.2019 18:34:35</t>
  </si>
  <si>
    <t>611142</t>
  </si>
  <si>
    <t>21.10.2019 09:04:20</t>
  </si>
  <si>
    <t>21.10.2019 17:03:17</t>
  </si>
  <si>
    <t>610345</t>
  </si>
  <si>
    <t>PANCAR TR-6 35-26-M00903_953700354</t>
  </si>
  <si>
    <t>18.10.2019 11:37:46</t>
  </si>
  <si>
    <t>18.10.2019 18:23:00</t>
  </si>
  <si>
    <t>609571</t>
  </si>
  <si>
    <t>SERDAROĞLU TARIMSAL SULAMA 35-16-L00269_DIREK TIPI TRAFO HUCRESI H01</t>
  </si>
  <si>
    <t>16.10.2019 15:48:24</t>
  </si>
  <si>
    <t>16.10.2019 17:03:52</t>
  </si>
  <si>
    <t>607455</t>
  </si>
  <si>
    <t>TR-123 35-16-L00123_  L01</t>
  </si>
  <si>
    <t>11.10.2019 10:42:00</t>
  </si>
  <si>
    <t>11.10.2019 16:42:52</t>
  </si>
  <si>
    <t>609185</t>
  </si>
  <si>
    <t>BERGAMA İM-1 35-16-A00001_ŞEHİR-1 L08</t>
  </si>
  <si>
    <t>15.10.2019 17:24:48</t>
  </si>
  <si>
    <t>15.10.2019 19:00:51</t>
  </si>
  <si>
    <t>542872</t>
  </si>
  <si>
    <t>02.10.2019 20:21:40</t>
  </si>
  <si>
    <t>542275</t>
  </si>
  <si>
    <t>ÇAPAK ORTA KÖY 35-26-M00412_956602855</t>
  </si>
  <si>
    <t>01.10.2019 11:54:13</t>
  </si>
  <si>
    <t>01.10.2019 14:15:58</t>
  </si>
  <si>
    <t>583784</t>
  </si>
  <si>
    <t>DEĞİRMENDERE TR-6 35-22-M00196_7245868</t>
  </si>
  <si>
    <t>04.10.2019 18:30:02</t>
  </si>
  <si>
    <t>04.10.2019 20:09:38</t>
  </si>
  <si>
    <t>584424</t>
  </si>
  <si>
    <t>KAYAKÖY TR-3 35-15-L00523_950379838</t>
  </si>
  <si>
    <t>05.10.2019 11:57:47</t>
  </si>
  <si>
    <t>06.10.2019 10:06:35</t>
  </si>
  <si>
    <t>573304</t>
  </si>
  <si>
    <t>K-4344 35-01-K04344_D</t>
  </si>
  <si>
    <t>03.10.2019 21:03:03</t>
  </si>
  <si>
    <t>03.10.2019 22:12:30</t>
  </si>
  <si>
    <t>609479</t>
  </si>
  <si>
    <t>HELVACI TR-8 35-17-M00368_DIREK TIPI TRAFO HUCRESI H01</t>
  </si>
  <si>
    <t>16.10.2019 12:34:45</t>
  </si>
  <si>
    <t>16.10.2019 16:20:40</t>
  </si>
  <si>
    <t>609541</t>
  </si>
  <si>
    <t>ÇIRPI PAZARYERİ TR 35-20-M00010_955200697</t>
  </si>
  <si>
    <t>16.10.2019 14:40:05</t>
  </si>
  <si>
    <t>17.10.2019 10:42:16</t>
  </si>
  <si>
    <t>609816</t>
  </si>
  <si>
    <t>17.10.2019 09:01:00</t>
  </si>
  <si>
    <t>17.10.2019 17:57:52</t>
  </si>
  <si>
    <t>633552</t>
  </si>
  <si>
    <t>28.10.2019 09:14:00</t>
  </si>
  <si>
    <t>28.10.2019 17:52:21</t>
  </si>
  <si>
    <t>632577</t>
  </si>
  <si>
    <t>25.10.2019 17:27:35</t>
  </si>
  <si>
    <t>634303</t>
  </si>
  <si>
    <t>K-1702 35-01-K01702_35-01-K01702</t>
  </si>
  <si>
    <t>30.10.2019 16:36:23</t>
  </si>
  <si>
    <t>30.10.2019 19:09:14</t>
  </si>
  <si>
    <t>594889</t>
  </si>
  <si>
    <t>K-1168 35-01-K01168_B1 B</t>
  </si>
  <si>
    <t>06.10.2019 09:23:02</t>
  </si>
  <si>
    <t>06.10.2019 13:20:47</t>
  </si>
  <si>
    <t>632693</t>
  </si>
  <si>
    <t>FIRDAMLAR TR-1 45-76-M00164_42791096</t>
  </si>
  <si>
    <t>25.10.2019 12:25:02</t>
  </si>
  <si>
    <t>25.10.2019 13:42:17</t>
  </si>
  <si>
    <t>611688</t>
  </si>
  <si>
    <t>FIRDAMLAR TR-1 45-76-M00164_45-76-M00164</t>
  </si>
  <si>
    <t>22.10.2019 15:22:41</t>
  </si>
  <si>
    <t>22.10.2019 16:08:07</t>
  </si>
  <si>
    <t>606446</t>
  </si>
  <si>
    <t>EKİZ TAVUKÇULUK TR-1 ÖZEL 35-23-M00094Ö_  M01</t>
  </si>
  <si>
    <t>09.10.2019 08:18:02</t>
  </si>
  <si>
    <t>09.10.2019 09:22:03</t>
  </si>
  <si>
    <t>611123</t>
  </si>
  <si>
    <t>21.10.2019 07:00:00</t>
  </si>
  <si>
    <t>21.10.2019 07:05:00</t>
  </si>
  <si>
    <t>611537</t>
  </si>
  <si>
    <t>22.10.2019 09:38:15</t>
  </si>
  <si>
    <t>22.10.2019 16:48:43</t>
  </si>
  <si>
    <t>611534</t>
  </si>
  <si>
    <t>22.10.2019 09:25:25</t>
  </si>
  <si>
    <t>22.10.2019 16:44:27</t>
  </si>
  <si>
    <t>610900</t>
  </si>
  <si>
    <t>ANDAK KÖK 35-23-M00312_FOÇA-2 YE ÇIKIŞ M02</t>
  </si>
  <si>
    <t>20.10.2019 10:24:52</t>
  </si>
  <si>
    <t>20.10.2019 11:04:56</t>
  </si>
  <si>
    <t>609400</t>
  </si>
  <si>
    <t>K-1410 35-07-K01410_912403795</t>
  </si>
  <si>
    <t>16.10.2019 10:21:16</t>
  </si>
  <si>
    <t>16.10.2019 11:53:47</t>
  </si>
  <si>
    <t>607168</t>
  </si>
  <si>
    <t>L-109 BEYLER KÖYÜ 35-14-L00109_953706567</t>
  </si>
  <si>
    <t>10.10.2019 14:42:23</t>
  </si>
  <si>
    <t>10.10.2019 16:35:17</t>
  </si>
  <si>
    <t>608110</t>
  </si>
  <si>
    <t>TR-1-6/1 YAĞCI KAVAĞI 35-20-L00033_10332550</t>
  </si>
  <si>
    <t>12.10.2019 20:40:26</t>
  </si>
  <si>
    <t>12.10.2019 21:01:34</t>
  </si>
  <si>
    <t>542600</t>
  </si>
  <si>
    <t>02.10.2019 09:35:40</t>
  </si>
  <si>
    <t>02.10.2019 13:11:51</t>
  </si>
  <si>
    <t>608808</t>
  </si>
  <si>
    <t>BÜYÜKBELEN TR-2 45-80-M00067_956567201</t>
  </si>
  <si>
    <t>14.10.2019 19:32:28</t>
  </si>
  <si>
    <t>14.10.2019 20:35:28</t>
  </si>
  <si>
    <t>607826</t>
  </si>
  <si>
    <t>FUNDACIK TR-1 45-75-M00280_C</t>
  </si>
  <si>
    <t>12.10.2019 09:19:19</t>
  </si>
  <si>
    <t>12.10.2019 11:07:52</t>
  </si>
  <si>
    <t>608265</t>
  </si>
  <si>
    <t>TABAKLAR TR-2 45-75-M00337_B</t>
  </si>
  <si>
    <t>13.10.2019 12:58:50</t>
  </si>
  <si>
    <t>13.10.2019 15:09:23</t>
  </si>
  <si>
    <t>607643</t>
  </si>
  <si>
    <t>BÜYÜKBELEN TR-4 45-80-M00099_956550668</t>
  </si>
  <si>
    <t>11.10.2019 16:51:53</t>
  </si>
  <si>
    <t>11.10.2019 17:52:20</t>
  </si>
  <si>
    <t>609208</t>
  </si>
  <si>
    <t>TR-112 35-16-L00112_D1b</t>
  </si>
  <si>
    <t>15.10.2019 17:49:03</t>
  </si>
  <si>
    <t>15.10.2019 22:07:13</t>
  </si>
  <si>
    <t>609096</t>
  </si>
  <si>
    <t>TR-112 35-16-L00112_35-16-L00112</t>
  </si>
  <si>
    <t>15.10.2019 14:02:19</t>
  </si>
  <si>
    <t>15.10.2019 14:45:08</t>
  </si>
  <si>
    <t>608279</t>
  </si>
  <si>
    <t>TR-112 35-16-L00112_47584358</t>
  </si>
  <si>
    <t>13.10.2019 13:28:04</t>
  </si>
  <si>
    <t>13.10.2019 14:56:11</t>
  </si>
  <si>
    <t>608475</t>
  </si>
  <si>
    <t>14.10.2019 08:55:00</t>
  </si>
  <si>
    <t>14.10.2019 09:17:42</t>
  </si>
  <si>
    <t>608057</t>
  </si>
  <si>
    <t>12.10.2019 17:31:47</t>
  </si>
  <si>
    <t>12.10.2019 19:00:30</t>
  </si>
  <si>
    <t>606899</t>
  </si>
  <si>
    <t>10.10.2019 07:35:24</t>
  </si>
  <si>
    <t>10.10.2019 09:23:01</t>
  </si>
  <si>
    <t>607194</t>
  </si>
  <si>
    <t>GAYLAN TR-1 35-16-M00030_DIREK TIPI TRAFO HUCRESI H01</t>
  </si>
  <si>
    <t>10.10.2019 15:59:00</t>
  </si>
  <si>
    <t>10.10.2019 17:02:20</t>
  </si>
  <si>
    <t>605689</t>
  </si>
  <si>
    <t>M-1016 35-03-M01016_910463792</t>
  </si>
  <si>
    <t>07.10.2019 19:28:59</t>
  </si>
  <si>
    <t>08.10.2019 01:15:13</t>
  </si>
  <si>
    <t>608508</t>
  </si>
  <si>
    <t>DEĞİRMENDERE TR-5 35-22-M00164_955264611</t>
  </si>
  <si>
    <t>14.10.2019 09:27:23</t>
  </si>
  <si>
    <t>14.10.2019 13:42:29</t>
  </si>
  <si>
    <t>612070</t>
  </si>
  <si>
    <t>ÇAKMAKLI TR-1 35-17-M00345_950305542</t>
  </si>
  <si>
    <t>23.10.2019 16:23:00</t>
  </si>
  <si>
    <t>24.10.2019 02:01:55</t>
  </si>
  <si>
    <t>610924</t>
  </si>
  <si>
    <t>BÜYÜKBELEN TR-5 45-80-M00097_956550384</t>
  </si>
  <si>
    <t>20.10.2019 11:41:12</t>
  </si>
  <si>
    <t>20.10.2019 13:09:29</t>
  </si>
  <si>
    <t>609433</t>
  </si>
  <si>
    <t>DEĞİRMENDERE DM 35-22-M00085_DEĞİRMENDERE-2 M06</t>
  </si>
  <si>
    <t>16.10.2019 10:55:39</t>
  </si>
  <si>
    <t>16.10.2019 11:51:03</t>
  </si>
  <si>
    <t>542410</t>
  </si>
  <si>
    <t>K-1086 35-01-K01086_910422864</t>
  </si>
  <si>
    <t>01.10.2019 16:25:28</t>
  </si>
  <si>
    <t>01.10.2019 17:43:05</t>
  </si>
  <si>
    <t>542180</t>
  </si>
  <si>
    <t>K-2 35-01-K00002_35-01-K00002</t>
  </si>
  <si>
    <t>01.10.2019 09:18:23</t>
  </si>
  <si>
    <t>01.10.2019 12:44:05</t>
  </si>
  <si>
    <t>573285</t>
  </si>
  <si>
    <t>03.10.2019 20:08:03</t>
  </si>
  <si>
    <t>03.10.2019 21:13:14</t>
  </si>
  <si>
    <t>610216</t>
  </si>
  <si>
    <t>K-3585 35-01-K03585_B</t>
  </si>
  <si>
    <t>18.10.2019 06:58:55</t>
  </si>
  <si>
    <t>18.10.2019 09:26:58</t>
  </si>
  <si>
    <t>608441</t>
  </si>
  <si>
    <t>14.10.2019 03:11:00</t>
  </si>
  <si>
    <t>14.10.2019 03:25:25</t>
  </si>
  <si>
    <t>573368</t>
  </si>
  <si>
    <t>K-325 35-01-K00325_F1 F</t>
  </si>
  <si>
    <t>04.10.2019 08:40:28</t>
  </si>
  <si>
    <t>04.10.2019 09:29:54</t>
  </si>
  <si>
    <t>583432</t>
  </si>
  <si>
    <t>04.10.2019 11:17:42</t>
  </si>
  <si>
    <t>04.10.2019 14:39:13</t>
  </si>
  <si>
    <t>552957</t>
  </si>
  <si>
    <t>03.10.2019 08:07:55</t>
  </si>
  <si>
    <t>03.10.2019 09:00:37</t>
  </si>
  <si>
    <t>607703</t>
  </si>
  <si>
    <t>GAZİLER TR-1 35-20-L00282_DIREK TIPI TRAFO HUCRESI H01</t>
  </si>
  <si>
    <t>11.10.2019 19:11:44</t>
  </si>
  <si>
    <t>11.10.2019 20:13:46</t>
  </si>
  <si>
    <t>609258</t>
  </si>
  <si>
    <t>BÜYÜKBELEN TR-2 45-80-M00067_956550247</t>
  </si>
  <si>
    <t>15.10.2019 20:51:05</t>
  </si>
  <si>
    <t>15.10.2019 21:42:24</t>
  </si>
  <si>
    <t>607246</t>
  </si>
  <si>
    <t>GEDİK TR-1 35-31-L00135_47845281</t>
  </si>
  <si>
    <t>10.10.2019 18:07:22</t>
  </si>
  <si>
    <t>10.10.2019 18:54:38</t>
  </si>
  <si>
    <t>607430</t>
  </si>
  <si>
    <t>11.10.2019 12:04:19</t>
  </si>
  <si>
    <t>607562</t>
  </si>
  <si>
    <t>YENİ HARMANDALI TR-2 45-71-M00892_45-71-M00892</t>
  </si>
  <si>
    <t>11.10.2019 13:54:36</t>
  </si>
  <si>
    <t>11.10.2019 20:02:08</t>
  </si>
  <si>
    <t>594654</t>
  </si>
  <si>
    <t>SÜLEYMANLI TR-2 45-72-L00300_956487090</t>
  </si>
  <si>
    <t>05.10.2019 16:42:45</t>
  </si>
  <si>
    <t>05.10.2019 18:36:21</t>
  </si>
  <si>
    <t>607139</t>
  </si>
  <si>
    <t>EMİRALEM TR-16 35-28-M00234_35-28-M00234</t>
  </si>
  <si>
    <t>10.10.2019 13:30:14</t>
  </si>
  <si>
    <t>10.10.2019 16:49:00</t>
  </si>
  <si>
    <t>607998</t>
  </si>
  <si>
    <t>YENİ HARMANDALI TR-2 45-71-M00892_DIREK TIPI TRAFO HUCRESI H01</t>
  </si>
  <si>
    <t>12.10.2019 15:30:53</t>
  </si>
  <si>
    <t>12.10.2019 19:12:59</t>
  </si>
  <si>
    <t>609554</t>
  </si>
  <si>
    <t>HALİLBEYLİ GRUP SULAMA TR 35-27-M00654_952999276</t>
  </si>
  <si>
    <t>16.10.2019 15:06:41</t>
  </si>
  <si>
    <t>17.10.2019 18:46:05</t>
  </si>
  <si>
    <t>594805</t>
  </si>
  <si>
    <t>ÇIRPI TR-1/1 35-20-M00001_955197180</t>
  </si>
  <si>
    <t>06.10.2019 00:48:13</t>
  </si>
  <si>
    <t>06.10.2019 17:31:08</t>
  </si>
  <si>
    <t>633446</t>
  </si>
  <si>
    <t>TR-16 35-19-L00016_956663888</t>
  </si>
  <si>
    <t>27.10.2019 18:12:30</t>
  </si>
  <si>
    <t>27.10.2019 22:14:38</t>
  </si>
  <si>
    <t>633908</t>
  </si>
  <si>
    <t>TR-1-5/9 35-20-L00053_955211294</t>
  </si>
  <si>
    <t>29.10.2019 12:40:37</t>
  </si>
  <si>
    <t>29.10.2019 13:38:30</t>
  </si>
  <si>
    <t>634577</t>
  </si>
  <si>
    <t>DM-1/22 35-29-M00022_950323923</t>
  </si>
  <si>
    <t>31.10.2019 14:06:30</t>
  </si>
  <si>
    <t>31.10.2019 15:03:06</t>
  </si>
  <si>
    <t>609181</t>
  </si>
  <si>
    <t>TR-45 35-30-L00045_955300805</t>
  </si>
  <si>
    <t>15.10.2019 17:15:17</t>
  </si>
  <si>
    <t>15.10.2019 18:11:44</t>
  </si>
  <si>
    <t>609629</t>
  </si>
  <si>
    <t>TR-46 35-30-L00046_955301684</t>
  </si>
  <si>
    <t>16.10.2019 17:47:06</t>
  </si>
  <si>
    <t>16.10.2019 18:51:10</t>
  </si>
  <si>
    <t>632909</t>
  </si>
  <si>
    <t>GERÇEKLİ TR-2 35-15-L00649_35-15-L00649</t>
  </si>
  <si>
    <t>26.10.2019 06:42:58</t>
  </si>
  <si>
    <t>26.10.2019 08:49:10</t>
  </si>
  <si>
    <t>609372</t>
  </si>
  <si>
    <t>YOLÜSTÜ TR-5 (ÜÇ DUTLAR MEVKİİ) 35-15-M00219_35-15-M00219</t>
  </si>
  <si>
    <t>16.10.2019 09:45:02</t>
  </si>
  <si>
    <t>16.10.2019 17:27:25</t>
  </si>
  <si>
    <t>583776</t>
  </si>
  <si>
    <t>ZEYTİNLİK TR-35 35-15-L00751_950385157</t>
  </si>
  <si>
    <t>04.10.2019 18:19:39</t>
  </si>
  <si>
    <t>04.10.2019 19:39:59</t>
  </si>
  <si>
    <t>584089</t>
  </si>
  <si>
    <t>GERELİ TR-1 35-15-L00669_A</t>
  </si>
  <si>
    <t>05.10.2019 06:19:07</t>
  </si>
  <si>
    <t>05.10.2019 08:00:48</t>
  </si>
  <si>
    <t>584179</t>
  </si>
  <si>
    <t>YOLÜSTÜ TR-5 (ÜÇ DUTLAR MEVKİİ) 35-15-M00219_B</t>
  </si>
  <si>
    <t>05.10.2019 10:43:04</t>
  </si>
  <si>
    <t>606013</t>
  </si>
  <si>
    <t>GERELİ KÖYÜ ALİ BOZKAN SULAMA GRB TR-11 35-15-M00312_35-15-M00312</t>
  </si>
  <si>
    <t>08.10.2019 10:50:33</t>
  </si>
  <si>
    <t>08.10.2019 11:18:04</t>
  </si>
  <si>
    <t>608351</t>
  </si>
  <si>
    <t>GERELİ KÖYÜ KAVAKKUYU TR-6 35-15-M00223_D</t>
  </si>
  <si>
    <t>13.10.2019 16:53:52</t>
  </si>
  <si>
    <t>13.10.2019 18:06:16</t>
  </si>
  <si>
    <t>610151</t>
  </si>
  <si>
    <t>GERELİ KÖYÜ KAVAKKUYU TR-6 35-15-M00223_B</t>
  </si>
  <si>
    <t>17.10.2019 18:47:09</t>
  </si>
  <si>
    <t>17.10.2019 20:11:40</t>
  </si>
  <si>
    <t>609858</t>
  </si>
  <si>
    <t>17.10.2019 09:29:14</t>
  </si>
  <si>
    <t>17.10.2019 18:14:09</t>
  </si>
  <si>
    <t>609879</t>
  </si>
  <si>
    <t>GERELİ KÖYÜ KAVAKKUYU TR 4 35-15-M00221_DIREK TIPI TRAFO HUCRESI H01</t>
  </si>
  <si>
    <t>17.10.2019 09:50:26</t>
  </si>
  <si>
    <t>17.10.2019 10:41:18</t>
  </si>
  <si>
    <t>633137</t>
  </si>
  <si>
    <t>GERELİ KÖYÜ KAVAKKUYU TR 5 35-15-M00222_950385329</t>
  </si>
  <si>
    <t>26.10.2019 18:07:38</t>
  </si>
  <si>
    <t>26.10.2019 19:45:55</t>
  </si>
  <si>
    <t>634418</t>
  </si>
  <si>
    <t>GERELİ KÖYÜ KAVAKKUYU TR-8 35-15-M00225_A</t>
  </si>
  <si>
    <t>31.10.2019 08:47:56</t>
  </si>
  <si>
    <t>31.10.2019 10:28:07</t>
  </si>
  <si>
    <t>633756</t>
  </si>
  <si>
    <t>ALİZE KÖK 35-18-M00059_TATAR DM (İYTE)-1 M04</t>
  </si>
  <si>
    <t>28.10.2019 17:09:55</t>
  </si>
  <si>
    <t>28.10.2019 17:43:50</t>
  </si>
  <si>
    <t>633738</t>
  </si>
  <si>
    <t>M-9 GERMİYAN 35-18-M00009_DIREK TIPI TRAFO HUCRESI H01</t>
  </si>
  <si>
    <t>28.10.2019 16:05:34</t>
  </si>
  <si>
    <t>28.10.2019 17:42:45</t>
  </si>
  <si>
    <t>609068</t>
  </si>
  <si>
    <t>ALİZE KÖK 35-18-M00059_ALAÇATI-1 M03</t>
  </si>
  <si>
    <t>15.10.2019 13:04:00</t>
  </si>
  <si>
    <t>15.10.2019 16:08:32</t>
  </si>
  <si>
    <t>542396</t>
  </si>
  <si>
    <t>KABAKUM TR-3 35-30-L00129_953699052</t>
  </si>
  <si>
    <t>01.10.2019 15:56:14</t>
  </si>
  <si>
    <t>01.10.2019 17:23:29</t>
  </si>
  <si>
    <t>632498</t>
  </si>
  <si>
    <t>GÖRDES TR-32 45-75-M00032_945604447</t>
  </si>
  <si>
    <t>24.10.2019 20:04:05</t>
  </si>
  <si>
    <t>24.10.2019 20:50:08</t>
  </si>
  <si>
    <t>607087</t>
  </si>
  <si>
    <t>L-357 EGEM SAHİL SİT. 35-18-L00357_950441534</t>
  </si>
  <si>
    <t>10.10.2019 11:49:06</t>
  </si>
  <si>
    <t>10.10.2019 12:40:06</t>
  </si>
  <si>
    <t>607201</t>
  </si>
  <si>
    <t>ALİZE KÖK 35-18-M00059_CAN TÜR MADEN M06</t>
  </si>
  <si>
    <t>10.10.2019 16:04:33</t>
  </si>
  <si>
    <t>10.10.2019 18:18:00</t>
  </si>
  <si>
    <t>606775</t>
  </si>
  <si>
    <t>L-357 EGEM SAHİL SİT. 35-18-L00357_950441539</t>
  </si>
  <si>
    <t>09.10.2019 15:57:59</t>
  </si>
  <si>
    <t>09.10.2019 19:16:25</t>
  </si>
  <si>
    <t>584265</t>
  </si>
  <si>
    <t>L-316 YALIKENT 35-18-L00316_950450226</t>
  </si>
  <si>
    <t>05.10.2019 08:00:15</t>
  </si>
  <si>
    <t>05.10.2019 23:04:57</t>
  </si>
  <si>
    <t>584138</t>
  </si>
  <si>
    <t>GERMİYAN İM 35-18-A00004_ILDIR-1 L07</t>
  </si>
  <si>
    <t>05.10.2019 07:14:30</t>
  </si>
  <si>
    <t>05.10.2019 12:54:45</t>
  </si>
  <si>
    <t>584047</t>
  </si>
  <si>
    <t>L-361 KARMEN SİTESİ 35-18-L00361_35-18-L00361</t>
  </si>
  <si>
    <t>05.10.2019 02:44:49</t>
  </si>
  <si>
    <t>05.10.2019 13:34:13</t>
  </si>
  <si>
    <t>584396</t>
  </si>
  <si>
    <t>GERMİYAN İM 35-18-A00004_ILDIR-2 L08</t>
  </si>
  <si>
    <t>05.10.2019 11:25:47</t>
  </si>
  <si>
    <t>05.10.2019 14:11:05</t>
  </si>
  <si>
    <t>584500</t>
  </si>
  <si>
    <t>L-359 HAYAT SİTESİ 35-18-L00359_  L01</t>
  </si>
  <si>
    <t>05.10.2019 13:17:36</t>
  </si>
  <si>
    <t>05.10.2019 17:58:56</t>
  </si>
  <si>
    <t>594815</t>
  </si>
  <si>
    <t>M-18 SENEMKENT TR 35-18-M00018_  M01</t>
  </si>
  <si>
    <t>06.10.2019 03:32:38</t>
  </si>
  <si>
    <t>06.10.2019 11:14:02</t>
  </si>
  <si>
    <t>594785</t>
  </si>
  <si>
    <t>L-316 YALIKENT 35-18-L00316_35-18-L00316</t>
  </si>
  <si>
    <t>05.10.2019 22:54:06</t>
  </si>
  <si>
    <t>05.10.2019 23:05:51</t>
  </si>
  <si>
    <t>542391</t>
  </si>
  <si>
    <t>L-363 ŞENGÜDER SİTESİ 35-18-L00363_35-18-L00363</t>
  </si>
  <si>
    <t>01.10.2019 15:33:27</t>
  </si>
  <si>
    <t>01.10.2019 17:31:48</t>
  </si>
  <si>
    <t>594851</t>
  </si>
  <si>
    <t>TURGUTALP TR-4/1 (DM3/9) 45-82-M00063_C</t>
  </si>
  <si>
    <t>06.10.2019 08:42:08</t>
  </si>
  <si>
    <t>06.10.2019 09:57:05</t>
  </si>
  <si>
    <t>606275</t>
  </si>
  <si>
    <t>TURGUTALP TR-4/1 (DM3/9) 45-82-M00063_B1b B</t>
  </si>
  <si>
    <t>08.10.2019 17:04:51</t>
  </si>
  <si>
    <t>08.10.2019 17:54:08</t>
  </si>
  <si>
    <t>583906</t>
  </si>
  <si>
    <t>GİRELLİ TR-2 45-73-M00766_A</t>
  </si>
  <si>
    <t>05.10.2019 00:05:30</t>
  </si>
  <si>
    <t>05.10.2019 02:41:34</t>
  </si>
  <si>
    <t>634369</t>
  </si>
  <si>
    <t>MASKİ AVŞAR İÇME SUYU ÖZEL TR 45-73-M00778Ö_DIREK TIPI TRAFO HUCRESI H01</t>
  </si>
  <si>
    <t>30.10.2019 20:23:34</t>
  </si>
  <si>
    <t>30.10.2019 21:47:57</t>
  </si>
  <si>
    <t>584212</t>
  </si>
  <si>
    <t>05.10.2019 08:20:39</t>
  </si>
  <si>
    <t>05.10.2019 19:34:00</t>
  </si>
  <si>
    <t>609354</t>
  </si>
  <si>
    <t>ZEYTİNLİOVA TR-1 KÖK 45-72-L00389_  L06</t>
  </si>
  <si>
    <t>16.10.2019 09:29:35</t>
  </si>
  <si>
    <t>16.10.2019 10:34:43</t>
  </si>
  <si>
    <t>605495</t>
  </si>
  <si>
    <t>K-753 35-04-K00753_35-04-K00753</t>
  </si>
  <si>
    <t>07.10.2019 13:32:40</t>
  </si>
  <si>
    <t>07.10.2019 14:27:24</t>
  </si>
  <si>
    <t>542214</t>
  </si>
  <si>
    <t>K-4384 35-07-K04384_912689603</t>
  </si>
  <si>
    <t>01.10.2019 10:07:54</t>
  </si>
  <si>
    <t>01.10.2019 11:51:40</t>
  </si>
  <si>
    <t>583752</t>
  </si>
  <si>
    <t>GÖBEKLİ TR-1 45-73-M01076_DIREK TIPI TRAFO HUCRESI H01</t>
  </si>
  <si>
    <t>04.10.2019 18:05:02</t>
  </si>
  <si>
    <t>04.10.2019 21:13:55</t>
  </si>
  <si>
    <t>605928</t>
  </si>
  <si>
    <t>08.10.2019 09:22:28</t>
  </si>
  <si>
    <t>08.10.2019 11:32:13</t>
  </si>
  <si>
    <t>609353</t>
  </si>
  <si>
    <t>16.10.2019 09:26:52</t>
  </si>
  <si>
    <t>16.10.2019 17:50:57</t>
  </si>
  <si>
    <t>583579</t>
  </si>
  <si>
    <t>İDEAL STONE ( KENT MADENCİLİK) ÖZEL TR 35-16-M00604Ö_  M02</t>
  </si>
  <si>
    <t>04.10.2019 13:41:24</t>
  </si>
  <si>
    <t>05.10.2019 00:43:22</t>
  </si>
  <si>
    <t>633517</t>
  </si>
  <si>
    <t>AHMETBEYLER DM 35-16-M00154_  M03</t>
  </si>
  <si>
    <t>28.10.2019 08:03:43</t>
  </si>
  <si>
    <t>28.10.2019 09:06:43</t>
  </si>
  <si>
    <t>605657</t>
  </si>
  <si>
    <t>TR-42 35-15-M00042_950367609</t>
  </si>
  <si>
    <t>07.10.2019 18:04:46</t>
  </si>
  <si>
    <t>07.10.2019 19:31:00</t>
  </si>
  <si>
    <t>610150</t>
  </si>
  <si>
    <t>K-1103 35-02-K01103_99785360</t>
  </si>
  <si>
    <t>17.10.2019 18:58:12</t>
  </si>
  <si>
    <t>17.10.2019 20:15:28</t>
  </si>
  <si>
    <t>607153</t>
  </si>
  <si>
    <t>KALEMLİ TR-1 45-71-M01533_45-71-M01533</t>
  </si>
  <si>
    <t>10.10.2019 14:05:29</t>
  </si>
  <si>
    <t>10.10.2019 18:13:49</t>
  </si>
  <si>
    <t>595220</t>
  </si>
  <si>
    <t>GÖLCÜK TR-30 35-15-L00324_950394919</t>
  </si>
  <si>
    <t>06.10.2019 19:13:44</t>
  </si>
  <si>
    <t>07.10.2019 16:49:46</t>
  </si>
  <si>
    <t>633376</t>
  </si>
  <si>
    <t>KARAGÖL TR-1 35-28-M00250_DIREK TIPI TRAFO HUCRESI H01</t>
  </si>
  <si>
    <t>27.10.2019 16:04:33</t>
  </si>
  <si>
    <t>27.10.2019 18:39:57</t>
  </si>
  <si>
    <t>542443</t>
  </si>
  <si>
    <t>ÇIRPI TOPRAK SU TR-4 35-20-L00192_DIREK TIPI TRAFO HUCRESI H01</t>
  </si>
  <si>
    <t>01.10.2019 17:36:08</t>
  </si>
  <si>
    <t>01.10.2019 18:56:08</t>
  </si>
  <si>
    <t>594505</t>
  </si>
  <si>
    <t>GÜNLÜCE KÖYÜ TR-3 35-15-L00838_950383929</t>
  </si>
  <si>
    <t>05.10.2019 13:37:52</t>
  </si>
  <si>
    <t>08.10.2019 09:17:15</t>
  </si>
  <si>
    <t>608236</t>
  </si>
  <si>
    <t>ÇAMBEL TR1 35-27-M00477_914548979</t>
  </si>
  <si>
    <t>13.10.2019 11:35:21</t>
  </si>
  <si>
    <t>13.10.2019 15:41:48</t>
  </si>
  <si>
    <t>632640</t>
  </si>
  <si>
    <t>YUKARI ÇAMKÖY TR-1 45-71-M01487_DIREK TIPI TRAFO HUCRESI H01</t>
  </si>
  <si>
    <t>25.10.2019 10:42:38</t>
  </si>
  <si>
    <t>25.10.2019 15:07:57</t>
  </si>
  <si>
    <t>608225</t>
  </si>
  <si>
    <t>13.10.2019 10:53:25</t>
  </si>
  <si>
    <t>13.10.2019 12:45:14</t>
  </si>
  <si>
    <t>583802</t>
  </si>
  <si>
    <t>YUKARI ÇAMKÖY TR-1 45-71-M01487_953194666</t>
  </si>
  <si>
    <t>04.10.2019 19:05:18</t>
  </si>
  <si>
    <t>05.10.2019 02:09:32</t>
  </si>
  <si>
    <t>605408</t>
  </si>
  <si>
    <t>ALİ ÖRÜMLÜ TR-4 SULAMA 45-71-M01197_DIREK TIPI TRAFO HUCRESI H01</t>
  </si>
  <si>
    <t>07.10.2019 10:41:33</t>
  </si>
  <si>
    <t>08.10.2019 00:23:51</t>
  </si>
  <si>
    <t>610953</t>
  </si>
  <si>
    <t>ÇAMLICA TR-1 45-81-M00188_B</t>
  </si>
  <si>
    <t>20.10.2019 13:18:35</t>
  </si>
  <si>
    <t>20.10.2019 14:50:53</t>
  </si>
  <si>
    <t>583830</t>
  </si>
  <si>
    <t>GÖKÇEALAN TR-2 35-13-L00086_946419480</t>
  </si>
  <si>
    <t>04.10.2019 19:56:59</t>
  </si>
  <si>
    <t>04.10.2019 20:29:23</t>
  </si>
  <si>
    <t>583585</t>
  </si>
  <si>
    <t>KURUÇAY TR-2 45-72-M00235_DIREK TIPI TRAFO HUCRESI H01</t>
  </si>
  <si>
    <t>04.10.2019 14:52:32</t>
  </si>
  <si>
    <t>04.10.2019 18:04:30</t>
  </si>
  <si>
    <t>594955</t>
  </si>
  <si>
    <t>GÖKÇELER TR-1 45-72-M00233_49535886</t>
  </si>
  <si>
    <t>06.10.2019 10:27:36</t>
  </si>
  <si>
    <t>06.10.2019 12:34:39</t>
  </si>
  <si>
    <t>608594</t>
  </si>
  <si>
    <t>ÖMER ÖZGÜR SULAMA GRUBU 35-29-M00365_48298406</t>
  </si>
  <si>
    <t>14.10.2019 11:38:04</t>
  </si>
  <si>
    <t>14.10.2019 18:32:04</t>
  </si>
  <si>
    <t>610697</t>
  </si>
  <si>
    <t>IŞIKLI TR-3 35-29-L00245_942297482</t>
  </si>
  <si>
    <t>19.10.2019 17:09:00</t>
  </si>
  <si>
    <t>19.10.2019 18:01:45</t>
  </si>
  <si>
    <t>609582</t>
  </si>
  <si>
    <t>GÖKÇEN İM 35-29-A00004_KİRELLİ L14</t>
  </si>
  <si>
    <t>16.10.2019 15:45:45</t>
  </si>
  <si>
    <t>16.10.2019 16:57:20</t>
  </si>
  <si>
    <t>610685</t>
  </si>
  <si>
    <t>KÜÇÜKBELEN KÖYÜ TR-1 45-71-M01677_DIREK TIPI TRAFO HUCRESI H01</t>
  </si>
  <si>
    <t>19.10.2019 16:39:25</t>
  </si>
  <si>
    <t>19.10.2019 18:20:19</t>
  </si>
  <si>
    <t>608651</t>
  </si>
  <si>
    <t>ÇAMURHAMAMI TR-2 45-78-L00272_953279348</t>
  </si>
  <si>
    <t>14.10.2019 13:48:43</t>
  </si>
  <si>
    <t>14.10.2019 16:04:11</t>
  </si>
  <si>
    <t>633606</t>
  </si>
  <si>
    <t>KAZIM ÖZTÜRK SULAMA GRUBU 35-29-M00337_DIREK TIPI TRAFO HUCRESI H01</t>
  </si>
  <si>
    <t>28.10.2019 10:14:59</t>
  </si>
  <si>
    <t>28.10.2019 12:38:07</t>
  </si>
  <si>
    <t>634259</t>
  </si>
  <si>
    <t>GÖKÇEN DM 1-1/6 35-29-M00128_c2b 48309253</t>
  </si>
  <si>
    <t>30.10.2019 14:33:02</t>
  </si>
  <si>
    <t>30.10.2019 20:17:19</t>
  </si>
  <si>
    <t>634078</t>
  </si>
  <si>
    <t>GÖKÇEN İM 35-29-A00004_KAZANLI L07</t>
  </si>
  <si>
    <t>30.10.2019 08:43:00</t>
  </si>
  <si>
    <t>30.10.2019 09:18:52</t>
  </si>
  <si>
    <t>632960</t>
  </si>
  <si>
    <t>GÖKÇEN DM 35-29-M00123_GÖKÇEN İM ÇIKIŞ M02</t>
  </si>
  <si>
    <t>26.10.2019 09:03:22</t>
  </si>
  <si>
    <t>26.10.2019 13:45:44</t>
  </si>
  <si>
    <t>611749</t>
  </si>
  <si>
    <t>ÇAMURHAMAMI TR-1 45-78-L00271_953279310</t>
  </si>
  <si>
    <t>22.10.2019 18:06:35</t>
  </si>
  <si>
    <t>22.10.2019 19:54:22</t>
  </si>
  <si>
    <t>584393</t>
  </si>
  <si>
    <t>GÖKÇEN İM 35-29-A00004_GÖKÇEN DM GİRİŞ M02</t>
  </si>
  <si>
    <t>05.10.2019 11:17:00</t>
  </si>
  <si>
    <t>05.10.2019 17:58:29</t>
  </si>
  <si>
    <t>583884</t>
  </si>
  <si>
    <t>GÖKÇEÖREN TR-6 45-77-M00034_A</t>
  </si>
  <si>
    <t>04.10.2019 22:34:55</t>
  </si>
  <si>
    <t>04.10.2019 23:20:30</t>
  </si>
  <si>
    <t>609116</t>
  </si>
  <si>
    <t>GÖKÇEÖREN KÖK 45-77-M00024_  M03</t>
  </si>
  <si>
    <t>15.10.2019 14:50:00</t>
  </si>
  <si>
    <t>15.10.2019 15:24:16</t>
  </si>
  <si>
    <t>610863</t>
  </si>
  <si>
    <t>GÖKÇEÖREN TR-1 45-77-M00027_B</t>
  </si>
  <si>
    <t>20.10.2019 09:49:11</t>
  </si>
  <si>
    <t>20.10.2019 10:15:39</t>
  </si>
  <si>
    <t>609032</t>
  </si>
  <si>
    <t>KOYUNDERE TR-4 35-28-M00155_953372502</t>
  </si>
  <si>
    <t>15.10.2019 11:48:29</t>
  </si>
  <si>
    <t>15.10.2019 16:50:35</t>
  </si>
  <si>
    <t>634348</t>
  </si>
  <si>
    <t>GÖKÇEYURT TR-2 35-27-M01022_35-27-M01022</t>
  </si>
  <si>
    <t>30.10.2019 18:35:03</t>
  </si>
  <si>
    <t>30.10.2019 20:03:51</t>
  </si>
  <si>
    <t>633534</t>
  </si>
  <si>
    <t>M-1635 GEÇİT 35-02-M01635_M-650 M03</t>
  </si>
  <si>
    <t>28.10.2019 08:19:03</t>
  </si>
  <si>
    <t>28.10.2019 09:06:53</t>
  </si>
  <si>
    <t>605574</t>
  </si>
  <si>
    <t>M-668 GÖKDERE TR-1 35-02-M00668_DIREK TIPI TRAFO HUCRESI H01</t>
  </si>
  <si>
    <t>07.10.2019 15:05:03</t>
  </si>
  <si>
    <t>07.10.2019 16:37:00</t>
  </si>
  <si>
    <t>605592</t>
  </si>
  <si>
    <t>07.10.2019 16:45:25</t>
  </si>
  <si>
    <t>07.10.2019 17:46:40</t>
  </si>
  <si>
    <t>584079</t>
  </si>
  <si>
    <t>GÖKDERE TR 45-77-M00101_A</t>
  </si>
  <si>
    <t>05.10.2019 05:33:02</t>
  </si>
  <si>
    <t>05.10.2019 08:00:24</t>
  </si>
  <si>
    <t>633936</t>
  </si>
  <si>
    <t>GÖKGEDİK TR-1 45-83-L00255_45-83-L00255</t>
  </si>
  <si>
    <t>29.10.2019 14:28:39</t>
  </si>
  <si>
    <t>29.10.2019 15:15:30</t>
  </si>
  <si>
    <t>634712</t>
  </si>
  <si>
    <t>ÇANDARLI TR-5 35-30-M00005_955311236</t>
  </si>
  <si>
    <t>31.10.2019 22:27:00</t>
  </si>
  <si>
    <t>31.10.2019 23:54:01</t>
  </si>
  <si>
    <t>634591</t>
  </si>
  <si>
    <t>ÇANŞA TR-1 45-81-M00195_945629831</t>
  </si>
  <si>
    <t>31.10.2019 14:53:03</t>
  </si>
  <si>
    <t>31.10.2019 16:33:05</t>
  </si>
  <si>
    <t>584445</t>
  </si>
  <si>
    <t>GÖKKAYA TR-2 45-84-L00019_A</t>
  </si>
  <si>
    <t>05.10.2019 12:19:45</t>
  </si>
  <si>
    <t>05.10.2019 13:52:21</t>
  </si>
  <si>
    <t>594706</t>
  </si>
  <si>
    <t>GÖKKAYA TR-1 45-84-L00018_A</t>
  </si>
  <si>
    <t>05.10.2019 18:06:40</t>
  </si>
  <si>
    <t>05.10.2019 20:14:13</t>
  </si>
  <si>
    <t>605425</t>
  </si>
  <si>
    <t>ÇİFTÇİGEDİĞİ SULAMA TR-2 35-20-L00181_956332779</t>
  </si>
  <si>
    <t>07.10.2019 11:08:43</t>
  </si>
  <si>
    <t>07.10.2019 20:59:04</t>
  </si>
  <si>
    <t>584011</t>
  </si>
  <si>
    <t>SOMA TR-30 45-82-M00030_945525822</t>
  </si>
  <si>
    <t>05.10.2019 02:16:31</t>
  </si>
  <si>
    <t>05.10.2019 03:44:18</t>
  </si>
  <si>
    <t>595136</t>
  </si>
  <si>
    <t>GÖLBAŞI KÖYÜ TR-1 45-77-M00087_DIREK TIPI TRAFO HUCRESI H01</t>
  </si>
  <si>
    <t>06.10.2019 16:39:46</t>
  </si>
  <si>
    <t>06.10.2019 19:29:41</t>
  </si>
  <si>
    <t>610554</t>
  </si>
  <si>
    <t>ÇAPAKLI TR-1 45-78-M00445_953279262</t>
  </si>
  <si>
    <t>19.10.2019 11:49:15</t>
  </si>
  <si>
    <t>19.10.2019 13:05:03</t>
  </si>
  <si>
    <t>607090</t>
  </si>
  <si>
    <t>GÖLBAŞI TR-2 45-86-M00301_  H</t>
  </si>
  <si>
    <t>10.10.2019 12:50:23</t>
  </si>
  <si>
    <t>10.10.2019 13:05:24</t>
  </si>
  <si>
    <t>609818</t>
  </si>
  <si>
    <t>YEŞİLYURT TR-1 45-75-M00357_  H</t>
  </si>
  <si>
    <t>17.10.2019 09:00:58</t>
  </si>
  <si>
    <t>17.10.2019 10:32:18</t>
  </si>
  <si>
    <t>634674</t>
  </si>
  <si>
    <t>31.10.2019 19:09:09</t>
  </si>
  <si>
    <t>31.10.2019 21:09:51</t>
  </si>
  <si>
    <t>634636</t>
  </si>
  <si>
    <t>31.10.2019 17:24:51</t>
  </si>
  <si>
    <t>31.10.2019 18:43:01</t>
  </si>
  <si>
    <t>611643</t>
  </si>
  <si>
    <t>ÇAPAKLI TR-4 45-78-M00448_953279075</t>
  </si>
  <si>
    <t>22.10.2019 13:38:45</t>
  </si>
  <si>
    <t>22.10.2019 14:59:51</t>
  </si>
  <si>
    <t>606881</t>
  </si>
  <si>
    <t>GÖZLET TR-1 45-80-M00129_45-80-M00129</t>
  </si>
  <si>
    <t>10.10.2019 01:43:55</t>
  </si>
  <si>
    <t>10.10.2019 03:22:25</t>
  </si>
  <si>
    <t>605888</t>
  </si>
  <si>
    <t>İZZETTİN KÖK 45-83-M00132_  M07</t>
  </si>
  <si>
    <t>08.10.2019 08:46:30</t>
  </si>
  <si>
    <t>08.10.2019 09:25:25</t>
  </si>
  <si>
    <t>611031</t>
  </si>
  <si>
    <t>GÜLBAHÇE TR-3 (TR-184) 35-19-L00184_956690599</t>
  </si>
  <si>
    <t>20.10.2019 17:02:09</t>
  </si>
  <si>
    <t>20.10.2019 17:49:50</t>
  </si>
  <si>
    <t>609487</t>
  </si>
  <si>
    <t>GÜLBAHÇE TR-10 35-19-L00249_956665480</t>
  </si>
  <si>
    <t>16.10.2019 12:43:39</t>
  </si>
  <si>
    <t>16.10.2019 14:26:12</t>
  </si>
  <si>
    <t>634536</t>
  </si>
  <si>
    <t>31.10.2019 10:32:38</t>
  </si>
  <si>
    <t>31.10.2019 13:57:15</t>
  </si>
  <si>
    <t>610093</t>
  </si>
  <si>
    <t>KAZIM AVŞAR SULAMA GRUBU 35-29-M00259_DIREK TIPI TRAFO HUCRESI H01</t>
  </si>
  <si>
    <t>17.10.2019 16:14:48</t>
  </si>
  <si>
    <t>17.10.2019 19:16:02</t>
  </si>
  <si>
    <t>608256</t>
  </si>
  <si>
    <t>MAVİKÖŞE TR-3 35-17-M00227_950303971</t>
  </si>
  <si>
    <t>13.10.2019 12:30:52</t>
  </si>
  <si>
    <t>13.10.2019 13:53:15</t>
  </si>
  <si>
    <t>634375</t>
  </si>
  <si>
    <t>ZEYTİNDAĞ TR-3 35-16-M00005_953317341</t>
  </si>
  <si>
    <t>30.10.2019 21:50:26</t>
  </si>
  <si>
    <t>30.10.2019 23:08:13</t>
  </si>
  <si>
    <t>606457</t>
  </si>
  <si>
    <t>TİRE TR-14 35-29-L00014_950344224</t>
  </si>
  <si>
    <t>09.10.2019 08:51:54</t>
  </si>
  <si>
    <t>09.10.2019 09:29:00</t>
  </si>
  <si>
    <t>594950</t>
  </si>
  <si>
    <t>BOZCAYAKA DM 35-15-M00399_  M01</t>
  </si>
  <si>
    <t>06.10.2019 10:47:26</t>
  </si>
  <si>
    <t>06.10.2019 11:57:34</t>
  </si>
  <si>
    <t>608758</t>
  </si>
  <si>
    <t>YUKARIBEY TR-1 35-16-M00120_953323657</t>
  </si>
  <si>
    <t>14.10.2019 17:53:00</t>
  </si>
  <si>
    <t>14.10.2019 18:36:45</t>
  </si>
  <si>
    <t>610588</t>
  </si>
  <si>
    <t>TR-81 35-30-L00081_955326947</t>
  </si>
  <si>
    <t>19.10.2019 12:26:46</t>
  </si>
  <si>
    <t>19.10.2019 17:50:36</t>
  </si>
  <si>
    <t>584400</t>
  </si>
  <si>
    <t>K-177 35-07-K00177_99061129</t>
  </si>
  <si>
    <t>05.10.2019 10:49:19</t>
  </si>
  <si>
    <t>05.10.2019 12:46:50</t>
  </si>
  <si>
    <t>611412</t>
  </si>
  <si>
    <t>TR-56 35-16-L00056_941894206</t>
  </si>
  <si>
    <t>21.10.2019 18:28:57</t>
  </si>
  <si>
    <t>21.10.2019 19:44:34</t>
  </si>
  <si>
    <t>610133</t>
  </si>
  <si>
    <t>K-1725 35-07-K01725_912905404</t>
  </si>
  <si>
    <t>17.10.2019 18:19:48</t>
  </si>
  <si>
    <t>17.10.2019 19:24:04</t>
  </si>
  <si>
    <t>595248</t>
  </si>
  <si>
    <t>GÜMÜLCELİ TR-3 45-80-M00111_A</t>
  </si>
  <si>
    <t>06.10.2019 21:30:46</t>
  </si>
  <si>
    <t>06.10.2019 22:38:10</t>
  </si>
  <si>
    <t>595267</t>
  </si>
  <si>
    <t>GÜMÜLCELİ TR-4 45-80-M00110_45-80-M00110</t>
  </si>
  <si>
    <t>07.10.2019 00:50:00</t>
  </si>
  <si>
    <t>07.10.2019 01:18:28</t>
  </si>
  <si>
    <t>563209</t>
  </si>
  <si>
    <t>GÜMÜLCELİ KÖK 45-80-M00057_  M03</t>
  </si>
  <si>
    <t>03.10.2019 16:56:21</t>
  </si>
  <si>
    <t>03.10.2019 17:32:03</t>
  </si>
  <si>
    <t>607113</t>
  </si>
  <si>
    <t>SÜTÇÜLER TR-2 35-27-M00406_DIREK TIPI TRAFO HUCRESI H01</t>
  </si>
  <si>
    <t>10.10.2019 12:20:50</t>
  </si>
  <si>
    <t>10.10.2019 14:25:01</t>
  </si>
  <si>
    <t>607797</t>
  </si>
  <si>
    <t>NEZİR GÜMÜŞ ÖZEL TR 35-27-M00403Ö_  M03</t>
  </si>
  <si>
    <t>12.10.2019 08:14:13</t>
  </si>
  <si>
    <t>12.10.2019 10:29:31</t>
  </si>
  <si>
    <t>607067</t>
  </si>
  <si>
    <t>10.10.2019 11:33:00</t>
  </si>
  <si>
    <t>10.10.2019 15:35:55</t>
  </si>
  <si>
    <t>595005</t>
  </si>
  <si>
    <t>SOMA TR-6 45-82-M00006_945538286</t>
  </si>
  <si>
    <t>06.10.2019 12:15:49</t>
  </si>
  <si>
    <t>06.10.2019 15:31:55</t>
  </si>
  <si>
    <t>633844</t>
  </si>
  <si>
    <t>29.10.2019 08:22:48</t>
  </si>
  <si>
    <t>29.10.2019 08:52:18</t>
  </si>
  <si>
    <t>608280</t>
  </si>
  <si>
    <t>GÜNEŞLİ OVA TR 45-75-M00166_A</t>
  </si>
  <si>
    <t>13.10.2019 13:32:08</t>
  </si>
  <si>
    <t>13.10.2019 16:28:45</t>
  </si>
  <si>
    <t>595104</t>
  </si>
  <si>
    <t>SOMA TR-6 45-82-M00006_945538301</t>
  </si>
  <si>
    <t>06.10.2019 15:59:59</t>
  </si>
  <si>
    <t>06.10.2019 20:27:43</t>
  </si>
  <si>
    <t>605401</t>
  </si>
  <si>
    <t>GÜNEŞLİ TR-1 35-16-M00125_35-16-M00125</t>
  </si>
  <si>
    <t>07.10.2019 10:33:00</t>
  </si>
  <si>
    <t>07.10.2019 13:35:53</t>
  </si>
  <si>
    <t>594967</t>
  </si>
  <si>
    <t>06.10.2019 11:02:14</t>
  </si>
  <si>
    <t>06.10.2019 12:09:26</t>
  </si>
  <si>
    <t>542735</t>
  </si>
  <si>
    <t>02.10.2019 13:46:01</t>
  </si>
  <si>
    <t>02.10.2019 14:59:52</t>
  </si>
  <si>
    <t>584016</t>
  </si>
  <si>
    <t>GÜNEY DM 45-83-L00130_  L01</t>
  </si>
  <si>
    <t>05.10.2019 02:20:24</t>
  </si>
  <si>
    <t>05.10.2019 04:06:23</t>
  </si>
  <si>
    <t>606872</t>
  </si>
  <si>
    <t>SELENDİ TR-16 45-81-M00016_945634533</t>
  </si>
  <si>
    <t>09.10.2019 22:30:58</t>
  </si>
  <si>
    <t>09.10.2019 23:18:47</t>
  </si>
  <si>
    <t>584094</t>
  </si>
  <si>
    <t>GÜNEYDAMLARI TR-3 45-79-M00119_DIREK TIPI TRAFO HUCRESI H01</t>
  </si>
  <si>
    <t>05.10.2019 06:27:20</t>
  </si>
  <si>
    <t>607784</t>
  </si>
  <si>
    <t>GÜNEYDAMLARI TR-1 45-79-M00117_A</t>
  </si>
  <si>
    <t>12.10.2019 08:00:16</t>
  </si>
  <si>
    <t>12.10.2019 08:52:08</t>
  </si>
  <si>
    <t>607924</t>
  </si>
  <si>
    <t>GÜNEYDAMLARI TR-3 45-79-M00119_A</t>
  </si>
  <si>
    <t>12.10.2019 12:19:01</t>
  </si>
  <si>
    <t>12.10.2019 14:02:52</t>
  </si>
  <si>
    <t>573266</t>
  </si>
  <si>
    <t>03.10.2019 19:22:32</t>
  </si>
  <si>
    <t>03.10.2019 20:27:23</t>
  </si>
  <si>
    <t>634641</t>
  </si>
  <si>
    <t>AHMETLİ TR-74 KURTULUŞ 45-84-L00074_955178630</t>
  </si>
  <si>
    <t>31.10.2019 17:15:52</t>
  </si>
  <si>
    <t>31.10.2019 18:59:10</t>
  </si>
  <si>
    <t>605899</t>
  </si>
  <si>
    <t>K-3585 35-01-K03585_35-01-K03585</t>
  </si>
  <si>
    <t>08.10.2019 09:06:26</t>
  </si>
  <si>
    <t>08.10.2019 13:38:48</t>
  </si>
  <si>
    <t>595137</t>
  </si>
  <si>
    <t>ÇİÇEKLİ KIRDİBİ TR-1 45-75-M00310_945615427</t>
  </si>
  <si>
    <t>06.10.2019 16:41:00</t>
  </si>
  <si>
    <t>06.10.2019 21:43:51</t>
  </si>
  <si>
    <t>632607</t>
  </si>
  <si>
    <t>GÜRÇEŞME TR-1 45-74-M00143_B</t>
  </si>
  <si>
    <t>25.10.2019 09:57:00</t>
  </si>
  <si>
    <t>25.10.2019 12:02:05</t>
  </si>
  <si>
    <t>563139</t>
  </si>
  <si>
    <t>GÜRLE TR-1 45-71-M01065_DIREK TIPI TRAFO HUCRESI H01</t>
  </si>
  <si>
    <t>03.10.2019 14:12:08</t>
  </si>
  <si>
    <t>03.10.2019 15:17:46</t>
  </si>
  <si>
    <t>583733</t>
  </si>
  <si>
    <t>GÜRLE TR-1 45-71-M01065_43155083</t>
  </si>
  <si>
    <t>04.10.2019 17:40:34</t>
  </si>
  <si>
    <t>04.10.2019 22:38:26</t>
  </si>
  <si>
    <t>633221</t>
  </si>
  <si>
    <t>K-917 35-01-K00917_C</t>
  </si>
  <si>
    <t>27.10.2019 08:41:10</t>
  </si>
  <si>
    <t>27.10.2019 09:57:32</t>
  </si>
  <si>
    <t>584110</t>
  </si>
  <si>
    <t>GÜRSU KÖYÜ 45-73-M00178_A</t>
  </si>
  <si>
    <t>05.10.2019 06:52:31</t>
  </si>
  <si>
    <t>05.10.2019 09:25:41</t>
  </si>
  <si>
    <t>605494</t>
  </si>
  <si>
    <t>07.10.2019 13:32:52</t>
  </si>
  <si>
    <t>07.10.2019 15:03:00</t>
  </si>
  <si>
    <t>608724</t>
  </si>
  <si>
    <t>14.10.2019 16:04:45</t>
  </si>
  <si>
    <t>14.10.2019 16:57:34</t>
  </si>
  <si>
    <t>606659</t>
  </si>
  <si>
    <t>TR-257 (DM-2/7) 35-19-L00257_35-19-L00257</t>
  </si>
  <si>
    <t>09.10.2019 14:03:04</t>
  </si>
  <si>
    <t>09.10.2019 15:18:16</t>
  </si>
  <si>
    <t>610175</t>
  </si>
  <si>
    <t>YAKAPINAR TR-2 35-20-L00152_953699674</t>
  </si>
  <si>
    <t>17.10.2019 20:07:55</t>
  </si>
  <si>
    <t>17.10.2019 22:51:26</t>
  </si>
  <si>
    <t>605611</t>
  </si>
  <si>
    <t>ÇİÇEKLİ KIRDİBİ TR-1 45-75-M00310_945615774</t>
  </si>
  <si>
    <t>07.10.2019 17:13:00</t>
  </si>
  <si>
    <t>07.10.2019 18:07:24</t>
  </si>
  <si>
    <t>584226</t>
  </si>
  <si>
    <t>GÜVERCİNLİK TR-1 45-77-L00334_DIREK TIPI TRAFO HUCRESI H01</t>
  </si>
  <si>
    <t>05.10.2019 08:44:23</t>
  </si>
  <si>
    <t>05.10.2019 10:14:27</t>
  </si>
  <si>
    <t>606459</t>
  </si>
  <si>
    <t>09.10.2019 08:49:25</t>
  </si>
  <si>
    <t>09.10.2019 11:44:49</t>
  </si>
  <si>
    <t>605879</t>
  </si>
  <si>
    <t>08.10.2019 08:31:31</t>
  </si>
  <si>
    <t>08.10.2019 11:09:34</t>
  </si>
  <si>
    <t>608556</t>
  </si>
  <si>
    <t>FADEN KURT ÖZEL TR 45-77-L00342Ö_DIREK TIPI TRAFO HUCRESI H01</t>
  </si>
  <si>
    <t>14.10.2019 10:37:00</t>
  </si>
  <si>
    <t>14.10.2019 11:51:55</t>
  </si>
  <si>
    <t>606257</t>
  </si>
  <si>
    <t>GÜVERCİNLİK TR-1 45-77-L00334_45-77-L00334</t>
  </si>
  <si>
    <t>08.10.2019 16:45:17</t>
  </si>
  <si>
    <t>08.10.2019 20:15:33</t>
  </si>
  <si>
    <t>634298</t>
  </si>
  <si>
    <t>GÜVERCİNLİK TR-1 45-77-L00334_A</t>
  </si>
  <si>
    <t>30.10.2019 16:20:02</t>
  </si>
  <si>
    <t>30.10.2019 17:46:45</t>
  </si>
  <si>
    <t>634310</t>
  </si>
  <si>
    <t>30.10.2019 17:28:05</t>
  </si>
  <si>
    <t>30.10.2019 18:03:00</t>
  </si>
  <si>
    <t>606391</t>
  </si>
  <si>
    <t>GÜZELHİSAR TR-1 35-17-M00167_950304206</t>
  </si>
  <si>
    <t>08.10.2019 22:14:15</t>
  </si>
  <si>
    <t>08.10.2019 23:02:23</t>
  </si>
  <si>
    <t>595083</t>
  </si>
  <si>
    <t>İZSU GÜZELHİSAR İÇME SUYU ÖZEL TR 35-17-M00162Ö_DIREK TIPI TRAFO HUCRESI H01</t>
  </si>
  <si>
    <t>06.10.2019 14:47:22</t>
  </si>
  <si>
    <t>06.10.2019 17:09:11</t>
  </si>
  <si>
    <t>608718</t>
  </si>
  <si>
    <t>14.10.2019 15:12:33</t>
  </si>
  <si>
    <t>14.10.2019 17:05:19</t>
  </si>
  <si>
    <t>608797</t>
  </si>
  <si>
    <t>14.10.2019 19:08:14</t>
  </si>
  <si>
    <t>14.10.2019 20:20:43</t>
  </si>
  <si>
    <t>611161</t>
  </si>
  <si>
    <t>21.10.2019 09:10:40</t>
  </si>
  <si>
    <t>21.10.2019 13:10:56</t>
  </si>
  <si>
    <t>610928</t>
  </si>
  <si>
    <t>ÇITAK TR-1 35-17-M00438_DIREK TIPI TRAFO HUCRESI H01</t>
  </si>
  <si>
    <t>20.10.2019 11:46:39</t>
  </si>
  <si>
    <t>20.10.2019 15:43:31</t>
  </si>
  <si>
    <t>595087</t>
  </si>
  <si>
    <t>BARAJ KÖK 35-17-M00461_  M02</t>
  </si>
  <si>
    <t>06.10.2019 15:02:20</t>
  </si>
  <si>
    <t>06.10.2019 15:56:02</t>
  </si>
  <si>
    <t>611367</t>
  </si>
  <si>
    <t>21.10.2019 16:37:20</t>
  </si>
  <si>
    <t>21.10.2019 17:14:26</t>
  </si>
  <si>
    <t>542422</t>
  </si>
  <si>
    <t>HACIALİLER ORTAHAN TR-2 45-73-M00725_A</t>
  </si>
  <si>
    <t>01.10.2019 17:03:50</t>
  </si>
  <si>
    <t>01.10.2019 23:00:15</t>
  </si>
  <si>
    <t>542506</t>
  </si>
  <si>
    <t>HACIALİLER ORTAHAN TR-2 45-73-M00725_DIREK TIPI TRAFO HUCRESI H01</t>
  </si>
  <si>
    <t>01.10.2019 22:25:58</t>
  </si>
  <si>
    <t>01.10.2019 22:53:28</t>
  </si>
  <si>
    <t>609539</t>
  </si>
  <si>
    <t>DADAĞLI TR-2 IŞIKLAR 45-79-M00390_945574566</t>
  </si>
  <si>
    <t>16.10.2019 14:36:25</t>
  </si>
  <si>
    <t>16.10.2019 18:49:03</t>
  </si>
  <si>
    <t>606034</t>
  </si>
  <si>
    <t>HACIBAŞTANLAR TR-1 45-85-L00193_DIREK TIPI TRAFO HUCRESI H01</t>
  </si>
  <si>
    <t>08.10.2019 11:17:31</t>
  </si>
  <si>
    <t>08.10.2019 12:30:42</t>
  </si>
  <si>
    <t>611680</t>
  </si>
  <si>
    <t>HACIBAŞTANLAR TR-1 45-85-L00193_45-85-L00193</t>
  </si>
  <si>
    <t>22.10.2019 14:40:56</t>
  </si>
  <si>
    <t>22.10.2019 15:18:02</t>
  </si>
  <si>
    <t>633400</t>
  </si>
  <si>
    <t>HACIBEKTAŞLI TR-1 45-78-M00692_DIREK TIPI TRAFO HUCRESI H01</t>
  </si>
  <si>
    <t>27.10.2019 17:16:44</t>
  </si>
  <si>
    <t>27.10.2019 20:29:48</t>
  </si>
  <si>
    <t>633084</t>
  </si>
  <si>
    <t>HACI HALİLLER DM 45-71-M00065_  M03</t>
  </si>
  <si>
    <t>26.10.2019 16:16:49</t>
  </si>
  <si>
    <t>26.10.2019 17:41:34</t>
  </si>
  <si>
    <t>632921</t>
  </si>
  <si>
    <t>HACI HALİLLER DM 45-71-M00065_  M01</t>
  </si>
  <si>
    <t>26.10.2019 08:17:31</t>
  </si>
  <si>
    <t>26.10.2019 09:12:12</t>
  </si>
  <si>
    <t>611480</t>
  </si>
  <si>
    <t>22.10.2019 08:07:13</t>
  </si>
  <si>
    <t>22.10.2019 09:24:12</t>
  </si>
  <si>
    <t>609174</t>
  </si>
  <si>
    <t>15.10.2019 17:02:58</t>
  </si>
  <si>
    <t>15.10.2019 17:49:59</t>
  </si>
  <si>
    <t>609959</t>
  </si>
  <si>
    <t>17.10.2019 12:47:18</t>
  </si>
  <si>
    <t>17.10.2019 13:17:08</t>
  </si>
  <si>
    <t>607879</t>
  </si>
  <si>
    <t>GÖKEYÜP TR-3 45-78-M00816_953275351</t>
  </si>
  <si>
    <t>12.10.2019 10:50:02</t>
  </si>
  <si>
    <t>12.10.2019 14:39:23</t>
  </si>
  <si>
    <t>583590</t>
  </si>
  <si>
    <t>HACI HALİLLER DM 45-71-M00065_  M07</t>
  </si>
  <si>
    <t>04.10.2019 14:54:39</t>
  </si>
  <si>
    <t>04.10.2019 17:50:04</t>
  </si>
  <si>
    <t>584101</t>
  </si>
  <si>
    <t>HACI HALİLLER TR-1 KÖK 45-71-M00066_  M07</t>
  </si>
  <si>
    <t>05.10.2019 06:39:40</t>
  </si>
  <si>
    <t>05.10.2019 12:52:14</t>
  </si>
  <si>
    <t>607484</t>
  </si>
  <si>
    <t>HACIİSA TR-1 45-83-L00282_B</t>
  </si>
  <si>
    <t>11.10.2019 11:19:00</t>
  </si>
  <si>
    <t>11.10.2019 18:30:46</t>
  </si>
  <si>
    <t>606251</t>
  </si>
  <si>
    <t>HACILAR TR-1 35-16-M00084_DIREK TIPI TRAFO HUCRESI H01</t>
  </si>
  <si>
    <t>08.10.2019 16:31:54</t>
  </si>
  <si>
    <t>08.10.2019 23:54:00</t>
  </si>
  <si>
    <t>605873</t>
  </si>
  <si>
    <t>RAHMANLAR HACILAR TR-1 45-81-M00113_45-81-M00113</t>
  </si>
  <si>
    <t>08.10.2019 08:24:59</t>
  </si>
  <si>
    <t>08.10.2019 09:41:58</t>
  </si>
  <si>
    <t>607237</t>
  </si>
  <si>
    <t>10.10.2019 17:41:54</t>
  </si>
  <si>
    <t>10.10.2019 19:04:11</t>
  </si>
  <si>
    <t>595114</t>
  </si>
  <si>
    <t>RAHMANLAR HACILAR TR-1 45-81-M00113_A</t>
  </si>
  <si>
    <t>06.10.2019 15:47:14</t>
  </si>
  <si>
    <t>06.10.2019 17:27:21</t>
  </si>
  <si>
    <t>634413</t>
  </si>
  <si>
    <t>31.10.2019 08:41:28</t>
  </si>
  <si>
    <t>31.10.2019 09:43:32</t>
  </si>
  <si>
    <t>605336</t>
  </si>
  <si>
    <t>K-1982 35-02-K01982_35-02-K01982</t>
  </si>
  <si>
    <t>07.10.2019 09:16:00</t>
  </si>
  <si>
    <t>07.10.2019 11:36:19</t>
  </si>
  <si>
    <t>584096</t>
  </si>
  <si>
    <t>HACILI TR-1 45-73-M01028_A</t>
  </si>
  <si>
    <t>05.10.2019 06:37:02</t>
  </si>
  <si>
    <t>607176</t>
  </si>
  <si>
    <t>HACIOSMANLAR TR-1 45-72-L00734_49464052</t>
  </si>
  <si>
    <t>10.10.2019 15:09:00</t>
  </si>
  <si>
    <t>10.10.2019 16:58:00</t>
  </si>
  <si>
    <t>607395</t>
  </si>
  <si>
    <t>HACIOSMANLAR TR-1 45-72-L00734_49464115</t>
  </si>
  <si>
    <t>11.10.2019 09:12:00</t>
  </si>
  <si>
    <t>11.10.2019 17:58:06</t>
  </si>
  <si>
    <t>607796</t>
  </si>
  <si>
    <t>12.10.2019 08:38:00</t>
  </si>
  <si>
    <t>12.10.2019 18:15:59</t>
  </si>
  <si>
    <t>608226</t>
  </si>
  <si>
    <t>13.10.2019 11:15:00</t>
  </si>
  <si>
    <t>13.10.2019 19:06:27</t>
  </si>
  <si>
    <t>608153</t>
  </si>
  <si>
    <t>HACIOSMANLAR TR-1 45-72-L00734_DIREK TIPI TRAFO HUCRESI H01</t>
  </si>
  <si>
    <t>13.10.2019 08:33:00</t>
  </si>
  <si>
    <t>13.10.2019 11:08:41</t>
  </si>
  <si>
    <t>608506</t>
  </si>
  <si>
    <t>14.10.2019 09:31:00</t>
  </si>
  <si>
    <t>14.10.2019 18:16:53</t>
  </si>
  <si>
    <t>634426</t>
  </si>
  <si>
    <t>HACIOSMANLAR TR-1 45-72-L00734_49464116</t>
  </si>
  <si>
    <t>31.10.2019 09:02:00</t>
  </si>
  <si>
    <t>31.10.2019 17:35:44</t>
  </si>
  <si>
    <t>632977</t>
  </si>
  <si>
    <t>DERE MAHALLE TR-1 45-72-L00732_49464327</t>
  </si>
  <si>
    <t>26.10.2019 10:27:00</t>
  </si>
  <si>
    <t>26.10.2019 15:40:16</t>
  </si>
  <si>
    <t>633220</t>
  </si>
  <si>
    <t>27.10.2019 08:52:00</t>
  </si>
  <si>
    <t>27.10.2019 17:01:37</t>
  </si>
  <si>
    <t>634089</t>
  </si>
  <si>
    <t>30.10.2019 09:03:00</t>
  </si>
  <si>
    <t>30.10.2019 18:00:20</t>
  </si>
  <si>
    <t>633851</t>
  </si>
  <si>
    <t>DERE MAHALLE TR-1 45-72-L00732_49464380</t>
  </si>
  <si>
    <t>29.10.2019 09:04:00</t>
  </si>
  <si>
    <t>29.10.2019 17:50:55</t>
  </si>
  <si>
    <t>633551</t>
  </si>
  <si>
    <t>DERE MAHALLE TR-1 45-72-L00732_45-72-L00732</t>
  </si>
  <si>
    <t>28.10.2019 09:07:13</t>
  </si>
  <si>
    <t>28.10.2019 17:24:35</t>
  </si>
  <si>
    <t>611270</t>
  </si>
  <si>
    <t>K-9 35-01-K00009_910993640</t>
  </si>
  <si>
    <t>21.10.2019 12:43:47</t>
  </si>
  <si>
    <t>21.10.2019 16:32:47</t>
  </si>
  <si>
    <t>583953</t>
  </si>
  <si>
    <t>SOMA TR-7/2 45-82-M00335_945519454</t>
  </si>
  <si>
    <t>05.10.2019 01:44:55</t>
  </si>
  <si>
    <t>612174</t>
  </si>
  <si>
    <t>HACIRAHMANLI TR-1 KÖK 45-80-M00070_  M04</t>
  </si>
  <si>
    <t>23.10.2019 22:02:07</t>
  </si>
  <si>
    <t>23.10.2019 22:16:03</t>
  </si>
  <si>
    <t>632536</t>
  </si>
  <si>
    <t>HACIRAHMANLI TR-1 KÖK 45-80-M00070_  M03</t>
  </si>
  <si>
    <t>25.10.2019 02:58:57</t>
  </si>
  <si>
    <t>25.10.2019 03:34:02</t>
  </si>
  <si>
    <t>611242</t>
  </si>
  <si>
    <t>HACIRAHMANLI TR-21 45-80-M00084_45-80-M00084</t>
  </si>
  <si>
    <t>21.10.2019 11:24:01</t>
  </si>
  <si>
    <t>21.10.2019 11:58:02</t>
  </si>
  <si>
    <t>610021</t>
  </si>
  <si>
    <t>HACIRAHMANLI TR-1 KÖK 45-80-M00070_  M02</t>
  </si>
  <si>
    <t>17.10.2019 14:59:21</t>
  </si>
  <si>
    <t>17.10.2019 15:45:48</t>
  </si>
  <si>
    <t>610219</t>
  </si>
  <si>
    <t>18.10.2019 07:45:31</t>
  </si>
  <si>
    <t>18.10.2019 08:27:33</t>
  </si>
  <si>
    <t>610320</t>
  </si>
  <si>
    <t>18.10.2019 21:03:40</t>
  </si>
  <si>
    <t>18.10.2019 21:38:31</t>
  </si>
  <si>
    <t>606817</t>
  </si>
  <si>
    <t>09.10.2019 18:52:46</t>
  </si>
  <si>
    <t>09.10.2019 21:25:44</t>
  </si>
  <si>
    <t>605658</t>
  </si>
  <si>
    <t>07.10.2019 18:36:33</t>
  </si>
  <si>
    <t>07.10.2019 18:54:14</t>
  </si>
  <si>
    <t>595072</t>
  </si>
  <si>
    <t>06.10.2019 14:46:05</t>
  </si>
  <si>
    <t>06.10.2019 15:08:37</t>
  </si>
  <si>
    <t>606936</t>
  </si>
  <si>
    <t>10.10.2019 08:56:43</t>
  </si>
  <si>
    <t>10.10.2019 09:19:53</t>
  </si>
  <si>
    <t>609777</t>
  </si>
  <si>
    <t>17.10.2019 03:09:37</t>
  </si>
  <si>
    <t>17.10.2019 03:29:36</t>
  </si>
  <si>
    <t>611048</t>
  </si>
  <si>
    <t>DM25/17A 45-71-M00054_45-71-M00054</t>
  </si>
  <si>
    <t>20.10.2019 18:06:08</t>
  </si>
  <si>
    <t>20.10.2019 20:32:14</t>
  </si>
  <si>
    <t>609050</t>
  </si>
  <si>
    <t>ARMUTLU TR-5 35-27-L00005_913637559</t>
  </si>
  <si>
    <t>15.10.2019 12:31:49</t>
  </si>
  <si>
    <t>15.10.2019 15:12:54</t>
  </si>
  <si>
    <t>634481</t>
  </si>
  <si>
    <t>ARMUTLU TR-5 35-27-L00005_913634913</t>
  </si>
  <si>
    <t>31.10.2019 09:41:13</t>
  </si>
  <si>
    <t>31.10.2019 11:28:36</t>
  </si>
  <si>
    <t>606089</t>
  </si>
  <si>
    <t>ARMUTLU TR-5 35-27-L00005_913835451</t>
  </si>
  <si>
    <t>08.10.2019 09:44:30</t>
  </si>
  <si>
    <t>08.10.2019 20:43:09</t>
  </si>
  <si>
    <t>605641</t>
  </si>
  <si>
    <t>HALIKÖY OVACIK MAH. TR-4 35-32-L00125_946417077</t>
  </si>
  <si>
    <t>07.10.2019 17:58:33</t>
  </si>
  <si>
    <t>07.10.2019 18:52:12</t>
  </si>
  <si>
    <t>584284</t>
  </si>
  <si>
    <t>HALIKÖY OVA TR-2 35-32-L00022_35-32-L00022</t>
  </si>
  <si>
    <t>05.10.2019 10:00:00</t>
  </si>
  <si>
    <t>05.10.2019 14:03:34</t>
  </si>
  <si>
    <t>573376</t>
  </si>
  <si>
    <t>HALIKÖY OVACIK TR-5 35-32-L00126_DIREK TIPI TRAFO HUCRESI H01</t>
  </si>
  <si>
    <t>04.10.2019 08:54:25</t>
  </si>
  <si>
    <t>04.10.2019 11:44:01</t>
  </si>
  <si>
    <t>633319</t>
  </si>
  <si>
    <t>HALIKÖY OVACIK MAH. TR-3 35-32-L00124_946416930</t>
  </si>
  <si>
    <t>27.10.2019 12:33:31</t>
  </si>
  <si>
    <t>27.10.2019 15:56:09</t>
  </si>
  <si>
    <t>610992</t>
  </si>
  <si>
    <t>HALIKÖY OVACIK TR-5 35-32-L00126_A</t>
  </si>
  <si>
    <t>20.10.2019 14:37:53</t>
  </si>
  <si>
    <t>20.10.2019 17:43:02</t>
  </si>
  <si>
    <t>633713</t>
  </si>
  <si>
    <t>HALILAR TR-1 45-81-M00129_B</t>
  </si>
  <si>
    <t>28.10.2019 15:25:35</t>
  </si>
  <si>
    <t>28.10.2019 16:19:13</t>
  </si>
  <si>
    <t>584092</t>
  </si>
  <si>
    <t>HALILAR TR-1 45-81-M00129_45-81-M00129</t>
  </si>
  <si>
    <t>05.10.2019 06:23:57</t>
  </si>
  <si>
    <t>05.10.2019 07:13:48</t>
  </si>
  <si>
    <t>606152</t>
  </si>
  <si>
    <t>HALILAR TR-1 45-81-M00129_A</t>
  </si>
  <si>
    <t>08.10.2019 14:16:00</t>
  </si>
  <si>
    <t>08.10.2019 14:49:12</t>
  </si>
  <si>
    <t>606680</t>
  </si>
  <si>
    <t>MIDIKLI KÖK 45-81-M00043_MIDIKLI KÖYÜ M04</t>
  </si>
  <si>
    <t>09.10.2019 14:27:51</t>
  </si>
  <si>
    <t>09.10.2019 15:05:51</t>
  </si>
  <si>
    <t>584237</t>
  </si>
  <si>
    <t>DM08/TR18 45-73-M00001_F</t>
  </si>
  <si>
    <t>05.10.2019 08:54:10</t>
  </si>
  <si>
    <t>05.10.2019 12:17:09</t>
  </si>
  <si>
    <t>542190</t>
  </si>
  <si>
    <t>K-494 35-01-K00494_35-01-K00494</t>
  </si>
  <si>
    <t>01.10.2019 09:44:25</t>
  </si>
  <si>
    <t>01.10.2019 17:15:27</t>
  </si>
  <si>
    <t>634436</t>
  </si>
  <si>
    <t>K-446 35-01-K00446_B</t>
  </si>
  <si>
    <t>31.10.2019 11:19:00</t>
  </si>
  <si>
    <t>31.10.2019 15:14:28</t>
  </si>
  <si>
    <t>609942</t>
  </si>
  <si>
    <t>K-446 35-01-K00446_911446996</t>
  </si>
  <si>
    <t>17.10.2019 11:48:51</t>
  </si>
  <si>
    <t>17.10.2019 16:39:49</t>
  </si>
  <si>
    <t>542929</t>
  </si>
  <si>
    <t>K-811 35-01-K00811_911809218</t>
  </si>
  <si>
    <t>02.10.2019 23:56:40</t>
  </si>
  <si>
    <t>03.10.2019 01:06:13</t>
  </si>
  <si>
    <t>542938</t>
  </si>
  <si>
    <t>03.10.2019 01:37:35</t>
  </si>
  <si>
    <t>03.10.2019 13:45:34</t>
  </si>
  <si>
    <t>608922</t>
  </si>
  <si>
    <t>K-3610 35-01-K03610_G</t>
  </si>
  <si>
    <t>15.10.2019 09:24:00</t>
  </si>
  <si>
    <t>15.10.2019 16:46:21</t>
  </si>
  <si>
    <t>610469</t>
  </si>
  <si>
    <t>K-3610 35-01-K03610_F</t>
  </si>
  <si>
    <t>19.10.2019 09:31:00</t>
  </si>
  <si>
    <t>19.10.2019 17:52:01</t>
  </si>
  <si>
    <t>610607</t>
  </si>
  <si>
    <t>ÇORTAK TR-1 45-81-M00063_945628946</t>
  </si>
  <si>
    <t>19.10.2019 13:37:05</t>
  </si>
  <si>
    <t>19.10.2019 15:16:34</t>
  </si>
  <si>
    <t>605543</t>
  </si>
  <si>
    <t>07.10.2019 15:14:59</t>
  </si>
  <si>
    <t>07.10.2019 17:20:41</t>
  </si>
  <si>
    <t>632457</t>
  </si>
  <si>
    <t>DALBAHÇE TR-2 45-83-L00188_955161000</t>
  </si>
  <si>
    <t>24.10.2019 17:40:06</t>
  </si>
  <si>
    <t>24.10.2019 19:39:58</t>
  </si>
  <si>
    <t>632446</t>
  </si>
  <si>
    <t>EVCİLER TR-1 45-82-M00339_945518895</t>
  </si>
  <si>
    <t>24.10.2019 17:28:15</t>
  </si>
  <si>
    <t>24.10.2019 23:22:39</t>
  </si>
  <si>
    <t>610942</t>
  </si>
  <si>
    <t>AVŞAR TR-2 45-83-L00352_C</t>
  </si>
  <si>
    <t>20.10.2019 12:26:59</t>
  </si>
  <si>
    <t>20.10.2019 14:10:09</t>
  </si>
  <si>
    <t>610615</t>
  </si>
  <si>
    <t>TR-1-5/9 35-20-L00053_955203389</t>
  </si>
  <si>
    <t>19.10.2019 13:54:10</t>
  </si>
  <si>
    <t>19.10.2019 16:05:22</t>
  </si>
  <si>
    <t>594916</t>
  </si>
  <si>
    <t>06.10.2019 09:58:53</t>
  </si>
  <si>
    <t>06.10.2019 12:05:09</t>
  </si>
  <si>
    <t>609463</t>
  </si>
  <si>
    <t>DEĞİRMENDERE TR-1 35-22-M00197_955264128</t>
  </si>
  <si>
    <t>16.10.2019 12:21:33</t>
  </si>
  <si>
    <t>19.10.2019 11:18:52</t>
  </si>
  <si>
    <t>633375</t>
  </si>
  <si>
    <t>TR-76 35-16-L00076_953355340</t>
  </si>
  <si>
    <t>27.10.2019 15:59:08</t>
  </si>
  <si>
    <t>27.10.2019 16:45:53</t>
  </si>
  <si>
    <t>606611</t>
  </si>
  <si>
    <t>FIRINLI TR-1 35-20-L00370_955194429</t>
  </si>
  <si>
    <t>09.10.2019 11:46:45</t>
  </si>
  <si>
    <t>09.10.2019 19:40:49</t>
  </si>
  <si>
    <t>606137</t>
  </si>
  <si>
    <t>MEZİTLER TR-1 45-74-M00281_945579916</t>
  </si>
  <si>
    <t>08.10.2019 13:25:12</t>
  </si>
  <si>
    <t>08.10.2019 15:34:10</t>
  </si>
  <si>
    <t>632356</t>
  </si>
  <si>
    <t>TR-1/6 45-83-M00006_955176988</t>
  </si>
  <si>
    <t>24.10.2019 13:45:59</t>
  </si>
  <si>
    <t>24.10.2019 14:36:07</t>
  </si>
  <si>
    <t>595223</t>
  </si>
  <si>
    <t>DEĞİRMENDERE TR-7 35-22-M00199_953706977</t>
  </si>
  <si>
    <t>06.10.2019 19:08:26</t>
  </si>
  <si>
    <t>08.10.2019 15:08:52</t>
  </si>
  <si>
    <t>633622</t>
  </si>
  <si>
    <t>TR-1-3/8 YENİ MAHALLE 35-20-L00024_955193710</t>
  </si>
  <si>
    <t>28.10.2019 08:01:21</t>
  </si>
  <si>
    <t>28.10.2019 13:19:41</t>
  </si>
  <si>
    <t>612085</t>
  </si>
  <si>
    <t>DEMİRCİLİ TR-1 35-15-L00390_A</t>
  </si>
  <si>
    <t>23.10.2019 16:19:42</t>
  </si>
  <si>
    <t>23.10.2019 18:07:10</t>
  </si>
  <si>
    <t>583883</t>
  </si>
  <si>
    <t>ÇİNİYERİ TR-1 35-29-L00293_950318596</t>
  </si>
  <si>
    <t>04.10.2019 22:09:37</t>
  </si>
  <si>
    <t>04.10.2019 23:14:41</t>
  </si>
  <si>
    <t>609914</t>
  </si>
  <si>
    <t>ÇİNİYERİ TR-1 35-29-L00293_950318740</t>
  </si>
  <si>
    <t>17.10.2019 11:14:37</t>
  </si>
  <si>
    <t>17.10.2019 12:18:32</t>
  </si>
  <si>
    <t>605893</t>
  </si>
  <si>
    <t>DEMİRCİLİ TR-2 35-15-L01136_950351967</t>
  </si>
  <si>
    <t>08.10.2019 08:53:35</t>
  </si>
  <si>
    <t>08.10.2019 17:56:47</t>
  </si>
  <si>
    <t>610005</t>
  </si>
  <si>
    <t>GÜMÜLDÜR M-18 35-25-M00018_955262945</t>
  </si>
  <si>
    <t>17.10.2019 14:21:44</t>
  </si>
  <si>
    <t>17.10.2019 15:38:31</t>
  </si>
  <si>
    <t>607539</t>
  </si>
  <si>
    <t>DM-2/15 35-29-M00098_950317959</t>
  </si>
  <si>
    <t>11.10.2019 13:09:00</t>
  </si>
  <si>
    <t>11.10.2019 13:57:12</t>
  </si>
  <si>
    <t>633585</t>
  </si>
  <si>
    <t>M-2141 35-07-M02141_912267885</t>
  </si>
  <si>
    <t>28.10.2019 10:04:50</t>
  </si>
  <si>
    <t>28.10.2019 11:01:01</t>
  </si>
  <si>
    <t>542718</t>
  </si>
  <si>
    <t>KORDON TR-1 45-78-M00761_953287313</t>
  </si>
  <si>
    <t>02.10.2019 13:23:00</t>
  </si>
  <si>
    <t>02.10.2019 13:52:14</t>
  </si>
  <si>
    <t>606187</t>
  </si>
  <si>
    <t>KINIK TR-1 35-24-M00235_955217003</t>
  </si>
  <si>
    <t>08.10.2019 14:54:44</t>
  </si>
  <si>
    <t>08.10.2019 17:43:50</t>
  </si>
  <si>
    <t>632644</t>
  </si>
  <si>
    <t>DEREKÖY TR-1 45-84-L00015_955181428</t>
  </si>
  <si>
    <t>25.10.2019 10:49:39</t>
  </si>
  <si>
    <t>25.10.2019 12:03:20</t>
  </si>
  <si>
    <t>632988</t>
  </si>
  <si>
    <t>DEREKÖY TR 45-77-L00294_945502104</t>
  </si>
  <si>
    <t>26.10.2019 10:47:29</t>
  </si>
  <si>
    <t>26.10.2019 13:35:58</t>
  </si>
  <si>
    <t>584117</t>
  </si>
  <si>
    <t>K-177 35-07-K00177_953703614</t>
  </si>
  <si>
    <t>05.10.2019 06:56:27</t>
  </si>
  <si>
    <t>05.10.2019 10:57:11</t>
  </si>
  <si>
    <t>595253</t>
  </si>
  <si>
    <t>DİLEK TR-1 45-80-M00137_956567647</t>
  </si>
  <si>
    <t>06.10.2019 22:04:05</t>
  </si>
  <si>
    <t>06.10.2019 23:34:59</t>
  </si>
  <si>
    <t>594692</t>
  </si>
  <si>
    <t>DİLEK TR-1 45-80-M00137_956545154</t>
  </si>
  <si>
    <t>05.10.2019 17:52:18</t>
  </si>
  <si>
    <t>05.10.2019 19:44:37</t>
  </si>
  <si>
    <t>632682</t>
  </si>
  <si>
    <t>DM-1/33 35-29-M00033_950342871</t>
  </si>
  <si>
    <t>25.10.2019 12:03:59</t>
  </si>
  <si>
    <t>25.10.2019 14:48:41</t>
  </si>
  <si>
    <t>610732</t>
  </si>
  <si>
    <t>İSMAİL ŞİMŞEK SULAMA GRUBU 35-29-L00149_950337714</t>
  </si>
  <si>
    <t>19.10.2019 19:13:59</t>
  </si>
  <si>
    <t>632840</t>
  </si>
  <si>
    <t>BÖRTLÜCE TR-1 45-77-M00115_945509959</t>
  </si>
  <si>
    <t>25.10.2019 18:47:45</t>
  </si>
  <si>
    <t>25.10.2019 20:57:46</t>
  </si>
  <si>
    <t>633157</t>
  </si>
  <si>
    <t>TİRE TR-17 35-29-M00452_950330855</t>
  </si>
  <si>
    <t>26.10.2019 18:47:20</t>
  </si>
  <si>
    <t>27.10.2019 11:43:19</t>
  </si>
  <si>
    <t>584352</t>
  </si>
  <si>
    <t>DOYRANLI TR-1 35-29-L00374_950347232</t>
  </si>
  <si>
    <t>05.10.2019 10:05:25</t>
  </si>
  <si>
    <t>05.10.2019 11:03:01</t>
  </si>
  <si>
    <t>606595</t>
  </si>
  <si>
    <t>K-1249 35-04-K01249_98974405</t>
  </si>
  <si>
    <t>09.10.2019 10:15:56</t>
  </si>
  <si>
    <t>09.10.2019 22:19:54</t>
  </si>
  <si>
    <t>633358</t>
  </si>
  <si>
    <t>FUNDACIK DAĞYAKA 45-75-M00291_945616219</t>
  </si>
  <si>
    <t>27.10.2019 15:07:23</t>
  </si>
  <si>
    <t>27.10.2019 17:14:06</t>
  </si>
  <si>
    <t>606540</t>
  </si>
  <si>
    <t>DM-1/27-A 45-71-M00046_953200953</t>
  </si>
  <si>
    <t>09.10.2019 10:06:51</t>
  </si>
  <si>
    <t>09.10.2019 13:00:21</t>
  </si>
  <si>
    <t>608235</t>
  </si>
  <si>
    <t>DEĞİRMENDERE TR-4 35-22-M00195_953705242</t>
  </si>
  <si>
    <t>13.10.2019 11:07:08</t>
  </si>
  <si>
    <t>13.10.2019 13:15:47</t>
  </si>
  <si>
    <t>610642</t>
  </si>
  <si>
    <t>SÜLEYMANLI TR-2 45-72-L00300_956526810</t>
  </si>
  <si>
    <t>19.10.2019 14:56:20</t>
  </si>
  <si>
    <t>19.10.2019 17:16:13</t>
  </si>
  <si>
    <t>595252</t>
  </si>
  <si>
    <t>YENİ HARMANDALI TR-1 45-71-M00893_953216026</t>
  </si>
  <si>
    <t>06.10.2019 21:34:57</t>
  </si>
  <si>
    <t>06.10.2019 22:58:42</t>
  </si>
  <si>
    <t>594756</t>
  </si>
  <si>
    <t>DUMANLAR TR-1 45-81-M00081_945625219</t>
  </si>
  <si>
    <t>05.10.2019 19:43:14</t>
  </si>
  <si>
    <t>05.10.2019 21:03:14</t>
  </si>
  <si>
    <t>594648</t>
  </si>
  <si>
    <t>TR-145 35-16-L00145_953319704</t>
  </si>
  <si>
    <t>05.10.2019 16:51:34</t>
  </si>
  <si>
    <t>05.10.2019 19:08:36</t>
  </si>
  <si>
    <t>542927</t>
  </si>
  <si>
    <t>K-1225 35-02-K01225_912535147</t>
  </si>
  <si>
    <t>02.10.2019 23:53:00</t>
  </si>
  <si>
    <t>03.10.2019 00:12:50</t>
  </si>
  <si>
    <t>594705</t>
  </si>
  <si>
    <t>DURASILLI TR-6 45-78-M01117_953262107</t>
  </si>
  <si>
    <t>05.10.2019 18:12:02</t>
  </si>
  <si>
    <t>05.10.2019 21:09:33</t>
  </si>
  <si>
    <t>634605</t>
  </si>
  <si>
    <t>DURASILLI TR-4 45-78-M01146_953261721</t>
  </si>
  <si>
    <t>31.10.2019 15:40:28</t>
  </si>
  <si>
    <t>31.10.2019 17:19:12</t>
  </si>
  <si>
    <t>606326</t>
  </si>
  <si>
    <t>DURASILLI TR-2 45-78-M01115_953261525</t>
  </si>
  <si>
    <t>08.10.2019 18:47:18</t>
  </si>
  <si>
    <t>08.10.2019 20:37:09</t>
  </si>
  <si>
    <t>634324</t>
  </si>
  <si>
    <t>DUTLUCA TR-1 45-75-M00282_945611760</t>
  </si>
  <si>
    <t>30.10.2019 17:45:27</t>
  </si>
  <si>
    <t>30.10.2019 18:45:19</t>
  </si>
  <si>
    <t>611765</t>
  </si>
  <si>
    <t>TR-113 35-16-L00113_953335788</t>
  </si>
  <si>
    <t>22.10.2019 18:33:02</t>
  </si>
  <si>
    <t>23.10.2019 14:11:55</t>
  </si>
  <si>
    <t>634604</t>
  </si>
  <si>
    <t>DÜNDARLI TR-1 35-24-M00202_955222116</t>
  </si>
  <si>
    <t>31.10.2019 15:30:41</t>
  </si>
  <si>
    <t>31.10.2019 17:13:33</t>
  </si>
  <si>
    <t>608111</t>
  </si>
  <si>
    <t>TR-1-3/5 PAMUK PAZARI KABİN 35-20-L00021_955192269</t>
  </si>
  <si>
    <t>12.10.2019 20:36:30</t>
  </si>
  <si>
    <t>12.10.2019 21:28:13</t>
  </si>
  <si>
    <t>609820</t>
  </si>
  <si>
    <t>EĞRECİ TR-2 35-26-L00168_956605488</t>
  </si>
  <si>
    <t>17.10.2019 09:01:09</t>
  </si>
  <si>
    <t>17.10.2019 09:41:20</t>
  </si>
  <si>
    <t>609358</t>
  </si>
  <si>
    <t>EĞLENHOCA TR-3 35-21-L00120_953360864</t>
  </si>
  <si>
    <t>16.10.2019 09:41:31</t>
  </si>
  <si>
    <t>16.10.2019 17:42:02</t>
  </si>
  <si>
    <t>633307</t>
  </si>
  <si>
    <t>CAMBAZLI KÖYÜ TR-1 45-84-M00007_955181434</t>
  </si>
  <si>
    <t>27.10.2019 11:48:06</t>
  </si>
  <si>
    <t>608524</t>
  </si>
  <si>
    <t>M-871 EĞRİDERE KÖYÜ 35-02-M00871_99984130</t>
  </si>
  <si>
    <t>14.10.2019 11:38:09</t>
  </si>
  <si>
    <t>14.10.2019 13:08:30</t>
  </si>
  <si>
    <t>608478</t>
  </si>
  <si>
    <t>M-871 EĞRİDERE KÖYÜ 35-02-M00871_99908609</t>
  </si>
  <si>
    <t>14.10.2019 09:03:33</t>
  </si>
  <si>
    <t>14.10.2019 12:57:31</t>
  </si>
  <si>
    <t>609262</t>
  </si>
  <si>
    <t>M-871 EĞRİDERE KÖYÜ 35-02-M00871_910121359</t>
  </si>
  <si>
    <t>15.10.2019 21:17:28</t>
  </si>
  <si>
    <t>15.10.2019 22:26:14</t>
  </si>
  <si>
    <t>608119</t>
  </si>
  <si>
    <t>SARUHANLI TR-5 45-80-M02888_956563979</t>
  </si>
  <si>
    <t>12.10.2019 21:23:03</t>
  </si>
  <si>
    <t>12.10.2019 22:08:12</t>
  </si>
  <si>
    <t>633145</t>
  </si>
  <si>
    <t>KARABURUN TR-14 35-21-L00003_953361791</t>
  </si>
  <si>
    <t>26.10.2019 18:16:51</t>
  </si>
  <si>
    <t>26.10.2019 21:36:46</t>
  </si>
  <si>
    <t>633134</t>
  </si>
  <si>
    <t>TR-39 35-19-L00039_956680318</t>
  </si>
  <si>
    <t>26.10.2019 17:21:40</t>
  </si>
  <si>
    <t>26.10.2019 19:52:33</t>
  </si>
  <si>
    <t>607956</t>
  </si>
  <si>
    <t>SARUHANLI TR-5 45-80-M02888_956563980</t>
  </si>
  <si>
    <t>12.10.2019 13:40:10</t>
  </si>
  <si>
    <t>12.10.2019 14:30:53</t>
  </si>
  <si>
    <t>608075</t>
  </si>
  <si>
    <t>SARUHANLI TR-5 45-80-M02888_956561857</t>
  </si>
  <si>
    <t>12.10.2019 18:28:34</t>
  </si>
  <si>
    <t>12.10.2019 20:17:46</t>
  </si>
  <si>
    <t>610991</t>
  </si>
  <si>
    <t>ARMUTLU TR-5 35-27-L00005_913716025</t>
  </si>
  <si>
    <t>20.10.2019 15:14:36</t>
  </si>
  <si>
    <t>20.10.2019 18:21:44</t>
  </si>
  <si>
    <t>605731</t>
  </si>
  <si>
    <t>GÜNEŞLİ TR-1 35-16-M00125_953324350</t>
  </si>
  <si>
    <t>07.10.2019 22:23:11</t>
  </si>
  <si>
    <t>08.10.2019 01:40:06</t>
  </si>
  <si>
    <t>584281</t>
  </si>
  <si>
    <t>GÜNEY TR-1 45-83-L00269_DIREK TIPI TRAFO HUCRESI H01</t>
  </si>
  <si>
    <t>05.10.2019 09:31:25</t>
  </si>
  <si>
    <t>05.10.2019 11:23:00</t>
  </si>
  <si>
    <t>609442</t>
  </si>
  <si>
    <t>SÜTÇÜLER TR-7 35-27-M00919_913810158</t>
  </si>
  <si>
    <t>16.10.2019 11:25:34</t>
  </si>
  <si>
    <t>16.10.2019 14:42:43</t>
  </si>
  <si>
    <t>607480</t>
  </si>
  <si>
    <t>EMİRLİ TR-3 35-15-L00859_950390001</t>
  </si>
  <si>
    <t>11.10.2019 10:32:54</t>
  </si>
  <si>
    <t>11.10.2019 17:39:48</t>
  </si>
  <si>
    <t>605697</t>
  </si>
  <si>
    <t>GERÇEKLİ TR-1 35-15-L00650_950374849</t>
  </si>
  <si>
    <t>07.10.2019 10:13:38</t>
  </si>
  <si>
    <t>28.10.2019 15:51:09</t>
  </si>
  <si>
    <t>583645</t>
  </si>
  <si>
    <t>GERÇEKLİ TR-2 35-15-L00649_950401782</t>
  </si>
  <si>
    <t>04.10.2019 16:18:42</t>
  </si>
  <si>
    <t>04.10.2019 20:43:04</t>
  </si>
  <si>
    <t>542697</t>
  </si>
  <si>
    <t>GERELİ KÖYÜ KAVAKKUYU TR 5 35-15-M00222_950388878</t>
  </si>
  <si>
    <t>02.10.2019 12:14:20</t>
  </si>
  <si>
    <t>02.10.2019 14:40:35</t>
  </si>
  <si>
    <t>609720</t>
  </si>
  <si>
    <t>L-360 İMBAT SİTESİ 35-18-L00360_950455542</t>
  </si>
  <si>
    <t>16.10.2019 20:15:18</t>
  </si>
  <si>
    <t>16.10.2019 22:42:45</t>
  </si>
  <si>
    <t>607089</t>
  </si>
  <si>
    <t>L-346 MANİSA BURCU SİTESİ 35-18-L00346_950441833</t>
  </si>
  <si>
    <t>10.10.2019 12:12:00</t>
  </si>
  <si>
    <t>10.10.2019 14:36:13</t>
  </si>
  <si>
    <t>632914</t>
  </si>
  <si>
    <t>GİRELLİ TR-1 45-73-M00758_945648715</t>
  </si>
  <si>
    <t>26.10.2019 07:36:49</t>
  </si>
  <si>
    <t>26.10.2019 09:45:02</t>
  </si>
  <si>
    <t>608081</t>
  </si>
  <si>
    <t>GÖKBEL TR-1 45-71-M01659_953191071</t>
  </si>
  <si>
    <t>12.10.2019 19:00:32</t>
  </si>
  <si>
    <t>12.10.2019 22:32:28</t>
  </si>
  <si>
    <t>634548</t>
  </si>
  <si>
    <t>KALEMLİ TR-1 45-71-M01533_953213701</t>
  </si>
  <si>
    <t>31.10.2019 13:17:43</t>
  </si>
  <si>
    <t>31.10.2019 15:05:50</t>
  </si>
  <si>
    <t>609776</t>
  </si>
  <si>
    <t>M-1828 35-01-M01828_910661969</t>
  </si>
  <si>
    <t>17.10.2019 03:04:14</t>
  </si>
  <si>
    <t>17.10.2019 04:05:28</t>
  </si>
  <si>
    <t>608663</t>
  </si>
  <si>
    <t>M-3 35-02-M00003_98023217</t>
  </si>
  <si>
    <t>14.10.2019 14:17:12</t>
  </si>
  <si>
    <t>14.10.2019 17:46:29</t>
  </si>
  <si>
    <t>634682</t>
  </si>
  <si>
    <t>KALEMLİ TR-1 45-71-M01533_953213798</t>
  </si>
  <si>
    <t>31.10.2019 19:31:00</t>
  </si>
  <si>
    <t>31.10.2019 20:56:04</t>
  </si>
  <si>
    <t>542196</t>
  </si>
  <si>
    <t>GÜNLÜCE KÖYÜ TR-2 35-15-L00836_950383777</t>
  </si>
  <si>
    <t>01.10.2019 09:51:04</t>
  </si>
  <si>
    <t>01.10.2019 11:19:24</t>
  </si>
  <si>
    <t>594744</t>
  </si>
  <si>
    <t>GÜVENDİK TR-1 45-76-L00086_955237305</t>
  </si>
  <si>
    <t>05.10.2019 19:19:34</t>
  </si>
  <si>
    <t>05.10.2019 20:28:55</t>
  </si>
  <si>
    <t>605708</t>
  </si>
  <si>
    <t>ENCEKLER TR-1 45-77-M00117_945509571</t>
  </si>
  <si>
    <t>07.10.2019 20:38:29</t>
  </si>
  <si>
    <t>07.10.2019 22:45:58</t>
  </si>
  <si>
    <t>632820</t>
  </si>
  <si>
    <t>ERGENLİ TR-1 35-20-L00250_955214895</t>
  </si>
  <si>
    <t>25.10.2019 17:55:06</t>
  </si>
  <si>
    <t>25.10.2019 21:51:32</t>
  </si>
  <si>
    <t>607224</t>
  </si>
  <si>
    <t>GÖKÇEAĞIL TR-2 35-30-L00140_955298034</t>
  </si>
  <si>
    <t>10.10.2019 16:54:41</t>
  </si>
  <si>
    <t>10.10.2019 18:46:20</t>
  </si>
  <si>
    <t>606203</t>
  </si>
  <si>
    <t>GÖKÇEAĞIL TR-2 35-30-L00140_955298031</t>
  </si>
  <si>
    <t>08.10.2019 15:16:16</t>
  </si>
  <si>
    <t>08.10.2019 17:11:53</t>
  </si>
  <si>
    <t>607477</t>
  </si>
  <si>
    <t>KADIDAĞ TARIMSAL SULAMA TR-2 45-72-L00139_DIREK TIPI TRAFO HUCRESI H01</t>
  </si>
  <si>
    <t>11.10.2019 11:04:46</t>
  </si>
  <si>
    <t>11.10.2019 14:59:10</t>
  </si>
  <si>
    <t>608798</t>
  </si>
  <si>
    <t>GÖKÇEAHMET TR-1 45-72-L00119_956514526</t>
  </si>
  <si>
    <t>14.10.2019 19:14:33</t>
  </si>
  <si>
    <t>14.10.2019 20:55:30</t>
  </si>
  <si>
    <t>608624</t>
  </si>
  <si>
    <t>GÖKÇEALAN TR-4 35-13-L00088_950225157</t>
  </si>
  <si>
    <t>14.10.2019 12:54:15</t>
  </si>
  <si>
    <t>14.10.2019 13:42:13</t>
  </si>
  <si>
    <t>606601</t>
  </si>
  <si>
    <t>GÖKÇEALAN TR3 35-13-L00087_946419740</t>
  </si>
  <si>
    <t>09.10.2019 11:30:31</t>
  </si>
  <si>
    <t>09.10.2019 14:48:45</t>
  </si>
  <si>
    <t>634688</t>
  </si>
  <si>
    <t>ZİHNİ ÖNEM SULAMA GRUBU 35-29-M00332_950346800</t>
  </si>
  <si>
    <t>31.10.2019 19:47:17</t>
  </si>
  <si>
    <t>31.10.2019 22:15:15</t>
  </si>
  <si>
    <t>634659</t>
  </si>
  <si>
    <t>31.10.2019 18:12:31</t>
  </si>
  <si>
    <t>31.10.2019 19:09:08</t>
  </si>
  <si>
    <t>609118</t>
  </si>
  <si>
    <t>DM-1/38 35-29-M00038_950346317</t>
  </si>
  <si>
    <t>15.10.2019 14:56:49</t>
  </si>
  <si>
    <t>15.10.2019 17:50:50</t>
  </si>
  <si>
    <t>609591</t>
  </si>
  <si>
    <t>GÜVENDİK TR-1 45-76-L00086_955237544</t>
  </si>
  <si>
    <t>16.10.2019 16:39:31</t>
  </si>
  <si>
    <t>16.10.2019 17:47:43</t>
  </si>
  <si>
    <t>583615</t>
  </si>
  <si>
    <t>TR-1804 35-28-M00566_953370429</t>
  </si>
  <si>
    <t>04.10.2019 15:23:39</t>
  </si>
  <si>
    <t>04.10.2019 17:26:42</t>
  </si>
  <si>
    <t>605614</t>
  </si>
  <si>
    <t>GÖKÇEN DM 1-1/6 35-29-M00128_950343413</t>
  </si>
  <si>
    <t>07.10.2019 16:47:31</t>
  </si>
  <si>
    <t>07.10.2019 19:37:56</t>
  </si>
  <si>
    <t>610922</t>
  </si>
  <si>
    <t>GÖKÇEÖREN TR-7 45-77-M00028_945502959</t>
  </si>
  <si>
    <t>20.10.2019 11:16:33</t>
  </si>
  <si>
    <t>20.10.2019 12:38:56</t>
  </si>
  <si>
    <t>609700</t>
  </si>
  <si>
    <t>GÖKKAYA TR-1 45-84-L00018_955183014</t>
  </si>
  <si>
    <t>16.10.2019 19:23:05</t>
  </si>
  <si>
    <t>16.10.2019 19:58:09</t>
  </si>
  <si>
    <t>606311</t>
  </si>
  <si>
    <t>HACIBAŞTANLAR TR-1 45-85-L00193_945467974</t>
  </si>
  <si>
    <t>08.10.2019 18:24:05</t>
  </si>
  <si>
    <t>08.10.2019 19:10:44</t>
  </si>
  <si>
    <t>634631</t>
  </si>
  <si>
    <t>TR-17 35-31-L00017_47982016</t>
  </si>
  <si>
    <t>31.10.2019 17:09:00</t>
  </si>
  <si>
    <t>31.10.2019 18:15:43</t>
  </si>
  <si>
    <t>607331</t>
  </si>
  <si>
    <t>GÖLBAŞI KÖYÜ TR-1 45-77-M00087_945512878</t>
  </si>
  <si>
    <t>10.10.2019 22:55:01</t>
  </si>
  <si>
    <t>10.10.2019 23:48:24</t>
  </si>
  <si>
    <t>611069</t>
  </si>
  <si>
    <t>GÖZLET TR-1 45-80-M00129_956544113</t>
  </si>
  <si>
    <t>20.10.2019 19:08:26</t>
  </si>
  <si>
    <t>20.10.2019 20:32:06</t>
  </si>
  <si>
    <t>633949</t>
  </si>
  <si>
    <t>TR-2/104 45-83-L00460_955142408</t>
  </si>
  <si>
    <t>29.10.2019 15:13:35</t>
  </si>
  <si>
    <t>29.10.2019 15:43:53</t>
  </si>
  <si>
    <t>607566</t>
  </si>
  <si>
    <t>KARAKUYU-3 35-26-M00440_956604603</t>
  </si>
  <si>
    <t>11.10.2019 14:07:42</t>
  </si>
  <si>
    <t>11.10.2019 15:55:59</t>
  </si>
  <si>
    <t>608750</t>
  </si>
  <si>
    <t>HACI HALİLLER TR-3 45-71-M00067_953189728</t>
  </si>
  <si>
    <t>14.10.2019 17:32:00</t>
  </si>
  <si>
    <t>14.10.2019 21:17:03</t>
  </si>
  <si>
    <t>612047</t>
  </si>
  <si>
    <t>GÜMÜLCELİ TR-5 45-80-M00112_956542277</t>
  </si>
  <si>
    <t>23.10.2019 15:31:04</t>
  </si>
  <si>
    <t>23.10.2019 17:25:05</t>
  </si>
  <si>
    <t>634291</t>
  </si>
  <si>
    <t>GÜMÜLCELİ TR-3 45-80-M00111_956543026</t>
  </si>
  <si>
    <t>30.10.2019 16:18:17</t>
  </si>
  <si>
    <t>30.10.2019 17:43:40</t>
  </si>
  <si>
    <t>607184</t>
  </si>
  <si>
    <t>GÜMÜLCELİ TR-2 45-80-M00109_956543648</t>
  </si>
  <si>
    <t>10.10.2019 15:24:54</t>
  </si>
  <si>
    <t>10.10.2019 16:54:21</t>
  </si>
  <si>
    <t>634497</t>
  </si>
  <si>
    <t>GÜNYAKA TR-3 45-79-M00478_945573491</t>
  </si>
  <si>
    <t>31.10.2019 10:57:19</t>
  </si>
  <si>
    <t>31.10.2019 12:07:59</t>
  </si>
  <si>
    <t>633404</t>
  </si>
  <si>
    <t>GÖKKAYA TR-3 45-84-L00020_955183432</t>
  </si>
  <si>
    <t>27.10.2019 17:26:06</t>
  </si>
  <si>
    <t>27.10.2019 18:13:20</t>
  </si>
  <si>
    <t>584074</t>
  </si>
  <si>
    <t>SOMA TR-30 45-82-M00030_A</t>
  </si>
  <si>
    <t>05.10.2019 05:05:11</t>
  </si>
  <si>
    <t>05.10.2019 11:34:25</t>
  </si>
  <si>
    <t>609506</t>
  </si>
  <si>
    <t>HACIOSMANLAR TR-1 45-72-L00734_956523410</t>
  </si>
  <si>
    <t>16.10.2019 13:41:29</t>
  </si>
  <si>
    <t>16.10.2019 17:46:28</t>
  </si>
  <si>
    <t>611984</t>
  </si>
  <si>
    <t>DERE MAHALLE TR-1 45-72-L00732_956523386</t>
  </si>
  <si>
    <t>23.10.2019 12:53:52</t>
  </si>
  <si>
    <t>23.10.2019 15:49:45</t>
  </si>
  <si>
    <t>606052</t>
  </si>
  <si>
    <t>DOKUZLAR TR-3 35-31-L00170_956586839</t>
  </si>
  <si>
    <t>08.10.2019 08:34:53</t>
  </si>
  <si>
    <t>08.10.2019 18:58:45</t>
  </si>
  <si>
    <t>584360</t>
  </si>
  <si>
    <t>ÇÖMLEKÇİ TR-8 KÖY İÇME 35-31-L00093_956584176</t>
  </si>
  <si>
    <t>05.10.2019 10:41:00</t>
  </si>
  <si>
    <t>05.10.2019 11:31:03</t>
  </si>
  <si>
    <t>610470</t>
  </si>
  <si>
    <t>19.10.2019 09:32:00</t>
  </si>
  <si>
    <t>19.10.2019 17:42:28</t>
  </si>
  <si>
    <t>611535</t>
  </si>
  <si>
    <t>22.10.2019 09:39:00</t>
  </si>
  <si>
    <t>22.10.2019 17:45:27</t>
  </si>
  <si>
    <t>634388</t>
  </si>
  <si>
    <t>31.10.2019 02:53:06</t>
  </si>
  <si>
    <t>31.10.2019 03:55:16</t>
  </si>
  <si>
    <t>633502</t>
  </si>
  <si>
    <t>28.10.2019 02:15:22</t>
  </si>
  <si>
    <t>28.10.2019 03:18:11</t>
  </si>
  <si>
    <t>608183</t>
  </si>
  <si>
    <t>13.10.2019 09:17:26</t>
  </si>
  <si>
    <t>13.10.2019 09:48:11</t>
  </si>
  <si>
    <t>606204</t>
  </si>
  <si>
    <t>SELENDİ DM 45-81-M00001_KINIK M06</t>
  </si>
  <si>
    <t>08.10.2019 15:31:00</t>
  </si>
  <si>
    <t>08.10.2019 15:53:41</t>
  </si>
  <si>
    <t>606384</t>
  </si>
  <si>
    <t>08.10.2019 21:44:59</t>
  </si>
  <si>
    <t>08.10.2019 22:05:20</t>
  </si>
  <si>
    <t>634007</t>
  </si>
  <si>
    <t>SELENDİ TR-13 45-81-M00013_945625493</t>
  </si>
  <si>
    <t>29.10.2019 18:28:11</t>
  </si>
  <si>
    <t>29.10.2019 19:34:49</t>
  </si>
  <si>
    <t>632676</t>
  </si>
  <si>
    <t>HALİLAĞALAR TR-1 35-16-M00088_DIREK TIPI TRAFO HUCRESI H01</t>
  </si>
  <si>
    <t>25.10.2019 11:55:00</t>
  </si>
  <si>
    <t>25.10.2019 12:12:51</t>
  </si>
  <si>
    <t>608892</t>
  </si>
  <si>
    <t>15.10.2019 08:01:58</t>
  </si>
  <si>
    <t>632599</t>
  </si>
  <si>
    <t>25.10.2019 09:45:13</t>
  </si>
  <si>
    <t>25.10.2019 11:55:18</t>
  </si>
  <si>
    <t>633541</t>
  </si>
  <si>
    <t>HALİLLER TR-1 35-31-L00230_35-31-L00230</t>
  </si>
  <si>
    <t>28.10.2019 09:00:00</t>
  </si>
  <si>
    <t>28.10.2019 15:15:45</t>
  </si>
  <si>
    <t>610826</t>
  </si>
  <si>
    <t>HALİLLER KÖK 35-31-L00228_  L01</t>
  </si>
  <si>
    <t>20.10.2019 08:53:00</t>
  </si>
  <si>
    <t>20.10.2019 17:03:53</t>
  </si>
  <si>
    <t>610670</t>
  </si>
  <si>
    <t>HALİLLER DAVULCULAR TR-11 35-31-L00192_953700508</t>
  </si>
  <si>
    <t>19.10.2019 13:12:40</t>
  </si>
  <si>
    <t>19.10.2019 19:02:11</t>
  </si>
  <si>
    <t>632461</t>
  </si>
  <si>
    <t>HALİLLER TR-1 35-31-L00230_953700893</t>
  </si>
  <si>
    <t>24.10.2019 17:51:48</t>
  </si>
  <si>
    <t>24.10.2019 20:50:53</t>
  </si>
  <si>
    <t>622213</t>
  </si>
  <si>
    <t>24.10.2019 08:42:00</t>
  </si>
  <si>
    <t>24.10.2019 16:54:37</t>
  </si>
  <si>
    <t>611871</t>
  </si>
  <si>
    <t>HALİLLER KÖK 35-31-L00228_  L02</t>
  </si>
  <si>
    <t>23.10.2019 08:57:00</t>
  </si>
  <si>
    <t>23.10.2019 17:09:47</t>
  </si>
  <si>
    <t>610429</t>
  </si>
  <si>
    <t>19.10.2019 08:45:00</t>
  </si>
  <si>
    <t>19.10.2019 17:39:59</t>
  </si>
  <si>
    <t>610095</t>
  </si>
  <si>
    <t>HALİLLER ÜMMET ÇAVUŞLAR TR-4 35-31-L00234_953704041</t>
  </si>
  <si>
    <t>17.10.2019 15:51:14</t>
  </si>
  <si>
    <t>17.10.2019 17:59:18</t>
  </si>
  <si>
    <t>609826</t>
  </si>
  <si>
    <t>HALİLLER DAVULCULAR TR-5 35-31-L00191_DIREK TIPI TRAFO HUCRESI H01</t>
  </si>
  <si>
    <t>17.10.2019 09:06:00</t>
  </si>
  <si>
    <t>17.10.2019 16:05:36</t>
  </si>
  <si>
    <t>608175</t>
  </si>
  <si>
    <t>13.10.2019 17:14:48</t>
  </si>
  <si>
    <t>608471</t>
  </si>
  <si>
    <t>14.10.2019 08:43:00</t>
  </si>
  <si>
    <t>14.10.2019 17:18:20</t>
  </si>
  <si>
    <t>605741</t>
  </si>
  <si>
    <t>HALİLLER DAVULCULAR TR-5 35-31-L00191_47867598</t>
  </si>
  <si>
    <t>07.10.2019 19:05:18</t>
  </si>
  <si>
    <t>08.10.2019 00:03:08</t>
  </si>
  <si>
    <t>552972</t>
  </si>
  <si>
    <t>HALİLLER ÜMMET ÇAVUŞLAR TR-4 35-31-L00234_35-31-L00234</t>
  </si>
  <si>
    <t>03.10.2019 09:02:00</t>
  </si>
  <si>
    <t>03.10.2019 18:14:22</t>
  </si>
  <si>
    <t>552970</t>
  </si>
  <si>
    <t>03.10.2019 08:58:09</t>
  </si>
  <si>
    <t>03.10.2019 17:23:13</t>
  </si>
  <si>
    <t>542569</t>
  </si>
  <si>
    <t>02.10.2019 09:01:00</t>
  </si>
  <si>
    <t>02.10.2019 17:15:29</t>
  </si>
  <si>
    <t>542147</t>
  </si>
  <si>
    <t>01.10.2019 08:53:00</t>
  </si>
  <si>
    <t>01.10.2019 17:25:57</t>
  </si>
  <si>
    <t>573354</t>
  </si>
  <si>
    <t>04.10.2019 16:19:00</t>
  </si>
  <si>
    <t>583817</t>
  </si>
  <si>
    <t>HALİLLER DAVULCULAR TR-5 35-31-L00191_35-31-L00191</t>
  </si>
  <si>
    <t>04.10.2019 18:47:18</t>
  </si>
  <si>
    <t>04.10.2019 20:41:00</t>
  </si>
  <si>
    <t>632824</t>
  </si>
  <si>
    <t>HALITLI TR-1 45-71-M01503_DIREK TIPI TRAFO HUCRESI H01</t>
  </si>
  <si>
    <t>25.10.2019 18:01:34</t>
  </si>
  <si>
    <t>25.10.2019 19:03:16</t>
  </si>
  <si>
    <t>633024</t>
  </si>
  <si>
    <t>HALİTPAŞA DM 45-80-M00060_  M05</t>
  </si>
  <si>
    <t>26.10.2019 12:37:22</t>
  </si>
  <si>
    <t>26.10.2019 13:06:29</t>
  </si>
  <si>
    <t>609016</t>
  </si>
  <si>
    <t>15.10.2019 11:32:47</t>
  </si>
  <si>
    <t>15.10.2019 11:57:57</t>
  </si>
  <si>
    <t>609333</t>
  </si>
  <si>
    <t>16.10.2019 09:10:22</t>
  </si>
  <si>
    <t>16.10.2019 09:25:33</t>
  </si>
  <si>
    <t>610267</t>
  </si>
  <si>
    <t>HALİTPAŞA DM 45-80-M00060_  M07</t>
  </si>
  <si>
    <t>18.10.2019 18:38:23</t>
  </si>
  <si>
    <t>18.10.2019 19:24:00</t>
  </si>
  <si>
    <t>611887</t>
  </si>
  <si>
    <t>23.10.2019 09:12:00</t>
  </si>
  <si>
    <t>23.10.2019 09:35:15</t>
  </si>
  <si>
    <t>583703</t>
  </si>
  <si>
    <t>HALİTPAŞA TR-12 45-80-M00076_B</t>
  </si>
  <si>
    <t>04.10.2019 17:13:43</t>
  </si>
  <si>
    <t>04.10.2019 18:22:39</t>
  </si>
  <si>
    <t>606600</t>
  </si>
  <si>
    <t>HALİTPAŞA DM 45-80-M00060_  M01</t>
  </si>
  <si>
    <t>09.10.2019 11:51:40</t>
  </si>
  <si>
    <t>09.10.2019 12:37:21</t>
  </si>
  <si>
    <t>607685</t>
  </si>
  <si>
    <t>11.10.2019 18:09:19</t>
  </si>
  <si>
    <t>11.10.2019 18:32:10</t>
  </si>
  <si>
    <t>611735</t>
  </si>
  <si>
    <t>K-1332 35-03-K01332_910884810</t>
  </si>
  <si>
    <t>22.10.2019 17:11:00</t>
  </si>
  <si>
    <t>22.10.2019 18:12:16</t>
  </si>
  <si>
    <t>552953</t>
  </si>
  <si>
    <t>HALKAPINAR TR-1 35-29-L00639_950348709</t>
  </si>
  <si>
    <t>03.10.2019 07:51:24</t>
  </si>
  <si>
    <t>03.10.2019 12:06:24</t>
  </si>
  <si>
    <t>594910</t>
  </si>
  <si>
    <t>HAMİDİYE TR-1 45-77-L00114_DIREK TIPI TRAFO HUCRESI H01</t>
  </si>
  <si>
    <t>06.10.2019 09:46:24</t>
  </si>
  <si>
    <t>06.10.2019 12:03:03</t>
  </si>
  <si>
    <t>632445</t>
  </si>
  <si>
    <t>24.10.2019 17:27:32</t>
  </si>
  <si>
    <t>24.10.2019 18:41:54</t>
  </si>
  <si>
    <t>610277</t>
  </si>
  <si>
    <t>HAMİDİYE TR-2 45-72-L00565_942998256</t>
  </si>
  <si>
    <t>18.10.2019 13:55:22</t>
  </si>
  <si>
    <t>18.10.2019 20:56:00</t>
  </si>
  <si>
    <t>633224</t>
  </si>
  <si>
    <t>HAMİDİYE TR-1 45-76-M00161_45-76-M00161</t>
  </si>
  <si>
    <t>27.10.2019 09:07:00</t>
  </si>
  <si>
    <t>27.10.2019 11:24:54</t>
  </si>
  <si>
    <t>632708</t>
  </si>
  <si>
    <t>HAMZABEYLİ TR-3 45-71-M01773_C</t>
  </si>
  <si>
    <t>25.10.2019 12:42:38</t>
  </si>
  <si>
    <t>25.10.2019 15:41:29</t>
  </si>
  <si>
    <t>633663</t>
  </si>
  <si>
    <t>HAMZABEYLİ TR-4 45-71-M01774_B</t>
  </si>
  <si>
    <t>28.10.2019 13:18:16</t>
  </si>
  <si>
    <t>28.10.2019 15:21:15</t>
  </si>
  <si>
    <t>609730</t>
  </si>
  <si>
    <t>HAMZABEYLİ TR-2 45-71-M01772_B</t>
  </si>
  <si>
    <t>16.10.2019 20:20:51</t>
  </si>
  <si>
    <t>16.10.2019 21:24:56</t>
  </si>
  <si>
    <t>622335</t>
  </si>
  <si>
    <t>KARAARZMAK TARIMSAL SULAMA TR-1 45-83-M00259_DIREK TIPI TRAFO HUCRESI H01</t>
  </si>
  <si>
    <t>24.10.2019 11:58:44</t>
  </si>
  <si>
    <t>24.10.2019 13:53:37</t>
  </si>
  <si>
    <t>622210</t>
  </si>
  <si>
    <t>HAMZABEYLİ TR-4 45-71-M01774_45-71-M01774</t>
  </si>
  <si>
    <t>24.10.2019 08:34:13</t>
  </si>
  <si>
    <t>24.10.2019 10:09:23</t>
  </si>
  <si>
    <t>610424</t>
  </si>
  <si>
    <t>HAMZAHOCALI TR1 35-24-M00089_35-24-M00089</t>
  </si>
  <si>
    <t>19.10.2019 08:29:47</t>
  </si>
  <si>
    <t>19.10.2019 09:29:27</t>
  </si>
  <si>
    <t>594502</t>
  </si>
  <si>
    <t>HANPAŞA AKYOL TR-1 45-72-M00186_49511518</t>
  </si>
  <si>
    <t>05.10.2019 14:06:17</t>
  </si>
  <si>
    <t>05.10.2019 17:18:38</t>
  </si>
  <si>
    <t>542856</t>
  </si>
  <si>
    <t>HANPAŞA AKYOL TR-1 45-72-M00186_DIREK TIPI TRAFO HUCRESI H01</t>
  </si>
  <si>
    <t>02.10.2019 18:07:22</t>
  </si>
  <si>
    <t>02.10.2019 19:22:36</t>
  </si>
  <si>
    <t>608662</t>
  </si>
  <si>
    <t>HASALAN TR-3 45-78-L00385_49323725</t>
  </si>
  <si>
    <t>14.10.2019 14:11:06</t>
  </si>
  <si>
    <t>14.10.2019 15:19:40</t>
  </si>
  <si>
    <t>563171</t>
  </si>
  <si>
    <t>M-328 35-03-M00328_DIREK TIPI TRAFO HUCRESI H01</t>
  </si>
  <si>
    <t>03.10.2019 16:18:36</t>
  </si>
  <si>
    <t>03.10.2019 16:49:05</t>
  </si>
  <si>
    <t>622240</t>
  </si>
  <si>
    <t>K-1988 35-08-K01988_35-08-K01988</t>
  </si>
  <si>
    <t>24.10.2019 09:08:17</t>
  </si>
  <si>
    <t>24.10.2019 12:39:42</t>
  </si>
  <si>
    <t>609168</t>
  </si>
  <si>
    <t>TR-21 35-31-L00021_942467859</t>
  </si>
  <si>
    <t>15.10.2019 14:52:52</t>
  </si>
  <si>
    <t>15.10.2019 17:48:21</t>
  </si>
  <si>
    <t>608723</t>
  </si>
  <si>
    <t>14.10.2019 14:00:47</t>
  </si>
  <si>
    <t>14.10.2019 17:12:34</t>
  </si>
  <si>
    <t>607506</t>
  </si>
  <si>
    <t>HATIPLAR TR-1 45-80-M00164_A</t>
  </si>
  <si>
    <t>11.10.2019 11:50:22</t>
  </si>
  <si>
    <t>11.10.2019 13:04:01</t>
  </si>
  <si>
    <t>610739</t>
  </si>
  <si>
    <t>19.10.2019 18:56:45</t>
  </si>
  <si>
    <t>19.10.2019 20:31:22</t>
  </si>
  <si>
    <t>611073</t>
  </si>
  <si>
    <t>HATIPLAR TR-1 45-80-M00164_45-80-M00164</t>
  </si>
  <si>
    <t>20.10.2019 19:15:35</t>
  </si>
  <si>
    <t>20.10.2019 19:44:22</t>
  </si>
  <si>
    <t>633510</t>
  </si>
  <si>
    <t>28.10.2019 06:52:42</t>
  </si>
  <si>
    <t>28.10.2019 08:51:20</t>
  </si>
  <si>
    <t>634099</t>
  </si>
  <si>
    <t>30.10.2019 10:32:27</t>
  </si>
  <si>
    <t>633979</t>
  </si>
  <si>
    <t>29.10.2019 16:52:17</t>
  </si>
  <si>
    <t>29.10.2019 18:16:08</t>
  </si>
  <si>
    <t>605365</t>
  </si>
  <si>
    <t>07.10.2019 09:43:00</t>
  </si>
  <si>
    <t>07.10.2019 17:30:46</t>
  </si>
  <si>
    <t>633769</t>
  </si>
  <si>
    <t>HATUNDERE TR-3 35-28-M00568_35-28-M00568</t>
  </si>
  <si>
    <t>28.10.2019 17:57:35</t>
  </si>
  <si>
    <t>28.10.2019 18:25:45</t>
  </si>
  <si>
    <t>610925</t>
  </si>
  <si>
    <t>K-4241 35-08-K04241_B</t>
  </si>
  <si>
    <t>20.10.2019 11:47:00</t>
  </si>
  <si>
    <t>20.10.2019 12:54:32</t>
  </si>
  <si>
    <t>607463</t>
  </si>
  <si>
    <t>HAVAOĞLU AHBAPLAR TR-1 45-81-M00072_DIREK TIPI TRAFO HUCRESI H01</t>
  </si>
  <si>
    <t>11.10.2019 10:26:18</t>
  </si>
  <si>
    <t>11.10.2019 18:37:10</t>
  </si>
  <si>
    <t>610140</t>
  </si>
  <si>
    <t>YAVUZ ÖZECE GRB 35-20-M00021_DIREK TIPI TRAFO HUCRESI H01</t>
  </si>
  <si>
    <t>17.10.2019 18:06:36</t>
  </si>
  <si>
    <t>17.10.2019 20:53:42</t>
  </si>
  <si>
    <t>608434</t>
  </si>
  <si>
    <t>BALÇOVA İM 35-07-A00001_TRAFO BESLEME M04</t>
  </si>
  <si>
    <t>14.10.2019 01:49:25</t>
  </si>
  <si>
    <t>14.10.2019 02:34:05</t>
  </si>
  <si>
    <t>553071</t>
  </si>
  <si>
    <t>A. CANCAN SLM GRB TR-1 35-27-M00602_954667012</t>
  </si>
  <si>
    <t>03.10.2019 11:14:49</t>
  </si>
  <si>
    <t>03.10.2019 20:04:31</t>
  </si>
  <si>
    <t>632537</t>
  </si>
  <si>
    <t>HEYBELİ TR-1 45-80-M00094_DIREK TIPI TRAFO HUCRESI H01</t>
  </si>
  <si>
    <t>25.10.2019 06:47:39</t>
  </si>
  <si>
    <t>25.10.2019 07:46:46</t>
  </si>
  <si>
    <t>611772</t>
  </si>
  <si>
    <t>L-12 BALLI KUYU 35-14-L00012_956639797</t>
  </si>
  <si>
    <t>22.10.2019 18:44:20</t>
  </si>
  <si>
    <t>22.10.2019 19:16:37</t>
  </si>
  <si>
    <t>606966</t>
  </si>
  <si>
    <t>HİSARLIK TR-1 35-29-L00212_DIREK TIPI TRAFO HUCRESI H01</t>
  </si>
  <si>
    <t>10.10.2019 09:38:00</t>
  </si>
  <si>
    <t>10.10.2019 12:38:56</t>
  </si>
  <si>
    <t>607147</t>
  </si>
  <si>
    <t>HİSARLIK YUVALI TR-2 35-29-L00210_35-29-L00210</t>
  </si>
  <si>
    <t>10.10.2019 14:02:00</t>
  </si>
  <si>
    <t>10.10.2019 15:12:11</t>
  </si>
  <si>
    <t>633613</t>
  </si>
  <si>
    <t>HİSARLIK TR-2 35-27-L00273_35-27-L00273</t>
  </si>
  <si>
    <t>28.10.2019 11:15:13</t>
  </si>
  <si>
    <t>28.10.2019 14:19:14</t>
  </si>
  <si>
    <t>584180</t>
  </si>
  <si>
    <t>ARMUTLU TR-3 35-27-L00003_913308648</t>
  </si>
  <si>
    <t>05.10.2019 08:15:40</t>
  </si>
  <si>
    <t>05.10.2019 11:45:48</t>
  </si>
  <si>
    <t>595216</t>
  </si>
  <si>
    <t>DM-25/16 45-71-M00392_953215880</t>
  </si>
  <si>
    <t>06.10.2019 19:18:00</t>
  </si>
  <si>
    <t>06.10.2019 21:22:55</t>
  </si>
  <si>
    <t>563216</t>
  </si>
  <si>
    <t>ALAYAKA HORZUM TR-1 45-73-M01060_45-73-M01060</t>
  </si>
  <si>
    <t>03.10.2019 17:11:30</t>
  </si>
  <si>
    <t>03.10.2019 17:44:27</t>
  </si>
  <si>
    <t>563154</t>
  </si>
  <si>
    <t>03.10.2019 14:39:40</t>
  </si>
  <si>
    <t>03.10.2019 17:10:00</t>
  </si>
  <si>
    <t>573291</t>
  </si>
  <si>
    <t>HORZUM ALAYAKA DEDEKAVAK TR-2 45-73-M00292_A</t>
  </si>
  <si>
    <t>03.10.2019 20:24:02</t>
  </si>
  <si>
    <t>03.10.2019 22:54:44</t>
  </si>
  <si>
    <t>583540</t>
  </si>
  <si>
    <t>04.10.2019 14:01:25</t>
  </si>
  <si>
    <t>04.10.2019 17:57:48</t>
  </si>
  <si>
    <t>605381</t>
  </si>
  <si>
    <t>HORZUMKESERLER DEĞİRMENDERE TR-2 45-73-M01092_A</t>
  </si>
  <si>
    <t>07.10.2019 09:56:55</t>
  </si>
  <si>
    <t>07.10.2019 12:26:24</t>
  </si>
  <si>
    <t>573296</t>
  </si>
  <si>
    <t>HORZUM SAZDERE TR-1 45-73-M00266_A</t>
  </si>
  <si>
    <t>03.10.2019 20:27:51</t>
  </si>
  <si>
    <t>03.10.2019 21:13:57</t>
  </si>
  <si>
    <t>609231</t>
  </si>
  <si>
    <t>15.10.2019 19:34:58</t>
  </si>
  <si>
    <t>15.10.2019 22:06:13</t>
  </si>
  <si>
    <t>634083</t>
  </si>
  <si>
    <t>CUMALI TR 1 35-24-M00094_DIREK TIPI TRAFO HUCRESI H01</t>
  </si>
  <si>
    <t>30.10.2019 08:15:17</t>
  </si>
  <si>
    <t>30.10.2019 09:28:23</t>
  </si>
  <si>
    <t>607835</t>
  </si>
  <si>
    <t>K-4453 35-10-K04453_913109253</t>
  </si>
  <si>
    <t>12.10.2019 08:55:13</t>
  </si>
  <si>
    <t>12.10.2019 13:40:31</t>
  </si>
  <si>
    <t>584275</t>
  </si>
  <si>
    <t>TR-33 35-17-M00033_M-74 ÇIKIŞI M03</t>
  </si>
  <si>
    <t>05.10.2019 08:02:11</t>
  </si>
  <si>
    <t>05.10.2019 11:58:13</t>
  </si>
  <si>
    <t>622306</t>
  </si>
  <si>
    <t>BAĞYURDU TR-11 35-27-L00241_DIREK TIPI TRAFO HUCRESI H01</t>
  </si>
  <si>
    <t>24.10.2019 10:54:16</t>
  </si>
  <si>
    <t>24.10.2019 14:50:14</t>
  </si>
  <si>
    <t>609026</t>
  </si>
  <si>
    <t>L-366 ILDIR KÖY 35-18-L00366_950460958</t>
  </si>
  <si>
    <t>15.10.2019 11:41:14</t>
  </si>
  <si>
    <t>15.10.2019 14:18:58</t>
  </si>
  <si>
    <t>632974</t>
  </si>
  <si>
    <t>ILGIN TR-1 45-73-M00591_DIREK TIPI TRAFO HUCRESI H01</t>
  </si>
  <si>
    <t>26.10.2019 10:12:37</t>
  </si>
  <si>
    <t>26.10.2019 12:41:53</t>
  </si>
  <si>
    <t>542357</t>
  </si>
  <si>
    <t>CABBAR FAKILI TR-195 TARIMSL SULAMA 45-73-M00661_DIREK TIPI TRAFO HUCRESI H01</t>
  </si>
  <si>
    <t>01.10.2019 14:40:10</t>
  </si>
  <si>
    <t>01.10.2019 15:25:11</t>
  </si>
  <si>
    <t>609301</t>
  </si>
  <si>
    <t>YUKARI ILGINDERE TR-1 35-16-M00150_47422504</t>
  </si>
  <si>
    <t>16.10.2019 08:08:00</t>
  </si>
  <si>
    <t>16.10.2019 10:31:18</t>
  </si>
  <si>
    <t>611131</t>
  </si>
  <si>
    <t>SÜLEYMANLI KÖK 35-28-M00606_  M02</t>
  </si>
  <si>
    <t>21.10.2019 08:43:00</t>
  </si>
  <si>
    <t>21.10.2019 09:19:00</t>
  </si>
  <si>
    <t>584032</t>
  </si>
  <si>
    <t>ILIPINAR KÖK 35-23-M00154_  M01</t>
  </si>
  <si>
    <t>05.10.2019 02:25:53</t>
  </si>
  <si>
    <t>05.10.2019 04:00:04</t>
  </si>
  <si>
    <t>608369</t>
  </si>
  <si>
    <t>EKİZ KÖK 35-23-M00087_  M04</t>
  </si>
  <si>
    <t>13.10.2019 17:26:33</t>
  </si>
  <si>
    <t>13.10.2019 20:19:41</t>
  </si>
  <si>
    <t>584014</t>
  </si>
  <si>
    <t>IRLAMAZ TR-2 45-83-L00233_DIREK TIPI TRAFO HUCRESI H01</t>
  </si>
  <si>
    <t>05.10.2019 02:02:09</t>
  </si>
  <si>
    <t>05.10.2019 11:38:27</t>
  </si>
  <si>
    <t>584245</t>
  </si>
  <si>
    <t>K-185 35-07-K00185_C</t>
  </si>
  <si>
    <t>05.10.2019 09:07:00</t>
  </si>
  <si>
    <t>05.10.2019 17:22:09</t>
  </si>
  <si>
    <t>583682</t>
  </si>
  <si>
    <t>K-1854 35-07-K01854_B</t>
  </si>
  <si>
    <t>04.10.2019 15:58:13</t>
  </si>
  <si>
    <t>04.10.2019 19:15:27</t>
  </si>
  <si>
    <t>583622</t>
  </si>
  <si>
    <t>M-1856 YAKAKÖY TR-5 35-02-M01856_C</t>
  </si>
  <si>
    <t>04.10.2019 15:16:12</t>
  </si>
  <si>
    <t>04.10.2019 16:15:10</t>
  </si>
  <si>
    <t>607638</t>
  </si>
  <si>
    <t>IŞIKLAR TR-2 35-29-L00087_DIREK TIPI TRAFO HUCRESI H01</t>
  </si>
  <si>
    <t>11.10.2019 16:29:21</t>
  </si>
  <si>
    <t>11.10.2019 18:10:32</t>
  </si>
  <si>
    <t>542399</t>
  </si>
  <si>
    <t>KAHRAMAN YAVUZLAR SULAMA GRUBU 35-29-M00268_C</t>
  </si>
  <si>
    <t>01.10.2019 15:52:50</t>
  </si>
  <si>
    <t>01.10.2019 21:15:58</t>
  </si>
  <si>
    <t>542141</t>
  </si>
  <si>
    <t>01.10.2019 08:33:05</t>
  </si>
  <si>
    <t>01.10.2019 09:24:26</t>
  </si>
  <si>
    <t>606960</t>
  </si>
  <si>
    <t>IŞIKLAR KÖK 45-73-M00467_  M03</t>
  </si>
  <si>
    <t>10.10.2019 09:27:55</t>
  </si>
  <si>
    <t>10.10.2019 15:47:14</t>
  </si>
  <si>
    <t>610446</t>
  </si>
  <si>
    <t>19.10.2019 09:02:07</t>
  </si>
  <si>
    <t>633715</t>
  </si>
  <si>
    <t>IŞIKLAR KÖK 45-73-M00467_  M01</t>
  </si>
  <si>
    <t>28.10.2019 15:35:14</t>
  </si>
  <si>
    <t>28.10.2019 16:39:15</t>
  </si>
  <si>
    <t>611150</t>
  </si>
  <si>
    <t>IŞIKLAR TR-1 45-76-L00014_DIREK TIPI TRAFO HUCRESI H01</t>
  </si>
  <si>
    <t>21.10.2019 09:09:00</t>
  </si>
  <si>
    <t>21.10.2019 10:24:12</t>
  </si>
  <si>
    <t>611713</t>
  </si>
  <si>
    <t>AHMETBEYLİ TARIMSAL SULAMA TR-1 35-22-M00239_7846897</t>
  </si>
  <si>
    <t>22.10.2019 16:38:00</t>
  </si>
  <si>
    <t>22.10.2019 17:12:01</t>
  </si>
  <si>
    <t>611652</t>
  </si>
  <si>
    <t>22.10.2019 13:48:51</t>
  </si>
  <si>
    <t>22.10.2019 16:02:02</t>
  </si>
  <si>
    <t>607483</t>
  </si>
  <si>
    <t>ERGÜN AS SULAMA GRUBU 35-29-L00296_B</t>
  </si>
  <si>
    <t>11.10.2019 10:53:09</t>
  </si>
  <si>
    <t>11.10.2019 11:45:11</t>
  </si>
  <si>
    <t>608947</t>
  </si>
  <si>
    <t>ERGÜN AS SULAMA GRUBU 35-29-L00296_DIREK TIPI TRAFO HUCRESI H01</t>
  </si>
  <si>
    <t>15.10.2019 16:04:54</t>
  </si>
  <si>
    <t>583901</t>
  </si>
  <si>
    <t>IŞIKLI TR-1 35-29-L00244_B</t>
  </si>
  <si>
    <t>04.10.2019 23:39:41</t>
  </si>
  <si>
    <t>05.10.2019 01:28:04</t>
  </si>
  <si>
    <t>584404</t>
  </si>
  <si>
    <t>İBRAHİM AĞA TR-1 35-24-M00108_DIREK TIPI TRAFO HUCRESI H01</t>
  </si>
  <si>
    <t>05.10.2019 11:19:46</t>
  </si>
  <si>
    <t>05.10.2019 13:05:46</t>
  </si>
  <si>
    <t>605375</t>
  </si>
  <si>
    <t>İBRAHİMAĞA TR-1 45-77-M00059_DIREK TIPI TRAFO HUCRESI H01</t>
  </si>
  <si>
    <t>07.10.2019 09:49:31</t>
  </si>
  <si>
    <t>07.10.2019 11:21:04</t>
  </si>
  <si>
    <t>573417</t>
  </si>
  <si>
    <t>İCİKLER TR 1 45-74-M00255_  M06</t>
  </si>
  <si>
    <t>04.10.2019 09:30:30</t>
  </si>
  <si>
    <t>04.10.2019 10:25:59</t>
  </si>
  <si>
    <t>632792</t>
  </si>
  <si>
    <t>İCİKLER ULUMAH TR-1 45-86-M00175_DIREK TIPI TRAFO HUCRESI H01</t>
  </si>
  <si>
    <t>25.10.2019 16:44:09</t>
  </si>
  <si>
    <t>25.10.2019 19:22:40</t>
  </si>
  <si>
    <t>612072</t>
  </si>
  <si>
    <t>23.10.2019 16:07:21</t>
  </si>
  <si>
    <t>23.10.2019 16:49:57</t>
  </si>
  <si>
    <t>605346</t>
  </si>
  <si>
    <t>SOMA TR-27/4 45-82-M00107_945524863</t>
  </si>
  <si>
    <t>07.10.2019 09:14:53</t>
  </si>
  <si>
    <t>07.10.2019 10:20:06</t>
  </si>
  <si>
    <t>594824</t>
  </si>
  <si>
    <t>SOMA TR-27/3 45-82-M00106_945523502</t>
  </si>
  <si>
    <t>06.10.2019 07:09:16</t>
  </si>
  <si>
    <t>06.10.2019 07:40:35</t>
  </si>
  <si>
    <t>605398</t>
  </si>
  <si>
    <t>İĞDELİ DAMLAR SOKAK TR-4 35-31-L00344_35-31-L00344</t>
  </si>
  <si>
    <t>07.10.2019 10:26:00</t>
  </si>
  <si>
    <t>07.10.2019 12:33:52</t>
  </si>
  <si>
    <t>595096</t>
  </si>
  <si>
    <t>İĞDELİ AZMANLAR SOKAK TR-5 35-31-L00343_47904290</t>
  </si>
  <si>
    <t>06.10.2019 15:30:00</t>
  </si>
  <si>
    <t>06.10.2019 17:09:50</t>
  </si>
  <si>
    <t>608342</t>
  </si>
  <si>
    <t>İĞNEDERE TR-1 35-28-M00290_953392029</t>
  </si>
  <si>
    <t>13.10.2019 16:32:32</t>
  </si>
  <si>
    <t>13.10.2019 18:29:13</t>
  </si>
  <si>
    <t>542207</t>
  </si>
  <si>
    <t>EKİZLER TR-1 35-16-M00094_35-16-M00094</t>
  </si>
  <si>
    <t>01.10.2019 10:09:00</t>
  </si>
  <si>
    <t>01.10.2019 16:03:36</t>
  </si>
  <si>
    <t>610447</t>
  </si>
  <si>
    <t>K-2443 35-07-K02443_C</t>
  </si>
  <si>
    <t>19.10.2019 09:06:48</t>
  </si>
  <si>
    <t>19.10.2019 10:59:58</t>
  </si>
  <si>
    <t>584225</t>
  </si>
  <si>
    <t>İLKKURŞUN MERKEZ TR-1 35-15-L00489_A</t>
  </si>
  <si>
    <t>05.10.2019 08:34:25</t>
  </si>
  <si>
    <t>05.10.2019 13:53:48</t>
  </si>
  <si>
    <t>542865</t>
  </si>
  <si>
    <t>İLYASLAR TR-2 45-76-M00096_DIREK TIPI TRAFO HUCRESI H01</t>
  </si>
  <si>
    <t>02.10.2019 18:28:25</t>
  </si>
  <si>
    <t>02.10.2019 19:21:51</t>
  </si>
  <si>
    <t>607356</t>
  </si>
  <si>
    <t>İLYASLAR TARIMSAL SULAMA TR-2 45-76-L00054_DIREK TIPI TRAFO HUCRESI H01</t>
  </si>
  <si>
    <t>11.10.2019 07:45:40</t>
  </si>
  <si>
    <t>11.10.2019 08:56:51</t>
  </si>
  <si>
    <t>606376</t>
  </si>
  <si>
    <t>İLYASLAR TR-1 45-76-M00099_955246112</t>
  </si>
  <si>
    <t>08.10.2019 21:04:53</t>
  </si>
  <si>
    <t>08.10.2019 21:35:13</t>
  </si>
  <si>
    <t>632961</t>
  </si>
  <si>
    <t>26.10.2019 09:31:53</t>
  </si>
  <si>
    <t>26.10.2019 12:48:15</t>
  </si>
  <si>
    <t>634512</t>
  </si>
  <si>
    <t>31.10.2019 11:29:47</t>
  </si>
  <si>
    <t>31.10.2019 16:06:57</t>
  </si>
  <si>
    <t>609535</t>
  </si>
  <si>
    <t>ÖRÜCÜLER TR-1 45-74-M00165_B</t>
  </si>
  <si>
    <t>16.10.2019 14:33:15</t>
  </si>
  <si>
    <t>16.10.2019 15:38:17</t>
  </si>
  <si>
    <t>583604</t>
  </si>
  <si>
    <t>İNCECİKLER TR-1 35-16-L00256_35-16-L00256</t>
  </si>
  <si>
    <t>04.10.2019 13:53:24</t>
  </si>
  <si>
    <t>04.10.2019 16:14:29</t>
  </si>
  <si>
    <t>583691</t>
  </si>
  <si>
    <t>İNCECİKLER TR-1 35-16-L00256_47538965</t>
  </si>
  <si>
    <t>04.10.2019 16:31:08</t>
  </si>
  <si>
    <t>04.10.2019 17:22:42</t>
  </si>
  <si>
    <t>609722</t>
  </si>
  <si>
    <t>İNCESU TR-1 45-77-L00100_DIREK TIPI TRAFO HUCRESI H01</t>
  </si>
  <si>
    <t>16.10.2019 20:15:26</t>
  </si>
  <si>
    <t>16.10.2019 21:52:10</t>
  </si>
  <si>
    <t>609615</t>
  </si>
  <si>
    <t>K-3780 35-07-K03780_915037713</t>
  </si>
  <si>
    <t>16.10.2019 16:16:02</t>
  </si>
  <si>
    <t>16.10.2019 17:58:13</t>
  </si>
  <si>
    <t>542561</t>
  </si>
  <si>
    <t>K-1725 35-07-K01725_35-07-K01725</t>
  </si>
  <si>
    <t>02.10.2019 11:13:31</t>
  </si>
  <si>
    <t>542686</t>
  </si>
  <si>
    <t>KÜÇÜKKÖMÜRCÜ TR-1 35-29-L00336_35-29-L00336</t>
  </si>
  <si>
    <t>02.10.2019 11:44:06</t>
  </si>
  <si>
    <t>02.10.2019 13:43:05</t>
  </si>
  <si>
    <t>610976</t>
  </si>
  <si>
    <t>ÖREN TOPRAK SULAMA TR-2 35-27-M00761_942036091</t>
  </si>
  <si>
    <t>20.10.2019 14:21:12</t>
  </si>
  <si>
    <t>20.10.2019 18:56:32</t>
  </si>
  <si>
    <t>609670</t>
  </si>
  <si>
    <t>MEHMET KARABIYIK SULAMA GRUBU TR 35-27-M00261_DIREK TIPI TRAFO HUCRESI H01</t>
  </si>
  <si>
    <t>16.10.2019 18:36:12</t>
  </si>
  <si>
    <t>16.10.2019 19:45:36</t>
  </si>
  <si>
    <t>609077</t>
  </si>
  <si>
    <t>MEHMET KARABIYIK SULAMA GRUBU TR 35-27-M00261_914622935</t>
  </si>
  <si>
    <t>15.10.2019 13:29:26</t>
  </si>
  <si>
    <t>15.10.2019 15:27:27</t>
  </si>
  <si>
    <t>609992</t>
  </si>
  <si>
    <t>ÖREN TR-4 35-27-L00219_941893799</t>
  </si>
  <si>
    <t>17.10.2019 13:28:18</t>
  </si>
  <si>
    <t>17.10.2019 18:25:42</t>
  </si>
  <si>
    <t>608517</t>
  </si>
  <si>
    <t>14.10.2019 09:34:54</t>
  </si>
  <si>
    <t>14.10.2019 18:21:06</t>
  </si>
  <si>
    <t>609017</t>
  </si>
  <si>
    <t>L-439 35-18-L00439_950448905</t>
  </si>
  <si>
    <t>15.10.2019 11:31:34</t>
  </si>
  <si>
    <t>15.10.2019 19:05:27</t>
  </si>
  <si>
    <t>609410</t>
  </si>
  <si>
    <t>K-687 35-01-K00687_911405379</t>
  </si>
  <si>
    <t>16.10.2019 10:22:08</t>
  </si>
  <si>
    <t>16.10.2019 12:05:18</t>
  </si>
  <si>
    <t>605613</t>
  </si>
  <si>
    <t>K-1594 35-01-K01594_98251019</t>
  </si>
  <si>
    <t>07.10.2019 17:09:06</t>
  </si>
  <si>
    <t>07.10.2019 18:05:39</t>
  </si>
  <si>
    <t>605846</t>
  </si>
  <si>
    <t>K-1594 35-01-K01594_910105269</t>
  </si>
  <si>
    <t>08.10.2019 07:13:22</t>
  </si>
  <si>
    <t>08.10.2019 14:35:24</t>
  </si>
  <si>
    <t>595298</t>
  </si>
  <si>
    <t>K-1594 35-01-K01594_910130147</t>
  </si>
  <si>
    <t>07.10.2019 07:01:47</t>
  </si>
  <si>
    <t>07.10.2019 08:57:51</t>
  </si>
  <si>
    <t>605444</t>
  </si>
  <si>
    <t>07.10.2019 11:40:30</t>
  </si>
  <si>
    <t>07.10.2019 14:02:18</t>
  </si>
  <si>
    <t>605863</t>
  </si>
  <si>
    <t>08.10.2019 07:37:45</t>
  </si>
  <si>
    <t>08.10.2019 08:26:56</t>
  </si>
  <si>
    <t>611783</t>
  </si>
  <si>
    <t>UZUNKUYU TR-1 35-19-M00203_956699129</t>
  </si>
  <si>
    <t>22.10.2019 19:15:00</t>
  </si>
  <si>
    <t>22.10.2019 20:01:52</t>
  </si>
  <si>
    <t>611686</t>
  </si>
  <si>
    <t>22.10.2019 15:23:54</t>
  </si>
  <si>
    <t>22.10.2019 16:13:58</t>
  </si>
  <si>
    <t>609752</t>
  </si>
  <si>
    <t>16.10.2019 23:16:05</t>
  </si>
  <si>
    <t>17.10.2019 00:47:04</t>
  </si>
  <si>
    <t>634169</t>
  </si>
  <si>
    <t>30.10.2019 10:23:02</t>
  </si>
  <si>
    <t>30.10.2019 11:27:40</t>
  </si>
  <si>
    <t>595013</t>
  </si>
  <si>
    <t>SOMA TR-17/3 45-82-M00114_B1b B</t>
  </si>
  <si>
    <t>06.10.2019 12:33:06</t>
  </si>
  <si>
    <t>06.10.2019 16:02:11</t>
  </si>
  <si>
    <t>606175</t>
  </si>
  <si>
    <t>KARABURUN TR-2 35-21-L00014_C</t>
  </si>
  <si>
    <t>08.10.2019 14:38:35</t>
  </si>
  <si>
    <t>08.10.2019 16:50:21</t>
  </si>
  <si>
    <t>606702</t>
  </si>
  <si>
    <t>KARABURUN TR-3 35-21-L00007_A</t>
  </si>
  <si>
    <t>09.10.2019 16:05:21</t>
  </si>
  <si>
    <t>09.10.2019 17:22:12</t>
  </si>
  <si>
    <t>606208</t>
  </si>
  <si>
    <t>İSLAMLAR TR-1 35-30-L00149_955298348</t>
  </si>
  <si>
    <t>08.10.2019 15:29:56</t>
  </si>
  <si>
    <t>08.10.2019 16:46:18</t>
  </si>
  <si>
    <t>622295</t>
  </si>
  <si>
    <t>BAĞYURDU DM-1/15 35-27-L00235_35-27-L00235</t>
  </si>
  <si>
    <t>24.10.2019 10:57:00</t>
  </si>
  <si>
    <t>24.10.2019 14:41:14</t>
  </si>
  <si>
    <t>609687</t>
  </si>
  <si>
    <t>İSMAİLLER TR-1 45-74-M00271_DIREK TIPI TRAFO HUCRESI H01</t>
  </si>
  <si>
    <t>16.10.2019 18:58:58</t>
  </si>
  <si>
    <t>16.10.2019 19:44:00</t>
  </si>
  <si>
    <t>609728</t>
  </si>
  <si>
    <t>16.10.2019 20:02:36</t>
  </si>
  <si>
    <t>16.10.2019 21:08:33</t>
  </si>
  <si>
    <t>542898</t>
  </si>
  <si>
    <t>KINIK TR-11 35-24-L00011_D03 D</t>
  </si>
  <si>
    <t>02.10.2019 19:47:18</t>
  </si>
  <si>
    <t>02.10.2019 20:56:33</t>
  </si>
  <si>
    <t>563162</t>
  </si>
  <si>
    <t>KINIK TR-11 35-24-L00011_D02 D</t>
  </si>
  <si>
    <t>03.10.2019 15:02:00</t>
  </si>
  <si>
    <t>03.10.2019 16:19:28</t>
  </si>
  <si>
    <t>611935</t>
  </si>
  <si>
    <t>YAKAPINAR TR-2 35-20-L00152_DIREK TIPI TRAFO HUCRESI H01</t>
  </si>
  <si>
    <t>23.10.2019 10:28:39</t>
  </si>
  <si>
    <t>23.10.2019 12:07:32</t>
  </si>
  <si>
    <t>633899</t>
  </si>
  <si>
    <t>İSMETİYE TR-1 45-73-M00994_45-73-M00994</t>
  </si>
  <si>
    <t>29.10.2019 12:07:59</t>
  </si>
  <si>
    <t>29.10.2019 13:26:01</t>
  </si>
  <si>
    <t>606606</t>
  </si>
  <si>
    <t>YAĞCILAR TR-2 45-71-M01441_DIREK TIPI TRAFO HUCRESI H01</t>
  </si>
  <si>
    <t>09.10.2019 13:06:19</t>
  </si>
  <si>
    <t>607026</t>
  </si>
  <si>
    <t>DM-1/51 35-29-M00051_950321869</t>
  </si>
  <si>
    <t>10.10.2019 10:39:47</t>
  </si>
  <si>
    <t>10.10.2019 14:53:48</t>
  </si>
  <si>
    <t>606857</t>
  </si>
  <si>
    <t>MURADİYE TR-3 KÖPRÜYANI 45-71-M00254_D</t>
  </si>
  <si>
    <t>09.10.2019 21:15:32</t>
  </si>
  <si>
    <t>09.10.2019 22:44:40</t>
  </si>
  <si>
    <t>634270</t>
  </si>
  <si>
    <t>FIRINLI TR-8 35-20-L00095_955199175</t>
  </si>
  <si>
    <t>30.10.2019 14:55:54</t>
  </si>
  <si>
    <t>30.10.2019 17:48:11</t>
  </si>
  <si>
    <t>609383</t>
  </si>
  <si>
    <t>GENCERLER TR-3 35-20-L00426_955211052</t>
  </si>
  <si>
    <t>16.10.2019 10:10:27</t>
  </si>
  <si>
    <t>16.10.2019 12:31:12</t>
  </si>
  <si>
    <t>608380</t>
  </si>
  <si>
    <t>KESKİNOĞLU KESİMHANE KÖK 45-72-M00096_  M04</t>
  </si>
  <si>
    <t>13.10.2019 17:55:17</t>
  </si>
  <si>
    <t>13.10.2019 18:34:52</t>
  </si>
  <si>
    <t>605916</t>
  </si>
  <si>
    <t>TR-23 35-17-M00023_950302524</t>
  </si>
  <si>
    <t>08.10.2019 09:12:06</t>
  </si>
  <si>
    <t>08.10.2019 10:13:29</t>
  </si>
  <si>
    <t>542558</t>
  </si>
  <si>
    <t>TR-23 35-17-M00023_a1 A</t>
  </si>
  <si>
    <t>02.10.2019 08:44:14</t>
  </si>
  <si>
    <t>583502</t>
  </si>
  <si>
    <t>KARABURUN TR-4/19 35-21-L00004_B</t>
  </si>
  <si>
    <t>04.10.2019 12:45:50</t>
  </si>
  <si>
    <t>04.10.2019 18:03:31</t>
  </si>
  <si>
    <t>607790</t>
  </si>
  <si>
    <t>GENCERLER TR-4 35-20-L00041_955203269</t>
  </si>
  <si>
    <t>12.10.2019 08:27:53</t>
  </si>
  <si>
    <t>12.10.2019 10:18:29</t>
  </si>
  <si>
    <t>583543</t>
  </si>
  <si>
    <t>K-231 35-01-K00231_910456224</t>
  </si>
  <si>
    <t>04.10.2019 14:01:09</t>
  </si>
  <si>
    <t>04.10.2019 15:06:17</t>
  </si>
  <si>
    <t>632750</t>
  </si>
  <si>
    <t>K-406 35-01-K00406_911003105</t>
  </si>
  <si>
    <t>25.10.2019 14:18:01</t>
  </si>
  <si>
    <t>25.10.2019 17:22:35</t>
  </si>
  <si>
    <t>605331</t>
  </si>
  <si>
    <t>K-429 35-01-K00429_D</t>
  </si>
  <si>
    <t>07.10.2019 09:12:00</t>
  </si>
  <si>
    <t>07.10.2019 13:30:21</t>
  </si>
  <si>
    <t>606913</t>
  </si>
  <si>
    <t>K-1644 35-01-K01644_35-01-K01644</t>
  </si>
  <si>
    <t>10.10.2019 08:24:18</t>
  </si>
  <si>
    <t>10.10.2019 09:14:58</t>
  </si>
  <si>
    <t>595041</t>
  </si>
  <si>
    <t>06.10.2019 13:01:32</t>
  </si>
  <si>
    <t>06.10.2019 15:22:00</t>
  </si>
  <si>
    <t>608938</t>
  </si>
  <si>
    <t>TR-2/69 (POMPAJ) 45-83-L00069_48095996</t>
  </si>
  <si>
    <t>15.10.2019 09:31:18</t>
  </si>
  <si>
    <t>15.10.2019 09:53:03</t>
  </si>
  <si>
    <t>611337</t>
  </si>
  <si>
    <t>21.10.2019 15:28:18</t>
  </si>
  <si>
    <t>21.10.2019 16:53:12</t>
  </si>
  <si>
    <t>542246</t>
  </si>
  <si>
    <t>01.10.2019 10:50:55</t>
  </si>
  <si>
    <t>01.10.2019 12:29:47</t>
  </si>
  <si>
    <t>611838</t>
  </si>
  <si>
    <t>YEŞİLKÖY-2 35-26-M00791_DIREK TIPI TRAFO HUCRESI H01</t>
  </si>
  <si>
    <t>23.10.2019 01:22:46</t>
  </si>
  <si>
    <t>23.10.2019 02:26:38</t>
  </si>
  <si>
    <t>607891</t>
  </si>
  <si>
    <t>METAL İŞLERİ TR-14 35-22-M00114_955256608</t>
  </si>
  <si>
    <t>12.10.2019 11:06:25</t>
  </si>
  <si>
    <t>12.10.2019 12:15:27</t>
  </si>
  <si>
    <t>611810</t>
  </si>
  <si>
    <t>AHMETBEYLİ M-6 35-22-M00244_10200108</t>
  </si>
  <si>
    <t>22.10.2019 20:48:59</t>
  </si>
  <si>
    <t>22.10.2019 21:32:02</t>
  </si>
  <si>
    <t>542813</t>
  </si>
  <si>
    <t>02.10.2019 16:28:52</t>
  </si>
  <si>
    <t>02.10.2019 18:17:42</t>
  </si>
  <si>
    <t>608167</t>
  </si>
  <si>
    <t>DEĞİRMENDERE DM 35-22-M00085_DEĞİRMENDERE-1 M05</t>
  </si>
  <si>
    <t>13.10.2019 09:17:10</t>
  </si>
  <si>
    <t>584269</t>
  </si>
  <si>
    <t>DEĞİRMENDERE TR-5 35-22-M00164_C</t>
  </si>
  <si>
    <t>05.10.2019 09:25:00</t>
  </si>
  <si>
    <t>05.10.2019 12:23:10</t>
  </si>
  <si>
    <t>612079</t>
  </si>
  <si>
    <t>GÜMÜLDÜR M-10 35-25-M00010_35-25-M00010</t>
  </si>
  <si>
    <t>23.10.2019 16:35:31</t>
  </si>
  <si>
    <t>23.10.2019 17:34:58</t>
  </si>
  <si>
    <t>595305</t>
  </si>
  <si>
    <t>07.10.2019 07:34:21</t>
  </si>
  <si>
    <t>07.10.2019 08:56:40</t>
  </si>
  <si>
    <t>632993</t>
  </si>
  <si>
    <t>KARABURUN TR-9 35-21-L00027_35-21-L00027</t>
  </si>
  <si>
    <t>26.10.2019 11:08:02</t>
  </si>
  <si>
    <t>26.10.2019 11:22:22</t>
  </si>
  <si>
    <t>611719</t>
  </si>
  <si>
    <t>M-36 ZİNDANCIK KÖK 35-25-M00106_  M04</t>
  </si>
  <si>
    <t>22.10.2019 16:43:50</t>
  </si>
  <si>
    <t>22.10.2019 17:32:10</t>
  </si>
  <si>
    <t>606749</t>
  </si>
  <si>
    <t>KARABURUN TR-11 35-21-L00010_A</t>
  </si>
  <si>
    <t>09.10.2019 15:16:12</t>
  </si>
  <si>
    <t>09.10.2019 18:31:06</t>
  </si>
  <si>
    <t>606161</t>
  </si>
  <si>
    <t>TR-2 35-27-M00002_35-27-M00002</t>
  </si>
  <si>
    <t>08.10.2019 12:19:10</t>
  </si>
  <si>
    <t>08.10.2019 14:58:23</t>
  </si>
  <si>
    <t>633579</t>
  </si>
  <si>
    <t>DM-2/TR15A 45-71-M02111_953216793</t>
  </si>
  <si>
    <t>28.10.2019 09:57:15</t>
  </si>
  <si>
    <t>28.10.2019 11:10:14</t>
  </si>
  <si>
    <t>610488</t>
  </si>
  <si>
    <t>19.10.2019 09:57:00</t>
  </si>
  <si>
    <t>19.10.2019 15:07:58</t>
  </si>
  <si>
    <t>584341</t>
  </si>
  <si>
    <t>KURFALLI TR-2 35-16-M00055_35-16-M00055</t>
  </si>
  <si>
    <t>05.10.2019 10:27:00</t>
  </si>
  <si>
    <t>05.10.2019 13:03:15</t>
  </si>
  <si>
    <t>633885</t>
  </si>
  <si>
    <t>GÜLKENT KÖK-3 35-30-M00219_ALTINOVA-1 ÇIKIŞ M05</t>
  </si>
  <si>
    <t>29.10.2019 11:26:53</t>
  </si>
  <si>
    <t>29.10.2019 12:11:23</t>
  </si>
  <si>
    <t>606496</t>
  </si>
  <si>
    <t>09.10.2019 07:50:12</t>
  </si>
  <si>
    <t>09.10.2019 10:47:32</t>
  </si>
  <si>
    <t>634341</t>
  </si>
  <si>
    <t>TR-6 35-19-L00006_956677531</t>
  </si>
  <si>
    <t>30.10.2019 18:33:25</t>
  </si>
  <si>
    <t>30.10.2019 19:21:24</t>
  </si>
  <si>
    <t>594876</t>
  </si>
  <si>
    <t>06.10.2019 08:53:31</t>
  </si>
  <si>
    <t>06.10.2019 10:23:45</t>
  </si>
  <si>
    <t>610339</t>
  </si>
  <si>
    <t>NOHUTALAN TR-1 35-19-M00257_6902237</t>
  </si>
  <si>
    <t>18.10.2019 15:06:59</t>
  </si>
  <si>
    <t>607377</t>
  </si>
  <si>
    <t>KAYAPINAR TR-1 45-71-M00963_A</t>
  </si>
  <si>
    <t>11.10.2019 08:38:00</t>
  </si>
  <si>
    <t>11.10.2019 12:47:33</t>
  </si>
  <si>
    <t>633205</t>
  </si>
  <si>
    <t>TİRE TM 35-29-A00003_TR-B M12</t>
  </si>
  <si>
    <t>27.10.2019 02:57:04</t>
  </si>
  <si>
    <t>27.10.2019 05:30:02</t>
  </si>
  <si>
    <t>633200</t>
  </si>
  <si>
    <t>TİRE TM 35-29-A00003_TR-A M17</t>
  </si>
  <si>
    <t>27.10.2019 02:10:16</t>
  </si>
  <si>
    <t>27.10.2019 03:26:12</t>
  </si>
  <si>
    <t>583527</t>
  </si>
  <si>
    <t>KARADOĞAN DİKİLİ TAŞ TR-5 35-15-L00387_D</t>
  </si>
  <si>
    <t>04.10.2019 12:56:20</t>
  </si>
  <si>
    <t>04.10.2019 15:42:21</t>
  </si>
  <si>
    <t>606319</t>
  </si>
  <si>
    <t>ORHAN ATİK SULAMA GRUBU 35-29-M00228_A</t>
  </si>
  <si>
    <t>08.10.2019 18:29:10</t>
  </si>
  <si>
    <t>08.10.2019 19:14:50</t>
  </si>
  <si>
    <t>633830</t>
  </si>
  <si>
    <t>ERKAN ATMACA ÖZEL TR 35-29-L00722Ö_35-29-L00722Ö</t>
  </si>
  <si>
    <t>29.10.2019 06:37:58</t>
  </si>
  <si>
    <t>29.10.2019 07:50:17</t>
  </si>
  <si>
    <t>542203</t>
  </si>
  <si>
    <t>YENİCEKÖY TR-4 35-15-L00429_35-15-L00429</t>
  </si>
  <si>
    <t>01.10.2019 09:59:03</t>
  </si>
  <si>
    <t>01.10.2019 15:58:12</t>
  </si>
  <si>
    <t>610808</t>
  </si>
  <si>
    <t>20.10.2019 07:23:31</t>
  </si>
  <si>
    <t>20.10.2019 07:50:31</t>
  </si>
  <si>
    <t>606803</t>
  </si>
  <si>
    <t>L-291 35-18-L00291_950430822</t>
  </si>
  <si>
    <t>09.10.2019 18:01:09</t>
  </si>
  <si>
    <t>09.10.2019 19:28:09</t>
  </si>
  <si>
    <t>634039</t>
  </si>
  <si>
    <t>29.10.2019 19:49:48</t>
  </si>
  <si>
    <t>29.10.2019 21:48:30</t>
  </si>
  <si>
    <t>595054</t>
  </si>
  <si>
    <t>M-4 ÖZCAN SUNAY TAŞ OCAĞI ÖZEL 35-18-M00004Ö_DIREK TIPI TRAFO HUCRESI H01</t>
  </si>
  <si>
    <t>06.10.2019 13:56:56</t>
  </si>
  <si>
    <t>06.10.2019 16:15:58</t>
  </si>
  <si>
    <t>610578</t>
  </si>
  <si>
    <t>L-67 SAĞLIKÇILAR 35-18-L00067_35-18-L00067</t>
  </si>
  <si>
    <t>19.10.2019 12:09:36</t>
  </si>
  <si>
    <t>19.10.2019 14:16:56</t>
  </si>
  <si>
    <t>609329</t>
  </si>
  <si>
    <t>L-517 OVACIK 35-18-L00517_950465992</t>
  </si>
  <si>
    <t>16.10.2019 08:19:01</t>
  </si>
  <si>
    <t>16.10.2019 14:31:46</t>
  </si>
  <si>
    <t>542431</t>
  </si>
  <si>
    <t>01.10.2019 12:41:01</t>
  </si>
  <si>
    <t>01.10.2019 21:04:12</t>
  </si>
  <si>
    <t>608678</t>
  </si>
  <si>
    <t>L-210 35-18-L00210_950430439</t>
  </si>
  <si>
    <t>14.10.2019 14:45:08</t>
  </si>
  <si>
    <t>15.10.2019 14:32:52</t>
  </si>
  <si>
    <t>606687</t>
  </si>
  <si>
    <t>L-254 35-18-L00254_  L03</t>
  </si>
  <si>
    <t>09.10.2019 14:06:03</t>
  </si>
  <si>
    <t>09.10.2019 16:26:52</t>
  </si>
  <si>
    <t>607023</t>
  </si>
  <si>
    <t>10.10.2019 10:37:15</t>
  </si>
  <si>
    <t>10.10.2019 11:33:24</t>
  </si>
  <si>
    <t>606189</t>
  </si>
  <si>
    <t>08.10.2019 14:55:34</t>
  </si>
  <si>
    <t>08.10.2019 18:50:52</t>
  </si>
  <si>
    <t>606020</t>
  </si>
  <si>
    <t>08.10.2019 11:05:51</t>
  </si>
  <si>
    <t>542533</t>
  </si>
  <si>
    <t>02.10.2019 07:02:00</t>
  </si>
  <si>
    <t>02.10.2019 08:01:30</t>
  </si>
  <si>
    <t>542591</t>
  </si>
  <si>
    <t>İZZETTİN TR-2 45-83-M00439_DIREK TIPI TRAFO HUCRESI H01</t>
  </si>
  <si>
    <t>02.10.2019 09:14:29</t>
  </si>
  <si>
    <t>02.10.2019 12:04:36</t>
  </si>
  <si>
    <t>594954</t>
  </si>
  <si>
    <t>06.10.2019 10:47:54</t>
  </si>
  <si>
    <t>06.10.2019 11:45:49</t>
  </si>
  <si>
    <t>609446</t>
  </si>
  <si>
    <t>ARPALIK KÖK 45-83-M00137_ARPALIK TR-4-5-6 GRUP SUL M11</t>
  </si>
  <si>
    <t>16.10.2019 11:35:47</t>
  </si>
  <si>
    <t>16.10.2019 12:43:42</t>
  </si>
  <si>
    <t>610742</t>
  </si>
  <si>
    <t>19.10.2019 19:06:09</t>
  </si>
  <si>
    <t>19.10.2019 19:23:59</t>
  </si>
  <si>
    <t>611854</t>
  </si>
  <si>
    <t>23.10.2019 08:18:01</t>
  </si>
  <si>
    <t>23.10.2019 09:39:00</t>
  </si>
  <si>
    <t>633940</t>
  </si>
  <si>
    <t>29.10.2019 14:43:23</t>
  </si>
  <si>
    <t>29.10.2019 15:43:24</t>
  </si>
  <si>
    <t>583758</t>
  </si>
  <si>
    <t>DEVELİ TR-4 35-22-M00286_5672629</t>
  </si>
  <si>
    <t>04.10.2019 18:01:47</t>
  </si>
  <si>
    <t>04.10.2019 19:30:30</t>
  </si>
  <si>
    <t>633565</t>
  </si>
  <si>
    <t>KAAN TR-1 45-71-M01520_45-71-M01520</t>
  </si>
  <si>
    <t>28.10.2019 10:33:57</t>
  </si>
  <si>
    <t>28.10.2019 10:52:14</t>
  </si>
  <si>
    <t>633602</t>
  </si>
  <si>
    <t>KAAN TR-1 45-71-M01520_43108533</t>
  </si>
  <si>
    <t>28.10.2019 11:02:00</t>
  </si>
  <si>
    <t>28.10.2019 12:12:56</t>
  </si>
  <si>
    <t>605610</t>
  </si>
  <si>
    <t>KABAAĞAÇ TR-1 35-20-L00286_35-20-L00286</t>
  </si>
  <si>
    <t>07.10.2019 16:34:27</t>
  </si>
  <si>
    <t>07.10.2019 18:34:58</t>
  </si>
  <si>
    <t>608355</t>
  </si>
  <si>
    <t>KABAKOZ TR-1 45-75-M00286_A</t>
  </si>
  <si>
    <t>13.10.2019 18:56:32</t>
  </si>
  <si>
    <t>607281</t>
  </si>
  <si>
    <t>KABAKOZ TR-1 45-75-M00286_B</t>
  </si>
  <si>
    <t>10.10.2019 19:14:51</t>
  </si>
  <si>
    <t>10.10.2019 20:34:16</t>
  </si>
  <si>
    <t>583518</t>
  </si>
  <si>
    <t>KABAKUM BANKACILAR TR-1 35-30-M00207_42923274</t>
  </si>
  <si>
    <t>04.10.2019 11:58:40</t>
  </si>
  <si>
    <t>04.10.2019 17:24:06</t>
  </si>
  <si>
    <t>542333</t>
  </si>
  <si>
    <t>BANKACILAR TR-2 35-30-M00208_955300585</t>
  </si>
  <si>
    <t>01.10.2019 13:22:31</t>
  </si>
  <si>
    <t>01.10.2019 14:37:39</t>
  </si>
  <si>
    <t>634460</t>
  </si>
  <si>
    <t>KABAKUM KÖK-9 35-30-L00126_  L09</t>
  </si>
  <si>
    <t>31.10.2019 14:55:00</t>
  </si>
  <si>
    <t>634608</t>
  </si>
  <si>
    <t>31.10.2019 15:07:16</t>
  </si>
  <si>
    <t>31.10.2019 17:11:46</t>
  </si>
  <si>
    <t>611789</t>
  </si>
  <si>
    <t>POLYAK TR-1 35-30-L00132_A</t>
  </si>
  <si>
    <t>22.10.2019 19:05:29</t>
  </si>
  <si>
    <t>22.10.2019 20:22:54</t>
  </si>
  <si>
    <t>611916</t>
  </si>
  <si>
    <t>23.10.2019 10:10:00</t>
  </si>
  <si>
    <t>23.10.2019 17:38:28</t>
  </si>
  <si>
    <t>622292</t>
  </si>
  <si>
    <t>KABAKUM KÖK-9 35-30-L00126_  L11</t>
  </si>
  <si>
    <t>24.10.2019 10:40:20</t>
  </si>
  <si>
    <t>24.10.2019 20:01:37</t>
  </si>
  <si>
    <t>611572</t>
  </si>
  <si>
    <t>22.10.2019 10:58:20</t>
  </si>
  <si>
    <t>22.10.2019 18:33:48</t>
  </si>
  <si>
    <t>594894</t>
  </si>
  <si>
    <t>KABAKUM TR-2 35-30-L00128_955302286</t>
  </si>
  <si>
    <t>06.10.2019 09:31:03</t>
  </si>
  <si>
    <t>06.10.2019 14:16:20</t>
  </si>
  <si>
    <t>607213</t>
  </si>
  <si>
    <t>KABAKUM TR-3 35-30-L00129_955300549</t>
  </si>
  <si>
    <t>10.10.2019 16:21:18</t>
  </si>
  <si>
    <t>10.10.2019 18:22:49</t>
  </si>
  <si>
    <t>606744</t>
  </si>
  <si>
    <t>MÜSELLİM TR-1 35-30-L00136_35-30-L00136</t>
  </si>
  <si>
    <t>09.10.2019 16:37:51</t>
  </si>
  <si>
    <t>09.10.2019 17:05:10</t>
  </si>
  <si>
    <t>584036</t>
  </si>
  <si>
    <t>KABAZLI KÖK 45-78-M00675_  M02</t>
  </si>
  <si>
    <t>05.10.2019 02:58:04</t>
  </si>
  <si>
    <t>05.10.2019 03:58:00</t>
  </si>
  <si>
    <t>633078</t>
  </si>
  <si>
    <t>KABAZLI KÖK 45-78-M00675_  M05</t>
  </si>
  <si>
    <t>26.10.2019 15:49:19</t>
  </si>
  <si>
    <t>26.10.2019 16:26:05</t>
  </si>
  <si>
    <t>608192</t>
  </si>
  <si>
    <t>TR-26 35-32-L00026_35-32-L00026</t>
  </si>
  <si>
    <t>13.10.2019 09:35:00</t>
  </si>
  <si>
    <t>13.10.2019 16:02:15</t>
  </si>
  <si>
    <t>611329</t>
  </si>
  <si>
    <t>KADIDAĞ TARIMSAL SULAMA TR-1 45-72-L00137_49573908</t>
  </si>
  <si>
    <t>21.10.2019 15:18:23</t>
  </si>
  <si>
    <t>21.10.2019 18:00:24</t>
  </si>
  <si>
    <t>633244</t>
  </si>
  <si>
    <t>ARMUTLU İM 35-27-A00001_ARMATEKS-OMRAT M05</t>
  </si>
  <si>
    <t>27.10.2019 09:26:00</t>
  </si>
  <si>
    <t>27.10.2019 14:32:24</t>
  </si>
  <si>
    <t>573437</t>
  </si>
  <si>
    <t>KAHRAMANLAR TR-3 HACIBEKİRLER 45-79-M00219_DIREK TIPI TRAFO HUCRESI H01</t>
  </si>
  <si>
    <t>04.10.2019 10:22:10</t>
  </si>
  <si>
    <t>04.10.2019 14:07:05</t>
  </si>
  <si>
    <t>605459</t>
  </si>
  <si>
    <t>KALEKÖY MERKEZ TR-1 35-31-L00238_914994830</t>
  </si>
  <si>
    <t>07.10.2019 12:17:41</t>
  </si>
  <si>
    <t>07.10.2019 19:54:45</t>
  </si>
  <si>
    <t>634070</t>
  </si>
  <si>
    <t>KALEKÖY MERKEZ TR-1 35-31-L00238_47918895</t>
  </si>
  <si>
    <t>30.10.2019 08:02:55</t>
  </si>
  <si>
    <t>30.10.2019 09:41:48</t>
  </si>
  <si>
    <t>633648</t>
  </si>
  <si>
    <t>KALEKÖY TR-2 35-31-L00235_47918506</t>
  </si>
  <si>
    <t>28.10.2019 12:47:00</t>
  </si>
  <si>
    <t>28.10.2019 14:30:45</t>
  </si>
  <si>
    <t>611381</t>
  </si>
  <si>
    <t>KALEKÖY TR-3 35-31-L00239_DIREK TIPI TRAFO HUCRESI H01</t>
  </si>
  <si>
    <t>21.10.2019 17:28:26</t>
  </si>
  <si>
    <t>21.10.2019 18:44:04</t>
  </si>
  <si>
    <t>634666</t>
  </si>
  <si>
    <t>31.10.2019 18:36:07</t>
  </si>
  <si>
    <t>31.10.2019 19:28:30</t>
  </si>
  <si>
    <t>633983</t>
  </si>
  <si>
    <t>KALEMOĞLU FINDIKOĞLU TR-1 45-75-M00306_945615391</t>
  </si>
  <si>
    <t>29.10.2019 17:09:17</t>
  </si>
  <si>
    <t>29.10.2019 18:28:37</t>
  </si>
  <si>
    <t>609869</t>
  </si>
  <si>
    <t>KALEMOĞLU KÖK 45-75-M00069_ÇİÇEKLİ KÖK M02</t>
  </si>
  <si>
    <t>17.10.2019 09:58:00</t>
  </si>
  <si>
    <t>17.10.2019 12:35:44</t>
  </si>
  <si>
    <t>608913</t>
  </si>
  <si>
    <t>KALEMOĞLU FINDIKOĞLU TR-1 45-75-M00306_A</t>
  </si>
  <si>
    <t>15.10.2019 09:09:18</t>
  </si>
  <si>
    <t>15.10.2019 14:39:47</t>
  </si>
  <si>
    <t>606507</t>
  </si>
  <si>
    <t>KALEMOĞLU TR-2 45-75-M00319_C</t>
  </si>
  <si>
    <t>09.10.2019 09:16:20</t>
  </si>
  <si>
    <t>09.10.2019 13:19:31</t>
  </si>
  <si>
    <t>634299</t>
  </si>
  <si>
    <t>DM2/12 35-29-L00029_48377861</t>
  </si>
  <si>
    <t>30.10.2019 16:29:59</t>
  </si>
  <si>
    <t>30.10.2019 16:56:11</t>
  </si>
  <si>
    <t>632501</t>
  </si>
  <si>
    <t>EROĞLU TR-1 45-77-L00213_DIREK TIPI TRAFO HUCRESI H01</t>
  </si>
  <si>
    <t>24.10.2019 20:08:35</t>
  </si>
  <si>
    <t>24.10.2019 21:44:30</t>
  </si>
  <si>
    <t>606696</t>
  </si>
  <si>
    <t>09.10.2019 15:01:58</t>
  </si>
  <si>
    <t>09.10.2019 16:20:05</t>
  </si>
  <si>
    <t>584373</t>
  </si>
  <si>
    <t>EROĞLU TR-1 45-77-L00213_C</t>
  </si>
  <si>
    <t>05.10.2019 10:52:26</t>
  </si>
  <si>
    <t>05.10.2019 12:40:37</t>
  </si>
  <si>
    <t>583436</t>
  </si>
  <si>
    <t>KALINHARMAN TR-1 45-77-L00303_B</t>
  </si>
  <si>
    <t>04.10.2019 10:57:56</t>
  </si>
  <si>
    <t>04.10.2019 12:30:27</t>
  </si>
  <si>
    <t>542145</t>
  </si>
  <si>
    <t>AHMET TUNCA ÖZEL TR 45-77-L00351Ö_45-77-L00351Ö</t>
  </si>
  <si>
    <t>01.10.2019 08:54:00</t>
  </si>
  <si>
    <t>01.10.2019 09:35:01</t>
  </si>
  <si>
    <t>611370</t>
  </si>
  <si>
    <t>21.10.2019 17:08:24</t>
  </si>
  <si>
    <t>21.10.2019 18:15:22</t>
  </si>
  <si>
    <t>583542</t>
  </si>
  <si>
    <t>TR-144 35-19-M00144_35-19-M00144</t>
  </si>
  <si>
    <t>04.10.2019 12:45:14</t>
  </si>
  <si>
    <t>04.10.2019 19:05:12</t>
  </si>
  <si>
    <t>595211</t>
  </si>
  <si>
    <t>M-1844 35-02-M01844_910031701</t>
  </si>
  <si>
    <t>06.10.2019 19:08:58</t>
  </si>
  <si>
    <t>06.10.2019 20:21:55</t>
  </si>
  <si>
    <t>632965</t>
  </si>
  <si>
    <t>26.10.2019 09:43:00</t>
  </si>
  <si>
    <t>26.10.2019 12:53:32</t>
  </si>
  <si>
    <t>608200</t>
  </si>
  <si>
    <t>TR-1/111 45-83-M00111_  M04</t>
  </si>
  <si>
    <t>13.10.2019 12:56:04</t>
  </si>
  <si>
    <t>633894</t>
  </si>
  <si>
    <t>29.10.2019 11:44:59</t>
  </si>
  <si>
    <t>29.10.2019 13:30:30</t>
  </si>
  <si>
    <t>606647</t>
  </si>
  <si>
    <t>DM-1/59 45-71-M00013_  M02</t>
  </si>
  <si>
    <t>09.10.2019 13:24:00</t>
  </si>
  <si>
    <t>09.10.2019 15:58:53</t>
  </si>
  <si>
    <t>606751</t>
  </si>
  <si>
    <t>KAPAKLI DM 45-72-M00309_KAPAKLI ŞEHİR M04</t>
  </si>
  <si>
    <t>09.10.2019 16:49:01</t>
  </si>
  <si>
    <t>09.10.2019 17:17:30</t>
  </si>
  <si>
    <t>607410</t>
  </si>
  <si>
    <t>KAPAKLI DM 45-72-M00309_KEMİKLİ M11</t>
  </si>
  <si>
    <t>11.10.2019 08:51:19</t>
  </si>
  <si>
    <t>11.10.2019 12:20:28</t>
  </si>
  <si>
    <t>608005</t>
  </si>
  <si>
    <t>KAPAKLI İM 45-72-A00003_KAPAKLI-KAYALIOĞLU L12</t>
  </si>
  <si>
    <t>12.10.2019 15:46:11</t>
  </si>
  <si>
    <t>12.10.2019 16:28:30</t>
  </si>
  <si>
    <t>608021</t>
  </si>
  <si>
    <t>12.10.2019 16:29:55</t>
  </si>
  <si>
    <t>12.10.2019 16:55:22</t>
  </si>
  <si>
    <t>595119</t>
  </si>
  <si>
    <t>06.10.2019 15:55:02</t>
  </si>
  <si>
    <t>06.10.2019 16:39:03</t>
  </si>
  <si>
    <t>573438</t>
  </si>
  <si>
    <t>04.10.2019 10:22:20</t>
  </si>
  <si>
    <t>04.10.2019 10:45:30</t>
  </si>
  <si>
    <t>542427</t>
  </si>
  <si>
    <t>KAPAKLI DM 45-72-M00309_RAHMİYE-2 TARIMSAL SULAMA M03</t>
  </si>
  <si>
    <t>01.10.2019 17:15:06</t>
  </si>
  <si>
    <t>01.10.2019 17:49:22</t>
  </si>
  <si>
    <t>632663</t>
  </si>
  <si>
    <t>KAPAKLI İM 45-72-A00003_ESKİ MECİDİYE L15</t>
  </si>
  <si>
    <t>25.10.2019 11:39:07</t>
  </si>
  <si>
    <t>25.10.2019 12:17:59</t>
  </si>
  <si>
    <t>633272</t>
  </si>
  <si>
    <t>KESKİNOĞLU KÖK 45-80-M00107_  M02</t>
  </si>
  <si>
    <t>27.10.2019 10:32:00</t>
  </si>
  <si>
    <t>27.10.2019 10:56:33</t>
  </si>
  <si>
    <t>633262</t>
  </si>
  <si>
    <t>27.10.2019 10:15:00</t>
  </si>
  <si>
    <t>27.10.2019 10:30:23</t>
  </si>
  <si>
    <t>610715</t>
  </si>
  <si>
    <t>KAPAKLI DM 45-72-M00309_KAPAKLI-2 GİRİŞ M15</t>
  </si>
  <si>
    <t>19.10.2019 17:43:58</t>
  </si>
  <si>
    <t>19.10.2019 18:16:19</t>
  </si>
  <si>
    <t>610983</t>
  </si>
  <si>
    <t>20.10.2019 14:47:53</t>
  </si>
  <si>
    <t>20.10.2019 15:08:24</t>
  </si>
  <si>
    <t>610037</t>
  </si>
  <si>
    <t>17.10.2019 15:29:08</t>
  </si>
  <si>
    <t>17.10.2019 15:51:16</t>
  </si>
  <si>
    <t>610544</t>
  </si>
  <si>
    <t>KESKİNOĞLU KESİMHANE KÖK 45-72-M00096_  M01</t>
  </si>
  <si>
    <t>19.10.2019 11:29:45</t>
  </si>
  <si>
    <t>19.10.2019 11:53:12</t>
  </si>
  <si>
    <t>552982</t>
  </si>
  <si>
    <t>KAPANCI KÖK 45-78-L00229_  L06</t>
  </si>
  <si>
    <t>03.10.2019 09:05:45</t>
  </si>
  <si>
    <t>03.10.2019 09:20:00</t>
  </si>
  <si>
    <t>573362</t>
  </si>
  <si>
    <t>04.10.2019 09:15:40</t>
  </si>
  <si>
    <t>594978</t>
  </si>
  <si>
    <t>KAPANCI TR-3 45-78-L00382_45-78-L00382</t>
  </si>
  <si>
    <t>06.10.2019 11:38:19</t>
  </si>
  <si>
    <t>06.10.2019 12:54:52</t>
  </si>
  <si>
    <t>594666</t>
  </si>
  <si>
    <t>05.10.2019 17:14:56</t>
  </si>
  <si>
    <t>05.10.2019 23:26:17</t>
  </si>
  <si>
    <t>584218</t>
  </si>
  <si>
    <t>05.10.2019 08:45:09</t>
  </si>
  <si>
    <t>05.10.2019 09:37:06</t>
  </si>
  <si>
    <t>607730</t>
  </si>
  <si>
    <t>11.10.2019 21:40:23</t>
  </si>
  <si>
    <t>11.10.2019 22:04:46</t>
  </si>
  <si>
    <t>608117</t>
  </si>
  <si>
    <t>KAPIKAYA TR-1 35-17-M00185_DIREK TIPI TRAFO HUCRESI H01</t>
  </si>
  <si>
    <t>12.10.2019 21:20:31</t>
  </si>
  <si>
    <t>12.10.2019 22:12:12</t>
  </si>
  <si>
    <t>632802</t>
  </si>
  <si>
    <t>25.10.2019 17:11:42</t>
  </si>
  <si>
    <t>25.10.2019 21:35:36</t>
  </si>
  <si>
    <t>633855</t>
  </si>
  <si>
    <t>KAPLAN TR-1 35-29-M00091_35-29-M00091</t>
  </si>
  <si>
    <t>29.10.2019 09:13:00</t>
  </si>
  <si>
    <t>29.10.2019 13:27:44</t>
  </si>
  <si>
    <t>633378</t>
  </si>
  <si>
    <t>ARİF ÇETİN SLM 35-26-L00097_DIREK TIPI TRAFO HUCRESI H01</t>
  </si>
  <si>
    <t>27.10.2019 16:17:51</t>
  </si>
  <si>
    <t>27.10.2019 17:14:29</t>
  </si>
  <si>
    <t>622279</t>
  </si>
  <si>
    <t>KAPLAN KÖYÜ(GÖÇBEYLİ) TR 35-16-M00160_35-16-M00160</t>
  </si>
  <si>
    <t>24.10.2019 10:16:00</t>
  </si>
  <si>
    <t>24.10.2019 13:09:55</t>
  </si>
  <si>
    <t>610926</t>
  </si>
  <si>
    <t>KAPLAN TR-1 35-16-M00118_35-16-M00118</t>
  </si>
  <si>
    <t>20.10.2019 11:40:52</t>
  </si>
  <si>
    <t>20.10.2019 12:07:02</t>
  </si>
  <si>
    <t>609059</t>
  </si>
  <si>
    <t>KOCAER KÖK 35-17-M00253_  M05</t>
  </si>
  <si>
    <t>15.10.2019 12:46:42</t>
  </si>
  <si>
    <t>15.10.2019 13:08:03</t>
  </si>
  <si>
    <t>609701</t>
  </si>
  <si>
    <t>KARAAĞAÇ TR-1 45-78-L00503_49307531</t>
  </si>
  <si>
    <t>16.10.2019 19:38:46</t>
  </si>
  <si>
    <t>16.10.2019 22:19:35</t>
  </si>
  <si>
    <t>611105</t>
  </si>
  <si>
    <t>20.10.2019 23:53:20</t>
  </si>
  <si>
    <t>21.10.2019 00:55:00</t>
  </si>
  <si>
    <t>611041</t>
  </si>
  <si>
    <t>KARAAĞAÇLI TARIMSAL SULAMA TR-1 45-71-M01084_DIREK TIPI TRAFO HUCRESI H01</t>
  </si>
  <si>
    <t>20.10.2019 17:37:20</t>
  </si>
  <si>
    <t>20.10.2019 18:49:04</t>
  </si>
  <si>
    <t>609005</t>
  </si>
  <si>
    <t>KARAAĞAÇLI TR-2 45-71-M00130_  M06</t>
  </si>
  <si>
    <t>15.10.2019 11:08:52</t>
  </si>
  <si>
    <t>15.10.2019 12:04:03</t>
  </si>
  <si>
    <t>605946</t>
  </si>
  <si>
    <t>KARAAĞAÇLI TR-5/1 45-71-M01373_  M01</t>
  </si>
  <si>
    <t>08.10.2019 09:38:32</t>
  </si>
  <si>
    <t>08.10.2019 11:52:52</t>
  </si>
  <si>
    <t>583984</t>
  </si>
  <si>
    <t>KARAAĞAÇLI TR-5/1 45-71-M01373_A</t>
  </si>
  <si>
    <t>05.10.2019 01:57:36</t>
  </si>
  <si>
    <t>05.10.2019 07:57:08</t>
  </si>
  <si>
    <t>573390</t>
  </si>
  <si>
    <t>KARAAĞAÇLI TR-5 45-71-M01082_DIREK TIPI TRAFO HUCRESI H01</t>
  </si>
  <si>
    <t>04.10.2019 09:13:26</t>
  </si>
  <si>
    <t>04.10.2019 13:59:05</t>
  </si>
  <si>
    <t>584195</t>
  </si>
  <si>
    <t>KARAAĞAÇLI SANAYİ TR-1 45-71-M00131_  M06</t>
  </si>
  <si>
    <t>05.10.2019 08:23:52</t>
  </si>
  <si>
    <t>05.10.2019 12:23:39</t>
  </si>
  <si>
    <t>563190</t>
  </si>
  <si>
    <t>YENİKÖY TR-3 45-71-M01044_B</t>
  </si>
  <si>
    <t>03.10.2019 16:15:54</t>
  </si>
  <si>
    <t>03.10.2019 20:27:59</t>
  </si>
  <si>
    <t>634227</t>
  </si>
  <si>
    <t>TR-90 35-15-M00090_949450970</t>
  </si>
  <si>
    <t>30.10.2019 12:44:30</t>
  </si>
  <si>
    <t>30.10.2019 13:25:12</t>
  </si>
  <si>
    <t>542227</t>
  </si>
  <si>
    <t>KONAKLI DM 35-15-L00898_  L10</t>
  </si>
  <si>
    <t>01.10.2019 10:19:49</t>
  </si>
  <si>
    <t>01.10.2019 14:41:47</t>
  </si>
  <si>
    <t>542747</t>
  </si>
  <si>
    <t>KARABEYLER TELLİ TR-1 45-81-M00130_B</t>
  </si>
  <si>
    <t>02.10.2019 14:22:00</t>
  </si>
  <si>
    <t>02.10.2019 15:23:34</t>
  </si>
  <si>
    <t>584485</t>
  </si>
  <si>
    <t>05.10.2019 13:23:23</t>
  </si>
  <si>
    <t>05.10.2019 15:51:39</t>
  </si>
  <si>
    <t>610752</t>
  </si>
  <si>
    <t>19.10.2019 19:41:39</t>
  </si>
  <si>
    <t>19.10.2019 20:25:19</t>
  </si>
  <si>
    <t>552995</t>
  </si>
  <si>
    <t>KARABULU TR-3 35-31-L00350_35-31-L00350</t>
  </si>
  <si>
    <t>03.10.2019 09:33:00</t>
  </si>
  <si>
    <t>03.10.2019 14:43:53</t>
  </si>
  <si>
    <t>608644</t>
  </si>
  <si>
    <t>KARABURÇ TR-5 DURSUN BEY 35-31-L00264_47945789</t>
  </si>
  <si>
    <t>14.10.2019 12:19:42</t>
  </si>
  <si>
    <t>14.10.2019 15:04:23</t>
  </si>
  <si>
    <t>607283</t>
  </si>
  <si>
    <t>MORDOĞAN TR-35 35-21-L00147_953356642</t>
  </si>
  <si>
    <t>10.10.2019 19:12:54</t>
  </si>
  <si>
    <t>10.10.2019 22:25:25</t>
  </si>
  <si>
    <t>605359</t>
  </si>
  <si>
    <t>MORDOĞAN TR-23 35-21-L00152_35-21-L00152</t>
  </si>
  <si>
    <t>07.10.2019 09:49:45</t>
  </si>
  <si>
    <t>07.10.2019 15:35:45</t>
  </si>
  <si>
    <t>595000</t>
  </si>
  <si>
    <t>KARABURUN İM 35-21-A00001_MORDOĞAN KÖYLER L12</t>
  </si>
  <si>
    <t>06.10.2019 12:17:41</t>
  </si>
  <si>
    <t>06.10.2019 13:36:16</t>
  </si>
  <si>
    <t>583902</t>
  </si>
  <si>
    <t>KARABURUN İM 35-21-A00001_YENİ LİMAN L08</t>
  </si>
  <si>
    <t>04.10.2019 23:52:37</t>
  </si>
  <si>
    <t>05.10.2019 04:17:31</t>
  </si>
  <si>
    <t>605693</t>
  </si>
  <si>
    <t>07.10.2019 19:24:28</t>
  </si>
  <si>
    <t>07.10.2019 22:35:17</t>
  </si>
  <si>
    <t>633710</t>
  </si>
  <si>
    <t>KARABURUN TR-11 35-21-L00010_953359664</t>
  </si>
  <si>
    <t>28.10.2019 15:12:35</t>
  </si>
  <si>
    <t>28.10.2019 18:27:22</t>
  </si>
  <si>
    <t>634090</t>
  </si>
  <si>
    <t>KARACALAR TR-1 45-73-M00721_DIREK TIPI TRAFO HUCRESI H01</t>
  </si>
  <si>
    <t>30.10.2019 09:00:53</t>
  </si>
  <si>
    <t>30.10.2019 17:02:55</t>
  </si>
  <si>
    <t>632574</t>
  </si>
  <si>
    <t>25.10.2019 09:05:37</t>
  </si>
  <si>
    <t>25.10.2019 18:31:29</t>
  </si>
  <si>
    <t>608659</t>
  </si>
  <si>
    <t>M-851 35-02-M00851_99731452</t>
  </si>
  <si>
    <t>14.10.2019 13:50:35</t>
  </si>
  <si>
    <t>16.10.2019 15:58:18</t>
  </si>
  <si>
    <t>633993</t>
  </si>
  <si>
    <t>KARAÇAM TR-1 45-82-M00176_DIREK TIPI TRAFO HUCRESI H01</t>
  </si>
  <si>
    <t>29.10.2019 17:42:56</t>
  </si>
  <si>
    <t>29.10.2019 20:13:02</t>
  </si>
  <si>
    <t>632545</t>
  </si>
  <si>
    <t>25.10.2019 08:14:06</t>
  </si>
  <si>
    <t>25.10.2019 11:01:48</t>
  </si>
  <si>
    <t>632375</t>
  </si>
  <si>
    <t>DEMİRCİLİ DM 35-15-L00895_  L07</t>
  </si>
  <si>
    <t>24.10.2019 14:23:04</t>
  </si>
  <si>
    <t>24.10.2019 14:55:12</t>
  </si>
  <si>
    <t>633824</t>
  </si>
  <si>
    <t>YALLIOĞLU KÖK 35-15-L00361_  L02</t>
  </si>
  <si>
    <t>29.10.2019 01:32:36</t>
  </si>
  <si>
    <t>29.10.2019 02:15:47</t>
  </si>
  <si>
    <t>605645</t>
  </si>
  <si>
    <t>DEMİRCİLİ DM 35-15-L00895_  L01</t>
  </si>
  <si>
    <t>07.10.2019 18:01:46</t>
  </si>
  <si>
    <t>07.10.2019 18:51:10</t>
  </si>
  <si>
    <t>606974</t>
  </si>
  <si>
    <t>10.10.2019 09:35:03</t>
  </si>
  <si>
    <t>10.10.2019 10:10:04</t>
  </si>
  <si>
    <t>608188</t>
  </si>
  <si>
    <t>KARAHIDIRLI KÖK 35-16-M00718_  H4</t>
  </si>
  <si>
    <t>13.10.2019 09:30:00</t>
  </si>
  <si>
    <t>13.10.2019 15:20:11</t>
  </si>
  <si>
    <t>607663</t>
  </si>
  <si>
    <t>KARAHIDIRLI SULAMA TR-3 35-16-M00232_DIREK TIPI TRAFO HUCRESI H01</t>
  </si>
  <si>
    <t>11.10.2019 17:11:16</t>
  </si>
  <si>
    <t>11.10.2019 19:14:41</t>
  </si>
  <si>
    <t>542644</t>
  </si>
  <si>
    <t>KARAHIDIRLI KÖK 35-16-M00718_  H3</t>
  </si>
  <si>
    <t>02.10.2019 10:48:14</t>
  </si>
  <si>
    <t>02.10.2019 16:16:30</t>
  </si>
  <si>
    <t>632466</t>
  </si>
  <si>
    <t>CEVAPLI TR-1 35-16-M00049_DIREK TIPI TRAFO HUCRESI H01</t>
  </si>
  <si>
    <t>24.10.2019 17:49:52</t>
  </si>
  <si>
    <t>24.10.2019 19:45:48</t>
  </si>
  <si>
    <t>609680</t>
  </si>
  <si>
    <t>KARAİSALAR TR-1 45-74-M00239_45-74-M00239</t>
  </si>
  <si>
    <t>16.10.2019 18:43:36</t>
  </si>
  <si>
    <t>16.10.2019 23:22:00</t>
  </si>
  <si>
    <t>610714</t>
  </si>
  <si>
    <t>KARAKILIÇLI TR-1 45-71-M01555_DIREK TIPI TRAFO HUCRESI H01</t>
  </si>
  <si>
    <t>19.10.2019 17:42:33</t>
  </si>
  <si>
    <t>19.10.2019 18:33:37</t>
  </si>
  <si>
    <t>605461</t>
  </si>
  <si>
    <t>KARA KIZLAR TR-1 35-26-M00509_DIREK TIPI TRAFO HUCRESI H01</t>
  </si>
  <si>
    <t>07.10.2019 12:16:27</t>
  </si>
  <si>
    <t>07.10.2019 13:54:49</t>
  </si>
  <si>
    <t>605449</t>
  </si>
  <si>
    <t>KARA KIZLAR TR-2 35-26-M00510_DIREK TIPI TRAFO HUCRESI H01</t>
  </si>
  <si>
    <t>07.10.2019 11:36:29</t>
  </si>
  <si>
    <t>07.10.2019 14:01:16</t>
  </si>
  <si>
    <t>610122</t>
  </si>
  <si>
    <t>SARIKAYA TR-1 45-71-M00996_45-71-M00996</t>
  </si>
  <si>
    <t>17.10.2019 18:01:19</t>
  </si>
  <si>
    <t>17.10.2019 18:24:39</t>
  </si>
  <si>
    <t>606294</t>
  </si>
  <si>
    <t>DAĞYENİCE TR-1 45-81-M00101_945630401</t>
  </si>
  <si>
    <t>08.10.2019 17:46:48</t>
  </si>
  <si>
    <t>08.10.2019 20:41:21</t>
  </si>
  <si>
    <t>633451</t>
  </si>
  <si>
    <t>ÇEŞME HAVZA TM 35-18-A00006_ALAÇATI-2 M12</t>
  </si>
  <si>
    <t>27.10.2019 20:03:59</t>
  </si>
  <si>
    <t>27.10.2019 20:35:00</t>
  </si>
  <si>
    <t>632669</t>
  </si>
  <si>
    <t>25.10.2019 11:47:25</t>
  </si>
  <si>
    <t>25.10.2019 13:56:53</t>
  </si>
  <si>
    <t>633316</t>
  </si>
  <si>
    <t>KARAKURT TARIMSAL SULAMA TR-1 45-76-L00036_DIREK TIPI TRAFO HUCRESI H01</t>
  </si>
  <si>
    <t>27.10.2019 12:24:21</t>
  </si>
  <si>
    <t>27.10.2019 13:26:32</t>
  </si>
  <si>
    <t>583774</t>
  </si>
  <si>
    <t>KARAKURT HAYVANCILIK TR-5 45-76-L00035_B</t>
  </si>
  <si>
    <t>04.10.2019 18:25:18</t>
  </si>
  <si>
    <t>04.10.2019 19:31:57</t>
  </si>
  <si>
    <t>595111</t>
  </si>
  <si>
    <t>06.10.2019 15:47:32</t>
  </si>
  <si>
    <t>06.10.2019 16:40:31</t>
  </si>
  <si>
    <t>594801</t>
  </si>
  <si>
    <t>KARAKUYU KÖK 35-22-M00091_KARAKUYU ENH M02</t>
  </si>
  <si>
    <t>06.10.2019 00:35:35</t>
  </si>
  <si>
    <t>06.10.2019 01:24:58</t>
  </si>
  <si>
    <t>584021</t>
  </si>
  <si>
    <t>KARAKUYU KÖK 35-22-M00091_PANCAR M01</t>
  </si>
  <si>
    <t>05.10.2019 02:05:56</t>
  </si>
  <si>
    <t>05.10.2019 03:27:03</t>
  </si>
  <si>
    <t>594550</t>
  </si>
  <si>
    <t>KARAKUYU TR-2 35-22-M00290_B</t>
  </si>
  <si>
    <t>05.10.2019 14:40:10</t>
  </si>
  <si>
    <t>05.10.2019 16:26:27</t>
  </si>
  <si>
    <t>542269</t>
  </si>
  <si>
    <t>01.10.2019 11:51:12</t>
  </si>
  <si>
    <t>01.10.2019 12:27:29</t>
  </si>
  <si>
    <t>605820</t>
  </si>
  <si>
    <t>08.10.2019 05:45:16</t>
  </si>
  <si>
    <t>08.10.2019 07:49:03</t>
  </si>
  <si>
    <t>607913</t>
  </si>
  <si>
    <t>KARAKUYU KÖK 35-22-M00091_KÖY SULAMA M06</t>
  </si>
  <si>
    <t>12.10.2019 12:05:00</t>
  </si>
  <si>
    <t>12.10.2019 12:19:04</t>
  </si>
  <si>
    <t>632635</t>
  </si>
  <si>
    <t>25.10.2019 10:33:08</t>
  </si>
  <si>
    <t>25.10.2019 11:18:51</t>
  </si>
  <si>
    <t>610818</t>
  </si>
  <si>
    <t>20.10.2019 08:48:52</t>
  </si>
  <si>
    <t>610062</t>
  </si>
  <si>
    <t>KARAKUYU KÖK 35-22-M00091_KARAKUYU M05</t>
  </si>
  <si>
    <t>17.10.2019 15:54:29</t>
  </si>
  <si>
    <t>17.10.2019 16:31:59</t>
  </si>
  <si>
    <t>632920</t>
  </si>
  <si>
    <t>26.10.2019 08:04:48</t>
  </si>
  <si>
    <t>26.10.2019 08:47:58</t>
  </si>
  <si>
    <t>633212</t>
  </si>
  <si>
    <t>KARAKUYU TR-4 35-22-M00292_B</t>
  </si>
  <si>
    <t>27.10.2019 08:21:17</t>
  </si>
  <si>
    <t>27.10.2019 09:12:45</t>
  </si>
  <si>
    <t>606825</t>
  </si>
  <si>
    <t>KARAMAN TR-1 35-31-L00049_DIREK TIPI TRAFO HUCRESI H01</t>
  </si>
  <si>
    <t>09.10.2019 18:03:30</t>
  </si>
  <si>
    <t>09.10.2019 22:49:22</t>
  </si>
  <si>
    <t>584450</t>
  </si>
  <si>
    <t>TR-83 35-16-L00083_DIREK TIPI TRAFO HUCRESI H01</t>
  </si>
  <si>
    <t>05.10.2019 12:19:11</t>
  </si>
  <si>
    <t>05.10.2019 13:08:47</t>
  </si>
  <si>
    <t>595177</t>
  </si>
  <si>
    <t>KARAOBA DERE TR-5 35-32-L00059_35-32-L00059</t>
  </si>
  <si>
    <t>06.10.2019 18:11:54</t>
  </si>
  <si>
    <t>06.10.2019 19:07:43</t>
  </si>
  <si>
    <t>609721</t>
  </si>
  <si>
    <t>KARAOBA TR-1 45-77-L00129_DIREK TIPI TRAFO HUCRESI H01</t>
  </si>
  <si>
    <t>16.10.2019 20:04:44</t>
  </si>
  <si>
    <t>16.10.2019 21:21:01</t>
  </si>
  <si>
    <t>595199</t>
  </si>
  <si>
    <t>KARAOĞLANLI TR-1 45-78-M00350_45-78-M00350</t>
  </si>
  <si>
    <t>06.10.2019 18:29:33</t>
  </si>
  <si>
    <t>06.10.2019 19:28:30</t>
  </si>
  <si>
    <t>605460</t>
  </si>
  <si>
    <t>KARAOT-2 35-26-M00508_DIREK TIPI TRAFO HUCRESI H01</t>
  </si>
  <si>
    <t>07.10.2019 12:17:47</t>
  </si>
  <si>
    <t>07.10.2019 13:59:04</t>
  </si>
  <si>
    <t>607268</t>
  </si>
  <si>
    <t>KARAPINAR İM 45-78-A00002_SALİHLİ GERİ DÖNÜŞ L05</t>
  </si>
  <si>
    <t>10.10.2019 18:39:20</t>
  </si>
  <si>
    <t>10.10.2019 19:07:29</t>
  </si>
  <si>
    <t>606758</t>
  </si>
  <si>
    <t>KARAPINAR İM 45-78-A00002_ELDELEK L03</t>
  </si>
  <si>
    <t>09.10.2019 17:07:09</t>
  </si>
  <si>
    <t>605660</t>
  </si>
  <si>
    <t>07.10.2019 18:50:11</t>
  </si>
  <si>
    <t>07.10.2019 19:01:13</t>
  </si>
  <si>
    <t>594799</t>
  </si>
  <si>
    <t>06.10.2019 00:30:00</t>
  </si>
  <si>
    <t>06.10.2019 01:18:21</t>
  </si>
  <si>
    <t>594838</t>
  </si>
  <si>
    <t>06.10.2019 08:15:58</t>
  </si>
  <si>
    <t>06.10.2019 09:05:41</t>
  </si>
  <si>
    <t>609126</t>
  </si>
  <si>
    <t>15.10.2019 15:26:54</t>
  </si>
  <si>
    <t>15.10.2019 18:04:06</t>
  </si>
  <si>
    <t>633223</t>
  </si>
  <si>
    <t>27.10.2019 09:05:00</t>
  </si>
  <si>
    <t>27.10.2019 14:38:00</t>
  </si>
  <si>
    <t>609726</t>
  </si>
  <si>
    <t>KARASAVCI TR-1 45-78-M00553_49222249</t>
  </si>
  <si>
    <t>16.10.2019 20:24:23</t>
  </si>
  <si>
    <t>16.10.2019 23:08:35</t>
  </si>
  <si>
    <t>609804</t>
  </si>
  <si>
    <t>17.10.2019 08:32:35</t>
  </si>
  <si>
    <t>17.10.2019 11:24:07</t>
  </si>
  <si>
    <t>607207</t>
  </si>
  <si>
    <t>KARASAVCI TR-1 45-78-M00553_DIREK TIPI TRAFO HUCRESI H01</t>
  </si>
  <si>
    <t>10.10.2019 16:14:51</t>
  </si>
  <si>
    <t>10.10.2019 19:48:38</t>
  </si>
  <si>
    <t>583500</t>
  </si>
  <si>
    <t>KARATEKKE EĞRİAZMAK TR-3 35-29-L00140_DIREK TIPI TRAFO HUCRESI H01</t>
  </si>
  <si>
    <t>04.10.2019 13:00:30</t>
  </si>
  <si>
    <t>04.10.2019 14:48:27</t>
  </si>
  <si>
    <t>611012</t>
  </si>
  <si>
    <t>BELİĞ ŞİŞİKOĞLU SULAMA GRUBU 35-29-M00182_B</t>
  </si>
  <si>
    <t>20.10.2019 16:17:36</t>
  </si>
  <si>
    <t>20.10.2019 17:21:33</t>
  </si>
  <si>
    <t>633566</t>
  </si>
  <si>
    <t>KARATEKKE TR-2 35-29-L00143_35-29-L00143</t>
  </si>
  <si>
    <t>28.10.2019 09:29:00</t>
  </si>
  <si>
    <t>28.10.2019 12:50:00</t>
  </si>
  <si>
    <t>633598</t>
  </si>
  <si>
    <t>KARATEKKE TR-1 35-29-L00142_35-29-L00142</t>
  </si>
  <si>
    <t>28.10.2019 10:34:36</t>
  </si>
  <si>
    <t>609796</t>
  </si>
  <si>
    <t>17.10.2019 08:16:00</t>
  </si>
  <si>
    <t>17.10.2019 17:41:29</t>
  </si>
  <si>
    <t>609305</t>
  </si>
  <si>
    <t>16.10.2019 08:35:00</t>
  </si>
  <si>
    <t>16.10.2019 18:09:45</t>
  </si>
  <si>
    <t>610228</t>
  </si>
  <si>
    <t>M-2200 BELENBAŞI TR-2 35-03-M02200_35-03-M02200</t>
  </si>
  <si>
    <t>18.10.2019 08:31:00</t>
  </si>
  <si>
    <t>606853</t>
  </si>
  <si>
    <t>KARAYAĞCI TR-1 45-72-L00861_49765003</t>
  </si>
  <si>
    <t>09.10.2019 20:57:00</t>
  </si>
  <si>
    <t>09.10.2019 22:16:48</t>
  </si>
  <si>
    <t>594994</t>
  </si>
  <si>
    <t>KARAYAĞCI HACILAR TR-1 45-71-M01550_44434935</t>
  </si>
  <si>
    <t>06.10.2019 12:18:00</t>
  </si>
  <si>
    <t>06.10.2019 14:34:43</t>
  </si>
  <si>
    <t>610044</t>
  </si>
  <si>
    <t>KARAYAHŞİ TARIMSAL SULAMA TR-4 45-78-L00432_45-78-L00432</t>
  </si>
  <si>
    <t>17.10.2019 15:39:25</t>
  </si>
  <si>
    <t>17.10.2019 17:28:51</t>
  </si>
  <si>
    <t>608172</t>
  </si>
  <si>
    <t>ADİLKARAKÖSE ÖZEL TR 45-78-L00423Ö_953714466</t>
  </si>
  <si>
    <t>13.10.2019 09:02:12</t>
  </si>
  <si>
    <t>13.10.2019 09:50:43</t>
  </si>
  <si>
    <t>607576</t>
  </si>
  <si>
    <t>KARAYENİCE TR-1 45-71-M01506_A</t>
  </si>
  <si>
    <t>11.10.2019 14:30:00</t>
  </si>
  <si>
    <t>11.10.2019 15:23:24</t>
  </si>
  <si>
    <t>611214</t>
  </si>
  <si>
    <t>KARAYENİCE TR-1 45-71-M01506_DIREK TIPI TRAFO HUCRESI H01</t>
  </si>
  <si>
    <t>21.10.2019 10:49:51</t>
  </si>
  <si>
    <t>21.10.2019 12:12:41</t>
  </si>
  <si>
    <t>632471</t>
  </si>
  <si>
    <t>24.10.2019 18:28:00</t>
  </si>
  <si>
    <t>24.10.2019 21:26:07</t>
  </si>
  <si>
    <t>633853</t>
  </si>
  <si>
    <t>29.10.2019 09:02:18</t>
  </si>
  <si>
    <t>29.10.2019 10:54:28</t>
  </si>
  <si>
    <t>634592</t>
  </si>
  <si>
    <t>KARAYENİCE TR-2 45-71-M01507_45-71-M01507</t>
  </si>
  <si>
    <t>31.10.2019 14:59:28</t>
  </si>
  <si>
    <t>31.10.2019 15:15:48</t>
  </si>
  <si>
    <t>608623</t>
  </si>
  <si>
    <t>KARKIN TR-1 45-84-M00031_12248571</t>
  </si>
  <si>
    <t>14.10.2019 12:56:20</t>
  </si>
  <si>
    <t>14.10.2019 13:36:47</t>
  </si>
  <si>
    <t>612051</t>
  </si>
  <si>
    <t>KASAPLI ŞENDURAK TR-1 45-73-M00275_DIREK TIPI TRAFO HUCRESI H01</t>
  </si>
  <si>
    <t>23.10.2019 15:50:00</t>
  </si>
  <si>
    <t>23.10.2019 17:18:27</t>
  </si>
  <si>
    <t>594920</t>
  </si>
  <si>
    <t>KASAPLI TR-3 45-73-M00261_C</t>
  </si>
  <si>
    <t>06.10.2019 10:12:29</t>
  </si>
  <si>
    <t>06.10.2019 11:19:26</t>
  </si>
  <si>
    <t>610679</t>
  </si>
  <si>
    <t>KAŞIKÇI TR-1 35-24-M00240_950269846</t>
  </si>
  <si>
    <t>19.10.2019 16:20:44</t>
  </si>
  <si>
    <t>19.10.2019 17:26:49</t>
  </si>
  <si>
    <t>609871</t>
  </si>
  <si>
    <t>KAŞIKÇI BAHADIRLAR TR 45-75-M00097_DIREK TIPI TRAFO HUCRESI H01</t>
  </si>
  <si>
    <t>17.10.2019 10:00:03</t>
  </si>
  <si>
    <t>17.10.2019 11:36:11</t>
  </si>
  <si>
    <t>633251</t>
  </si>
  <si>
    <t>KAŞIKÇI KÖYÜ TR-1 45-75-M00078_DIREK TIPI TRAFO HUCRESI H01</t>
  </si>
  <si>
    <t>27.10.2019 09:51:03</t>
  </si>
  <si>
    <t>27.10.2019 11:25:50</t>
  </si>
  <si>
    <t>584302</t>
  </si>
  <si>
    <t>KAŞIKÇI BAHADIRLAR TR 45-75-M00097_A</t>
  </si>
  <si>
    <t>05.10.2019 09:37:54</t>
  </si>
  <si>
    <t>05.10.2019 14:13:00</t>
  </si>
  <si>
    <t>594645</t>
  </si>
  <si>
    <t>HACIÜMMETLER TR-1 45-75-M00085_A</t>
  </si>
  <si>
    <t>05.10.2019 16:50:53</t>
  </si>
  <si>
    <t>05.10.2019 18:28:29</t>
  </si>
  <si>
    <t>608207</t>
  </si>
  <si>
    <t>ERENLER TR-1 45-75-M00088_DIREK TIPI TRAFO HUCRESI H01</t>
  </si>
  <si>
    <t>13.10.2019 10:11:59</t>
  </si>
  <si>
    <t>13.10.2019 11:55:27</t>
  </si>
  <si>
    <t>622323</t>
  </si>
  <si>
    <t>KAŞIKÇI KUYUDERE MAH.TR 45-75-M00082_DIREK TIPI TRAFO HUCRESI H01</t>
  </si>
  <si>
    <t>24.10.2019 11:34:06</t>
  </si>
  <si>
    <t>24.10.2019 15:07:36</t>
  </si>
  <si>
    <t>633921</t>
  </si>
  <si>
    <t>KAVACIK TR-1 45-77-M00001_945507010</t>
  </si>
  <si>
    <t>29.10.2019 13:42:11</t>
  </si>
  <si>
    <t>29.10.2019 14:21:56</t>
  </si>
  <si>
    <t>612023</t>
  </si>
  <si>
    <t>M-531 KAVAKLIDERE KÖK 35-02-M00531_A</t>
  </si>
  <si>
    <t>23.10.2019 14:43:29</t>
  </si>
  <si>
    <t>23.10.2019 16:16:56</t>
  </si>
  <si>
    <t>553025</t>
  </si>
  <si>
    <t>KAVAKALAN TR-2 45-72-L00738_DIREK TIPI TRAFO HUCRESI H01</t>
  </si>
  <si>
    <t>03.10.2019 10:13:05</t>
  </si>
  <si>
    <t>03.10.2019 19:03:18</t>
  </si>
  <si>
    <t>542216</t>
  </si>
  <si>
    <t>KAVAKALAN TR-2 45-72-L00738_49463978</t>
  </si>
  <si>
    <t>01.10.2019 10:09:18</t>
  </si>
  <si>
    <t>01.10.2019 14:05:03</t>
  </si>
  <si>
    <t>595195</t>
  </si>
  <si>
    <t>M-114 KAVAKLIDERE CAMİİ 35-14-M00114_8029462</t>
  </si>
  <si>
    <t>06.10.2019 18:38:28</t>
  </si>
  <si>
    <t>06.10.2019 19:19:46</t>
  </si>
  <si>
    <t>606596</t>
  </si>
  <si>
    <t>KAVAKLIDERE TR-5 45-73-M00308_44549260</t>
  </si>
  <si>
    <t>09.10.2019 11:35:51</t>
  </si>
  <si>
    <t>09.10.2019 16:30:01</t>
  </si>
  <si>
    <t>611168</t>
  </si>
  <si>
    <t>KAVAKLIERE TR-19 45-73-M01013_45-73-M01013</t>
  </si>
  <si>
    <t>21.10.2019 09:30:00</t>
  </si>
  <si>
    <t>21.10.2019 17:50:59</t>
  </si>
  <si>
    <t>633870</t>
  </si>
  <si>
    <t>29.10.2019 10:00:00</t>
  </si>
  <si>
    <t>29.10.2019 18:00:01</t>
  </si>
  <si>
    <t>633608</t>
  </si>
  <si>
    <t>KAVAKLIDERE TR-13 45-73-M01030_B</t>
  </si>
  <si>
    <t>28.10.2019 11:13:00</t>
  </si>
  <si>
    <t>28.10.2019 12:29:04</t>
  </si>
  <si>
    <t>563186</t>
  </si>
  <si>
    <t>M-529 35-02-M00529_35-02-M00529</t>
  </si>
  <si>
    <t>03.10.2019 16:14:36</t>
  </si>
  <si>
    <t>03.10.2019 16:25:46</t>
  </si>
  <si>
    <t>609325</t>
  </si>
  <si>
    <t>KAVAKLIDERE TR-12 45-73-M00145_  M05</t>
  </si>
  <si>
    <t>16.10.2019 09:13:00</t>
  </si>
  <si>
    <t>16.10.2019 16:14:50</t>
  </si>
  <si>
    <t>609716</t>
  </si>
  <si>
    <t>İSMETİYE TR-810 TARIMSAL SULAMA 45-73-M01006_DIREK TIPI TRAFO HUCRESI H01</t>
  </si>
  <si>
    <t>16.10.2019 20:07:31</t>
  </si>
  <si>
    <t>16.10.2019 21:31:28</t>
  </si>
  <si>
    <t>609638</t>
  </si>
  <si>
    <t>KAVAKLIDERE TR-6 45-73-M00310_B</t>
  </si>
  <si>
    <t>16.10.2019 18:01:57</t>
  </si>
  <si>
    <t>16.10.2019 18:53:12</t>
  </si>
  <si>
    <t>610813</t>
  </si>
  <si>
    <t>KAYACIK KÖK 45-75-M00065_  M04</t>
  </si>
  <si>
    <t>20.10.2019 08:07:31</t>
  </si>
  <si>
    <t>20.10.2019 08:57:52</t>
  </si>
  <si>
    <t>611764</t>
  </si>
  <si>
    <t>KAYACIK ÇATALKAYA TR-2 45-75-M00211_45-75-M00211</t>
  </si>
  <si>
    <t>22.10.2019 18:27:53</t>
  </si>
  <si>
    <t>22.10.2019 19:30:14</t>
  </si>
  <si>
    <t>633624</t>
  </si>
  <si>
    <t>KAYACIK ÇATALKAYA TR-2 45-75-M00211_C</t>
  </si>
  <si>
    <t>28.10.2019 11:55:00</t>
  </si>
  <si>
    <t>28.10.2019 15:17:23</t>
  </si>
  <si>
    <t>633883</t>
  </si>
  <si>
    <t>29.10.2019 11:11:35</t>
  </si>
  <si>
    <t>29.10.2019 16:17:48</t>
  </si>
  <si>
    <t>634109</t>
  </si>
  <si>
    <t>KAYACIK TR-1 45-75-M00209_  H</t>
  </si>
  <si>
    <t>30.10.2019 09:13:58</t>
  </si>
  <si>
    <t>30.10.2019 10:27:34</t>
  </si>
  <si>
    <t>633253</t>
  </si>
  <si>
    <t>27.10.2019 09:54:03</t>
  </si>
  <si>
    <t>27.10.2019 10:17:43</t>
  </si>
  <si>
    <t>633142</t>
  </si>
  <si>
    <t>26.10.2019 17:40:05</t>
  </si>
  <si>
    <t>26.10.2019 19:19:02</t>
  </si>
  <si>
    <t>633291</t>
  </si>
  <si>
    <t>KAYACIK ÇATALKAYA TR-1 45-75-M00210_DIREK TIPI TRAFO HUCRESI H01</t>
  </si>
  <si>
    <t>27.10.2019 11:20:35</t>
  </si>
  <si>
    <t>27.10.2019 14:15:39</t>
  </si>
  <si>
    <t>563183</t>
  </si>
  <si>
    <t>KAYACIK GÖKKÖY 45-75-M00215_B</t>
  </si>
  <si>
    <t>03.10.2019 16:05:04</t>
  </si>
  <si>
    <t>03.10.2019 19:22:39</t>
  </si>
  <si>
    <t>583522</t>
  </si>
  <si>
    <t>KAYACIK YANIKDAĞ TR-2 45-75-M00198_A</t>
  </si>
  <si>
    <t>04.10.2019 13:41:12</t>
  </si>
  <si>
    <t>04.10.2019 19:07:11</t>
  </si>
  <si>
    <t>542255</t>
  </si>
  <si>
    <t>KAYACIK ÇATALKAYA TR-1 45-75-M00210_B</t>
  </si>
  <si>
    <t>01.10.2019 11:16:27</t>
  </si>
  <si>
    <t>01.10.2019 12:21:46</t>
  </si>
  <si>
    <t>606926</t>
  </si>
  <si>
    <t>YANIKDAĞ TR-1 45-75-M00202_DIREK TIPI TRAFO HUCRESI H01</t>
  </si>
  <si>
    <t>10.10.2019 08:32:45</t>
  </si>
  <si>
    <t>10.10.2019 11:42:13</t>
  </si>
  <si>
    <t>605590</t>
  </si>
  <si>
    <t>07.10.2019 16:31:37</t>
  </si>
  <si>
    <t>07.10.2019 19:24:08</t>
  </si>
  <si>
    <t>612201</t>
  </si>
  <si>
    <t>KAYACIK KOZLUCA TR-2 45-75-M00227_DIREK TIPI TRAFO HUCRESI H01</t>
  </si>
  <si>
    <t>24.10.2019 07:28:13</t>
  </si>
  <si>
    <t>24.10.2019 08:25:14</t>
  </si>
  <si>
    <t>583493</t>
  </si>
  <si>
    <t>KAYALIOĞLU TR-1 45-72-L00071_953131144</t>
  </si>
  <si>
    <t>04.10.2019 12:58:26</t>
  </si>
  <si>
    <t>04.10.2019 14:05:03</t>
  </si>
  <si>
    <t>609228</t>
  </si>
  <si>
    <t>KAYAPINAR TR-1 45-71-M00963_953211678</t>
  </si>
  <si>
    <t>15.10.2019 19:25:30</t>
  </si>
  <si>
    <t>15.10.2019 20:35:57</t>
  </si>
  <si>
    <t>633447</t>
  </si>
  <si>
    <t>27.10.2019 19:46:01</t>
  </si>
  <si>
    <t>27.10.2019 20:43:11</t>
  </si>
  <si>
    <t>611629</t>
  </si>
  <si>
    <t>PAYAMLI TR-1 35-10-L00056_35-10-L00056</t>
  </si>
  <si>
    <t>22.10.2019 13:13:00</t>
  </si>
  <si>
    <t>22.10.2019 15:13:23</t>
  </si>
  <si>
    <t>595127</t>
  </si>
  <si>
    <t>EMİRALEM TR-9 35-28-M00232_953380680</t>
  </si>
  <si>
    <t>06.10.2019 16:09:51</t>
  </si>
  <si>
    <t>08.10.2019 17:15:47</t>
  </si>
  <si>
    <t>606368</t>
  </si>
  <si>
    <t>08.10.2019 20:35:00</t>
  </si>
  <si>
    <t>09.10.2019 10:20:31</t>
  </si>
  <si>
    <t>612096</t>
  </si>
  <si>
    <t>DİLEK ALİRIZA BEY MAH. TR-1 45-80-M00132_45-80-M00132</t>
  </si>
  <si>
    <t>23.10.2019 17:17:46</t>
  </si>
  <si>
    <t>23.10.2019 17:35:02</t>
  </si>
  <si>
    <t>611565</t>
  </si>
  <si>
    <t>TR-37 TARIMSAL SULAMA 45-80-M01037_45-80-M01037</t>
  </si>
  <si>
    <t>22.10.2019 10:14:15</t>
  </si>
  <si>
    <t>22.10.2019 12:16:40</t>
  </si>
  <si>
    <t>633389</t>
  </si>
  <si>
    <t>ZEYTİNKÖY TR-4 35-13-L00068_946417978</t>
  </si>
  <si>
    <t>27.10.2019 16:43:18</t>
  </si>
  <si>
    <t>27.10.2019 18:49:30</t>
  </si>
  <si>
    <t>606420</t>
  </si>
  <si>
    <t>KAZANLI TR-1 35-15-L00964_C</t>
  </si>
  <si>
    <t>09.10.2019 05:32:07</t>
  </si>
  <si>
    <t>09.10.2019 07:44:51</t>
  </si>
  <si>
    <t>605775</t>
  </si>
  <si>
    <t>KAZANLI TR-1 35-15-L00964_DIREK TIPI TRAFO HUCRESI H01</t>
  </si>
  <si>
    <t>08.10.2019 02:12:29</t>
  </si>
  <si>
    <t>08.10.2019 03:32:34</t>
  </si>
  <si>
    <t>595051</t>
  </si>
  <si>
    <t>KAZANLI TR-1 35-15-L00964_A</t>
  </si>
  <si>
    <t>06.10.2019 13:43:05</t>
  </si>
  <si>
    <t>06.10.2019 15:05:09</t>
  </si>
  <si>
    <t>595301</t>
  </si>
  <si>
    <t>OKLUİSA KÖK 45-81-M00046_  M04</t>
  </si>
  <si>
    <t>07.10.2019 07:01:41</t>
  </si>
  <si>
    <t>07.10.2019 07:52:36</t>
  </si>
  <si>
    <t>584051</t>
  </si>
  <si>
    <t>OKLUİSA KÖK 45-81-M00046_  M03</t>
  </si>
  <si>
    <t>05.10.2019 03:59:50</t>
  </si>
  <si>
    <t>05.10.2019 04:19:57</t>
  </si>
  <si>
    <t>584066</t>
  </si>
  <si>
    <t>05.10.2019 04:29:00</t>
  </si>
  <si>
    <t>05.10.2019 05:01:27</t>
  </si>
  <si>
    <t>606133</t>
  </si>
  <si>
    <t>OKLUİSA KÖK 45-81-M00046_  M05</t>
  </si>
  <si>
    <t>08.10.2019 13:31:07</t>
  </si>
  <si>
    <t>08.10.2019 14:27:49</t>
  </si>
  <si>
    <t>606729</t>
  </si>
  <si>
    <t>09.10.2019 16:08:51</t>
  </si>
  <si>
    <t>09.10.2019 16:40:20</t>
  </si>
  <si>
    <t>633011</t>
  </si>
  <si>
    <t>KAZIKLI TR-1 45-81-M00200_45-81-M00200</t>
  </si>
  <si>
    <t>26.10.2019 11:55:00</t>
  </si>
  <si>
    <t>26.10.2019 14:22:13</t>
  </si>
  <si>
    <t>634465</t>
  </si>
  <si>
    <t>31.10.2019 10:11:38</t>
  </si>
  <si>
    <t>31.10.2019 10:43:38</t>
  </si>
  <si>
    <t>632362</t>
  </si>
  <si>
    <t>24.10.2019 13:55:20</t>
  </si>
  <si>
    <t>24.10.2019 15:59:06</t>
  </si>
  <si>
    <t>607437</t>
  </si>
  <si>
    <t>KIZILCAOVA TR-4 35-20-L00173_35-20-L00173</t>
  </si>
  <si>
    <t>11.10.2019 10:08:00</t>
  </si>
  <si>
    <t>11.10.2019 12:30:57</t>
  </si>
  <si>
    <t>606488</t>
  </si>
  <si>
    <t>OVAKENT İM 35-15-A00003_MESCİTLİ L14</t>
  </si>
  <si>
    <t>09.10.2019 09:12:48</t>
  </si>
  <si>
    <t>09.10.2019 15:57:00</t>
  </si>
  <si>
    <t>610368</t>
  </si>
  <si>
    <t>18.10.2019 13:58:49</t>
  </si>
  <si>
    <t>18.10.2019 15:09:00</t>
  </si>
  <si>
    <t>605718</t>
  </si>
  <si>
    <t>AHMETLİ TR-54 45-84-L00054_A</t>
  </si>
  <si>
    <t>07.10.2019 21:27:16</t>
  </si>
  <si>
    <t>07.10.2019 21:47:51</t>
  </si>
  <si>
    <t>622308</t>
  </si>
  <si>
    <t>BAĞYURDU TR-11 35-27-L00241_35-27-L00241</t>
  </si>
  <si>
    <t>24.10.2019 11:12:00</t>
  </si>
  <si>
    <t>24.10.2019 13:54:42</t>
  </si>
  <si>
    <t>633520</t>
  </si>
  <si>
    <t>KEMALİYE DM (TR-1) 45-73-M00150_  M06</t>
  </si>
  <si>
    <t>28.10.2019 08:00:23</t>
  </si>
  <si>
    <t>28.10.2019 08:53:13</t>
  </si>
  <si>
    <t>609800</t>
  </si>
  <si>
    <t>KEMALİYE TR-7 45-73-M00155_  M01</t>
  </si>
  <si>
    <t>17.10.2019 08:15:32</t>
  </si>
  <si>
    <t>17.10.2019 09:54:41</t>
  </si>
  <si>
    <t>606555</t>
  </si>
  <si>
    <t>M-1146 35-02-M01146_35-02-M01146</t>
  </si>
  <si>
    <t>09.10.2019 10:17:05</t>
  </si>
  <si>
    <t>09.10.2019 11:27:18</t>
  </si>
  <si>
    <t>633412</t>
  </si>
  <si>
    <t>K-434 35-02-K00434_912976826</t>
  </si>
  <si>
    <t>27.10.2019 17:33:56</t>
  </si>
  <si>
    <t>27.10.2019 19:14:46</t>
  </si>
  <si>
    <t>610087</t>
  </si>
  <si>
    <t>17.10.2019 16:33:28</t>
  </si>
  <si>
    <t>17.10.2019 17:04:08</t>
  </si>
  <si>
    <t>611905</t>
  </si>
  <si>
    <t>YUKARIKEMER TR-1 45-78-M00621_49211571</t>
  </si>
  <si>
    <t>23.10.2019 09:54:00</t>
  </si>
  <si>
    <t>23.10.2019 11:01:08</t>
  </si>
  <si>
    <t>611954</t>
  </si>
  <si>
    <t>KEMERDAMLARI TR-2 45-78-M00587_A</t>
  </si>
  <si>
    <t>23.10.2019 11:21:00</t>
  </si>
  <si>
    <t>23.10.2019 11:55:59</t>
  </si>
  <si>
    <t>609137</t>
  </si>
  <si>
    <t>KEMERDAMLARI TR-1 45-78-M00588_49218464</t>
  </si>
  <si>
    <t>15.10.2019 15:56:00</t>
  </si>
  <si>
    <t>15.10.2019 16:58:29</t>
  </si>
  <si>
    <t>542388</t>
  </si>
  <si>
    <t>KEMERDAMLARI TR-1 45-78-M00588_49218495</t>
  </si>
  <si>
    <t>01.10.2019 15:48:00</t>
  </si>
  <si>
    <t>01.10.2019 18:40:40</t>
  </si>
  <si>
    <t>583694</t>
  </si>
  <si>
    <t>04.10.2019 16:56:35</t>
  </si>
  <si>
    <t>04.10.2019 18:33:00</t>
  </si>
  <si>
    <t>607820</t>
  </si>
  <si>
    <t>KEMER TARIMSAL SULAMA-1 45-78-M00584_DIREK TIPI TRAFO HUCRESI H01</t>
  </si>
  <si>
    <t>12.10.2019 09:06:39</t>
  </si>
  <si>
    <t>12.10.2019 11:36:30</t>
  </si>
  <si>
    <t>609933</t>
  </si>
  <si>
    <t>ARPACI TR-3 45-86-M00079_DIREK TIPI TRAFO HUCRESI H01</t>
  </si>
  <si>
    <t>17.10.2019 11:40:00</t>
  </si>
  <si>
    <t>17.10.2019 12:26:20</t>
  </si>
  <si>
    <t>633165</t>
  </si>
  <si>
    <t>KEMHALLI TR-1 45-86-M00086_DIREK TIPI TRAFO HUCRESI H01</t>
  </si>
  <si>
    <t>26.10.2019 19:30:05</t>
  </si>
  <si>
    <t>26.10.2019 20:30:05</t>
  </si>
  <si>
    <t>542132</t>
  </si>
  <si>
    <t>01.10.2019 08:21:30</t>
  </si>
  <si>
    <t>01.10.2019 09:34:28</t>
  </si>
  <si>
    <t>583450</t>
  </si>
  <si>
    <t>KEMİKLİDERE KÖK 45-80-M00108_  M04</t>
  </si>
  <si>
    <t>04.10.2019 11:30:00</t>
  </si>
  <si>
    <t>04.10.2019 11:54:35</t>
  </si>
  <si>
    <t>573343</t>
  </si>
  <si>
    <t>04.10.2019 07:51:00</t>
  </si>
  <si>
    <t>04.10.2019 08:50:36</t>
  </si>
  <si>
    <t>607384</t>
  </si>
  <si>
    <t>KEMİKLİDERE KÖK 45-80-M00108_  M05</t>
  </si>
  <si>
    <t>11.10.2019 08:52:27</t>
  </si>
  <si>
    <t>11.10.2019 12:20:59</t>
  </si>
  <si>
    <t>610435</t>
  </si>
  <si>
    <t>19.10.2019 08:52:00</t>
  </si>
  <si>
    <t>19.10.2019 09:59:50</t>
  </si>
  <si>
    <t>607006</t>
  </si>
  <si>
    <t>TR-20 TARIMSAL SULAMA 45-80-M01020_DIREK TIPI TRAFO HUCRESI H01</t>
  </si>
  <si>
    <t>10.10.2019 10:10:37</t>
  </si>
  <si>
    <t>10.10.2019 12:15:33</t>
  </si>
  <si>
    <t>594517</t>
  </si>
  <si>
    <t>KERPİÇLİK TR-1 45-74-M00103_45-74-M00103</t>
  </si>
  <si>
    <t>05.10.2019 14:25:59</t>
  </si>
  <si>
    <t>05.10.2019 15:24:32</t>
  </si>
  <si>
    <t>594559</t>
  </si>
  <si>
    <t>05.10.2019 15:18:50</t>
  </si>
  <si>
    <t>05.10.2019 16:56:22</t>
  </si>
  <si>
    <t>563160</t>
  </si>
  <si>
    <t>03.10.2019 14:50:07</t>
  </si>
  <si>
    <t>03.10.2019 16:23:58</t>
  </si>
  <si>
    <t>607869</t>
  </si>
  <si>
    <t>12.10.2019 11:17:13</t>
  </si>
  <si>
    <t>608191</t>
  </si>
  <si>
    <t>ARPALIK KÖK 45-83-M00137_İZZETTİN KÖK M02</t>
  </si>
  <si>
    <t>13.10.2019 09:25:00</t>
  </si>
  <si>
    <t>608178</t>
  </si>
  <si>
    <t>KESTANEDERESİ TR-1 45-73-M00229_A</t>
  </si>
  <si>
    <t>13.10.2019 09:09:02</t>
  </si>
  <si>
    <t>13.10.2019 13:06:35</t>
  </si>
  <si>
    <t>634443</t>
  </si>
  <si>
    <t>K-581 35-01-K00581_910402094</t>
  </si>
  <si>
    <t>31.10.2019 09:17:08</t>
  </si>
  <si>
    <t>31.10.2019 12:49:05</t>
  </si>
  <si>
    <t>609010</t>
  </si>
  <si>
    <t>KESTELLİ TR-1 45-84-L00036_955178649</t>
  </si>
  <si>
    <t>15.10.2019 11:16:21</t>
  </si>
  <si>
    <t>15.10.2019 11:52:50</t>
  </si>
  <si>
    <t>573361</t>
  </si>
  <si>
    <t>04.10.2019 08:41:43</t>
  </si>
  <si>
    <t>04.10.2019 09:14:03</t>
  </si>
  <si>
    <t>610315</t>
  </si>
  <si>
    <t>KILCANLAR TR-1 45-85-L00160_45-85-L00160</t>
  </si>
  <si>
    <t>573352</t>
  </si>
  <si>
    <t>KILCANLAR TR-1 45-75-M00248_DIREK TIPI TRAFO HUCRESI H01</t>
  </si>
  <si>
    <t>04.10.2019 08:17:58</t>
  </si>
  <si>
    <t>04.10.2019 10:46:50</t>
  </si>
  <si>
    <t>573433</t>
  </si>
  <si>
    <t>KILCANLAR GÖLCÜK TR-1 45-75-M00247_DIREK TIPI TRAFO HUCRESI H01</t>
  </si>
  <si>
    <t>04.10.2019 10:00:50</t>
  </si>
  <si>
    <t>04.10.2019 12:41:01</t>
  </si>
  <si>
    <t>583511</t>
  </si>
  <si>
    <t>04.10.2019 13:21:37</t>
  </si>
  <si>
    <t>04.10.2019 16:19:11</t>
  </si>
  <si>
    <t>595138</t>
  </si>
  <si>
    <t>KILCANLAR DEBELEK TR-1 45-75-M00129_DIREK TIPI TRAFO HUCRESI H01</t>
  </si>
  <si>
    <t>06.10.2019 16:28:13</t>
  </si>
  <si>
    <t>06.10.2019 20:31:48</t>
  </si>
  <si>
    <t>607326</t>
  </si>
  <si>
    <t>KINIK TR-1 45-81-M00139_45-81-M00139</t>
  </si>
  <si>
    <t>10.10.2019 22:25:04</t>
  </si>
  <si>
    <t>10.10.2019 23:55:42</t>
  </si>
  <si>
    <t>606713</t>
  </si>
  <si>
    <t>KINIK TR-1 45-81-M00139_DIREK TIPI TRAFO HUCRESI H01</t>
  </si>
  <si>
    <t>09.10.2019 15:37:56</t>
  </si>
  <si>
    <t>09.10.2019 17:38:42</t>
  </si>
  <si>
    <t>633100</t>
  </si>
  <si>
    <t>26.10.2019 17:00:00</t>
  </si>
  <si>
    <t>26.10.2019 17:30:49</t>
  </si>
  <si>
    <t>611503</t>
  </si>
  <si>
    <t>TR-34 35-27-M00034_  M01</t>
  </si>
  <si>
    <t>22.10.2019 09:01:00</t>
  </si>
  <si>
    <t>22.10.2019 15:06:31</t>
  </si>
  <si>
    <t>605746</t>
  </si>
  <si>
    <t>07.10.2019 23:35:37</t>
  </si>
  <si>
    <t>08.10.2019 12:06:43</t>
  </si>
  <si>
    <t>595306</t>
  </si>
  <si>
    <t>KIRAN KÖYÜ TR-1 45-75-M00187_DIREK TIPI TRAFO HUCRESI H01</t>
  </si>
  <si>
    <t>07.10.2019 07:50:11</t>
  </si>
  <si>
    <t>07.10.2019 09:38:56</t>
  </si>
  <si>
    <t>608669</t>
  </si>
  <si>
    <t>14.10.2019 14:29:00</t>
  </si>
  <si>
    <t>14.10.2019 15:23:41</t>
  </si>
  <si>
    <t>542515</t>
  </si>
  <si>
    <t>KIRANŞEYH 45-86-M00120_DIREK TIPI TRAFO HUCRESI H01</t>
  </si>
  <si>
    <t>02.10.2019 00:13:58</t>
  </si>
  <si>
    <t>02.10.2019 00:17:00</t>
  </si>
  <si>
    <t>542541</t>
  </si>
  <si>
    <t>BEKTAŞLAR TR-2 45-78-M00485_DIREK TIPI TRAFO HUCRESI H01</t>
  </si>
  <si>
    <t>02.10.2019 08:00:11</t>
  </si>
  <si>
    <t>02.10.2019 09:28:31</t>
  </si>
  <si>
    <t>607379</t>
  </si>
  <si>
    <t>KIRDAMLARI TR-1 45-78-M00504_49232550</t>
  </si>
  <si>
    <t>11.10.2019 08:36:05</t>
  </si>
  <si>
    <t>11.10.2019 11:43:25</t>
  </si>
  <si>
    <t>608043</t>
  </si>
  <si>
    <t>KIRDAMLARI TR-1 45-78-M00504_49232548</t>
  </si>
  <si>
    <t>12.10.2019 17:20:11</t>
  </si>
  <si>
    <t>12.10.2019 18:05:52</t>
  </si>
  <si>
    <t>611770</t>
  </si>
  <si>
    <t>KIRDAMLARI BOĞAZİÇİ TR-2 45-78-M00478_DIREK TIPI TRAFO HUCRESI H01</t>
  </si>
  <si>
    <t>22.10.2019 18:36:31</t>
  </si>
  <si>
    <t>22.10.2019 20:55:22</t>
  </si>
  <si>
    <t>610555</t>
  </si>
  <si>
    <t>KIRDAMLARI KARGACIK TR-1 45-78-M00499_45-78-M00499</t>
  </si>
  <si>
    <t>19.10.2019 11:48:44</t>
  </si>
  <si>
    <t>19.10.2019 13:11:48</t>
  </si>
  <si>
    <t>609753</t>
  </si>
  <si>
    <t>KIRDAMLARI BOĞAZİÇİ TR-2 45-78-M00478_49233059</t>
  </si>
  <si>
    <t>16.10.2019 23:08:20</t>
  </si>
  <si>
    <t>16.10.2019 23:58:41</t>
  </si>
  <si>
    <t>607818</t>
  </si>
  <si>
    <t>M-2205 DOĞANCILAR TR-2 35-03-M02205_915189757</t>
  </si>
  <si>
    <t>12.10.2019 09:03:43</t>
  </si>
  <si>
    <t>12.10.2019 12:27:01</t>
  </si>
  <si>
    <t>608320</t>
  </si>
  <si>
    <t>GELENBE TR-1 45-76-L00060_A</t>
  </si>
  <si>
    <t>13.10.2019 15:48:59</t>
  </si>
  <si>
    <t>13.10.2019 18:29:34</t>
  </si>
  <si>
    <t>607876</t>
  </si>
  <si>
    <t>GELENBE İM 45-76-A00001_TR-A GİRİŞ L15</t>
  </si>
  <si>
    <t>12.10.2019 10:40:53</t>
  </si>
  <si>
    <t>12.10.2019 11:43:37</t>
  </si>
  <si>
    <t>606875</t>
  </si>
  <si>
    <t>GELENBE TR-2 45-76-L00061_A</t>
  </si>
  <si>
    <t>09.10.2019 23:47:51</t>
  </si>
  <si>
    <t>10.10.2019 01:05:26</t>
  </si>
  <si>
    <t>607063</t>
  </si>
  <si>
    <t>GELENBE TR-2 45-76-L00061_B</t>
  </si>
  <si>
    <t>10.10.2019 11:20:01</t>
  </si>
  <si>
    <t>10.10.2019 12:04:07</t>
  </si>
  <si>
    <t>634092</t>
  </si>
  <si>
    <t>GELENBE İM 45-76-A00001_SAKARLI M03</t>
  </si>
  <si>
    <t>30.10.2019 09:02:03</t>
  </si>
  <si>
    <t>30.10.2019 17:35:15</t>
  </si>
  <si>
    <t>634602</t>
  </si>
  <si>
    <t>31.10.2019 15:32:18</t>
  </si>
  <si>
    <t>31.10.2019 16:29:58</t>
  </si>
  <si>
    <t>608974</t>
  </si>
  <si>
    <t>TR-18 35-16-L00018_953318181</t>
  </si>
  <si>
    <t>15.10.2019 10:19:49</t>
  </si>
  <si>
    <t>15.10.2019 10:56:05</t>
  </si>
  <si>
    <t>610639</t>
  </si>
  <si>
    <t>19.10.2019 14:29:53</t>
  </si>
  <si>
    <t>19.10.2019 16:51:40</t>
  </si>
  <si>
    <t>610032</t>
  </si>
  <si>
    <t>AHMETLİ TR-3 45-84-L00003_955178794</t>
  </si>
  <si>
    <t>17.10.2019 15:21:44</t>
  </si>
  <si>
    <t>17.10.2019 15:54:53</t>
  </si>
  <si>
    <t>542784</t>
  </si>
  <si>
    <t>KISIK TR-1 (M-135) 35-22-M00135_5646115</t>
  </si>
  <si>
    <t>02.10.2019 15:36:36</t>
  </si>
  <si>
    <t>02.10.2019 18:17:08</t>
  </si>
  <si>
    <t>606386</t>
  </si>
  <si>
    <t>08.10.2019 22:16:33</t>
  </si>
  <si>
    <t>08.10.2019 22:20:39</t>
  </si>
  <si>
    <t>542404</t>
  </si>
  <si>
    <t>TR-21 35-19-L00021_7489638</t>
  </si>
  <si>
    <t>01.10.2019 16:02:47</t>
  </si>
  <si>
    <t>01.10.2019 18:00:12</t>
  </si>
  <si>
    <t>612162</t>
  </si>
  <si>
    <t>KIŞLAKÖY KÖYÜ TR-1 45-71-M01706_953211233</t>
  </si>
  <si>
    <t>23.10.2019 20:26:32</t>
  </si>
  <si>
    <t>23.10.2019 23:06:06</t>
  </si>
  <si>
    <t>611577</t>
  </si>
  <si>
    <t>JANDARMA GENEL KOM. ANTEN VERİCİ 35-20-L00356Ö_DIREK TIPI TRAFO HUCRESI H01</t>
  </si>
  <si>
    <t>22.10.2019 10:45:41</t>
  </si>
  <si>
    <t>22.10.2019 14:24:38</t>
  </si>
  <si>
    <t>606103</t>
  </si>
  <si>
    <t>KIZILCAAĞAÇ TR-1 35-20-L00354_DIREK TIPI TRAFO HUCRESI H01</t>
  </si>
  <si>
    <t>08.10.2019 11:58:45</t>
  </si>
  <si>
    <t>08.10.2019 17:18:41</t>
  </si>
  <si>
    <t>608451</t>
  </si>
  <si>
    <t>İBRAHİM SEZEN-2 SULAMA GRUBU 35-29-M00379_DIREK TIPI TRAFO HUCRESI H01</t>
  </si>
  <si>
    <t>14.10.2019 07:20:16</t>
  </si>
  <si>
    <t>14.10.2019 09:55:19</t>
  </si>
  <si>
    <t>608655</t>
  </si>
  <si>
    <t>14.10.2019 13:42:48</t>
  </si>
  <si>
    <t>14.10.2019 14:57:52</t>
  </si>
  <si>
    <t>611475</t>
  </si>
  <si>
    <t>KIZILCAAVLU TR-1 35-29-L00565_A</t>
  </si>
  <si>
    <t>22.10.2019 07:57:01</t>
  </si>
  <si>
    <t>22.10.2019 09:47:19</t>
  </si>
  <si>
    <t>633140</t>
  </si>
  <si>
    <t>KIZILCAAVLU TR-5 35-29-L00576_DIREK TIPI TRAFO HUCRESI H01</t>
  </si>
  <si>
    <t>26.10.2019 18:07:39</t>
  </si>
  <si>
    <t>26.10.2019 21:42:52</t>
  </si>
  <si>
    <t>632848</t>
  </si>
  <si>
    <t>KIZILÇUKUR TR-1 35-30-L00151_955295410</t>
  </si>
  <si>
    <t>25.10.2019 19:07:27</t>
  </si>
  <si>
    <t>25.10.2019 21:19:05</t>
  </si>
  <si>
    <t>594944</t>
  </si>
  <si>
    <t>KIZILDAM TR-1 45-75-M00149_DIREK TIPI TRAFO HUCRESI H01</t>
  </si>
  <si>
    <t>06.10.2019 10:11:33</t>
  </si>
  <si>
    <t>06.10.2019 11:56:08</t>
  </si>
  <si>
    <t>594741</t>
  </si>
  <si>
    <t>KIZILAVLU KÖK 45-78-M00837_  M01</t>
  </si>
  <si>
    <t>05.10.2019 19:43:12</t>
  </si>
  <si>
    <t>05.10.2019 19:58:39</t>
  </si>
  <si>
    <t>595307</t>
  </si>
  <si>
    <t>07.10.2019 07:50:45</t>
  </si>
  <si>
    <t>07.10.2019 09:24:52</t>
  </si>
  <si>
    <t>594543</t>
  </si>
  <si>
    <t>05.10.2019 15:02:09</t>
  </si>
  <si>
    <t>05.10.2019 15:46:08</t>
  </si>
  <si>
    <t>542304</t>
  </si>
  <si>
    <t>KIZILAVLU KÖK 45-78-M00837_  M02</t>
  </si>
  <si>
    <t>01.10.2019 13:10:08</t>
  </si>
  <si>
    <t>01.10.2019 14:06:40</t>
  </si>
  <si>
    <t>542215</t>
  </si>
  <si>
    <t>KIZILAVLU TR-1 45-78-M00838_DIREK TIPI TRAFO HUCRESI H01</t>
  </si>
  <si>
    <t>01.10.2019 10:16:23</t>
  </si>
  <si>
    <t>01.10.2019 13:15:56</t>
  </si>
  <si>
    <t>573270</t>
  </si>
  <si>
    <t>03.10.2019 19:36:57</t>
  </si>
  <si>
    <t>03.10.2019 21:59:08</t>
  </si>
  <si>
    <t>573327</t>
  </si>
  <si>
    <t>04.10.2019 01:15:38</t>
  </si>
  <si>
    <t>04.10.2019 01:23:02</t>
  </si>
  <si>
    <t>606949</t>
  </si>
  <si>
    <t>10.10.2019 09:09:59</t>
  </si>
  <si>
    <t>10.10.2019 17:48:07</t>
  </si>
  <si>
    <t>606482</t>
  </si>
  <si>
    <t>09.10.2019 09:27:52</t>
  </si>
  <si>
    <t>09.10.2019 09:32:45</t>
  </si>
  <si>
    <t>606328</t>
  </si>
  <si>
    <t>BİRGİ TR-10 35-15-L00266_950385617</t>
  </si>
  <si>
    <t>08.10.2019 18:46:54</t>
  </si>
  <si>
    <t>634574</t>
  </si>
  <si>
    <t>KIZILÜZÜM TR-1 35-27-M00080_98929141</t>
  </si>
  <si>
    <t>31.10.2019 14:04:27</t>
  </si>
  <si>
    <t>31.10.2019 15:00:18</t>
  </si>
  <si>
    <t>605960</t>
  </si>
  <si>
    <t>ERZE AMBALAJ KÖK 35-27-M00086_  M04</t>
  </si>
  <si>
    <t>08.10.2019 09:30:23</t>
  </si>
  <si>
    <t>08.10.2019 11:18:25</t>
  </si>
  <si>
    <t>607269</t>
  </si>
  <si>
    <t>KİLLİK TR-16 45-73-M00350_B</t>
  </si>
  <si>
    <t>10.10.2019 18:40:25</t>
  </si>
  <si>
    <t>10.10.2019 20:29:37</t>
  </si>
  <si>
    <t>634463</t>
  </si>
  <si>
    <t>ILGIN TR-566 TARIMSAL SULAMA 45-73-M00586_DIREK TIPI TRAFO HUCRESI H01</t>
  </si>
  <si>
    <t>31.10.2019 10:08:00</t>
  </si>
  <si>
    <t>31.10.2019 11:18:40</t>
  </si>
  <si>
    <t>634405</t>
  </si>
  <si>
    <t>31.10.2019 08:22:30</t>
  </si>
  <si>
    <t>31.10.2019 08:53:14</t>
  </si>
  <si>
    <t>610937</t>
  </si>
  <si>
    <t>20.10.2019 12:15:07</t>
  </si>
  <si>
    <t>20.10.2019 14:14:53</t>
  </si>
  <si>
    <t>632650</t>
  </si>
  <si>
    <t>TR-5 35-27-M00005_  M02</t>
  </si>
  <si>
    <t>25.10.2019 10:32:25</t>
  </si>
  <si>
    <t>25.10.2019 12:15:02</t>
  </si>
  <si>
    <t>611531</t>
  </si>
  <si>
    <t>KİRELİ TR-1 35-29-L00456_35-29-L00456</t>
  </si>
  <si>
    <t>22.10.2019 09:35:00</t>
  </si>
  <si>
    <t>22.10.2019 13:17:26</t>
  </si>
  <si>
    <t>612159</t>
  </si>
  <si>
    <t>MEHMET ÖZ SULAMA GRUBU 35-29-M00162_B</t>
  </si>
  <si>
    <t>23.10.2019 20:08:50</t>
  </si>
  <si>
    <t>23.10.2019 21:26:47</t>
  </si>
  <si>
    <t>611635</t>
  </si>
  <si>
    <t>22.10.2019 13:19:00</t>
  </si>
  <si>
    <t>22.10.2019 13:39:35</t>
  </si>
  <si>
    <t>634016</t>
  </si>
  <si>
    <t>KOBAKLAR TR-1 45-75-M00154_45-75-M00154</t>
  </si>
  <si>
    <t>29.10.2019 18:49:18</t>
  </si>
  <si>
    <t>29.10.2019 22:07:34</t>
  </si>
  <si>
    <t>606455</t>
  </si>
  <si>
    <t>PAYAMLI M-5 35-25-M00161_915956225</t>
  </si>
  <si>
    <t>09.10.2019 08:31:12</t>
  </si>
  <si>
    <t>09.10.2019 14:50:48</t>
  </si>
  <si>
    <t>608741</t>
  </si>
  <si>
    <t>KINIK ORGANİZE DM 35-24-M00208_KINIK-2 M22</t>
  </si>
  <si>
    <t>14.10.2019 17:14:00</t>
  </si>
  <si>
    <t>542643</t>
  </si>
  <si>
    <t>KINIK ORGANİZE DM 35-24-M00208_KOCAÖMERLİ KÖYLER M01</t>
  </si>
  <si>
    <t>02.10.2019 10:36:50</t>
  </si>
  <si>
    <t>02.10.2019 12:42:09</t>
  </si>
  <si>
    <t>633628</t>
  </si>
  <si>
    <t>28.10.2019 12:00:44</t>
  </si>
  <si>
    <t>28.10.2019 13:01:34</t>
  </si>
  <si>
    <t>633675</t>
  </si>
  <si>
    <t>KOCAÖMERLİ TR-1 35-24-M00074_DIREK TIPI TRAFO HUCRESI H01</t>
  </si>
  <si>
    <t>28.10.2019 13:33:57</t>
  </si>
  <si>
    <t>28.10.2019 14:53:05</t>
  </si>
  <si>
    <t>610575</t>
  </si>
  <si>
    <t>19.10.2019 12:28:47</t>
  </si>
  <si>
    <t>19.10.2019 13:16:41</t>
  </si>
  <si>
    <t>609500</t>
  </si>
  <si>
    <t>16.10.2019 13:33:00</t>
  </si>
  <si>
    <t>16.10.2019 15:00:09</t>
  </si>
  <si>
    <t>611545</t>
  </si>
  <si>
    <t>TR-99 35-16-L00099_47577940</t>
  </si>
  <si>
    <t>22.10.2019 09:38:55</t>
  </si>
  <si>
    <t>22.10.2019 10:25:17</t>
  </si>
  <si>
    <t>608100</t>
  </si>
  <si>
    <t>TR-151 35-16-L00151_953335222</t>
  </si>
  <si>
    <t>12.10.2019 19:57:13</t>
  </si>
  <si>
    <t>12.10.2019 22:42:09</t>
  </si>
  <si>
    <t>606710</t>
  </si>
  <si>
    <t>KARAOĞLANLI TR-3 45-71-M00567_A</t>
  </si>
  <si>
    <t>09.10.2019 15:26:38</t>
  </si>
  <si>
    <t>09.10.2019 22:46:14</t>
  </si>
  <si>
    <t>607844</t>
  </si>
  <si>
    <t>KODUKBURUN TR-1 35-24-M00102_DIREK TIPI TRAFO HUCRESI H01</t>
  </si>
  <si>
    <t>12.10.2019 09:34:29</t>
  </si>
  <si>
    <t>12.10.2019 12:40:38</t>
  </si>
  <si>
    <t>611220</t>
  </si>
  <si>
    <t>KODUKBURUN TR-1 35-24-M00102_B</t>
  </si>
  <si>
    <t>21.10.2019 10:50:47</t>
  </si>
  <si>
    <t>21.10.2019 11:46:03</t>
  </si>
  <si>
    <t>633280</t>
  </si>
  <si>
    <t>KODUKBURUN TR-1 35-24-M00102_35-24-M00102</t>
  </si>
  <si>
    <t>27.10.2019 11:03:00</t>
  </si>
  <si>
    <t>27.10.2019 13:30:31</t>
  </si>
  <si>
    <t>633179</t>
  </si>
  <si>
    <t>KOLDERE KÖK 45-80-M00051_  M06</t>
  </si>
  <si>
    <t>26.10.2019 21:39:20</t>
  </si>
  <si>
    <t>26.10.2019 22:06:00</t>
  </si>
  <si>
    <t>609445</t>
  </si>
  <si>
    <t>GÜRES KÖK 45-80-M00053_  M01</t>
  </si>
  <si>
    <t>16.10.2019 11:31:07</t>
  </si>
  <si>
    <t>16.10.2019 15:51:52</t>
  </si>
  <si>
    <t>609786</t>
  </si>
  <si>
    <t>17.10.2019 07:20:57</t>
  </si>
  <si>
    <t>17.10.2019 07:46:47</t>
  </si>
  <si>
    <t>608323</t>
  </si>
  <si>
    <t>13.10.2019 15:53:41</t>
  </si>
  <si>
    <t>13.10.2019 16:28:32</t>
  </si>
  <si>
    <t>606739</t>
  </si>
  <si>
    <t>KOLDERE KÖK 45-80-M00051_  M01</t>
  </si>
  <si>
    <t>09.10.2019 16:25:09</t>
  </si>
  <si>
    <t>09.10.2019 17:06:52</t>
  </si>
  <si>
    <t>605984</t>
  </si>
  <si>
    <t>KOLDERE TR-2 45-80-M00114_A</t>
  </si>
  <si>
    <t>08.10.2019 10:19:44</t>
  </si>
  <si>
    <t>08.10.2019 12:21:57</t>
  </si>
  <si>
    <t>606063</t>
  </si>
  <si>
    <t>08.10.2019 11:07:37</t>
  </si>
  <si>
    <t>08.10.2019 12:35:07</t>
  </si>
  <si>
    <t>542223</t>
  </si>
  <si>
    <t>01.10.2019 10:28:49</t>
  </si>
  <si>
    <t>01.10.2019 10:35:59</t>
  </si>
  <si>
    <t>542178</t>
  </si>
  <si>
    <t>TR-92 TARIMSAL SULAMA 45-80-M01092_DIREK TIPI TRAFO HUCRESI H01</t>
  </si>
  <si>
    <t>01.10.2019 09:31:57</t>
  </si>
  <si>
    <t>01.10.2019 10:38:00</t>
  </si>
  <si>
    <t>563195</t>
  </si>
  <si>
    <t>03.10.2019 16:20:29</t>
  </si>
  <si>
    <t>03.10.2019 16:56:00</t>
  </si>
  <si>
    <t>634129</t>
  </si>
  <si>
    <t>KOLDERE KÖK 45-80-M00051_  M03</t>
  </si>
  <si>
    <t>30.10.2019 09:48:33</t>
  </si>
  <si>
    <t>609417</t>
  </si>
  <si>
    <t>16.10.2019 10:59:03</t>
  </si>
  <si>
    <t>16.10.2019 11:41:06</t>
  </si>
  <si>
    <t>609233</t>
  </si>
  <si>
    <t>YAKAPINAR TR-5 35-20-L00138_955200354</t>
  </si>
  <si>
    <t>15.10.2019 19:33:16</t>
  </si>
  <si>
    <t>15.10.2019 22:11:16</t>
  </si>
  <si>
    <t>608822</t>
  </si>
  <si>
    <t>MEHMET ZEYTİN SULAMA GRUBU 35-29-M00260_DIREK TIPI TRAFO HUCRESI H01</t>
  </si>
  <si>
    <t>14.10.2019 20:31:36</t>
  </si>
  <si>
    <t>14.10.2019 22:51:13</t>
  </si>
  <si>
    <t>595163</t>
  </si>
  <si>
    <t>KONURCA YAYLA TR-1 45-77-M00181_  H</t>
  </si>
  <si>
    <t>06.10.2019 16:48:20</t>
  </si>
  <si>
    <t>06.10.2019 21:04:00</t>
  </si>
  <si>
    <t>609590</t>
  </si>
  <si>
    <t>KONURCA HACIUMMETLER TR 45-77-M00109_DIREK TIPI TRAFO HUCRESI H01</t>
  </si>
  <si>
    <t>16.10.2019 16:43:12</t>
  </si>
  <si>
    <t>16.10.2019 21:27:53</t>
  </si>
  <si>
    <t>634194</t>
  </si>
  <si>
    <t>KONURCA YAYLA TR-1 45-77-M00181_45-77-M00181</t>
  </si>
  <si>
    <t>30.10.2019 11:35:21</t>
  </si>
  <si>
    <t>30.10.2019 12:15:17</t>
  </si>
  <si>
    <t>633431</t>
  </si>
  <si>
    <t>27.10.2019 18:49:59</t>
  </si>
  <si>
    <t>27.10.2019 19:40:35</t>
  </si>
  <si>
    <t>542798</t>
  </si>
  <si>
    <t>TR-1-4/5 KİLİSE KABİN 35-20-L00028_955192498</t>
  </si>
  <si>
    <t>02.10.2019 16:03:27</t>
  </si>
  <si>
    <t>02.10.2019 17:48:33</t>
  </si>
  <si>
    <t>610334</t>
  </si>
  <si>
    <t>ZEYTİNLİOVA TR-5 45-72-L00413_956486268</t>
  </si>
  <si>
    <t>18.10.2019 21:38:08</t>
  </si>
  <si>
    <t>18.10.2019 22:52:59</t>
  </si>
  <si>
    <t>610240</t>
  </si>
  <si>
    <t>KIZILOBA TR-1 35-20-L00257_955205077</t>
  </si>
  <si>
    <t>18.10.2019 08:50:00</t>
  </si>
  <si>
    <t>18.10.2019 10:23:45</t>
  </si>
  <si>
    <t>594762</t>
  </si>
  <si>
    <t>KIZILKEÇİLİ KÖYÜ TR-1 35-20-L00393_955205175</t>
  </si>
  <si>
    <t>05.10.2019 18:50:51</t>
  </si>
  <si>
    <t>06.10.2019 18:33:42</t>
  </si>
  <si>
    <t>607191</t>
  </si>
  <si>
    <t>KIZILAVLU TR-1 45-78-M00838_953287627</t>
  </si>
  <si>
    <t>10.10.2019 15:42:56</t>
  </si>
  <si>
    <t>10.10.2019 18:23:19</t>
  </si>
  <si>
    <t>609138</t>
  </si>
  <si>
    <t>KIZILDAM TR-1 45-75-M00149_945603202</t>
  </si>
  <si>
    <t>15.10.2019 15:50:16</t>
  </si>
  <si>
    <t>15.10.2019 17:59:15</t>
  </si>
  <si>
    <t>609110</t>
  </si>
  <si>
    <t>TR-18 35-16-L00018_953318232</t>
  </si>
  <si>
    <t>15.10.2019 14:28:48</t>
  </si>
  <si>
    <t>15.10.2019 15:23:53</t>
  </si>
  <si>
    <t>605415</t>
  </si>
  <si>
    <t>GELENBE TR-3 45-76-L00062_955237948</t>
  </si>
  <si>
    <t>07.10.2019 10:48:09</t>
  </si>
  <si>
    <t>07.10.2019 11:43:43</t>
  </si>
  <si>
    <t>542331</t>
  </si>
  <si>
    <t>GELENBE TR-3 45-76-L00062_955236088</t>
  </si>
  <si>
    <t>01.10.2019 13:50:44</t>
  </si>
  <si>
    <t>01.10.2019 14:06:58</t>
  </si>
  <si>
    <t>612136</t>
  </si>
  <si>
    <t>KILAVUZLAR TR-1 45-74-M00199_945592964</t>
  </si>
  <si>
    <t>23.10.2019 18:54:47</t>
  </si>
  <si>
    <t>23.10.2019 19:46:18</t>
  </si>
  <si>
    <t>583730</t>
  </si>
  <si>
    <t>KERPİÇLİK KÖYÜ TR-1 35-15-L00546_950378899</t>
  </si>
  <si>
    <t>04.10.2019 17:52:33</t>
  </si>
  <si>
    <t>04.10.2019 19:25:35</t>
  </si>
  <si>
    <t>610184</t>
  </si>
  <si>
    <t>KEMER KÖYÜ PARNALI TR-3 35-15-L00276_950407801</t>
  </si>
  <si>
    <t>17.10.2019 20:00:17</t>
  </si>
  <si>
    <t>17.10.2019 23:07:42</t>
  </si>
  <si>
    <t>542445</t>
  </si>
  <si>
    <t>KEMENLER TR-1 35-15-L00094_950379134</t>
  </si>
  <si>
    <t>01.10.2019 17:41:45</t>
  </si>
  <si>
    <t>01.10.2019 19:44:43</t>
  </si>
  <si>
    <t>594489</t>
  </si>
  <si>
    <t>ÖRNEKKÖY TR4 35-27-L00129_98710554</t>
  </si>
  <si>
    <t>05.10.2019 13:34:12</t>
  </si>
  <si>
    <t>05.10.2019 14:38:03</t>
  </si>
  <si>
    <t>634597</t>
  </si>
  <si>
    <t>KEMALİYE TR-4 TARIMSAL SULAMA 45-73-M00980_DIREK TIPI TRAFO HUCRESI H01</t>
  </si>
  <si>
    <t>31.10.2019 15:23:22</t>
  </si>
  <si>
    <t>31.10.2019 17:22:09</t>
  </si>
  <si>
    <t>584168</t>
  </si>
  <si>
    <t>DELİÖMER TR-1 35-22-M00280_35-22-M00280</t>
  </si>
  <si>
    <t>05.10.2019 08:04:54</t>
  </si>
  <si>
    <t>05.10.2019 08:57:26</t>
  </si>
  <si>
    <t>563204</t>
  </si>
  <si>
    <t>TR-31 35-26-M00031_956614487</t>
  </si>
  <si>
    <t>03.10.2019 16:39:41</t>
  </si>
  <si>
    <t>03.10.2019 17:46:58</t>
  </si>
  <si>
    <t>563152</t>
  </si>
  <si>
    <t>CANLI TR-4 35-20-L00135_955201838</t>
  </si>
  <si>
    <t>03.10.2019 14:29:33</t>
  </si>
  <si>
    <t>04.10.2019 15:17:06</t>
  </si>
  <si>
    <t>606305</t>
  </si>
  <si>
    <t>KAYACIK TR-2 45-75-M00066_945617009</t>
  </si>
  <si>
    <t>08.10.2019 18:18:27</t>
  </si>
  <si>
    <t>08.10.2019 21:56:20</t>
  </si>
  <si>
    <t>542914</t>
  </si>
  <si>
    <t>KAYACIK TR-2 45-75-M00066_945617013</t>
  </si>
  <si>
    <t>02.10.2019 21:49:00</t>
  </si>
  <si>
    <t>03.10.2019 11:05:01</t>
  </si>
  <si>
    <t>611403</t>
  </si>
  <si>
    <t>HACIÜMMETLER TR-1 45-75-M00085_945600753</t>
  </si>
  <si>
    <t>21.10.2019 18:20:04</t>
  </si>
  <si>
    <t>21.10.2019 20:12:11</t>
  </si>
  <si>
    <t>610719</t>
  </si>
  <si>
    <t>ERENLER TR-1 45-75-M00088_945600626</t>
  </si>
  <si>
    <t>19.10.2019 17:56:57</t>
  </si>
  <si>
    <t>19.10.2019 19:12:44</t>
  </si>
  <si>
    <t>612175</t>
  </si>
  <si>
    <t>KARŞIYAKA MAHALLESİ TR-1 35-17-R00008_950311628</t>
  </si>
  <si>
    <t>23.10.2019 21:29:54</t>
  </si>
  <si>
    <t>23.10.2019 23:24:27</t>
  </si>
  <si>
    <t>633662</t>
  </si>
  <si>
    <t>KARATEKKE EĞRİAZMAK TR-3 35-29-L00140_950334556</t>
  </si>
  <si>
    <t>28.10.2019 12:40:15</t>
  </si>
  <si>
    <t>28.10.2019 13:33:53</t>
  </si>
  <si>
    <t>609306</t>
  </si>
  <si>
    <t>16.10.2019 11:52:32</t>
  </si>
  <si>
    <t>609624</t>
  </si>
  <si>
    <t>16.10.2019 18:04:40</t>
  </si>
  <si>
    <t>16.10.2019 18:23:38</t>
  </si>
  <si>
    <t>583434</t>
  </si>
  <si>
    <t>04.10.2019 11:21:55</t>
  </si>
  <si>
    <t>04.10.2019 11:26:51</t>
  </si>
  <si>
    <t>606337</t>
  </si>
  <si>
    <t>08.10.2019 19:13:19</t>
  </si>
  <si>
    <t>08.10.2019 19:30:05</t>
  </si>
  <si>
    <t>605738</t>
  </si>
  <si>
    <t>07.10.2019 22:56:00</t>
  </si>
  <si>
    <t>07.10.2019 23:45:48</t>
  </si>
  <si>
    <t>605848</t>
  </si>
  <si>
    <t>08.10.2019 07:21:21</t>
  </si>
  <si>
    <t>08.10.2019 07:55:38</t>
  </si>
  <si>
    <t>607939</t>
  </si>
  <si>
    <t>KARAPINAR TR-1 35-20-L00281_955206017</t>
  </si>
  <si>
    <t>12.10.2019 12:56:15</t>
  </si>
  <si>
    <t>12.10.2019 13:56:17</t>
  </si>
  <si>
    <t>606955</t>
  </si>
  <si>
    <t>KARAPINAR TR-1 35-20-L00281_955206179</t>
  </si>
  <si>
    <t>10.10.2019 09:04:14</t>
  </si>
  <si>
    <t>10.10.2019 10:53:52</t>
  </si>
  <si>
    <t>573260</t>
  </si>
  <si>
    <t>KARAPINAR TR-1 35-20-L00281_955206104</t>
  </si>
  <si>
    <t>03.10.2019 19:00:46</t>
  </si>
  <si>
    <t>03.10.2019 20:15:30</t>
  </si>
  <si>
    <t>611600</t>
  </si>
  <si>
    <t>TR-79 35-30-L00079_955330877</t>
  </si>
  <si>
    <t>22.10.2019 11:15:47</t>
  </si>
  <si>
    <t>22.10.2019 18:50:01</t>
  </si>
  <si>
    <t>610919</t>
  </si>
  <si>
    <t>KARAKUYU TR-2 35-22-M00290_955287091</t>
  </si>
  <si>
    <t>20.10.2019 11:22:37</t>
  </si>
  <si>
    <t>20.10.2019 12:32:50</t>
  </si>
  <si>
    <t>633999</t>
  </si>
  <si>
    <t>KARAKUYU TR-4 35-22-M00292_955259560</t>
  </si>
  <si>
    <t>29.10.2019 18:02:27</t>
  </si>
  <si>
    <t>29.10.2019 18:58:00</t>
  </si>
  <si>
    <t>632743</t>
  </si>
  <si>
    <t>KARAKURT TR-4 45-76-M00088_955252357</t>
  </si>
  <si>
    <t>25.10.2019 14:20:44</t>
  </si>
  <si>
    <t>25.10.2019 15:50:15</t>
  </si>
  <si>
    <t>634244</t>
  </si>
  <si>
    <t>KARAKÖY TR-1 45-72-L00275_956489891</t>
  </si>
  <si>
    <t>30.10.2019 13:58:34</t>
  </si>
  <si>
    <t>30.10.2019 15:17:07</t>
  </si>
  <si>
    <t>563164</t>
  </si>
  <si>
    <t>PAYAMLI M-22 35-25-M00192_944453375</t>
  </si>
  <si>
    <t>03.10.2019 14:24:11</t>
  </si>
  <si>
    <t>03.10.2019 16:59:45</t>
  </si>
  <si>
    <t>633700</t>
  </si>
  <si>
    <t>KARAKILIÇLI TR-1 45-71-M01555_953234505</t>
  </si>
  <si>
    <t>28.10.2019 14:40:40</t>
  </si>
  <si>
    <t>28.10.2019 18:02:35</t>
  </si>
  <si>
    <t>542096</t>
  </si>
  <si>
    <t>KARABURUN TR-11 35-21-L00010_C1B 6037691</t>
  </si>
  <si>
    <t>01.10.2019 01:00:43</t>
  </si>
  <si>
    <t>01.10.2019 02:47:56</t>
  </si>
  <si>
    <t>607595</t>
  </si>
  <si>
    <t>KARABURÇ DAĞKOLU TR-13 35-31-L00271_956578233</t>
  </si>
  <si>
    <t>11.10.2019 15:08:30</t>
  </si>
  <si>
    <t>11.10.2019 15:46:00</t>
  </si>
  <si>
    <t>607861</t>
  </si>
  <si>
    <t>YENİKÖY TR-1 45-71-M01046_953223609</t>
  </si>
  <si>
    <t>12.10.2019 10:13:16</t>
  </si>
  <si>
    <t>12.10.2019 13:37:01</t>
  </si>
  <si>
    <t>608208</t>
  </si>
  <si>
    <t>13.10.2019 10:22:00</t>
  </si>
  <si>
    <t>13.10.2019 11:58:21</t>
  </si>
  <si>
    <t>605853</t>
  </si>
  <si>
    <t>KARAAĞAÇLI TR-3 45-71-M01083_953213145</t>
  </si>
  <si>
    <t>08.10.2019 07:32:03</t>
  </si>
  <si>
    <t>08.10.2019 09:16:28</t>
  </si>
  <si>
    <t>606674</t>
  </si>
  <si>
    <t>09.10.2019 14:25:42</t>
  </si>
  <si>
    <t>09.10.2019 15:23:26</t>
  </si>
  <si>
    <t>622241</t>
  </si>
  <si>
    <t>24.10.2019 09:07:33</t>
  </si>
  <si>
    <t>24.10.2019 11:23:02</t>
  </si>
  <si>
    <t>607135</t>
  </si>
  <si>
    <t>KAPLAN TR-1 35-29-M00091_950334835</t>
  </si>
  <si>
    <t>10.10.2019 13:35:05</t>
  </si>
  <si>
    <t>10.10.2019 14:24:45</t>
  </si>
  <si>
    <t>634478</t>
  </si>
  <si>
    <t>31.10.2019 10:13:35</t>
  </si>
  <si>
    <t>31.10.2019 12:36:54</t>
  </si>
  <si>
    <t>608551</t>
  </si>
  <si>
    <t>KAPAKLI TR-4 45-72-M00313_956490470</t>
  </si>
  <si>
    <t>14.10.2019 10:12:53</t>
  </si>
  <si>
    <t>14.10.2019 13:54:29</t>
  </si>
  <si>
    <t>542731</t>
  </si>
  <si>
    <t>KALINHARMAN TR-1 45-77-L00303_945500009</t>
  </si>
  <si>
    <t>02.10.2019 13:48:00</t>
  </si>
  <si>
    <t>02.10.2019 15:20:55</t>
  </si>
  <si>
    <t>633346</t>
  </si>
  <si>
    <t>TR-110 35-16-L00110_953332891</t>
  </si>
  <si>
    <t>27.10.2019 14:14:11</t>
  </si>
  <si>
    <t>27.10.2019 17:20:02</t>
  </si>
  <si>
    <t>632558</t>
  </si>
  <si>
    <t>KABAKUM BANKACILAR TR-1 35-30-M00207_955309921</t>
  </si>
  <si>
    <t>25.10.2019 08:44:36</t>
  </si>
  <si>
    <t>25.10.2019 10:26:48</t>
  </si>
  <si>
    <t>633994</t>
  </si>
  <si>
    <t>GÜLDALI SİTESİ TR 35-30-M00202_955312067</t>
  </si>
  <si>
    <t>29.10.2019 16:51:35</t>
  </si>
  <si>
    <t>29.10.2019 18:41:00</t>
  </si>
  <si>
    <t>573366</t>
  </si>
  <si>
    <t>YURTBAŞI TR-2 45-77-L00314_945507350</t>
  </si>
  <si>
    <t>04.10.2019 08:49:36</t>
  </si>
  <si>
    <t>04.10.2019 14:55:32</t>
  </si>
  <si>
    <t>606665</t>
  </si>
  <si>
    <t>KARABURUN TR-1 35-21-L00001_953360166</t>
  </si>
  <si>
    <t>09.10.2019 13:42:22</t>
  </si>
  <si>
    <t>09.10.2019 15:29:47</t>
  </si>
  <si>
    <t>594902</t>
  </si>
  <si>
    <t>DEĞİRMENDERE TR-6 35-22-M00196_955291692</t>
  </si>
  <si>
    <t>06.10.2019 09:51:59</t>
  </si>
  <si>
    <t>06.10.2019 10:39:05</t>
  </si>
  <si>
    <t>583711</t>
  </si>
  <si>
    <t>L-24 SIĞACIK YOLU 35-14-L00024_953708778</t>
  </si>
  <si>
    <t>04.10.2019 16:05:11</t>
  </si>
  <si>
    <t>04.10.2019 19:14:06</t>
  </si>
  <si>
    <t>607488</t>
  </si>
  <si>
    <t>ATAKÖY OVA TR-4 35-22-M00179_955291116</t>
  </si>
  <si>
    <t>11.10.2019 10:15:42</t>
  </si>
  <si>
    <t>11.10.2019 12:00:01</t>
  </si>
  <si>
    <t>633785</t>
  </si>
  <si>
    <t>TR-48 35-26-M00048_956624724</t>
  </si>
  <si>
    <t>28.10.2019 18:45:39</t>
  </si>
  <si>
    <t>28.10.2019 21:33:16</t>
  </si>
  <si>
    <t>606048</t>
  </si>
  <si>
    <t>TR-23 35-17-M00023_950310965</t>
  </si>
  <si>
    <t>08.10.2019 11:35:49</t>
  </si>
  <si>
    <t>08.10.2019 14:16:37</t>
  </si>
  <si>
    <t>542476</t>
  </si>
  <si>
    <t>İSMETİYE TR-445 TARIMSAL SULAMA 45-73-M01001_DIREK TIPI TRAFO HUCRESI H01</t>
  </si>
  <si>
    <t>01.10.2019 19:05:50</t>
  </si>
  <si>
    <t>01.10.2019 20:48:54</t>
  </si>
  <si>
    <t>542810</t>
  </si>
  <si>
    <t>TR-58 35-19-L00058_947243654</t>
  </si>
  <si>
    <t>02.10.2019 16:08:41</t>
  </si>
  <si>
    <t>02.10.2019 18:05:59</t>
  </si>
  <si>
    <t>634322</t>
  </si>
  <si>
    <t>YELKİ TR-8 (M-2340) 35-10-M02340_953011596</t>
  </si>
  <si>
    <t>30.10.2019 17:33:43</t>
  </si>
  <si>
    <t>30.10.2019 18:44:18</t>
  </si>
  <si>
    <t>622347</t>
  </si>
  <si>
    <t>TOPARLAR KARŞI MAH.TR-2 35-29-L00324_950348229</t>
  </si>
  <si>
    <t>24.10.2019 12:55:00</t>
  </si>
  <si>
    <t>24.10.2019 13:19:36</t>
  </si>
  <si>
    <t>608927</t>
  </si>
  <si>
    <t>İLYASLAR TR-2 45-76-M00096_955246962</t>
  </si>
  <si>
    <t>15.10.2019 09:23:35</t>
  </si>
  <si>
    <t>15.10.2019 15:30:22</t>
  </si>
  <si>
    <t>605309</t>
  </si>
  <si>
    <t>İLYASLAR TR-1 45-76-M00099_955233569</t>
  </si>
  <si>
    <t>07.10.2019 08:27:12</t>
  </si>
  <si>
    <t>07.10.2019 09:08:14</t>
  </si>
  <si>
    <t>595081</t>
  </si>
  <si>
    <t>06.10.2019 14:55:14</t>
  </si>
  <si>
    <t>06.10.2019 17:15:26</t>
  </si>
  <si>
    <t>611724</t>
  </si>
  <si>
    <t>VİLLAKENT TR-9 35-28-M00384_953372062</t>
  </si>
  <si>
    <t>22.10.2019 16:22:32</t>
  </si>
  <si>
    <t>22.10.2019 17:21:31</t>
  </si>
  <si>
    <t>607544</t>
  </si>
  <si>
    <t>TİRE TR-4 35-29-L00004_950336779</t>
  </si>
  <si>
    <t>11.10.2019 13:32:59</t>
  </si>
  <si>
    <t>608194</t>
  </si>
  <si>
    <t>ATAKÖY TR-3 35-22-M00192_953704735</t>
  </si>
  <si>
    <t>13.10.2019 09:24:21</t>
  </si>
  <si>
    <t>13.10.2019 10:31:17</t>
  </si>
  <si>
    <t>605587</t>
  </si>
  <si>
    <t>ILIPINAR TR-4 35-23-M00084_950424405</t>
  </si>
  <si>
    <t>07.10.2019 16:21:50</t>
  </si>
  <si>
    <t>26.10.2019 13:08:54</t>
  </si>
  <si>
    <t>607799</t>
  </si>
  <si>
    <t>ILIPINAR TR-3 35-23-M00083_950415930</t>
  </si>
  <si>
    <t>12.10.2019 08:39:00</t>
  </si>
  <si>
    <t>12.10.2019 11:01:21</t>
  </si>
  <si>
    <t>611092</t>
  </si>
  <si>
    <t>YUKARI ILGINDERE TR-1 35-16-M00150_953326578</t>
  </si>
  <si>
    <t>20.10.2019 20:59:53</t>
  </si>
  <si>
    <t>20.10.2019 22:11:31</t>
  </si>
  <si>
    <t>611001</t>
  </si>
  <si>
    <t>YUKARI ILGINDERE TR-1 35-16-M00150_953313489</t>
  </si>
  <si>
    <t>20.10.2019 15:47:27</t>
  </si>
  <si>
    <t>20.10.2019 18:19:13</t>
  </si>
  <si>
    <t>609984</t>
  </si>
  <si>
    <t>YUKARI ILGINDERE TR-1 35-16-M00150_953326599</t>
  </si>
  <si>
    <t>17.10.2019 13:30:34</t>
  </si>
  <si>
    <t>17.10.2019 17:12:19</t>
  </si>
  <si>
    <t>610156</t>
  </si>
  <si>
    <t>YUKARI ILGINDERE TR-1 35-16-M00150_953313477</t>
  </si>
  <si>
    <t>17.10.2019 19:22:45</t>
  </si>
  <si>
    <t>17.10.2019 22:15:03</t>
  </si>
  <si>
    <t>611832</t>
  </si>
  <si>
    <t>İM-3/TR-2 HIDIRLIK 35-14-L00289_956659279</t>
  </si>
  <si>
    <t>23.10.2019 00:08:29</t>
  </si>
  <si>
    <t>23.10.2019 01:20:11</t>
  </si>
  <si>
    <t>611793</t>
  </si>
  <si>
    <t>HECİZ TR-1 45-82-L00012_945546551</t>
  </si>
  <si>
    <t>22.10.2019 19:30:55</t>
  </si>
  <si>
    <t>22.10.2019 21:29:30</t>
  </si>
  <si>
    <t>632827</t>
  </si>
  <si>
    <t>K-1612 35-07-K01612_953705863</t>
  </si>
  <si>
    <t>25.10.2019 18:07:42</t>
  </si>
  <si>
    <t>25.10.2019 20:32:00</t>
  </si>
  <si>
    <t>606545</t>
  </si>
  <si>
    <t>HATUNDERE TR-1 35-28-M00471_953377871</t>
  </si>
  <si>
    <t>09.10.2019 14:21:19</t>
  </si>
  <si>
    <t>609203</t>
  </si>
  <si>
    <t>HAMİDİYE PALANKAYA TR-1 45-77-L00113_945510687</t>
  </si>
  <si>
    <t>15.10.2019 18:13:35</t>
  </si>
  <si>
    <t>15.10.2019 20:31:42</t>
  </si>
  <si>
    <t>611942</t>
  </si>
  <si>
    <t>HALKAPINAR TR-1 35-29-L00639_950329686</t>
  </si>
  <si>
    <t>23.10.2019 10:53:31</t>
  </si>
  <si>
    <t>23.10.2019 14:32:04</t>
  </si>
  <si>
    <t>634052</t>
  </si>
  <si>
    <t>HALİTPAŞA TR-4 45-80-M00074_956564211</t>
  </si>
  <si>
    <t>30.10.2019 00:59:14</t>
  </si>
  <si>
    <t>30.10.2019 01:33:11</t>
  </si>
  <si>
    <t>608562</t>
  </si>
  <si>
    <t>ÖREN TOPRAK SULAMA TR-5 35-27-M00775_98820378</t>
  </si>
  <si>
    <t>14.10.2019 10:19:09</t>
  </si>
  <si>
    <t>14.10.2019 13:06:23</t>
  </si>
  <si>
    <t>634560</t>
  </si>
  <si>
    <t>M-860 35-02-M00860_99863152</t>
  </si>
  <si>
    <t>31.10.2019 13:47:58</t>
  </si>
  <si>
    <t>31.10.2019 14:57:28</t>
  </si>
  <si>
    <t>605898</t>
  </si>
  <si>
    <t>NOHUTALAN TR-1 35-19-M00257_956696497</t>
  </si>
  <si>
    <t>08.10.2019 08:52:16</t>
  </si>
  <si>
    <t>08.10.2019 15:07:46</t>
  </si>
  <si>
    <t>605326</t>
  </si>
  <si>
    <t>TR-40 35-22-M00040_955284711</t>
  </si>
  <si>
    <t>07.10.2019 08:11:25</t>
  </si>
  <si>
    <t>08.10.2019 16:56:24</t>
  </si>
  <si>
    <t>633406</t>
  </si>
  <si>
    <t>27.10.2019 17:23:01</t>
  </si>
  <si>
    <t>27.10.2019 18:38:35</t>
  </si>
  <si>
    <t>542362</t>
  </si>
  <si>
    <t>BADEMLİ TR-18 35-15-L01033_950385654</t>
  </si>
  <si>
    <t>01.10.2019 14:48:33</t>
  </si>
  <si>
    <t>01.10.2019 19:33:36</t>
  </si>
  <si>
    <t>609989</t>
  </si>
  <si>
    <t>KOYUNCU TR-1 45-80-M00122_956538763</t>
  </si>
  <si>
    <t>17.10.2019 13:46:05</t>
  </si>
  <si>
    <t>17.10.2019 14:59:17</t>
  </si>
  <si>
    <t>607519</t>
  </si>
  <si>
    <t>YUKARIBEY DM (TR-3) 35-16-M00122_35-16-M00122</t>
  </si>
  <si>
    <t>11.10.2019 12:30:00</t>
  </si>
  <si>
    <t>11.10.2019 13:46:18</t>
  </si>
  <si>
    <t>606833</t>
  </si>
  <si>
    <t>TR-22 35-16-L00022_I3b</t>
  </si>
  <si>
    <t>09.10.2019 19:28:38</t>
  </si>
  <si>
    <t>09.10.2019 20:06:41</t>
  </si>
  <si>
    <t>583663</t>
  </si>
  <si>
    <t>KOZAKLI HACI MUSALI 45-86-M00095_DIREK TIPI TRAFO HUCRESI H01</t>
  </si>
  <si>
    <t>04.10.2019 17:12:38</t>
  </si>
  <si>
    <t>04.10.2019 17:28:58</t>
  </si>
  <si>
    <t>583681</t>
  </si>
  <si>
    <t>KOZBEYLİ TR-1 35-23-M00070_950410230</t>
  </si>
  <si>
    <t>04.10.2019 14:52:34</t>
  </si>
  <si>
    <t>04.10.2019 18:21:38</t>
  </si>
  <si>
    <t>607105</t>
  </si>
  <si>
    <t>KOZBEYLİ TR-1 35-23-M00070_950413424</t>
  </si>
  <si>
    <t>10.10.2019 12:33:34</t>
  </si>
  <si>
    <t>10.10.2019 15:38:56</t>
  </si>
  <si>
    <t>605976</t>
  </si>
  <si>
    <t>KOZLUCA TR-1 45-73-M00500_A</t>
  </si>
  <si>
    <t>08.10.2019 10:10:51</t>
  </si>
  <si>
    <t>08.10.2019 12:24:27</t>
  </si>
  <si>
    <t>609341</t>
  </si>
  <si>
    <t>AKTEPE TR-1 35-32-L00115_A</t>
  </si>
  <si>
    <t>16.10.2019 09:05:59</t>
  </si>
  <si>
    <t>16.10.2019 10:16:06</t>
  </si>
  <si>
    <t>633532</t>
  </si>
  <si>
    <t>28.10.2019 16:48:35</t>
  </si>
  <si>
    <t>605993</t>
  </si>
  <si>
    <t>ÇITAK TR-1 35-17-M00438_950304926</t>
  </si>
  <si>
    <t>08.10.2019 10:16:39</t>
  </si>
  <si>
    <t>08.10.2019 11:35:09</t>
  </si>
  <si>
    <t>609403</t>
  </si>
  <si>
    <t>KÖREZ TR-1 45-77-L00367_DIREK TIPI TRAFO HUCRESI H01</t>
  </si>
  <si>
    <t>16.10.2019 10:31:43</t>
  </si>
  <si>
    <t>610730</t>
  </si>
  <si>
    <t>KÖREZ TR-1 45-77-L00367_945508208</t>
  </si>
  <si>
    <t>19.10.2019 18:23:02</t>
  </si>
  <si>
    <t>19.10.2019 19:35:51</t>
  </si>
  <si>
    <t>634178</t>
  </si>
  <si>
    <t>ÇANDARLI TR-21 35-30-M00021_  D</t>
  </si>
  <si>
    <t>30.10.2019 11:00:00</t>
  </si>
  <si>
    <t>30.10.2019 12:23:38</t>
  </si>
  <si>
    <t>608589</t>
  </si>
  <si>
    <t>S.S. KÖSEALİ KÖYÜ SULAMA KOOP. ÖZEL TR-3 45-78-M00766Ö_DIREK TIPI TRAFO HUCRESI H01</t>
  </si>
  <si>
    <t>14.10.2019 11:25:59</t>
  </si>
  <si>
    <t>14.10.2019 17:43:20</t>
  </si>
  <si>
    <t>573401</t>
  </si>
  <si>
    <t>KÖSEDERE TR-1 35-21-L00124_950004358</t>
  </si>
  <si>
    <t>04.10.2019 09:30:12</t>
  </si>
  <si>
    <t>06.10.2019 14:20:56</t>
  </si>
  <si>
    <t>605443</t>
  </si>
  <si>
    <t>KÖSEDERE TR-1 35-21-L00124_950131847</t>
  </si>
  <si>
    <t>07.10.2019 11:37:28</t>
  </si>
  <si>
    <t>07.10.2019 14:48:55</t>
  </si>
  <si>
    <t>611948</t>
  </si>
  <si>
    <t>BOYABAĞ TR-1 35-21-L00113_35-21-L00113</t>
  </si>
  <si>
    <t>23.10.2019 11:03:40</t>
  </si>
  <si>
    <t>23.10.2019 11:14:01</t>
  </si>
  <si>
    <t>594606</t>
  </si>
  <si>
    <t>KÖSEDERE TR-2 35-21-L00125_953359242</t>
  </si>
  <si>
    <t>05.10.2019 16:00:31</t>
  </si>
  <si>
    <t>05.10.2019 17:26:30</t>
  </si>
  <si>
    <t>583746</t>
  </si>
  <si>
    <t>KÖSEDERE TR-1 35-21-L00124_953359119</t>
  </si>
  <si>
    <t>04.10.2019 12:18:55</t>
  </si>
  <si>
    <t>04.10.2019 19:37:45</t>
  </si>
  <si>
    <t>595113</t>
  </si>
  <si>
    <t>KÖSELER TR-1 35-24-M00100_955218282</t>
  </si>
  <si>
    <t>06.10.2019 15:44:47</t>
  </si>
  <si>
    <t>06.10.2019 18:10:57</t>
  </si>
  <si>
    <t>610493</t>
  </si>
  <si>
    <t>KÖSELER TR-1 35-24-M00100_DIREK TIPI TRAFO HUCRESI H01</t>
  </si>
  <si>
    <t>19.10.2019 10:05:00</t>
  </si>
  <si>
    <t>19.10.2019 11:26:27</t>
  </si>
  <si>
    <t>633281</t>
  </si>
  <si>
    <t>KÖSELER TR-1 35-24-M00100_35-24-M00100</t>
  </si>
  <si>
    <t>27.10.2019 11:05:00</t>
  </si>
  <si>
    <t>27.10.2019 13:18:41</t>
  </si>
  <si>
    <t>594887</t>
  </si>
  <si>
    <t>KÖSELER TR-1 35-24-M00100_953698522</t>
  </si>
  <si>
    <t>06.10.2019 09:15:57</t>
  </si>
  <si>
    <t>542787</t>
  </si>
  <si>
    <t>KÖSELER TR-1 45-75-M00170_45-75-M00170</t>
  </si>
  <si>
    <t>02.10.2019 15:48:51</t>
  </si>
  <si>
    <t>02.10.2019 16:25:25</t>
  </si>
  <si>
    <t>609319</t>
  </si>
  <si>
    <t>KÖSELER TR-1 35-15-L00471_DIREK TIPI TRAFO HUCRESI H01</t>
  </si>
  <si>
    <t>16.10.2019 09:02:00</t>
  </si>
  <si>
    <t>16.10.2019 11:28:12</t>
  </si>
  <si>
    <t>610439</t>
  </si>
  <si>
    <t>SANAY0 S0TES0 TR-1 35-17-M00295_b1b</t>
  </si>
  <si>
    <t>19.10.2019 08:49:26</t>
  </si>
  <si>
    <t>19.10.2019 10:54:23</t>
  </si>
  <si>
    <t>607370</t>
  </si>
  <si>
    <t>KÖYLÜCE TR-2 45-74-M00312_A</t>
  </si>
  <si>
    <t>11.10.2019 08:20:03</t>
  </si>
  <si>
    <t>11.10.2019 09:55:36</t>
  </si>
  <si>
    <t>607994</t>
  </si>
  <si>
    <t>KÖYLÜCE TR-2 45-74-M00312_  H</t>
  </si>
  <si>
    <t>12.10.2019 15:24:00</t>
  </si>
  <si>
    <t>12.10.2019 17:22:10</t>
  </si>
  <si>
    <t>610235</t>
  </si>
  <si>
    <t>18.10.2019 08:34:46</t>
  </si>
  <si>
    <t>18.10.2019 11:01:30</t>
  </si>
  <si>
    <t>609205</t>
  </si>
  <si>
    <t>15.10.2019 18:17:40</t>
  </si>
  <si>
    <t>15.10.2019 19:14:20</t>
  </si>
  <si>
    <t>594929</t>
  </si>
  <si>
    <t>06.10.2019 10:22:43</t>
  </si>
  <si>
    <t>06.10.2019 11:58:55</t>
  </si>
  <si>
    <t>605467</t>
  </si>
  <si>
    <t>L-295 35-18-L00295_950459516</t>
  </si>
  <si>
    <t>07.10.2019 11:45:38</t>
  </si>
  <si>
    <t>07.10.2019 15:47:22</t>
  </si>
  <si>
    <t>633968</t>
  </si>
  <si>
    <t>29.10.2019 15:42:49</t>
  </si>
  <si>
    <t>29.10.2019 21:19:23</t>
  </si>
  <si>
    <t>633570</t>
  </si>
  <si>
    <t>28.10.2019 09:16:17</t>
  </si>
  <si>
    <t>28.10.2019 10:07:49</t>
  </si>
  <si>
    <t>609065</t>
  </si>
  <si>
    <t>15.10.2019 10:53:48</t>
  </si>
  <si>
    <t>15.10.2019 13:49:03</t>
  </si>
  <si>
    <t>605477</t>
  </si>
  <si>
    <t>L-113 OVACIK 35-18-L00113_950458041</t>
  </si>
  <si>
    <t>07.10.2019 12:57:30</t>
  </si>
  <si>
    <t>07.10.2019 15:56:37</t>
  </si>
  <si>
    <t>605885</t>
  </si>
  <si>
    <t>ŞERİTLİ TR-1 45-77-L00239_B</t>
  </si>
  <si>
    <t>08.10.2019 08:46:34</t>
  </si>
  <si>
    <t>08.10.2019 09:33:41</t>
  </si>
  <si>
    <t>610397</t>
  </si>
  <si>
    <t>SELENDİ DM 45-81-M00001_SELENDİ ŞEHİR-2 M02</t>
  </si>
  <si>
    <t>19.10.2019 02:17:45</t>
  </si>
  <si>
    <t>19.10.2019 03:23:36</t>
  </si>
  <si>
    <t>609841</t>
  </si>
  <si>
    <t>MÜTEVELLİ KÖK 45-80-M00100_  M02</t>
  </si>
  <si>
    <t>17.10.2019 09:19:57</t>
  </si>
  <si>
    <t>17.10.2019 10:23:47</t>
  </si>
  <si>
    <t>632423</t>
  </si>
  <si>
    <t>MÜTEVELLİ KÖK 45-80-M00100_  M01</t>
  </si>
  <si>
    <t>24.10.2019 16:34:06</t>
  </si>
  <si>
    <t>24.10.2019 17:07:32</t>
  </si>
  <si>
    <t>632548</t>
  </si>
  <si>
    <t>MÜTEVELLİ KÖK 45-80-M00100_  M04</t>
  </si>
  <si>
    <t>25.10.2019 08:16:53</t>
  </si>
  <si>
    <t>25.10.2019 08:39:09</t>
  </si>
  <si>
    <t>610938</t>
  </si>
  <si>
    <t>20.10.2019 12:21:18</t>
  </si>
  <si>
    <t>20.10.2019 13:17:40</t>
  </si>
  <si>
    <t>611101</t>
  </si>
  <si>
    <t>MÜTEVELLİ TR-6 45-80-M00105_956557828</t>
  </si>
  <si>
    <t>20.10.2019 23:07:20</t>
  </si>
  <si>
    <t>20.10.2019 23:30:00</t>
  </si>
  <si>
    <t>611198</t>
  </si>
  <si>
    <t>21.10.2019 10:01:51</t>
  </si>
  <si>
    <t>611483</t>
  </si>
  <si>
    <t>MÜTEVELLİ TR-2 45-80-M00101_DIREK TIPI TRAFO HUCRESI H01</t>
  </si>
  <si>
    <t>22.10.2019 08:03:35</t>
  </si>
  <si>
    <t>22.10.2019 08:39:30</t>
  </si>
  <si>
    <t>611511</t>
  </si>
  <si>
    <t>TR-251 MASKİ MÜTEVELLİ İÇME SUYU ÖZEL 45-80-M02251Ö_DIREK TIPI TRAFO HUCRESI H01</t>
  </si>
  <si>
    <t>22.10.2019 09:09:46</t>
  </si>
  <si>
    <t>22.10.2019 10:31:04</t>
  </si>
  <si>
    <t>605580</t>
  </si>
  <si>
    <t>07.10.2019 16:14:00</t>
  </si>
  <si>
    <t>07.10.2019 16:50:03</t>
  </si>
  <si>
    <t>606267</t>
  </si>
  <si>
    <t>MÜTEVELLİ TR-2 45-80-M00101_956537477</t>
  </si>
  <si>
    <t>08.10.2019 16:57:07</t>
  </si>
  <si>
    <t>08.10.2019 17:59:55</t>
  </si>
  <si>
    <t>606821</t>
  </si>
  <si>
    <t>MÜTEVELLİ KÖK 45-80-M00100_  M05</t>
  </si>
  <si>
    <t>09.10.2019 18:56:54</t>
  </si>
  <si>
    <t>09.10.2019 20:59:32</t>
  </si>
  <si>
    <t>606726</t>
  </si>
  <si>
    <t>09.10.2019 16:01:08</t>
  </si>
  <si>
    <t>09.10.2019 21:02:01</t>
  </si>
  <si>
    <t>608203</t>
  </si>
  <si>
    <t>13.10.2019 09:47:32</t>
  </si>
  <si>
    <t>13.10.2019 10:24:33</t>
  </si>
  <si>
    <t>608269</t>
  </si>
  <si>
    <t>13.10.2019 13:00:31</t>
  </si>
  <si>
    <t>13.10.2019 13:46:04</t>
  </si>
  <si>
    <t>584335</t>
  </si>
  <si>
    <t>05.10.2019 10:21:00</t>
  </si>
  <si>
    <t>05.10.2019 15:12:51</t>
  </si>
  <si>
    <t>542486</t>
  </si>
  <si>
    <t>01.10.2019 19:33:00</t>
  </si>
  <si>
    <t>01.10.2019 19:44:12</t>
  </si>
  <si>
    <t>542130</t>
  </si>
  <si>
    <t>01.10.2019 08:11:37</t>
  </si>
  <si>
    <t>01.10.2019 08:53:55</t>
  </si>
  <si>
    <t>605535</t>
  </si>
  <si>
    <t>KUMKUYUCAK KÖK 45-80-M00093_  M07</t>
  </si>
  <si>
    <t>07.10.2019 15:04:46</t>
  </si>
  <si>
    <t>07.10.2019 15:37:27</t>
  </si>
  <si>
    <t>595308</t>
  </si>
  <si>
    <t>KUMKUYUCAK KÖK 45-80-M00093_  M05</t>
  </si>
  <si>
    <t>07.10.2019 07:57:54</t>
  </si>
  <si>
    <t>07.10.2019 08:44:31</t>
  </si>
  <si>
    <t>608515</t>
  </si>
  <si>
    <t>TR-1 TARIMSAL SULAMA 45-80-M01001_DIREK TIPI TRAFO HUCRESI H01</t>
  </si>
  <si>
    <t>14.10.2019 09:25:51</t>
  </si>
  <si>
    <t>14.10.2019 15:30:57</t>
  </si>
  <si>
    <t>608688</t>
  </si>
  <si>
    <t>KUMKUYUCAK TR-2 45-80-M00175_DIREK TIPI TRAFO HUCRESI H01</t>
  </si>
  <si>
    <t>14.10.2019 15:10:45</t>
  </si>
  <si>
    <t>14.10.2019 16:54:00</t>
  </si>
  <si>
    <t>607831</t>
  </si>
  <si>
    <t>12.10.2019 09:20:21</t>
  </si>
  <si>
    <t>12.10.2019 10:58:21</t>
  </si>
  <si>
    <t>610067</t>
  </si>
  <si>
    <t>17.10.2019 16:05:28</t>
  </si>
  <si>
    <t>17.10.2019 17:28:39</t>
  </si>
  <si>
    <t>609113</t>
  </si>
  <si>
    <t>TR-23 TARIMSAL SULAMA 45-80-M01023_DIREK TIPI TRAFO HUCRESI H01</t>
  </si>
  <si>
    <t>15.10.2019 14:39:51</t>
  </si>
  <si>
    <t>15.10.2019 15:15:59</t>
  </si>
  <si>
    <t>633555</t>
  </si>
  <si>
    <t>28.10.2019 09:10:08</t>
  </si>
  <si>
    <t>28.10.2019 10:19:43</t>
  </si>
  <si>
    <t>594618</t>
  </si>
  <si>
    <t>05.10.2019 16:10:35</t>
  </si>
  <si>
    <t>05.10.2019 18:31:26</t>
  </si>
  <si>
    <t>605502</t>
  </si>
  <si>
    <t>TR-33 35-19-M00033_956663521</t>
  </si>
  <si>
    <t>07.10.2019 13:54:24</t>
  </si>
  <si>
    <t>07.10.2019 15:42:57</t>
  </si>
  <si>
    <t>594695</t>
  </si>
  <si>
    <t>KURŞAK TR-2 35-29-L00731_950331267</t>
  </si>
  <si>
    <t>05.10.2019 17:56:16</t>
  </si>
  <si>
    <t>05.10.2019 19:02:04</t>
  </si>
  <si>
    <t>609559</t>
  </si>
  <si>
    <t>KURŞAK TR-2 35-29-L00731_950331211</t>
  </si>
  <si>
    <t>16.10.2019 15:19:19</t>
  </si>
  <si>
    <t>16.10.2019 17:32:18</t>
  </si>
  <si>
    <t>610367</t>
  </si>
  <si>
    <t>DM-3/TR-14 35-22-M00820_C</t>
  </si>
  <si>
    <t>18.10.2019 18:15:59</t>
  </si>
  <si>
    <t>18.10.2019 19:04:00</t>
  </si>
  <si>
    <t>584462</t>
  </si>
  <si>
    <t>ARMUTLU TR-3 35-27-L00003_97497283</t>
  </si>
  <si>
    <t>05.10.2019 11:52:18</t>
  </si>
  <si>
    <t>05.10.2019 18:26:13</t>
  </si>
  <si>
    <t>607833</t>
  </si>
  <si>
    <t>KURUDERE OVA TR-2 35-32-L00051_915188029</t>
  </si>
  <si>
    <t>12.10.2019 09:31:14</t>
  </si>
  <si>
    <t>12.10.2019 10:52:25</t>
  </si>
  <si>
    <t>610954</t>
  </si>
  <si>
    <t>KURUDERE TR-3 35-32-L00023_B</t>
  </si>
  <si>
    <t>20.10.2019 13:20:00</t>
  </si>
  <si>
    <t>20.10.2019 15:01:17</t>
  </si>
  <si>
    <t>609829</t>
  </si>
  <si>
    <t>M-78 FULYA EVLERİ 35-14-M00078_DIREK TIPI TRAFO HUCRESI H01</t>
  </si>
  <si>
    <t>17.10.2019 08:38:10</t>
  </si>
  <si>
    <t>17.10.2019 09:31:01</t>
  </si>
  <si>
    <t>610101</t>
  </si>
  <si>
    <t>17.10.2019 17:01:25</t>
  </si>
  <si>
    <t>17.10.2019 18:22:21</t>
  </si>
  <si>
    <t>605475</t>
  </si>
  <si>
    <t>07.10.2019 13:02:46</t>
  </si>
  <si>
    <t>07.10.2019 13:36:13</t>
  </si>
  <si>
    <t>606000</t>
  </si>
  <si>
    <t>L-101 DÜZCE TORLAK 35-14-L00101_956645413</t>
  </si>
  <si>
    <t>08.10.2019 10:23:35</t>
  </si>
  <si>
    <t>08.10.2019 13:22:11</t>
  </si>
  <si>
    <t>606790</t>
  </si>
  <si>
    <t>K-3141 35-07-K03141_c4b C</t>
  </si>
  <si>
    <t>09.10.2019 17:57:00</t>
  </si>
  <si>
    <t>09.10.2019 18:49:27</t>
  </si>
  <si>
    <t>607723</t>
  </si>
  <si>
    <t>KUYUCAK TR-1 35-22-M00273_955274550</t>
  </si>
  <si>
    <t>11.10.2019 20:10:18</t>
  </si>
  <si>
    <t>11.10.2019 22:27:35</t>
  </si>
  <si>
    <t>633546</t>
  </si>
  <si>
    <t>KUYUCAK TR-2 35-27-M00864_35-27-M00864</t>
  </si>
  <si>
    <t>28.10.2019 09:04:03</t>
  </si>
  <si>
    <t>28.10.2019 14:35:33</t>
  </si>
  <si>
    <t>608264</t>
  </si>
  <si>
    <t>KUYUCAK KARAPINAR BEYGİRLER MAH. TR 45-75-M00092_DIREK TIPI TRAFO HUCRESI H01</t>
  </si>
  <si>
    <t>13.10.2019 12:45:59</t>
  </si>
  <si>
    <t>13.10.2019 13:45:43</t>
  </si>
  <si>
    <t>608314</t>
  </si>
  <si>
    <t>KUYUCAK KARAPINAR TR-1 45-75-M00091_DIREK TIPI TRAFO HUCRESI H01</t>
  </si>
  <si>
    <t>13.10.2019 15:18:12</t>
  </si>
  <si>
    <t>13.10.2019 17:19:52</t>
  </si>
  <si>
    <t>583575</t>
  </si>
  <si>
    <t>04.10.2019 14:30:03</t>
  </si>
  <si>
    <t>04.10.2019 17:57:49</t>
  </si>
  <si>
    <t>573317</t>
  </si>
  <si>
    <t>GARAJ KÖK 35-31-L00019_  L04</t>
  </si>
  <si>
    <t>03.10.2019 22:53:08</t>
  </si>
  <si>
    <t>03.10.2019 22:56:18</t>
  </si>
  <si>
    <t>594631</t>
  </si>
  <si>
    <t>KÜÇÜKBAHÇE KÖYÜ TR-1 35-21-L00085_953363655</t>
  </si>
  <si>
    <t>05.10.2019 16:22:38</t>
  </si>
  <si>
    <t>05.10.2019 22:51:23</t>
  </si>
  <si>
    <t>634363</t>
  </si>
  <si>
    <t>30.10.2019 19:33:01</t>
  </si>
  <si>
    <t>30.10.2019 21:26:08</t>
  </si>
  <si>
    <t>632605</t>
  </si>
  <si>
    <t>KÜÇÜKBURUN TR-1 35-29-L00325_A</t>
  </si>
  <si>
    <t>25.10.2019 09:54:00</t>
  </si>
  <si>
    <t>25.10.2019 13:07:23</t>
  </si>
  <si>
    <t>622262</t>
  </si>
  <si>
    <t>24.10.2019 09:39:05</t>
  </si>
  <si>
    <t>24.10.2019 10:18:31</t>
  </si>
  <si>
    <t>610806</t>
  </si>
  <si>
    <t>20.10.2019 06:12:32</t>
  </si>
  <si>
    <t>20.10.2019 07:06:29</t>
  </si>
  <si>
    <t>583657</t>
  </si>
  <si>
    <t>KÜÇÜKKALE TR-1 35-29-L00651_B</t>
  </si>
  <si>
    <t>04.10.2019 16:28:59</t>
  </si>
  <si>
    <t>04.10.2019 18:04:44</t>
  </si>
  <si>
    <t>608621</t>
  </si>
  <si>
    <t>KÜÇÜKKALE KÖK 35-29-L00036_  L07</t>
  </si>
  <si>
    <t>14.10.2019 12:45:00</t>
  </si>
  <si>
    <t>14.10.2019 14:25:03</t>
  </si>
  <si>
    <t>607945</t>
  </si>
  <si>
    <t>12.10.2019 13:12:58</t>
  </si>
  <si>
    <t>12.10.2019 15:13:02</t>
  </si>
  <si>
    <t>606604</t>
  </si>
  <si>
    <t>KÜÇÜKKALE YEŞİLKENT TR-2 35-29-L00268_950331796</t>
  </si>
  <si>
    <t>09.10.2019 11:55:09</t>
  </si>
  <si>
    <t>09.10.2019 14:20:36</t>
  </si>
  <si>
    <t>606260</t>
  </si>
  <si>
    <t>KÜÇÜKKALE KÖK 35-29-L00036_  L01</t>
  </si>
  <si>
    <t>08.10.2019 16:00:09</t>
  </si>
  <si>
    <t>08.10.2019 17:51:30</t>
  </si>
  <si>
    <t>584122</t>
  </si>
  <si>
    <t>05.10.2019 07:10:50</t>
  </si>
  <si>
    <t>05.10.2019 09:04:40</t>
  </si>
  <si>
    <t>611176</t>
  </si>
  <si>
    <t>21.10.2019 09:19:32</t>
  </si>
  <si>
    <t>21.10.2019 10:35:18</t>
  </si>
  <si>
    <t>594520</t>
  </si>
  <si>
    <t>KÜÇÜKKEMERDERE TR-1 35-29-L00690_950331470</t>
  </si>
  <si>
    <t>05.10.2019 14:44:31</t>
  </si>
  <si>
    <t>05.10.2019 15:29:02</t>
  </si>
  <si>
    <t>584381</t>
  </si>
  <si>
    <t>KÜÇÜKKEMERDERE TR-1 35-29-L00690_B</t>
  </si>
  <si>
    <t>05.10.2019 10:30:52</t>
  </si>
  <si>
    <t>05.10.2019 14:09:09</t>
  </si>
  <si>
    <t>542903</t>
  </si>
  <si>
    <t>02.10.2019 20:04:17</t>
  </si>
  <si>
    <t>02.10.2019 21:40:52</t>
  </si>
  <si>
    <t>608516</t>
  </si>
  <si>
    <t>KÜÇÜKKÖMÜRCÜ TR-1 35-29-L00336_DIREK TIPI TRAFO HUCRESI H01</t>
  </si>
  <si>
    <t>14.10.2019 09:40:58</t>
  </si>
  <si>
    <t>14.10.2019 14:43:29</t>
  </si>
  <si>
    <t>606548</t>
  </si>
  <si>
    <t>KINIK TR-10 35-24-L00010_955220765</t>
  </si>
  <si>
    <t>09.10.2019 10:18:26</t>
  </si>
  <si>
    <t>09.10.2019 10:58:19</t>
  </si>
  <si>
    <t>606684</t>
  </si>
  <si>
    <t>KINIK TR-10 35-24-L00010_955217138</t>
  </si>
  <si>
    <t>09.10.2019 14:28:51</t>
  </si>
  <si>
    <t>09.10.2019 15:04:41</t>
  </si>
  <si>
    <t>607062</t>
  </si>
  <si>
    <t>TR-20 (SANAYİ KABİN) 35-32-L00020_946411013</t>
  </si>
  <si>
    <t>10.10.2019 10:19:31</t>
  </si>
  <si>
    <t>10.10.2019 12:06:54</t>
  </si>
  <si>
    <t>610329</t>
  </si>
  <si>
    <t>K-2351 35-07-K02351_912401846</t>
  </si>
  <si>
    <t>18.10.2019 19:17:51</t>
  </si>
  <si>
    <t>23.10.2019 16:31:31</t>
  </si>
  <si>
    <t>633797</t>
  </si>
  <si>
    <t>KÜNER TR-2 35-22-M00227_955256331</t>
  </si>
  <si>
    <t>28.10.2019 19:18:46</t>
  </si>
  <si>
    <t>29.10.2019 11:29:45</t>
  </si>
  <si>
    <t>542149</t>
  </si>
  <si>
    <t>01.10.2019 08:58:45</t>
  </si>
  <si>
    <t>01.10.2019 09:02:39</t>
  </si>
  <si>
    <t>583815</t>
  </si>
  <si>
    <t>KÜNER TR-2 35-22-M00227_DIREK TIPI TRAFO HUCRESI H01</t>
  </si>
  <si>
    <t>04.10.2019 14:08:49</t>
  </si>
  <si>
    <t>04.10.2019 20:28:10</t>
  </si>
  <si>
    <t>632785</t>
  </si>
  <si>
    <t>KÜNER TR-11 35-22-M00293_955281133</t>
  </si>
  <si>
    <t>25.10.2019 16:11:36</t>
  </si>
  <si>
    <t>25.10.2019 17:27:30</t>
  </si>
  <si>
    <t>633432</t>
  </si>
  <si>
    <t>27.10.2019 18:56:09</t>
  </si>
  <si>
    <t>27.10.2019 19:35:19</t>
  </si>
  <si>
    <t>594849</t>
  </si>
  <si>
    <t>KÜPELER TRT VERİCİ ÖZEL TR 45-74-M00124Ö_953713245</t>
  </si>
  <si>
    <t>06.10.2019 08:41:14</t>
  </si>
  <si>
    <t>06.10.2019 10:12:34</t>
  </si>
  <si>
    <t>605368</t>
  </si>
  <si>
    <t>CAFER ÇETİNKAYA SULAMA GRUBU 35-29-M00160_B</t>
  </si>
  <si>
    <t>07.10.2019 09:38:20</t>
  </si>
  <si>
    <t>07.10.2019 15:32:21</t>
  </si>
  <si>
    <t>609693</t>
  </si>
  <si>
    <t>KÜREKÇİ BEKİREFE TR-2 45-75-M00119_45-75-M00119</t>
  </si>
  <si>
    <t>16.10.2019 19:20:33</t>
  </si>
  <si>
    <t>16.10.2019 20:06:11</t>
  </si>
  <si>
    <t>609458</t>
  </si>
  <si>
    <t>KÜRKÇÜ TR-1 45-81-M00089_A</t>
  </si>
  <si>
    <t>16.10.2019 12:14:51</t>
  </si>
  <si>
    <t>16.10.2019 13:39:19</t>
  </si>
  <si>
    <t>611231</t>
  </si>
  <si>
    <t>KÜRKÇÜ TR-1 45-81-M00089_945625018</t>
  </si>
  <si>
    <t>21.10.2019 11:14:33</t>
  </si>
  <si>
    <t>21.10.2019 12:25:45</t>
  </si>
  <si>
    <t>612105</t>
  </si>
  <si>
    <t>KÜRKÇÜ TR-1 45-81-M00089_945625000</t>
  </si>
  <si>
    <t>23.10.2019 17:47:07</t>
  </si>
  <si>
    <t>23.10.2019 20:05:49</t>
  </si>
  <si>
    <t>633874</t>
  </si>
  <si>
    <t>29.10.2019 11:11:53</t>
  </si>
  <si>
    <t>29.10.2019 12:21:53</t>
  </si>
  <si>
    <t>633711</t>
  </si>
  <si>
    <t>28.10.2019 15:21:21</t>
  </si>
  <si>
    <t>28.10.2019 16:49:00</t>
  </si>
  <si>
    <t>563174</t>
  </si>
  <si>
    <t>TR-25 35-30-L00025_955295327</t>
  </si>
  <si>
    <t>03.10.2019 14:20:16</t>
  </si>
  <si>
    <t>03.10.2019 18:21:48</t>
  </si>
  <si>
    <t>605733</t>
  </si>
  <si>
    <t>KAYMAKÇI TR-5 35-15-M00246_B</t>
  </si>
  <si>
    <t>07.10.2019 22:32:59</t>
  </si>
  <si>
    <t>07.10.2019 23:46:31</t>
  </si>
  <si>
    <t>563121</t>
  </si>
  <si>
    <t>03.10.2019 13:56:53</t>
  </si>
  <si>
    <t>03.10.2019 15:33:23</t>
  </si>
  <si>
    <t>594879</t>
  </si>
  <si>
    <t>TR-141 D0LEK S0TES9 35-19-L00141_A1B</t>
  </si>
  <si>
    <t>06.10.2019 09:12:10</t>
  </si>
  <si>
    <t>06.10.2019 09:56:04</t>
  </si>
  <si>
    <t>606240</t>
  </si>
  <si>
    <t>ÇAKMAKLI TR-1 35-17-M00345_950305772</t>
  </si>
  <si>
    <t>08.10.2019 18:28:17</t>
  </si>
  <si>
    <t>632393</t>
  </si>
  <si>
    <t>K-337 35-07-K00337_D</t>
  </si>
  <si>
    <t>24.10.2019 15:35:02</t>
  </si>
  <si>
    <t>24.10.2019 16:26:41</t>
  </si>
  <si>
    <t>553059</t>
  </si>
  <si>
    <t>ÖREN TOPRAK SU KÖK 35-27-M00760_  M01</t>
  </si>
  <si>
    <t>03.10.2019 10:47:55</t>
  </si>
  <si>
    <t>03.10.2019 11:48:37</t>
  </si>
  <si>
    <t>552988</t>
  </si>
  <si>
    <t>03.10.2019 08:07:33</t>
  </si>
  <si>
    <t>03.10.2019 09:27:53</t>
  </si>
  <si>
    <t>606181</t>
  </si>
  <si>
    <t>08.10.2019 13:33:56</t>
  </si>
  <si>
    <t>08.10.2019 18:03:15</t>
  </si>
  <si>
    <t>605838</t>
  </si>
  <si>
    <t>LÜTUFLAR TR-1 35-20-L00291_DIREK TIPI TRAFO HUCRESI H01</t>
  </si>
  <si>
    <t>08.10.2019 06:47:07</t>
  </si>
  <si>
    <t>08.10.2019 13:58:06</t>
  </si>
  <si>
    <t>632952</t>
  </si>
  <si>
    <t>LÜTFİYE TR-1 45-80-M00131_956548533</t>
  </si>
  <si>
    <t>26.10.2019 09:20:05</t>
  </si>
  <si>
    <t>26.10.2019 10:05:05</t>
  </si>
  <si>
    <t>607489</t>
  </si>
  <si>
    <t>YENİOBA KÖK 35-29-M00125_  M02</t>
  </si>
  <si>
    <t>11.10.2019 11:14:25</t>
  </si>
  <si>
    <t>11.10.2019 12:20:57</t>
  </si>
  <si>
    <t>594793</t>
  </si>
  <si>
    <t>MALAZ TR-1 45-75-M00290_DIREK TIPI TRAFO HUCRESI H01</t>
  </si>
  <si>
    <t>05.10.2019 23:07:45</t>
  </si>
  <si>
    <t>06.10.2019 00:30:32</t>
  </si>
  <si>
    <t>611390</t>
  </si>
  <si>
    <t>21.10.2019 17:57:00</t>
  </si>
  <si>
    <t>21.10.2019 19:18:07</t>
  </si>
  <si>
    <t>584331</t>
  </si>
  <si>
    <t>MALDAN KÖYÜ TR-2 45-71-M01667_43182217</t>
  </si>
  <si>
    <t>05.10.2019 10:16:00</t>
  </si>
  <si>
    <t>05.10.2019 12:27:27</t>
  </si>
  <si>
    <t>605856</t>
  </si>
  <si>
    <t>MALDAN KÖYÜ TR-1 45-71-M01666_DIREK TIPI TRAFO HUCRESI H01</t>
  </si>
  <si>
    <t>08.10.2019 07:40:56</t>
  </si>
  <si>
    <t>08.10.2019 10:48:11</t>
  </si>
  <si>
    <t>606891</t>
  </si>
  <si>
    <t>10.10.2019 05:17:24</t>
  </si>
  <si>
    <t>10.10.2019 06:21:07</t>
  </si>
  <si>
    <t>607086</t>
  </si>
  <si>
    <t>M-2552 35-09-M02552_912148811</t>
  </si>
  <si>
    <t>10.10.2019 11:27:10</t>
  </si>
  <si>
    <t>10.10.2019 13:10:49</t>
  </si>
  <si>
    <t>633535</t>
  </si>
  <si>
    <t>BİMSAN ÖZEL 35-28-M00430Ö_  M01</t>
  </si>
  <si>
    <t>28.10.2019 08:50:58</t>
  </si>
  <si>
    <t>28.10.2019 10:57:36</t>
  </si>
  <si>
    <t>609502</t>
  </si>
  <si>
    <t>MANDALLI TR-1 45-84-M00020_DIREK TIPI TRAFO HUCRESI H01</t>
  </si>
  <si>
    <t>16.10.2019 13:22:53</t>
  </si>
  <si>
    <t>16.10.2019 14:04:54</t>
  </si>
  <si>
    <t>573274</t>
  </si>
  <si>
    <t>ŞEHİT KEMAL KÖK 35-17-M00449_950300850</t>
  </si>
  <si>
    <t>03.10.2019 19:36:54</t>
  </si>
  <si>
    <t>03.10.2019 21:30:00</t>
  </si>
  <si>
    <t>594942</t>
  </si>
  <si>
    <t>06.10.2019 09:57:14</t>
  </si>
  <si>
    <t>06.10.2019 11:13:02</t>
  </si>
  <si>
    <t>633356</t>
  </si>
  <si>
    <t>HASTANE KÖK (KÖK-16) 35-28-M00477_  M01</t>
  </si>
  <si>
    <t>27.10.2019 14:59:48</t>
  </si>
  <si>
    <t>27.10.2019 15:32:34</t>
  </si>
  <si>
    <t>632994</t>
  </si>
  <si>
    <t>DM-11/05 (TR-39) 45-71-M00283_953188065</t>
  </si>
  <si>
    <t>26.10.2019 11:19:31</t>
  </si>
  <si>
    <t>26.10.2019 12:06:58</t>
  </si>
  <si>
    <t>633856</t>
  </si>
  <si>
    <t>DM-11/05 (TR-39) 45-71-M00283_  M04</t>
  </si>
  <si>
    <t>29.10.2019 17:30:40</t>
  </si>
  <si>
    <t>610270</t>
  </si>
  <si>
    <t>DM-11/05 (TR-39) 45-71-M00283_45-71-M00283</t>
  </si>
  <si>
    <t>18.10.2019 18:12:00</t>
  </si>
  <si>
    <t>612172</t>
  </si>
  <si>
    <t>AŞAĞIÇOBANİSA TR-24 45-71-M00098_953197841</t>
  </si>
  <si>
    <t>23.10.2019 21:53:06</t>
  </si>
  <si>
    <t>23.10.2019 23:16:44</t>
  </si>
  <si>
    <t>606299</t>
  </si>
  <si>
    <t>08.10.2019 18:02:22</t>
  </si>
  <si>
    <t>08.10.2019 18:38:18</t>
  </si>
  <si>
    <t>605360</t>
  </si>
  <si>
    <t>DM1/3 GÜNEŞ YOLU TR 35-19-M00263_E01 E</t>
  </si>
  <si>
    <t>07.10.2019 09:32:52</t>
  </si>
  <si>
    <t>07.10.2019 10:56:54</t>
  </si>
  <si>
    <t>594486</t>
  </si>
  <si>
    <t>TR-46 35-19-M00046_12199709</t>
  </si>
  <si>
    <t>05.10.2019 13:10:49</t>
  </si>
  <si>
    <t>05.10.2019 15:30:48</t>
  </si>
  <si>
    <t>610353</t>
  </si>
  <si>
    <t>TR-69 35-19-L00069_956665150</t>
  </si>
  <si>
    <t>18.10.2019 10:15:33</t>
  </si>
  <si>
    <t>18.10.2019 21:30:00</t>
  </si>
  <si>
    <t>595080</t>
  </si>
  <si>
    <t>TR-70 KALABAK 35-19-L00070_956667092</t>
  </si>
  <si>
    <t>06.10.2019 15:07:03</t>
  </si>
  <si>
    <t>06.10.2019 16:55:34</t>
  </si>
  <si>
    <t>583558</t>
  </si>
  <si>
    <t>TR-148 35-19-L00148_956671976</t>
  </si>
  <si>
    <t>04.10.2019 13:00:55</t>
  </si>
  <si>
    <t>04.10.2019 21:02:13</t>
  </si>
  <si>
    <t>608518</t>
  </si>
  <si>
    <t>14.10.2019 09:37:18</t>
  </si>
  <si>
    <t>14.10.2019 10:20:28</t>
  </si>
  <si>
    <t>634590</t>
  </si>
  <si>
    <t>MARUFLAR KÖK 35-16-M00262_  M01</t>
  </si>
  <si>
    <t>31.10.2019 15:37:20</t>
  </si>
  <si>
    <t>634192</t>
  </si>
  <si>
    <t>MAVİDERE TR-3 35-31-L00212_47875467</t>
  </si>
  <si>
    <t>30.10.2019 11:28:27</t>
  </si>
  <si>
    <t>30.10.2019 13:37:32</t>
  </si>
  <si>
    <t>608076</t>
  </si>
  <si>
    <t>MAVİDERE TR-4 35-31-L00213_47875644</t>
  </si>
  <si>
    <t>12.10.2019 18:51:47</t>
  </si>
  <si>
    <t>12.10.2019 19:17:17</t>
  </si>
  <si>
    <t>611003</t>
  </si>
  <si>
    <t>SOMA TR-15/2 45-82-M00092_DIREK TIPI TRAFO HUCRESI H01</t>
  </si>
  <si>
    <t>20.10.2019 15:51:19</t>
  </si>
  <si>
    <t>20.10.2019 16:24:32</t>
  </si>
  <si>
    <t>606191</t>
  </si>
  <si>
    <t>SOMA TR-15 45-82-M00015_945531710</t>
  </si>
  <si>
    <t>08.10.2019 14:55:14</t>
  </si>
  <si>
    <t>08.10.2019 16:54:48</t>
  </si>
  <si>
    <t>584199</t>
  </si>
  <si>
    <t>SOMA TR-15 45-82-M00015_D</t>
  </si>
  <si>
    <t>05.10.2019 08:22:55</t>
  </si>
  <si>
    <t>05.10.2019 09:46:39</t>
  </si>
  <si>
    <t>542814</t>
  </si>
  <si>
    <t>DM-5/11 35-26-M00804_7100441</t>
  </si>
  <si>
    <t>02.10.2019 16:35:13</t>
  </si>
  <si>
    <t>02.10.2019 20:32:34</t>
  </si>
  <si>
    <t>633102</t>
  </si>
  <si>
    <t>ASARLIK TR-9 35-28-M00590_953370686</t>
  </si>
  <si>
    <t>26.10.2019 15:02:45</t>
  </si>
  <si>
    <t>26.10.2019 21:12:02</t>
  </si>
  <si>
    <t>542382</t>
  </si>
  <si>
    <t>GÜMÜLDÜR M-25 35-25-M00025_955262342</t>
  </si>
  <si>
    <t>01.10.2019 15:31:25</t>
  </si>
  <si>
    <t>01.10.2019 19:32:47</t>
  </si>
  <si>
    <t>610078</t>
  </si>
  <si>
    <t>K-125 35-08-K00125_913153837</t>
  </si>
  <si>
    <t>17.10.2019 16:38:08</t>
  </si>
  <si>
    <t>17.10.2019 17:37:41</t>
  </si>
  <si>
    <t>608060</t>
  </si>
  <si>
    <t>TR-9 KİRAZ MERKEZ EMNİYET KARŞISI 35-31-L00009_948273282</t>
  </si>
  <si>
    <t>12.10.2019 18:01:04</t>
  </si>
  <si>
    <t>12.10.2019 18:28:26</t>
  </si>
  <si>
    <t>609187</t>
  </si>
  <si>
    <t>TR-1-4/2 DEMİRCİLİK KABİN 35-20-L00026_955197233</t>
  </si>
  <si>
    <t>15.10.2019 17:22:59</t>
  </si>
  <si>
    <t>15.10.2019 20:13:54</t>
  </si>
  <si>
    <t>632396</t>
  </si>
  <si>
    <t>HÜSEYİN ÖZTÜRK SULAMA GRUBU 35-29-L00644_35-29-L00644</t>
  </si>
  <si>
    <t>24.10.2019 15:09:09</t>
  </si>
  <si>
    <t>24.10.2019 17:57:23</t>
  </si>
  <si>
    <t>606509</t>
  </si>
  <si>
    <t>MEHMETLER TR-1 35-29-L00637_35-29-L00637</t>
  </si>
  <si>
    <t>09.10.2019 09:48:00</t>
  </si>
  <si>
    <t>09.10.2019 13:27:11</t>
  </si>
  <si>
    <t>608041</t>
  </si>
  <si>
    <t>MEHMETLER TR-1 35-29-L00637_950329704</t>
  </si>
  <si>
    <t>12.10.2019 17:15:36</t>
  </si>
  <si>
    <t>12.10.2019 18:17:37</t>
  </si>
  <si>
    <t>607981</t>
  </si>
  <si>
    <t>MEHMETLER TR-1 35-29-L00637_950329857</t>
  </si>
  <si>
    <t>12.10.2019 14:38:16</t>
  </si>
  <si>
    <t>12.10.2019 15:17:32</t>
  </si>
  <si>
    <t>607055</t>
  </si>
  <si>
    <t>YENİFOÇA TR-3 35-23-M00003_915190333</t>
  </si>
  <si>
    <t>10.10.2019 11:16:00</t>
  </si>
  <si>
    <t>10.10.2019 12:30:53</t>
  </si>
  <si>
    <t>594873</t>
  </si>
  <si>
    <t>K-4232 35-03-K04232_910254839</t>
  </si>
  <si>
    <t>06.10.2019 09:04:10</t>
  </si>
  <si>
    <t>06.10.2019 10:34:04</t>
  </si>
  <si>
    <t>583725</t>
  </si>
  <si>
    <t>TR-140 ŞHT.ALİ DERELİ MEVKİİ 35-15-L00140_950372648</t>
  </si>
  <si>
    <t>04.10.2019 17:40:51</t>
  </si>
  <si>
    <t>04.10.2019 18:28:11</t>
  </si>
  <si>
    <t>610455</t>
  </si>
  <si>
    <t>K-955 35-03-K00955_910321040</t>
  </si>
  <si>
    <t>19.10.2019 09:13:07</t>
  </si>
  <si>
    <t>19.10.2019 12:01:52</t>
  </si>
  <si>
    <t>542848</t>
  </si>
  <si>
    <t>GÜMÜLDÜR M-28 35-25-M00028_955262107</t>
  </si>
  <si>
    <t>02.10.2019 17:49:19</t>
  </si>
  <si>
    <t>02.10.2019 18:37:58</t>
  </si>
  <si>
    <t>584356</t>
  </si>
  <si>
    <t>05.10.2019 11:00:00</t>
  </si>
  <si>
    <t>584310</t>
  </si>
  <si>
    <t>K-1306 35-08-K01306_35-08-K01306</t>
  </si>
  <si>
    <t>05.10.2019 09:58:00</t>
  </si>
  <si>
    <t>05.10.2019 11:44:33</t>
  </si>
  <si>
    <t>594896</t>
  </si>
  <si>
    <t>06.10.2019 09:57:00</t>
  </si>
  <si>
    <t>06.10.2019 15:33:45</t>
  </si>
  <si>
    <t>542783</t>
  </si>
  <si>
    <t>ÇUKURALTI M-24 35-25-M00072_955294263</t>
  </si>
  <si>
    <t>02.10.2019 15:28:39</t>
  </si>
  <si>
    <t>02.10.2019 17:51:07</t>
  </si>
  <si>
    <t>542465</t>
  </si>
  <si>
    <t>ÇUKURALTI M-24 35-25-M00072_955266967</t>
  </si>
  <si>
    <t>01.10.2019 17:26:20</t>
  </si>
  <si>
    <t>02.10.2019 18:12:32</t>
  </si>
  <si>
    <t>632816</t>
  </si>
  <si>
    <t>25.10.2019 17:51:00</t>
  </si>
  <si>
    <t>25.10.2019 18:24:27</t>
  </si>
  <si>
    <t>610540</t>
  </si>
  <si>
    <t>FOÇA TR-48 35-23-L00048_42134250</t>
  </si>
  <si>
    <t>19.10.2019 11:24:00</t>
  </si>
  <si>
    <t>19.10.2019 12:46:23</t>
  </si>
  <si>
    <t>609331</t>
  </si>
  <si>
    <t>ESKİ FOÇA İM 35-23-A00001_TR-65 L12</t>
  </si>
  <si>
    <t>16.10.2019 09:15:32</t>
  </si>
  <si>
    <t>16.10.2019 09:43:43</t>
  </si>
  <si>
    <t>609356</t>
  </si>
  <si>
    <t>16.10.2019 09:43:00</t>
  </si>
  <si>
    <t>16.10.2019 15:31:28</t>
  </si>
  <si>
    <t>633505</t>
  </si>
  <si>
    <t>ESKİ FOÇA İM 35-23-A00001_TR-2 FİDERİ L16</t>
  </si>
  <si>
    <t>28.10.2019 02:44:14</t>
  </si>
  <si>
    <t>28.10.2019 03:02:30</t>
  </si>
  <si>
    <t>584426</t>
  </si>
  <si>
    <t>MERSİNDERE TR-2 45-78-L00473_57749059</t>
  </si>
  <si>
    <t>05.10.2019 12:06:20</t>
  </si>
  <si>
    <t>05.10.2019 12:40:21</t>
  </si>
  <si>
    <t>607710</t>
  </si>
  <si>
    <t>MASKİ MERSİNDERE İÇME SUYU ÖZEL TR 45-78-L00370Ö_DIREK TIPI TRAFO HUCRESI H01</t>
  </si>
  <si>
    <t>11.10.2019 19:34:23</t>
  </si>
  <si>
    <t>11.10.2019 22:46:14</t>
  </si>
  <si>
    <t>607520</t>
  </si>
  <si>
    <t>MERSİNLİ TR-3 45-78-M00937_49342988</t>
  </si>
  <si>
    <t>11.10.2019 12:25:34</t>
  </si>
  <si>
    <t>11.10.2019 13:37:52</t>
  </si>
  <si>
    <t>584441</t>
  </si>
  <si>
    <t>MERSİNLİ TR-3 45-78-M00937_49342811</t>
  </si>
  <si>
    <t>05.10.2019 12:14:54</t>
  </si>
  <si>
    <t>05.10.2019 14:40:30</t>
  </si>
  <si>
    <t>584174</t>
  </si>
  <si>
    <t>MERSİNLİ TR-3 45-78-M00937_49342808</t>
  </si>
  <si>
    <t>05.10.2019 08:08:06</t>
  </si>
  <si>
    <t>05.10.2019 11:13:46</t>
  </si>
  <si>
    <t>594977</t>
  </si>
  <si>
    <t>06.10.2019 11:37:01</t>
  </si>
  <si>
    <t>06.10.2019 12:12:25</t>
  </si>
  <si>
    <t>610422</t>
  </si>
  <si>
    <t>MERSİNLİ TR-1 45-78-M00935_DIREK TIPI TRAFO HUCRESI H01</t>
  </si>
  <si>
    <t>19.10.2019 08:12:17</t>
  </si>
  <si>
    <t>19.10.2019 09:34:37</t>
  </si>
  <si>
    <t>611554</t>
  </si>
  <si>
    <t>MERSİNLİDERE GARİPLER TR-4 35-31-L00200_35-31-L00200</t>
  </si>
  <si>
    <t>22.10.2019 10:06:00</t>
  </si>
  <si>
    <t>22.10.2019 16:35:00</t>
  </si>
  <si>
    <t>611364</t>
  </si>
  <si>
    <t>GÜMÜLDÜR M-39 35-25-M00039_7170751</t>
  </si>
  <si>
    <t>21.10.2019 16:27:55</t>
  </si>
  <si>
    <t>21.10.2019 17:54:38</t>
  </si>
  <si>
    <t>633953</t>
  </si>
  <si>
    <t>GÜMÜLDÜR M-36 35-25-M00036_6569350</t>
  </si>
  <si>
    <t>29.10.2019 15:50:32</t>
  </si>
  <si>
    <t>29.10.2019 16:21:35</t>
  </si>
  <si>
    <t>606487</t>
  </si>
  <si>
    <t>GÖÇBEYLİ TR-2 35-16-M00017_953327116</t>
  </si>
  <si>
    <t>09.10.2019 10:12:43</t>
  </si>
  <si>
    <t>542537</t>
  </si>
  <si>
    <t>ARMUTLU TR-5 35-27-L00005_913805101</t>
  </si>
  <si>
    <t>02.10.2019 07:29:14</t>
  </si>
  <si>
    <t>02.10.2019 09:16:09</t>
  </si>
  <si>
    <t>583673</t>
  </si>
  <si>
    <t>EMİRLİ TR-4 35-15-L00862_915153413</t>
  </si>
  <si>
    <t>04.10.2019 16:44:24</t>
  </si>
  <si>
    <t>04.10.2019 17:56:25</t>
  </si>
  <si>
    <t>633025</t>
  </si>
  <si>
    <t>MESCİTLİ TR-2 35-15-L01019_950386117</t>
  </si>
  <si>
    <t>26.10.2019 12:29:30</t>
  </si>
  <si>
    <t>29.10.2019 15:08:08</t>
  </si>
  <si>
    <t>607617</t>
  </si>
  <si>
    <t>DM4/TR-8 35-27-M00022_913613507</t>
  </si>
  <si>
    <t>11.10.2019 16:03:58</t>
  </si>
  <si>
    <t>11.10.2019 16:37:21</t>
  </si>
  <si>
    <t>594577</t>
  </si>
  <si>
    <t>TR-44 35-16-L00044_953338428</t>
  </si>
  <si>
    <t>05.10.2019 15:06:13</t>
  </si>
  <si>
    <t>05.10.2019 19:35:07</t>
  </si>
  <si>
    <t>612029</t>
  </si>
  <si>
    <t>23.10.2019 14:39:12</t>
  </si>
  <si>
    <t>23.10.2019 15:28:24</t>
  </si>
  <si>
    <t>607707</t>
  </si>
  <si>
    <t>M-2112 35-03-M02112_955027655</t>
  </si>
  <si>
    <t>11.10.2019 19:02:07</t>
  </si>
  <si>
    <t>11.10.2019 21:34:30</t>
  </si>
  <si>
    <t>573395</t>
  </si>
  <si>
    <t>K-1188 35-01-K01188_B</t>
  </si>
  <si>
    <t>04.10.2019 18:06:37</t>
  </si>
  <si>
    <t>606934</t>
  </si>
  <si>
    <t>MEVLÜTLÜ TR-1 45-78-M01082_49276303</t>
  </si>
  <si>
    <t>10.10.2019 08:58:42</t>
  </si>
  <si>
    <t>10.10.2019 13:18:14</t>
  </si>
  <si>
    <t>610768</t>
  </si>
  <si>
    <t>MIDIKLI TR-1 45-81-M00147_C</t>
  </si>
  <si>
    <t>19.10.2019 21:09:08</t>
  </si>
  <si>
    <t>19.10.2019 21:37:58</t>
  </si>
  <si>
    <t>632400</t>
  </si>
  <si>
    <t>LEZİTA DM 35-27-M00950_EGE LİMAK ÇİMENTO M010</t>
  </si>
  <si>
    <t>24.10.2019 15:43:43</t>
  </si>
  <si>
    <t>24.10.2019 16:55:49</t>
  </si>
  <si>
    <t>607896</t>
  </si>
  <si>
    <t>OSMAN KARAASLAN SLM TR 35-26-L00365_6486302</t>
  </si>
  <si>
    <t>12.10.2019 11:27:20</t>
  </si>
  <si>
    <t>12.10.2019 12:03:30</t>
  </si>
  <si>
    <t>553069</t>
  </si>
  <si>
    <t>K-1187 35-01-K01187_910699876</t>
  </si>
  <si>
    <t>03.10.2019 11:21:25</t>
  </si>
  <si>
    <t>03.10.2019 12:30:28</t>
  </si>
  <si>
    <t>542296</t>
  </si>
  <si>
    <t>FOÇAKÖY TR-1 35-23-M00222_DIREK TIPI TRAFO HUCRESI H01</t>
  </si>
  <si>
    <t>01.10.2019 12:00:23</t>
  </si>
  <si>
    <t>01.10.2019 15:12:03</t>
  </si>
  <si>
    <t>542282</t>
  </si>
  <si>
    <t>01.10.2019 12:23:09</t>
  </si>
  <si>
    <t>01.10.2019 12:47:00</t>
  </si>
  <si>
    <t>608196</t>
  </si>
  <si>
    <t>YELKİ TR-18 35-10-L00018_98095649</t>
  </si>
  <si>
    <t>13.10.2019 09:38:56</t>
  </si>
  <si>
    <t>13.10.2019 10:25:38</t>
  </si>
  <si>
    <t>610155</t>
  </si>
  <si>
    <t>K-505 35-01-K00505_911683474</t>
  </si>
  <si>
    <t>17.10.2019 19:03:22</t>
  </si>
  <si>
    <t>17.10.2019 19:40:33</t>
  </si>
  <si>
    <t>583641</t>
  </si>
  <si>
    <t>K-2443 35-07-K02443_E</t>
  </si>
  <si>
    <t>04.10.2019 15:53:57</t>
  </si>
  <si>
    <t>04.10.2019 16:51:45</t>
  </si>
  <si>
    <t>608289</t>
  </si>
  <si>
    <t>K-977 35-07-K00977_913221815</t>
  </si>
  <si>
    <t>13.10.2019 13:31:39</t>
  </si>
  <si>
    <t>13.10.2019 14:39:50</t>
  </si>
  <si>
    <t>611327</t>
  </si>
  <si>
    <t>TR-49 EGELİ 35-19-L00049_956664596</t>
  </si>
  <si>
    <t>21.10.2019 15:02:08</t>
  </si>
  <si>
    <t>21.10.2019 17:42:37</t>
  </si>
  <si>
    <t>609915</t>
  </si>
  <si>
    <t>K-1923 35-10-K01923_k1923d1 D</t>
  </si>
  <si>
    <t>17.10.2019 11:20:00</t>
  </si>
  <si>
    <t>17.10.2019 14:05:43</t>
  </si>
  <si>
    <t>632431</t>
  </si>
  <si>
    <t>K-238 35-01-K00238_911168097</t>
  </si>
  <si>
    <t>24.10.2019 16:56:33</t>
  </si>
  <si>
    <t>24.10.2019 17:52:42</t>
  </si>
  <si>
    <t>608237</t>
  </si>
  <si>
    <t>K-1924 35-10-K01924_r5 R</t>
  </si>
  <si>
    <t>13.10.2019 11:46:18</t>
  </si>
  <si>
    <t>13.10.2019 13:05:33</t>
  </si>
  <si>
    <t>608143</t>
  </si>
  <si>
    <t>K-1924 35-10-K01924_97980061</t>
  </si>
  <si>
    <t>13.10.2019 06:19:33</t>
  </si>
  <si>
    <t>13.10.2019 06:59:24</t>
  </si>
  <si>
    <t>610425</t>
  </si>
  <si>
    <t>K-3618 35-01-K03618_910625738</t>
  </si>
  <si>
    <t>19.10.2019 08:19:39</t>
  </si>
  <si>
    <t>19.10.2019 10:10:35</t>
  </si>
  <si>
    <t>606142</t>
  </si>
  <si>
    <t>ARMUTLU TR-3 35-27-L00003_97490700</t>
  </si>
  <si>
    <t>08.10.2019 13:30:02</t>
  </si>
  <si>
    <t>08.10.2019 17:57:18</t>
  </si>
  <si>
    <t>584478</t>
  </si>
  <si>
    <t>MORALILAR TR-1 45-72-L00674_DIREK TIPI TRAFO HUCRESI H01</t>
  </si>
  <si>
    <t>05.10.2019 13:12:22</t>
  </si>
  <si>
    <t>05.10.2019 13:57:04</t>
  </si>
  <si>
    <t>594526</t>
  </si>
  <si>
    <t>05.10.2019 14:44:25</t>
  </si>
  <si>
    <t>05.10.2019 15:17:38</t>
  </si>
  <si>
    <t>594915</t>
  </si>
  <si>
    <t>06.10.2019 09:37:34</t>
  </si>
  <si>
    <t>06.10.2019 10:52:14</t>
  </si>
  <si>
    <t>542438</t>
  </si>
  <si>
    <t>K-1294 35-04-K01294_99376374</t>
  </si>
  <si>
    <t>01.10.2019 18:56:02</t>
  </si>
  <si>
    <t>01.10.2019 21:24:31</t>
  </si>
  <si>
    <t>634271</t>
  </si>
  <si>
    <t>K-3417 35-08-K03417_911924930</t>
  </si>
  <si>
    <t>30.10.2019 14:59:57</t>
  </si>
  <si>
    <t>30.10.2019 16:31:56</t>
  </si>
  <si>
    <t>609071</t>
  </si>
  <si>
    <t>YAĞCILAR KÖK 45-71-M00179_  M03</t>
  </si>
  <si>
    <t>15.10.2019 13:10:58</t>
  </si>
  <si>
    <t>15.10.2019 13:38:49</t>
  </si>
  <si>
    <t>634421</t>
  </si>
  <si>
    <t>MUSACALI TR-1 45-83-M00402_45-83-M00402</t>
  </si>
  <si>
    <t>31.10.2019 08:59:00</t>
  </si>
  <si>
    <t>31.10.2019 16:23:59</t>
  </si>
  <si>
    <t>584185</t>
  </si>
  <si>
    <t>05.10.2019 07:59:54</t>
  </si>
  <si>
    <t>05.10.2019 10:06:41</t>
  </si>
  <si>
    <t>611902</t>
  </si>
  <si>
    <t>MUSALAR TR-1 35-29-L00322_DIREK TIPI TRAFO HUCRESI H01</t>
  </si>
  <si>
    <t>23.10.2019 09:45:00</t>
  </si>
  <si>
    <t>23.10.2019 14:08:49</t>
  </si>
  <si>
    <t>606630</t>
  </si>
  <si>
    <t>MÜSLİH TR-1 45-71-M01562_953207459</t>
  </si>
  <si>
    <t>09.10.2019 12:33:00</t>
  </si>
  <si>
    <t>09.10.2019 17:47:47</t>
  </si>
  <si>
    <t>607798</t>
  </si>
  <si>
    <t>MÜSLİH TR-1 45-71-M01562_43182172</t>
  </si>
  <si>
    <t>12.10.2019 14:36:12</t>
  </si>
  <si>
    <t>634664</t>
  </si>
  <si>
    <t>31.10.2019 17:12:30</t>
  </si>
  <si>
    <t>31.10.2019 19:12:39</t>
  </si>
  <si>
    <t>608184</t>
  </si>
  <si>
    <t>13.10.2019 09:11:20</t>
  </si>
  <si>
    <t>13.10.2019 15:02:24</t>
  </si>
  <si>
    <t>552997</t>
  </si>
  <si>
    <t>HALİLBEYLİ DM 35-27-M00620_HALİLBEYLİ-2 M02</t>
  </si>
  <si>
    <t>03.10.2019 08:48:02</t>
  </si>
  <si>
    <t>03.10.2019 09:52:57</t>
  </si>
  <si>
    <t>606951</t>
  </si>
  <si>
    <t>TR-70 KALABAK 35-19-L00070_DIREK TIPI TRAFO HUCRESI H01</t>
  </si>
  <si>
    <t>10.10.2019 09:15:13</t>
  </si>
  <si>
    <t>10.10.2019 15:22:24</t>
  </si>
  <si>
    <t>607032</t>
  </si>
  <si>
    <t>TR-104 ZEYTİNALANI 35-19-L00104_  L04</t>
  </si>
  <si>
    <t>10.10.2019 10:34:53</t>
  </si>
  <si>
    <t>10.10.2019 11:47:09</t>
  </si>
  <si>
    <t>584249</t>
  </si>
  <si>
    <t>K-3048 35-02-K03048_910207230</t>
  </si>
  <si>
    <t>05.10.2019 08:41:09</t>
  </si>
  <si>
    <t>05.10.2019 10:53:27</t>
  </si>
  <si>
    <t>608915</t>
  </si>
  <si>
    <t>K-3085 35-07-K03085_35-07-K03085</t>
  </si>
  <si>
    <t>15.10.2019 11:50:08</t>
  </si>
  <si>
    <t>605830</t>
  </si>
  <si>
    <t>K-1854 35-07-K01854_911028414</t>
  </si>
  <si>
    <t>08.10.2019 06:25:04</t>
  </si>
  <si>
    <t>08.10.2019 08:29:29</t>
  </si>
  <si>
    <t>633688</t>
  </si>
  <si>
    <t>TR-41 35-16-L00041_953332042</t>
  </si>
  <si>
    <t>28.10.2019 14:15:21</t>
  </si>
  <si>
    <t>28.10.2019 17:23:37</t>
  </si>
  <si>
    <t>633273</t>
  </si>
  <si>
    <t>MUSTAKLAR TR-1 35-24-M00101_35-24-M00101</t>
  </si>
  <si>
    <t>27.10.2019 10:32:03</t>
  </si>
  <si>
    <t>27.10.2019 11:24:25</t>
  </si>
  <si>
    <t>606065</t>
  </si>
  <si>
    <t>MUTAFLAR KARAKUZU TR-3 35-32-L00069_A</t>
  </si>
  <si>
    <t>08.10.2019 11:58:29</t>
  </si>
  <si>
    <t>08.10.2019 13:26:17</t>
  </si>
  <si>
    <t>607941</t>
  </si>
  <si>
    <t>MUTAFLAR SÜLEYMANLAR TR-4 35-32-L00068_A</t>
  </si>
  <si>
    <t>12.10.2019 12:56:11</t>
  </si>
  <si>
    <t>12.10.2019 14:14:43</t>
  </si>
  <si>
    <t>609557</t>
  </si>
  <si>
    <t>TR-27 35-16-L00027_953324545</t>
  </si>
  <si>
    <t>16.10.2019 14:38:19</t>
  </si>
  <si>
    <t>16.10.2019 16:42:33</t>
  </si>
  <si>
    <t>632539</t>
  </si>
  <si>
    <t>TR-44 (DM-5/TR-12) ALPKENT 35-26-M00044_956624853</t>
  </si>
  <si>
    <t>25.10.2019 06:57:32</t>
  </si>
  <si>
    <t>25.10.2019 16:09:22</t>
  </si>
  <si>
    <t>612108</t>
  </si>
  <si>
    <t>ÇANDARLI TR-19 35-30-M00019_B</t>
  </si>
  <si>
    <t>23.10.2019 17:52:57</t>
  </si>
  <si>
    <t>23.10.2019 21:21:28</t>
  </si>
  <si>
    <t>607523</t>
  </si>
  <si>
    <t>BAĞYURDU TR-1 35-27-L00245_912423881</t>
  </si>
  <si>
    <t>11.10.2019 11:42:03</t>
  </si>
  <si>
    <t>11.10.2019 17:56:16</t>
  </si>
  <si>
    <t>608928</t>
  </si>
  <si>
    <t>15.10.2019 09:12:32</t>
  </si>
  <si>
    <t>15.10.2019 10:02:58</t>
  </si>
  <si>
    <t>584121</t>
  </si>
  <si>
    <t>NARINCALIPITRAK TR-1 45-77-L00092_A</t>
  </si>
  <si>
    <t>05.10.2019 07:09:39</t>
  </si>
  <si>
    <t>05.10.2019 08:51:20</t>
  </si>
  <si>
    <t>542226</t>
  </si>
  <si>
    <t>NARINCALISÜLEYMAN TR 45-77-L00209_45-77-L00209</t>
  </si>
  <si>
    <t>01.10.2019 10:32:59</t>
  </si>
  <si>
    <t>01.10.2019 11:30:47</t>
  </si>
  <si>
    <t>632366</t>
  </si>
  <si>
    <t>YENİFOÇA TR-11 35-23-M00011_950417117</t>
  </si>
  <si>
    <t>24.10.2019 14:03:49</t>
  </si>
  <si>
    <t>24.10.2019 15:27:50</t>
  </si>
  <si>
    <t>634459</t>
  </si>
  <si>
    <t>K-3734 35-04-K03734_B</t>
  </si>
  <si>
    <t>31.10.2019 09:43:56</t>
  </si>
  <si>
    <t>31.10.2019 10:16:29</t>
  </si>
  <si>
    <t>594684</t>
  </si>
  <si>
    <t>K-3719 35-04-K03719_99175285</t>
  </si>
  <si>
    <t>05.10.2019 16:45:18</t>
  </si>
  <si>
    <t>06.10.2019 21:03:40</t>
  </si>
  <si>
    <t>584230</t>
  </si>
  <si>
    <t>KELLETEPE KÖK 35-31-L00035_  L05</t>
  </si>
  <si>
    <t>05.10.2019 08:52:28</t>
  </si>
  <si>
    <t>05.10.2019 09:25:43</t>
  </si>
  <si>
    <t>633185</t>
  </si>
  <si>
    <t>K-981 35-07-K00981_35-07-K00981</t>
  </si>
  <si>
    <t>26.10.2019 22:33:07</t>
  </si>
  <si>
    <t>27.10.2019 00:06:01</t>
  </si>
  <si>
    <t>634642</t>
  </si>
  <si>
    <t>TR-129 35-19-L00129_956663300</t>
  </si>
  <si>
    <t>31.10.2019 17:32:24</t>
  </si>
  <si>
    <t>31.10.2019 18:20:09</t>
  </si>
  <si>
    <t>633326</t>
  </si>
  <si>
    <t>İZSU SARUHANLI ÖZEL KÖK-1 45-80-M02760Ö_  M01</t>
  </si>
  <si>
    <t>27.10.2019 13:05:00</t>
  </si>
  <si>
    <t>27.10.2019 14:16:03</t>
  </si>
  <si>
    <t>611017</t>
  </si>
  <si>
    <t>NURİYE DM 45-80-M00090_  M04</t>
  </si>
  <si>
    <t>20.10.2019 16:37:33</t>
  </si>
  <si>
    <t>20.10.2019 16:52:48</t>
  </si>
  <si>
    <t>608584</t>
  </si>
  <si>
    <t>HACIRAHMANLAR TARIMSAL SULAMA ÖZEL KÖK 45-80-M02000Ö_  M05</t>
  </si>
  <si>
    <t>14.10.2019 11:09:31</t>
  </si>
  <si>
    <t>14.10.2019 14:25:38</t>
  </si>
  <si>
    <t>606765</t>
  </si>
  <si>
    <t>09.10.2019 17:08:39</t>
  </si>
  <si>
    <t>09.10.2019 17:32:00</t>
  </si>
  <si>
    <t>607926</t>
  </si>
  <si>
    <t>TR-35 TARIMSAL SULAMA 45-80-M01035_DIREK TIPI TRAFO HUCRESI H01</t>
  </si>
  <si>
    <t>12.10.2019 12:20:37</t>
  </si>
  <si>
    <t>12.10.2019 12:55:55</t>
  </si>
  <si>
    <t>633392</t>
  </si>
  <si>
    <t>27.10.2019 16:41:32</t>
  </si>
  <si>
    <t>27.10.2019 17:29:24</t>
  </si>
  <si>
    <t>633264</t>
  </si>
  <si>
    <t>OKÇULAR-1 35-16-M00109_DIREK TIPI TRAFO HUCRESI H01</t>
  </si>
  <si>
    <t>27.10.2019 10:08:43</t>
  </si>
  <si>
    <t>27.10.2019 13:52:34</t>
  </si>
  <si>
    <t>595057</t>
  </si>
  <si>
    <t>06.10.2019 14:06:02</t>
  </si>
  <si>
    <t>06.10.2019 15:48:34</t>
  </si>
  <si>
    <t>583727</t>
  </si>
  <si>
    <t>OLGUNLAR CERİTLER MAH. TR-1 35-31-L00219_47891197</t>
  </si>
  <si>
    <t>04.10.2019 17:47:09</t>
  </si>
  <si>
    <t>04.10.2019 18:28:02</t>
  </si>
  <si>
    <t>609813</t>
  </si>
  <si>
    <t>K-3475 35-07-K03475_35-07-K03475</t>
  </si>
  <si>
    <t>17.10.2019 08:50:00</t>
  </si>
  <si>
    <t>17.10.2019 10:08:30</t>
  </si>
  <si>
    <t>610433</t>
  </si>
  <si>
    <t>K-3477 35-07-K03477_35-07-K03477</t>
  </si>
  <si>
    <t>19.10.2019 10:13:37</t>
  </si>
  <si>
    <t>609874</t>
  </si>
  <si>
    <t>K-3474 35-07-K03474_35-07-K03474</t>
  </si>
  <si>
    <t>17.10.2019 10:10:00</t>
  </si>
  <si>
    <t>17.10.2019 12:48:16</t>
  </si>
  <si>
    <t>583798</t>
  </si>
  <si>
    <t>GÜZELHİSAR TR-2 35-17-M00168_6184590</t>
  </si>
  <si>
    <t>04.10.2019 19:04:18</t>
  </si>
  <si>
    <t>04.10.2019 22:07:00</t>
  </si>
  <si>
    <t>612146</t>
  </si>
  <si>
    <t>OMURLAR TR-1 45-81-M00074_945628841</t>
  </si>
  <si>
    <t>23.10.2019 19:19:12</t>
  </si>
  <si>
    <t>23.10.2019 20:54:36</t>
  </si>
  <si>
    <t>594572</t>
  </si>
  <si>
    <t>ORAKLAR TR-1 45-78-M00880_DIREK TIPI TRAFO HUCRESI H01</t>
  </si>
  <si>
    <t>05.10.2019 15:45:45</t>
  </si>
  <si>
    <t>05.10.2019 19:16:12</t>
  </si>
  <si>
    <t>606433</t>
  </si>
  <si>
    <t>09.10.2019 07:49:28</t>
  </si>
  <si>
    <t>09.10.2019 09:32:08</t>
  </si>
  <si>
    <t>610547</t>
  </si>
  <si>
    <t>YAĞCILI KÖK 45-82-M00367_A</t>
  </si>
  <si>
    <t>19.10.2019 11:32:04</t>
  </si>
  <si>
    <t>19.10.2019 13:09:52</t>
  </si>
  <si>
    <t>607953</t>
  </si>
  <si>
    <t>K-907 35-04-K00907_99357442</t>
  </si>
  <si>
    <t>12.10.2019 13:39:34</t>
  </si>
  <si>
    <t>12.10.2019 14:30:05</t>
  </si>
  <si>
    <t>607472</t>
  </si>
  <si>
    <t>YENİ ORHANLI M-87 35-14-M00087_956660856</t>
  </si>
  <si>
    <t>11.10.2019 10:10:08</t>
  </si>
  <si>
    <t>11.10.2019 12:45:41</t>
  </si>
  <si>
    <t>606492</t>
  </si>
  <si>
    <t>ORHANLI ORTA M-90 35-14-M00090_948414845</t>
  </si>
  <si>
    <t>09.10.2019 09:16:40</t>
  </si>
  <si>
    <t>09.10.2019 12:05:14</t>
  </si>
  <si>
    <t>607672</t>
  </si>
  <si>
    <t>ÇAKMAKLI TR-1 35-17-M00345_950305435</t>
  </si>
  <si>
    <t>11.10.2019 17:35:20</t>
  </si>
  <si>
    <t>11.10.2019 19:42:12</t>
  </si>
  <si>
    <t>608023</t>
  </si>
  <si>
    <t>ÇAKMAKLI TR-1 35-17-M00345_950305748</t>
  </si>
  <si>
    <t>12.10.2019 16:33:22</t>
  </si>
  <si>
    <t>12.10.2019 18:16:35</t>
  </si>
  <si>
    <t>611455</t>
  </si>
  <si>
    <t>21.10.2019 23:12:13</t>
  </si>
  <si>
    <t>22.10.2019 00:00:09</t>
  </si>
  <si>
    <t>584035</t>
  </si>
  <si>
    <t>ORTAKÖY TR-1 35-15-L00474_950371937</t>
  </si>
  <si>
    <t>05.10.2019 02:59:44</t>
  </si>
  <si>
    <t>05.10.2019 12:14:59</t>
  </si>
  <si>
    <t>595168</t>
  </si>
  <si>
    <t>ORTAKÖY SİCİMDAMLARI TR-1 45-78-M00794_45-78-M00794</t>
  </si>
  <si>
    <t>06.10.2019 17:47:15</t>
  </si>
  <si>
    <t>06.10.2019 19:13:37</t>
  </si>
  <si>
    <t>594829</t>
  </si>
  <si>
    <t>06.10.2019 06:51:34</t>
  </si>
  <si>
    <t>06.10.2019 11:09:55</t>
  </si>
  <si>
    <t>607611</t>
  </si>
  <si>
    <t>ORTAKÖY CAMİLİ MAHALLE TR-1 45-78-M00790_49227760</t>
  </si>
  <si>
    <t>11.10.2019 15:48:46</t>
  </si>
  <si>
    <t>11.10.2019 18:02:04</t>
  </si>
  <si>
    <t>607273</t>
  </si>
  <si>
    <t>KERİMAĞA ORTAKÖY TR-1 45-78-M00785_49189006</t>
  </si>
  <si>
    <t>10.10.2019 18:51:11</t>
  </si>
  <si>
    <t>10.10.2019 20:19:02</t>
  </si>
  <si>
    <t>606986</t>
  </si>
  <si>
    <t>ORTAKÖY SİCİMDAMLARI TR-1 45-78-M00794_DIREK TIPI TRAFO HUCRESI H01</t>
  </si>
  <si>
    <t>10.10.2019 09:47:28</t>
  </si>
  <si>
    <t>10.10.2019 18:54:15</t>
  </si>
  <si>
    <t>634565</t>
  </si>
  <si>
    <t>K-1155 35-07-K01155_B</t>
  </si>
  <si>
    <t>31.10.2019 13:41:56</t>
  </si>
  <si>
    <t>31.10.2019 14:52:25</t>
  </si>
  <si>
    <t>611407</t>
  </si>
  <si>
    <t>ORUÇLAR TR-1 35-16-M00093_953311177</t>
  </si>
  <si>
    <t>21.10.2019 18:20:29</t>
  </si>
  <si>
    <t>21.10.2019 21:38:48</t>
  </si>
  <si>
    <t>632469</t>
  </si>
  <si>
    <t>ORUÇLAR TR-1 35-16-M00093_953311187</t>
  </si>
  <si>
    <t>24.10.2019 18:11:50</t>
  </si>
  <si>
    <t>24.10.2019 20:57:15</t>
  </si>
  <si>
    <t>606233</t>
  </si>
  <si>
    <t>TR-2/27 45-83-L00027_48136637</t>
  </si>
  <si>
    <t>08.10.2019 16:13:22</t>
  </si>
  <si>
    <t>08.10.2019 21:38:31</t>
  </si>
  <si>
    <t>573429</t>
  </si>
  <si>
    <t>04.10.2019 10:00:20</t>
  </si>
  <si>
    <t>04.10.2019 10:17:41</t>
  </si>
  <si>
    <t>606636</t>
  </si>
  <si>
    <t>09.10.2019 12:55:41</t>
  </si>
  <si>
    <t>09.10.2019 13:06:29</t>
  </si>
  <si>
    <t>608035</t>
  </si>
  <si>
    <t>OSMANCIK TR-1 45-83-L00243_953710425</t>
  </si>
  <si>
    <t>12.10.2019 16:43:30</t>
  </si>
  <si>
    <t>12.10.2019 18:32:02</t>
  </si>
  <si>
    <t>632866</t>
  </si>
  <si>
    <t>ÇINARDİBİ TR-6 35-20-M00073_955197367</t>
  </si>
  <si>
    <t>25.10.2019 21:54:50</t>
  </si>
  <si>
    <t>25.10.2019 22:55:26</t>
  </si>
  <si>
    <t>583803</t>
  </si>
  <si>
    <t>KIZILDAĞ TR-1 45-73-M00454_DIREK TIPI TRAFO HUCRESI H01</t>
  </si>
  <si>
    <t>04.10.2019 19:04:26</t>
  </si>
  <si>
    <t>04.10.2019 22:43:00</t>
  </si>
  <si>
    <t>634075</t>
  </si>
  <si>
    <t>FIRINLI TR-4 35-20-L00093_DIREK TIPI TRAFO HUCRESI H01</t>
  </si>
  <si>
    <t>30.10.2019 08:29:47</t>
  </si>
  <si>
    <t>30.10.2019 09:04:33</t>
  </si>
  <si>
    <t>609973</t>
  </si>
  <si>
    <t>OTMANLAR KÖYÜ TR-1 45-71-M01743_43165897</t>
  </si>
  <si>
    <t>17.10.2019 13:06:00</t>
  </si>
  <si>
    <t>17.10.2019 14:04:03</t>
  </si>
  <si>
    <t>633586</t>
  </si>
  <si>
    <t>ULUKENT KÖK-15 35-28-M00070_  M03</t>
  </si>
  <si>
    <t>28.10.2019 09:57:13</t>
  </si>
  <si>
    <t>28.10.2019 11:18:16</t>
  </si>
  <si>
    <t>608779</t>
  </si>
  <si>
    <t>M-888 35-09-M00888_913672667</t>
  </si>
  <si>
    <t>14.10.2019 18:23:08</t>
  </si>
  <si>
    <t>14.10.2019 20:03:00</t>
  </si>
  <si>
    <t>611721</t>
  </si>
  <si>
    <t>K-133 35-04-K00133_912514489</t>
  </si>
  <si>
    <t>22.10.2019 16:49:38</t>
  </si>
  <si>
    <t>22.10.2019 17:37:43</t>
  </si>
  <si>
    <t>609396</t>
  </si>
  <si>
    <t>16.10.2019 10:26:10</t>
  </si>
  <si>
    <t>16.10.2019 11:56:04</t>
  </si>
  <si>
    <t>633912</t>
  </si>
  <si>
    <t>UMURCALI TR 4 35-31-L00108_47966984</t>
  </si>
  <si>
    <t>29.10.2019 12:53:00</t>
  </si>
  <si>
    <t>29.10.2019 13:54:04</t>
  </si>
  <si>
    <t>610198</t>
  </si>
  <si>
    <t>OVACIK TR-1 35-19-L00305_7289366</t>
  </si>
  <si>
    <t>17.10.2019 23:05:13</t>
  </si>
  <si>
    <t>18.10.2019 00:49:41</t>
  </si>
  <si>
    <t>608877</t>
  </si>
  <si>
    <t>15.10.2019 07:44:40</t>
  </si>
  <si>
    <t>15.10.2019 09:42:27</t>
  </si>
  <si>
    <t>608248</t>
  </si>
  <si>
    <t>OVACIK TR-6 35-31-L00148_35-31-L00148</t>
  </si>
  <si>
    <t>13.10.2019 12:12:00</t>
  </si>
  <si>
    <t>13.10.2019 13:52:54</t>
  </si>
  <si>
    <t>607725</t>
  </si>
  <si>
    <t>OVACIK TR-4 35-31-L00147_47822229</t>
  </si>
  <si>
    <t>11.10.2019 20:56:00</t>
  </si>
  <si>
    <t>11.10.2019 22:11:17</t>
  </si>
  <si>
    <t>609169</t>
  </si>
  <si>
    <t>OVACIK TR-6 35-31-L00148_47821954</t>
  </si>
  <si>
    <t>15.10.2019 16:59:58</t>
  </si>
  <si>
    <t>15.10.2019 17:04:18</t>
  </si>
  <si>
    <t>611450</t>
  </si>
  <si>
    <t>21.10.2019 21:42:35</t>
  </si>
  <si>
    <t>21.10.2019 23:28:58</t>
  </si>
  <si>
    <t>611170</t>
  </si>
  <si>
    <t>OVACIK TR-1 35-31-L00151_35-31-L00151</t>
  </si>
  <si>
    <t>21.10.2019 09:32:00</t>
  </si>
  <si>
    <t>21.10.2019 16:37:57</t>
  </si>
  <si>
    <t>632936</t>
  </si>
  <si>
    <t>OVACIK TR-1 35-31-L00151_47822047</t>
  </si>
  <si>
    <t>26.10.2019 15:10:29</t>
  </si>
  <si>
    <t>605394</t>
  </si>
  <si>
    <t>OVACIK TR-1 35-15-L00285_B</t>
  </si>
  <si>
    <t>07.10.2019 10:02:24</t>
  </si>
  <si>
    <t>07.10.2019 12:38:00</t>
  </si>
  <si>
    <t>609974</t>
  </si>
  <si>
    <t>OVAKENT İM 35-15-A00003_BADEMLİ L07</t>
  </si>
  <si>
    <t>17.10.2019 12:58:28</t>
  </si>
  <si>
    <t>17.10.2019 13:43:09</t>
  </si>
  <si>
    <t>608205</t>
  </si>
  <si>
    <t>13.10.2019 09:51:55</t>
  </si>
  <si>
    <t>13.10.2019 10:41:45</t>
  </si>
  <si>
    <t>608169</t>
  </si>
  <si>
    <t>OZANCA TR-2 45-85-L00215_45-85-L00215</t>
  </si>
  <si>
    <t>13.10.2019 08:58:50</t>
  </si>
  <si>
    <t>13.10.2019 17:10:52</t>
  </si>
  <si>
    <t>608481</t>
  </si>
  <si>
    <t>OZANCA TR-2 45-85-L00215_DIREK TIPI TRAFO HUCRESI H01</t>
  </si>
  <si>
    <t>14.10.2019 17:16:02</t>
  </si>
  <si>
    <t>608908</t>
  </si>
  <si>
    <t>OZANCA TR-1 45-85-L00214_DIREK TIPI TRAFO HUCRESI H01</t>
  </si>
  <si>
    <t>15.10.2019 09:08:00</t>
  </si>
  <si>
    <t>15.10.2019 17:34:18</t>
  </si>
  <si>
    <t>607810</t>
  </si>
  <si>
    <t>12.10.2019 08:58:32</t>
  </si>
  <si>
    <t>12.10.2019 17:00:43</t>
  </si>
  <si>
    <t>607387</t>
  </si>
  <si>
    <t>11.10.2019 09:04:00</t>
  </si>
  <si>
    <t>11.10.2019 17:15:00</t>
  </si>
  <si>
    <t>606481</t>
  </si>
  <si>
    <t>09.10.2019 09:15:20</t>
  </si>
  <si>
    <t>09.10.2019 17:05:12</t>
  </si>
  <si>
    <t>606937</t>
  </si>
  <si>
    <t>10.10.2019 09:08:00</t>
  </si>
  <si>
    <t>10.10.2019 17:17:15</t>
  </si>
  <si>
    <t>606004</t>
  </si>
  <si>
    <t>08.10.2019 10:43:00</t>
  </si>
  <si>
    <t>08.10.2019 16:48:57</t>
  </si>
  <si>
    <t>605329</t>
  </si>
  <si>
    <t>07.10.2019 09:09:00</t>
  </si>
  <si>
    <t>07.10.2019 17:31:10</t>
  </si>
  <si>
    <t>594861</t>
  </si>
  <si>
    <t>06.10.2019 17:31:25</t>
  </si>
  <si>
    <t>542184</t>
  </si>
  <si>
    <t>OZANCA TR-2 45-85-L00215_C</t>
  </si>
  <si>
    <t>01.10.2019 09:42:00</t>
  </si>
  <si>
    <t>01.10.2019 17:29:55</t>
  </si>
  <si>
    <t>609323</t>
  </si>
  <si>
    <t>16.10.2019 09:10:42</t>
  </si>
  <si>
    <t>16.10.2019 17:22:44</t>
  </si>
  <si>
    <t>611149</t>
  </si>
  <si>
    <t>21.10.2019 09:05:45</t>
  </si>
  <si>
    <t>21.10.2019 17:28:38</t>
  </si>
  <si>
    <t>611523</t>
  </si>
  <si>
    <t>22.10.2019 09:21:40</t>
  </si>
  <si>
    <t>22.10.2019 17:19:42</t>
  </si>
  <si>
    <t>610843</t>
  </si>
  <si>
    <t>20.10.2019 09:15:51</t>
  </si>
  <si>
    <t>20.10.2019 17:24:53</t>
  </si>
  <si>
    <t>611877</t>
  </si>
  <si>
    <t>23.10.2019 09:05:25</t>
  </si>
  <si>
    <t>23.10.2019 17:56:22</t>
  </si>
  <si>
    <t>633246</t>
  </si>
  <si>
    <t>OZANCA TR-2 45-85-L00215_A</t>
  </si>
  <si>
    <t>27.10.2019 09:48:00</t>
  </si>
  <si>
    <t>27.10.2019 10:14:08</t>
  </si>
  <si>
    <t>633119</t>
  </si>
  <si>
    <t>OZANCA TR-1 45-85-L00214_B</t>
  </si>
  <si>
    <t>26.10.2019 17:36:33</t>
  </si>
  <si>
    <t>26.10.2019 18:11:50</t>
  </si>
  <si>
    <t>633659</t>
  </si>
  <si>
    <t>28.10.2019 13:05:00</t>
  </si>
  <si>
    <t>28.10.2019 14:31:15</t>
  </si>
  <si>
    <t>622244</t>
  </si>
  <si>
    <t>24.10.2019 09:20:20</t>
  </si>
  <si>
    <t>24.10.2019 17:13:32</t>
  </si>
  <si>
    <t>584251</t>
  </si>
  <si>
    <t>05.10.2019 09:04:30</t>
  </si>
  <si>
    <t>05.10.2019 09:54:42</t>
  </si>
  <si>
    <t>633222</t>
  </si>
  <si>
    <t>TR-7 (KURTULUŞ PARKI KABİN) 35-32-L00007_35-32-L00007</t>
  </si>
  <si>
    <t>27.10.2019 17:07:46</t>
  </si>
  <si>
    <t>632433</t>
  </si>
  <si>
    <t>GÜNLÜCE KÖYÜ TR-1 35-15-L00837_950383693</t>
  </si>
  <si>
    <t>24.10.2019 16:38:08</t>
  </si>
  <si>
    <t>24.10.2019 18:52:27</t>
  </si>
  <si>
    <t>610649</t>
  </si>
  <si>
    <t>KÜÇÜKAVULCUK DM 35-15-L00727_  L02</t>
  </si>
  <si>
    <t>19.10.2019 15:00:43</t>
  </si>
  <si>
    <t>19.10.2019 15:37:35</t>
  </si>
  <si>
    <t>542598</t>
  </si>
  <si>
    <t>02.10.2019 09:35:00</t>
  </si>
  <si>
    <t>02.10.2019 15:41:52</t>
  </si>
  <si>
    <t>607531</t>
  </si>
  <si>
    <t>KÜÇÜK AVULCUK TR-1 35-15-L00715_950376675</t>
  </si>
  <si>
    <t>11.10.2019 12:28:23</t>
  </si>
  <si>
    <t>11.10.2019 15:47:33</t>
  </si>
  <si>
    <t>610466</t>
  </si>
  <si>
    <t>MURSALLI TR-2 35-15-L00745_A</t>
  </si>
  <si>
    <t>19.10.2019 09:27:00</t>
  </si>
  <si>
    <t>19.10.2019 09:38:27</t>
  </si>
  <si>
    <t>610860</t>
  </si>
  <si>
    <t>BAYIRLI TR-6 35-15-L01007_35-15-L01007</t>
  </si>
  <si>
    <t>20.10.2019 10:20:12</t>
  </si>
  <si>
    <t>20.10.2019 12:16:32</t>
  </si>
  <si>
    <t>584238</t>
  </si>
  <si>
    <t>TEKKE AZİZ YILMAZ GRB. TR-5 35-15-L00127_35-15-L00127</t>
  </si>
  <si>
    <t>05.10.2019 07:38:01</t>
  </si>
  <si>
    <t>05.10.2019 10:22:53</t>
  </si>
  <si>
    <t>594523</t>
  </si>
  <si>
    <t>ELMABAĞ DM 35-15-L00317_  L02</t>
  </si>
  <si>
    <t>05.10.2019 14:23:59</t>
  </si>
  <si>
    <t>05.10.2019 17:34:11</t>
  </si>
  <si>
    <t>609257</t>
  </si>
  <si>
    <t>ÖVEÇLİ TR-1 45-76-L00134_DIREK TIPI TRAFO HUCRESI H01</t>
  </si>
  <si>
    <t>15.10.2019 20:50:02</t>
  </si>
  <si>
    <t>15.10.2019 22:39:50</t>
  </si>
  <si>
    <t>633643</t>
  </si>
  <si>
    <t>ÖVEÇLİ KÖK 45-76-L00002_  L03</t>
  </si>
  <si>
    <t>28.10.2019 12:37:24</t>
  </si>
  <si>
    <t>28.10.2019 12:55:24</t>
  </si>
  <si>
    <t>611655</t>
  </si>
  <si>
    <t>K-4701 35-01-K04701_35-01-K04701</t>
  </si>
  <si>
    <t>22.10.2019 13:32:22</t>
  </si>
  <si>
    <t>22.10.2019 17:57:32</t>
  </si>
  <si>
    <t>632834</t>
  </si>
  <si>
    <t>ÖKSÜZLÜ TR-1 45-74-M00215_DIREK TIPI TRAFO HUCRESI H01</t>
  </si>
  <si>
    <t>25.10.2019 18:29:54</t>
  </si>
  <si>
    <t>25.10.2019 19:26:30</t>
  </si>
  <si>
    <t>608164</t>
  </si>
  <si>
    <t>13.10.2019 08:57:00</t>
  </si>
  <si>
    <t>13.10.2019 18:31:41</t>
  </si>
  <si>
    <t>634162</t>
  </si>
  <si>
    <t>DAĞÖREN TR-1 45-83-L00288_45-83-L00288</t>
  </si>
  <si>
    <t>30.10.2019 10:40:13</t>
  </si>
  <si>
    <t>30.10.2019 11:02:33</t>
  </si>
  <si>
    <t>611091</t>
  </si>
  <si>
    <t>ÖREN TR-1 45-74-M00107_45-74-M00107</t>
  </si>
  <si>
    <t>20.10.2019 20:49:14</t>
  </si>
  <si>
    <t>20.10.2019 21:55:24</t>
  </si>
  <si>
    <t>609801</t>
  </si>
  <si>
    <t>KARABULU KÖK 35-31-L00227_  L06</t>
  </si>
  <si>
    <t>17.10.2019 17:25:29</t>
  </si>
  <si>
    <t>610241</t>
  </si>
  <si>
    <t>18.10.2019 08:53:00</t>
  </si>
  <si>
    <t>18.10.2019 17:19:10</t>
  </si>
  <si>
    <t>606924</t>
  </si>
  <si>
    <t>ÖRENCİK KAPAN TR-1 35-31-L00224_DIREK TIPI TRAFO HUCRESI H01</t>
  </si>
  <si>
    <t>10.10.2019 08:45:00</t>
  </si>
  <si>
    <t>10.10.2019 17:44:00</t>
  </si>
  <si>
    <t>606442</t>
  </si>
  <si>
    <t>ÖRENCİK KAPAN TR-1 35-31-L00224_35-31-L00224</t>
  </si>
  <si>
    <t>09.10.2019 18:10:50</t>
  </si>
  <si>
    <t>605881</t>
  </si>
  <si>
    <t>08.10.2019 09:00:00</t>
  </si>
  <si>
    <t>08.10.2019 11:05:47</t>
  </si>
  <si>
    <t>605892</t>
  </si>
  <si>
    <t>08.10.2019 18:05:58</t>
  </si>
  <si>
    <t>608150</t>
  </si>
  <si>
    <t>13.10.2019 08:21:00</t>
  </si>
  <si>
    <t>13.10.2019 18:13:46</t>
  </si>
  <si>
    <t>607372</t>
  </si>
  <si>
    <t>11.10.2019 08:26:00</t>
  </si>
  <si>
    <t>11.10.2019 17:49:21</t>
  </si>
  <si>
    <t>607366</t>
  </si>
  <si>
    <t>KARABULU KÖK 35-31-L00227_  L04</t>
  </si>
  <si>
    <t>11.10.2019 08:16:00</t>
  </si>
  <si>
    <t>11.10.2019 16:17:09</t>
  </si>
  <si>
    <t>607787</t>
  </si>
  <si>
    <t>12.10.2019 08:26:00</t>
  </si>
  <si>
    <t>12.10.2019 18:20:34</t>
  </si>
  <si>
    <t>584309</t>
  </si>
  <si>
    <t>05.10.2019 09:55:00</t>
  </si>
  <si>
    <t>05.10.2019 18:43:06</t>
  </si>
  <si>
    <t>584216</t>
  </si>
  <si>
    <t>ÖRENCİK KAPAN TR-1 35-31-L00224_47897230</t>
  </si>
  <si>
    <t>05.10.2019 08:36:15</t>
  </si>
  <si>
    <t>05.10.2019 10:34:12</t>
  </si>
  <si>
    <t>594842</t>
  </si>
  <si>
    <t>06.10.2019 18:29:28</t>
  </si>
  <si>
    <t>594729</t>
  </si>
  <si>
    <t>05.10.2019 18:28:46</t>
  </si>
  <si>
    <t>05.10.2019 21:09:54</t>
  </si>
  <si>
    <t>594787</t>
  </si>
  <si>
    <t>ÖRENCİK KAPAN TR-1 35-31-L00224_915163636</t>
  </si>
  <si>
    <t>05.10.2019 22:03:50</t>
  </si>
  <si>
    <t>06.10.2019 00:10:44</t>
  </si>
  <si>
    <t>605308</t>
  </si>
  <si>
    <t>07.10.2019 09:00:00</t>
  </si>
  <si>
    <t>07.10.2019 17:17:18</t>
  </si>
  <si>
    <t>605311</t>
  </si>
  <si>
    <t>07.10.2019 18:08:54</t>
  </si>
  <si>
    <t>542565</t>
  </si>
  <si>
    <t>02.10.2019 08:57:00</t>
  </si>
  <si>
    <t>02.10.2019 18:20:34</t>
  </si>
  <si>
    <t>552969</t>
  </si>
  <si>
    <t>03.10.2019 08:54:00</t>
  </si>
  <si>
    <t>03.10.2019 18:08:03</t>
  </si>
  <si>
    <t>542159</t>
  </si>
  <si>
    <t>01.10.2019 09:16:00</t>
  </si>
  <si>
    <t>01.10.2019 18:00:25</t>
  </si>
  <si>
    <t>583844</t>
  </si>
  <si>
    <t>04.10.2019 20:35:46</t>
  </si>
  <si>
    <t>04.10.2019 22:43:04</t>
  </si>
  <si>
    <t>573359</t>
  </si>
  <si>
    <t>04.10.2019 17:43:33</t>
  </si>
  <si>
    <t>605870</t>
  </si>
  <si>
    <t>ÖRENLİ TR-1 35-16-M00075_953311310</t>
  </si>
  <si>
    <t>08.10.2019 08:16:21</t>
  </si>
  <si>
    <t>08.10.2019 09:56:10</t>
  </si>
  <si>
    <t>606797</t>
  </si>
  <si>
    <t>ÖRENLİ TR-1 35-16-M00075_DIREK TIPI TRAFO HUCRESI H01</t>
  </si>
  <si>
    <t>09.10.2019 18:10:26</t>
  </si>
  <si>
    <t>09.10.2019 19:06:00</t>
  </si>
  <si>
    <t>610483</t>
  </si>
  <si>
    <t>19.10.2019 09:48:52</t>
  </si>
  <si>
    <t>19.10.2019 12:11:16</t>
  </si>
  <si>
    <t>633850</t>
  </si>
  <si>
    <t>29.10.2019 08:49:29</t>
  </si>
  <si>
    <t>29.10.2019 10:38:29</t>
  </si>
  <si>
    <t>634246</t>
  </si>
  <si>
    <t>ÖRNEKKÖY TR-1 45-73-M00259_D</t>
  </si>
  <si>
    <t>30.10.2019 14:04:00</t>
  </si>
  <si>
    <t>30.10.2019 15:31:35</t>
  </si>
  <si>
    <t>542599</t>
  </si>
  <si>
    <t>ÖRNEKKÖY TR-1 45-73-M00259_A</t>
  </si>
  <si>
    <t>02.10.2019 09:27:32</t>
  </si>
  <si>
    <t>02.10.2019 17:58:53</t>
  </si>
  <si>
    <t>632997</t>
  </si>
  <si>
    <t>ABDULKAFUR YILDIRIM ÖZEL TR 35-27-M00520Ö_DIREK TIPI TRAFO HUCRESI H01</t>
  </si>
  <si>
    <t>26.10.2019 11:02:29</t>
  </si>
  <si>
    <t>26.10.2019 13:34:45</t>
  </si>
  <si>
    <t>563166</t>
  </si>
  <si>
    <t>ÖRSELLİ KÖYÜ TR-1 45-71-M01685_43175975</t>
  </si>
  <si>
    <t>03.10.2019 15:18:29</t>
  </si>
  <si>
    <t>03.10.2019 17:36:13</t>
  </si>
  <si>
    <t>584337</t>
  </si>
  <si>
    <t>ÖRSELLİ KÖYÜ TR-1 45-71-M01685_DIREK TIPI TRAFO HUCRESI H01</t>
  </si>
  <si>
    <t>05.10.2019 10:13:57</t>
  </si>
  <si>
    <t>05.10.2019 13:59:48</t>
  </si>
  <si>
    <t>634121</t>
  </si>
  <si>
    <t>ÖRTÜLÜ TR 1 35-24-M00098_DIREK TIPI TRAFO HUCRESI H01</t>
  </si>
  <si>
    <t>30.10.2019 09:09:23</t>
  </si>
  <si>
    <t>30.10.2019 11:06:44</t>
  </si>
  <si>
    <t>584057</t>
  </si>
  <si>
    <t>05.10.2019 02:22:56</t>
  </si>
  <si>
    <t>05.10.2019 05:58:15</t>
  </si>
  <si>
    <t>611956</t>
  </si>
  <si>
    <t>MEMİŞ KİRLİ SULAMA GRUBU TR 35-27-M00509_35-27-M00509</t>
  </si>
  <si>
    <t>23.10.2019 11:20:46</t>
  </si>
  <si>
    <t>23.10.2019 12:45:20</t>
  </si>
  <si>
    <t>605913</t>
  </si>
  <si>
    <t>K-45 35-07-K00045_35-07-K00045</t>
  </si>
  <si>
    <t>08.10.2019 09:18:00</t>
  </si>
  <si>
    <t>609276</t>
  </si>
  <si>
    <t>ÖZBEK TR-3 35-19-M00233_956667081</t>
  </si>
  <si>
    <t>15.10.2019 23:19:33</t>
  </si>
  <si>
    <t>16.10.2019 00:54:02</t>
  </si>
  <si>
    <t>606531</t>
  </si>
  <si>
    <t>TR-7 ÖZTAK SİTESİ 35-19-M00237_6747092</t>
  </si>
  <si>
    <t>09.10.2019 10:11:00</t>
  </si>
  <si>
    <t>09.10.2019 19:18:50</t>
  </si>
  <si>
    <t>607409</t>
  </si>
  <si>
    <t>11.10.2019 09:10:00</t>
  </si>
  <si>
    <t>11.10.2019 15:18:19</t>
  </si>
  <si>
    <t>608432</t>
  </si>
  <si>
    <t>14.10.2019 00:27:27</t>
  </si>
  <si>
    <t>14.10.2019 00:57:55</t>
  </si>
  <si>
    <t>605344</t>
  </si>
  <si>
    <t>BAĞYURDU TR-11 35-27-L00241_D</t>
  </si>
  <si>
    <t>07.10.2019 09:26:00</t>
  </si>
  <si>
    <t>07.10.2019 16:39:17</t>
  </si>
  <si>
    <t>632674</t>
  </si>
  <si>
    <t>TR-7 35-31-L00007_942939897</t>
  </si>
  <si>
    <t>25.10.2019 11:44:20</t>
  </si>
  <si>
    <t>25.10.2019 13:30:43</t>
  </si>
  <si>
    <t>632968</t>
  </si>
  <si>
    <t>KUŞÇUBURUN-4 35-26-M00530_948308984</t>
  </si>
  <si>
    <t>26.10.2019 09:43:27</t>
  </si>
  <si>
    <t>26.10.2019 10:36:06</t>
  </si>
  <si>
    <t>609834</t>
  </si>
  <si>
    <t>17.10.2019 09:10:18</t>
  </si>
  <si>
    <t>17.10.2019 09:31:39</t>
  </si>
  <si>
    <t>610419</t>
  </si>
  <si>
    <t>19.10.2019 08:04:22</t>
  </si>
  <si>
    <t>19.10.2019 09:56:47</t>
  </si>
  <si>
    <t>605335</t>
  </si>
  <si>
    <t>K-3065 35-07-K03065_35-07-K03065</t>
  </si>
  <si>
    <t>07.10.2019 09:15:00</t>
  </si>
  <si>
    <t>07.10.2019 11:24:58</t>
  </si>
  <si>
    <t>608968</t>
  </si>
  <si>
    <t>15.10.2019 10:12:52</t>
  </si>
  <si>
    <t>15.10.2019 10:26:37</t>
  </si>
  <si>
    <t>607973</t>
  </si>
  <si>
    <t>K-83 35-03-K00083_910249953</t>
  </si>
  <si>
    <t>12.10.2019 14:06:37</t>
  </si>
  <si>
    <t>12.10.2019 16:19:14</t>
  </si>
  <si>
    <t>612062</t>
  </si>
  <si>
    <t>ÇANDARLI TR-19 35-30-M00019_A</t>
  </si>
  <si>
    <t>23.10.2019 15:38:47</t>
  </si>
  <si>
    <t>23.10.2019 16:45:45</t>
  </si>
  <si>
    <t>608431</t>
  </si>
  <si>
    <t>CANLI TR-2 35-20-L00133_955204730</t>
  </si>
  <si>
    <t>13.10.2019 23:37:17</t>
  </si>
  <si>
    <t>14.10.2019 01:24:39</t>
  </si>
  <si>
    <t>608563</t>
  </si>
  <si>
    <t>14.10.2019 10:48:15</t>
  </si>
  <si>
    <t>14.10.2019 14:00:08</t>
  </si>
  <si>
    <t>608910</t>
  </si>
  <si>
    <t>M-1217 35-01-M01217_35-01-M01217</t>
  </si>
  <si>
    <t>15.10.2019 09:11:00</t>
  </si>
  <si>
    <t>15.10.2019 12:12:44</t>
  </si>
  <si>
    <t>583671</t>
  </si>
  <si>
    <t>K-4008 35-01-K04008_35-01-K04008</t>
  </si>
  <si>
    <t>04.10.2019 16:45:00</t>
  </si>
  <si>
    <t>04.10.2019 18:07:08</t>
  </si>
  <si>
    <t>607031</t>
  </si>
  <si>
    <t>K-1329 35-01-K01329_910822889</t>
  </si>
  <si>
    <t>10.10.2019 10:47:47</t>
  </si>
  <si>
    <t>10.10.2019 12:36:18</t>
  </si>
  <si>
    <t>633143</t>
  </si>
  <si>
    <t>K-3665 35-02-K03665_99998007</t>
  </si>
  <si>
    <t>26.10.2019 18:10:21</t>
  </si>
  <si>
    <t>26.10.2019 20:53:30</t>
  </si>
  <si>
    <t>608484</t>
  </si>
  <si>
    <t>K-4019 35-02-K04019_D</t>
  </si>
  <si>
    <t>14.10.2019 09:02:43</t>
  </si>
  <si>
    <t>14.10.2019 10:05:55</t>
  </si>
  <si>
    <t>612137</t>
  </si>
  <si>
    <t>M-1227 35-01-M01227_910224798</t>
  </si>
  <si>
    <t>23.10.2019 18:46:42</t>
  </si>
  <si>
    <t>24.10.2019 01:58:31</t>
  </si>
  <si>
    <t>632521</t>
  </si>
  <si>
    <t>K-1794 35-01-K01794_912361814</t>
  </si>
  <si>
    <t>24.10.2019 23:04:22</t>
  </si>
  <si>
    <t>25.10.2019 16:22:15</t>
  </si>
  <si>
    <t>605906</t>
  </si>
  <si>
    <t>BADEMBÜKÜ TR-1 35-21-L00075_B</t>
  </si>
  <si>
    <t>08.10.2019 07:32:18</t>
  </si>
  <si>
    <t>08.10.2019 13:43:03</t>
  </si>
  <si>
    <t>606331</t>
  </si>
  <si>
    <t>BADEMBÜKÜ TR-1 35-21-L00075_943075126</t>
  </si>
  <si>
    <t>08.10.2019 18:50:43</t>
  </si>
  <si>
    <t>08.10.2019 21:50:32</t>
  </si>
  <si>
    <t>633048</t>
  </si>
  <si>
    <t>BADEMBÜKÜ TR-1 35-21-L00075_949975334</t>
  </si>
  <si>
    <t>26.10.2019 13:49:09</t>
  </si>
  <si>
    <t>26.10.2019 15:58:08</t>
  </si>
  <si>
    <t>633638</t>
  </si>
  <si>
    <t>TR-1-3/8 YENİ MAHALLE 35-20-L00024_955190157</t>
  </si>
  <si>
    <t>28.10.2019 10:48:57</t>
  </si>
  <si>
    <t>28.10.2019 15:38:51</t>
  </si>
  <si>
    <t>610411</t>
  </si>
  <si>
    <t>ÇAPAK KÖK 35-26-M00435_DAĞKIZILCA-2 ÇIKIŞ M02</t>
  </si>
  <si>
    <t>19.10.2019 07:07:46</t>
  </si>
  <si>
    <t>19.10.2019 07:50:20</t>
  </si>
  <si>
    <t>542552</t>
  </si>
  <si>
    <t>02.10.2019 08:18:23</t>
  </si>
  <si>
    <t>02.10.2019 08:53:23</t>
  </si>
  <si>
    <t>605824</t>
  </si>
  <si>
    <t>PAŞAKÖY TR-1 35-16-M00073_DIREK TIPI TRAFO HUCRESI H01</t>
  </si>
  <si>
    <t>08.10.2019 06:09:10</t>
  </si>
  <si>
    <t>08.10.2019 07:21:23</t>
  </si>
  <si>
    <t>606443</t>
  </si>
  <si>
    <t>PAŞAKÖY KÖK 45-80-M00052_  M04</t>
  </si>
  <si>
    <t>09.10.2019 08:19:48</t>
  </si>
  <si>
    <t>09.10.2019 09:08:58</t>
  </si>
  <si>
    <t>583889</t>
  </si>
  <si>
    <t>PAYAMLI TR-1 35-10-L00056_B</t>
  </si>
  <si>
    <t>04.10.2019 22:56:21</t>
  </si>
  <si>
    <t>05.10.2019 02:02:11</t>
  </si>
  <si>
    <t>606400</t>
  </si>
  <si>
    <t>TR-22 35-31-L00022_948072603</t>
  </si>
  <si>
    <t>08.10.2019 18:58:16</t>
  </si>
  <si>
    <t>09.10.2019 01:10:40</t>
  </si>
  <si>
    <t>607881</t>
  </si>
  <si>
    <t>PAZARKÖY KÖK 45-78-L00700_  L05</t>
  </si>
  <si>
    <t>12.10.2019 10:56:53</t>
  </si>
  <si>
    <t>12.10.2019 11:32:13</t>
  </si>
  <si>
    <t>607585</t>
  </si>
  <si>
    <t>PAZARKÖY TR-2 45-78-L00651_49253217</t>
  </si>
  <si>
    <t>11.10.2019 14:54:00</t>
  </si>
  <si>
    <t>11.10.2019 17:25:09</t>
  </si>
  <si>
    <t>607694</t>
  </si>
  <si>
    <t>PAZARKÖY YENİ MAH TR-4 45-78-L00655_49253338</t>
  </si>
  <si>
    <t>11.10.2019 18:48:29</t>
  </si>
  <si>
    <t>11.10.2019 20:37:30</t>
  </si>
  <si>
    <t>584298</t>
  </si>
  <si>
    <t>PAZARKÖY TR-1 45-78-L00699_A</t>
  </si>
  <si>
    <t>05.10.2019 09:13:07</t>
  </si>
  <si>
    <t>05.10.2019 13:58:18</t>
  </si>
  <si>
    <t>594781</t>
  </si>
  <si>
    <t>PAZARKÖY TR-2 45-78-L00651_49253224</t>
  </si>
  <si>
    <t>05.10.2019 21:47:50</t>
  </si>
  <si>
    <t>06.10.2019 00:18:59</t>
  </si>
  <si>
    <t>610659</t>
  </si>
  <si>
    <t>PAKİŞ AMBALAJ SAN.TİC.A.Ş. ÖZEL 45-78-L00590Ö_DIREK TIPI TRAFO HUCRESI H01</t>
  </si>
  <si>
    <t>19.10.2019 15:31:54</t>
  </si>
  <si>
    <t>19.10.2019 23:54:21</t>
  </si>
  <si>
    <t>633632</t>
  </si>
  <si>
    <t>PINARCIK TR-1 35-17-R00041_950314162</t>
  </si>
  <si>
    <t>28.10.2019 12:07:52</t>
  </si>
  <si>
    <t>28.10.2019 22:09:55</t>
  </si>
  <si>
    <t>634086</t>
  </si>
  <si>
    <t>PELİTALAN TR-1 45-71-M01570_45-71-M01570</t>
  </si>
  <si>
    <t>30.10.2019 18:14:33</t>
  </si>
  <si>
    <t>634454</t>
  </si>
  <si>
    <t>PELİTALAN TR-2 45-71-M01571_45-71-M01571</t>
  </si>
  <si>
    <t>31.10.2019 09:46:00</t>
  </si>
  <si>
    <t>31.10.2019 17:49:08</t>
  </si>
  <si>
    <t>609328</t>
  </si>
  <si>
    <t>PELİTALAN TR-2 45-71-M01571_DIREK TIPI TRAFO HUCRESI H01</t>
  </si>
  <si>
    <t>16.10.2019 09:06:23</t>
  </si>
  <si>
    <t>16.10.2019 12:09:34</t>
  </si>
  <si>
    <t>573256</t>
  </si>
  <si>
    <t>PELİTALAN TR-1 45-71-M01570_B</t>
  </si>
  <si>
    <t>03.10.2019 19:12:26</t>
  </si>
  <si>
    <t>03.10.2019 21:51:34</t>
  </si>
  <si>
    <t>573415</t>
  </si>
  <si>
    <t>04.10.2019 09:44:00</t>
  </si>
  <si>
    <t>04.10.2019 16:24:16</t>
  </si>
  <si>
    <t>605980</t>
  </si>
  <si>
    <t>08.10.2019 10:19:18</t>
  </si>
  <si>
    <t>08.10.2019 16:32:08</t>
  </si>
  <si>
    <t>606480</t>
  </si>
  <si>
    <t>09.10.2019 09:16:00</t>
  </si>
  <si>
    <t>09.10.2019 09:44:58</t>
  </si>
  <si>
    <t>606511</t>
  </si>
  <si>
    <t>09.10.2019 09:44:00</t>
  </si>
  <si>
    <t>09.10.2019 13:23:59</t>
  </si>
  <si>
    <t>606662</t>
  </si>
  <si>
    <t>09.10.2019 13:58:00</t>
  </si>
  <si>
    <t>09.10.2019 17:50:10</t>
  </si>
  <si>
    <t>607015</t>
  </si>
  <si>
    <t>10.10.2019 10:34:00</t>
  </si>
  <si>
    <t>10.10.2019 17:15:21</t>
  </si>
  <si>
    <t>542185</t>
  </si>
  <si>
    <t>PEŞREFLİ  TR-1 35-29-L00450_35-29-L00450</t>
  </si>
  <si>
    <t>01.10.2019 09:18:57</t>
  </si>
  <si>
    <t>01.10.2019 17:58:47</t>
  </si>
  <si>
    <t>584053</t>
  </si>
  <si>
    <t>05.10.2019 02:54:11</t>
  </si>
  <si>
    <t>05.10.2019 04:15:04</t>
  </si>
  <si>
    <t>633521</t>
  </si>
  <si>
    <t>28.10.2019 08:18:53</t>
  </si>
  <si>
    <t>28.10.2019 09:07:14</t>
  </si>
  <si>
    <t>584494</t>
  </si>
  <si>
    <t>M-10 35-02-M00010_C</t>
  </si>
  <si>
    <t>05.10.2019 13:32:47</t>
  </si>
  <si>
    <t>05.10.2019 14:22:31</t>
  </si>
  <si>
    <t>634546</t>
  </si>
  <si>
    <t>ÇAKMAKLI TR-1 35-17-M00345_950305598</t>
  </si>
  <si>
    <t>31.10.2019 12:46:15</t>
  </si>
  <si>
    <t>31.10.2019 15:31:24</t>
  </si>
  <si>
    <t>633911</t>
  </si>
  <si>
    <t>M-1851 ÇİÇEKLİ TR-2 35-02-M01851_D</t>
  </si>
  <si>
    <t>29.10.2019 12:28:36</t>
  </si>
  <si>
    <t>29.10.2019 14:09:36</t>
  </si>
  <si>
    <t>609966</t>
  </si>
  <si>
    <t>17.10.2019 12:49:56</t>
  </si>
  <si>
    <t>17.10.2019 13:33:23</t>
  </si>
  <si>
    <t>612157</t>
  </si>
  <si>
    <t>23.10.2019 19:59:41</t>
  </si>
  <si>
    <t>23.10.2019 22:19:42</t>
  </si>
  <si>
    <t>611094</t>
  </si>
  <si>
    <t>PINARBAŞI KÖYÜ KÜRT DAMLARI TR-1 45-75-M00076_45-75-M00076</t>
  </si>
  <si>
    <t>20.10.2019 21:20:31</t>
  </si>
  <si>
    <t>20.10.2019 22:01:57</t>
  </si>
  <si>
    <t>606269</t>
  </si>
  <si>
    <t>08.10.2019 16:59:12</t>
  </si>
  <si>
    <t>08.10.2019 19:14:35</t>
  </si>
  <si>
    <t>610046</t>
  </si>
  <si>
    <t>PINAR KÖYÜ TR-1 45-71-M01686_DIREK TIPI TRAFO HUCRESI H01</t>
  </si>
  <si>
    <t>17.10.2019 16:58:05</t>
  </si>
  <si>
    <t>17.10.2019 17:21:39</t>
  </si>
  <si>
    <t>607180</t>
  </si>
  <si>
    <t>PINARLAR TR-1 45-81-M00241_B</t>
  </si>
  <si>
    <t>10.10.2019 15:21:00</t>
  </si>
  <si>
    <t>10.10.2019 15:36:35</t>
  </si>
  <si>
    <t>584146</t>
  </si>
  <si>
    <t>PINARLAR TR-1 45-81-M00241_45-81-M00241</t>
  </si>
  <si>
    <t>05.10.2019 07:33:25</t>
  </si>
  <si>
    <t>05.10.2019 09:09:32</t>
  </si>
  <si>
    <t>608032</t>
  </si>
  <si>
    <t>ÖRENLİ TR-1 35-16-M00075_953355681</t>
  </si>
  <si>
    <t>12.10.2019 16:56:38</t>
  </si>
  <si>
    <t>12.10.2019 18:51:00</t>
  </si>
  <si>
    <t>609748</t>
  </si>
  <si>
    <t>K-972 35-08-K00972_912919196</t>
  </si>
  <si>
    <t>16.10.2019 22:01:46</t>
  </si>
  <si>
    <t>16.10.2019 23:42:56</t>
  </si>
  <si>
    <t>611201</t>
  </si>
  <si>
    <t>OVACIK TR-1 35-16-L00262_953331359</t>
  </si>
  <si>
    <t>21.10.2019 10:12:17</t>
  </si>
  <si>
    <t>21.10.2019 11:53:35</t>
  </si>
  <si>
    <t>634559</t>
  </si>
  <si>
    <t>YEŞİLOVA ÇAYIR TR-5 35-20-L00130_955190203</t>
  </si>
  <si>
    <t>31.10.2019 13:45:48</t>
  </si>
  <si>
    <t>31.10.2019 14:42:06</t>
  </si>
  <si>
    <t>634295</t>
  </si>
  <si>
    <t>30.10.2019 16:16:11</t>
  </si>
  <si>
    <t>30.10.2019 18:19:27</t>
  </si>
  <si>
    <t>553005</t>
  </si>
  <si>
    <t>M-86 ORHANLI TEMESALTI 35-14-M00086_953706156</t>
  </si>
  <si>
    <t>03.10.2019 09:23:42</t>
  </si>
  <si>
    <t>03.10.2019 11:09:19</t>
  </si>
  <si>
    <t>610188</t>
  </si>
  <si>
    <t>M-85 ORHANLI TEMESALTI 35-14-M00085_956637977</t>
  </si>
  <si>
    <t>18.10.2019 12:41:26</t>
  </si>
  <si>
    <t>18.10.2019 13:58:38</t>
  </si>
  <si>
    <t>605513</t>
  </si>
  <si>
    <t>M-85 ORHANLI TEMESALTI 35-14-M00085_956637910</t>
  </si>
  <si>
    <t>07.10.2019 14:16:52</t>
  </si>
  <si>
    <t>07.10.2019 15:37:35</t>
  </si>
  <si>
    <t>607632</t>
  </si>
  <si>
    <t>YENİ ORHANLI M-87 35-14-M00087_956637957</t>
  </si>
  <si>
    <t>11.10.2019 16:27:58</t>
  </si>
  <si>
    <t>11.10.2019 17:19:44</t>
  </si>
  <si>
    <t>606900</t>
  </si>
  <si>
    <t>K-3918 35-08-K03918_912765614</t>
  </si>
  <si>
    <t>10.10.2019 07:45:27</t>
  </si>
  <si>
    <t>633176</t>
  </si>
  <si>
    <t>DM-6/5 35-26-M00657_956615146</t>
  </si>
  <si>
    <t>26.10.2019 21:05:14</t>
  </si>
  <si>
    <t>26.10.2019 22:08:52</t>
  </si>
  <si>
    <t>609177</t>
  </si>
  <si>
    <t>YENİFOÇA TR-11 35-23-M00011_950418500</t>
  </si>
  <si>
    <t>15.10.2019 16:56:12</t>
  </si>
  <si>
    <t>15.10.2019 18:57:16</t>
  </si>
  <si>
    <t>612045</t>
  </si>
  <si>
    <t>YENİFOÇA TR-11 35-23-M00011_948088588</t>
  </si>
  <si>
    <t>23.10.2019 13:10:44</t>
  </si>
  <si>
    <t>23.10.2019 16:45:17</t>
  </si>
  <si>
    <t>632608</t>
  </si>
  <si>
    <t>NARLICA TR-1 35-16-L00260_953331592</t>
  </si>
  <si>
    <t>25.10.2019 09:39:40</t>
  </si>
  <si>
    <t>25.10.2019 11:37:37</t>
  </si>
  <si>
    <t>633456</t>
  </si>
  <si>
    <t>TR-1-3/8 YENİ MAHALLE 35-20-L00024_955190153</t>
  </si>
  <si>
    <t>27.10.2019 20:34:10</t>
  </si>
  <si>
    <t>27.10.2019 21:15:45</t>
  </si>
  <si>
    <t>633946</t>
  </si>
  <si>
    <t>SÜTÇÜLER TR-1 35-27-M00408_98580583</t>
  </si>
  <si>
    <t>29.10.2019 15:05:20</t>
  </si>
  <si>
    <t>29.10.2019 17:57:57</t>
  </si>
  <si>
    <t>606734</t>
  </si>
  <si>
    <t>MENEMEN DM-4/9 35-28-L00119_A01 A</t>
  </si>
  <si>
    <t>09.10.2019 16:12:25</t>
  </si>
  <si>
    <t>09.10.2019 17:45:35</t>
  </si>
  <si>
    <t>563118</t>
  </si>
  <si>
    <t>PAŞAKÖY TR-3 45-80-M00058_956536541</t>
  </si>
  <si>
    <t>03.10.2019 13:45:39</t>
  </si>
  <si>
    <t>03.10.2019 14:50:12</t>
  </si>
  <si>
    <t>573307</t>
  </si>
  <si>
    <t>TR-268 35-19-M00251_956694992</t>
  </si>
  <si>
    <t>03.10.2019 21:07:18</t>
  </si>
  <si>
    <t>03.10.2019 22:08:25</t>
  </si>
  <si>
    <t>607987</t>
  </si>
  <si>
    <t>K-3610 35-01-K03610_911283656</t>
  </si>
  <si>
    <t>12.10.2019 14:57:41</t>
  </si>
  <si>
    <t>12.10.2019 17:15:35</t>
  </si>
  <si>
    <t>542136</t>
  </si>
  <si>
    <t>M-1306 35-01-M01306_912340715</t>
  </si>
  <si>
    <t>01.10.2019 08:26:14</t>
  </si>
  <si>
    <t>622337</t>
  </si>
  <si>
    <t>K-1794 35-01-K01794_911222662</t>
  </si>
  <si>
    <t>24.10.2019 12:04:06</t>
  </si>
  <si>
    <t>24.10.2019 21:41:01</t>
  </si>
  <si>
    <t>607904</t>
  </si>
  <si>
    <t>TR-46 35-19-M00046_956676727</t>
  </si>
  <si>
    <t>12.10.2019 11:30:33</t>
  </si>
  <si>
    <t>12.10.2019 12:49:14</t>
  </si>
  <si>
    <t>594963</t>
  </si>
  <si>
    <t>ÖRENCİK KAPAN TR-1 35-31-L00224_956574383</t>
  </si>
  <si>
    <t>06.10.2019 11:02:00</t>
  </si>
  <si>
    <t>06.10.2019 11:50:48</t>
  </si>
  <si>
    <t>594779</t>
  </si>
  <si>
    <t>ÖRENCİK DENİZALAN TR-2 35-31-L00223_953719712</t>
  </si>
  <si>
    <t>05.10.2019 21:42:00</t>
  </si>
  <si>
    <t>05.10.2019 22:25:23</t>
  </si>
  <si>
    <t>607204</t>
  </si>
  <si>
    <t>ÖREN TR-6 35-27-L00215_98728803</t>
  </si>
  <si>
    <t>10.10.2019 16:00:14</t>
  </si>
  <si>
    <t>10.10.2019 18:52:12</t>
  </si>
  <si>
    <t>633660</t>
  </si>
  <si>
    <t>OZANCA TR-1 45-85-L00214_945471018</t>
  </si>
  <si>
    <t>28.10.2019 12:54:58</t>
  </si>
  <si>
    <t>28.10.2019 14:57:36</t>
  </si>
  <si>
    <t>611597</t>
  </si>
  <si>
    <t>OLGUNLAR TR-4 35-31-L00217_956575657</t>
  </si>
  <si>
    <t>22.10.2019 10:58:22</t>
  </si>
  <si>
    <t>22.10.2019 14:05:02</t>
  </si>
  <si>
    <t>594613</t>
  </si>
  <si>
    <t>K-2008 35-02-K02008_99888038</t>
  </si>
  <si>
    <t>05.10.2019 16:07:38</t>
  </si>
  <si>
    <t>05.10.2019 17:05:53</t>
  </si>
  <si>
    <t>542548</t>
  </si>
  <si>
    <t>M-1309 35-02-M01309_99495536</t>
  </si>
  <si>
    <t>02.10.2019 08:16:27</t>
  </si>
  <si>
    <t>02.10.2019 12:35:45</t>
  </si>
  <si>
    <t>632516</t>
  </si>
  <si>
    <t>TR-2/11-A 45-83-L00156_955146417</t>
  </si>
  <si>
    <t>24.10.2019 22:33:56</t>
  </si>
  <si>
    <t>24.10.2019 23:22:35</t>
  </si>
  <si>
    <t>608595</t>
  </si>
  <si>
    <t>ÖRNEKKÖY TR-1 45-73-M00259_945663013</t>
  </si>
  <si>
    <t>14.10.2019 11:45:04</t>
  </si>
  <si>
    <t>14.10.2019 13:14:03</t>
  </si>
  <si>
    <t>584277</t>
  </si>
  <si>
    <t>ÖRENCİK DENİZALAN TR-2 35-31-L00223_954875659</t>
  </si>
  <si>
    <t>05.10.2019 09:32:00</t>
  </si>
  <si>
    <t>05.10.2019 11:50:46</t>
  </si>
  <si>
    <t>607118</t>
  </si>
  <si>
    <t>PINARLI TR-8 35-20-L00328_35-20-L00328</t>
  </si>
  <si>
    <t>10.10.2019 12:23:12</t>
  </si>
  <si>
    <t>10.10.2019 13:41:34</t>
  </si>
  <si>
    <t>605909</t>
  </si>
  <si>
    <t>PINARLI KÖK 35-20-L00316_  L06</t>
  </si>
  <si>
    <t>08.10.2019 08:54:23</t>
  </si>
  <si>
    <t>08.10.2019 12:47:09</t>
  </si>
  <si>
    <t>605804</t>
  </si>
  <si>
    <t>08.10.2019 04:10:55</t>
  </si>
  <si>
    <t>08.10.2019 07:14:00</t>
  </si>
  <si>
    <t>608581</t>
  </si>
  <si>
    <t>PINARLI KÖK 35-20-L00316_  L04</t>
  </si>
  <si>
    <t>14.10.2019 10:55:00</t>
  </si>
  <si>
    <t>14.10.2019 12:15:39</t>
  </si>
  <si>
    <t>608673</t>
  </si>
  <si>
    <t>PINARLI TR-1 35-20-L00322_955205214</t>
  </si>
  <si>
    <t>14.10.2019 14:23:18</t>
  </si>
  <si>
    <t>14.10.2019 15:18:37</t>
  </si>
  <si>
    <t>605850</t>
  </si>
  <si>
    <t>PINARLI KÖK 35-20-L00316_  L01</t>
  </si>
  <si>
    <t>08.10.2019 07:07:31</t>
  </si>
  <si>
    <t>08.10.2019 08:52:11</t>
  </si>
  <si>
    <t>633609</t>
  </si>
  <si>
    <t>PINARLI TR-1 35-20-L00322_955207944</t>
  </si>
  <si>
    <t>28.10.2019 10:39:59</t>
  </si>
  <si>
    <t>28.10.2019 16:42:30</t>
  </si>
  <si>
    <t>633012</t>
  </si>
  <si>
    <t>PINARLI KÖK 35-20-L00316_  L05</t>
  </si>
  <si>
    <t>26.10.2019 11:35:08</t>
  </si>
  <si>
    <t>26.10.2019 12:39:53</t>
  </si>
  <si>
    <t>605662</t>
  </si>
  <si>
    <t>07.10.2019 18:41:03</t>
  </si>
  <si>
    <t>07.10.2019 19:04:34</t>
  </si>
  <si>
    <t>542894</t>
  </si>
  <si>
    <t>PİREVELİLER TR-1 35-16-M00081_953310897</t>
  </si>
  <si>
    <t>02.10.2019 19:41:01</t>
  </si>
  <si>
    <t>02.10.2019 22:28:13</t>
  </si>
  <si>
    <t>542896</t>
  </si>
  <si>
    <t>PİREVELİLER TR-1 35-16-M00081_953310832</t>
  </si>
  <si>
    <t>02.10.2019 19:49:01</t>
  </si>
  <si>
    <t>02.10.2019 22:10:15</t>
  </si>
  <si>
    <t>607598</t>
  </si>
  <si>
    <t>KARABURUN TR-6 35-21-L00032_D</t>
  </si>
  <si>
    <t>11.10.2019 15:05:16</t>
  </si>
  <si>
    <t>11.10.2019 17:16:32</t>
  </si>
  <si>
    <t>608228</t>
  </si>
  <si>
    <t>ALAŞEHİR TM-2 45-73-A00002_  M03</t>
  </si>
  <si>
    <t>13.10.2019 11:23:00</t>
  </si>
  <si>
    <t>13.10.2019 16:50:28</t>
  </si>
  <si>
    <t>542629</t>
  </si>
  <si>
    <t>PİYADELER TR-1 45-73-M00165_B</t>
  </si>
  <si>
    <t>02.10.2019 10:18:00</t>
  </si>
  <si>
    <t>02.10.2019 16:09:32</t>
  </si>
  <si>
    <t>542342</t>
  </si>
  <si>
    <t>PİYADELER TR-3 45-73-M00168_A</t>
  </si>
  <si>
    <t>01.10.2019 14:16:00</t>
  </si>
  <si>
    <t>01.10.2019 17:07:09</t>
  </si>
  <si>
    <t>633954</t>
  </si>
  <si>
    <t>PİYADELER TR-2 45-73-M00167_945663456</t>
  </si>
  <si>
    <t>29.10.2019 15:38:19</t>
  </si>
  <si>
    <t>29.10.2019 16:48:25</t>
  </si>
  <si>
    <t>610562</t>
  </si>
  <si>
    <t>19.10.2019 12:02:19</t>
  </si>
  <si>
    <t>19.10.2019 13:18:02</t>
  </si>
  <si>
    <t>608726</t>
  </si>
  <si>
    <t>PİYADELER TR-1 45-73-M00165_945663588</t>
  </si>
  <si>
    <t>14.10.2019 16:31:48</t>
  </si>
  <si>
    <t>14.10.2019 17:38:22</t>
  </si>
  <si>
    <t>542150</t>
  </si>
  <si>
    <t>K-911 35-01-K00911_97838055</t>
  </si>
  <si>
    <t>01.10.2019 08:40:41</t>
  </si>
  <si>
    <t>01.10.2019 13:54:58</t>
  </si>
  <si>
    <t>610901</t>
  </si>
  <si>
    <t>TR-57 HALİL KÖŞKTEPE YANI 35-15-L00057_A</t>
  </si>
  <si>
    <t>20.10.2019 10:46:31</t>
  </si>
  <si>
    <t>20.10.2019 11:21:38</t>
  </si>
  <si>
    <t>611037</t>
  </si>
  <si>
    <t>POYRACIK TR-8 35-24-L00031_955215784</t>
  </si>
  <si>
    <t>20.10.2019 16:52:28</t>
  </si>
  <si>
    <t>20.10.2019 18:42:09</t>
  </si>
  <si>
    <t>612073</t>
  </si>
  <si>
    <t>23.10.2019 16:27:46</t>
  </si>
  <si>
    <t>23.10.2019 19:42:53</t>
  </si>
  <si>
    <t>610617</t>
  </si>
  <si>
    <t>POYRACIK TR-9 35-24-L00032_955219840</t>
  </si>
  <si>
    <t>19.10.2019 13:50:03</t>
  </si>
  <si>
    <t>19.10.2019 14:35:23</t>
  </si>
  <si>
    <t>632563</t>
  </si>
  <si>
    <t>25.10.2019 08:27:53</t>
  </si>
  <si>
    <t>25.10.2019 09:30:48</t>
  </si>
  <si>
    <t>542442</t>
  </si>
  <si>
    <t>POYRACIK TR-6 35-24-L00223_953701265</t>
  </si>
  <si>
    <t>01.10.2019 17:40:16</t>
  </si>
  <si>
    <t>01.10.2019 18:37:47</t>
  </si>
  <si>
    <t>584378</t>
  </si>
  <si>
    <t>BOYALI AZMAK TR-2 35-24-M00054_  H</t>
  </si>
  <si>
    <t>05.10.2019 08:43:40</t>
  </si>
  <si>
    <t>05.10.2019 11:46:49</t>
  </si>
  <si>
    <t>595130</t>
  </si>
  <si>
    <t>POYRACIK TR-4 35-24-L00027_955215748</t>
  </si>
  <si>
    <t>06.10.2019 16:25:31</t>
  </si>
  <si>
    <t>06.10.2019 17:19:03</t>
  </si>
  <si>
    <t>605414</t>
  </si>
  <si>
    <t>POYRACIK TR-4 35-24-L00027_955219490</t>
  </si>
  <si>
    <t>07.10.2019 10:51:44</t>
  </si>
  <si>
    <t>07.10.2019 11:32:10</t>
  </si>
  <si>
    <t>608157</t>
  </si>
  <si>
    <t>13.10.2019 08:25:41</t>
  </si>
  <si>
    <t>13.10.2019 09:24:10</t>
  </si>
  <si>
    <t>607503</t>
  </si>
  <si>
    <t>POYRACIK TR-1 35-24-L00024_955215802</t>
  </si>
  <si>
    <t>11.10.2019 11:45:16</t>
  </si>
  <si>
    <t>11.10.2019 12:54:10</t>
  </si>
  <si>
    <t>607121</t>
  </si>
  <si>
    <t>POYRACIK TR-5 35-24-L00028_955219450</t>
  </si>
  <si>
    <t>10.10.2019 12:58:02</t>
  </si>
  <si>
    <t>10.10.2019 17:26:09</t>
  </si>
  <si>
    <t>607046</t>
  </si>
  <si>
    <t>POYRACIK TR-8 35-24-L00031_955219797</t>
  </si>
  <si>
    <t>10.10.2019 11:01:09</t>
  </si>
  <si>
    <t>10.10.2019 12:06:09</t>
  </si>
  <si>
    <t>606811</t>
  </si>
  <si>
    <t>POYRACIK TR-5 35-24-L00028_955219449</t>
  </si>
  <si>
    <t>09.10.2019 18:38:02</t>
  </si>
  <si>
    <t>09.10.2019 21:45:19</t>
  </si>
  <si>
    <t>606438</t>
  </si>
  <si>
    <t>BOYALI AZMAK TR-3 35-24-M00055_DIREK TIPI TRAFO HUCRESI H01</t>
  </si>
  <si>
    <t>09.10.2019 08:00:03</t>
  </si>
  <si>
    <t>09.10.2019 09:09:44</t>
  </si>
  <si>
    <t>633945</t>
  </si>
  <si>
    <t>FOÇA TR-17 35-23-L00017_  L02</t>
  </si>
  <si>
    <t>29.10.2019 15:09:00</t>
  </si>
  <si>
    <t>29.10.2019 22:59:10</t>
  </si>
  <si>
    <t>634125</t>
  </si>
  <si>
    <t>30.10.2019 09:47:00</t>
  </si>
  <si>
    <t>30.10.2019 11:55:19</t>
  </si>
  <si>
    <t>610585</t>
  </si>
  <si>
    <t>YENİFOÇA TR-44 35-23-M00044_950425766</t>
  </si>
  <si>
    <t>19.10.2019 12:33:27</t>
  </si>
  <si>
    <t>19.10.2019 14:18:15</t>
  </si>
  <si>
    <t>610338</t>
  </si>
  <si>
    <t>YENİFOÇA TR-44 35-23-M00044_950423650</t>
  </si>
  <si>
    <t>18.10.2019 18:31:53</t>
  </si>
  <si>
    <t>633905</t>
  </si>
  <si>
    <t>ÇANDARLI TR-21 35-30-M00021_955323451</t>
  </si>
  <si>
    <t>29.10.2019 12:26:12</t>
  </si>
  <si>
    <t>30.10.2019 11:48:46</t>
  </si>
  <si>
    <t>594807</t>
  </si>
  <si>
    <t>RAHMİYE-1 SULAMA TR-8 45-72-M00339_DIREK TIPI TRAFO HUCRESI H01</t>
  </si>
  <si>
    <t>06.10.2019 01:50:01</t>
  </si>
  <si>
    <t>06.10.2019 03:03:20</t>
  </si>
  <si>
    <t>632420</t>
  </si>
  <si>
    <t>K-571 35-01-K00571_35-01-K00571</t>
  </si>
  <si>
    <t>24.10.2019 16:29:16</t>
  </si>
  <si>
    <t>24.10.2019 16:48:16</t>
  </si>
  <si>
    <t>573420</t>
  </si>
  <si>
    <t>RECEPLİ KÖYÜ TR-1 45-71-M01694_DIREK TIPI TRAFO HUCRESI H01</t>
  </si>
  <si>
    <t>04.10.2019 09:33:40</t>
  </si>
  <si>
    <t>04.10.2019 11:26:00</t>
  </si>
  <si>
    <t>633557</t>
  </si>
  <si>
    <t>K-3758 35-02-K03758_A</t>
  </si>
  <si>
    <t>28.10.2019 09:20:00</t>
  </si>
  <si>
    <t>28.10.2019 18:11:20</t>
  </si>
  <si>
    <t>633933</t>
  </si>
  <si>
    <t>K-3758 35-02-K03758_99936758</t>
  </si>
  <si>
    <t>29.10.2019 14:16:24</t>
  </si>
  <si>
    <t>29.10.2019 17:10:53</t>
  </si>
  <si>
    <t>622296</t>
  </si>
  <si>
    <t>FOÇA TR-46 35-23-L00046_950416468</t>
  </si>
  <si>
    <t>24.10.2019 10:41:38</t>
  </si>
  <si>
    <t>24.10.2019 12:40:07</t>
  </si>
  <si>
    <t>611553</t>
  </si>
  <si>
    <t>SABANCILAR TR-1 45-72-L00526_49652041</t>
  </si>
  <si>
    <t>22.10.2019 10:03:53</t>
  </si>
  <si>
    <t>22.10.2019 13:20:04</t>
  </si>
  <si>
    <t>594846</t>
  </si>
  <si>
    <t>TR-11 35-31-L00011_c1</t>
  </si>
  <si>
    <t>06.10.2019 16:33:08</t>
  </si>
  <si>
    <t>634711</t>
  </si>
  <si>
    <t>SOMA TR-26/2 45-82-M00119_C</t>
  </si>
  <si>
    <t>31.10.2019 22:14:56</t>
  </si>
  <si>
    <t>31.10.2019 22:38:44</t>
  </si>
  <si>
    <t>607966</t>
  </si>
  <si>
    <t>VELİLER TR-1 35-31-L00137_47853212</t>
  </si>
  <si>
    <t>12.10.2019 14:12:00</t>
  </si>
  <si>
    <t>12.10.2019 14:40:45</t>
  </si>
  <si>
    <t>608281</t>
  </si>
  <si>
    <t>REFIK AYBAR SULAMA GRUBU 35-29-L00158_A</t>
  </si>
  <si>
    <t>13.10.2019 13:23:23</t>
  </si>
  <si>
    <t>13.10.2019 17:15:57</t>
  </si>
  <si>
    <t>634033</t>
  </si>
  <si>
    <t>TR-37 35-26-M00037_  M05</t>
  </si>
  <si>
    <t>29.10.2019 19:51:00</t>
  </si>
  <si>
    <t>29.10.2019 21:58:41</t>
  </si>
  <si>
    <t>607394</t>
  </si>
  <si>
    <t>YENİFOÇA TR-16 35-23-M00016_A</t>
  </si>
  <si>
    <t>11.10.2019 08:50:37</t>
  </si>
  <si>
    <t>11.10.2019 10:21:06</t>
  </si>
  <si>
    <t>608454</t>
  </si>
  <si>
    <t>SAĞANCI İM 35-16-A00003_BOSBİ M01</t>
  </si>
  <si>
    <t>14.10.2019 07:34:32</t>
  </si>
  <si>
    <t>14.10.2019 08:36:02</t>
  </si>
  <si>
    <t>608873</t>
  </si>
  <si>
    <t>SAĞANCI İM 35-16-A00003_SÜLEYMANLI L11</t>
  </si>
  <si>
    <t>15.10.2019 07:34:32</t>
  </si>
  <si>
    <t>15.10.2019 08:24:57</t>
  </si>
  <si>
    <t>610076</t>
  </si>
  <si>
    <t>SAĞNIÇ TR-1 45-74-M00184_DIREK TIPI TRAFO HUCRESI H01</t>
  </si>
  <si>
    <t>17.10.2019 16:23:50</t>
  </si>
  <si>
    <t>17.10.2019 18:28:10</t>
  </si>
  <si>
    <t>633081</t>
  </si>
  <si>
    <t>SAĞRAKÇI TR-1 45-72-L00219_A</t>
  </si>
  <si>
    <t>26.10.2019 15:58:32</t>
  </si>
  <si>
    <t>26.10.2019 17:24:50</t>
  </si>
  <si>
    <t>607380</t>
  </si>
  <si>
    <t>ÇAKMAKLI TR-2 35-17-M00346_950305937</t>
  </si>
  <si>
    <t>11.10.2019 10:28:31</t>
  </si>
  <si>
    <t>634093</t>
  </si>
  <si>
    <t>ÇİLE DM 35-22-M00086_AHMETBEYLİ M06</t>
  </si>
  <si>
    <t>30.10.2019 08:57:33</t>
  </si>
  <si>
    <t>30.10.2019 09:26:21</t>
  </si>
  <si>
    <t>607584</t>
  </si>
  <si>
    <t>11.10.2019 14:49:09</t>
  </si>
  <si>
    <t>11.10.2019 15:06:09</t>
  </si>
  <si>
    <t>606586</t>
  </si>
  <si>
    <t>SULTAN DM 35-25-M00121_ÖZDERE CUMHURİYET M010</t>
  </si>
  <si>
    <t>09.10.2019 11:13:02</t>
  </si>
  <si>
    <t>09.10.2019 12:04:04</t>
  </si>
  <si>
    <t>606512</t>
  </si>
  <si>
    <t>09.10.2019 09:50:00</t>
  </si>
  <si>
    <t>09.10.2019 12:51:04</t>
  </si>
  <si>
    <t>584165</t>
  </si>
  <si>
    <t>K-2864 35-01-K02864_911132276</t>
  </si>
  <si>
    <t>05.10.2019 08:04:20</t>
  </si>
  <si>
    <t>05.10.2019 10:11:07</t>
  </si>
  <si>
    <t>610705</t>
  </si>
  <si>
    <t>K-4008 35-01-K04008_911247298</t>
  </si>
  <si>
    <t>19.10.2019 17:21:21</t>
  </si>
  <si>
    <t>19.10.2019 19:13:07</t>
  </si>
  <si>
    <t>611677</t>
  </si>
  <si>
    <t>METAL İŞLERİ TR-16 35-22-M00116_955269970</t>
  </si>
  <si>
    <t>22.10.2019 14:56:54</t>
  </si>
  <si>
    <t>22.10.2019 16:28:42</t>
  </si>
  <si>
    <t>609859</t>
  </si>
  <si>
    <t>METAL 00LER0 TR-16 35-22-M00116_TR16/F2</t>
  </si>
  <si>
    <t>17.10.2019 09:36:52</t>
  </si>
  <si>
    <t>17.10.2019 11:12:57</t>
  </si>
  <si>
    <t>609560</t>
  </si>
  <si>
    <t>AĞAÇ İŞLERİ TR-9 35-22-M00109_955292169</t>
  </si>
  <si>
    <t>16.10.2019 14:56:24</t>
  </si>
  <si>
    <t>16.10.2019 15:51:51</t>
  </si>
  <si>
    <t>609586</t>
  </si>
  <si>
    <t>ATA0 00LER0 TR-9 35-22-M00109_TR9B1</t>
  </si>
  <si>
    <t>16.10.2019 16:29:25</t>
  </si>
  <si>
    <t>16.10.2019 17:33:59</t>
  </si>
  <si>
    <t>607933</t>
  </si>
  <si>
    <t>12.10.2019 12:33:30</t>
  </si>
  <si>
    <t>12.10.2019 13:30:24</t>
  </si>
  <si>
    <t>553021</t>
  </si>
  <si>
    <t>SAİP TR-2 35-21-L00103_A</t>
  </si>
  <si>
    <t>03.10.2019 12:56:34</t>
  </si>
  <si>
    <t>632955</t>
  </si>
  <si>
    <t>SAİP KÖYÜ TR-1 35-21-L00102_C</t>
  </si>
  <si>
    <t>26.10.2019 09:27:00</t>
  </si>
  <si>
    <t>26.10.2019 10:48:12</t>
  </si>
  <si>
    <t>553094</t>
  </si>
  <si>
    <t>SAİP TR-2 35-21-L00103_B</t>
  </si>
  <si>
    <t>03.10.2019 12:34:00</t>
  </si>
  <si>
    <t>03.10.2019 14:04:09</t>
  </si>
  <si>
    <t>542144</t>
  </si>
  <si>
    <t>TR-31 35-16-L00031_953334359</t>
  </si>
  <si>
    <t>01.10.2019 08:34:24</t>
  </si>
  <si>
    <t>01.10.2019 09:35:37</t>
  </si>
  <si>
    <t>605545</t>
  </si>
  <si>
    <t>GÜZELKÖY KÖK 45-71-M00123_HAŞİM AKCURA ENH M03</t>
  </si>
  <si>
    <t>07.10.2019 15:31:52</t>
  </si>
  <si>
    <t>07.10.2019 15:50:36</t>
  </si>
  <si>
    <t>632651</t>
  </si>
  <si>
    <t>VEZİROĞLU TR-1 45-71-M01034_  H</t>
  </si>
  <si>
    <t>25.10.2019 10:54:17</t>
  </si>
  <si>
    <t>25.10.2019 13:27:18</t>
  </si>
  <si>
    <t>632780</t>
  </si>
  <si>
    <t>25.10.2019 16:10:13</t>
  </si>
  <si>
    <t>25.10.2019 16:54:39</t>
  </si>
  <si>
    <t>610946</t>
  </si>
  <si>
    <t>20.10.2019 12:31:17</t>
  </si>
  <si>
    <t>20.10.2019 13:39:16</t>
  </si>
  <si>
    <t>606590</t>
  </si>
  <si>
    <t>SAKARKAYA TR-1 45-72-L00493_956517033</t>
  </si>
  <si>
    <t>09.10.2019 11:30:57</t>
  </si>
  <si>
    <t>09.10.2019 13:32:08</t>
  </si>
  <si>
    <t>610830</t>
  </si>
  <si>
    <t>SAKARLI KÖK 45-76-M00046_  M04</t>
  </si>
  <si>
    <t>20.10.2019 08:58:21</t>
  </si>
  <si>
    <t>20.10.2019 12:48:12</t>
  </si>
  <si>
    <t>583660</t>
  </si>
  <si>
    <t>TR-1-4/5 KİLİSE KABİN 35-20-L00028_955192030</t>
  </si>
  <si>
    <t>04.10.2019 16:36:41</t>
  </si>
  <si>
    <t>04.10.2019 17:43:24</t>
  </si>
  <si>
    <t>633296</t>
  </si>
  <si>
    <t>TR-10 BABACAN 35-19-L00010_5843990</t>
  </si>
  <si>
    <t>27.10.2019 11:40:17</t>
  </si>
  <si>
    <t>27.10.2019 12:45:53</t>
  </si>
  <si>
    <t>632632</t>
  </si>
  <si>
    <t>M-42 35-02-M00042_99612734</t>
  </si>
  <si>
    <t>25.10.2019 10:43:15</t>
  </si>
  <si>
    <t>25.10.2019 13:14:19</t>
  </si>
  <si>
    <t>563172</t>
  </si>
  <si>
    <t>M-42 35-02-M00042_99876720</t>
  </si>
  <si>
    <t>03.10.2019 15:31:09</t>
  </si>
  <si>
    <t>03.10.2019 15:57:35</t>
  </si>
  <si>
    <t>583810</t>
  </si>
  <si>
    <t>ZİRAATÇİLER SİTESİ TR 35-30-M00293_B</t>
  </si>
  <si>
    <t>04.10.2019 19:13:48</t>
  </si>
  <si>
    <t>04.10.2019 20:05:52</t>
  </si>
  <si>
    <t>542623</t>
  </si>
  <si>
    <t>GÜLKENT TR-2 35-30-M00225_B</t>
  </si>
  <si>
    <t>02.10.2019 09:57:35</t>
  </si>
  <si>
    <t>02.10.2019 11:34:59</t>
  </si>
  <si>
    <t>605323</t>
  </si>
  <si>
    <t>GÜLKENT KÖK-3 35-30-M00219_ALTINOVA-1 GİRİŞ M06</t>
  </si>
  <si>
    <t>07.10.2019 08:48:08</t>
  </si>
  <si>
    <t>07.10.2019 09:54:13</t>
  </si>
  <si>
    <t>606265</t>
  </si>
  <si>
    <t>TÖYKO TR-2 35-30-M00214_A</t>
  </si>
  <si>
    <t>08.10.2019 16:53:08</t>
  </si>
  <si>
    <t>08.10.2019 19:01:56</t>
  </si>
  <si>
    <t>606138</t>
  </si>
  <si>
    <t>GÜN IŞIĞI SİTESİ TR 35-30-M00350_950200688</t>
  </si>
  <si>
    <t>08.10.2019 13:30:37</t>
  </si>
  <si>
    <t>08.10.2019 15:07:29</t>
  </si>
  <si>
    <t>633016</t>
  </si>
  <si>
    <t>SİMKUR SİTESİ M-307 35-30-M00307_955305148</t>
  </si>
  <si>
    <t>26.10.2019 12:00:27</t>
  </si>
  <si>
    <t>26.10.2019 14:23:53</t>
  </si>
  <si>
    <t>633306</t>
  </si>
  <si>
    <t>TAMER DANIŞMAN ÖZEL TR 35-30-M00334Ö_DIREK TIPI TRAFO HUCRESI H01</t>
  </si>
  <si>
    <t>27.10.2019 12:04:45</t>
  </si>
  <si>
    <t>27.10.2019 13:51:54</t>
  </si>
  <si>
    <t>633934</t>
  </si>
  <si>
    <t>SALİHLER TR-1 35-30-L00144_955312190</t>
  </si>
  <si>
    <t>29.10.2019 14:30:57</t>
  </si>
  <si>
    <t>30.10.2019 11:12:04</t>
  </si>
  <si>
    <t>634603</t>
  </si>
  <si>
    <t>GÜLKENT KÖK-4 35-30-M00223_  M02</t>
  </si>
  <si>
    <t>31.10.2019 15:31:20</t>
  </si>
  <si>
    <t>31.10.2019 18:23:09</t>
  </si>
  <si>
    <t>611614</t>
  </si>
  <si>
    <t>SALİHLER TR-2 35-30-L00293_A</t>
  </si>
  <si>
    <t>22.10.2019 11:12:37</t>
  </si>
  <si>
    <t>22.10.2019 12:45:54</t>
  </si>
  <si>
    <t>622263</t>
  </si>
  <si>
    <t>SALİHLER TR-2 35-30-L00293_955306007</t>
  </si>
  <si>
    <t>24.10.2019 09:16:20</t>
  </si>
  <si>
    <t>24.10.2019 17:00:26</t>
  </si>
  <si>
    <t>632432</t>
  </si>
  <si>
    <t>KOLEJ SİTESİ TR 35-30-M00314_955302215</t>
  </si>
  <si>
    <t>24.10.2019 16:32:54</t>
  </si>
  <si>
    <t>24.10.2019 17:34:47</t>
  </si>
  <si>
    <t>610880</t>
  </si>
  <si>
    <t>GÜLKENT TR-4 35-30-M00227_955301294</t>
  </si>
  <si>
    <t>20.10.2019 10:00:38</t>
  </si>
  <si>
    <t>21.10.2019 17:24:12</t>
  </si>
  <si>
    <t>594839</t>
  </si>
  <si>
    <t>GÜLKENT KÖK-3 35-30-M00219_YAĞMUR FİDERİ M04</t>
  </si>
  <si>
    <t>06.10.2019 08:03:19</t>
  </si>
  <si>
    <t>06.10.2019 09:36:26</t>
  </si>
  <si>
    <t>606522</t>
  </si>
  <si>
    <t>YEŞİLOBA TR-1 45-74-M00176_  H</t>
  </si>
  <si>
    <t>09.10.2019 09:59:21</t>
  </si>
  <si>
    <t>09.10.2019 11:18:57</t>
  </si>
  <si>
    <t>594940</t>
  </si>
  <si>
    <t>SALMAN KÖYÜ TR-1 35-21-L00076_A</t>
  </si>
  <si>
    <t>06.10.2019 10:35:55</t>
  </si>
  <si>
    <t>06.10.2019 13:35:15</t>
  </si>
  <si>
    <t>542222</t>
  </si>
  <si>
    <t>DENİZGİREN TR-2 35-21-L00080_35-21-L00080</t>
  </si>
  <si>
    <t>01.10.2019 15:14:15</t>
  </si>
  <si>
    <t>611186</t>
  </si>
  <si>
    <t>SAMURLU TR-1 35-17-M00318_6373817</t>
  </si>
  <si>
    <t>21.10.2019 09:49:21</t>
  </si>
  <si>
    <t>21.10.2019 20:28:00</t>
  </si>
  <si>
    <t>610347</t>
  </si>
  <si>
    <t>18.10.2019 19:03:38</t>
  </si>
  <si>
    <t>19.10.2019 02:30:00</t>
  </si>
  <si>
    <t>611550</t>
  </si>
  <si>
    <t>ARMUTLU TR-9 35-27-M00566_  M06</t>
  </si>
  <si>
    <t>22.10.2019 09:01:04</t>
  </si>
  <si>
    <t>22.10.2019 13:28:13</t>
  </si>
  <si>
    <t>633444</t>
  </si>
  <si>
    <t>ARMUTLU TR-7 35-27-M00550_  M03</t>
  </si>
  <si>
    <t>27.10.2019 19:24:07</t>
  </si>
  <si>
    <t>27.10.2019 21:24:39</t>
  </si>
  <si>
    <t>612198</t>
  </si>
  <si>
    <t>24.10.2019 02:42:22</t>
  </si>
  <si>
    <t>24.10.2019 03:48:52</t>
  </si>
  <si>
    <t>611820</t>
  </si>
  <si>
    <t>22.10.2019 22:30:09</t>
  </si>
  <si>
    <t>22.10.2019 23:53:50</t>
  </si>
  <si>
    <t>633590</t>
  </si>
  <si>
    <t>DM-11/05 (TR-39) 45-71-M00283_C</t>
  </si>
  <si>
    <t>28.10.2019 10:21:00</t>
  </si>
  <si>
    <t>28.10.2019 18:14:37</t>
  </si>
  <si>
    <t>608785</t>
  </si>
  <si>
    <t>İĞDECİK KÖK 45-71-M00077_  M01</t>
  </si>
  <si>
    <t>14.10.2019 18:44:00</t>
  </si>
  <si>
    <t>14.10.2019 20:09:12</t>
  </si>
  <si>
    <t>608776</t>
  </si>
  <si>
    <t>İĞDECİK KÖK 45-71-M00077_  M02</t>
  </si>
  <si>
    <t>14.10.2019 18:24:33</t>
  </si>
  <si>
    <t>14.10.2019 18:38:14</t>
  </si>
  <si>
    <t>594938</t>
  </si>
  <si>
    <t>İĞDECİK KÖK 45-71-M00077_  M03</t>
  </si>
  <si>
    <t>06.10.2019 09:07:53</t>
  </si>
  <si>
    <t>06.10.2019 12:21:50</t>
  </si>
  <si>
    <t>608756</t>
  </si>
  <si>
    <t>SANDAL TR-1 KÖK 45-77-M00007_45-77-M00007</t>
  </si>
  <si>
    <t>14.10.2019 17:41:49</t>
  </si>
  <si>
    <t>14.10.2019 18:39:34</t>
  </si>
  <si>
    <t>609115</t>
  </si>
  <si>
    <t>15.10.2019 14:44:03</t>
  </si>
  <si>
    <t>15.10.2019 14:57:38</t>
  </si>
  <si>
    <t>633511</t>
  </si>
  <si>
    <t>SOFTALAR TR-1 45-75-M00207_DIREK TIPI TRAFO HUCRESI H01</t>
  </si>
  <si>
    <t>28.10.2019 07:36:44</t>
  </si>
  <si>
    <t>28.10.2019 08:19:42</t>
  </si>
  <si>
    <t>632808</t>
  </si>
  <si>
    <t>DM-2/36 45-71-M00168_45-71-M00168</t>
  </si>
  <si>
    <t>25.10.2019 17:26:25</t>
  </si>
  <si>
    <t>25.10.2019 18:26:59</t>
  </si>
  <si>
    <t>583816</t>
  </si>
  <si>
    <t>DM-2/33 (VALİ PARKI) 45-71-M00533_45-71-M00533</t>
  </si>
  <si>
    <t>04.10.2019 19:29:01</t>
  </si>
  <si>
    <t>04.10.2019 19:54:12</t>
  </si>
  <si>
    <t>608901</t>
  </si>
  <si>
    <t>SARAÇLAR KÖK 45-77-L00104_  L03</t>
  </si>
  <si>
    <t>15.10.2019 08:40:48</t>
  </si>
  <si>
    <t>15.10.2019 09:25:17</t>
  </si>
  <si>
    <t>606838</t>
  </si>
  <si>
    <t>BİRGİ TR-10 35-15-L00266_950385618</t>
  </si>
  <si>
    <t>09.10.2019 19:27:07</t>
  </si>
  <si>
    <t>10.10.2019 22:16:16</t>
  </si>
  <si>
    <t>606037</t>
  </si>
  <si>
    <t>SARAYCIK TR-1 45-86-M00257_B</t>
  </si>
  <si>
    <t>08.10.2019 10:53:27</t>
  </si>
  <si>
    <t>08.10.2019 11:55:28</t>
  </si>
  <si>
    <t>542829</t>
  </si>
  <si>
    <t>SARIALAN KÖYÜ TR 1 45-71-M01529_DIREK TIPI TRAFO HUCRESI H01</t>
  </si>
  <si>
    <t>02.10.2019 16:53:16</t>
  </si>
  <si>
    <t>02.10.2019 17:45:00</t>
  </si>
  <si>
    <t>610897</t>
  </si>
  <si>
    <t>SARIALAN KÖYÜ TR 1 45-71-M01529_45-71-M01529</t>
  </si>
  <si>
    <t>20.10.2019 10:21:10</t>
  </si>
  <si>
    <t>20.10.2019 12:13:36</t>
  </si>
  <si>
    <t>612143</t>
  </si>
  <si>
    <t>SARIBEY TR-1 45-83-L00326_DIREK TIPI TRAFO HUCRESI H01</t>
  </si>
  <si>
    <t>23.10.2019 19:09:29</t>
  </si>
  <si>
    <t>23.10.2019 20:50:48</t>
  </si>
  <si>
    <t>610085</t>
  </si>
  <si>
    <t>17.10.2019 16:53:32</t>
  </si>
  <si>
    <t>17.10.2019 18:34:35</t>
  </si>
  <si>
    <t>584272</t>
  </si>
  <si>
    <t>05.10.2019 08:49:01</t>
  </si>
  <si>
    <t>05.10.2019 10:40:20</t>
  </si>
  <si>
    <t>584452</t>
  </si>
  <si>
    <t>SARICALAR TR-1 35-16-M00161_47436218</t>
  </si>
  <si>
    <t>05.10.2019 12:37:18</t>
  </si>
  <si>
    <t>05.10.2019 14:34:00</t>
  </si>
  <si>
    <t>595029</t>
  </si>
  <si>
    <t>SARICALAR TR-1 35-16-M00161_953310374</t>
  </si>
  <si>
    <t>06.10.2019 13:01:20</t>
  </si>
  <si>
    <t>06.10.2019 14:28:18</t>
  </si>
  <si>
    <t>595144</t>
  </si>
  <si>
    <t>SARICALAR TR-1 35-16-M00161_953324740</t>
  </si>
  <si>
    <t>06.10.2019 17:07:07</t>
  </si>
  <si>
    <t>06.10.2019 20:19:25</t>
  </si>
  <si>
    <t>607301</t>
  </si>
  <si>
    <t>SARICALAR TR-1 35-16-M00161_953310493</t>
  </si>
  <si>
    <t>10.10.2019 19:58:22</t>
  </si>
  <si>
    <t>10.10.2019 21:39:37</t>
  </si>
  <si>
    <t>632474</t>
  </si>
  <si>
    <t>SARICALAR TR-1 35-16-M00161_953310461</t>
  </si>
  <si>
    <t>24.10.2019 18:28:34</t>
  </si>
  <si>
    <t>24.10.2019 19:57:59</t>
  </si>
  <si>
    <t>633183</t>
  </si>
  <si>
    <t>SARICALAR TR-1 35-16-M00161_953310378</t>
  </si>
  <si>
    <t>26.10.2019 22:12:52</t>
  </si>
  <si>
    <t>27.10.2019 01:37:43</t>
  </si>
  <si>
    <t>609878</t>
  </si>
  <si>
    <t>SARIDERE TR-1 35-16-M00052_DIREK TIPI TRAFO HUCRESI H01</t>
  </si>
  <si>
    <t>17.10.2019 10:15:00</t>
  </si>
  <si>
    <t>17.10.2019 17:26:22</t>
  </si>
  <si>
    <t>583855</t>
  </si>
  <si>
    <t>SARIKAYA MERKEZ TR-1 35-32-L00063_A</t>
  </si>
  <si>
    <t>04.10.2019 20:59:06</t>
  </si>
  <si>
    <t>04.10.2019 22:14:00</t>
  </si>
  <si>
    <t>605547</t>
  </si>
  <si>
    <t>SARILAR KÖYÜ TR-3 35-27-L00263_97487981</t>
  </si>
  <si>
    <t>07.10.2019 15:21:45</t>
  </si>
  <si>
    <t>08.10.2019 19:31:09</t>
  </si>
  <si>
    <t>634364</t>
  </si>
  <si>
    <t>SARILAR KÖYÜ TR-3 35-27-L00263_98928503</t>
  </si>
  <si>
    <t>30.10.2019 19:50:36</t>
  </si>
  <si>
    <t>30.10.2019 21:04:11</t>
  </si>
  <si>
    <t>611856</t>
  </si>
  <si>
    <t>SARISU TR-4 35-31-L00082_35-31-L00082</t>
  </si>
  <si>
    <t>23.10.2019 08:31:00</t>
  </si>
  <si>
    <t>23.10.2019 16:39:32</t>
  </si>
  <si>
    <t>611482</t>
  </si>
  <si>
    <t>K-2416 35-07-K02416_912275262</t>
  </si>
  <si>
    <t>22.10.2019 08:17:45</t>
  </si>
  <si>
    <t>22.10.2019 09:06:03</t>
  </si>
  <si>
    <t>594948</t>
  </si>
  <si>
    <t>M-1335 KAYADİBİ KÖK 35-02-M01335_M-868 EĞRİDERE M02</t>
  </si>
  <si>
    <t>06.10.2019 10:40:50</t>
  </si>
  <si>
    <t>06.10.2019 11:22:20</t>
  </si>
  <si>
    <t>542936</t>
  </si>
  <si>
    <t>03.10.2019 00:51:00</t>
  </si>
  <si>
    <t>03.10.2019 01:07:02</t>
  </si>
  <si>
    <t>542553</t>
  </si>
  <si>
    <t>02.10.2019 08:39:00</t>
  </si>
  <si>
    <t>02.10.2019 16:49:04</t>
  </si>
  <si>
    <t>608469</t>
  </si>
  <si>
    <t>14.10.2019 08:44:00</t>
  </si>
  <si>
    <t>14.10.2019 16:41:15</t>
  </si>
  <si>
    <t>608295</t>
  </si>
  <si>
    <t>SARNIÇ KÜÇÜKALAN TR-1 45-72-L00262_49536726</t>
  </si>
  <si>
    <t>13.10.2019 14:22:02</t>
  </si>
  <si>
    <t>13.10.2019 17:54:38</t>
  </si>
  <si>
    <t>634355</t>
  </si>
  <si>
    <t>SARNIÇ TARIMSAL SULAMA TR-1 45-77-L00325_45-77-L00325</t>
  </si>
  <si>
    <t>30.10.2019 19:15:03</t>
  </si>
  <si>
    <t>30.10.2019 22:25:59</t>
  </si>
  <si>
    <t>542601</t>
  </si>
  <si>
    <t>SARPINCIK TR-1 35-21-L00070_35-21-L00070</t>
  </si>
  <si>
    <t>02.10.2019 09:38:00</t>
  </si>
  <si>
    <t>02.10.2019 12:47:56</t>
  </si>
  <si>
    <t>607812</t>
  </si>
  <si>
    <t>12.10.2019 09:05:00</t>
  </si>
  <si>
    <t>12.10.2019 12:29:33</t>
  </si>
  <si>
    <t>633321</t>
  </si>
  <si>
    <t>SATILMIŞ TR-1 45-81-M00064_DIREK TIPI TRAFO HUCRESI H01</t>
  </si>
  <si>
    <t>27.10.2019 12:53:00</t>
  </si>
  <si>
    <t>27.10.2019 14:01:06</t>
  </si>
  <si>
    <t>609603</t>
  </si>
  <si>
    <t>16.10.2019 16:58:29</t>
  </si>
  <si>
    <t>16.10.2019 17:38:46</t>
  </si>
  <si>
    <t>584395</t>
  </si>
  <si>
    <t>TR-2 35-19-L00002_956664007</t>
  </si>
  <si>
    <t>05.10.2019 09:42:56</t>
  </si>
  <si>
    <t>05.10.2019 12:44:01</t>
  </si>
  <si>
    <t>606011</t>
  </si>
  <si>
    <t>K-983 35-07-K00983_DIREK TIPI TRAFO HUCRESI H01</t>
  </si>
  <si>
    <t>08.10.2019 10:42:26</t>
  </si>
  <si>
    <t>08.10.2019 15:03:28</t>
  </si>
  <si>
    <t>633443</t>
  </si>
  <si>
    <t>SEYİRDİM TR-1 45-72-L00720_915784330</t>
  </si>
  <si>
    <t>27.10.2019 19:35:59</t>
  </si>
  <si>
    <t>27.10.2019 20:31:56</t>
  </si>
  <si>
    <t>633556</t>
  </si>
  <si>
    <t>SEKİ KÖY İĞDELİ AKTEPE ÇİÇEKLİK YANI TR-3 35-15-L00512_DIREK TIPI TRAFO HUCRESI H01</t>
  </si>
  <si>
    <t>28.10.2019 09:15:32</t>
  </si>
  <si>
    <t>28.10.2019 10:08:13</t>
  </si>
  <si>
    <t>610847</t>
  </si>
  <si>
    <t>SELCE TR-1 45-73-M00716_DIREK TIPI TRAFO HUCRESI H01</t>
  </si>
  <si>
    <t>20.10.2019 09:01:31</t>
  </si>
  <si>
    <t>20.10.2019 17:23:33</t>
  </si>
  <si>
    <t>606047</t>
  </si>
  <si>
    <t>SELÇİKLİ OVA MAH.TR-2 45-72-L00157_956478310</t>
  </si>
  <si>
    <t>08.10.2019 11:29:23</t>
  </si>
  <si>
    <t>08.10.2019 16:10:51</t>
  </si>
  <si>
    <t>622199</t>
  </si>
  <si>
    <t>ACARLAR KÖYÜ TR-1 35-13-L00078_DIREK TIPI TRAFO HUCRESI H01</t>
  </si>
  <si>
    <t>24.10.2019 07:25:34</t>
  </si>
  <si>
    <t>24.10.2019 08:11:45</t>
  </si>
  <si>
    <t>610401</t>
  </si>
  <si>
    <t>SELENDİ TR-7 SANAYİ 45-81-M00007_  M03</t>
  </si>
  <si>
    <t>19.10.2019 04:12:00</t>
  </si>
  <si>
    <t>19.10.2019 10:02:00</t>
  </si>
  <si>
    <t>608065</t>
  </si>
  <si>
    <t>İNNİCE TR-1 45-81-M00035_DIREK TIPI TRAFO HUCRESI H01</t>
  </si>
  <si>
    <t>12.10.2019 18:24:14</t>
  </si>
  <si>
    <t>12.10.2019 19:14:14</t>
  </si>
  <si>
    <t>633237</t>
  </si>
  <si>
    <t>27.10.2019 09:10:23</t>
  </si>
  <si>
    <t>27.10.2019 10:20:57</t>
  </si>
  <si>
    <t>611819</t>
  </si>
  <si>
    <t>SELİMİYE TR-1 45-79-M00315_E</t>
  </si>
  <si>
    <t>22.10.2019 22:40:47</t>
  </si>
  <si>
    <t>22.10.2019 23:34:17</t>
  </si>
  <si>
    <t>606407</t>
  </si>
  <si>
    <t>TR-26 35-31-L00026_915034942</t>
  </si>
  <si>
    <t>08.10.2019 20:17:00</t>
  </si>
  <si>
    <t>09.10.2019 01:53:08</t>
  </si>
  <si>
    <t>609678</t>
  </si>
  <si>
    <t>SERİNYAYLA ALABAŞLI TR-1 45-73-M00879_A</t>
  </si>
  <si>
    <t>16.10.2019 19:03:09</t>
  </si>
  <si>
    <t>16.10.2019 21:57:05</t>
  </si>
  <si>
    <t>607389</t>
  </si>
  <si>
    <t>11.10.2019 09:06:00</t>
  </si>
  <si>
    <t>11.10.2019 18:35:29</t>
  </si>
  <si>
    <t>609072</t>
  </si>
  <si>
    <t>15.10.2019 13:14:47</t>
  </si>
  <si>
    <t>15.10.2019 13:49:09</t>
  </si>
  <si>
    <t>634018</t>
  </si>
  <si>
    <t>SEYDİKÖY TR-1 45-84-L00044_A</t>
  </si>
  <si>
    <t>29.10.2019 18:44:22</t>
  </si>
  <si>
    <t>29.10.2019 19:22:20</t>
  </si>
  <si>
    <t>633114</t>
  </si>
  <si>
    <t>26.10.2019 17:36:01</t>
  </si>
  <si>
    <t>26.10.2019 19:44:04</t>
  </si>
  <si>
    <t>633294</t>
  </si>
  <si>
    <t>SEYREK TR-2 35-28-M00376_D</t>
  </si>
  <si>
    <t>27.10.2019 12:25:57</t>
  </si>
  <si>
    <t>27.10.2019 17:47:55</t>
  </si>
  <si>
    <t>605362</t>
  </si>
  <si>
    <t>07.10.2019 09:48:06</t>
  </si>
  <si>
    <t>07.10.2019 13:02:44</t>
  </si>
  <si>
    <t>632646</t>
  </si>
  <si>
    <t>SEYREK TR-2 35-28-M00376_A</t>
  </si>
  <si>
    <t>25.10.2019 11:02:00</t>
  </si>
  <si>
    <t>25.10.2019 17:29:50</t>
  </si>
  <si>
    <t>553112</t>
  </si>
  <si>
    <t>MENEMEN TR-25 35-28-L00025_953386001</t>
  </si>
  <si>
    <t>03.10.2019 12:58:22</t>
  </si>
  <si>
    <t>03.10.2019 14:26:12</t>
  </si>
  <si>
    <t>632789</t>
  </si>
  <si>
    <t>25.10.2019 16:15:41</t>
  </si>
  <si>
    <t>25.10.2019 17:52:30</t>
  </si>
  <si>
    <t>634236</t>
  </si>
  <si>
    <t>30.10.2019 12:54:27</t>
  </si>
  <si>
    <t>30.10.2019 14:39:10</t>
  </si>
  <si>
    <t>634519</t>
  </si>
  <si>
    <t>31.10.2019 11:25:56</t>
  </si>
  <si>
    <t>31.10.2019 14:28:36</t>
  </si>
  <si>
    <t>609637</t>
  </si>
  <si>
    <t>ŞEFİK AYAZ ÖZEL TR 35-28-M00784Ö_  H</t>
  </si>
  <si>
    <t>16.10.2019 17:45:43</t>
  </si>
  <si>
    <t>16.10.2019 21:04:29</t>
  </si>
  <si>
    <t>573233</t>
  </si>
  <si>
    <t>MENEMEN TR-53 35-28-L00053_953392476</t>
  </si>
  <si>
    <t>03.10.2019 18:02:57</t>
  </si>
  <si>
    <t>03.10.2019 20:29:52</t>
  </si>
  <si>
    <t>607445</t>
  </si>
  <si>
    <t>11.10.2019 10:25:00</t>
  </si>
  <si>
    <t>553039</t>
  </si>
  <si>
    <t>03.10.2019 10:37:00</t>
  </si>
  <si>
    <t>03.10.2019 15:07:15</t>
  </si>
  <si>
    <t>622224</t>
  </si>
  <si>
    <t>SEYREK TR-2 35-28-M00376_DIREK TIPI TRAFO HUCRESI H01</t>
  </si>
  <si>
    <t>24.10.2019 09:04:20</t>
  </si>
  <si>
    <t>24.10.2019 12:54:13</t>
  </si>
  <si>
    <t>542293</t>
  </si>
  <si>
    <t>HAKKI YEŞİLTEPE SULAMA GRUBU 35-29-M00392_B</t>
  </si>
  <si>
    <t>01.10.2019 12:00:08</t>
  </si>
  <si>
    <t>01.10.2019 14:09:35</t>
  </si>
  <si>
    <t>607912</t>
  </si>
  <si>
    <t>HAKKI YEŞİLTEPE SULAMA GRUBU 35-29-M00392_A</t>
  </si>
  <si>
    <t>12.10.2019 11:59:25</t>
  </si>
  <si>
    <t>12.10.2019 13:29:20</t>
  </si>
  <si>
    <t>608555</t>
  </si>
  <si>
    <t>L-25 35-14-L00025_7094893</t>
  </si>
  <si>
    <t>14.10.2019 10:00:00</t>
  </si>
  <si>
    <t>14.10.2019 12:34:01</t>
  </si>
  <si>
    <t>606484</t>
  </si>
  <si>
    <t>L-74 GÜNEŞKÖY SİTESİ 35-14-L00074_956635648</t>
  </si>
  <si>
    <t>09.10.2019 09:07:15</t>
  </si>
  <si>
    <t>09.10.2019 10:32:02</t>
  </si>
  <si>
    <t>553028</t>
  </si>
  <si>
    <t>L-31 35-14-L00031_956636168</t>
  </si>
  <si>
    <t>03.10.2019 10:13:59</t>
  </si>
  <si>
    <t>03.10.2019 11:10:13</t>
  </si>
  <si>
    <t>608565</t>
  </si>
  <si>
    <t>SIĞIRTMAÇLI TR-3 45-79-M00096_D</t>
  </si>
  <si>
    <t>14.10.2019 10:52:26</t>
  </si>
  <si>
    <t>14.10.2019 12:02:46</t>
  </si>
  <si>
    <t>609022</t>
  </si>
  <si>
    <t>TR-1/35 45-83-M00035_48061027</t>
  </si>
  <si>
    <t>15.10.2019 11:37:19</t>
  </si>
  <si>
    <t>15.10.2019 12:55:48</t>
  </si>
  <si>
    <t>605884</t>
  </si>
  <si>
    <t>SIRIMLI CINGILLAR TR-4 35-31-L00195_35-31-L00195</t>
  </si>
  <si>
    <t>08.10.2019 08:45:00</t>
  </si>
  <si>
    <t>08.10.2019 10:32:07</t>
  </si>
  <si>
    <t>573360</t>
  </si>
  <si>
    <t>SIRIMLI AVCILAR TR 35-31-L00202_35-31-L00202</t>
  </si>
  <si>
    <t>04.10.2019 16:36:44</t>
  </si>
  <si>
    <t>542616</t>
  </si>
  <si>
    <t>SİNANCILAR KÖYÜ TR-1 35-27-L00259_35-27-L00259</t>
  </si>
  <si>
    <t>02.10.2019 09:00:11</t>
  </si>
  <si>
    <t>02.10.2019 14:37:41</t>
  </si>
  <si>
    <t>542619</t>
  </si>
  <si>
    <t>SİNANCILAR KÖYÜ TR-2 35-27-L00260_35-27-L00260</t>
  </si>
  <si>
    <t>02.10.2019 09:58:00</t>
  </si>
  <si>
    <t>02.10.2019 12:44:07</t>
  </si>
  <si>
    <t>542621</t>
  </si>
  <si>
    <t>SİNANCILAR KÖYÜ TR-3 35-27-L00261_35-27-L00261</t>
  </si>
  <si>
    <t>02.10.2019 09:55:10</t>
  </si>
  <si>
    <t>633245</t>
  </si>
  <si>
    <t>SİNANCILAR KÖYÜ TR-3 35-27-L00261_C</t>
  </si>
  <si>
    <t>27.10.2019 09:43:00</t>
  </si>
  <si>
    <t>27.10.2019 16:30:42</t>
  </si>
  <si>
    <t>634180</t>
  </si>
  <si>
    <t>SİNANCILAR KÖYÜ TR-2 35-27-L00260_DIREK TIPI TRAFO HUCRESI H01</t>
  </si>
  <si>
    <t>30.10.2019 11:10:31</t>
  </si>
  <si>
    <t>30.10.2019 15:34:25</t>
  </si>
  <si>
    <t>634175</t>
  </si>
  <si>
    <t>SİNANCILAR KÖYÜ TR-3 35-27-L00261_DIREK TIPI TRAFO HUCRESI H01</t>
  </si>
  <si>
    <t>30.10.2019 15:23:35</t>
  </si>
  <si>
    <t>634176</t>
  </si>
  <si>
    <t>SİNANCILAR KÖYÜ TR-1 35-27-L00259_DIREK TIPI TRAFO HUCRESI H01</t>
  </si>
  <si>
    <t>606940</t>
  </si>
  <si>
    <t>SİNDEL TR-1 35-16-M00029_35-16-M00029</t>
  </si>
  <si>
    <t>10.10.2019 13:06:32</t>
  </si>
  <si>
    <t>584459</t>
  </si>
  <si>
    <t>SİNİRLİ TR-2 45-83-M00458_DIREK TIPI TRAFO HUCRESI H01</t>
  </si>
  <si>
    <t>05.10.2019 12:52:34</t>
  </si>
  <si>
    <t>05.10.2019 13:45:19</t>
  </si>
  <si>
    <t>542746</t>
  </si>
  <si>
    <t>SİYEKLİ KÖK 45-71-M00185_  M03</t>
  </si>
  <si>
    <t>02.10.2019 14:16:51</t>
  </si>
  <si>
    <t>02.10.2019 14:39:42</t>
  </si>
  <si>
    <t>542204</t>
  </si>
  <si>
    <t>SİYEKLİ KÖK 45-71-M00185_  M05</t>
  </si>
  <si>
    <t>01.10.2019 10:05:06</t>
  </si>
  <si>
    <t>01.10.2019 11:17:16</t>
  </si>
  <si>
    <t>542462</t>
  </si>
  <si>
    <t>01.10.2019 18:26:37</t>
  </si>
  <si>
    <t>01.10.2019 20:03:00</t>
  </si>
  <si>
    <t>542387</t>
  </si>
  <si>
    <t>SİYEKLİ KÖK 45-71-M00185_  M04</t>
  </si>
  <si>
    <t>01.10.2019 15:52:57</t>
  </si>
  <si>
    <t>01.10.2019 16:11:58</t>
  </si>
  <si>
    <t>583570</t>
  </si>
  <si>
    <t>04.10.2019 14:35:24</t>
  </si>
  <si>
    <t>05.10.2019 03:02:00</t>
  </si>
  <si>
    <t>573432</t>
  </si>
  <si>
    <t>04.10.2019 10:12:30</t>
  </si>
  <si>
    <t>607453</t>
  </si>
  <si>
    <t>11.10.2019 10:22:00</t>
  </si>
  <si>
    <t>11.10.2019 11:22:51</t>
  </si>
  <si>
    <t>607392</t>
  </si>
  <si>
    <t>11.10.2019 09:12:27</t>
  </si>
  <si>
    <t>11.10.2019 10:22:48</t>
  </si>
  <si>
    <t>608679</t>
  </si>
  <si>
    <t>14.10.2019 14:48:19</t>
  </si>
  <si>
    <t>14.10.2019 14:58:09</t>
  </si>
  <si>
    <t>609797</t>
  </si>
  <si>
    <t>17.10.2019 08:21:27</t>
  </si>
  <si>
    <t>17.10.2019 08:56:27</t>
  </si>
  <si>
    <t>609857</t>
  </si>
  <si>
    <t>17.10.2019 09:28:37</t>
  </si>
  <si>
    <t>17.10.2019 10:09:27</t>
  </si>
  <si>
    <t>611708</t>
  </si>
  <si>
    <t>22.10.2019 16:18:37</t>
  </si>
  <si>
    <t>22.10.2019 16:33:17</t>
  </si>
  <si>
    <t>610704</t>
  </si>
  <si>
    <t>19.10.2019 17:23:08</t>
  </si>
  <si>
    <t>19.10.2019 17:33:09</t>
  </si>
  <si>
    <t>584399</t>
  </si>
  <si>
    <t>TR-1-5/11 (YANIKKAVAK MERKEZ) 35-20-L00056_35-20-L00056</t>
  </si>
  <si>
    <t>05.10.2019 14:51:12</t>
  </si>
  <si>
    <t>05.10.2019 15:25:54</t>
  </si>
  <si>
    <t>607157</t>
  </si>
  <si>
    <t>TR-1-4/3 ANIRGANKAYA 35-20-L00031_955194575</t>
  </si>
  <si>
    <t>10.10.2019 14:16:28</t>
  </si>
  <si>
    <t>10.10.2019 14:58:25</t>
  </si>
  <si>
    <t>594778</t>
  </si>
  <si>
    <t>SOĞUKYURT (OKULYANI) TR-1 45-73-M00207_945673183</t>
  </si>
  <si>
    <t>05.10.2019 21:32:07</t>
  </si>
  <si>
    <t>05.10.2019 23:18:28</t>
  </si>
  <si>
    <t>594585</t>
  </si>
  <si>
    <t>KONURCA TR-1 45-77-M00108_45-77-M00108</t>
  </si>
  <si>
    <t>05.10.2019 15:57:57</t>
  </si>
  <si>
    <t>05.10.2019 18:41:35</t>
  </si>
  <si>
    <t>607468</t>
  </si>
  <si>
    <t>YENMİŞ KÖK 35-27-M00366_  M03</t>
  </si>
  <si>
    <t>11.10.2019 10:49:38</t>
  </si>
  <si>
    <t>11.10.2019 11:34:19</t>
  </si>
  <si>
    <t>605633</t>
  </si>
  <si>
    <t>SEYREK TR-4 35-28-M00375_953382167</t>
  </si>
  <si>
    <t>07.10.2019 17:39:15</t>
  </si>
  <si>
    <t>07.10.2019 20:36:43</t>
  </si>
  <si>
    <t>608079</t>
  </si>
  <si>
    <t>OVAKENT TR-1 35-15-L00631_35-15-L00631</t>
  </si>
  <si>
    <t>12.10.2019 18:49:58</t>
  </si>
  <si>
    <t>12.10.2019 19:06:38</t>
  </si>
  <si>
    <t>606365</t>
  </si>
  <si>
    <t>K-525 35-04-K00525_K525A4B A</t>
  </si>
  <si>
    <t>08.10.2019 20:12:49</t>
  </si>
  <si>
    <t>08.10.2019 22:24:32</t>
  </si>
  <si>
    <t>634533</t>
  </si>
  <si>
    <t>SUBAŞI TR-2 45-73-M00820_45-73-M00820</t>
  </si>
  <si>
    <t>31.10.2019 12:14:58</t>
  </si>
  <si>
    <t>31.10.2019 12:56:58</t>
  </si>
  <si>
    <t>622200</t>
  </si>
  <si>
    <t>ÇANDARLI TR-19 35-30-M00019_955326135</t>
  </si>
  <si>
    <t>24.10.2019 07:33:16</t>
  </si>
  <si>
    <t>24.10.2019 14:25:00</t>
  </si>
  <si>
    <t>611034</t>
  </si>
  <si>
    <t>SULUDERE TR-11 İSMET AKCAN EVİ YANI 35-31-L00066_953700449</t>
  </si>
  <si>
    <t>20.10.2019 17:22:45</t>
  </si>
  <si>
    <t>20.10.2019 19:03:56</t>
  </si>
  <si>
    <t>606915</t>
  </si>
  <si>
    <t>SULUDERE KÖK 35-31-L00057_  L04</t>
  </si>
  <si>
    <t>10.10.2019 08:33:00</t>
  </si>
  <si>
    <t>10.10.2019 17:07:03</t>
  </si>
  <si>
    <t>608911</t>
  </si>
  <si>
    <t>15.10.2019 09:12:00</t>
  </si>
  <si>
    <t>15.10.2019 16:34:33</t>
  </si>
  <si>
    <t>553079</t>
  </si>
  <si>
    <t>SULUDERE TR-3 35-31-L00063_35-31-L00063</t>
  </si>
  <si>
    <t>03.10.2019 11:55:29</t>
  </si>
  <si>
    <t>03.10.2019 12:10:38</t>
  </si>
  <si>
    <t>542210</t>
  </si>
  <si>
    <t>01.10.2019 10:12:00</t>
  </si>
  <si>
    <t>01.10.2019 16:53:26</t>
  </si>
  <si>
    <t>542143</t>
  </si>
  <si>
    <t>01.10.2019 08:48:00</t>
  </si>
  <si>
    <t>01.10.2019 09:11:00</t>
  </si>
  <si>
    <t>542562</t>
  </si>
  <si>
    <t>02.10.2019 08:52:00</t>
  </si>
  <si>
    <t>02.10.2019 16:48:32</t>
  </si>
  <si>
    <t>605986</t>
  </si>
  <si>
    <t>TR-50 35-16-L00050_953338152</t>
  </si>
  <si>
    <t>08.10.2019 10:17:07</t>
  </si>
  <si>
    <t>08.10.2019 11:09:06</t>
  </si>
  <si>
    <t>608466</t>
  </si>
  <si>
    <t>K-4156 35-02-K04156_F</t>
  </si>
  <si>
    <t>14.10.2019 08:38:00</t>
  </si>
  <si>
    <t>14.10.2019 17:17:07</t>
  </si>
  <si>
    <t>606711</t>
  </si>
  <si>
    <t>SÜLEYMANİYE TR-1 45-78-M00422_DIREK TIPI TRAFO HUCRESI H01</t>
  </si>
  <si>
    <t>09.10.2019 15:32:39</t>
  </si>
  <si>
    <t>09.10.2019 17:25:57</t>
  </si>
  <si>
    <t>594609</t>
  </si>
  <si>
    <t>ELDELEK-1 TARIMSAL SULAMA 45-78-M00435_DIREK TIPI TRAFO HUCRESI H01</t>
  </si>
  <si>
    <t>05.10.2019 16:06:41</t>
  </si>
  <si>
    <t>05.10.2019 21:29:24</t>
  </si>
  <si>
    <t>584250</t>
  </si>
  <si>
    <t>SÜLEYMANİYE TR-1 45-78-M00422_49250473</t>
  </si>
  <si>
    <t>05.10.2019 09:09:01</t>
  </si>
  <si>
    <t>05.10.2019 13:39:03</t>
  </si>
  <si>
    <t>610416</t>
  </si>
  <si>
    <t>YAĞBASAN TARIMSAL SULAMA 45-78-M00522_DIREK TIPI TRAFO HUCRESI H01</t>
  </si>
  <si>
    <t>19.10.2019 07:34:13</t>
  </si>
  <si>
    <t>609300</t>
  </si>
  <si>
    <t>ALİ ŞEN ÖZEL TR 45-78-M00527Ö_DIREK TIPI TRAFO HUCRESI H01</t>
  </si>
  <si>
    <t>16.10.2019 08:09:00</t>
  </si>
  <si>
    <t>16.10.2019 10:01:40</t>
  </si>
  <si>
    <t>609651</t>
  </si>
  <si>
    <t>16.10.2019 18:15:10</t>
  </si>
  <si>
    <t>16.10.2019 19:44:35</t>
  </si>
  <si>
    <t>611874</t>
  </si>
  <si>
    <t>ALİ ŞEN-1 TARIMSAL SULAMA TR 45-78-L00586_DIREK TIPI TRAFO HUCRESI H01</t>
  </si>
  <si>
    <t>23.10.2019 08:51:33</t>
  </si>
  <si>
    <t>23.10.2019 11:24:41</t>
  </si>
  <si>
    <t>634450</t>
  </si>
  <si>
    <t>31.10.2019 09:30:30</t>
  </si>
  <si>
    <t>31.10.2019 11:56:38</t>
  </si>
  <si>
    <t>633553</t>
  </si>
  <si>
    <t>28.10.2019 09:01:37</t>
  </si>
  <si>
    <t>28.10.2019 13:41:57</t>
  </si>
  <si>
    <t>633413</t>
  </si>
  <si>
    <t>27.10.2019 17:37:06</t>
  </si>
  <si>
    <t>27.10.2019 18:53:45</t>
  </si>
  <si>
    <t>611579</t>
  </si>
  <si>
    <t>SÜLEYMANKÖY TR-1 45-72-L00507_DIREK TIPI TRAFO HUCRESI H01</t>
  </si>
  <si>
    <t>22.10.2019 10:46:20</t>
  </si>
  <si>
    <t>22.10.2019 13:15:40</t>
  </si>
  <si>
    <t>594628</t>
  </si>
  <si>
    <t>TOPÇAM SULAMA TR-12 35-16-M00205_35-16-M00205</t>
  </si>
  <si>
    <t>05.10.2019 16:15:58</t>
  </si>
  <si>
    <t>05.10.2019 17:38:38</t>
  </si>
  <si>
    <t>584427</t>
  </si>
  <si>
    <t>TOPÇAM SULAMA TR-12 35-16-M00205_953355397</t>
  </si>
  <si>
    <t>05.10.2019 08:23:38</t>
  </si>
  <si>
    <t>05.10.2019 17:28:52</t>
  </si>
  <si>
    <t>542812</t>
  </si>
  <si>
    <t>SÜMBÜLTEPE KÖYÜ TR-1 45-71-M01551_44435751</t>
  </si>
  <si>
    <t>02.10.2019 16:27:36</t>
  </si>
  <si>
    <t>02.10.2019 19:16:53</t>
  </si>
  <si>
    <t>634663</t>
  </si>
  <si>
    <t>TİRE TR-15/A 35-29-L00022_950344251</t>
  </si>
  <si>
    <t>31.10.2019 18:27:30</t>
  </si>
  <si>
    <t>31.10.2019 19:27:08</t>
  </si>
  <si>
    <t>609534</t>
  </si>
  <si>
    <t>16.10.2019 15:11:31</t>
  </si>
  <si>
    <t>606416</t>
  </si>
  <si>
    <t>BAŞARI YEM ÖZEL TR 35-27-M00395Ö_  M01</t>
  </si>
  <si>
    <t>09.10.2019 03:23:32</t>
  </si>
  <si>
    <t>09.10.2019 04:59:18</t>
  </si>
  <si>
    <t>607724</t>
  </si>
  <si>
    <t>BOYALI TR-1 45-75-M00266_45-75-M00266</t>
  </si>
  <si>
    <t>11.10.2019 20:46:21</t>
  </si>
  <si>
    <t>11.10.2019 22:15:54</t>
  </si>
  <si>
    <t>607693</t>
  </si>
  <si>
    <t>ILIPINAR GES DM 35-23-M00348_ILIPINAR GES M03</t>
  </si>
  <si>
    <t>11.10.2019 18:26:13</t>
  </si>
  <si>
    <t>11.10.2019 19:00:12</t>
  </si>
  <si>
    <t>605905</t>
  </si>
  <si>
    <t>PİYADELER KÖK 45-73-M00136_  M05</t>
  </si>
  <si>
    <t>08.10.2019 09:05:13</t>
  </si>
  <si>
    <t>08.10.2019 18:11:04</t>
  </si>
  <si>
    <t>605333</t>
  </si>
  <si>
    <t>PİYADELER KÖK 45-73-M00136_  M04</t>
  </si>
  <si>
    <t>07.10.2019 09:10:01</t>
  </si>
  <si>
    <t>07.10.2019 17:07:53</t>
  </si>
  <si>
    <t>609583</t>
  </si>
  <si>
    <t>PİYADELER KÖK 45-73-M00136_  M01</t>
  </si>
  <si>
    <t>16.10.2019 16:20:14</t>
  </si>
  <si>
    <t>16.10.2019 17:18:24</t>
  </si>
  <si>
    <t>609876</t>
  </si>
  <si>
    <t>17.10.2019 10:09:50</t>
  </si>
  <si>
    <t>17.10.2019 11:03:16</t>
  </si>
  <si>
    <t>583851</t>
  </si>
  <si>
    <t>TİRE TR-13 35-29-L00013_48349591</t>
  </si>
  <si>
    <t>04.10.2019 20:44:33</t>
  </si>
  <si>
    <t>04.10.2019 22:03:01</t>
  </si>
  <si>
    <t>607888</t>
  </si>
  <si>
    <t>K-4406 35-04-K04406_99235294</t>
  </si>
  <si>
    <t>12.10.2019 10:50:30</t>
  </si>
  <si>
    <t>12.10.2019 14:44:58</t>
  </si>
  <si>
    <t>606296</t>
  </si>
  <si>
    <t>K-414 35-01-K00414_911812820</t>
  </si>
  <si>
    <t>08.10.2019 17:55:53</t>
  </si>
  <si>
    <t>08.10.2019 20:31:14</t>
  </si>
  <si>
    <t>609987</t>
  </si>
  <si>
    <t>TR-28 35-27-M00028_A</t>
  </si>
  <si>
    <t>17.10.2019 13:48:00</t>
  </si>
  <si>
    <t>17.10.2019 19:36:20</t>
  </si>
  <si>
    <t>552979</t>
  </si>
  <si>
    <t>TR-52 35-27-M00052_35-27-M00052</t>
  </si>
  <si>
    <t>03.10.2019 13:34:01</t>
  </si>
  <si>
    <t>633955</t>
  </si>
  <si>
    <t>DM-2/TR-12 (ESKİ TR-6) 35-13-L00006_946421452</t>
  </si>
  <si>
    <t>29.10.2019 15:43:45</t>
  </si>
  <si>
    <t>29.10.2019 16:42:48</t>
  </si>
  <si>
    <t>622332</t>
  </si>
  <si>
    <t>M-1247 35-01-M01247_2B B</t>
  </si>
  <si>
    <t>24.10.2019 11:52:41</t>
  </si>
  <si>
    <t>24.10.2019 14:33:06</t>
  </si>
  <si>
    <t>606108</t>
  </si>
  <si>
    <t>L-223 35-14-L00223_956643324</t>
  </si>
  <si>
    <t>08.10.2019 12:22:09</t>
  </si>
  <si>
    <t>08.10.2019 14:31:04</t>
  </si>
  <si>
    <t>606755</t>
  </si>
  <si>
    <t>KARABURUN TR-14 35-21-L00003_953358518</t>
  </si>
  <si>
    <t>09.10.2019 16:42:35</t>
  </si>
  <si>
    <t>09.10.2019 19:10:34</t>
  </si>
  <si>
    <t>583919</t>
  </si>
  <si>
    <t>YELKİ TR-3 (M-2344) 35-10-M02344_911998555</t>
  </si>
  <si>
    <t>05.10.2019 00:33:30</t>
  </si>
  <si>
    <t>05.10.2019 14:04:39</t>
  </si>
  <si>
    <t>611303</t>
  </si>
  <si>
    <t>21.10.2019 14:04:43</t>
  </si>
  <si>
    <t>21.10.2019 17:58:20</t>
  </si>
  <si>
    <t>609332</t>
  </si>
  <si>
    <t>16.10.2019 09:18:00</t>
  </si>
  <si>
    <t>16.10.2019 10:16:53</t>
  </si>
  <si>
    <t>607265</t>
  </si>
  <si>
    <t>10.10.2019 18:19:37</t>
  </si>
  <si>
    <t>10.10.2019 19:43:36</t>
  </si>
  <si>
    <t>608924</t>
  </si>
  <si>
    <t>15.10.2019 09:26:00</t>
  </si>
  <si>
    <t>15.10.2019 16:43:39</t>
  </si>
  <si>
    <t>607123</t>
  </si>
  <si>
    <t>DEĞİRMENDERE TR-5 35-22-M00164_955264607</t>
  </si>
  <si>
    <t>10.10.2019 13:05:09</t>
  </si>
  <si>
    <t>10.10.2019 15:09:33</t>
  </si>
  <si>
    <t>632932</t>
  </si>
  <si>
    <t>26.10.2019 13:59:22</t>
  </si>
  <si>
    <t>634477</t>
  </si>
  <si>
    <t>31.10.2019 10:41:12</t>
  </si>
  <si>
    <t>31.10.2019 12:56:31</t>
  </si>
  <si>
    <t>610931</t>
  </si>
  <si>
    <t>M-327 35-03-M00327_910209441</t>
  </si>
  <si>
    <t>20.10.2019 11:53:10</t>
  </si>
  <si>
    <t>20.10.2019 13:57:12</t>
  </si>
  <si>
    <t>611440</t>
  </si>
  <si>
    <t>SOMA TR-11 45-82-M00011_945542617</t>
  </si>
  <si>
    <t>21.10.2019 20:33:04</t>
  </si>
  <si>
    <t>21.10.2019 21:11:54</t>
  </si>
  <si>
    <t>633935</t>
  </si>
  <si>
    <t>29.10.2019 15:23:50</t>
  </si>
  <si>
    <t>584325</t>
  </si>
  <si>
    <t>TR-1/26 45-72-M00026_956506528</t>
  </si>
  <si>
    <t>05.10.2019 09:57:46</t>
  </si>
  <si>
    <t>05.10.2019 11:09:34</t>
  </si>
  <si>
    <t>633805</t>
  </si>
  <si>
    <t>28.10.2019 19:50:55</t>
  </si>
  <si>
    <t>28.10.2019 20:26:46</t>
  </si>
  <si>
    <t>606867</t>
  </si>
  <si>
    <t>TR-55 35-15-M00055_48874637</t>
  </si>
  <si>
    <t>09.10.2019 22:06:47</t>
  </si>
  <si>
    <t>09.10.2019 22:43:16</t>
  </si>
  <si>
    <t>608837</t>
  </si>
  <si>
    <t>ŞEHİTLER TR-1 45-72-L00726_956487461</t>
  </si>
  <si>
    <t>14.10.2019 22:42:08</t>
  </si>
  <si>
    <t>14.10.2019 23:38:02</t>
  </si>
  <si>
    <t>584215</t>
  </si>
  <si>
    <t>ŞEHİTLER TR-1 45-72-L00726_DIREK TIPI TRAFO HUCRESI H01</t>
  </si>
  <si>
    <t>05.10.2019 08:31:59</t>
  </si>
  <si>
    <t>05.10.2019 10:40:36</t>
  </si>
  <si>
    <t>584071</t>
  </si>
  <si>
    <t>ŞEHİTLER TR-1 45-77-M00085_A</t>
  </si>
  <si>
    <t>05.10.2019 04:50:25</t>
  </si>
  <si>
    <t>05.10.2019 06:26:55</t>
  </si>
  <si>
    <t>608559</t>
  </si>
  <si>
    <t>ŞEHİTLİOĞLU ÇAKIRCA MAH TR 45-77-L00331_C</t>
  </si>
  <si>
    <t>14.10.2019 10:30:19</t>
  </si>
  <si>
    <t>14.10.2019 12:01:59</t>
  </si>
  <si>
    <t>608496</t>
  </si>
  <si>
    <t>ŞEMSİLER TR-1 35-31-L00098_35-31-L00098</t>
  </si>
  <si>
    <t>14.10.2019 09:19:00</t>
  </si>
  <si>
    <t>14.10.2019 13:13:26</t>
  </si>
  <si>
    <t>606578</t>
  </si>
  <si>
    <t>ŞEMSİLER TR-3 35-31-L00103_47981970</t>
  </si>
  <si>
    <t>09.10.2019 11:15:16</t>
  </si>
  <si>
    <t>09.10.2019 15:49:55</t>
  </si>
  <si>
    <t>610977</t>
  </si>
  <si>
    <t>KEMER TR-19 35-31-L00374_47983448</t>
  </si>
  <si>
    <t>20.10.2019 14:30:00</t>
  </si>
  <si>
    <t>20.10.2019 16:07:38</t>
  </si>
  <si>
    <t>610909</t>
  </si>
  <si>
    <t>ŞEMSİLER TR-1 35-31-L00098_47983094</t>
  </si>
  <si>
    <t>20.10.2019 11:09:00</t>
  </si>
  <si>
    <t>20.10.2019 14:21:16</t>
  </si>
  <si>
    <t>634360</t>
  </si>
  <si>
    <t>ŞEREMET KARIKOCA MAH. TR 45-77-M00068_945499436</t>
  </si>
  <si>
    <t>30.10.2019 19:36:24</t>
  </si>
  <si>
    <t>30.10.2019 21:10:30</t>
  </si>
  <si>
    <t>611767</t>
  </si>
  <si>
    <t>ŞERİTLİ BAKACAK TR 45-77-L00235_A</t>
  </si>
  <si>
    <t>22.10.2019 18:42:52</t>
  </si>
  <si>
    <t>22.10.2019 19:32:21</t>
  </si>
  <si>
    <t>609472</t>
  </si>
  <si>
    <t>ŞERİTLİ TR-1 45-77-L00239_A</t>
  </si>
  <si>
    <t>16.10.2019 12:36:15</t>
  </si>
  <si>
    <t>16.10.2019 14:28:07</t>
  </si>
  <si>
    <t>594659</t>
  </si>
  <si>
    <t>ŞERİTLİ TR-1 45-77-L00239_DIREK TIPI TRAFO HUCRESI H01</t>
  </si>
  <si>
    <t>05.10.2019 17:10:26</t>
  </si>
  <si>
    <t>05.10.2019 19:34:33</t>
  </si>
  <si>
    <t>542454</t>
  </si>
  <si>
    <t>01.10.2019 18:08:39</t>
  </si>
  <si>
    <t>01.10.2019 18:53:38</t>
  </si>
  <si>
    <t>632831</t>
  </si>
  <si>
    <t>ŞEYHDAVUTLAR TR-5 NAMAZGAH 45-79-M00496_D</t>
  </si>
  <si>
    <t>25.10.2019 18:18:33</t>
  </si>
  <si>
    <t>25.10.2019 20:32:31</t>
  </si>
  <si>
    <t>594480</t>
  </si>
  <si>
    <t>ŞIHLI TR-1 45-77-L00136_45-77-L00136</t>
  </si>
  <si>
    <t>05.10.2019 13:43:08</t>
  </si>
  <si>
    <t>05.10.2019 15:10:44</t>
  </si>
  <si>
    <t>605989</t>
  </si>
  <si>
    <t>ÇITAK TR-1 35-17-M00438_950304924</t>
  </si>
  <si>
    <t>08.10.2019 10:15:54</t>
  </si>
  <si>
    <t>08.10.2019 12:00:19</t>
  </si>
  <si>
    <t>634401</t>
  </si>
  <si>
    <t>HARMANDALI KÖK 45-71-M00061_  M03</t>
  </si>
  <si>
    <t>31.10.2019 08:09:07</t>
  </si>
  <si>
    <t>31.10.2019 08:42:12</t>
  </si>
  <si>
    <t>606051</t>
  </si>
  <si>
    <t>ŞİRİNCE TR 1 35-13-L00075_B2B B</t>
  </si>
  <si>
    <t>08.10.2019 11:04:01</t>
  </si>
  <si>
    <t>08.10.2019 13:58:00</t>
  </si>
  <si>
    <t>608934</t>
  </si>
  <si>
    <t>MEHMET ÇUĞ VE ARK. T-SULAMA GRB. 35-13-L00136_956288764</t>
  </si>
  <si>
    <t>15.10.2019 09:30:37</t>
  </si>
  <si>
    <t>15.10.2019 13:20:57</t>
  </si>
  <si>
    <t>584134</t>
  </si>
  <si>
    <t>IŞIK TR-1 35-15-L00366_35-15-L00366</t>
  </si>
  <si>
    <t>05.10.2019 07:22:51</t>
  </si>
  <si>
    <t>05.10.2019 10:05:54</t>
  </si>
  <si>
    <t>632838</t>
  </si>
  <si>
    <t>ŞİRİNYER MAH. TR-1 45-78-L00284_49336368</t>
  </si>
  <si>
    <t>25.10.2019 18:41:29</t>
  </si>
  <si>
    <t>25.10.2019 19:39:32</t>
  </si>
  <si>
    <t>606677</t>
  </si>
  <si>
    <t>09.10.2019 14:19:45</t>
  </si>
  <si>
    <t>09.10.2019 17:17:04</t>
  </si>
  <si>
    <t>609886</t>
  </si>
  <si>
    <t>K-1410 35-07-K01410_97478369</t>
  </si>
  <si>
    <t>17.10.2019 10:27:31</t>
  </si>
  <si>
    <t>17.10.2019 12:19:53</t>
  </si>
  <si>
    <t>609924</t>
  </si>
  <si>
    <t>K-1410 35-07-K01410_C</t>
  </si>
  <si>
    <t>17.10.2019 11:35:18</t>
  </si>
  <si>
    <t>17.10.2019 13:05:21</t>
  </si>
  <si>
    <t>584301</t>
  </si>
  <si>
    <t>TABAKLAR KÖYÜ TR-1 35-32-L00064_B</t>
  </si>
  <si>
    <t>05.10.2019 09:45:05</t>
  </si>
  <si>
    <t>05.10.2019 10:16:39</t>
  </si>
  <si>
    <t>609677</t>
  </si>
  <si>
    <t>TALAS TR-1 45-74-M00286_45-74-M00286</t>
  </si>
  <si>
    <t>16.10.2019 18:39:56</t>
  </si>
  <si>
    <t>16.10.2019 22:34:15</t>
  </si>
  <si>
    <t>611626</t>
  </si>
  <si>
    <t>TR-14 35-15-M00014_943151628</t>
  </si>
  <si>
    <t>22.10.2019 12:50:07</t>
  </si>
  <si>
    <t>22.10.2019 18:43:16</t>
  </si>
  <si>
    <t>584222</t>
  </si>
  <si>
    <t>TAŞLIYATAK TR-3 35-31-L00363_47791685</t>
  </si>
  <si>
    <t>05.10.2019 08:35:56</t>
  </si>
  <si>
    <t>05.10.2019 13:23:15</t>
  </si>
  <si>
    <t>595140</t>
  </si>
  <si>
    <t>06.10.2019 16:38:40</t>
  </si>
  <si>
    <t>06.10.2019 17:46:06</t>
  </si>
  <si>
    <t>608068</t>
  </si>
  <si>
    <t>12.10.2019 18:21:57</t>
  </si>
  <si>
    <t>12.10.2019 19:07:07</t>
  </si>
  <si>
    <t>608906</t>
  </si>
  <si>
    <t>15.10.2019 08:57:22</t>
  </si>
  <si>
    <t>15.10.2019 09:10:42</t>
  </si>
  <si>
    <t>608627</t>
  </si>
  <si>
    <t>ALİ ÇAĞATAY SULAMA GRUBU TR 35-27-M00516_DIREK TIPI TRAFO HUCRESI H01</t>
  </si>
  <si>
    <t>14.10.2019 12:03:00</t>
  </si>
  <si>
    <t>14.10.2019 19:31:02</t>
  </si>
  <si>
    <t>608755</t>
  </si>
  <si>
    <t>14.10.2019 17:40:09</t>
  </si>
  <si>
    <t>14.10.2019 19:02:00</t>
  </si>
  <si>
    <t>606200</t>
  </si>
  <si>
    <t>Y. YAZAR SULAMA GRUBU TR 35-27-M00528_DIREK TIPI TRAFO HUCRESI H01</t>
  </si>
  <si>
    <t>08.10.2019 15:17:40</t>
  </si>
  <si>
    <t>08.10.2019 16:54:49</t>
  </si>
  <si>
    <t>611860</t>
  </si>
  <si>
    <t>23.10.2019 08:32:06</t>
  </si>
  <si>
    <t>23.10.2019 09:20:52</t>
  </si>
  <si>
    <t>609318</t>
  </si>
  <si>
    <t>16.10.2019 09:01:00</t>
  </si>
  <si>
    <t>16.10.2019 09:46:46</t>
  </si>
  <si>
    <t>609360</t>
  </si>
  <si>
    <t>MEMİŞ KİRLİ SULAMA GRUBU TR 35-27-M00509_DIREK TIPI TRAFO HUCRESI H01</t>
  </si>
  <si>
    <t>16.10.2019 09:47:00</t>
  </si>
  <si>
    <t>16.10.2019 15:53:01</t>
  </si>
  <si>
    <t>609361</t>
  </si>
  <si>
    <t>AYŞE KESMECİ SULAMA GRUBU TR 35-27-M00508_DIREK TIPI TRAFO HUCRESI H01</t>
  </si>
  <si>
    <t>16.10.2019 09:55:00</t>
  </si>
  <si>
    <t>16.10.2019 15:41:55</t>
  </si>
  <si>
    <t>610512</t>
  </si>
  <si>
    <t>19.10.2019 10:22:16</t>
  </si>
  <si>
    <t>19.10.2019 10:44:26</t>
  </si>
  <si>
    <t>608791</t>
  </si>
  <si>
    <t>TAŞOKÇULAR TR-1 45-74-M00234_B</t>
  </si>
  <si>
    <t>14.10.2019 19:04:57</t>
  </si>
  <si>
    <t>14.10.2019 19:55:10</t>
  </si>
  <si>
    <t>612133</t>
  </si>
  <si>
    <t>TAŞTEPE TR-1 35-24-M00091_DIREK TIPI TRAFO HUCRESI H01</t>
  </si>
  <si>
    <t>23.10.2019 18:21:48</t>
  </si>
  <si>
    <t>23.10.2019 19:21:09</t>
  </si>
  <si>
    <t>632611</t>
  </si>
  <si>
    <t>25.10.2019 09:57:57</t>
  </si>
  <si>
    <t>25.10.2019 12:08:31</t>
  </si>
  <si>
    <t>634496</t>
  </si>
  <si>
    <t>L-36 35-18-L00036_950438730</t>
  </si>
  <si>
    <t>31.10.2019 10:51:04</t>
  </si>
  <si>
    <t>31.10.2019 14:38:44</t>
  </si>
  <si>
    <t>594752</t>
  </si>
  <si>
    <t>TATLIÇEŞME TR-1 45-77-L00208_A</t>
  </si>
  <si>
    <t>05.10.2019 19:37:54</t>
  </si>
  <si>
    <t>05.10.2019 21:11:43</t>
  </si>
  <si>
    <t>584287</t>
  </si>
  <si>
    <t>TAVAK TR-2 45-81-M00075_A</t>
  </si>
  <si>
    <t>05.10.2019 09:38:52</t>
  </si>
  <si>
    <t>05.10.2019 10:43:34</t>
  </si>
  <si>
    <t>573431</t>
  </si>
  <si>
    <t>TAVAK TR-1 45-81-M00076_A</t>
  </si>
  <si>
    <t>04.10.2019 09:59:47</t>
  </si>
  <si>
    <t>04.10.2019 10:48:20</t>
  </si>
  <si>
    <t>606022</t>
  </si>
  <si>
    <t>08.10.2019 11:07:14</t>
  </si>
  <si>
    <t>08.10.2019 12:28:51</t>
  </si>
  <si>
    <t>606583</t>
  </si>
  <si>
    <t>İKİZTEPE KÖK 45-78-M00258_  M03</t>
  </si>
  <si>
    <t>09.10.2019 11:21:48</t>
  </si>
  <si>
    <t>607232</t>
  </si>
  <si>
    <t>İKİZTEPE KÖK 45-78-M00258_  M01</t>
  </si>
  <si>
    <t>10.10.2019 17:29:05</t>
  </si>
  <si>
    <t>10.10.2019 19:49:54</t>
  </si>
  <si>
    <t>608088</t>
  </si>
  <si>
    <t>TAYTAN TR-5 45-78-M00308_DIREK TIPI TRAFO HUCRESI H01</t>
  </si>
  <si>
    <t>12.10.2019 19:20:34</t>
  </si>
  <si>
    <t>12.10.2019 20:35:11</t>
  </si>
  <si>
    <t>608105</t>
  </si>
  <si>
    <t>TAYTAN TR-1 KÖK 45-78-M00305_  M01</t>
  </si>
  <si>
    <t>12.10.2019 20:21:17</t>
  </si>
  <si>
    <t>12.10.2019 20:33:48</t>
  </si>
  <si>
    <t>607428</t>
  </si>
  <si>
    <t>TAYTAN OFİS KÖK 45-78-M00314_SALİHLİ DM-1 GİRİŞİ (DEMİRKÖPRÜ-1) M011</t>
  </si>
  <si>
    <t>11.10.2019 09:55:31</t>
  </si>
  <si>
    <t>11.10.2019 10:25:58</t>
  </si>
  <si>
    <t>542943</t>
  </si>
  <si>
    <t>03.10.2019 02:59:02</t>
  </si>
  <si>
    <t>03.10.2019 03:43:00</t>
  </si>
  <si>
    <t>584176</t>
  </si>
  <si>
    <t>TAYTAN TR-4 45-78-M00307_49266886</t>
  </si>
  <si>
    <t>05.10.2019 08:18:00</t>
  </si>
  <si>
    <t>05.10.2019 10:33:40</t>
  </si>
  <si>
    <t>584115</t>
  </si>
  <si>
    <t>TAYTAN BEZİRGANLI TR 45-78-M00271_49237269</t>
  </si>
  <si>
    <t>05.10.2019 06:57:04</t>
  </si>
  <si>
    <t>05.10.2019 07:36:43</t>
  </si>
  <si>
    <t>584038</t>
  </si>
  <si>
    <t>TAYTAN OFİS KÖK 45-78-M00314_ÜLKÜ FABRİKALAR M014</t>
  </si>
  <si>
    <t>05.10.2019 03:02:49</t>
  </si>
  <si>
    <t>05.10.2019 03:33:50</t>
  </si>
  <si>
    <t>594995</t>
  </si>
  <si>
    <t>TAYTAN BEZİRGANLI TR-3 45-78-M00263_49238044</t>
  </si>
  <si>
    <t>06.10.2019 12:13:09</t>
  </si>
  <si>
    <t>06.10.2019 14:24:12</t>
  </si>
  <si>
    <t>595196</t>
  </si>
  <si>
    <t>TAYTAN OFİS KÖK 45-78-M00314_KUPLAJ M013</t>
  </si>
  <si>
    <t>06.10.2019 18:37:29</t>
  </si>
  <si>
    <t>06.10.2019 19:34:04</t>
  </si>
  <si>
    <t>633310</t>
  </si>
  <si>
    <t>27.10.2019 12:14:41</t>
  </si>
  <si>
    <t>27.10.2019 13:06:27</t>
  </si>
  <si>
    <t>633780</t>
  </si>
  <si>
    <t>TAYTAN OFİS KÖK 45-78-M00314_SALİHLİ DM-2 GİRİŞİ (DEMİRKÖPRÜ-2) M07</t>
  </si>
  <si>
    <t>28.10.2019 18:06:29</t>
  </si>
  <si>
    <t>28.10.2019 19:14:52</t>
  </si>
  <si>
    <t>611121</t>
  </si>
  <si>
    <t>TAYTAN TR-1 KÖK 45-78-M00305_  M02</t>
  </si>
  <si>
    <t>21.10.2019 07:32:00</t>
  </si>
  <si>
    <t>21.10.2019 07:57:10</t>
  </si>
  <si>
    <t>609873</t>
  </si>
  <si>
    <t>TAYTAN BEZİRGANLI TR 45-78-M00271_49237065</t>
  </si>
  <si>
    <t>17.10.2019 09:58:38</t>
  </si>
  <si>
    <t>17.10.2019 14:27:59</t>
  </si>
  <si>
    <t>609662</t>
  </si>
  <si>
    <t>TAYTAN TR-4 45-78-M00307_953274990</t>
  </si>
  <si>
    <t>16.10.2019 18:40:35</t>
  </si>
  <si>
    <t>16.10.2019 20:16:02</t>
  </si>
  <si>
    <t>609515</t>
  </si>
  <si>
    <t>16.10.2019 13:18:43</t>
  </si>
  <si>
    <t>16.10.2019 14:30:47</t>
  </si>
  <si>
    <t>594857</t>
  </si>
  <si>
    <t>06.10.2019 08:51:39</t>
  </si>
  <si>
    <t>06.10.2019 09:26:22</t>
  </si>
  <si>
    <t>552999</t>
  </si>
  <si>
    <t>TEKBIÇAKLAR TR-3 35-31-L00241_35-31-L00241</t>
  </si>
  <si>
    <t>03.10.2019 09:36:00</t>
  </si>
  <si>
    <t>03.10.2019 16:56:49</t>
  </si>
  <si>
    <t>609675</t>
  </si>
  <si>
    <t>TEKELER MAH. TR 1 45-74-M00182_45-74-M00182</t>
  </si>
  <si>
    <t>16.10.2019 18:45:23</t>
  </si>
  <si>
    <t>16.10.2019 21:21:35</t>
  </si>
  <si>
    <t>609919</t>
  </si>
  <si>
    <t>17.10.2019 12:20:18</t>
  </si>
  <si>
    <t>605319</t>
  </si>
  <si>
    <t>MAHMUT BÖREKÇİGİL ÖZEL 45-78-L00506Ö_DIREK TIPI TRAFO HUCRESI H01</t>
  </si>
  <si>
    <t>07.10.2019 08:47:44</t>
  </si>
  <si>
    <t>07.10.2019 11:34:10</t>
  </si>
  <si>
    <t>607811</t>
  </si>
  <si>
    <t>TEKELİOĞLU TR-1 45-78-L00696_49254971</t>
  </si>
  <si>
    <t>12.10.2019 09:03:00</t>
  </si>
  <si>
    <t>12.10.2019 10:15:47</t>
  </si>
  <si>
    <t>606071</t>
  </si>
  <si>
    <t>TEKELLER KÖYÜ TR-1 45-71-M01268_DIREK TIPI TRAFO HUCRESI H01</t>
  </si>
  <si>
    <t>08.10.2019 12:12:35</t>
  </si>
  <si>
    <t>08.10.2019 14:36:41</t>
  </si>
  <si>
    <t>609785</t>
  </si>
  <si>
    <t>TEKKEDERE TR-1 35-16-M00056_35-16-M00056</t>
  </si>
  <si>
    <t>17.10.2019 07:01:16</t>
  </si>
  <si>
    <t>17.10.2019 08:44:50</t>
  </si>
  <si>
    <t>633567</t>
  </si>
  <si>
    <t>28.10.2019 09:30:00</t>
  </si>
  <si>
    <t>28.10.2019 15:32:00</t>
  </si>
  <si>
    <t>605482</t>
  </si>
  <si>
    <t>07.10.2019 13:00:42</t>
  </si>
  <si>
    <t>07.10.2019 15:13:07</t>
  </si>
  <si>
    <t>632673</t>
  </si>
  <si>
    <t>TR-33 35-19-M00033_956677070</t>
  </si>
  <si>
    <t>25.10.2019 11:31:07</t>
  </si>
  <si>
    <t>25.10.2019 13:06:06</t>
  </si>
  <si>
    <t>607164</t>
  </si>
  <si>
    <t>TEMREK TR-1 45-83-M00485_45-83-M00485</t>
  </si>
  <si>
    <t>10.10.2019 14:28:00</t>
  </si>
  <si>
    <t>10.10.2019 16:13:07</t>
  </si>
  <si>
    <t>607840</t>
  </si>
  <si>
    <t>ESKİ TEPEKÖY TR-2 45-75-M00252_45-75-M00252</t>
  </si>
  <si>
    <t>12.10.2019 09:38:32</t>
  </si>
  <si>
    <t>12.10.2019 12:20:53</t>
  </si>
  <si>
    <t>608817</t>
  </si>
  <si>
    <t>YENİ LİMAN TR-2 35-21-L00051_953357575</t>
  </si>
  <si>
    <t>14.10.2019 20:08:12</t>
  </si>
  <si>
    <t>14.10.2019 23:43:31</t>
  </si>
  <si>
    <t>583620</t>
  </si>
  <si>
    <t>YENİ LİMAN TR-1 35-21-L00050_A</t>
  </si>
  <si>
    <t>04.10.2019 15:39:13</t>
  </si>
  <si>
    <t>04.10.2019 20:24:46</t>
  </si>
  <si>
    <t>610527</t>
  </si>
  <si>
    <t>YENİ LİMAN TR-2 35-21-L00051_953357493</t>
  </si>
  <si>
    <t>19.10.2019 11:02:00</t>
  </si>
  <si>
    <t>19.10.2019 14:10:08</t>
  </si>
  <si>
    <t>610486</t>
  </si>
  <si>
    <t>YENİ LİMAN TR-2 35-21-L00051_953357516</t>
  </si>
  <si>
    <t>19.10.2019 09:44:01</t>
  </si>
  <si>
    <t>19.10.2019 10:54:32</t>
  </si>
  <si>
    <t>632951</t>
  </si>
  <si>
    <t>TEPEYNİHAN TR-1 45-81-M00244_45-81-M00244</t>
  </si>
  <si>
    <t>26.10.2019 09:23:00</t>
  </si>
  <si>
    <t>26.10.2019 11:15:05</t>
  </si>
  <si>
    <t>553015</t>
  </si>
  <si>
    <t>TEPEKÖY TR-271 TARIMSAL SULAMA 45-73-M00743_DIREK TIPI TRAFO HUCRESI H01</t>
  </si>
  <si>
    <t>03.10.2019 09:57:08</t>
  </si>
  <si>
    <t>03.10.2019 11:20:47</t>
  </si>
  <si>
    <t>584151</t>
  </si>
  <si>
    <t>TEPEKÖY TR-3 45-73-M00784_45-73-M00784</t>
  </si>
  <si>
    <t>05.10.2019 07:52:54</t>
  </si>
  <si>
    <t>05.10.2019 08:48:39</t>
  </si>
  <si>
    <t>607575</t>
  </si>
  <si>
    <t>TÜRKMEN TR-295 ÖZEL TR 45-73-M00747Ö_45-73-M00747Ö</t>
  </si>
  <si>
    <t>11.10.2019 14:25:19</t>
  </si>
  <si>
    <t>11.10.2019 17:53:19</t>
  </si>
  <si>
    <t>609436</t>
  </si>
  <si>
    <t>SÜTÇÜLER TR-7 35-27-M00919_913616829</t>
  </si>
  <si>
    <t>16.10.2019 11:23:31</t>
  </si>
  <si>
    <t>16.10.2019 12:36:19</t>
  </si>
  <si>
    <t>608530</t>
  </si>
  <si>
    <t>14.10.2019 09:56:42</t>
  </si>
  <si>
    <t>14.10.2019 10:38:48</t>
  </si>
  <si>
    <t>584119</t>
  </si>
  <si>
    <t>TIRAZLAR TR-1 45-79-M00076_45-79-M00076</t>
  </si>
  <si>
    <t>05.10.2019 07:08:44</t>
  </si>
  <si>
    <t>05.10.2019 08:48:57</t>
  </si>
  <si>
    <t>622243</t>
  </si>
  <si>
    <t>TIRAZLI KÖK 45-79-M00079_  M02</t>
  </si>
  <si>
    <t>24.10.2019 09:02:05</t>
  </si>
  <si>
    <t>24.10.2019 17:42:42</t>
  </si>
  <si>
    <t>633550</t>
  </si>
  <si>
    <t>28.10.2019 09:00:13</t>
  </si>
  <si>
    <t>28.10.2019 18:53:35</t>
  </si>
  <si>
    <t>608982</t>
  </si>
  <si>
    <t>15.10.2019 10:35:37</t>
  </si>
  <si>
    <t>15.10.2019 11:02:06</t>
  </si>
  <si>
    <t>594866</t>
  </si>
  <si>
    <t>TIRMANLAR TR-1 35-16-M00083_953309023</t>
  </si>
  <si>
    <t>06.10.2019 08:57:59</t>
  </si>
  <si>
    <t>06.10.2019 11:00:45</t>
  </si>
  <si>
    <t>608849</t>
  </si>
  <si>
    <t>TIRMANLAR DM 35-16-M00171_  M04</t>
  </si>
  <si>
    <t>15.10.2019 02:09:41</t>
  </si>
  <si>
    <t>15.10.2019 02:58:00</t>
  </si>
  <si>
    <t>633961</t>
  </si>
  <si>
    <t>TİLKİKÖY TR-1 45-71-M01271_953218095</t>
  </si>
  <si>
    <t>29.10.2019 16:18:38</t>
  </si>
  <si>
    <t>29.10.2019 16:52:18</t>
  </si>
  <si>
    <t>607943</t>
  </si>
  <si>
    <t>BALABANLI FİKRET TEKELİ SULAMA GRB TR-6 35-15-M00335_A</t>
  </si>
  <si>
    <t>12.10.2019 13:06:22</t>
  </si>
  <si>
    <t>12.10.2019 14:45:37</t>
  </si>
  <si>
    <t>608373</t>
  </si>
  <si>
    <t>KIRTEPE KÖK 35-29-L00055_  L04</t>
  </si>
  <si>
    <t>13.10.2019 17:41:01</t>
  </si>
  <si>
    <t>13.10.2019 18:47:51</t>
  </si>
  <si>
    <t>610160</t>
  </si>
  <si>
    <t>KAZANLI TR-1 35-15-L00964_B</t>
  </si>
  <si>
    <t>17.10.2019 19:38:06</t>
  </si>
  <si>
    <t>17.10.2019 20:36:04</t>
  </si>
  <si>
    <t>609261</t>
  </si>
  <si>
    <t>YOLÜSTÜ TR-1 35-15-L00915_35-15-L00915</t>
  </si>
  <si>
    <t>15.10.2019 21:00:27</t>
  </si>
  <si>
    <t>15.10.2019 21:51:37</t>
  </si>
  <si>
    <t>552994</t>
  </si>
  <si>
    <t>İBRAHİMKUYU DM 35-15-M00286_İBRAHİM KUYU TR-9 M04</t>
  </si>
  <si>
    <t>03.10.2019 09:19:25</t>
  </si>
  <si>
    <t>03.10.2019 09:49:08</t>
  </si>
  <si>
    <t>542607</t>
  </si>
  <si>
    <t>İBRAHİMKUYU DM 35-15-M00286_YOLÜSTÜ M07</t>
  </si>
  <si>
    <t>02.10.2019 09:38:50</t>
  </si>
  <si>
    <t>02.10.2019 10:03:00</t>
  </si>
  <si>
    <t>542617</t>
  </si>
  <si>
    <t>BASRİ ÇAĞLI SULAMA GRUBU 35-29-M00306_35-29-M00306</t>
  </si>
  <si>
    <t>02.10.2019 09:51:25</t>
  </si>
  <si>
    <t>02.10.2019 13:36:55</t>
  </si>
  <si>
    <t>606773</t>
  </si>
  <si>
    <t>09.10.2019 17:25:34</t>
  </si>
  <si>
    <t>09.10.2019 19:56:08</t>
  </si>
  <si>
    <t>609286</t>
  </si>
  <si>
    <t>TOKİ TR-1 35-29-M00132_  M02</t>
  </si>
  <si>
    <t>16.10.2019 05:07:06</t>
  </si>
  <si>
    <t>16.10.2019 07:19:01</t>
  </si>
  <si>
    <t>609519</t>
  </si>
  <si>
    <t>BASRİ ÇAĞLI SULAMA GRUBU 35-29-M00306_DIREK TIPI TRAFO HUCRESI H01</t>
  </si>
  <si>
    <t>16.10.2019 14:04:39</t>
  </si>
  <si>
    <t>16.10.2019 18:34:58</t>
  </si>
  <si>
    <t>633540</t>
  </si>
  <si>
    <t>BÜYÜKKALE TR-2 35-29-L00666_950319684</t>
  </si>
  <si>
    <t>28.10.2019 08:33:56</t>
  </si>
  <si>
    <t>28.10.2019 10:13:10</t>
  </si>
  <si>
    <t>611067</t>
  </si>
  <si>
    <t>ÇAYIRLI KOCADERE TR-5 35-29-L00157_DIREK TIPI TRAFO HUCRESI H01</t>
  </si>
  <si>
    <t>20.10.2019 19:09:52</t>
  </si>
  <si>
    <t>20.10.2019 20:36:45</t>
  </si>
  <si>
    <t>605808</t>
  </si>
  <si>
    <t>08.10.2019 05:00:28</t>
  </si>
  <si>
    <t>08.10.2019 06:38:37</t>
  </si>
  <si>
    <t>563137</t>
  </si>
  <si>
    <t>TİRKEŞ TR-2 45-80-M00123_956567517</t>
  </si>
  <si>
    <t>03.10.2019 14:15:38</t>
  </si>
  <si>
    <t>03.10.2019 18:45:49</t>
  </si>
  <si>
    <t>611699</t>
  </si>
  <si>
    <t>TİRKEŞ TR-2 45-80-M00123_DIREK TIPI TRAFO HUCRESI H01</t>
  </si>
  <si>
    <t>22.10.2019 15:52:45</t>
  </si>
  <si>
    <t>22.10.2019 17:50:07</t>
  </si>
  <si>
    <t>634172</t>
  </si>
  <si>
    <t>K-1109 35-04-K01109_A1B A</t>
  </si>
  <si>
    <t>30.10.2019 10:42:53</t>
  </si>
  <si>
    <t>30.10.2019 13:45:16</t>
  </si>
  <si>
    <t>634235</t>
  </si>
  <si>
    <t>K-1109 35-04-K01109_35-04-K01109</t>
  </si>
  <si>
    <t>30.10.2019 13:04:23</t>
  </si>
  <si>
    <t>30.10.2019 13:24:34</t>
  </si>
  <si>
    <t>632664</t>
  </si>
  <si>
    <t>TİYENLİ TR-2 45-85-M00011_DIREK TIPI TRAFO HUCRESI H01</t>
  </si>
  <si>
    <t>25.10.2019 11:38:39</t>
  </si>
  <si>
    <t>25.10.2019 12:30:58</t>
  </si>
  <si>
    <t>632683</t>
  </si>
  <si>
    <t>TİYENLİ KÖK 45-85-M00004_  M01</t>
  </si>
  <si>
    <t>25.10.2019 12:13:04</t>
  </si>
  <si>
    <t>25.10.2019 12:21:18</t>
  </si>
  <si>
    <t>611700</t>
  </si>
  <si>
    <t>HİKMET TRAŞOĞLU SULAMA GRUBU 35-29-M00195_B</t>
  </si>
  <si>
    <t>22.10.2019 16:01:16</t>
  </si>
  <si>
    <t>22.10.2019 18:27:18</t>
  </si>
  <si>
    <t>611349</t>
  </si>
  <si>
    <t>21.10.2019 15:55:54</t>
  </si>
  <si>
    <t>21.10.2019 16:59:32</t>
  </si>
  <si>
    <t>594742</t>
  </si>
  <si>
    <t>TOKATBAŞI TR-1 35-20-L00101_35-20-L00101</t>
  </si>
  <si>
    <t>05.10.2019 18:58:40</t>
  </si>
  <si>
    <t>05.10.2019 20:39:17</t>
  </si>
  <si>
    <t>608268</t>
  </si>
  <si>
    <t>13.10.2019 13:08:35</t>
  </si>
  <si>
    <t>13.10.2019 14:09:49</t>
  </si>
  <si>
    <t>606768</t>
  </si>
  <si>
    <t>09.10.2019 17:07:46</t>
  </si>
  <si>
    <t>09.10.2019 18:04:10</t>
  </si>
  <si>
    <t>611273</t>
  </si>
  <si>
    <t>M-328 35-03-M00328_910070962</t>
  </si>
  <si>
    <t>21.10.2019 12:57:11</t>
  </si>
  <si>
    <t>22.10.2019 20:19:42</t>
  </si>
  <si>
    <t>634447</t>
  </si>
  <si>
    <t>TOPARLAR TR-1 35-29-L00323_35-29-L00323</t>
  </si>
  <si>
    <t>31.10.2019 09:27:00</t>
  </si>
  <si>
    <t>31.10.2019 13:36:21</t>
  </si>
  <si>
    <t>605975</t>
  </si>
  <si>
    <t>TOPARLAR KARŞI MAH.TR-2 35-29-L00324_B</t>
  </si>
  <si>
    <t>08.10.2019 09:46:43</t>
  </si>
  <si>
    <t>08.10.2019 14:25:10</t>
  </si>
  <si>
    <t>610346</t>
  </si>
  <si>
    <t>ZEYTİNDAĞ TR-3 35-16-M00005_953328646</t>
  </si>
  <si>
    <t>18.10.2019 15:09:12</t>
  </si>
  <si>
    <t>18.10.2019 17:55:00</t>
  </si>
  <si>
    <t>609868</t>
  </si>
  <si>
    <t>TOPUZDAMLARI TR-2 45-77-M00129_B</t>
  </si>
  <si>
    <t>17.10.2019 09:55:43</t>
  </si>
  <si>
    <t>17.10.2019 15:21:12</t>
  </si>
  <si>
    <t>542590</t>
  </si>
  <si>
    <t>EĞERCİ TR-4 35-26-L00428_949428723</t>
  </si>
  <si>
    <t>02.10.2019 09:09:09</t>
  </si>
  <si>
    <t>02.10.2019 16:16:21</t>
  </si>
  <si>
    <t>608601</t>
  </si>
  <si>
    <t>L-101 DÜZCE TORLAK 35-14-L00101_956641124</t>
  </si>
  <si>
    <t>14.10.2019 10:55:47</t>
  </si>
  <si>
    <t>14.10.2019 12:47:29</t>
  </si>
  <si>
    <t>609006</t>
  </si>
  <si>
    <t>SOMA TR-16/8 (DM3/19) LABELLA ÜSTÜ 45-82-M00100_953010489</t>
  </si>
  <si>
    <t>15.10.2019 11:08:21</t>
  </si>
  <si>
    <t>15.10.2019 12:09:11</t>
  </si>
  <si>
    <t>607684</t>
  </si>
  <si>
    <t>TUMBULLAR TR-2 35-31-L00369_35-31-L00369</t>
  </si>
  <si>
    <t>11.10.2019 18:00:40</t>
  </si>
  <si>
    <t>11.10.2019 18:53:29</t>
  </si>
  <si>
    <t>584248</t>
  </si>
  <si>
    <t>05.10.2019 09:10:00</t>
  </si>
  <si>
    <t>05.10.2019 17:54:48</t>
  </si>
  <si>
    <t>634567</t>
  </si>
  <si>
    <t>ASARLIK TR-14 KÖK 35-28-M00168_TR14-A3 A</t>
  </si>
  <si>
    <t>31.10.2019 13:43:56</t>
  </si>
  <si>
    <t>31.10.2019 15:47:16</t>
  </si>
  <si>
    <t>633869</t>
  </si>
  <si>
    <t>TURGUTALP TR-1 45-71-M01762_43149542</t>
  </si>
  <si>
    <t>29.10.2019 09:47:58</t>
  </si>
  <si>
    <t>29.10.2019 12:49:11</t>
  </si>
  <si>
    <t>634472</t>
  </si>
  <si>
    <t>TURGUTLAR TR-1 35-28-M00285_35-28-M00285</t>
  </si>
  <si>
    <t>31.10.2019 10:00:00</t>
  </si>
  <si>
    <t>31.10.2019 15:02:33</t>
  </si>
  <si>
    <t>594795</t>
  </si>
  <si>
    <t>BAĞYURDU TR-9 35-27-L00243_C</t>
  </si>
  <si>
    <t>05.10.2019 23:28:52</t>
  </si>
  <si>
    <t>06.10.2019 02:08:25</t>
  </si>
  <si>
    <t>542148</t>
  </si>
  <si>
    <t>BAĞYURDU KÖK 35-27-L00239_  L02</t>
  </si>
  <si>
    <t>01.10.2019 08:56:00</t>
  </si>
  <si>
    <t>01.10.2019 15:46:16</t>
  </si>
  <si>
    <t>608914</t>
  </si>
  <si>
    <t>15.10.2019 09:11:02</t>
  </si>
  <si>
    <t>15.10.2019 15:49:43</t>
  </si>
  <si>
    <t>607700</t>
  </si>
  <si>
    <t>ÖREN TR-4 35-27-L00219_C</t>
  </si>
  <si>
    <t>11.10.2019 18:58:09</t>
  </si>
  <si>
    <t>11.10.2019 21:15:21</t>
  </si>
  <si>
    <t>610181</t>
  </si>
  <si>
    <t>TURGUTLU TR-1 35-29-L00121_950326773</t>
  </si>
  <si>
    <t>17.10.2019 20:16:46</t>
  </si>
  <si>
    <t>17.10.2019 21:41:28</t>
  </si>
  <si>
    <t>605874</t>
  </si>
  <si>
    <t>YENİOBA KÖK 35-29-M00125_  M06</t>
  </si>
  <si>
    <t>08.10.2019 07:26:45</t>
  </si>
  <si>
    <t>08.10.2019 08:49:04</t>
  </si>
  <si>
    <t>542457</t>
  </si>
  <si>
    <t>BOZDAĞ TR-1 35-15-L00309_950402172</t>
  </si>
  <si>
    <t>01.10.2019 18:02:57</t>
  </si>
  <si>
    <t>01.10.2019 18:56:05</t>
  </si>
  <si>
    <t>583728</t>
  </si>
  <si>
    <t>L-237 35-14-L00237_10980900</t>
  </si>
  <si>
    <t>04.10.2019 16:19:03</t>
  </si>
  <si>
    <t>04.10.2019 20:29:03</t>
  </si>
  <si>
    <t>634196</t>
  </si>
  <si>
    <t>TÜPÜLER TR-1 45-75-M00217_A</t>
  </si>
  <si>
    <t>30.10.2019 11:33:34</t>
  </si>
  <si>
    <t>30.10.2019 15:38:49</t>
  </si>
  <si>
    <t>632455</t>
  </si>
  <si>
    <t>TÜRKALİ KISACIKLAR TR-1 45-82-M00194_DIREK TIPI TRAFO HUCRESI H01</t>
  </si>
  <si>
    <t>24.10.2019 17:42:43</t>
  </si>
  <si>
    <t>24.10.2019 22:21:07</t>
  </si>
  <si>
    <t>595174</t>
  </si>
  <si>
    <t>TÜRKALİ KISACIKLAR TR-1 45-82-M00194_A</t>
  </si>
  <si>
    <t>06.10.2019 17:37:49</t>
  </si>
  <si>
    <t>06.10.2019 21:49:57</t>
  </si>
  <si>
    <t>606585</t>
  </si>
  <si>
    <t>TÜRKMEN KÖYÜ TR-1 45-71-M01740_45-71-M01740</t>
  </si>
  <si>
    <t>09.10.2019 11:18:10</t>
  </si>
  <si>
    <t>09.10.2019 20:13:00</t>
  </si>
  <si>
    <t>583455</t>
  </si>
  <si>
    <t>04.10.2019 11:25:38</t>
  </si>
  <si>
    <t>04.10.2019 12:25:59</t>
  </si>
  <si>
    <t>609788</t>
  </si>
  <si>
    <t>K-3944 35-07-K03944_913254477</t>
  </si>
  <si>
    <t>17.10.2019 06:51:01</t>
  </si>
  <si>
    <t>17.10.2019 10:01:51</t>
  </si>
  <si>
    <t>634448</t>
  </si>
  <si>
    <t>31.10.2019 09:25:58</t>
  </si>
  <si>
    <t>31.10.2019 12:38:40</t>
  </si>
  <si>
    <t>542559</t>
  </si>
  <si>
    <t>YUSUF ZIRAMAN SULAMA GRUBU2 TR 35-27-L00118_DIREK TIPI TRAFO HUCRESI H01</t>
  </si>
  <si>
    <t>02.10.2019 08:48:00</t>
  </si>
  <si>
    <t>02.10.2019 17:11:12</t>
  </si>
  <si>
    <t>542557</t>
  </si>
  <si>
    <t>YUSUF ZIRAMAN SULAMA GRUBU TR 35-27-L00117_DIREK TIPI TRAFO HUCRESI H01</t>
  </si>
  <si>
    <t>02.10.2019 08:47:00</t>
  </si>
  <si>
    <t>02.10.2019 17:23:05</t>
  </si>
  <si>
    <t>594832</t>
  </si>
  <si>
    <t>06.10.2019 07:30:06</t>
  </si>
  <si>
    <t>06.10.2019 07:51:24</t>
  </si>
  <si>
    <t>633749</t>
  </si>
  <si>
    <t>28.10.2019 16:45:35</t>
  </si>
  <si>
    <t>28.10.2019 18:04:05</t>
  </si>
  <si>
    <t>611866</t>
  </si>
  <si>
    <t>23.10.2019 08:51:00</t>
  </si>
  <si>
    <t>23.10.2019 12:06:33</t>
  </si>
  <si>
    <t>633595</t>
  </si>
  <si>
    <t>ULUCAK DM-2/10 35-27-M00337_C</t>
  </si>
  <si>
    <t>28.10.2019 10:36:00</t>
  </si>
  <si>
    <t>28.10.2019 12:06:18</t>
  </si>
  <si>
    <t>611862</t>
  </si>
  <si>
    <t>23.10.2019 08:47:00</t>
  </si>
  <si>
    <t>23.10.2019 12:04:39</t>
  </si>
  <si>
    <t>611608</t>
  </si>
  <si>
    <t>22.10.2019 11:59:51</t>
  </si>
  <si>
    <t>22.10.2019 12:56:14</t>
  </si>
  <si>
    <t>563198</t>
  </si>
  <si>
    <t>TR-37 35-27-M00037_DIREK TIPI TRAFO HUCRESI H01</t>
  </si>
  <si>
    <t>03.10.2019 16:13:29</t>
  </si>
  <si>
    <t>03.10.2019 18:17:46</t>
  </si>
  <si>
    <t>583528</t>
  </si>
  <si>
    <t>ALİ ÖZŞAHİNLER  TR 35-27-M00107_DIREK TIPI TRAFO HUCRESI H01</t>
  </si>
  <si>
    <t>04.10.2019 12:39:56</t>
  </si>
  <si>
    <t>04.10.2019 14:30:46</t>
  </si>
  <si>
    <t>595254</t>
  </si>
  <si>
    <t>BAHÇEDERE TR-1 45-73-M00556_C</t>
  </si>
  <si>
    <t>06.10.2019 22:03:33</t>
  </si>
  <si>
    <t>07.10.2019 00:03:34</t>
  </si>
  <si>
    <t>609216</t>
  </si>
  <si>
    <t>TOYGAR TR-1 45-73-M00236_945657284</t>
  </si>
  <si>
    <t>15.10.2019 18:49:10</t>
  </si>
  <si>
    <t>15.10.2019 21:02:14</t>
  </si>
  <si>
    <t>632428</t>
  </si>
  <si>
    <t>TOSUNLAR MANASTIR TR-2 35-15-L00485_950353870</t>
  </si>
  <si>
    <t>24.10.2019 16:59:00</t>
  </si>
  <si>
    <t>24.10.2019 17:43:41</t>
  </si>
  <si>
    <t>633614</t>
  </si>
  <si>
    <t>TOPALLAR TR-1 35-16-M00092_953352945</t>
  </si>
  <si>
    <t>28.10.2019 11:11:58</t>
  </si>
  <si>
    <t>28.10.2019 13:39:20</t>
  </si>
  <si>
    <t>595243</t>
  </si>
  <si>
    <t>TOKATBAŞI TR-1 35-20-L00101_955206429</t>
  </si>
  <si>
    <t>06.10.2019 20:49:56</t>
  </si>
  <si>
    <t>06.10.2019 22:33:53</t>
  </si>
  <si>
    <t>634305</t>
  </si>
  <si>
    <t>TİRKEŞ TR-2 45-80-M00123_956534343</t>
  </si>
  <si>
    <t>30.10.2019 16:46:00</t>
  </si>
  <si>
    <t>30.10.2019 17:03:56</t>
  </si>
  <si>
    <t>608945</t>
  </si>
  <si>
    <t>TİRKEŞ TR-1 45-80-M00125_956534105</t>
  </si>
  <si>
    <t>15.10.2019 09:42:21</t>
  </si>
  <si>
    <t>15.10.2019 11:02:53</t>
  </si>
  <si>
    <t>608258</t>
  </si>
  <si>
    <t>TİRKEŞ TR-3 45-80-M00124_956534299</t>
  </si>
  <si>
    <t>13.10.2019 12:30:01</t>
  </si>
  <si>
    <t>13.10.2019 13:24:30</t>
  </si>
  <si>
    <t>607734</t>
  </si>
  <si>
    <t>SOMA TR-11/1 45-82-M00034_945545654</t>
  </si>
  <si>
    <t>11.10.2019 21:59:53</t>
  </si>
  <si>
    <t>11.10.2019 22:41:50</t>
  </si>
  <si>
    <t>610253</t>
  </si>
  <si>
    <t>TR-41 45-74-M00041_945584358</t>
  </si>
  <si>
    <t>18.10.2019 09:06:34</t>
  </si>
  <si>
    <t>18.10.2019 11:29:50</t>
  </si>
  <si>
    <t>583768</t>
  </si>
  <si>
    <t>TEMREK TR-1 45-83-M00485_955157853</t>
  </si>
  <si>
    <t>04.10.2019 21:03:17</t>
  </si>
  <si>
    <t>609912</t>
  </si>
  <si>
    <t>YENİFOÇA TR-51 35-23-M00051_950414314</t>
  </si>
  <si>
    <t>17.10.2019 10:59:09</t>
  </si>
  <si>
    <t>17.10.2019 19:52:06</t>
  </si>
  <si>
    <t>606308</t>
  </si>
  <si>
    <t>TAYTAN TR-5 45-78-M00308_953284922</t>
  </si>
  <si>
    <t>08.10.2019 18:16:29</t>
  </si>
  <si>
    <t>08.10.2019 19:54:43</t>
  </si>
  <si>
    <t>606858</t>
  </si>
  <si>
    <t>TR-8 35-27-M00008_913749806</t>
  </si>
  <si>
    <t>09.10.2019 21:24:59</t>
  </si>
  <si>
    <t>09.10.2019 23:52:04</t>
  </si>
  <si>
    <t>611795</t>
  </si>
  <si>
    <t>TAŞKUYUCAK TR-1 45-85-L00171_945463835</t>
  </si>
  <si>
    <t>22.10.2019 19:19:54</t>
  </si>
  <si>
    <t>22.10.2019 20:50:47</t>
  </si>
  <si>
    <t>633716</t>
  </si>
  <si>
    <t>K-235 35-01-K00235_910887514</t>
  </si>
  <si>
    <t>28.10.2019 15:37:12</t>
  </si>
  <si>
    <t>28.10.2019 18:19:40</t>
  </si>
  <si>
    <t>594859</t>
  </si>
  <si>
    <t>TABAKLAR KÖYÜ TR-1 35-32-L00064_946416201</t>
  </si>
  <si>
    <t>06.10.2019 08:53:08</t>
  </si>
  <si>
    <t>06.10.2019 14:01:58</t>
  </si>
  <si>
    <t>607615</t>
  </si>
  <si>
    <t>11.10.2019 12:06:19</t>
  </si>
  <si>
    <t>11.10.2019 18:07:27</t>
  </si>
  <si>
    <t>609930</t>
  </si>
  <si>
    <t>K-1410 35-07-K01410_E</t>
  </si>
  <si>
    <t>17.10.2019 11:42:48</t>
  </si>
  <si>
    <t>17.10.2019 13:53:09</t>
  </si>
  <si>
    <t>606919</t>
  </si>
  <si>
    <t>ŞİRİNYER MAH. TR-1 45-78-L00284_953285305</t>
  </si>
  <si>
    <t>10.10.2019 08:41:49</t>
  </si>
  <si>
    <t>10.10.2019 12:34:38</t>
  </si>
  <si>
    <t>633742</t>
  </si>
  <si>
    <t>ŞEYHDAVUTLAR TR-7 (TR-3) 45-79-M00504_945550740</t>
  </si>
  <si>
    <t>28.10.2019 16:41:09</t>
  </si>
  <si>
    <t>28.10.2019 19:01:12</t>
  </si>
  <si>
    <t>633005</t>
  </si>
  <si>
    <t>DM-2/TR-12 (ESKİ TR-6) 35-13-L00006_957795443</t>
  </si>
  <si>
    <t>26.10.2019 11:35:27</t>
  </si>
  <si>
    <t>26.10.2019 12:04:17</t>
  </si>
  <si>
    <t>632690</t>
  </si>
  <si>
    <t>K-150 35-02-K00150_99926419</t>
  </si>
  <si>
    <t>25.10.2019 11:52:16</t>
  </si>
  <si>
    <t>25.10.2019 12:57:48</t>
  </si>
  <si>
    <t>542729</t>
  </si>
  <si>
    <t>SULUDERE TR-2 ESKİ OKUL ÜSTÜ 35-31-L00058_956595123</t>
  </si>
  <si>
    <t>02.10.2019 13:38:00</t>
  </si>
  <si>
    <t>02.10.2019 14:42:57</t>
  </si>
  <si>
    <t>607607</t>
  </si>
  <si>
    <t>SULUDERE TR-14 35-31-L00393_915178789</t>
  </si>
  <si>
    <t>11.10.2019 15:32:30</t>
  </si>
  <si>
    <t>11.10.2019 16:00:16</t>
  </si>
  <si>
    <t>610511</t>
  </si>
  <si>
    <t>19.10.2019 10:25:00</t>
  </si>
  <si>
    <t>19.10.2019 11:42:16</t>
  </si>
  <si>
    <t>605688</t>
  </si>
  <si>
    <t>SUBAŞI TR-1 45-73-M00808_945645258</t>
  </si>
  <si>
    <t>07.10.2019 19:29:37</t>
  </si>
  <si>
    <t>07.10.2019 20:31:51</t>
  </si>
  <si>
    <t>608048</t>
  </si>
  <si>
    <t>SÖĞÜTÖREN TR-1 35-20-L00347_955193081</t>
  </si>
  <si>
    <t>12.10.2019 17:30:56</t>
  </si>
  <si>
    <t>12.10.2019 21:17:41</t>
  </si>
  <si>
    <t>606802</t>
  </si>
  <si>
    <t>SÖĞÜTÖREN TR-1 35-20-L00347_955193089</t>
  </si>
  <si>
    <t>09.10.2019 18:04:56</t>
  </si>
  <si>
    <t>10.10.2019 16:33:09</t>
  </si>
  <si>
    <t>594871</t>
  </si>
  <si>
    <t>SOĞANLI TR-1 45-73-M01034_945655347</t>
  </si>
  <si>
    <t>06.10.2019 08:57:51</t>
  </si>
  <si>
    <t>06.10.2019 10:07:20</t>
  </si>
  <si>
    <t>609175</t>
  </si>
  <si>
    <t>SOBRAN TR-1 45-73-M00952_945646257</t>
  </si>
  <si>
    <t>15.10.2019 17:06:31</t>
  </si>
  <si>
    <t>15.10.2019 18:42:46</t>
  </si>
  <si>
    <t>594723</t>
  </si>
  <si>
    <t>SİNİRLİ TR-2 45-83-M00458_955171138</t>
  </si>
  <si>
    <t>05.10.2019 18:39:12</t>
  </si>
  <si>
    <t>05.10.2019 20:22:15</t>
  </si>
  <si>
    <t>607780</t>
  </si>
  <si>
    <t>SIRTKÖY TR-1 45-72-L00520_953716819</t>
  </si>
  <si>
    <t>12.10.2019 07:36:27</t>
  </si>
  <si>
    <t>12.10.2019 12:09:08</t>
  </si>
  <si>
    <t>632763</t>
  </si>
  <si>
    <t>SIĞIRTMAÇLI TR-3 45-79-M00096_945552832</t>
  </si>
  <si>
    <t>25.10.2019 15:26:27</t>
  </si>
  <si>
    <t>25.10.2019 16:08:11</t>
  </si>
  <si>
    <t>584282</t>
  </si>
  <si>
    <t>SEYREKLİ TR-3 35-15-L00442_950404153</t>
  </si>
  <si>
    <t>05.10.2019 08:25:01</t>
  </si>
  <si>
    <t>05.10.2019 11:44:59</t>
  </si>
  <si>
    <t>606602</t>
  </si>
  <si>
    <t>GÜNERLİ TR-1 35-28-M00408_953395115</t>
  </si>
  <si>
    <t>09.10.2019 11:20:30</t>
  </si>
  <si>
    <t>09.10.2019 12:38:38</t>
  </si>
  <si>
    <t>608313</t>
  </si>
  <si>
    <t>SELMAN HACILAR TR-1 45-81-M00192_945622611</t>
  </si>
  <si>
    <t>13.10.2019 15:27:30</t>
  </si>
  <si>
    <t>13.10.2019 18:37:42</t>
  </si>
  <si>
    <t>612098</t>
  </si>
  <si>
    <t>SELİMİYE TR-1 45-79-M00315_945569218</t>
  </si>
  <si>
    <t>23.10.2019 17:29:06</t>
  </si>
  <si>
    <t>23.10.2019 18:20:13</t>
  </si>
  <si>
    <t>606254</t>
  </si>
  <si>
    <t>SELÇİKLİ PAZARYOLU TR-1 45-72-L00158_956493455</t>
  </si>
  <si>
    <t>08.10.2019 16:41:39</t>
  </si>
  <si>
    <t>08.10.2019 21:14:33</t>
  </si>
  <si>
    <t>634648</t>
  </si>
  <si>
    <t>SOMA TR-7/1 45-82-M00080_945519915</t>
  </si>
  <si>
    <t>31.10.2019 17:46:52</t>
  </si>
  <si>
    <t>31.10.2019 19:21:22</t>
  </si>
  <si>
    <t>611802</t>
  </si>
  <si>
    <t>SARIÇALI TR-2 45-72-L00777_953095582</t>
  </si>
  <si>
    <t>22.10.2019 19:49:32</t>
  </si>
  <si>
    <t>22.10.2019 20:57:41</t>
  </si>
  <si>
    <t>611627</t>
  </si>
  <si>
    <t>SARIBEY TR-1 45-83-L00326_955163736</t>
  </si>
  <si>
    <t>22.10.2019 12:31:29</t>
  </si>
  <si>
    <t>22.10.2019 18:04:32</t>
  </si>
  <si>
    <t>611206</t>
  </si>
  <si>
    <t>SARIBEY TR-1 45-83-L00326_955163647</t>
  </si>
  <si>
    <t>21.10.2019 10:17:24</t>
  </si>
  <si>
    <t>21.10.2019 12:13:17</t>
  </si>
  <si>
    <t>611084</t>
  </si>
  <si>
    <t>SARAÇLAR TR-1 45-77-L00105_945501004</t>
  </si>
  <si>
    <t>20.10.2019 20:13:46</t>
  </si>
  <si>
    <t>20.10.2019 21:02:03</t>
  </si>
  <si>
    <t>632512</t>
  </si>
  <si>
    <t>İĞDECİK TR-2 45-71-M00081_953203912</t>
  </si>
  <si>
    <t>24.10.2019 21:19:16</t>
  </si>
  <si>
    <t>24.10.2019 23:32:09</t>
  </si>
  <si>
    <t>606134</t>
  </si>
  <si>
    <t>TR-11 SANAYİ SİTESİ 35-19-L00011_956671339</t>
  </si>
  <si>
    <t>08.10.2019 13:31:08</t>
  </si>
  <si>
    <t>08.10.2019 17:25:34</t>
  </si>
  <si>
    <t>594599</t>
  </si>
  <si>
    <t>K-221 35-02-K00221_910503629</t>
  </si>
  <si>
    <t>06.10.2019 14:20:43</t>
  </si>
  <si>
    <t>06.10.2019 18:23:00</t>
  </si>
  <si>
    <t>606623</t>
  </si>
  <si>
    <t>SARIG0L TR-1 35-30-M00216_c1</t>
  </si>
  <si>
    <t>09.10.2019 12:25:18</t>
  </si>
  <si>
    <t>09.10.2019 13:18:53</t>
  </si>
  <si>
    <t>608387</t>
  </si>
  <si>
    <t>TAYTAN BEZİRGANLI TR-3 45-78-M00263_953299223</t>
  </si>
  <si>
    <t>13.10.2019 17:49:20</t>
  </si>
  <si>
    <t>13.10.2019 20:43:23</t>
  </si>
  <si>
    <t>608396</t>
  </si>
  <si>
    <t>ŞEMSİLER TR-3 35-31-L00103_956596670</t>
  </si>
  <si>
    <t>13.10.2019 18:27:20</t>
  </si>
  <si>
    <t>13.10.2019 21:02:38</t>
  </si>
  <si>
    <t>611578</t>
  </si>
  <si>
    <t>ŞAHYAR TR-4 45-73-M00193_945684301</t>
  </si>
  <si>
    <t>22.10.2019 10:45:10</t>
  </si>
  <si>
    <t>22.10.2019 11:56:13</t>
  </si>
  <si>
    <t>632775</t>
  </si>
  <si>
    <t>M-871 EĞRİDERE KÖYÜ 35-02-M00871_957757716</t>
  </si>
  <si>
    <t>25.10.2019 15:50:28</t>
  </si>
  <si>
    <t>25.10.2019 16:58:30</t>
  </si>
  <si>
    <t>605518</t>
  </si>
  <si>
    <t>SARNIÇ YENİMAHALLE TR-2 45-72-L00264_956532306</t>
  </si>
  <si>
    <t>07.10.2019 14:30:28</t>
  </si>
  <si>
    <t>07.10.2019 18:20:21</t>
  </si>
  <si>
    <t>608951</t>
  </si>
  <si>
    <t>ULUDERBENT DM 45-73-M00491_  M05</t>
  </si>
  <si>
    <t>15.10.2019 09:51:37</t>
  </si>
  <si>
    <t>15.10.2019 11:59:17</t>
  </si>
  <si>
    <t>608575</t>
  </si>
  <si>
    <t>ULUDERBENT UZUNALAN MAH. TR 45-73-M00561_945653098</t>
  </si>
  <si>
    <t>14.10.2019 11:04:49</t>
  </si>
  <si>
    <t>14.10.2019 14:10:54</t>
  </si>
  <si>
    <t>610022</t>
  </si>
  <si>
    <t>ULUDERBENT DM 45-73-M00491_  M04</t>
  </si>
  <si>
    <t>17.10.2019 14:49:38</t>
  </si>
  <si>
    <t>17.10.2019 15:41:31</t>
  </si>
  <si>
    <t>633781</t>
  </si>
  <si>
    <t>ULUDERBENT TR-7 45-73-M00540_B</t>
  </si>
  <si>
    <t>28.10.2019 18:08:15</t>
  </si>
  <si>
    <t>28.10.2019 22:55:47</t>
  </si>
  <si>
    <t>633393</t>
  </si>
  <si>
    <t>BAHÇEDERE TR-1 45-73-M00556_A</t>
  </si>
  <si>
    <t>27.10.2019 16:51:14</t>
  </si>
  <si>
    <t>27.10.2019 17:56:02</t>
  </si>
  <si>
    <t>633230</t>
  </si>
  <si>
    <t>ÇİFTLİKDERE TR-1 45-73-M00546_DIREK TIPI TRAFO HUCRESI H01</t>
  </si>
  <si>
    <t>27.10.2019 09:21:00</t>
  </si>
  <si>
    <t>27.10.2019 17:11:44</t>
  </si>
  <si>
    <t>611886</t>
  </si>
  <si>
    <t>23.10.2019 09:19:20</t>
  </si>
  <si>
    <t>23.10.2019 17:26:52</t>
  </si>
  <si>
    <t>633685</t>
  </si>
  <si>
    <t>ZEYTİNLİOVA TR-5 45-72-L00413_956475859</t>
  </si>
  <si>
    <t>28.10.2019 14:10:36</t>
  </si>
  <si>
    <t>28.10.2019 15:06:07</t>
  </si>
  <si>
    <t>607374</t>
  </si>
  <si>
    <t>UMURLU KAHVEÖNÜ TR-8 35-31-L00372_35-31-L00372</t>
  </si>
  <si>
    <t>11.10.2019 08:31:00</t>
  </si>
  <si>
    <t>11.10.2019 14:40:33</t>
  </si>
  <si>
    <t>584368</t>
  </si>
  <si>
    <t>UMURLU TR-2 35-31-L00355_47788192</t>
  </si>
  <si>
    <t>05.10.2019 10:45:29</t>
  </si>
  <si>
    <t>05.10.2019 12:16:05</t>
  </si>
  <si>
    <t>609795</t>
  </si>
  <si>
    <t>K-1776 35-07-K01776_99192404</t>
  </si>
  <si>
    <t>17.10.2019 07:59:22</t>
  </si>
  <si>
    <t>17.10.2019 11:32:24</t>
  </si>
  <si>
    <t>610006</t>
  </si>
  <si>
    <t>KARAKUZU TR-1 35-17-M00466_950303386</t>
  </si>
  <si>
    <t>17.10.2019 14:22:17</t>
  </si>
  <si>
    <t>17.10.2019 19:04:35</t>
  </si>
  <si>
    <t>563114</t>
  </si>
  <si>
    <t>TİRE DM2/11 35-29-L00028_950321156</t>
  </si>
  <si>
    <t>03.10.2019 13:14:54</t>
  </si>
  <si>
    <t>03.10.2019 14:21:02</t>
  </si>
  <si>
    <t>633433</t>
  </si>
  <si>
    <t>UZUNBURUN TR-1 45-71-M01048_DIREK TIPI TRAFO HUCRESI H01</t>
  </si>
  <si>
    <t>27.10.2019 18:57:11</t>
  </si>
  <si>
    <t>27.10.2019 19:51:49</t>
  </si>
  <si>
    <t>634683</t>
  </si>
  <si>
    <t>ÖDEMİŞ CEZA İNFAZ KURUMU ÖZEL 35-15-M00297Ö_  M01</t>
  </si>
  <si>
    <t>31.10.2019 19:05:31</t>
  </si>
  <si>
    <t>31.10.2019 20:46:59</t>
  </si>
  <si>
    <t>607522</t>
  </si>
  <si>
    <t>UZUNHASANLAR TR-1 35-17-M00471_950300575</t>
  </si>
  <si>
    <t>11.10.2019 12:08:56</t>
  </si>
  <si>
    <t>12.10.2019 23:36:00</t>
  </si>
  <si>
    <t>606784</t>
  </si>
  <si>
    <t>UZUNHASANLAR TR-1 35-17-M00471_950300682</t>
  </si>
  <si>
    <t>09.10.2019 17:47:06</t>
  </si>
  <si>
    <t>09.10.2019 19:17:27</t>
  </si>
  <si>
    <t>583861</t>
  </si>
  <si>
    <t>OVACIK TR-7 35-31-L00149_47822086</t>
  </si>
  <si>
    <t>04.10.2019 20:55:08</t>
  </si>
  <si>
    <t>04.10.2019 22:35:14</t>
  </si>
  <si>
    <t>633053</t>
  </si>
  <si>
    <t>UZUNKÖY TR-3 35-31-L00145_47826850</t>
  </si>
  <si>
    <t>26.10.2019 13:57:26</t>
  </si>
  <si>
    <t>26.10.2019 15:07:54</t>
  </si>
  <si>
    <t>632638</t>
  </si>
  <si>
    <t>OVACIK TR-5 35-31-L00146_47821886</t>
  </si>
  <si>
    <t>25.10.2019 10:23:39</t>
  </si>
  <si>
    <t>25.10.2019 13:17:56</t>
  </si>
  <si>
    <t>611750</t>
  </si>
  <si>
    <t>UZUNKÖY TR-1 35-31-L00144_47827246</t>
  </si>
  <si>
    <t>22.10.2019 18:05:30</t>
  </si>
  <si>
    <t>22.10.2019 18:53:34</t>
  </si>
  <si>
    <t>611571</t>
  </si>
  <si>
    <t>ÜÇAVLU TR-1 45-72-L00435_956495321</t>
  </si>
  <si>
    <t>22.10.2019 10:30:50</t>
  </si>
  <si>
    <t>22.10.2019 12:28:03</t>
  </si>
  <si>
    <t>611512</t>
  </si>
  <si>
    <t>ÜÇAVLU TR-1 45-72-L00435_DIREK TIPI TRAFO HUCRESI H01</t>
  </si>
  <si>
    <t>22.10.2019 09:16:00</t>
  </si>
  <si>
    <t>22.10.2019 10:33:25</t>
  </si>
  <si>
    <t>610321</t>
  </si>
  <si>
    <t>18.10.2019 12:26:39</t>
  </si>
  <si>
    <t>18.10.2019 13:15:00</t>
  </si>
  <si>
    <t>610306</t>
  </si>
  <si>
    <t>18.10.2019 09:48:07</t>
  </si>
  <si>
    <t>18.10.2019 11:15:00</t>
  </si>
  <si>
    <t>633786</t>
  </si>
  <si>
    <t>K-1139 35-02-K01139_99939507</t>
  </si>
  <si>
    <t>28.10.2019 19:16:28</t>
  </si>
  <si>
    <t>28.10.2019 20:50:46</t>
  </si>
  <si>
    <t>622300</t>
  </si>
  <si>
    <t>TR- 17 45-74-M00017_945585232</t>
  </si>
  <si>
    <t>24.10.2019 11:00:34</t>
  </si>
  <si>
    <t>24.10.2019 12:04:10</t>
  </si>
  <si>
    <t>563191</t>
  </si>
  <si>
    <t>ÜRKMEZ M-13 35-25-M00153_956644059</t>
  </si>
  <si>
    <t>03.10.2019 16:06:00</t>
  </si>
  <si>
    <t>03.10.2019 18:00:33</t>
  </si>
  <si>
    <t>594622</t>
  </si>
  <si>
    <t>ÜRKMEZ M-18 35-25-M00151_953705568</t>
  </si>
  <si>
    <t>05.10.2019 16:22:22</t>
  </si>
  <si>
    <t>05.10.2019 18:54:45</t>
  </si>
  <si>
    <t>607629</t>
  </si>
  <si>
    <t>ÜRKÜTLER TR-1 35-16-M00091_953324022</t>
  </si>
  <si>
    <t>11.10.2019 16:04:24</t>
  </si>
  <si>
    <t>11.10.2019 18:52:39</t>
  </si>
  <si>
    <t>609171</t>
  </si>
  <si>
    <t>ÜRKÜTLER TR-1 35-16-M00091_C</t>
  </si>
  <si>
    <t>15.10.2019 16:53:45</t>
  </si>
  <si>
    <t>15.10.2019 18:11:59</t>
  </si>
  <si>
    <t>609794</t>
  </si>
  <si>
    <t>MEYİKLER TR-1 45-74-M00262_DIREK TIPI TRAFO HUCRESI H01</t>
  </si>
  <si>
    <t>17.10.2019 08:08:47</t>
  </si>
  <si>
    <t>17.10.2019 09:55:18</t>
  </si>
  <si>
    <t>608545</t>
  </si>
  <si>
    <t>ÜZÜMLER TR-1 35-29-L00650_950326713</t>
  </si>
  <si>
    <t>14.10.2019 10:13:14</t>
  </si>
  <si>
    <t>14.10.2019 13:39:06</t>
  </si>
  <si>
    <t>607984</t>
  </si>
  <si>
    <t>ÜZÜMLER TR-1 35-29-L00650_35-29-L00650</t>
  </si>
  <si>
    <t>12.10.2019 15:21:38</t>
  </si>
  <si>
    <t>605939</t>
  </si>
  <si>
    <t>DM-12/05 45-71-M00587_B</t>
  </si>
  <si>
    <t>08.10.2019 09:32:42</t>
  </si>
  <si>
    <t>08.10.2019 12:12:52</t>
  </si>
  <si>
    <t>611399</t>
  </si>
  <si>
    <t>PAYAMLI TR-1 35-10-L00056_97980466</t>
  </si>
  <si>
    <t>21.10.2019 13:38:08</t>
  </si>
  <si>
    <t>22.10.2019 15:03:21</t>
  </si>
  <si>
    <t>632482</t>
  </si>
  <si>
    <t>ASARLIK DM-2 35-28-M00169_DM-2/7 M03</t>
  </si>
  <si>
    <t>24.10.2019 18:47:53</t>
  </si>
  <si>
    <t>24.10.2019 19:32:54</t>
  </si>
  <si>
    <t>607635</t>
  </si>
  <si>
    <t>11.10.2019 16:40:00</t>
  </si>
  <si>
    <t>11.10.2019 16:57:43</t>
  </si>
  <si>
    <t>542122</t>
  </si>
  <si>
    <t>ZEYTİNLİOVA TR-14 45-72-L00408_  L04</t>
  </si>
  <si>
    <t>01.10.2019 06:24:11</t>
  </si>
  <si>
    <t>01.10.2019 07:15:31</t>
  </si>
  <si>
    <t>632570</t>
  </si>
  <si>
    <t>ÇORAKLAR TR 35-17-M00442_DIREK TIPI TRAFO HUCRESI H01</t>
  </si>
  <si>
    <t>25.10.2019 09:09:00</t>
  </si>
  <si>
    <t>25.10.2019 13:28:32</t>
  </si>
  <si>
    <t>632579</t>
  </si>
  <si>
    <t>VELİLER TR-1 35-31-L00137_35-31-L00137</t>
  </si>
  <si>
    <t>25.10.2019 09:03:56</t>
  </si>
  <si>
    <t>25.10.2019 10:25:22</t>
  </si>
  <si>
    <t>622218</t>
  </si>
  <si>
    <t>VELİLER KÖK 35-31-L00116_  L03</t>
  </si>
  <si>
    <t>24.10.2019 17:31:22</t>
  </si>
  <si>
    <t>610727</t>
  </si>
  <si>
    <t>VELİLER TR-1 35-31-L00137_950153558</t>
  </si>
  <si>
    <t>19.10.2019 18:11:49</t>
  </si>
  <si>
    <t>19.10.2019 20:23:56</t>
  </si>
  <si>
    <t>595055</t>
  </si>
  <si>
    <t>VELİLER KÖK 35-31-L00116_  L04</t>
  </si>
  <si>
    <t>06.10.2019 14:08:00</t>
  </si>
  <si>
    <t>06.10.2019 17:31:53</t>
  </si>
  <si>
    <t>607793</t>
  </si>
  <si>
    <t>12.10.2019 08:33:00</t>
  </si>
  <si>
    <t>12.10.2019 17:15:45</t>
  </si>
  <si>
    <t>606918</t>
  </si>
  <si>
    <t>10.10.2019 17:29:25</t>
  </si>
  <si>
    <t>607002</t>
  </si>
  <si>
    <t>VİŞNELİ TR-3 35-27-M00953_35-27-M00953</t>
  </si>
  <si>
    <t>10.10.2019 10:15:00</t>
  </si>
  <si>
    <t>10.10.2019 11:03:13</t>
  </si>
  <si>
    <t>607351</t>
  </si>
  <si>
    <t>KARABEL KÖK 35-26-M01207_  M04</t>
  </si>
  <si>
    <t>11.10.2019 05:29:53</t>
  </si>
  <si>
    <t>11.10.2019 07:28:14</t>
  </si>
  <si>
    <t>584293</t>
  </si>
  <si>
    <t>VİŞNELİ TR-2 35-27-M00951_35-27-M00951</t>
  </si>
  <si>
    <t>05.10.2019 09:46:00</t>
  </si>
  <si>
    <t>595017</t>
  </si>
  <si>
    <t>SARUHANLI TR-34 45-80-M00034_956558622</t>
  </si>
  <si>
    <t>06.10.2019 12:38:33</t>
  </si>
  <si>
    <t>06.10.2019 13:22:30</t>
  </si>
  <si>
    <t>606952</t>
  </si>
  <si>
    <t>YAĞBASAN TR-1 45-78-M00546_45-78-M00546</t>
  </si>
  <si>
    <t>10.10.2019 09:17:27</t>
  </si>
  <si>
    <t>10.10.2019 14:56:24</t>
  </si>
  <si>
    <t>608160</t>
  </si>
  <si>
    <t>YAĞBASTI TR-1 45-77-L00141_DIREK TIPI TRAFO HUCRESI H01</t>
  </si>
  <si>
    <t>13.10.2019 08:41:08</t>
  </si>
  <si>
    <t>13.10.2019 12:16:24</t>
  </si>
  <si>
    <t>608942</t>
  </si>
  <si>
    <t>YAĞCILAR OVA AYDOĞDU TR-2 35-32-L00037_35-32-L00037</t>
  </si>
  <si>
    <t>15.10.2019 09:40:00</t>
  </si>
  <si>
    <t>15.10.2019 12:08:38</t>
  </si>
  <si>
    <t>609073</t>
  </si>
  <si>
    <t>15.10.2019 12:09:00</t>
  </si>
  <si>
    <t>15.10.2019 14:58:29</t>
  </si>
  <si>
    <t>542183</t>
  </si>
  <si>
    <t>YAĞLAR TR-2 35-31-L00423_DIREK TIPI TRAFO HUCRESI H01</t>
  </si>
  <si>
    <t>01.10.2019 09:21:43</t>
  </si>
  <si>
    <t>01.10.2019 10:46:07</t>
  </si>
  <si>
    <t>583721</t>
  </si>
  <si>
    <t>YAĞMURLAR TR-1 45-78-M00753_DIREK TIPI TRAFO HUCRESI H01</t>
  </si>
  <si>
    <t>04.10.2019 17:32:24</t>
  </si>
  <si>
    <t>04.10.2019 21:05:18</t>
  </si>
  <si>
    <t>584171</t>
  </si>
  <si>
    <t>YAĞMURLAR TR-1 45-78-M00753_49299763</t>
  </si>
  <si>
    <t>05.10.2019 08:09:48</t>
  </si>
  <si>
    <t>607202</t>
  </si>
  <si>
    <t>YAĞMURLU TARIMSAL SULAMA TR-1 45-76-L00156_DIREK TIPI TRAFO HUCRESI H01</t>
  </si>
  <si>
    <t>10.10.2019 16:10:04</t>
  </si>
  <si>
    <t>10.10.2019 17:10:15</t>
  </si>
  <si>
    <t>607231</t>
  </si>
  <si>
    <t>10.10.2019 17:24:59</t>
  </si>
  <si>
    <t>10.10.2019 17:41:01</t>
  </si>
  <si>
    <t>607068</t>
  </si>
  <si>
    <t>YAĞMURLU TARIMSAL SULAMA TR-6 45-76-L00162_DIREK TIPI TRAFO HUCRESI H01</t>
  </si>
  <si>
    <t>10.10.2019 10:40:35</t>
  </si>
  <si>
    <t>10.10.2019 13:09:51</t>
  </si>
  <si>
    <t>611798</t>
  </si>
  <si>
    <t>YAĞMURLU TARIMSAL SULAMA TR-2 45-76-L00158_45-76-L00158</t>
  </si>
  <si>
    <t>22.10.2019 19:30:30</t>
  </si>
  <si>
    <t>23.10.2019 13:39:01</t>
  </si>
  <si>
    <t>612046</t>
  </si>
  <si>
    <t>23.10.2019 15:38:14</t>
  </si>
  <si>
    <t>23.10.2019 16:54:02</t>
  </si>
  <si>
    <t>611560</t>
  </si>
  <si>
    <t>YAĞMURLU TARIMSAL SULAMA TR-3 45-76-L00160_DIREK TIPI TRAFO HUCRESI H01</t>
  </si>
  <si>
    <t>22.10.2019 10:10:29</t>
  </si>
  <si>
    <t>22.10.2019 11:39:06</t>
  </si>
  <si>
    <t>542663</t>
  </si>
  <si>
    <t>YAĞMURLU TR-3 45-76-L00171_A</t>
  </si>
  <si>
    <t>02.10.2019 12:18:46</t>
  </si>
  <si>
    <t>02.10.2019 14:29:24</t>
  </si>
  <si>
    <t>611374</t>
  </si>
  <si>
    <t>21.10.2019 17:15:00</t>
  </si>
  <si>
    <t>21.10.2019 17:16:00</t>
  </si>
  <si>
    <t>622260</t>
  </si>
  <si>
    <t>M-1852 YAKAKÖY TR-2 35-02-M01852_35-02-M01852</t>
  </si>
  <si>
    <t>24.10.2019 09:50:00</t>
  </si>
  <si>
    <t>24.10.2019 14:18:56</t>
  </si>
  <si>
    <t>595109</t>
  </si>
  <si>
    <t>M-1856 YAKAKÖY TR-5 35-02-M01856_910051092</t>
  </si>
  <si>
    <t>06.10.2019 15:45:41</t>
  </si>
  <si>
    <t>06.10.2019 16:57:37</t>
  </si>
  <si>
    <t>584128</t>
  </si>
  <si>
    <t>YAKACIK TR-3 35-20-L00240_5827832</t>
  </si>
  <si>
    <t>05.10.2019 07:13:06</t>
  </si>
  <si>
    <t>05.10.2019 08:08:59</t>
  </si>
  <si>
    <t>594627</t>
  </si>
  <si>
    <t>YAKACIK TR-1 35-20-L00232_35-20-L00232</t>
  </si>
  <si>
    <t>05.10.2019 16:22:44</t>
  </si>
  <si>
    <t>05.10.2019 17:22:08</t>
  </si>
  <si>
    <t>605423</t>
  </si>
  <si>
    <t>YAKACIK TR-3 35-20-L00240_35-20-L00240</t>
  </si>
  <si>
    <t>07.10.2019 11:15:00</t>
  </si>
  <si>
    <t>07.10.2019 15:50:52</t>
  </si>
  <si>
    <t>606425</t>
  </si>
  <si>
    <t>YAKACIK TR-7 35-20-L00245_6146681</t>
  </si>
  <si>
    <t>09.10.2019 03:26:10</t>
  </si>
  <si>
    <t>09.10.2019 07:53:36</t>
  </si>
  <si>
    <t>608907</t>
  </si>
  <si>
    <t>YAKAKÖY KÖK 45-75-M00067_  M06</t>
  </si>
  <si>
    <t>15.10.2019 09:05:00</t>
  </si>
  <si>
    <t>15.10.2019 17:19:52</t>
  </si>
  <si>
    <t>607528</t>
  </si>
  <si>
    <t>11.10.2019 12:44:37</t>
  </si>
  <si>
    <t>11.10.2019 13:59:45</t>
  </si>
  <si>
    <t>563233</t>
  </si>
  <si>
    <t>YAKAKÖY TR-2 45-75-M00250_B</t>
  </si>
  <si>
    <t>03.10.2019 18:02:14</t>
  </si>
  <si>
    <t>03.10.2019 20:46:54</t>
  </si>
  <si>
    <t>634253</t>
  </si>
  <si>
    <t>YAKAKÖY ULUBEY TR-2 45-75-M00223_B</t>
  </si>
  <si>
    <t>30.10.2019 14:25:00</t>
  </si>
  <si>
    <t>30.10.2019 16:40:34</t>
  </si>
  <si>
    <t>634132</t>
  </si>
  <si>
    <t>YAKAKÖY TR-1 45-75-M00249_B</t>
  </si>
  <si>
    <t>30.10.2019 10:03:00</t>
  </si>
  <si>
    <t>30.10.2019 13:37:02</t>
  </si>
  <si>
    <t>595091</t>
  </si>
  <si>
    <t>YAKAKÖY TR-2 45-75-M00250_DIREK TIPI TRAFO HUCRESI H01</t>
  </si>
  <si>
    <t>06.10.2019 15:19:36</t>
  </si>
  <si>
    <t>06.10.2019 18:21:51</t>
  </si>
  <si>
    <t>611265</t>
  </si>
  <si>
    <t>21.10.2019 12:35:42</t>
  </si>
  <si>
    <t>21.10.2019 14:19:00</t>
  </si>
  <si>
    <t>611484</t>
  </si>
  <si>
    <t>YENİ ŞAKRAN TR-11 35-17-M00211_950308762</t>
  </si>
  <si>
    <t>22.10.2019 08:18:40</t>
  </si>
  <si>
    <t>22.10.2019 13:27:52</t>
  </si>
  <si>
    <t>611132</t>
  </si>
  <si>
    <t>21.10.2019 08:37:40</t>
  </si>
  <si>
    <t>21.10.2019 09:54:41</t>
  </si>
  <si>
    <t>634649</t>
  </si>
  <si>
    <t>31.10.2019 17:47:50</t>
  </si>
  <si>
    <t>31.10.2019 18:04:19</t>
  </si>
  <si>
    <t>606009</t>
  </si>
  <si>
    <t>YENİ ŞAKRAN TR-7 35-17-M00207_5656204</t>
  </si>
  <si>
    <t>08.10.2019 10:44:25</t>
  </si>
  <si>
    <t>08.10.2019 12:24:57</t>
  </si>
  <si>
    <t>609432</t>
  </si>
  <si>
    <t>YENİFOÇA TR-7 35-23-M00007_950417499</t>
  </si>
  <si>
    <t>16.10.2019 11:18:57</t>
  </si>
  <si>
    <t>16.10.2019 16:57:35</t>
  </si>
  <si>
    <t>594862</t>
  </si>
  <si>
    <t>YALNIZDAM TR-1 35-16-M00152_DIREK TIPI TRAFO HUCRESI H01</t>
  </si>
  <si>
    <t>06.10.2019 08:32:10</t>
  </si>
  <si>
    <t>06.10.2019 11:07:48</t>
  </si>
  <si>
    <t>632806</t>
  </si>
  <si>
    <t>YANLIZEV TR-1 35-16-L00250_DIREK TIPI TRAFO HUCRESI H01</t>
  </si>
  <si>
    <t>25.10.2019 17:19:29</t>
  </si>
  <si>
    <t>25.10.2019 18:06:19</t>
  </si>
  <si>
    <t>609595</t>
  </si>
  <si>
    <t>YAMANDERE TR-1 35-29-L00311_DIREK TIPI TRAFO HUCRESI H01</t>
  </si>
  <si>
    <t>16.10.2019 16:47:03</t>
  </si>
  <si>
    <t>16.10.2019 20:37:25</t>
  </si>
  <si>
    <t>606901</t>
  </si>
  <si>
    <t>10.10.2019 07:45:28</t>
  </si>
  <si>
    <t>10.10.2019 09:27:41</t>
  </si>
  <si>
    <t>608219</t>
  </si>
  <si>
    <t>KINIK İM 35-24-A00001_SOMA M08</t>
  </si>
  <si>
    <t>13.10.2019 11:03:00</t>
  </si>
  <si>
    <t>13.10.2019 14:20:11</t>
  </si>
  <si>
    <t>609045</t>
  </si>
  <si>
    <t>15.10.2019 12:20:17</t>
  </si>
  <si>
    <t>15.10.2019 12:38:00</t>
  </si>
  <si>
    <t>605769</t>
  </si>
  <si>
    <t>08.10.2019 02:07:00</t>
  </si>
  <si>
    <t>08.10.2019 02:30:09</t>
  </si>
  <si>
    <t>632783</t>
  </si>
  <si>
    <t>YATAĞAN TR-1 45-72-L00325_956493758</t>
  </si>
  <si>
    <t>25.10.2019 16:12:14</t>
  </si>
  <si>
    <t>25.10.2019 18:56:33</t>
  </si>
  <si>
    <t>609962</t>
  </si>
  <si>
    <t>YAYAKENT DM 35-24-M00209_BALABAN KÖYLER M04</t>
  </si>
  <si>
    <t>17.10.2019 12:26:28</t>
  </si>
  <si>
    <t>17.10.2019 13:52:39</t>
  </si>
  <si>
    <t>605526</t>
  </si>
  <si>
    <t>07.10.2019 14:25:27</t>
  </si>
  <si>
    <t>07.10.2019 15:00:03</t>
  </si>
  <si>
    <t>594511</t>
  </si>
  <si>
    <t>05.10.2019 13:03:12</t>
  </si>
  <si>
    <t>05.10.2019 14:46:47</t>
  </si>
  <si>
    <t>584059</t>
  </si>
  <si>
    <t>YAYAKENT TR-7 35-24-M00007_DIREK TIPI TRAFO HUCRESI H01</t>
  </si>
  <si>
    <t>05.10.2019 02:42:15</t>
  </si>
  <si>
    <t>05.10.2019 05:18:10</t>
  </si>
  <si>
    <t>584060</t>
  </si>
  <si>
    <t>YAYAKENT TR-8 35-24-M00008_DIREK TIPI TRAFO HUCRESI H01</t>
  </si>
  <si>
    <t>05.10.2019 03:10:54</t>
  </si>
  <si>
    <t>05.10.2019 05:44:52</t>
  </si>
  <si>
    <t>553088</t>
  </si>
  <si>
    <t>YAYAKENT TR-7 35-24-M00007_955225907</t>
  </si>
  <si>
    <t>03.10.2019 11:29:28</t>
  </si>
  <si>
    <t>03.10.2019 13:18:05</t>
  </si>
  <si>
    <t>583541</t>
  </si>
  <si>
    <t>04.10.2019 13:32:34</t>
  </si>
  <si>
    <t>04.10.2019 16:52:54</t>
  </si>
  <si>
    <t>583593</t>
  </si>
  <si>
    <t>YAYAKENT TR-2 35-24-M00002_955217339</t>
  </si>
  <si>
    <t>04.10.2019 13:41:00</t>
  </si>
  <si>
    <t>04.10.2019 17:22:22</t>
  </si>
  <si>
    <t>584324</t>
  </si>
  <si>
    <t>YAYAKIRILDIK TR-1 45-72-M00241_49478540</t>
  </si>
  <si>
    <t>05.10.2019 09:45:03</t>
  </si>
  <si>
    <t>05.10.2019 11:42:25</t>
  </si>
  <si>
    <t>607352</t>
  </si>
  <si>
    <t>TR-34 35-16-L00034_47578075</t>
  </si>
  <si>
    <t>11.10.2019 07:24:38</t>
  </si>
  <si>
    <t>11.10.2019 08:00:39</t>
  </si>
  <si>
    <t>633783</t>
  </si>
  <si>
    <t>YAYLAKÖY TR-1 35-24-M00088_DIREK TIPI TRAFO HUCRESI H01</t>
  </si>
  <si>
    <t>28.10.2019 18:29:57</t>
  </si>
  <si>
    <t>28.10.2019 19:07:35</t>
  </si>
  <si>
    <t>634351</t>
  </si>
  <si>
    <t>YAYLA KÖYÜ TR-1 35-21-L00093_A</t>
  </si>
  <si>
    <t>30.10.2019 18:50:11</t>
  </si>
  <si>
    <t>30.10.2019 22:29:42</t>
  </si>
  <si>
    <t>608743</t>
  </si>
  <si>
    <t>14.10.2019 17:11:47</t>
  </si>
  <si>
    <t>14.10.2019 20:31:20</t>
  </si>
  <si>
    <t>573434</t>
  </si>
  <si>
    <t>AYRANCILAR DM-3 35-26-M00795_EMAR DM3 M02</t>
  </si>
  <si>
    <t>04.10.2019 10:03:33</t>
  </si>
  <si>
    <t>04.10.2019 10:21:03</t>
  </si>
  <si>
    <t>611098</t>
  </si>
  <si>
    <t>UZUNALAN TR-1 45-72-M00212_45-72-M00212</t>
  </si>
  <si>
    <t>20.10.2019 22:08:09</t>
  </si>
  <si>
    <t>20.10.2019 23:00:45</t>
  </si>
  <si>
    <t>611514</t>
  </si>
  <si>
    <t>SÜLEYMANLI TR-3 45-72-L00301_956487030</t>
  </si>
  <si>
    <t>22.10.2019 09:18:06</t>
  </si>
  <si>
    <t>22.10.2019 15:29:20</t>
  </si>
  <si>
    <t>609373</t>
  </si>
  <si>
    <t>16.10.2019 09:51:38</t>
  </si>
  <si>
    <t>16.10.2019 11:35:10</t>
  </si>
  <si>
    <t>633723</t>
  </si>
  <si>
    <t>28.10.2019 15:46:28</t>
  </si>
  <si>
    <t>28.10.2019 17:08:47</t>
  </si>
  <si>
    <t>584463</t>
  </si>
  <si>
    <t>05.10.2019 12:23:38</t>
  </si>
  <si>
    <t>05.10.2019 13:43:12</t>
  </si>
  <si>
    <t>610948</t>
  </si>
  <si>
    <t>FOÇAKÖY TR-3 35-23-M00224_42067048</t>
  </si>
  <si>
    <t>20.10.2019 12:50:43</t>
  </si>
  <si>
    <t>20.10.2019 14:12:11</t>
  </si>
  <si>
    <t>632483</t>
  </si>
  <si>
    <t>YENİBAĞARASI TR-2 35-23-M00208_915105977</t>
  </si>
  <si>
    <t>24.10.2019 18:52:53</t>
  </si>
  <si>
    <t>24.10.2019 19:35:00</t>
  </si>
  <si>
    <t>632586</t>
  </si>
  <si>
    <t>MORDOĞAN TR-41 35-21-L00164_B</t>
  </si>
  <si>
    <t>25.10.2019 09:24:00</t>
  </si>
  <si>
    <t>25.10.2019 09:54:04</t>
  </si>
  <si>
    <t>632656</t>
  </si>
  <si>
    <t>ÇAMLIBELDE KONUT YAPI 35-21-L00161_A</t>
  </si>
  <si>
    <t>25.10.2019 11:21:00</t>
  </si>
  <si>
    <t>25.10.2019 15:58:56</t>
  </si>
  <si>
    <t>632610</t>
  </si>
  <si>
    <t>MORDOĞAN TR-25 35-21-L00153_A</t>
  </si>
  <si>
    <t>25.10.2019 10:01:00</t>
  </si>
  <si>
    <t>25.10.2019 11:23:01</t>
  </si>
  <si>
    <t>609367</t>
  </si>
  <si>
    <t>YENİ KURUDERE TR-1 35-20-M00060_DIREK TIPI TRAFO HUCRESI H01</t>
  </si>
  <si>
    <t>16.10.2019 18:26:42</t>
  </si>
  <si>
    <t>633277</t>
  </si>
  <si>
    <t>EURO GIDA KÖK 35-27-M00591_  M02</t>
  </si>
  <si>
    <t>27.10.2019 10:46:43</t>
  </si>
  <si>
    <t>27.10.2019 12:41:17</t>
  </si>
  <si>
    <t>606748</t>
  </si>
  <si>
    <t>TR-152 (DM-5/17) 35-19-M00152_  M01</t>
  </si>
  <si>
    <t>09.10.2019 17:28:00</t>
  </si>
  <si>
    <t>606771</t>
  </si>
  <si>
    <t>09.10.2019 17:28:06</t>
  </si>
  <si>
    <t>09.10.2019 19:05:06</t>
  </si>
  <si>
    <t>542709</t>
  </si>
  <si>
    <t>02.10.2019 12:07:30</t>
  </si>
  <si>
    <t>02.10.2019 14:45:27</t>
  </si>
  <si>
    <t>611250</t>
  </si>
  <si>
    <t>YENİCEKÖYÜ TR-1 45-86-M00215_DIREK TIPI TRAFO HUCRESI H01</t>
  </si>
  <si>
    <t>21.10.2019 12:05:32</t>
  </si>
  <si>
    <t>21.10.2019 13:10:17</t>
  </si>
  <si>
    <t>633852</t>
  </si>
  <si>
    <t>YENİCEKÖY TR-2 35-15-L00428_B</t>
  </si>
  <si>
    <t>29.10.2019 08:52:03</t>
  </si>
  <si>
    <t>29.10.2019 09:42:17</t>
  </si>
  <si>
    <t>542182</t>
  </si>
  <si>
    <t>01.10.2019 09:40:00</t>
  </si>
  <si>
    <t>01.10.2019 10:01:29</t>
  </si>
  <si>
    <t>608715</t>
  </si>
  <si>
    <t>YENİÇİFTLİK TR-1 35-20-L00399_48253439</t>
  </si>
  <si>
    <t>14.10.2019 16:07:00</t>
  </si>
  <si>
    <t>14.10.2019 17:31:53</t>
  </si>
  <si>
    <t>605631</t>
  </si>
  <si>
    <t>YENİÇİFTLİK KÖK 35-20-L00373_  L02</t>
  </si>
  <si>
    <t>07.10.2019 17:18:43</t>
  </si>
  <si>
    <t>07.10.2019 20:17:05</t>
  </si>
  <si>
    <t>584023</t>
  </si>
  <si>
    <t>MEHMET ÇOKAL SULAMA GRUBU 35-20-L00389_DIREK TIPI TRAFO HUCRESI H01</t>
  </si>
  <si>
    <t>05.10.2019 01:48:33</t>
  </si>
  <si>
    <t>05.10.2019 05:34:59</t>
  </si>
  <si>
    <t>584130</t>
  </si>
  <si>
    <t>05.10.2019 07:17:35</t>
  </si>
  <si>
    <t>05.10.2019 14:39:13</t>
  </si>
  <si>
    <t>610822</t>
  </si>
  <si>
    <t>YENİÇİFTLİK TR-1 35-20-L00399_950324657</t>
  </si>
  <si>
    <t>20.10.2019 08:00:19</t>
  </si>
  <si>
    <t>20.10.2019 15:02:21</t>
  </si>
  <si>
    <t>610227</t>
  </si>
  <si>
    <t>18.10.2019 08:22:41</t>
  </si>
  <si>
    <t>18.10.2019 09:08:18</t>
  </si>
  <si>
    <t>634131</t>
  </si>
  <si>
    <t>YENİÇİFTLİK TR-1 35-20-L00399_950324702</t>
  </si>
  <si>
    <t>30.10.2019 09:56:13</t>
  </si>
  <si>
    <t>30.10.2019 10:56:59</t>
  </si>
  <si>
    <t>607857</t>
  </si>
  <si>
    <t>YENİÇİFTLİK TR-2 35-20-L00400_950324761</t>
  </si>
  <si>
    <t>12.10.2019 10:05:29</t>
  </si>
  <si>
    <t>12.10.2019 11:43:18</t>
  </si>
  <si>
    <t>632561</t>
  </si>
  <si>
    <t>YENİKÖY DERE MAH. TR-3 35-31-L00182_DIREK TIPI TRAFO HUCRESI H01</t>
  </si>
  <si>
    <t>25.10.2019 16:57:30</t>
  </si>
  <si>
    <t>609320</t>
  </si>
  <si>
    <t>YENİKÖY MERKEZ TR-1 35-31-L00183_35-31-L00183</t>
  </si>
  <si>
    <t>16.10.2019 09:05:00</t>
  </si>
  <si>
    <t>16.10.2019 17:21:04</t>
  </si>
  <si>
    <t>609814</t>
  </si>
  <si>
    <t>YENİKÖY GÖLCÜK TR-2 35-31-L00184_DIREK TIPI TRAFO HUCRESI H01</t>
  </si>
  <si>
    <t>17.10.2019 16:25:09</t>
  </si>
  <si>
    <t>611137</t>
  </si>
  <si>
    <t>YENİKÖY DERE MAH. TR-3 35-31-L00182_35-31-L00182</t>
  </si>
  <si>
    <t>21.10.2019 08:55:00</t>
  </si>
  <si>
    <t>21.10.2019 17:39:20</t>
  </si>
  <si>
    <t>611555</t>
  </si>
  <si>
    <t>22.10.2019 10:07:00</t>
  </si>
  <si>
    <t>22.10.2019 17:46:57</t>
  </si>
  <si>
    <t>632480</t>
  </si>
  <si>
    <t>YENİKÖY DERE MAH. TR-3 35-31-L00182_47918316</t>
  </si>
  <si>
    <t>24.10.2019 18:34:46</t>
  </si>
  <si>
    <t>24.10.2019 20:07:52</t>
  </si>
  <si>
    <t>611858</t>
  </si>
  <si>
    <t>23.10.2019 08:34:00</t>
  </si>
  <si>
    <t>23.10.2019 17:29:23</t>
  </si>
  <si>
    <t>633361</t>
  </si>
  <si>
    <t>YENİKÖY TR-1 35-22-M00276_DIREK TIPI TRAFO HUCRESI H01</t>
  </si>
  <si>
    <t>27.10.2019 15:10:48</t>
  </si>
  <si>
    <t>27.10.2019 16:51:15</t>
  </si>
  <si>
    <t>633366</t>
  </si>
  <si>
    <t>PERLİT KÖK 35-22-M00094_  M03</t>
  </si>
  <si>
    <t>27.10.2019 15:35:07</t>
  </si>
  <si>
    <t>27.10.2019 16:51:21</t>
  </si>
  <si>
    <t>605907</t>
  </si>
  <si>
    <t>YENİKÖY TR-3 35-22-M00278_35-22-M00278</t>
  </si>
  <si>
    <t>08.10.2019 08:56:26</t>
  </si>
  <si>
    <t>08.10.2019 09:39:25</t>
  </si>
  <si>
    <t>606362</t>
  </si>
  <si>
    <t>08.10.2019 20:09:38</t>
  </si>
  <si>
    <t>08.10.2019 20:51:46</t>
  </si>
  <si>
    <t>606672</t>
  </si>
  <si>
    <t>09.10.2019 14:40:17</t>
  </si>
  <si>
    <t>594494</t>
  </si>
  <si>
    <t>05.10.2019 13:13:42</t>
  </si>
  <si>
    <t>05.10.2019 14:49:08</t>
  </si>
  <si>
    <t>633043</t>
  </si>
  <si>
    <t>TARIMSAL SULAMA TR-20 45-85-L00085_45-85-L00085</t>
  </si>
  <si>
    <t>26.10.2019 13:37:38</t>
  </si>
  <si>
    <t>26.10.2019 14:07:22</t>
  </si>
  <si>
    <t>611538</t>
  </si>
  <si>
    <t>YENİKÖY TR-1 45-77-L00178_B</t>
  </si>
  <si>
    <t>22.10.2019 09:34:06</t>
  </si>
  <si>
    <t>22.10.2019 13:54:12</t>
  </si>
  <si>
    <t>609972</t>
  </si>
  <si>
    <t>YENİKÖY TR-4 45-71-M00125_  M03</t>
  </si>
  <si>
    <t>17.10.2019 13:05:00</t>
  </si>
  <si>
    <t>17.10.2019 15:24:47</t>
  </si>
  <si>
    <t>609844</t>
  </si>
  <si>
    <t>17.10.2019 09:21:48</t>
  </si>
  <si>
    <t>17.10.2019 12:54:58</t>
  </si>
  <si>
    <t>594573</t>
  </si>
  <si>
    <t>AKÇAPINAR TARIMSAL SULAMA TR-2 45-83-M00575_DIREK TIPI TRAFO HUCRESI H01</t>
  </si>
  <si>
    <t>05.10.2019 15:43:56</t>
  </si>
  <si>
    <t>05.10.2019 17:45:55</t>
  </si>
  <si>
    <t>584255</t>
  </si>
  <si>
    <t>05.10.2019 08:59:25</t>
  </si>
  <si>
    <t>05.10.2019 09:47:45</t>
  </si>
  <si>
    <t>594999</t>
  </si>
  <si>
    <t>YENİKÖY TR-1 35-22-M00276_950042171</t>
  </si>
  <si>
    <t>06.10.2019 12:13:52</t>
  </si>
  <si>
    <t>06.10.2019 13:09:35</t>
  </si>
  <si>
    <t>606866</t>
  </si>
  <si>
    <t>09.10.2019 21:55:48</t>
  </si>
  <si>
    <t>10.10.2019 00:56:48</t>
  </si>
  <si>
    <t>607238</t>
  </si>
  <si>
    <t>10.10.2019 17:25:29</t>
  </si>
  <si>
    <t>10.10.2019 18:16:52</t>
  </si>
  <si>
    <t>607381</t>
  </si>
  <si>
    <t>YENİKÖY TR-3 35-22-M00278_C</t>
  </si>
  <si>
    <t>11.10.2019 08:11:17</t>
  </si>
  <si>
    <t>11.10.2019 09:40:58</t>
  </si>
  <si>
    <t>610335</t>
  </si>
  <si>
    <t>18.10.2019 14:53:03</t>
  </si>
  <si>
    <t>18.10.2019 17:19:00</t>
  </si>
  <si>
    <t>610678</t>
  </si>
  <si>
    <t>YENİKÖY TR-5 35-22-M00272_9964682</t>
  </si>
  <si>
    <t>19.10.2019 16:23:31</t>
  </si>
  <si>
    <t>19.10.2019 17:04:49</t>
  </si>
  <si>
    <t>609173</t>
  </si>
  <si>
    <t>15.10.2019 17:04:33</t>
  </si>
  <si>
    <t>15.10.2019 17:39:09</t>
  </si>
  <si>
    <t>632969</t>
  </si>
  <si>
    <t>YENİKÖY TR-1 35-23-M00085_950409710</t>
  </si>
  <si>
    <t>26.10.2019 09:45:16</t>
  </si>
  <si>
    <t>26.10.2019 11:46:34</t>
  </si>
  <si>
    <t>634232</t>
  </si>
  <si>
    <t>30.10.2019 12:58:03</t>
  </si>
  <si>
    <t>30.10.2019 13:30:04</t>
  </si>
  <si>
    <t>583907</t>
  </si>
  <si>
    <t>04.10.2019 23:47:31</t>
  </si>
  <si>
    <t>05.10.2019 01:59:42</t>
  </si>
  <si>
    <t>607335</t>
  </si>
  <si>
    <t>11.10.2019 00:18:26</t>
  </si>
  <si>
    <t>11.10.2019 02:07:21</t>
  </si>
  <si>
    <t>612035</t>
  </si>
  <si>
    <t>YENİOBA TR-1 35-29-L00073_950324453</t>
  </si>
  <si>
    <t>23.10.2019 14:56:39</t>
  </si>
  <si>
    <t>23.10.2019 17:15:41</t>
  </si>
  <si>
    <t>607961</t>
  </si>
  <si>
    <t>YENİOBA TR-1 35-29-L00073_950324293</t>
  </si>
  <si>
    <t>12.10.2019 13:51:41</t>
  </si>
  <si>
    <t>12.10.2019 15:44:33</t>
  </si>
  <si>
    <t>609650</t>
  </si>
  <si>
    <t>KAYIŞLAR KÖK 45-80-M00183_  M05</t>
  </si>
  <si>
    <t>16.10.2019 18:29:00</t>
  </si>
  <si>
    <t>16.10.2019 18:55:36</t>
  </si>
  <si>
    <t>609646</t>
  </si>
  <si>
    <t>KAYIŞLAR KÖK 45-80-M00183_  M06</t>
  </si>
  <si>
    <t>16.10.2019 18:20:04</t>
  </si>
  <si>
    <t>16.10.2019 18:41:06</t>
  </si>
  <si>
    <t>634708</t>
  </si>
  <si>
    <t>31.10.2019 21:59:49</t>
  </si>
  <si>
    <t>31.10.2019 22:57:38</t>
  </si>
  <si>
    <t>633258</t>
  </si>
  <si>
    <t>YENİŞEHİR TR-1 35-31-L00377_47864329</t>
  </si>
  <si>
    <t>27.10.2019 10:04:00</t>
  </si>
  <si>
    <t>27.10.2019 12:16:03</t>
  </si>
  <si>
    <t>606653</t>
  </si>
  <si>
    <t>YENİŞEHİR TR-4 35-31-L00112_47864153</t>
  </si>
  <si>
    <t>09.10.2019 13:27:14</t>
  </si>
  <si>
    <t>09.10.2019 19:19:02</t>
  </si>
  <si>
    <t>595244</t>
  </si>
  <si>
    <t>YENİŞEHİR TR-1 35-31-L00377_942397065</t>
  </si>
  <si>
    <t>06.10.2019 20:01:47</t>
  </si>
  <si>
    <t>06.10.2019 21:50:28</t>
  </si>
  <si>
    <t>605498</t>
  </si>
  <si>
    <t>07.10.2019 13:36:28</t>
  </si>
  <si>
    <t>07.10.2019 18:27:03</t>
  </si>
  <si>
    <t>594619</t>
  </si>
  <si>
    <t>BOZDAĞ TR-7 35-15-L00290_C</t>
  </si>
  <si>
    <t>05.10.2019 16:25:16</t>
  </si>
  <si>
    <t>05.10.2019 19:36:02</t>
  </si>
  <si>
    <t>611543</t>
  </si>
  <si>
    <t>22.10.2019 09:52:42</t>
  </si>
  <si>
    <t>22.10.2019 12:28:26</t>
  </si>
  <si>
    <t>611547</t>
  </si>
  <si>
    <t>22.10.2019 09:48:39</t>
  </si>
  <si>
    <t>22.10.2019 12:17:55</t>
  </si>
  <si>
    <t>605766</t>
  </si>
  <si>
    <t>08.10.2019 01:50:01</t>
  </si>
  <si>
    <t>08.10.2019 02:34:32</t>
  </si>
  <si>
    <t>605742</t>
  </si>
  <si>
    <t>07.10.2019 23:08:34</t>
  </si>
  <si>
    <t>08.10.2019 02:23:26</t>
  </si>
  <si>
    <t>607660</t>
  </si>
  <si>
    <t>11.10.2019 17:22:21</t>
  </si>
  <si>
    <t>11.10.2019 17:47:30</t>
  </si>
  <si>
    <t>607959</t>
  </si>
  <si>
    <t>TR-1-1/5 CEZAEVİ KABİN 35-20-L00005_955193134</t>
  </si>
  <si>
    <t>12.10.2019 13:32:10</t>
  </si>
  <si>
    <t>12.10.2019 14:47:34</t>
  </si>
  <si>
    <t>633644</t>
  </si>
  <si>
    <t>TR-1-3/8 YENİ MAHALLE 35-20-L00024_955190316</t>
  </si>
  <si>
    <t>28.10.2019 12:10:25</t>
  </si>
  <si>
    <t>28.10.2019 15:24:10</t>
  </si>
  <si>
    <t>609648</t>
  </si>
  <si>
    <t>YALNIZCUMA TR 45-74-M00191_DIREK TIPI TRAFO HUCRESI H01</t>
  </si>
  <si>
    <t>16.10.2019 18:04:28</t>
  </si>
  <si>
    <t>16.10.2019 20:12:54</t>
  </si>
  <si>
    <t>608894</t>
  </si>
  <si>
    <t>YEŞİLDERE KAZALLI TR-3 35-31-L00164_35-31-L00164</t>
  </si>
  <si>
    <t>15.10.2019 16:03:08</t>
  </si>
  <si>
    <t>583808</t>
  </si>
  <si>
    <t>KORDON KÖK 45-78-M00730_  M01</t>
  </si>
  <si>
    <t>04.10.2019 19:19:55</t>
  </si>
  <si>
    <t>04.10.2019 20:52:26</t>
  </si>
  <si>
    <t>607406</t>
  </si>
  <si>
    <t>YEŞİLKÖY TR-2 35-27-M00856_DIREK TIPI TRAFO HUCRESI H01</t>
  </si>
  <si>
    <t>11.10.2019 09:21:18</t>
  </si>
  <si>
    <t>11.10.2019 12:38:11</t>
  </si>
  <si>
    <t>607709</t>
  </si>
  <si>
    <t>YEŞİLKÖY TR-1 45-86-M00106_DIREK TIPI TRAFO HUCRESI H01</t>
  </si>
  <si>
    <t>11.10.2019 19:32:31</t>
  </si>
  <si>
    <t>11.10.2019 20:27:20</t>
  </si>
  <si>
    <t>605857</t>
  </si>
  <si>
    <t>YEŞİLKÖY TR-1 45-86-M00106_A</t>
  </si>
  <si>
    <t>08.10.2019 07:46:13</t>
  </si>
  <si>
    <t>08.10.2019 08:35:29</t>
  </si>
  <si>
    <t>606132</t>
  </si>
  <si>
    <t>YEŞİLKÖY TR-1 45-71-M01821_DIREK TIPI TRAFO HUCRESI H01</t>
  </si>
  <si>
    <t>08.10.2019 13:04:37</t>
  </si>
  <si>
    <t>08.10.2019 14:36:42</t>
  </si>
  <si>
    <t>605328</t>
  </si>
  <si>
    <t>K-1215 35-01-K01215_B01B B</t>
  </si>
  <si>
    <t>07.10.2019 09:07:00</t>
  </si>
  <si>
    <t>07.10.2019 10:41:04</t>
  </si>
  <si>
    <t>607429</t>
  </si>
  <si>
    <t>11.10.2019 10:00:00</t>
  </si>
  <si>
    <t>11.10.2019 13:40:51</t>
  </si>
  <si>
    <t>633181</t>
  </si>
  <si>
    <t>26.10.2019 21:50:28</t>
  </si>
  <si>
    <t>26.10.2019 23:02:49</t>
  </si>
  <si>
    <t>633128</t>
  </si>
  <si>
    <t>26.10.2019 17:58:35</t>
  </si>
  <si>
    <t>26.10.2019 19:56:51</t>
  </si>
  <si>
    <t>583706</t>
  </si>
  <si>
    <t>TAHİR SILAY SULAMA GRUBU 35-29-M00261_A</t>
  </si>
  <si>
    <t>04.10.2019 17:18:36</t>
  </si>
  <si>
    <t>04.10.2019 18:47:04</t>
  </si>
  <si>
    <t>609831</t>
  </si>
  <si>
    <t>YEŞİLTEPE TUTAK MAH. TR-2 35-32-L00049_35-32-L00049</t>
  </si>
  <si>
    <t>17.10.2019 14:07:49</t>
  </si>
  <si>
    <t>595165</t>
  </si>
  <si>
    <t>YEŞİLYAYLA TR-11 OKUL YANI 45-77-M00133_DIREK TIPI TRAFO HUCRESI H01</t>
  </si>
  <si>
    <t>06.10.2019 17:30:06</t>
  </si>
  <si>
    <t>06.10.2019 19:18:13</t>
  </si>
  <si>
    <t>595027</t>
  </si>
  <si>
    <t>YEŞİLYAYLA TR-5 45-77-M00138_DIREK TIPI TRAFO HUCRESI H01</t>
  </si>
  <si>
    <t>06.10.2019 13:03:44</t>
  </si>
  <si>
    <t>06.10.2019 15:52:38</t>
  </si>
  <si>
    <t>584189</t>
  </si>
  <si>
    <t>YEŞİLYAYLA TR-6 ÇAVDARLAR 45-77-M00136_DIREK TIPI TRAFO HUCRESI H01</t>
  </si>
  <si>
    <t>05.10.2019 08:24:32</t>
  </si>
  <si>
    <t>05.10.2019 10:06:07</t>
  </si>
  <si>
    <t>605692</t>
  </si>
  <si>
    <t>07.10.2019 19:32:07</t>
  </si>
  <si>
    <t>07.10.2019 20:32:21</t>
  </si>
  <si>
    <t>595162</t>
  </si>
  <si>
    <t>YEŞİLYAYLA TR-8 AKÇALAR CAMİİ YANI 45-77-M00137_DIREK TIPI TRAFO HUCRESI H01</t>
  </si>
  <si>
    <t>06.10.2019 16:46:16</t>
  </si>
  <si>
    <t>06.10.2019 20:19:32</t>
  </si>
  <si>
    <t>607565</t>
  </si>
  <si>
    <t>YEŞİLYURT TR-2 35-27-M01023_  H</t>
  </si>
  <si>
    <t>11.10.2019 13:49:08</t>
  </si>
  <si>
    <t>11.10.2019 15:14:12</t>
  </si>
  <si>
    <t>584061</t>
  </si>
  <si>
    <t>YEŞİLYURT DM 45-73-M00476_  M04</t>
  </si>
  <si>
    <t>05.10.2019 03:56:40</t>
  </si>
  <si>
    <t>05.10.2019 04:43:52</t>
  </si>
  <si>
    <t>542395</t>
  </si>
  <si>
    <t>YEŞİLYURT TR-5 45-73-M00802_A</t>
  </si>
  <si>
    <t>01.10.2019 16:00:59</t>
  </si>
  <si>
    <t>01.10.2019 19:44:40</t>
  </si>
  <si>
    <t>609211</t>
  </si>
  <si>
    <t>YEŞİLYURT TR-13 45-73-M00488_B</t>
  </si>
  <si>
    <t>15.10.2019 18:26:42</t>
  </si>
  <si>
    <t>15.10.2019 19:28:30</t>
  </si>
  <si>
    <t>632758</t>
  </si>
  <si>
    <t>YEŞİLYURT TR-8 45-73-M00483_945640469</t>
  </si>
  <si>
    <t>25.10.2019 15:08:30</t>
  </si>
  <si>
    <t>25.10.2019 17:12:11</t>
  </si>
  <si>
    <t>634453</t>
  </si>
  <si>
    <t>YEŞİLYURT DM 45-73-M00476_  M05</t>
  </si>
  <si>
    <t>31.10.2019 09:39:37</t>
  </si>
  <si>
    <t>31.10.2019 09:55:28</t>
  </si>
  <si>
    <t>633414</t>
  </si>
  <si>
    <t>YEŞİLYURT TR-2 45-75-M00358_  H</t>
  </si>
  <si>
    <t>27.10.2019 17:40:33</t>
  </si>
  <si>
    <t>27.10.2019 19:27:09</t>
  </si>
  <si>
    <t>594884</t>
  </si>
  <si>
    <t>M-1705 35-02-M01705_35-02-M01705</t>
  </si>
  <si>
    <t>06.10.2019 09:31:00</t>
  </si>
  <si>
    <t>06.10.2019 11:35:26</t>
  </si>
  <si>
    <t>608114</t>
  </si>
  <si>
    <t>YAKAPINAR TR-1 35-20-L00148_955193308</t>
  </si>
  <si>
    <t>12.10.2019 20:53:58</t>
  </si>
  <si>
    <t>12.10.2019 22:20:29</t>
  </si>
  <si>
    <t>610635</t>
  </si>
  <si>
    <t>AKÇAKİLİSE TR-1 35-21-L00044_B</t>
  </si>
  <si>
    <t>19.10.2019 14:35:43</t>
  </si>
  <si>
    <t>20.10.2019 13:07:36</t>
  </si>
  <si>
    <t>632761</t>
  </si>
  <si>
    <t>YİĞİTLER TR-1 35-27-L00225_98719015</t>
  </si>
  <si>
    <t>25.10.2019 14:50:14</t>
  </si>
  <si>
    <t>25.10.2019 18:24:58</t>
  </si>
  <si>
    <t>632926</t>
  </si>
  <si>
    <t>26.10.2019 08:25:15</t>
  </si>
  <si>
    <t>26.10.2019 09:04:07</t>
  </si>
  <si>
    <t>633213</t>
  </si>
  <si>
    <t>27.10.2019 08:21:09</t>
  </si>
  <si>
    <t>27.10.2019 09:04:07</t>
  </si>
  <si>
    <t>634107</t>
  </si>
  <si>
    <t>YOLÜSTÜ İM 35-15-A00002_GERÇEKLİ L24</t>
  </si>
  <si>
    <t>30.10.2019 09:19:53</t>
  </si>
  <si>
    <t>30.10.2019 09:54:53</t>
  </si>
  <si>
    <t>610476</t>
  </si>
  <si>
    <t>YOLÜSTÜ İM 35-15-A00002_ERTUĞRUL L27</t>
  </si>
  <si>
    <t>19.10.2019 09:36:57</t>
  </si>
  <si>
    <t>19.10.2019 15:15:38</t>
  </si>
  <si>
    <t>609936</t>
  </si>
  <si>
    <t>İBRAHİMKUYU DM 35-15-M00286_TR 7-TR 8 M12</t>
  </si>
  <si>
    <t>17.10.2019 11:47:37</t>
  </si>
  <si>
    <t>609359</t>
  </si>
  <si>
    <t>YOLÜSTÜ İM 35-15-A00002_YOLÜSTÜ MERKEZ L20</t>
  </si>
  <si>
    <t>16.10.2019 09:48:52</t>
  </si>
  <si>
    <t>16.10.2019 13:57:34</t>
  </si>
  <si>
    <t>609412</t>
  </si>
  <si>
    <t>16.10.2019 10:48:53</t>
  </si>
  <si>
    <t>16.10.2019 15:13:54</t>
  </si>
  <si>
    <t>609543</t>
  </si>
  <si>
    <t>16.10.2019 14:48:00</t>
  </si>
  <si>
    <t>16.10.2019 15:38:44</t>
  </si>
  <si>
    <t>611312</t>
  </si>
  <si>
    <t>YOLÜSTÜ TR-1 35-15-L00915_B</t>
  </si>
  <si>
    <t>21.10.2019 14:32:00</t>
  </si>
  <si>
    <t>21.10.2019 15:01:16</t>
  </si>
  <si>
    <t>610811</t>
  </si>
  <si>
    <t>20.10.2019 07:47:11</t>
  </si>
  <si>
    <t>20.10.2019 08:40:22</t>
  </si>
  <si>
    <t>612033</t>
  </si>
  <si>
    <t>23.10.2019 15:04:39</t>
  </si>
  <si>
    <t>23.10.2019 17:22:27</t>
  </si>
  <si>
    <t>608509</t>
  </si>
  <si>
    <t>14.10.2019 18:10:00</t>
  </si>
  <si>
    <t>608918</t>
  </si>
  <si>
    <t>15.10.2019 09:19:00</t>
  </si>
  <si>
    <t>15.10.2019 18:56:20</t>
  </si>
  <si>
    <t>608919</t>
  </si>
  <si>
    <t>YOLÜSTÜ İM 35-15-A00002_YOLÜSTÜ-2 M07</t>
  </si>
  <si>
    <t>15.10.2019 09:21:00</t>
  </si>
  <si>
    <t>15.10.2019 18:19:00</t>
  </si>
  <si>
    <t>605621</t>
  </si>
  <si>
    <t>YOLÜSTÜ İM 35-15-A00002_BİRGİ-2 L23</t>
  </si>
  <si>
    <t>07.10.2019 17:10:46</t>
  </si>
  <si>
    <t>07.10.2019 18:09:17</t>
  </si>
  <si>
    <t>605927</t>
  </si>
  <si>
    <t>08.10.2019 09:20:26</t>
  </si>
  <si>
    <t>08.10.2019 09:44:21</t>
  </si>
  <si>
    <t>605878</t>
  </si>
  <si>
    <t>08.10.2019 08:29:40</t>
  </si>
  <si>
    <t>08.10.2019 08:55:37</t>
  </si>
  <si>
    <t>606914</t>
  </si>
  <si>
    <t>10.10.2019 08:26:42</t>
  </si>
  <si>
    <t>10.10.2019 09:07:04</t>
  </si>
  <si>
    <t>605361</t>
  </si>
  <si>
    <t>07.10.2019 16:39:04</t>
  </si>
  <si>
    <t>595297</t>
  </si>
  <si>
    <t>07.10.2019 07:00:09</t>
  </si>
  <si>
    <t>07.10.2019 07:27:15</t>
  </si>
  <si>
    <t>605484</t>
  </si>
  <si>
    <t>YOLÜSTÜ İM 35-15-A00002_KÜÇÜKAVULCUK L17</t>
  </si>
  <si>
    <t>07.10.2019 13:16:53</t>
  </si>
  <si>
    <t>07.10.2019 16:39:03</t>
  </si>
  <si>
    <t>605457</t>
  </si>
  <si>
    <t>07.10.2019 12:19:12</t>
  </si>
  <si>
    <t>07.10.2019 13:11:43</t>
  </si>
  <si>
    <t>553036</t>
  </si>
  <si>
    <t>İBRAHİMKUYU DM 35-15-M00286_ARITMA M10</t>
  </si>
  <si>
    <t>03.10.2019 10:16:00</t>
  </si>
  <si>
    <t>03.10.2019 14:15:27</t>
  </si>
  <si>
    <t>612128</t>
  </si>
  <si>
    <t>TR-45 35-16-L00045_953347514</t>
  </si>
  <si>
    <t>23.10.2019 17:55:19</t>
  </si>
  <si>
    <t>23.10.2019 19:47:48</t>
  </si>
  <si>
    <t>610696</t>
  </si>
  <si>
    <t>SANCAKLI TR-2 35-22-M00158_955253767</t>
  </si>
  <si>
    <t>19.10.2019 16:55:58</t>
  </si>
  <si>
    <t>19.10.2019 17:55:40</t>
  </si>
  <si>
    <t>611344</t>
  </si>
  <si>
    <t>SANCAKLI TR-1 35-22-M00155_955253958</t>
  </si>
  <si>
    <t>21.10.2019 15:45:36</t>
  </si>
  <si>
    <t>21.10.2019 16:53:08</t>
  </si>
  <si>
    <t>633592</t>
  </si>
  <si>
    <t>YUKARI AKTEPE KÖYÜ TR-1 35-32-L00073_  H</t>
  </si>
  <si>
    <t>28.10.2019 10:06:58</t>
  </si>
  <si>
    <t>28.10.2019 11:57:30</t>
  </si>
  <si>
    <t>553091</t>
  </si>
  <si>
    <t>YUKARIAKTEPE OVACIK TR-5 35-32-L00076_946409631</t>
  </si>
  <si>
    <t>03.10.2019 12:23:36</t>
  </si>
  <si>
    <t>03.10.2019 14:18:49</t>
  </si>
  <si>
    <t>583765</t>
  </si>
  <si>
    <t>YUKARI ÇOBANİSA ŞİRİN MAHALLE 45-71-M00622_43137247</t>
  </si>
  <si>
    <t>04.10.2019 16:25:42</t>
  </si>
  <si>
    <t>04.10.2019 21:22:04</t>
  </si>
  <si>
    <t>610637</t>
  </si>
  <si>
    <t>YUKARI ÇOBANİSA TR-1 45-71-M00626_DIREK TIPI TRAFO HUCRESI H01</t>
  </si>
  <si>
    <t>19.10.2019 14:37:48</t>
  </si>
  <si>
    <t>19.10.2019 17:14:19</t>
  </si>
  <si>
    <t>609607</t>
  </si>
  <si>
    <t>YUKARI GÜLLÜCE 45-81-M00167_45-81-M00167</t>
  </si>
  <si>
    <t>16.10.2019 17:09:16</t>
  </si>
  <si>
    <t>16.10.2019 18:12:17</t>
  </si>
  <si>
    <t>573405</t>
  </si>
  <si>
    <t>04.10.2019 09:33:50</t>
  </si>
  <si>
    <t>04.10.2019 11:02:10</t>
  </si>
  <si>
    <t>608097</t>
  </si>
  <si>
    <t>12.10.2019 19:45:38</t>
  </si>
  <si>
    <t>12.10.2019 23:02:34</t>
  </si>
  <si>
    <t>607791</t>
  </si>
  <si>
    <t>12.10.2019 08:14:52</t>
  </si>
  <si>
    <t>12.10.2019 09:13:53</t>
  </si>
  <si>
    <t>584448</t>
  </si>
  <si>
    <t>YUKARIKIRIKLAR TR-1 35-16-M00063_47535558</t>
  </si>
  <si>
    <t>05.10.2019 11:59:52</t>
  </si>
  <si>
    <t>05.10.2019 15:02:57</t>
  </si>
  <si>
    <t>606794</t>
  </si>
  <si>
    <t>YENİOBA TR-1 35-29-L00073_950344790</t>
  </si>
  <si>
    <t>09.10.2019 17:43:29</t>
  </si>
  <si>
    <t>09.10.2019 19:58:57</t>
  </si>
  <si>
    <t>583609</t>
  </si>
  <si>
    <t>YENİKÖY TR-1 35-22-M00276_955255662</t>
  </si>
  <si>
    <t>04.10.2019 14:25:13</t>
  </si>
  <si>
    <t>04.10.2019 17:33:43</t>
  </si>
  <si>
    <t>595089</t>
  </si>
  <si>
    <t>YENİKÖY TR-1 35-22-M00276_955255731</t>
  </si>
  <si>
    <t>06.10.2019 15:00:40</t>
  </si>
  <si>
    <t>06.10.2019 15:46:28</t>
  </si>
  <si>
    <t>633158</t>
  </si>
  <si>
    <t>YENİKÖY TR-2 45-78-L00305_953283743</t>
  </si>
  <si>
    <t>26.10.2019 18:49:52</t>
  </si>
  <si>
    <t>26.10.2019 20:35:14</t>
  </si>
  <si>
    <t>611080</t>
  </si>
  <si>
    <t>YENİKÖY YÖRÜKLER MAH. TR-5 35-15-L00505_950381741</t>
  </si>
  <si>
    <t>20.10.2019 19:46:41</t>
  </si>
  <si>
    <t>20.10.2019 21:54:58</t>
  </si>
  <si>
    <t>611690</t>
  </si>
  <si>
    <t>YENİKÖY GÖLCÜK TR-2 35-31-L00184_953701674</t>
  </si>
  <si>
    <t>22.10.2019 14:55:34</t>
  </si>
  <si>
    <t>22.10.2019 15:57:32</t>
  </si>
  <si>
    <t>611413</t>
  </si>
  <si>
    <t>YENİKÖY DERE MAH. TR-3 35-31-L00182_953701672</t>
  </si>
  <si>
    <t>21.10.2019 18:20:54</t>
  </si>
  <si>
    <t>21.10.2019 19:37:03</t>
  </si>
  <si>
    <t>608414</t>
  </si>
  <si>
    <t>YENİCEKÖY TR3 35-15-L00427_950362897</t>
  </si>
  <si>
    <t>13.10.2019 20:33:57</t>
  </si>
  <si>
    <t>14.10.2019 12:46:16</t>
  </si>
  <si>
    <t>594761</t>
  </si>
  <si>
    <t>YENİCEKÖY TR-1 35-15-L00426_950362454</t>
  </si>
  <si>
    <t>05.10.2019 19:44:27</t>
  </si>
  <si>
    <t>06.10.2019 14:10:03</t>
  </si>
  <si>
    <t>595209</t>
  </si>
  <si>
    <t>ARMUTLU TR-3 35-27-L00003_99701840</t>
  </si>
  <si>
    <t>06.10.2019 19:10:52</t>
  </si>
  <si>
    <t>07.10.2019 18:04:55</t>
  </si>
  <si>
    <t>608011</t>
  </si>
  <si>
    <t>MORDOĞAN TR-25 35-21-L00153_953365608</t>
  </si>
  <si>
    <t>12.10.2019 15:56:03</t>
  </si>
  <si>
    <t>12.10.2019 17:18:29</t>
  </si>
  <si>
    <t>632754</t>
  </si>
  <si>
    <t>BEKİRLER TR-1 45-72-M00247_947602712</t>
  </si>
  <si>
    <t>25.10.2019 15:06:05</t>
  </si>
  <si>
    <t>25.10.2019 19:22:33</t>
  </si>
  <si>
    <t>633384</t>
  </si>
  <si>
    <t>DM-3/34 35-26-M00766_956633023</t>
  </si>
  <si>
    <t>27.10.2019 16:25:59</t>
  </si>
  <si>
    <t>27.10.2019 19:24:29</t>
  </si>
  <si>
    <t>606648</t>
  </si>
  <si>
    <t>YAYLAKÖY KÖYÜ TR-1 45-71-M01710_953245705</t>
  </si>
  <si>
    <t>09.10.2019 13:05:06</t>
  </si>
  <si>
    <t>09.10.2019 18:48:19</t>
  </si>
  <si>
    <t>608223</t>
  </si>
  <si>
    <t>YAYAKIRILDIK TR-2 45-72-M00507_956521091</t>
  </si>
  <si>
    <t>13.10.2019 10:58:15</t>
  </si>
  <si>
    <t>13.10.2019 18:46:15</t>
  </si>
  <si>
    <t>606754</t>
  </si>
  <si>
    <t>YAYAKIRILDIK TR-2 45-72-M00507_956525359</t>
  </si>
  <si>
    <t>09.10.2019 16:47:15</t>
  </si>
  <si>
    <t>09.10.2019 18:41:16</t>
  </si>
  <si>
    <t>583600</t>
  </si>
  <si>
    <t>YAYAKENT TR-2 35-24-M00002_955217955</t>
  </si>
  <si>
    <t>04.10.2019 14:08:10</t>
  </si>
  <si>
    <t>04.10.2019 17:39:20</t>
  </si>
  <si>
    <t>563173</t>
  </si>
  <si>
    <t>YAYAKENT TR-8 35-24-M00008_955227025</t>
  </si>
  <si>
    <t>03.10.2019 15:37:35</t>
  </si>
  <si>
    <t>03.10.2019 17:53:31</t>
  </si>
  <si>
    <t>606780</t>
  </si>
  <si>
    <t>09.10.2019 17:45:11</t>
  </si>
  <si>
    <t>09.10.2019 19:18:44</t>
  </si>
  <si>
    <t>634514</t>
  </si>
  <si>
    <t>K-166 35-04-K00166_912494867</t>
  </si>
  <si>
    <t>31.10.2019 11:26:14</t>
  </si>
  <si>
    <t>31.10.2019 12:32:36</t>
  </si>
  <si>
    <t>594670</t>
  </si>
  <si>
    <t>YAKACIK TR-7 35-20-L00245_955212934</t>
  </si>
  <si>
    <t>05.10.2019 17:24:20</t>
  </si>
  <si>
    <t>05.10.2019 18:00:29</t>
  </si>
  <si>
    <t>607013</t>
  </si>
  <si>
    <t>YAĞLAR AZMAK TARIMSAL SULAMA GRUBU 35-31-L00048_956599514</t>
  </si>
  <si>
    <t>10.10.2019 09:11:14</t>
  </si>
  <si>
    <t>10.10.2019 11:27:58</t>
  </si>
  <si>
    <t>594656</t>
  </si>
  <si>
    <t>YAĞCILAR TR-1 35-32-L00134_946410291</t>
  </si>
  <si>
    <t>05.10.2019 16:52:30</t>
  </si>
  <si>
    <t>05.10.2019 18:59:17</t>
  </si>
  <si>
    <t>606534</t>
  </si>
  <si>
    <t>VİŞNELİ TR-1 35-27-M00952_912502958</t>
  </si>
  <si>
    <t>09.10.2019 09:50:03</t>
  </si>
  <si>
    <t>09.10.2019 17:16:16</t>
  </si>
  <si>
    <t>634336</t>
  </si>
  <si>
    <t>YOLÜSTÜ TR-8 35-15-M00271_950399006</t>
  </si>
  <si>
    <t>30.10.2019 18:11:31</t>
  </si>
  <si>
    <t>31.10.2019 21:20:11</t>
  </si>
  <si>
    <t>605703</t>
  </si>
  <si>
    <t>KAYMAKÇI TR-16 35-15-M00245_950395629</t>
  </si>
  <si>
    <t>07.10.2019 20:26:27</t>
  </si>
  <si>
    <t>07.10.2019 21:09:15</t>
  </si>
  <si>
    <t>633365</t>
  </si>
  <si>
    <t>YEŞİLYURT TR-6 45-73-M00913_945644570</t>
  </si>
  <si>
    <t>27.10.2019 15:31:12</t>
  </si>
  <si>
    <t>27.10.2019 17:18:40</t>
  </si>
  <si>
    <t>609307</t>
  </si>
  <si>
    <t>YEŞİLYURT TR-13 45-73-M00488_945639841</t>
  </si>
  <si>
    <t>16.10.2019 08:32:40</t>
  </si>
  <si>
    <t>16.10.2019 09:10:44</t>
  </si>
  <si>
    <t>609416</t>
  </si>
  <si>
    <t>YEŞİLYURT TR-13 45-73-M00488_945639840</t>
  </si>
  <si>
    <t>16.10.2019 10:45:45</t>
  </si>
  <si>
    <t>16.10.2019 11:35:42</t>
  </si>
  <si>
    <t>542725</t>
  </si>
  <si>
    <t>YEŞİLYURT TR-2 45-73-M00481_945644184</t>
  </si>
  <si>
    <t>02.10.2019 13:31:51</t>
  </si>
  <si>
    <t>02.10.2019 15:31:37</t>
  </si>
  <si>
    <t>583690</t>
  </si>
  <si>
    <t>YEŞİLYURT TR-2 45-73-M00481_945644192</t>
  </si>
  <si>
    <t>04.10.2019 16:58:44</t>
  </si>
  <si>
    <t>04.10.2019 18:41:11</t>
  </si>
  <si>
    <t>595188</t>
  </si>
  <si>
    <t>06.10.2019 18:20:57</t>
  </si>
  <si>
    <t>06.10.2019 19:39:06</t>
  </si>
  <si>
    <t>605934</t>
  </si>
  <si>
    <t>YEŞİLYURT TR-2 45-73-M00481_945644196</t>
  </si>
  <si>
    <t>08.10.2019 09:33:00</t>
  </si>
  <si>
    <t>08.10.2019 10:41:34</t>
  </si>
  <si>
    <t>605887</t>
  </si>
  <si>
    <t>YEŞİLYURT TR-2 45-73-M00481_945644239</t>
  </si>
  <si>
    <t>08.10.2019 08:49:57</t>
  </si>
  <si>
    <t>08.10.2019 10:18:14</t>
  </si>
  <si>
    <t>610499</t>
  </si>
  <si>
    <t>HACIBABA TR-1 45-74-M00157_945594146</t>
  </si>
  <si>
    <t>19.10.2019 10:05:06</t>
  </si>
  <si>
    <t>19.10.2019 11:10:26</t>
  </si>
  <si>
    <t>584330</t>
  </si>
  <si>
    <t>YEŞİLKÖY TR-1 45-71-M01821_953214693</t>
  </si>
  <si>
    <t>05.10.2019 09:45:13</t>
  </si>
  <si>
    <t>05.10.2019 13:44:54</t>
  </si>
  <si>
    <t>633960</t>
  </si>
  <si>
    <t>YENİPAZAR TR-3 45-78-M00687_953281746</t>
  </si>
  <si>
    <t>29.10.2019 16:06:32</t>
  </si>
  <si>
    <t>29.10.2019 16:49:39</t>
  </si>
  <si>
    <t>608738</t>
  </si>
  <si>
    <t>14.10.2019 17:01:00</t>
  </si>
  <si>
    <t>14.10.2019 17:49:13</t>
  </si>
  <si>
    <t>632486</t>
  </si>
  <si>
    <t>ZEYTİNDAĞ TR-2 35-16-M00004_953328614</t>
  </si>
  <si>
    <t>24.10.2019 18:48:23</t>
  </si>
  <si>
    <t>24.10.2019 20:50:37</t>
  </si>
  <si>
    <t>606529</t>
  </si>
  <si>
    <t>VELİLER DM 35-15-L00840_  L01</t>
  </si>
  <si>
    <t>09.10.2019 09:54:48</t>
  </si>
  <si>
    <t>09.10.2019 16:09:50</t>
  </si>
  <si>
    <t>606450</t>
  </si>
  <si>
    <t>YUSUFDERE TEK BIÇAK MAH TR-2 35-15-L00532_35-15-L00532</t>
  </si>
  <si>
    <t>09.10.2019 07:52:58</t>
  </si>
  <si>
    <t>09.10.2019 09:24:10</t>
  </si>
  <si>
    <t>605663</t>
  </si>
  <si>
    <t>YUSUFLU TR-1 35-20-L00227_955206402</t>
  </si>
  <si>
    <t>07.10.2019 18:24:04</t>
  </si>
  <si>
    <t>10.10.2019 16:19:46</t>
  </si>
  <si>
    <t>606357</t>
  </si>
  <si>
    <t>YUSUFLU TR-4 35-20-L00235_35-20-L00235</t>
  </si>
  <si>
    <t>08.10.2019 19:53:28</t>
  </si>
  <si>
    <t>08.10.2019 20:05:43</t>
  </si>
  <si>
    <t>606336</t>
  </si>
  <si>
    <t>YUSUFLU TR-4 35-20-L00235_955206427</t>
  </si>
  <si>
    <t>08.10.2019 17:32:33</t>
  </si>
  <si>
    <t>08.10.2019 20:12:15</t>
  </si>
  <si>
    <t>607471</t>
  </si>
  <si>
    <t>YUSUFLU TR-7 35-20-L00358_955209554</t>
  </si>
  <si>
    <t>11.10.2019 10:48:29</t>
  </si>
  <si>
    <t>11.10.2019 17:55:00</t>
  </si>
  <si>
    <t>610487</t>
  </si>
  <si>
    <t>YUSUFLU TR-1 35-20-L00227_955206387</t>
  </si>
  <si>
    <t>19.10.2019 09:49:11</t>
  </si>
  <si>
    <t>19.10.2019 10:45:49</t>
  </si>
  <si>
    <t>633278</t>
  </si>
  <si>
    <t>YUSUFLU TR-1 35-20-L00227_8157622</t>
  </si>
  <si>
    <t>27.10.2019 10:20:29</t>
  </si>
  <si>
    <t>27.10.2019 12:46:57</t>
  </si>
  <si>
    <t>633849</t>
  </si>
  <si>
    <t>TR-107 35-16-L00107_953335997</t>
  </si>
  <si>
    <t>29.10.2019 08:52:08</t>
  </si>
  <si>
    <t>29.10.2019 09:44:40</t>
  </si>
  <si>
    <t>542555</t>
  </si>
  <si>
    <t>GÖRDES TR-18 45-75-M00018_945605374</t>
  </si>
  <si>
    <t>02.10.2019 08:38:28</t>
  </si>
  <si>
    <t>02.10.2019 09:42:37</t>
  </si>
  <si>
    <t>622294</t>
  </si>
  <si>
    <t>SARUHANLI TR-11 45-80-M00011_H</t>
  </si>
  <si>
    <t>24.10.2019 11:37:45</t>
  </si>
  <si>
    <t>24.10.2019 12:06:23</t>
  </si>
  <si>
    <t>583617</t>
  </si>
  <si>
    <t>MENEMEN TR-63 (DM-3/17) 35-28-M00737_953375640</t>
  </si>
  <si>
    <t>04.10.2019 15:07:38</t>
  </si>
  <si>
    <t>10.10.2019 09:39:29</t>
  </si>
  <si>
    <t>609413</t>
  </si>
  <si>
    <t>TR-19 35-30-L00019_955298744</t>
  </si>
  <si>
    <t>16.10.2019 10:49:41</t>
  </si>
  <si>
    <t>16.10.2019 12:14:06</t>
  </si>
  <si>
    <t>634626</t>
  </si>
  <si>
    <t>ZEYTİNDAĞ TR-1 35-16-M00003_953317337</t>
  </si>
  <si>
    <t>31.10.2019 16:55:25</t>
  </si>
  <si>
    <t>31.10.2019 19:27:02</t>
  </si>
  <si>
    <t>611180</t>
  </si>
  <si>
    <t>ZEYTİNELİ TR-2 35-19-M00209_956699637</t>
  </si>
  <si>
    <t>21.10.2019 09:25:01</t>
  </si>
  <si>
    <t>21.10.2019 12:07:06</t>
  </si>
  <si>
    <t>607806</t>
  </si>
  <si>
    <t>TR-15 35-32-L00015_35-32-L00015</t>
  </si>
  <si>
    <t>12.10.2019 08:48:00</t>
  </si>
  <si>
    <t>12.10.2019 15:56:37</t>
  </si>
  <si>
    <t>542151</t>
  </si>
  <si>
    <t>01.10.2019 08:56:30</t>
  </si>
  <si>
    <t>01.10.2019 09:40:05</t>
  </si>
  <si>
    <t>606424</t>
  </si>
  <si>
    <t>09.10.2019 06:02:25</t>
  </si>
  <si>
    <t>09.10.2019 09:39:37</t>
  </si>
  <si>
    <t>607034</t>
  </si>
  <si>
    <t>ZEYTİNOVA TR-6 35-20-L00313_955212403</t>
  </si>
  <si>
    <t>10.10.2019 10:53:12</t>
  </si>
  <si>
    <t>10.10.2019 11:41:48</t>
  </si>
  <si>
    <t>633085</t>
  </si>
  <si>
    <t>ZEYTİNOVA TR-2 35-20-L00308_955206364</t>
  </si>
  <si>
    <t>26.10.2019 16:03:30</t>
  </si>
  <si>
    <t>26.10.2019 17:51:31</t>
  </si>
  <si>
    <t>607579</t>
  </si>
  <si>
    <t>ZEYTİNOVA TR-3 35-20-L00309_955202647</t>
  </si>
  <si>
    <t>11.10.2019 14:38:18</t>
  </si>
  <si>
    <t>11.10.2019 17:01:38</t>
  </si>
  <si>
    <t>608867</t>
  </si>
  <si>
    <t>DUMANLAR KÖK 45-81-M00044_KARABEYLER M03</t>
  </si>
  <si>
    <t>15.10.2019 07:25:52</t>
  </si>
  <si>
    <t>15.10.2019 07:49:22</t>
  </si>
  <si>
    <t>607190</t>
  </si>
  <si>
    <t>DUMANLAR KÖK 45-81-M00044_DUMANLAR GRUBU M04</t>
  </si>
  <si>
    <t>10.10.2019 15:49:44</t>
  </si>
  <si>
    <t>10.10.2019 16:42:13</t>
  </si>
  <si>
    <t>542346</t>
  </si>
  <si>
    <t>ZIRAMAN TR-1 45-81-M00116_A</t>
  </si>
  <si>
    <t>01.10.2019 14:18:17</t>
  </si>
  <si>
    <t>01.10.2019 15:25:50</t>
  </si>
  <si>
    <t>633239</t>
  </si>
  <si>
    <t>27.10.2019 09:31:52</t>
  </si>
  <si>
    <t>27.10.2019 10:47:05</t>
  </si>
  <si>
    <t>634582</t>
  </si>
  <si>
    <t>31.10.2019 14:31:28</t>
  </si>
  <si>
    <t>31.10.2019 15:02:28</t>
  </si>
  <si>
    <t>611851</t>
  </si>
  <si>
    <t>23.10.2019 08:13:20</t>
  </si>
  <si>
    <t>23.10.2019 08:52:10</t>
  </si>
  <si>
    <t>610399</t>
  </si>
  <si>
    <t>19.10.2019 02:41:45</t>
  </si>
  <si>
    <t>542265</t>
  </si>
  <si>
    <t>DUMANLAR KÖK 45-81-M00044_ZIRAMAN M01</t>
  </si>
  <si>
    <t>01.10.2019 11:37:50</t>
  </si>
  <si>
    <t>01.10.2019 12:23:10</t>
  </si>
  <si>
    <t>605814</t>
  </si>
  <si>
    <t>K-4155 35-02-K04155_A</t>
  </si>
  <si>
    <t>08.10.2019 05:24:17</t>
  </si>
  <si>
    <t>08.10.2019 08:36:33</t>
  </si>
  <si>
    <t>607991</t>
  </si>
  <si>
    <t>K-907 35-04-K00907_A</t>
  </si>
  <si>
    <t>12.10.2019 14:53:29</t>
  </si>
  <si>
    <t>12.10.2019 17:02:55</t>
  </si>
  <si>
    <t>542384</t>
  </si>
  <si>
    <t>K-748 35-07-K00748_97640175</t>
  </si>
  <si>
    <t>01.10.2019 16:17:49</t>
  </si>
  <si>
    <t>607012</t>
  </si>
  <si>
    <t>BIÇAKÇI OVACIK TR-4 35-15-L00083_C</t>
  </si>
  <si>
    <t>10.10.2019 10:31:00</t>
  </si>
  <si>
    <t>10.10.2019 11:48:51</t>
  </si>
  <si>
    <t>605627</t>
  </si>
  <si>
    <t>ÇOBANKÖY TR-2 35-29-L00508_C</t>
  </si>
  <si>
    <t>07.10.2019 17:06:02</t>
  </si>
  <si>
    <t>07.10.2019 18:35:22</t>
  </si>
  <si>
    <t>608657</t>
  </si>
  <si>
    <t>ÇOBANKÖY KÖK 35-29-L00066_  L03</t>
  </si>
  <si>
    <t>14.10.2019 13:59:47</t>
  </si>
  <si>
    <t>14.10.2019 15:46:25</t>
  </si>
  <si>
    <t>608193</t>
  </si>
  <si>
    <t>13.10.2019 09:14:40</t>
  </si>
  <si>
    <t>13.10.2019 10:02:41</t>
  </si>
  <si>
    <t>608222</t>
  </si>
  <si>
    <t>13.10.2019 10:51:49</t>
  </si>
  <si>
    <t>13.10.2019 12:24:11</t>
  </si>
  <si>
    <t>605420</t>
  </si>
  <si>
    <t>07.10.2019 10:40:28</t>
  </si>
  <si>
    <t>07.10.2019 14:03:44</t>
  </si>
  <si>
    <t>634231</t>
  </si>
  <si>
    <t>ÇOBANKÖY KÖK 35-29-L00066_  L04</t>
  </si>
  <si>
    <t>30.10.2019 12:49:33</t>
  </si>
  <si>
    <t>30.10.2019 13:23:34</t>
  </si>
  <si>
    <t>610298</t>
  </si>
  <si>
    <t>ESKİN TR-2 45-81-M00234_45-81-M00234</t>
  </si>
  <si>
    <t>609189</t>
  </si>
  <si>
    <t>KABAKLAR TR-1 45-81-M00224_45-81-M00224</t>
  </si>
  <si>
    <t>15.10.2019 17:04:23</t>
  </si>
  <si>
    <t>15.10.2019 18:27:34</t>
  </si>
  <si>
    <t>608094</t>
  </si>
  <si>
    <t>KARAÇAIL TR-1 45-81-M00231_B</t>
  </si>
  <si>
    <t>12.10.2019 19:36:00</t>
  </si>
  <si>
    <t>12.10.2019 21:52:47</t>
  </si>
  <si>
    <t>607197</t>
  </si>
  <si>
    <t>DIRAZLAR TR-1 45-81-M00223_B</t>
  </si>
  <si>
    <t>10.10.2019 16:00:45</t>
  </si>
  <si>
    <t>10.10.2019 18:43:56</t>
  </si>
  <si>
    <t>633757</t>
  </si>
  <si>
    <t>SAÇLI TR-3 35-31-L00156_47853360</t>
  </si>
  <si>
    <t>28.10.2019 17:26:00</t>
  </si>
  <si>
    <t>28.10.2019 18:58:02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</si>
</sst>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0"/>
      <name val="Arial"/>
      <family val="2"/>
      <charset val="162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b/>
      <sz val="10"/>
      <color rgb="FFFF0000"/>
      <name val="Arial"/>
      <family val="2"/>
      <charset val="162"/>
    </font>
    <font>
      <sz val="11"/>
      <color rgb="FFFF0000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indexed="8"/>
      <name val="Calibri"/>
      <family val="2"/>
      <charset val="162"/>
    </font>
    <font>
      <sz val="11"/>
      <color rgb="FF000000"/>
      <name val="Calibri"/>
      <family val="2"/>
      <charset val="16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4">
    <xf numFmtId="0" fontId="0" fillId="0" borderId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3" fillId="8" borderId="8" applyNumberFormat="0" applyFon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19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19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19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19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19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0" fillId="0" borderId="0"/>
    <xf numFmtId="0" fontId="27" fillId="0" borderId="0"/>
  </cellStyleXfs>
  <cellXfs count="89">
    <xf numFmtId="0" fontId="0" fillId="0" borderId="0" xfId="0"/>
    <xf numFmtId="0" fontId="18" fillId="0" borderId="10" xfId="0" applyFont="1" applyBorder="1"/>
    <xf numFmtId="0" fontId="0" fillId="0" borderId="0" xfId="0" applyFill="1"/>
    <xf numFmtId="0" fontId="21" fillId="0" borderId="11" xfId="42" applyNumberFormat="1" applyFont="1" applyFill="1" applyBorder="1" applyAlignment="1" applyProtection="1">
      <alignment horizontal="center" vertical="center" wrapText="1"/>
    </xf>
    <xf numFmtId="0" fontId="22" fillId="0" borderId="11" xfId="42" applyNumberFormat="1" applyFont="1" applyFill="1" applyBorder="1" applyAlignment="1" applyProtection="1">
      <alignment horizontal="center" vertical="center"/>
    </xf>
    <xf numFmtId="0" fontId="22" fillId="0" borderId="13" xfId="0" applyNumberFormat="1" applyFont="1" applyFill="1" applyBorder="1" applyAlignment="1" applyProtection="1">
      <alignment vertical="center" wrapText="1"/>
    </xf>
    <xf numFmtId="0" fontId="0" fillId="0" borderId="0" xfId="0" applyProtection="1"/>
    <xf numFmtId="0" fontId="22" fillId="0" borderId="10" xfId="0" applyNumberFormat="1" applyFont="1" applyFill="1" applyBorder="1" applyAlignment="1" applyProtection="1">
      <alignment vertical="center"/>
    </xf>
    <xf numFmtId="0" fontId="22" fillId="0" borderId="0" xfId="0" applyNumberFormat="1" applyFont="1" applyFill="1" applyBorder="1" applyAlignment="1" applyProtection="1">
      <alignment vertical="center"/>
    </xf>
    <xf numFmtId="0" fontId="22" fillId="0" borderId="0" xfId="0" applyNumberFormat="1" applyFont="1" applyFill="1" applyBorder="1" applyAlignment="1" applyProtection="1">
      <alignment vertical="center" wrapText="1"/>
    </xf>
    <xf numFmtId="1" fontId="22" fillId="0" borderId="0" xfId="0" applyNumberFormat="1" applyFont="1" applyFill="1" applyBorder="1" applyAlignment="1" applyProtection="1">
      <alignment vertical="center"/>
    </xf>
    <xf numFmtId="0" fontId="22" fillId="0" borderId="10" xfId="0" applyNumberFormat="1" applyFont="1" applyFill="1" applyBorder="1" applyAlignment="1" applyProtection="1">
      <alignment vertical="center" wrapText="1"/>
    </xf>
    <xf numFmtId="0" fontId="23" fillId="0" borderId="0" xfId="0" applyNumberFormat="1" applyFont="1" applyFill="1" applyBorder="1" applyAlignment="1" applyProtection="1">
      <alignment vertical="center" wrapText="1"/>
    </xf>
    <xf numFmtId="1" fontId="23" fillId="0" borderId="0" xfId="0" applyNumberFormat="1" applyFont="1" applyFill="1" applyBorder="1" applyAlignment="1" applyProtection="1">
      <alignment vertical="center" wrapText="1"/>
    </xf>
    <xf numFmtId="1" fontId="22" fillId="0" borderId="0" xfId="0" applyNumberFormat="1" applyFont="1" applyFill="1" applyBorder="1" applyAlignment="1" applyProtection="1">
      <alignment horizontal="left" vertical="center"/>
      <protection locked="0"/>
    </xf>
    <xf numFmtId="0" fontId="24" fillId="0" borderId="0" xfId="0" applyNumberFormat="1" applyFont="1" applyFill="1" applyBorder="1" applyAlignment="1">
      <alignment vertical="center"/>
    </xf>
    <xf numFmtId="0" fontId="25" fillId="0" borderId="0" xfId="0" applyNumberFormat="1" applyFont="1" applyFill="1" applyBorder="1"/>
    <xf numFmtId="0" fontId="0" fillId="0" borderId="0" xfId="0" applyNumberFormat="1" applyFill="1" applyBorder="1"/>
    <xf numFmtId="0" fontId="23" fillId="0" borderId="0" xfId="0" applyNumberFormat="1" applyFont="1" applyFill="1" applyBorder="1" applyAlignment="1">
      <alignment vertical="center"/>
    </xf>
    <xf numFmtId="0" fontId="21" fillId="0" borderId="20" xfId="0" applyNumberFormat="1" applyFont="1" applyFill="1" applyBorder="1" applyAlignment="1" applyProtection="1">
      <alignment vertical="center" wrapText="1"/>
    </xf>
    <xf numFmtId="0" fontId="21" fillId="0" borderId="21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2" fontId="0" fillId="0" borderId="10" xfId="0" applyNumberFormat="1" applyFont="1" applyBorder="1" applyAlignment="1" applyProtection="1">
      <alignment horizontal="right"/>
      <protection locked="0"/>
    </xf>
    <xf numFmtId="0" fontId="21" fillId="0" borderId="23" xfId="0" applyNumberFormat="1" applyFont="1" applyFill="1" applyBorder="1" applyAlignment="1" applyProtection="1">
      <alignment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2" fillId="0" borderId="10" xfId="0" applyNumberFormat="1" applyFont="1" applyFill="1" applyBorder="1" applyAlignment="1" applyProtection="1">
      <alignment horizontal="center" vertical="center"/>
    </xf>
    <xf numFmtId="0" fontId="21" fillId="0" borderId="0" xfId="0" applyNumberFormat="1" applyFont="1" applyFill="1" applyBorder="1" applyAlignment="1" applyProtection="1">
      <alignment vertical="center" wrapText="1"/>
    </xf>
    <xf numFmtId="1" fontId="0" fillId="0" borderId="0" xfId="0" applyNumberFormat="1" applyFont="1" applyBorder="1" applyAlignment="1" applyProtection="1">
      <alignment horizontal="right"/>
      <protection locked="0"/>
    </xf>
    <xf numFmtId="0" fontId="0" fillId="33" borderId="0" xfId="0" applyFill="1" applyProtection="1"/>
    <xf numFmtId="0" fontId="21" fillId="33" borderId="11" xfId="0" applyNumberFormat="1" applyFont="1" applyFill="1" applyBorder="1" applyAlignment="1" applyProtection="1">
      <alignment horizontal="center" vertical="center" wrapText="1"/>
    </xf>
    <xf numFmtId="0" fontId="22" fillId="33" borderId="11" xfId="0" applyNumberFormat="1" applyFont="1" applyFill="1" applyBorder="1" applyAlignment="1" applyProtection="1">
      <alignment horizontal="center" vertical="center"/>
    </xf>
    <xf numFmtId="0" fontId="21" fillId="33" borderId="10" xfId="0" applyNumberFormat="1" applyFont="1" applyFill="1" applyBorder="1" applyAlignment="1" applyProtection="1">
      <alignment vertical="center" wrapText="1"/>
    </xf>
    <xf numFmtId="3" fontId="0" fillId="33" borderId="10" xfId="0" applyNumberFormat="1" applyFill="1" applyBorder="1" applyProtection="1"/>
    <xf numFmtId="0" fontId="26" fillId="0" borderId="0" xfId="0" applyFont="1" applyProtection="1"/>
    <xf numFmtId="0" fontId="0" fillId="0" borderId="0" xfId="0" applyBorder="1" applyProtection="1"/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" fillId="34" borderId="10" xfId="0" applyFont="1" applyFill="1" applyBorder="1"/>
    <xf numFmtId="3" fontId="2" fillId="34" borderId="10" xfId="0" applyNumberFormat="1" applyFont="1" applyFill="1" applyBorder="1"/>
    <xf numFmtId="3" fontId="2" fillId="34" borderId="10" xfId="0" applyNumberFormat="1" applyFont="1" applyFill="1" applyBorder="1" applyAlignment="1">
      <alignment horizontal="right"/>
    </xf>
    <xf numFmtId="3" fontId="2" fillId="34" borderId="22" xfId="0" applyNumberFormat="1" applyFont="1" applyFill="1" applyBorder="1" applyAlignment="1">
      <alignment horizontal="right"/>
    </xf>
    <xf numFmtId="0" fontId="0" fillId="0" borderId="0" xfId="0" applyBorder="1"/>
    <xf numFmtId="0" fontId="0" fillId="0" borderId="10" xfId="0" applyBorder="1"/>
    <xf numFmtId="3" fontId="0" fillId="0" borderId="10" xfId="0" applyNumberFormat="1" applyBorder="1"/>
    <xf numFmtId="0" fontId="1" fillId="34" borderId="10" xfId="0" applyFont="1" applyFill="1" applyBorder="1"/>
    <xf numFmtId="0" fontId="28" fillId="0" borderId="10" xfId="0" applyFont="1" applyBorder="1" applyAlignment="1">
      <alignment vertical="center"/>
    </xf>
    <xf numFmtId="3" fontId="28" fillId="0" borderId="10" xfId="0" applyNumberFormat="1" applyFont="1" applyBorder="1" applyAlignment="1">
      <alignment horizontal="right" vertical="center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8" fillId="0" borderId="10" xfId="0" applyFont="1" applyFill="1" applyBorder="1" applyAlignment="1">
      <alignment vertical="center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0" fillId="0" borderId="13" xfId="0" applyBorder="1" applyAlignment="1" applyProtection="1">
      <alignment horizontal="left" wrapText="1"/>
    </xf>
    <xf numFmtId="0" fontId="0" fillId="0" borderId="0" xfId="0" applyBorder="1" applyAlignment="1" applyProtection="1">
      <alignment horizontal="left" wrapText="1"/>
    </xf>
    <xf numFmtId="0" fontId="21" fillId="0" borderId="25" xfId="0" applyNumberFormat="1" applyFont="1" applyFill="1" applyBorder="1" applyAlignment="1" applyProtection="1">
      <alignment horizontal="left" vertical="center" wrapText="1"/>
    </xf>
    <xf numFmtId="0" fontId="21" fillId="0" borderId="14" xfId="0" applyNumberFormat="1" applyFont="1" applyFill="1" applyBorder="1" applyAlignment="1" applyProtection="1">
      <alignment horizontal="left"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7" xfId="0" applyNumberFormat="1" applyFont="1" applyFill="1" applyBorder="1" applyAlignment="1" applyProtection="1">
      <alignment vertical="center" wrapText="1"/>
    </xf>
    <xf numFmtId="0" fontId="21" fillId="33" borderId="10" xfId="0" applyNumberFormat="1" applyFont="1" applyFill="1" applyBorder="1" applyAlignment="1" applyProtection="1">
      <alignment horizontal="center" vertical="center" wrapText="1"/>
    </xf>
    <xf numFmtId="1" fontId="22" fillId="33" borderId="10" xfId="0" applyNumberFormat="1" applyFont="1" applyFill="1" applyBorder="1" applyAlignment="1" applyProtection="1">
      <alignment horizontal="center" vertical="center" wrapText="1"/>
    </xf>
    <xf numFmtId="1" fontId="22" fillId="33" borderId="10" xfId="0" applyNumberFormat="1" applyFont="1" applyFill="1" applyBorder="1" applyAlignment="1" applyProtection="1">
      <alignment horizontal="center" vertical="center"/>
    </xf>
    <xf numFmtId="0" fontId="21" fillId="0" borderId="16" xfId="0" applyNumberFormat="1" applyFont="1" applyFill="1" applyBorder="1" applyAlignment="1" applyProtection="1">
      <alignment horizontal="justify" vertical="center" wrapText="1"/>
    </xf>
    <xf numFmtId="0" fontId="21" fillId="0" borderId="17" xfId="0" applyNumberFormat="1" applyFont="1" applyFill="1" applyBorder="1" applyAlignment="1" applyProtection="1">
      <alignment horizontal="justify"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1" fontId="22" fillId="0" borderId="22" xfId="0" applyNumberFormat="1" applyFont="1" applyFill="1" applyBorder="1" applyAlignment="1" applyProtection="1">
      <alignment horizontal="center" vertical="center"/>
    </xf>
    <xf numFmtId="0" fontId="21" fillId="0" borderId="18" xfId="0" applyNumberFormat="1" applyFont="1" applyFill="1" applyBorder="1" applyAlignment="1" applyProtection="1">
      <alignment horizontal="center" vertical="center" wrapText="1"/>
    </xf>
    <xf numFmtId="0" fontId="22" fillId="0" borderId="19" xfId="0" applyNumberFormat="1" applyFont="1" applyFill="1" applyBorder="1" applyAlignment="1" applyProtection="1">
      <alignment horizontal="center" vertical="center"/>
    </xf>
    <xf numFmtId="0" fontId="22" fillId="0" borderId="22" xfId="0" applyNumberFormat="1" applyFont="1" applyFill="1" applyBorder="1" applyAlignment="1" applyProtection="1">
      <alignment horizontal="center" vertical="center"/>
    </xf>
    <xf numFmtId="0" fontId="21" fillId="0" borderId="14" xfId="0" applyNumberFormat="1" applyFont="1" applyFill="1" applyBorder="1" applyAlignment="1" applyProtection="1">
      <alignment horizontal="center" vertical="center" wrapText="1"/>
    </xf>
    <xf numFmtId="0" fontId="21" fillId="0" borderId="24" xfId="0" applyNumberFormat="1" applyFont="1" applyFill="1" applyBorder="1" applyAlignment="1" applyProtection="1">
      <alignment horizontal="center" vertical="center" wrapText="1"/>
    </xf>
    <xf numFmtId="0" fontId="21" fillId="0" borderId="15" xfId="0" applyNumberFormat="1" applyFont="1" applyFill="1" applyBorder="1" applyAlignment="1" applyProtection="1">
      <alignment horizontal="center" vertical="center" wrapText="1"/>
    </xf>
    <xf numFmtId="0" fontId="23" fillId="0" borderId="0" xfId="0" applyNumberFormat="1" applyFont="1" applyFill="1" applyBorder="1" applyAlignment="1" applyProtection="1">
      <alignment horizontal="left" vertical="center" wrapText="1"/>
    </xf>
    <xf numFmtId="49" fontId="22" fillId="0" borderId="14" xfId="0" applyNumberFormat="1" applyFont="1" applyFill="1" applyBorder="1" applyAlignment="1" applyProtection="1">
      <alignment horizontal="left" vertical="center" wrapText="1"/>
      <protection locked="0"/>
    </xf>
    <xf numFmtId="49" fontId="22" fillId="0" borderId="15" xfId="0" applyNumberFormat="1" applyFont="1" applyFill="1" applyBorder="1" applyAlignment="1" applyProtection="1">
      <alignment horizontal="left" vertical="center" wrapText="1"/>
      <protection locked="0"/>
    </xf>
    <xf numFmtId="1" fontId="22" fillId="0" borderId="10" xfId="0" applyNumberFormat="1" applyFont="1" applyFill="1" applyBorder="1" applyAlignment="1" applyProtection="1">
      <alignment horizontal="left" vertical="center"/>
      <protection locked="0"/>
    </xf>
    <xf numFmtId="1" fontId="22" fillId="0" borderId="10" xfId="0" applyNumberFormat="1" applyFont="1" applyFill="1" applyBorder="1" applyAlignment="1" applyProtection="1">
      <alignment horizontal="left" vertical="center"/>
    </xf>
    <xf numFmtId="0" fontId="22" fillId="0" borderId="12" xfId="0" applyNumberFormat="1" applyFont="1" applyFill="1" applyBorder="1" applyAlignment="1" applyProtection="1">
      <alignment horizontal="center" vertical="center" wrapText="1"/>
    </xf>
    <xf numFmtId="0" fontId="22" fillId="0" borderId="13" xfId="0" applyNumberFormat="1" applyFont="1" applyFill="1" applyBorder="1" applyAlignment="1" applyProtection="1">
      <alignment horizontal="center" vertical="center" wrapText="1"/>
    </xf>
    <xf numFmtId="0" fontId="22" fillId="0" borderId="10" xfId="0" applyNumberFormat="1" applyFont="1" applyFill="1" applyBorder="1" applyAlignment="1" applyProtection="1">
      <alignment horizontal="left" vertical="center"/>
    </xf>
    <xf numFmtId="0" fontId="22" fillId="0" borderId="10" xfId="0" applyNumberFormat="1" applyFont="1" applyFill="1" applyBorder="1" applyAlignment="1" applyProtection="1">
      <alignment horizontal="left" vertical="center" wrapText="1"/>
    </xf>
    <xf numFmtId="49" fontId="22" fillId="0" borderId="14" xfId="0" applyNumberFormat="1" applyFont="1" applyFill="1" applyBorder="1" applyAlignment="1" applyProtection="1">
      <alignment horizontal="left" vertical="center"/>
      <protection locked="0"/>
    </xf>
    <xf numFmtId="49" fontId="22" fillId="0" borderId="15" xfId="0" applyNumberFormat="1" applyFont="1" applyFill="1" applyBorder="1" applyAlignment="1" applyProtection="1">
      <alignment horizontal="left" vertical="center"/>
      <protection locked="0"/>
    </xf>
    <xf numFmtId="0" fontId="21" fillId="0" borderId="10" xfId="42" applyNumberFormat="1" applyFont="1" applyFill="1" applyBorder="1" applyAlignment="1" applyProtection="1">
      <alignment horizontal="center" vertical="center" wrapText="1"/>
    </xf>
    <xf numFmtId="1" fontId="22" fillId="0" borderId="10" xfId="42" applyNumberFormat="1" applyFont="1" applyFill="1" applyBorder="1" applyAlignment="1" applyProtection="1">
      <alignment horizontal="center" vertical="center" wrapText="1"/>
    </xf>
    <xf numFmtId="1" fontId="22" fillId="0" borderId="11" xfId="42" applyNumberFormat="1" applyFont="1" applyFill="1" applyBorder="1" applyAlignment="1" applyProtection="1">
      <alignment horizontal="center" vertical="center"/>
    </xf>
  </cellXfs>
  <cellStyles count="44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12" xfId="42"/>
    <cellStyle name="Normal 2" xfId="43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209"/>
  <sheetViews>
    <sheetView tabSelected="1" zoomScale="85" zoomScaleNormal="85" workbookViewId="0">
      <pane ySplit="1" topLeftCell="A2" activePane="bottomLeft" state="frozen"/>
      <selection activeCell="C57" sqref="C57"/>
      <selection pane="bottomLeft"/>
    </sheetView>
  </sheetViews>
  <sheetFormatPr defaultRowHeight="15" x14ac:dyDescent="0.25"/>
  <cols>
    <col min="1" max="1" width="11" bestFit="1" customWidth="1"/>
    <col min="2" max="2" width="8.42578125" bestFit="1" customWidth="1"/>
    <col min="3" max="3" width="10" bestFit="1" customWidth="1"/>
    <col min="4" max="4" width="17.7109375" bestFit="1" customWidth="1"/>
    <col min="5" max="5" width="56.85546875" bestFit="1" customWidth="1"/>
    <col min="6" max="6" width="40.28515625" bestFit="1" customWidth="1"/>
    <col min="7" max="7" width="15.7109375" bestFit="1" customWidth="1"/>
    <col min="8" max="8" width="13.42578125" bestFit="1" customWidth="1"/>
    <col min="9" max="9" width="17.85546875" bestFit="1" customWidth="1"/>
    <col min="10" max="10" width="15.85546875" bestFit="1" customWidth="1"/>
    <col min="11" max="11" width="28.5703125" bestFit="1" customWidth="1"/>
    <col min="12" max="12" width="31.140625" bestFit="1" customWidth="1"/>
    <col min="13" max="13" width="14.85546875" bestFit="1" customWidth="1"/>
    <col min="14" max="14" width="33.5703125" bestFit="1" customWidth="1"/>
    <col min="15" max="15" width="33.42578125" bestFit="1" customWidth="1"/>
    <col min="16" max="16" width="34.42578125" bestFit="1" customWidth="1"/>
    <col min="17" max="17" width="34.28515625" bestFit="1" customWidth="1"/>
    <col min="18" max="18" width="32.7109375" bestFit="1" customWidth="1"/>
    <col min="19" max="19" width="32.5703125" bestFit="1" customWidth="1"/>
    <col min="20" max="20" width="33.42578125" bestFit="1" customWidth="1"/>
    <col min="21" max="21" width="33.28515625" bestFit="1" customWidth="1"/>
  </cols>
  <sheetData>
    <row r="1" spans="1:2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</row>
    <row r="2" spans="1:21" x14ac:dyDescent="0.25">
      <c r="A2" t="s">
        <v>127</v>
      </c>
      <c r="B2">
        <v>1</v>
      </c>
      <c r="C2" t="s">
        <v>78</v>
      </c>
      <c r="D2" t="s">
        <v>125</v>
      </c>
      <c r="E2" t="s">
        <v>128</v>
      </c>
      <c r="F2" t="s">
        <v>129</v>
      </c>
      <c r="G2" t="s">
        <v>76</v>
      </c>
      <c r="H2" t="s">
        <v>130</v>
      </c>
      <c r="I2" t="s">
        <v>22</v>
      </c>
      <c r="J2" t="s">
        <v>131</v>
      </c>
      <c r="K2" t="s">
        <v>132</v>
      </c>
      <c r="L2" t="s">
        <v>133</v>
      </c>
      <c r="M2">
        <v>4.2721110999999999E-2</v>
      </c>
      <c r="N2">
        <v>0</v>
      </c>
      <c r="O2">
        <v>3885</v>
      </c>
      <c r="P2">
        <v>0</v>
      </c>
      <c r="Q2">
        <v>0</v>
      </c>
      <c r="R2">
        <v>0</v>
      </c>
      <c r="S2">
        <v>165.97151600000001</v>
      </c>
      <c r="T2">
        <v>0</v>
      </c>
      <c r="U2">
        <v>0</v>
      </c>
    </row>
    <row r="3" spans="1:21" x14ac:dyDescent="0.25">
      <c r="A3" t="s">
        <v>134</v>
      </c>
      <c r="B3">
        <v>1</v>
      </c>
      <c r="C3" t="s">
        <v>78</v>
      </c>
      <c r="D3" t="s">
        <v>125</v>
      </c>
      <c r="E3" t="s">
        <v>135</v>
      </c>
      <c r="F3" t="s">
        <v>129</v>
      </c>
      <c r="G3" t="s">
        <v>76</v>
      </c>
      <c r="H3" t="s">
        <v>136</v>
      </c>
      <c r="I3" t="s">
        <v>22</v>
      </c>
      <c r="J3" t="s">
        <v>131</v>
      </c>
      <c r="K3" t="s">
        <v>137</v>
      </c>
      <c r="L3" t="s">
        <v>138</v>
      </c>
      <c r="M3">
        <v>0.33392027699999999</v>
      </c>
      <c r="N3">
        <v>1</v>
      </c>
      <c r="O3">
        <v>7027</v>
      </c>
      <c r="P3">
        <v>0</v>
      </c>
      <c r="Q3">
        <v>13</v>
      </c>
      <c r="R3">
        <v>0.33391999999999999</v>
      </c>
      <c r="S3">
        <v>2346.4577859999999</v>
      </c>
      <c r="T3">
        <v>0</v>
      </c>
      <c r="U3">
        <v>4.3409639999999996</v>
      </c>
    </row>
    <row r="4" spans="1:21" x14ac:dyDescent="0.25">
      <c r="A4" t="s">
        <v>139</v>
      </c>
      <c r="B4">
        <v>1</v>
      </c>
      <c r="C4" t="s">
        <v>78</v>
      </c>
      <c r="D4" t="s">
        <v>125</v>
      </c>
      <c r="E4" t="s">
        <v>140</v>
      </c>
      <c r="F4" t="s">
        <v>129</v>
      </c>
      <c r="G4" t="s">
        <v>76</v>
      </c>
      <c r="H4" t="s">
        <v>136</v>
      </c>
      <c r="I4" t="s">
        <v>22</v>
      </c>
      <c r="J4" t="s">
        <v>131</v>
      </c>
      <c r="K4" t="s">
        <v>141</v>
      </c>
      <c r="L4" t="s">
        <v>142</v>
      </c>
      <c r="M4">
        <v>0.102830555</v>
      </c>
      <c r="N4">
        <v>0</v>
      </c>
      <c r="O4">
        <v>659</v>
      </c>
      <c r="P4">
        <v>0</v>
      </c>
      <c r="Q4">
        <v>0</v>
      </c>
      <c r="R4">
        <v>0</v>
      </c>
      <c r="S4">
        <v>67.765336000000005</v>
      </c>
      <c r="T4">
        <v>0</v>
      </c>
      <c r="U4">
        <v>0</v>
      </c>
    </row>
    <row r="5" spans="1:21" x14ac:dyDescent="0.25">
      <c r="A5" t="s">
        <v>143</v>
      </c>
      <c r="B5">
        <v>1</v>
      </c>
      <c r="C5" t="s">
        <v>78</v>
      </c>
      <c r="D5" t="s">
        <v>125</v>
      </c>
      <c r="E5" t="s">
        <v>144</v>
      </c>
      <c r="F5" t="s">
        <v>129</v>
      </c>
      <c r="G5" t="s">
        <v>76</v>
      </c>
      <c r="H5" t="s">
        <v>136</v>
      </c>
      <c r="I5" t="s">
        <v>22</v>
      </c>
      <c r="J5" t="s">
        <v>131</v>
      </c>
      <c r="K5" t="s">
        <v>145</v>
      </c>
      <c r="L5" t="s">
        <v>146</v>
      </c>
      <c r="M5">
        <v>8.1667500000000004E-2</v>
      </c>
      <c r="N5">
        <v>1</v>
      </c>
      <c r="O5">
        <v>7</v>
      </c>
      <c r="P5">
        <v>0</v>
      </c>
      <c r="Q5">
        <v>0</v>
      </c>
      <c r="R5">
        <v>8.1668000000000004E-2</v>
      </c>
      <c r="S5">
        <v>0.57167299999999999</v>
      </c>
      <c r="T5">
        <v>0</v>
      </c>
      <c r="U5">
        <v>0</v>
      </c>
    </row>
    <row r="6" spans="1:21" x14ac:dyDescent="0.25">
      <c r="A6" t="s">
        <v>147</v>
      </c>
      <c r="B6">
        <v>1</v>
      </c>
      <c r="C6" t="s">
        <v>78</v>
      </c>
      <c r="D6" t="s">
        <v>125</v>
      </c>
      <c r="E6" t="s">
        <v>148</v>
      </c>
      <c r="F6" t="s">
        <v>129</v>
      </c>
      <c r="G6" t="s">
        <v>76</v>
      </c>
      <c r="H6" t="s">
        <v>136</v>
      </c>
      <c r="I6" t="s">
        <v>22</v>
      </c>
      <c r="J6" t="s">
        <v>131</v>
      </c>
      <c r="K6" t="s">
        <v>149</v>
      </c>
      <c r="L6" t="s">
        <v>150</v>
      </c>
      <c r="M6">
        <v>8.3083332999999995E-2</v>
      </c>
      <c r="N6">
        <v>0</v>
      </c>
      <c r="O6">
        <v>6619</v>
      </c>
      <c r="P6">
        <v>0</v>
      </c>
      <c r="Q6">
        <v>0</v>
      </c>
      <c r="R6">
        <v>0</v>
      </c>
      <c r="S6">
        <v>549.92858100000001</v>
      </c>
      <c r="T6">
        <v>0</v>
      </c>
      <c r="U6">
        <v>0</v>
      </c>
    </row>
    <row r="7" spans="1:21" x14ac:dyDescent="0.25">
      <c r="A7" t="s">
        <v>151</v>
      </c>
      <c r="B7">
        <v>1</v>
      </c>
      <c r="C7" t="s">
        <v>78</v>
      </c>
      <c r="D7" t="s">
        <v>125</v>
      </c>
      <c r="E7" t="s">
        <v>152</v>
      </c>
      <c r="F7" t="s">
        <v>129</v>
      </c>
      <c r="G7" t="s">
        <v>76</v>
      </c>
      <c r="H7" t="s">
        <v>136</v>
      </c>
      <c r="I7" t="s">
        <v>22</v>
      </c>
      <c r="J7" t="s">
        <v>131</v>
      </c>
      <c r="K7" t="s">
        <v>153</v>
      </c>
      <c r="L7" t="s">
        <v>154</v>
      </c>
      <c r="M7">
        <v>8.2236944000000006E-2</v>
      </c>
      <c r="N7">
        <v>0</v>
      </c>
      <c r="O7">
        <v>2446</v>
      </c>
      <c r="P7">
        <v>0</v>
      </c>
      <c r="Q7">
        <v>0</v>
      </c>
      <c r="R7">
        <v>0</v>
      </c>
      <c r="S7">
        <v>201.15156500000001</v>
      </c>
      <c r="T7">
        <v>0</v>
      </c>
      <c r="U7">
        <v>0</v>
      </c>
    </row>
    <row r="8" spans="1:21" x14ac:dyDescent="0.25">
      <c r="A8" t="s">
        <v>155</v>
      </c>
      <c r="B8">
        <v>1</v>
      </c>
      <c r="C8" t="s">
        <v>78</v>
      </c>
      <c r="D8" t="s">
        <v>125</v>
      </c>
      <c r="E8" t="s">
        <v>148</v>
      </c>
      <c r="F8" t="s">
        <v>129</v>
      </c>
      <c r="G8" t="s">
        <v>76</v>
      </c>
      <c r="H8" t="s">
        <v>136</v>
      </c>
      <c r="I8" t="s">
        <v>22</v>
      </c>
      <c r="J8" t="s">
        <v>131</v>
      </c>
      <c r="K8" t="s">
        <v>156</v>
      </c>
      <c r="L8" t="s">
        <v>157</v>
      </c>
      <c r="M8">
        <v>0.100411111</v>
      </c>
      <c r="N8">
        <v>0</v>
      </c>
      <c r="O8">
        <v>6619</v>
      </c>
      <c r="P8">
        <v>0</v>
      </c>
      <c r="Q8">
        <v>0</v>
      </c>
      <c r="R8">
        <v>0</v>
      </c>
      <c r="S8">
        <v>664.62114399999996</v>
      </c>
      <c r="T8">
        <v>0</v>
      </c>
      <c r="U8">
        <v>0</v>
      </c>
    </row>
    <row r="9" spans="1:21" x14ac:dyDescent="0.25">
      <c r="A9" t="s">
        <v>158</v>
      </c>
      <c r="B9">
        <v>1</v>
      </c>
      <c r="C9" t="s">
        <v>78</v>
      </c>
      <c r="D9" t="s">
        <v>125</v>
      </c>
      <c r="E9" t="s">
        <v>152</v>
      </c>
      <c r="F9" t="s">
        <v>129</v>
      </c>
      <c r="G9" t="s">
        <v>76</v>
      </c>
      <c r="H9" t="s">
        <v>136</v>
      </c>
      <c r="I9" t="s">
        <v>22</v>
      </c>
      <c r="J9" t="s">
        <v>131</v>
      </c>
      <c r="K9" t="s">
        <v>159</v>
      </c>
      <c r="L9" t="s">
        <v>160</v>
      </c>
      <c r="M9">
        <v>9.7607221999999993E-2</v>
      </c>
      <c r="N9">
        <v>0</v>
      </c>
      <c r="O9">
        <v>2446</v>
      </c>
      <c r="P9">
        <v>0</v>
      </c>
      <c r="Q9">
        <v>0</v>
      </c>
      <c r="R9">
        <v>0</v>
      </c>
      <c r="S9">
        <v>238.747265</v>
      </c>
      <c r="T9">
        <v>0</v>
      </c>
      <c r="U9">
        <v>0</v>
      </c>
    </row>
    <row r="10" spans="1:21" x14ac:dyDescent="0.25">
      <c r="A10" t="s">
        <v>161</v>
      </c>
      <c r="B10">
        <v>1</v>
      </c>
      <c r="C10" t="s">
        <v>78</v>
      </c>
      <c r="D10" t="s">
        <v>125</v>
      </c>
      <c r="E10" t="s">
        <v>144</v>
      </c>
      <c r="F10" t="s">
        <v>129</v>
      </c>
      <c r="G10" t="s">
        <v>76</v>
      </c>
      <c r="H10" t="s">
        <v>136</v>
      </c>
      <c r="I10" t="s">
        <v>22</v>
      </c>
      <c r="J10" t="s">
        <v>131</v>
      </c>
      <c r="K10" t="s">
        <v>162</v>
      </c>
      <c r="L10" t="s">
        <v>163</v>
      </c>
      <c r="M10">
        <v>0.109252777</v>
      </c>
      <c r="N10">
        <v>1</v>
      </c>
      <c r="O10">
        <v>7</v>
      </c>
      <c r="P10">
        <v>0</v>
      </c>
      <c r="Q10">
        <v>0</v>
      </c>
      <c r="R10">
        <v>0.109253</v>
      </c>
      <c r="S10">
        <v>0.76476900000000003</v>
      </c>
      <c r="T10">
        <v>0</v>
      </c>
      <c r="U10">
        <v>0</v>
      </c>
    </row>
    <row r="11" spans="1:21" x14ac:dyDescent="0.25">
      <c r="A11" t="s">
        <v>164</v>
      </c>
      <c r="B11">
        <v>1</v>
      </c>
      <c r="C11" t="s">
        <v>78</v>
      </c>
      <c r="D11" t="s">
        <v>86</v>
      </c>
      <c r="E11" t="s">
        <v>165</v>
      </c>
      <c r="F11" t="s">
        <v>166</v>
      </c>
      <c r="G11" t="s">
        <v>72</v>
      </c>
      <c r="H11" t="s">
        <v>136</v>
      </c>
      <c r="I11" t="s">
        <v>22</v>
      </c>
      <c r="J11" t="s">
        <v>131</v>
      </c>
      <c r="K11" t="s">
        <v>167</v>
      </c>
      <c r="L11" t="s">
        <v>168</v>
      </c>
      <c r="M11">
        <v>9.3150833000000002E-2</v>
      </c>
      <c r="N11">
        <v>9</v>
      </c>
      <c r="O11">
        <v>8630</v>
      </c>
      <c r="P11">
        <v>1</v>
      </c>
      <c r="Q11">
        <v>33</v>
      </c>
      <c r="R11">
        <v>0.83835700000000002</v>
      </c>
      <c r="S11">
        <v>803.89168900000004</v>
      </c>
      <c r="T11">
        <v>9.3150999999999998E-2</v>
      </c>
      <c r="U11">
        <v>3.0739770000000002</v>
      </c>
    </row>
    <row r="12" spans="1:21" x14ac:dyDescent="0.25">
      <c r="A12" t="s">
        <v>169</v>
      </c>
      <c r="B12">
        <v>1</v>
      </c>
      <c r="C12" t="s">
        <v>78</v>
      </c>
      <c r="D12" t="s">
        <v>86</v>
      </c>
      <c r="E12" t="s">
        <v>165</v>
      </c>
      <c r="F12" t="s">
        <v>166</v>
      </c>
      <c r="G12" t="s">
        <v>72</v>
      </c>
      <c r="H12" t="s">
        <v>136</v>
      </c>
      <c r="I12" t="s">
        <v>22</v>
      </c>
      <c r="J12" t="s">
        <v>131</v>
      </c>
      <c r="K12" t="s">
        <v>170</v>
      </c>
      <c r="L12" t="s">
        <v>171</v>
      </c>
      <c r="M12">
        <v>0.19320999999999999</v>
      </c>
      <c r="N12">
        <v>9</v>
      </c>
      <c r="O12">
        <v>8630</v>
      </c>
      <c r="P12">
        <v>1</v>
      </c>
      <c r="Q12">
        <v>33</v>
      </c>
      <c r="R12">
        <v>1.73889</v>
      </c>
      <c r="S12">
        <v>1667.4023</v>
      </c>
      <c r="T12">
        <v>0.19320999999999999</v>
      </c>
      <c r="U12">
        <v>6.3759300000000003</v>
      </c>
    </row>
    <row r="13" spans="1:21" x14ac:dyDescent="0.25">
      <c r="A13" t="s">
        <v>172</v>
      </c>
      <c r="B13">
        <v>1</v>
      </c>
      <c r="C13" t="s">
        <v>79</v>
      </c>
      <c r="D13" t="s">
        <v>110</v>
      </c>
      <c r="E13" t="s">
        <v>173</v>
      </c>
      <c r="F13" t="s">
        <v>166</v>
      </c>
      <c r="G13" t="s">
        <v>72</v>
      </c>
      <c r="H13" t="s">
        <v>136</v>
      </c>
      <c r="I13" t="s">
        <v>22</v>
      </c>
      <c r="J13" t="s">
        <v>131</v>
      </c>
      <c r="K13" t="s">
        <v>174</v>
      </c>
      <c r="L13" t="s">
        <v>175</v>
      </c>
      <c r="M13">
        <v>6.4243333E-2</v>
      </c>
      <c r="N13">
        <v>3</v>
      </c>
      <c r="O13">
        <v>769</v>
      </c>
      <c r="P13">
        <v>43</v>
      </c>
      <c r="Q13">
        <v>4409</v>
      </c>
      <c r="R13">
        <v>0.19273000000000001</v>
      </c>
      <c r="S13">
        <v>49.403123000000001</v>
      </c>
      <c r="T13">
        <v>2.7624629999999999</v>
      </c>
      <c r="U13">
        <v>283.24885499999999</v>
      </c>
    </row>
    <row r="14" spans="1:21" x14ac:dyDescent="0.25">
      <c r="A14" t="s">
        <v>176</v>
      </c>
      <c r="B14">
        <v>1</v>
      </c>
      <c r="C14" t="s">
        <v>79</v>
      </c>
      <c r="D14" t="s">
        <v>110</v>
      </c>
      <c r="E14" t="s">
        <v>173</v>
      </c>
      <c r="F14" t="s">
        <v>166</v>
      </c>
      <c r="G14" t="s">
        <v>72</v>
      </c>
      <c r="H14" t="s">
        <v>130</v>
      </c>
      <c r="I14" t="s">
        <v>22</v>
      </c>
      <c r="J14" t="s">
        <v>131</v>
      </c>
      <c r="K14" t="s">
        <v>177</v>
      </c>
      <c r="L14" t="s">
        <v>178</v>
      </c>
      <c r="M14">
        <v>3.0555555000000002E-2</v>
      </c>
      <c r="N14">
        <v>3</v>
      </c>
      <c r="O14">
        <v>769</v>
      </c>
      <c r="P14">
        <v>43</v>
      </c>
      <c r="Q14">
        <v>4150</v>
      </c>
      <c r="R14">
        <v>9.1666999999999998E-2</v>
      </c>
      <c r="S14">
        <v>23.497222000000001</v>
      </c>
      <c r="T14">
        <v>1.3138890000000001</v>
      </c>
      <c r="U14">
        <v>126.805553</v>
      </c>
    </row>
    <row r="15" spans="1:21" x14ac:dyDescent="0.25">
      <c r="A15" t="s">
        <v>179</v>
      </c>
      <c r="B15">
        <v>1</v>
      </c>
      <c r="C15" t="s">
        <v>79</v>
      </c>
      <c r="D15" t="s">
        <v>110</v>
      </c>
      <c r="E15" t="s">
        <v>173</v>
      </c>
      <c r="F15" t="s">
        <v>166</v>
      </c>
      <c r="G15" t="s">
        <v>72</v>
      </c>
      <c r="H15" t="s">
        <v>130</v>
      </c>
      <c r="I15" t="s">
        <v>22</v>
      </c>
      <c r="J15" t="s">
        <v>131</v>
      </c>
      <c r="K15" t="s">
        <v>180</v>
      </c>
      <c r="L15" t="s">
        <v>181</v>
      </c>
      <c r="M15">
        <v>3.3333333E-2</v>
      </c>
      <c r="N15">
        <v>3</v>
      </c>
      <c r="O15">
        <v>769</v>
      </c>
      <c r="P15">
        <v>43</v>
      </c>
      <c r="Q15">
        <v>4409</v>
      </c>
      <c r="R15">
        <v>0.1</v>
      </c>
      <c r="S15">
        <v>25.633333</v>
      </c>
      <c r="T15">
        <v>1.433333</v>
      </c>
      <c r="U15">
        <v>146.96666500000001</v>
      </c>
    </row>
    <row r="16" spans="1:21" x14ac:dyDescent="0.25">
      <c r="A16" t="s">
        <v>182</v>
      </c>
      <c r="B16">
        <v>1</v>
      </c>
      <c r="C16" t="s">
        <v>79</v>
      </c>
      <c r="D16" t="s">
        <v>110</v>
      </c>
      <c r="E16" t="s">
        <v>183</v>
      </c>
      <c r="F16" t="s">
        <v>166</v>
      </c>
      <c r="G16" t="s">
        <v>76</v>
      </c>
      <c r="H16" t="s">
        <v>136</v>
      </c>
      <c r="I16" t="s">
        <v>22</v>
      </c>
      <c r="J16" t="s">
        <v>131</v>
      </c>
      <c r="K16" t="s">
        <v>184</v>
      </c>
      <c r="L16" t="s">
        <v>185</v>
      </c>
      <c r="M16">
        <v>0.23746388800000001</v>
      </c>
      <c r="N16">
        <v>4</v>
      </c>
      <c r="O16">
        <v>2562</v>
      </c>
      <c r="P16">
        <v>0</v>
      </c>
      <c r="Q16">
        <v>55</v>
      </c>
      <c r="R16">
        <v>0.94985600000000003</v>
      </c>
      <c r="S16">
        <v>608.38248099999998</v>
      </c>
      <c r="T16">
        <v>0</v>
      </c>
      <c r="U16">
        <v>13.060514</v>
      </c>
    </row>
    <row r="17" spans="1:21" x14ac:dyDescent="0.25">
      <c r="A17" t="s">
        <v>186</v>
      </c>
      <c r="B17">
        <v>1</v>
      </c>
      <c r="C17" t="s">
        <v>79</v>
      </c>
      <c r="D17" t="s">
        <v>110</v>
      </c>
      <c r="E17" t="s">
        <v>187</v>
      </c>
      <c r="F17" t="s">
        <v>166</v>
      </c>
      <c r="G17" t="s">
        <v>76</v>
      </c>
      <c r="H17" t="s">
        <v>136</v>
      </c>
      <c r="I17" t="s">
        <v>22</v>
      </c>
      <c r="J17" t="s">
        <v>131</v>
      </c>
      <c r="K17" t="s">
        <v>188</v>
      </c>
      <c r="L17" t="s">
        <v>189</v>
      </c>
      <c r="M17">
        <v>0.233227777</v>
      </c>
      <c r="N17">
        <v>2</v>
      </c>
      <c r="O17">
        <v>5088</v>
      </c>
      <c r="P17">
        <v>0</v>
      </c>
      <c r="Q17">
        <v>139</v>
      </c>
      <c r="R17">
        <v>0.46645599999999998</v>
      </c>
      <c r="S17">
        <v>1186.6629290000001</v>
      </c>
      <c r="T17">
        <v>0</v>
      </c>
      <c r="U17">
        <v>32.418661</v>
      </c>
    </row>
    <row r="18" spans="1:21" x14ac:dyDescent="0.25">
      <c r="A18" t="s">
        <v>190</v>
      </c>
      <c r="B18">
        <v>1</v>
      </c>
      <c r="C18" t="s">
        <v>79</v>
      </c>
      <c r="D18" t="s">
        <v>110</v>
      </c>
      <c r="E18" t="s">
        <v>173</v>
      </c>
      <c r="F18" t="s">
        <v>166</v>
      </c>
      <c r="G18" t="s">
        <v>76</v>
      </c>
      <c r="H18" t="s">
        <v>136</v>
      </c>
      <c r="I18" t="s">
        <v>22</v>
      </c>
      <c r="J18" t="s">
        <v>131</v>
      </c>
      <c r="K18" t="s">
        <v>191</v>
      </c>
      <c r="L18" t="s">
        <v>192</v>
      </c>
      <c r="M18">
        <v>0.236656388</v>
      </c>
      <c r="N18">
        <v>3</v>
      </c>
      <c r="O18">
        <v>769</v>
      </c>
      <c r="P18">
        <v>43</v>
      </c>
      <c r="Q18">
        <v>4409</v>
      </c>
      <c r="R18">
        <v>0.70996899999999996</v>
      </c>
      <c r="S18">
        <v>181.98876200000001</v>
      </c>
      <c r="T18">
        <v>10.176225000000001</v>
      </c>
      <c r="U18">
        <v>1043.418015</v>
      </c>
    </row>
    <row r="19" spans="1:21" x14ac:dyDescent="0.25">
      <c r="A19" t="s">
        <v>193</v>
      </c>
      <c r="B19">
        <v>1</v>
      </c>
      <c r="C19" t="s">
        <v>78</v>
      </c>
      <c r="D19" t="s">
        <v>92</v>
      </c>
      <c r="E19" t="s">
        <v>194</v>
      </c>
      <c r="F19" t="s">
        <v>166</v>
      </c>
      <c r="G19" t="s">
        <v>72</v>
      </c>
      <c r="H19" t="s">
        <v>136</v>
      </c>
      <c r="I19" t="s">
        <v>22</v>
      </c>
      <c r="J19" t="s">
        <v>131</v>
      </c>
      <c r="K19" t="s">
        <v>195</v>
      </c>
      <c r="L19" t="s">
        <v>196</v>
      </c>
      <c r="M19">
        <v>0.301477777</v>
      </c>
      <c r="N19">
        <v>2</v>
      </c>
      <c r="O19">
        <v>0</v>
      </c>
      <c r="P19">
        <v>34</v>
      </c>
      <c r="Q19">
        <v>82</v>
      </c>
      <c r="R19">
        <v>0.60295600000000005</v>
      </c>
      <c r="S19">
        <v>0</v>
      </c>
      <c r="T19">
        <v>10.250244</v>
      </c>
      <c r="U19">
        <v>24.721177999999998</v>
      </c>
    </row>
    <row r="20" spans="1:21" x14ac:dyDescent="0.25">
      <c r="A20" t="s">
        <v>197</v>
      </c>
      <c r="B20">
        <v>1</v>
      </c>
      <c r="C20" t="s">
        <v>78</v>
      </c>
      <c r="D20" t="s">
        <v>92</v>
      </c>
      <c r="E20" t="s">
        <v>198</v>
      </c>
      <c r="F20" t="s">
        <v>166</v>
      </c>
      <c r="G20" t="s">
        <v>72</v>
      </c>
      <c r="H20" t="s">
        <v>136</v>
      </c>
      <c r="I20" t="s">
        <v>22</v>
      </c>
      <c r="J20" t="s">
        <v>131</v>
      </c>
      <c r="K20" t="s">
        <v>199</v>
      </c>
      <c r="L20" t="s">
        <v>200</v>
      </c>
      <c r="M20">
        <v>0.145555555</v>
      </c>
      <c r="N20">
        <v>26</v>
      </c>
      <c r="O20">
        <v>23979</v>
      </c>
      <c r="P20">
        <v>5</v>
      </c>
      <c r="Q20">
        <v>513</v>
      </c>
      <c r="R20">
        <v>3.7844440000000001</v>
      </c>
      <c r="S20">
        <v>3490.2766529999999</v>
      </c>
      <c r="T20">
        <v>0.72777800000000004</v>
      </c>
      <c r="U20">
        <v>74.67</v>
      </c>
    </row>
    <row r="21" spans="1:21" x14ac:dyDescent="0.25">
      <c r="A21" t="s">
        <v>201</v>
      </c>
      <c r="B21">
        <v>1</v>
      </c>
      <c r="C21" t="s">
        <v>78</v>
      </c>
      <c r="D21" t="s">
        <v>92</v>
      </c>
      <c r="E21" t="s">
        <v>194</v>
      </c>
      <c r="F21" t="s">
        <v>202</v>
      </c>
      <c r="G21" t="s">
        <v>72</v>
      </c>
      <c r="H21" t="s">
        <v>136</v>
      </c>
      <c r="I21" t="s">
        <v>22</v>
      </c>
      <c r="J21" t="s">
        <v>131</v>
      </c>
      <c r="K21" t="s">
        <v>203</v>
      </c>
      <c r="L21" t="s">
        <v>204</v>
      </c>
      <c r="M21">
        <v>0.13346</v>
      </c>
      <c r="N21">
        <v>2</v>
      </c>
      <c r="O21">
        <v>0</v>
      </c>
      <c r="P21">
        <v>34</v>
      </c>
      <c r="Q21">
        <v>82</v>
      </c>
      <c r="R21">
        <v>0.26691999999999999</v>
      </c>
      <c r="S21">
        <v>0</v>
      </c>
      <c r="T21">
        <v>4.5376399999999997</v>
      </c>
      <c r="U21">
        <v>10.943720000000001</v>
      </c>
    </row>
    <row r="22" spans="1:21" x14ac:dyDescent="0.25">
      <c r="A22" t="s">
        <v>205</v>
      </c>
      <c r="B22">
        <v>1</v>
      </c>
      <c r="C22" t="s">
        <v>79</v>
      </c>
      <c r="D22" t="s">
        <v>108</v>
      </c>
      <c r="E22" t="s">
        <v>206</v>
      </c>
      <c r="F22" t="s">
        <v>166</v>
      </c>
      <c r="G22" t="s">
        <v>72</v>
      </c>
      <c r="H22" t="s">
        <v>136</v>
      </c>
      <c r="I22" t="s">
        <v>22</v>
      </c>
      <c r="J22" t="s">
        <v>131</v>
      </c>
      <c r="K22" t="s">
        <v>207</v>
      </c>
      <c r="L22" t="s">
        <v>208</v>
      </c>
      <c r="M22">
        <v>0.44070166599999999</v>
      </c>
      <c r="N22">
        <v>1</v>
      </c>
      <c r="O22">
        <v>0</v>
      </c>
      <c r="P22">
        <v>97</v>
      </c>
      <c r="Q22">
        <v>1877</v>
      </c>
      <c r="R22">
        <v>0.44070199999999998</v>
      </c>
      <c r="S22">
        <v>0</v>
      </c>
      <c r="T22">
        <v>42.748061999999997</v>
      </c>
      <c r="U22">
        <v>827.19702700000005</v>
      </c>
    </row>
    <row r="23" spans="1:21" x14ac:dyDescent="0.25">
      <c r="A23" t="s">
        <v>209</v>
      </c>
      <c r="B23">
        <v>1</v>
      </c>
      <c r="C23" t="s">
        <v>79</v>
      </c>
      <c r="D23" t="s">
        <v>110</v>
      </c>
      <c r="E23" t="s">
        <v>173</v>
      </c>
      <c r="F23" t="s">
        <v>166</v>
      </c>
      <c r="G23" t="s">
        <v>72</v>
      </c>
      <c r="H23" t="s">
        <v>136</v>
      </c>
      <c r="I23" t="s">
        <v>22</v>
      </c>
      <c r="J23" t="s">
        <v>131</v>
      </c>
      <c r="K23" t="s">
        <v>210</v>
      </c>
      <c r="L23" t="s">
        <v>211</v>
      </c>
      <c r="M23">
        <v>0.27722222200000002</v>
      </c>
      <c r="N23">
        <v>3</v>
      </c>
      <c r="O23">
        <v>769</v>
      </c>
      <c r="P23">
        <v>43</v>
      </c>
      <c r="Q23">
        <v>4409</v>
      </c>
      <c r="R23">
        <v>0.83166700000000005</v>
      </c>
      <c r="S23">
        <v>213.18388899999999</v>
      </c>
      <c r="T23">
        <v>11.920555999999999</v>
      </c>
      <c r="U23">
        <v>1222.2727769999999</v>
      </c>
    </row>
    <row r="24" spans="1:21" x14ac:dyDescent="0.25">
      <c r="A24" t="s">
        <v>212</v>
      </c>
      <c r="B24">
        <v>1</v>
      </c>
      <c r="C24" t="s">
        <v>79</v>
      </c>
      <c r="D24" t="s">
        <v>110</v>
      </c>
      <c r="E24" t="s">
        <v>173</v>
      </c>
      <c r="F24" t="s">
        <v>166</v>
      </c>
      <c r="G24" t="s">
        <v>72</v>
      </c>
      <c r="H24" t="s">
        <v>136</v>
      </c>
      <c r="I24" t="s">
        <v>22</v>
      </c>
      <c r="J24" t="s">
        <v>131</v>
      </c>
      <c r="K24" t="s">
        <v>213</v>
      </c>
      <c r="L24" t="s">
        <v>214</v>
      </c>
      <c r="M24">
        <v>0.90847944400000002</v>
      </c>
      <c r="N24">
        <v>3</v>
      </c>
      <c r="O24">
        <v>769</v>
      </c>
      <c r="P24">
        <v>43</v>
      </c>
      <c r="Q24">
        <v>4409</v>
      </c>
      <c r="R24">
        <v>2.725438</v>
      </c>
      <c r="S24">
        <v>698.62069199999996</v>
      </c>
      <c r="T24">
        <v>39.064616000000001</v>
      </c>
      <c r="U24">
        <v>4005.4858690000001</v>
      </c>
    </row>
    <row r="25" spans="1:21" x14ac:dyDescent="0.25">
      <c r="A25" t="s">
        <v>215</v>
      </c>
      <c r="B25">
        <v>1</v>
      </c>
      <c r="C25" t="s">
        <v>79</v>
      </c>
      <c r="D25" t="s">
        <v>110</v>
      </c>
      <c r="E25" t="s">
        <v>173</v>
      </c>
      <c r="F25" t="s">
        <v>166</v>
      </c>
      <c r="G25" t="s">
        <v>72</v>
      </c>
      <c r="H25" t="s">
        <v>136</v>
      </c>
      <c r="I25" t="s">
        <v>22</v>
      </c>
      <c r="J25" t="s">
        <v>131</v>
      </c>
      <c r="K25" t="s">
        <v>216</v>
      </c>
      <c r="L25" t="s">
        <v>217</v>
      </c>
      <c r="M25">
        <v>0.27722222200000002</v>
      </c>
      <c r="N25">
        <v>3</v>
      </c>
      <c r="O25">
        <v>769</v>
      </c>
      <c r="P25">
        <v>43</v>
      </c>
      <c r="Q25">
        <v>4409</v>
      </c>
      <c r="R25">
        <v>0.83166700000000005</v>
      </c>
      <c r="S25">
        <v>213.18388899999999</v>
      </c>
      <c r="T25">
        <v>11.920555999999999</v>
      </c>
      <c r="U25">
        <v>1222.2727769999999</v>
      </c>
    </row>
    <row r="26" spans="1:21" x14ac:dyDescent="0.25">
      <c r="A26" t="s">
        <v>218</v>
      </c>
      <c r="B26">
        <v>1</v>
      </c>
      <c r="C26" t="s">
        <v>79</v>
      </c>
      <c r="D26" t="s">
        <v>110</v>
      </c>
      <c r="E26" t="s">
        <v>219</v>
      </c>
      <c r="F26" t="s">
        <v>220</v>
      </c>
      <c r="G26" t="s">
        <v>76</v>
      </c>
      <c r="H26" t="s">
        <v>136</v>
      </c>
      <c r="I26" t="s">
        <v>22</v>
      </c>
      <c r="J26" t="s">
        <v>221</v>
      </c>
      <c r="K26" t="s">
        <v>222</v>
      </c>
      <c r="L26" t="s">
        <v>223</v>
      </c>
      <c r="M26">
        <v>0.56594055499999996</v>
      </c>
      <c r="N26">
        <v>9</v>
      </c>
      <c r="O26">
        <v>8736</v>
      </c>
      <c r="P26">
        <v>73</v>
      </c>
      <c r="Q26">
        <v>8506</v>
      </c>
      <c r="R26">
        <v>5.0934650000000001</v>
      </c>
      <c r="S26">
        <v>4944.0566879999997</v>
      </c>
      <c r="T26">
        <v>41.313661000000003</v>
      </c>
      <c r="U26">
        <v>4813.8903609999998</v>
      </c>
    </row>
    <row r="27" spans="1:21" x14ac:dyDescent="0.25">
      <c r="A27" t="s">
        <v>224</v>
      </c>
      <c r="B27">
        <v>1</v>
      </c>
      <c r="C27" t="s">
        <v>78</v>
      </c>
      <c r="D27" t="s">
        <v>103</v>
      </c>
      <c r="E27" t="s">
        <v>225</v>
      </c>
      <c r="F27" t="s">
        <v>226</v>
      </c>
      <c r="G27" t="s">
        <v>72</v>
      </c>
      <c r="H27" t="s">
        <v>136</v>
      </c>
      <c r="I27" t="s">
        <v>22</v>
      </c>
      <c r="J27" t="s">
        <v>131</v>
      </c>
      <c r="K27" t="s">
        <v>227</v>
      </c>
      <c r="L27" t="s">
        <v>228</v>
      </c>
      <c r="M27">
        <v>1.9569444439999999</v>
      </c>
      <c r="N27">
        <v>5</v>
      </c>
      <c r="O27">
        <v>4</v>
      </c>
      <c r="P27">
        <v>0</v>
      </c>
      <c r="Q27">
        <v>0</v>
      </c>
      <c r="R27">
        <v>9.7847220000000004</v>
      </c>
      <c r="S27">
        <v>7.8277780000000003</v>
      </c>
      <c r="T27">
        <v>0</v>
      </c>
      <c r="U27">
        <v>0</v>
      </c>
    </row>
    <row r="28" spans="1:21" x14ac:dyDescent="0.25">
      <c r="A28" t="s">
        <v>229</v>
      </c>
      <c r="B28">
        <v>1</v>
      </c>
      <c r="C28" t="s">
        <v>79</v>
      </c>
      <c r="D28" t="s">
        <v>110</v>
      </c>
      <c r="E28" t="s">
        <v>230</v>
      </c>
      <c r="F28" t="s">
        <v>231</v>
      </c>
      <c r="G28" t="s">
        <v>71</v>
      </c>
      <c r="H28" t="s">
        <v>136</v>
      </c>
      <c r="I28" t="s">
        <v>22</v>
      </c>
      <c r="J28" t="s">
        <v>131</v>
      </c>
      <c r="K28" t="s">
        <v>232</v>
      </c>
      <c r="L28" t="s">
        <v>233</v>
      </c>
      <c r="M28">
        <v>0.53333333299999997</v>
      </c>
      <c r="N28">
        <v>0</v>
      </c>
      <c r="O28">
        <v>1</v>
      </c>
      <c r="P28">
        <v>0</v>
      </c>
      <c r="Q28">
        <v>0</v>
      </c>
      <c r="R28">
        <v>0</v>
      </c>
      <c r="S28">
        <v>0.53333299999999995</v>
      </c>
      <c r="T28">
        <v>0</v>
      </c>
      <c r="U28">
        <v>0</v>
      </c>
    </row>
    <row r="29" spans="1:21" x14ac:dyDescent="0.25">
      <c r="A29" t="s">
        <v>234</v>
      </c>
      <c r="B29">
        <v>1</v>
      </c>
      <c r="C29" t="s">
        <v>78</v>
      </c>
      <c r="D29" t="s">
        <v>91</v>
      </c>
      <c r="E29" t="s">
        <v>235</v>
      </c>
      <c r="F29" t="s">
        <v>166</v>
      </c>
      <c r="G29" t="s">
        <v>72</v>
      </c>
      <c r="H29" t="s">
        <v>136</v>
      </c>
      <c r="I29" t="s">
        <v>22</v>
      </c>
      <c r="J29" t="s">
        <v>131</v>
      </c>
      <c r="K29" t="s">
        <v>236</v>
      </c>
      <c r="L29" t="s">
        <v>237</v>
      </c>
      <c r="M29">
        <v>1.762806388</v>
      </c>
      <c r="N29">
        <v>0</v>
      </c>
      <c r="O29">
        <v>0</v>
      </c>
      <c r="P29">
        <v>4</v>
      </c>
      <c r="Q29">
        <v>265</v>
      </c>
      <c r="R29">
        <v>0</v>
      </c>
      <c r="S29">
        <v>0</v>
      </c>
      <c r="T29">
        <v>7.0512259999999998</v>
      </c>
      <c r="U29">
        <v>467.14369299999998</v>
      </c>
    </row>
    <row r="30" spans="1:21" x14ac:dyDescent="0.25">
      <c r="A30" t="s">
        <v>238</v>
      </c>
      <c r="B30">
        <v>1</v>
      </c>
      <c r="C30" t="s">
        <v>78</v>
      </c>
      <c r="D30" t="s">
        <v>103</v>
      </c>
      <c r="E30" t="s">
        <v>239</v>
      </c>
      <c r="F30" t="s">
        <v>166</v>
      </c>
      <c r="G30" t="s">
        <v>76</v>
      </c>
      <c r="H30" t="s">
        <v>136</v>
      </c>
      <c r="I30" t="s">
        <v>22</v>
      </c>
      <c r="J30" t="s">
        <v>131</v>
      </c>
      <c r="K30" t="s">
        <v>240</v>
      </c>
      <c r="L30" t="s">
        <v>241</v>
      </c>
      <c r="M30">
        <v>1.275833333</v>
      </c>
      <c r="N30">
        <v>1</v>
      </c>
      <c r="O30">
        <v>6</v>
      </c>
      <c r="P30">
        <v>0</v>
      </c>
      <c r="Q30">
        <v>0</v>
      </c>
      <c r="R30">
        <v>1.275833</v>
      </c>
      <c r="S30">
        <v>7.6550000000000002</v>
      </c>
      <c r="T30">
        <v>0</v>
      </c>
      <c r="U30">
        <v>0</v>
      </c>
    </row>
    <row r="31" spans="1:21" x14ac:dyDescent="0.25">
      <c r="A31" t="s">
        <v>242</v>
      </c>
      <c r="B31">
        <v>1</v>
      </c>
      <c r="C31" t="s">
        <v>78</v>
      </c>
      <c r="D31" t="s">
        <v>103</v>
      </c>
      <c r="E31" t="s">
        <v>239</v>
      </c>
      <c r="F31" t="s">
        <v>166</v>
      </c>
      <c r="G31" t="s">
        <v>76</v>
      </c>
      <c r="H31" t="s">
        <v>136</v>
      </c>
      <c r="I31" t="s">
        <v>22</v>
      </c>
      <c r="J31" t="s">
        <v>131</v>
      </c>
      <c r="K31" t="s">
        <v>243</v>
      </c>
      <c r="L31" t="s">
        <v>244</v>
      </c>
      <c r="M31">
        <v>0.90805555500000001</v>
      </c>
      <c r="N31">
        <v>1</v>
      </c>
      <c r="O31">
        <v>6</v>
      </c>
      <c r="P31">
        <v>0</v>
      </c>
      <c r="Q31">
        <v>0</v>
      </c>
      <c r="R31">
        <v>0.90805599999999997</v>
      </c>
      <c r="S31">
        <v>5.4483329999999999</v>
      </c>
      <c r="T31">
        <v>0</v>
      </c>
      <c r="U31">
        <v>0</v>
      </c>
    </row>
    <row r="32" spans="1:21" x14ac:dyDescent="0.25">
      <c r="A32" t="s">
        <v>245</v>
      </c>
      <c r="B32">
        <v>1</v>
      </c>
      <c r="C32" t="s">
        <v>78</v>
      </c>
      <c r="D32" t="s">
        <v>103</v>
      </c>
      <c r="E32" t="s">
        <v>246</v>
      </c>
      <c r="F32" t="s">
        <v>247</v>
      </c>
      <c r="G32" t="s">
        <v>72</v>
      </c>
      <c r="H32" t="s">
        <v>136</v>
      </c>
      <c r="I32" t="s">
        <v>22</v>
      </c>
      <c r="J32" t="s">
        <v>131</v>
      </c>
      <c r="K32" t="s">
        <v>248</v>
      </c>
      <c r="L32" t="s">
        <v>249</v>
      </c>
      <c r="M32">
        <v>2.2819444440000001</v>
      </c>
      <c r="N32">
        <v>17</v>
      </c>
      <c r="O32">
        <v>25169</v>
      </c>
      <c r="P32">
        <v>30</v>
      </c>
      <c r="Q32">
        <v>2469</v>
      </c>
      <c r="R32">
        <v>38.793056</v>
      </c>
      <c r="S32">
        <v>57434.259710999999</v>
      </c>
      <c r="T32">
        <v>68.458332999999996</v>
      </c>
      <c r="U32">
        <v>5634.1208319999996</v>
      </c>
    </row>
    <row r="33" spans="1:21" x14ac:dyDescent="0.25">
      <c r="A33" t="s">
        <v>250</v>
      </c>
      <c r="B33">
        <v>1</v>
      </c>
      <c r="C33" t="s">
        <v>78</v>
      </c>
      <c r="D33" t="s">
        <v>103</v>
      </c>
      <c r="E33" t="s">
        <v>251</v>
      </c>
      <c r="F33" t="s">
        <v>252</v>
      </c>
      <c r="G33" t="s">
        <v>72</v>
      </c>
      <c r="H33" t="s">
        <v>136</v>
      </c>
      <c r="I33" t="s">
        <v>22</v>
      </c>
      <c r="J33" t="s">
        <v>131</v>
      </c>
      <c r="K33" t="s">
        <v>253</v>
      </c>
      <c r="L33" t="s">
        <v>254</v>
      </c>
      <c r="M33">
        <v>1.045833333</v>
      </c>
      <c r="N33">
        <v>3</v>
      </c>
      <c r="O33">
        <v>5060</v>
      </c>
      <c r="P33">
        <v>1</v>
      </c>
      <c r="Q33">
        <v>24</v>
      </c>
      <c r="R33">
        <v>3.1375000000000002</v>
      </c>
      <c r="S33">
        <v>5291.9166649999997</v>
      </c>
      <c r="T33">
        <v>1.045833</v>
      </c>
      <c r="U33">
        <v>25.1</v>
      </c>
    </row>
    <row r="34" spans="1:21" x14ac:dyDescent="0.25">
      <c r="A34" t="s">
        <v>255</v>
      </c>
      <c r="B34">
        <v>1</v>
      </c>
      <c r="C34" t="s">
        <v>78</v>
      </c>
      <c r="D34" t="s">
        <v>103</v>
      </c>
      <c r="E34" t="s">
        <v>251</v>
      </c>
      <c r="F34" t="s">
        <v>252</v>
      </c>
      <c r="G34" t="s">
        <v>72</v>
      </c>
      <c r="H34" t="s">
        <v>136</v>
      </c>
      <c r="I34" t="s">
        <v>22</v>
      </c>
      <c r="J34" t="s">
        <v>131</v>
      </c>
      <c r="K34" t="s">
        <v>256</v>
      </c>
      <c r="L34" t="s">
        <v>257</v>
      </c>
      <c r="M34">
        <v>0.26639611099999999</v>
      </c>
      <c r="N34">
        <v>3</v>
      </c>
      <c r="O34">
        <v>5060</v>
      </c>
      <c r="P34">
        <v>1</v>
      </c>
      <c r="Q34">
        <v>24</v>
      </c>
      <c r="R34">
        <v>0.79918800000000001</v>
      </c>
      <c r="S34">
        <v>1347.964322</v>
      </c>
      <c r="T34">
        <v>0.26639600000000002</v>
      </c>
      <c r="U34">
        <v>6.3935069999999996</v>
      </c>
    </row>
    <row r="35" spans="1:21" x14ac:dyDescent="0.25">
      <c r="A35" t="s">
        <v>258</v>
      </c>
      <c r="B35">
        <v>1</v>
      </c>
      <c r="C35" t="s">
        <v>78</v>
      </c>
      <c r="D35" t="s">
        <v>103</v>
      </c>
      <c r="E35" t="s">
        <v>259</v>
      </c>
      <c r="F35" t="s">
        <v>129</v>
      </c>
      <c r="G35" t="s">
        <v>72</v>
      </c>
      <c r="H35" t="s">
        <v>136</v>
      </c>
      <c r="I35" t="s">
        <v>22</v>
      </c>
      <c r="J35" t="s">
        <v>131</v>
      </c>
      <c r="K35" t="s">
        <v>260</v>
      </c>
      <c r="L35" t="s">
        <v>261</v>
      </c>
      <c r="M35">
        <v>0.4803675</v>
      </c>
      <c r="N35">
        <v>1</v>
      </c>
      <c r="O35">
        <v>7968</v>
      </c>
      <c r="P35">
        <v>0</v>
      </c>
      <c r="Q35">
        <v>2</v>
      </c>
      <c r="R35">
        <v>0.48036800000000002</v>
      </c>
      <c r="S35">
        <v>3827.5682400000001</v>
      </c>
      <c r="T35">
        <v>0</v>
      </c>
      <c r="U35">
        <v>0.96073500000000001</v>
      </c>
    </row>
    <row r="36" spans="1:21" x14ac:dyDescent="0.25">
      <c r="A36" t="s">
        <v>262</v>
      </c>
      <c r="B36">
        <v>1</v>
      </c>
      <c r="C36" t="s">
        <v>78</v>
      </c>
      <c r="D36" t="s">
        <v>103</v>
      </c>
      <c r="E36" t="s">
        <v>263</v>
      </c>
      <c r="F36" t="s">
        <v>129</v>
      </c>
      <c r="G36" t="s">
        <v>76</v>
      </c>
      <c r="H36" t="s">
        <v>136</v>
      </c>
      <c r="I36" t="s">
        <v>22</v>
      </c>
      <c r="J36" t="s">
        <v>131</v>
      </c>
      <c r="K36" t="s">
        <v>264</v>
      </c>
      <c r="L36" t="s">
        <v>265</v>
      </c>
      <c r="M36">
        <v>0.17302500000000001</v>
      </c>
      <c r="N36">
        <v>1</v>
      </c>
      <c r="O36">
        <v>5558</v>
      </c>
      <c r="P36">
        <v>1</v>
      </c>
      <c r="Q36">
        <v>17</v>
      </c>
      <c r="R36">
        <v>0.17302500000000001</v>
      </c>
      <c r="S36">
        <v>961.67295000000001</v>
      </c>
      <c r="T36">
        <v>0.17302500000000001</v>
      </c>
      <c r="U36">
        <v>2.9414250000000002</v>
      </c>
    </row>
    <row r="37" spans="1:21" x14ac:dyDescent="0.25">
      <c r="A37" t="s">
        <v>266</v>
      </c>
      <c r="B37">
        <v>1</v>
      </c>
      <c r="C37" t="s">
        <v>78</v>
      </c>
      <c r="D37" t="s">
        <v>103</v>
      </c>
      <c r="E37" t="s">
        <v>267</v>
      </c>
      <c r="F37" t="s">
        <v>129</v>
      </c>
      <c r="G37" t="s">
        <v>76</v>
      </c>
      <c r="H37" t="s">
        <v>136</v>
      </c>
      <c r="I37" t="s">
        <v>22</v>
      </c>
      <c r="J37" t="s">
        <v>131</v>
      </c>
      <c r="K37" t="s">
        <v>268</v>
      </c>
      <c r="L37" t="s">
        <v>269</v>
      </c>
      <c r="M37">
        <v>0.153647222</v>
      </c>
      <c r="N37">
        <v>0</v>
      </c>
      <c r="O37">
        <v>1941</v>
      </c>
      <c r="P37">
        <v>0</v>
      </c>
      <c r="Q37">
        <v>0</v>
      </c>
      <c r="R37">
        <v>0</v>
      </c>
      <c r="S37">
        <v>298.22925800000002</v>
      </c>
      <c r="T37">
        <v>0</v>
      </c>
      <c r="U37">
        <v>0</v>
      </c>
    </row>
    <row r="38" spans="1:21" x14ac:dyDescent="0.25">
      <c r="A38" t="s">
        <v>270</v>
      </c>
      <c r="B38">
        <v>1</v>
      </c>
      <c r="C38" t="s">
        <v>78</v>
      </c>
      <c r="D38" t="s">
        <v>103</v>
      </c>
      <c r="E38" t="s">
        <v>271</v>
      </c>
      <c r="F38" t="s">
        <v>166</v>
      </c>
      <c r="G38" t="s">
        <v>72</v>
      </c>
      <c r="H38" t="s">
        <v>136</v>
      </c>
      <c r="I38" t="s">
        <v>22</v>
      </c>
      <c r="J38" t="s">
        <v>131</v>
      </c>
      <c r="K38" t="s">
        <v>272</v>
      </c>
      <c r="L38" t="s">
        <v>273</v>
      </c>
      <c r="M38">
        <v>0.44033055500000001</v>
      </c>
      <c r="N38">
        <v>1</v>
      </c>
      <c r="O38">
        <v>5099</v>
      </c>
      <c r="P38">
        <v>1</v>
      </c>
      <c r="Q38">
        <v>17</v>
      </c>
      <c r="R38">
        <v>0.44033099999999997</v>
      </c>
      <c r="S38">
        <v>2245.2455</v>
      </c>
      <c r="T38">
        <v>0.44033099999999997</v>
      </c>
      <c r="U38">
        <v>7.4856189999999998</v>
      </c>
    </row>
    <row r="39" spans="1:21" x14ac:dyDescent="0.25">
      <c r="A39" t="s">
        <v>274</v>
      </c>
      <c r="B39">
        <v>1</v>
      </c>
      <c r="C39" t="s">
        <v>78</v>
      </c>
      <c r="D39" t="s">
        <v>103</v>
      </c>
      <c r="E39" t="s">
        <v>251</v>
      </c>
      <c r="F39" t="s">
        <v>166</v>
      </c>
      <c r="G39" t="s">
        <v>72</v>
      </c>
      <c r="H39" t="s">
        <v>136</v>
      </c>
      <c r="I39" t="s">
        <v>22</v>
      </c>
      <c r="J39" t="s">
        <v>131</v>
      </c>
      <c r="K39" t="s">
        <v>275</v>
      </c>
      <c r="L39" t="s">
        <v>276</v>
      </c>
      <c r="M39">
        <v>1.230626666</v>
      </c>
      <c r="N39">
        <v>3</v>
      </c>
      <c r="O39">
        <v>5060</v>
      </c>
      <c r="P39">
        <v>1</v>
      </c>
      <c r="Q39">
        <v>24</v>
      </c>
      <c r="R39">
        <v>3.6918799999999998</v>
      </c>
      <c r="S39">
        <v>6226.9709300000004</v>
      </c>
      <c r="T39">
        <v>1.2306269999999999</v>
      </c>
      <c r="U39">
        <v>29.535039999999999</v>
      </c>
    </row>
    <row r="40" spans="1:21" x14ac:dyDescent="0.25">
      <c r="A40" t="s">
        <v>277</v>
      </c>
      <c r="B40">
        <v>1</v>
      </c>
      <c r="C40" t="s">
        <v>78</v>
      </c>
      <c r="D40" t="s">
        <v>91</v>
      </c>
      <c r="E40" t="s">
        <v>235</v>
      </c>
      <c r="F40" t="s">
        <v>166</v>
      </c>
      <c r="G40" t="s">
        <v>72</v>
      </c>
      <c r="H40" t="s">
        <v>136</v>
      </c>
      <c r="I40" t="s">
        <v>22</v>
      </c>
      <c r="J40" t="s">
        <v>131</v>
      </c>
      <c r="K40" t="s">
        <v>278</v>
      </c>
      <c r="L40" t="s">
        <v>279</v>
      </c>
      <c r="M40">
        <v>3.3961111110000002</v>
      </c>
      <c r="N40">
        <v>0</v>
      </c>
      <c r="O40">
        <v>0</v>
      </c>
      <c r="P40">
        <v>4</v>
      </c>
      <c r="Q40">
        <v>265</v>
      </c>
      <c r="R40">
        <v>0</v>
      </c>
      <c r="S40">
        <v>0</v>
      </c>
      <c r="T40">
        <v>13.584444</v>
      </c>
      <c r="U40">
        <v>899.96944399999995</v>
      </c>
    </row>
    <row r="41" spans="1:21" x14ac:dyDescent="0.25">
      <c r="A41" t="s">
        <v>280</v>
      </c>
      <c r="B41">
        <v>1</v>
      </c>
      <c r="C41" t="s">
        <v>78</v>
      </c>
      <c r="D41" t="s">
        <v>100</v>
      </c>
      <c r="E41" t="s">
        <v>281</v>
      </c>
      <c r="F41" t="s">
        <v>226</v>
      </c>
      <c r="G41" t="s">
        <v>72</v>
      </c>
      <c r="H41" t="s">
        <v>136</v>
      </c>
      <c r="I41" t="s">
        <v>22</v>
      </c>
      <c r="J41" t="s">
        <v>131</v>
      </c>
      <c r="K41" t="s">
        <v>282</v>
      </c>
      <c r="L41" t="s">
        <v>283</v>
      </c>
      <c r="M41">
        <v>1.206388888</v>
      </c>
      <c r="N41">
        <v>0</v>
      </c>
      <c r="O41">
        <v>0</v>
      </c>
      <c r="P41">
        <v>1</v>
      </c>
      <c r="Q41">
        <v>0</v>
      </c>
      <c r="R41">
        <v>0</v>
      </c>
      <c r="S41">
        <v>0</v>
      </c>
      <c r="T41">
        <v>1.2063889999999999</v>
      </c>
      <c r="U41">
        <v>0</v>
      </c>
    </row>
    <row r="42" spans="1:21" x14ac:dyDescent="0.25">
      <c r="A42" t="s">
        <v>284</v>
      </c>
      <c r="B42">
        <v>1</v>
      </c>
      <c r="C42" t="s">
        <v>78</v>
      </c>
      <c r="D42" t="s">
        <v>100</v>
      </c>
      <c r="E42" t="s">
        <v>281</v>
      </c>
      <c r="F42" t="s">
        <v>226</v>
      </c>
      <c r="G42" t="s">
        <v>72</v>
      </c>
      <c r="H42" t="s">
        <v>136</v>
      </c>
      <c r="I42" t="s">
        <v>22</v>
      </c>
      <c r="J42" t="s">
        <v>131</v>
      </c>
      <c r="K42" t="s">
        <v>285</v>
      </c>
      <c r="L42" t="s">
        <v>286</v>
      </c>
      <c r="M42">
        <v>0.64472222199999996</v>
      </c>
      <c r="N42">
        <v>0</v>
      </c>
      <c r="O42">
        <v>0</v>
      </c>
      <c r="P42">
        <v>1</v>
      </c>
      <c r="Q42">
        <v>0</v>
      </c>
      <c r="R42">
        <v>0</v>
      </c>
      <c r="S42">
        <v>0</v>
      </c>
      <c r="T42">
        <v>0.64472200000000002</v>
      </c>
      <c r="U42">
        <v>0</v>
      </c>
    </row>
    <row r="43" spans="1:21" x14ac:dyDescent="0.25">
      <c r="A43" t="s">
        <v>287</v>
      </c>
      <c r="B43">
        <v>1</v>
      </c>
      <c r="C43" t="s">
        <v>78</v>
      </c>
      <c r="D43" t="s">
        <v>100</v>
      </c>
      <c r="E43" t="s">
        <v>281</v>
      </c>
      <c r="F43" t="s">
        <v>226</v>
      </c>
      <c r="G43" t="s">
        <v>72</v>
      </c>
      <c r="H43" t="s">
        <v>136</v>
      </c>
      <c r="I43" t="s">
        <v>22</v>
      </c>
      <c r="J43" t="s">
        <v>131</v>
      </c>
      <c r="K43" t="s">
        <v>288</v>
      </c>
      <c r="L43" t="s">
        <v>289</v>
      </c>
      <c r="M43">
        <v>1.571666666</v>
      </c>
      <c r="N43">
        <v>0</v>
      </c>
      <c r="O43">
        <v>0</v>
      </c>
      <c r="P43">
        <v>1</v>
      </c>
      <c r="Q43">
        <v>0</v>
      </c>
      <c r="R43">
        <v>0</v>
      </c>
      <c r="S43">
        <v>0</v>
      </c>
      <c r="T43">
        <v>1.5716669999999999</v>
      </c>
      <c r="U43">
        <v>0</v>
      </c>
    </row>
    <row r="44" spans="1:21" x14ac:dyDescent="0.25">
      <c r="A44" t="s">
        <v>290</v>
      </c>
      <c r="B44">
        <v>1</v>
      </c>
      <c r="C44" t="s">
        <v>78</v>
      </c>
      <c r="D44" t="s">
        <v>95</v>
      </c>
      <c r="E44" t="s">
        <v>291</v>
      </c>
      <c r="F44" t="s">
        <v>166</v>
      </c>
      <c r="G44" t="s">
        <v>72</v>
      </c>
      <c r="H44" t="s">
        <v>136</v>
      </c>
      <c r="I44" t="s">
        <v>22</v>
      </c>
      <c r="J44" t="s">
        <v>131</v>
      </c>
      <c r="K44" t="s">
        <v>292</v>
      </c>
      <c r="L44" t="s">
        <v>293</v>
      </c>
      <c r="M44">
        <v>0.89111111099999996</v>
      </c>
      <c r="N44">
        <v>2</v>
      </c>
      <c r="O44">
        <v>4</v>
      </c>
      <c r="P44">
        <v>30</v>
      </c>
      <c r="Q44">
        <v>1172</v>
      </c>
      <c r="R44">
        <v>1.782222</v>
      </c>
      <c r="S44">
        <v>3.5644439999999999</v>
      </c>
      <c r="T44">
        <v>26.733332999999998</v>
      </c>
      <c r="U44">
        <v>1044.382222</v>
      </c>
    </row>
    <row r="45" spans="1:21" x14ac:dyDescent="0.25">
      <c r="A45" t="s">
        <v>294</v>
      </c>
      <c r="B45">
        <v>1</v>
      </c>
      <c r="C45" t="s">
        <v>78</v>
      </c>
      <c r="D45" t="s">
        <v>102</v>
      </c>
      <c r="E45" t="s">
        <v>295</v>
      </c>
      <c r="F45" t="s">
        <v>296</v>
      </c>
      <c r="G45" t="s">
        <v>72</v>
      </c>
      <c r="H45" t="s">
        <v>136</v>
      </c>
      <c r="I45" t="s">
        <v>22</v>
      </c>
      <c r="J45" t="s">
        <v>221</v>
      </c>
      <c r="K45" t="s">
        <v>297</v>
      </c>
      <c r="L45" t="s">
        <v>298</v>
      </c>
      <c r="M45">
        <v>2.5788888879999998</v>
      </c>
      <c r="N45">
        <v>0</v>
      </c>
      <c r="O45">
        <v>1835</v>
      </c>
      <c r="P45">
        <v>0</v>
      </c>
      <c r="Q45">
        <v>44</v>
      </c>
      <c r="R45">
        <v>0</v>
      </c>
      <c r="S45">
        <v>4732.261109</v>
      </c>
      <c r="T45">
        <v>0</v>
      </c>
      <c r="U45">
        <v>113.47111099999999</v>
      </c>
    </row>
    <row r="46" spans="1:21" x14ac:dyDescent="0.25">
      <c r="A46" t="s">
        <v>299</v>
      </c>
      <c r="B46">
        <v>1</v>
      </c>
      <c r="C46" t="s">
        <v>78</v>
      </c>
      <c r="D46" t="s">
        <v>106</v>
      </c>
      <c r="E46" t="s">
        <v>300</v>
      </c>
      <c r="F46" t="s">
        <v>231</v>
      </c>
      <c r="G46" t="s">
        <v>71</v>
      </c>
      <c r="H46" t="s">
        <v>136</v>
      </c>
      <c r="I46" t="s">
        <v>22</v>
      </c>
      <c r="J46" t="s">
        <v>131</v>
      </c>
      <c r="K46" t="s">
        <v>301</v>
      </c>
      <c r="L46" t="s">
        <v>302</v>
      </c>
      <c r="M46">
        <v>3.0536111109999999</v>
      </c>
      <c r="N46">
        <v>0</v>
      </c>
      <c r="O46">
        <v>1</v>
      </c>
      <c r="P46">
        <v>0</v>
      </c>
      <c r="Q46">
        <v>0</v>
      </c>
      <c r="R46">
        <v>0</v>
      </c>
      <c r="S46">
        <v>3.0536110000000001</v>
      </c>
      <c r="T46">
        <v>0</v>
      </c>
      <c r="U46">
        <v>0</v>
      </c>
    </row>
    <row r="47" spans="1:21" x14ac:dyDescent="0.25">
      <c r="A47" t="s">
        <v>303</v>
      </c>
      <c r="B47">
        <v>1</v>
      </c>
      <c r="C47" t="s">
        <v>79</v>
      </c>
      <c r="D47" t="s">
        <v>124</v>
      </c>
      <c r="E47" t="s">
        <v>304</v>
      </c>
      <c r="F47" t="s">
        <v>166</v>
      </c>
      <c r="G47" t="s">
        <v>72</v>
      </c>
      <c r="H47" t="s">
        <v>136</v>
      </c>
      <c r="I47" t="s">
        <v>22</v>
      </c>
      <c r="J47" t="s">
        <v>131</v>
      </c>
      <c r="K47" t="s">
        <v>305</v>
      </c>
      <c r="L47" t="s">
        <v>306</v>
      </c>
      <c r="M47">
        <v>1.018888888</v>
      </c>
      <c r="N47">
        <v>0</v>
      </c>
      <c r="O47">
        <v>0</v>
      </c>
      <c r="P47">
        <v>259</v>
      </c>
      <c r="Q47">
        <v>65</v>
      </c>
      <c r="R47">
        <v>0</v>
      </c>
      <c r="S47">
        <v>0</v>
      </c>
      <c r="T47">
        <v>263.892222</v>
      </c>
      <c r="U47">
        <v>66.227778000000001</v>
      </c>
    </row>
    <row r="48" spans="1:21" x14ac:dyDescent="0.25">
      <c r="A48" t="s">
        <v>307</v>
      </c>
      <c r="B48">
        <v>1</v>
      </c>
      <c r="C48" t="s">
        <v>79</v>
      </c>
      <c r="D48" t="s">
        <v>124</v>
      </c>
      <c r="E48" t="s">
        <v>308</v>
      </c>
      <c r="F48" t="s">
        <v>166</v>
      </c>
      <c r="G48" t="s">
        <v>72</v>
      </c>
      <c r="H48" t="s">
        <v>136</v>
      </c>
      <c r="I48" t="s">
        <v>22</v>
      </c>
      <c r="J48" t="s">
        <v>131</v>
      </c>
      <c r="K48" t="s">
        <v>309</v>
      </c>
      <c r="L48" t="s">
        <v>310</v>
      </c>
      <c r="M48">
        <v>0.543445277</v>
      </c>
      <c r="N48">
        <v>1</v>
      </c>
      <c r="O48">
        <v>595</v>
      </c>
      <c r="P48">
        <v>5</v>
      </c>
      <c r="Q48">
        <v>137</v>
      </c>
      <c r="R48">
        <v>0.54344499999999996</v>
      </c>
      <c r="S48">
        <v>323.34994</v>
      </c>
      <c r="T48">
        <v>2.7172260000000001</v>
      </c>
      <c r="U48">
        <v>74.452003000000005</v>
      </c>
    </row>
    <row r="49" spans="1:21" x14ac:dyDescent="0.25">
      <c r="A49" t="s">
        <v>311</v>
      </c>
      <c r="B49">
        <v>1</v>
      </c>
      <c r="C49" t="s">
        <v>79</v>
      </c>
      <c r="D49" t="s">
        <v>124</v>
      </c>
      <c r="E49" t="s">
        <v>312</v>
      </c>
      <c r="F49" t="s">
        <v>313</v>
      </c>
      <c r="G49" t="s">
        <v>71</v>
      </c>
      <c r="H49" t="s">
        <v>136</v>
      </c>
      <c r="I49" t="s">
        <v>22</v>
      </c>
      <c r="J49" t="s">
        <v>131</v>
      </c>
      <c r="K49" t="s">
        <v>314</v>
      </c>
      <c r="L49" t="s">
        <v>315</v>
      </c>
      <c r="M49">
        <v>1.291388888</v>
      </c>
      <c r="N49">
        <v>0</v>
      </c>
      <c r="O49">
        <v>0</v>
      </c>
      <c r="P49">
        <v>0</v>
      </c>
      <c r="Q49">
        <v>15</v>
      </c>
      <c r="R49">
        <v>0</v>
      </c>
      <c r="S49">
        <v>0</v>
      </c>
      <c r="T49">
        <v>0</v>
      </c>
      <c r="U49">
        <v>19.370833000000001</v>
      </c>
    </row>
    <row r="50" spans="1:21" x14ac:dyDescent="0.25">
      <c r="A50" t="s">
        <v>316</v>
      </c>
      <c r="B50">
        <v>1</v>
      </c>
      <c r="C50" t="s">
        <v>79</v>
      </c>
      <c r="D50" t="s">
        <v>124</v>
      </c>
      <c r="E50" t="s">
        <v>317</v>
      </c>
      <c r="F50" t="s">
        <v>166</v>
      </c>
      <c r="G50" t="s">
        <v>72</v>
      </c>
      <c r="H50" t="s">
        <v>136</v>
      </c>
      <c r="I50" t="s">
        <v>22</v>
      </c>
      <c r="J50" t="s">
        <v>131</v>
      </c>
      <c r="K50" t="s">
        <v>318</v>
      </c>
      <c r="L50" t="s">
        <v>319</v>
      </c>
      <c r="M50">
        <v>0.18549611099999999</v>
      </c>
      <c r="N50">
        <v>0</v>
      </c>
      <c r="O50">
        <v>0</v>
      </c>
      <c r="P50">
        <v>19</v>
      </c>
      <c r="Q50">
        <v>1098</v>
      </c>
      <c r="R50">
        <v>0</v>
      </c>
      <c r="S50">
        <v>0</v>
      </c>
      <c r="T50">
        <v>3.5244260000000001</v>
      </c>
      <c r="U50">
        <v>203.67473000000001</v>
      </c>
    </row>
    <row r="51" spans="1:21" x14ac:dyDescent="0.25">
      <c r="A51" t="s">
        <v>320</v>
      </c>
      <c r="B51">
        <v>1</v>
      </c>
      <c r="C51" t="s">
        <v>79</v>
      </c>
      <c r="D51" t="s">
        <v>124</v>
      </c>
      <c r="E51" t="s">
        <v>308</v>
      </c>
      <c r="F51" t="s">
        <v>166</v>
      </c>
      <c r="G51" t="s">
        <v>72</v>
      </c>
      <c r="H51" t="s">
        <v>136</v>
      </c>
      <c r="I51" t="s">
        <v>22</v>
      </c>
      <c r="J51" t="s">
        <v>131</v>
      </c>
      <c r="K51" t="s">
        <v>321</v>
      </c>
      <c r="L51" t="s">
        <v>322</v>
      </c>
      <c r="M51">
        <v>1.6325000000000001</v>
      </c>
      <c r="N51">
        <v>1</v>
      </c>
      <c r="O51">
        <v>595</v>
      </c>
      <c r="P51">
        <v>5</v>
      </c>
      <c r="Q51">
        <v>137</v>
      </c>
      <c r="R51">
        <v>1.6325000000000001</v>
      </c>
      <c r="S51">
        <v>971.33749999999998</v>
      </c>
      <c r="T51">
        <v>8.1624999999999996</v>
      </c>
      <c r="U51">
        <v>223.6525</v>
      </c>
    </row>
    <row r="52" spans="1:21" x14ac:dyDescent="0.25">
      <c r="A52" t="s">
        <v>323</v>
      </c>
      <c r="B52">
        <v>1</v>
      </c>
      <c r="C52" t="s">
        <v>79</v>
      </c>
      <c r="D52" t="s">
        <v>124</v>
      </c>
      <c r="E52" t="s">
        <v>324</v>
      </c>
      <c r="F52" t="s">
        <v>166</v>
      </c>
      <c r="G52" t="s">
        <v>72</v>
      </c>
      <c r="H52" t="s">
        <v>136</v>
      </c>
      <c r="I52" t="s">
        <v>22</v>
      </c>
      <c r="J52" t="s">
        <v>131</v>
      </c>
      <c r="K52" t="s">
        <v>325</v>
      </c>
      <c r="L52" t="s">
        <v>326</v>
      </c>
      <c r="M52">
        <v>0.757222222</v>
      </c>
      <c r="N52">
        <v>0</v>
      </c>
      <c r="O52">
        <v>0</v>
      </c>
      <c r="P52">
        <v>82</v>
      </c>
      <c r="Q52">
        <v>1711</v>
      </c>
      <c r="R52">
        <v>0</v>
      </c>
      <c r="S52">
        <v>0</v>
      </c>
      <c r="T52">
        <v>62.092222</v>
      </c>
      <c r="U52">
        <v>1295.6072220000001</v>
      </c>
    </row>
    <row r="53" spans="1:21" x14ac:dyDescent="0.25">
      <c r="A53" t="s">
        <v>327</v>
      </c>
      <c r="B53">
        <v>1</v>
      </c>
      <c r="C53" t="s">
        <v>79</v>
      </c>
      <c r="D53" t="s">
        <v>124</v>
      </c>
      <c r="E53" t="s">
        <v>328</v>
      </c>
      <c r="F53" t="s">
        <v>166</v>
      </c>
      <c r="G53" t="s">
        <v>72</v>
      </c>
      <c r="H53" t="s">
        <v>136</v>
      </c>
      <c r="I53" t="s">
        <v>22</v>
      </c>
      <c r="J53" t="s">
        <v>131</v>
      </c>
      <c r="K53" t="s">
        <v>329</v>
      </c>
      <c r="L53" t="s">
        <v>330</v>
      </c>
      <c r="M53">
        <v>0.64027777699999999</v>
      </c>
      <c r="N53">
        <v>1</v>
      </c>
      <c r="O53">
        <v>595</v>
      </c>
      <c r="P53">
        <v>412</v>
      </c>
      <c r="Q53">
        <v>3107</v>
      </c>
      <c r="R53">
        <v>0.64027800000000001</v>
      </c>
      <c r="S53">
        <v>380.96527700000001</v>
      </c>
      <c r="T53">
        <v>263.794444</v>
      </c>
      <c r="U53">
        <v>1989.3430530000001</v>
      </c>
    </row>
    <row r="54" spans="1:21" x14ac:dyDescent="0.25">
      <c r="A54" t="s">
        <v>331</v>
      </c>
      <c r="B54">
        <v>1</v>
      </c>
      <c r="C54" t="s">
        <v>79</v>
      </c>
      <c r="D54" t="s">
        <v>124</v>
      </c>
      <c r="E54" t="s">
        <v>304</v>
      </c>
      <c r="F54" t="s">
        <v>166</v>
      </c>
      <c r="G54" t="s">
        <v>72</v>
      </c>
      <c r="H54" t="s">
        <v>136</v>
      </c>
      <c r="I54" t="s">
        <v>22</v>
      </c>
      <c r="J54" t="s">
        <v>131</v>
      </c>
      <c r="K54" t="s">
        <v>332</v>
      </c>
      <c r="L54" t="s">
        <v>333</v>
      </c>
      <c r="M54">
        <v>1.0886111110000001</v>
      </c>
      <c r="N54">
        <v>0</v>
      </c>
      <c r="O54">
        <v>0</v>
      </c>
      <c r="P54">
        <v>259</v>
      </c>
      <c r="Q54">
        <v>65</v>
      </c>
      <c r="R54">
        <v>0</v>
      </c>
      <c r="S54">
        <v>0</v>
      </c>
      <c r="T54">
        <v>281.95027800000003</v>
      </c>
      <c r="U54">
        <v>70.759721999999996</v>
      </c>
    </row>
    <row r="55" spans="1:21" x14ac:dyDescent="0.25">
      <c r="A55" t="s">
        <v>334</v>
      </c>
      <c r="B55">
        <v>1</v>
      </c>
      <c r="C55" t="s">
        <v>79</v>
      </c>
      <c r="D55" t="s">
        <v>124</v>
      </c>
      <c r="E55" t="s">
        <v>304</v>
      </c>
      <c r="F55" t="s">
        <v>166</v>
      </c>
      <c r="G55" t="s">
        <v>72</v>
      </c>
      <c r="H55" t="s">
        <v>136</v>
      </c>
      <c r="I55" t="s">
        <v>22</v>
      </c>
      <c r="J55" t="s">
        <v>131</v>
      </c>
      <c r="K55" t="s">
        <v>335</v>
      </c>
      <c r="L55" t="s">
        <v>336</v>
      </c>
      <c r="M55">
        <v>0.36333333299999998</v>
      </c>
      <c r="N55">
        <v>0</v>
      </c>
      <c r="O55">
        <v>0</v>
      </c>
      <c r="P55">
        <v>259</v>
      </c>
      <c r="Q55">
        <v>65</v>
      </c>
      <c r="R55">
        <v>0</v>
      </c>
      <c r="S55">
        <v>0</v>
      </c>
      <c r="T55">
        <v>94.103333000000006</v>
      </c>
      <c r="U55">
        <v>23.616667</v>
      </c>
    </row>
    <row r="56" spans="1:21" x14ac:dyDescent="0.25">
      <c r="A56" t="s">
        <v>337</v>
      </c>
      <c r="B56">
        <v>1</v>
      </c>
      <c r="C56" t="s">
        <v>79</v>
      </c>
      <c r="D56" t="s">
        <v>110</v>
      </c>
      <c r="E56" t="s">
        <v>219</v>
      </c>
      <c r="F56" t="s">
        <v>129</v>
      </c>
      <c r="G56" t="s">
        <v>76</v>
      </c>
      <c r="H56" t="s">
        <v>136</v>
      </c>
      <c r="I56" t="s">
        <v>22</v>
      </c>
      <c r="J56" t="s">
        <v>131</v>
      </c>
      <c r="K56" t="s">
        <v>338</v>
      </c>
      <c r="L56" t="s">
        <v>339</v>
      </c>
      <c r="M56">
        <v>0.56979333300000001</v>
      </c>
      <c r="N56">
        <v>6</v>
      </c>
      <c r="O56">
        <v>7967</v>
      </c>
      <c r="P56">
        <v>30</v>
      </c>
      <c r="Q56">
        <v>4097</v>
      </c>
      <c r="R56">
        <v>3.4187599999999998</v>
      </c>
      <c r="S56">
        <v>4539.5434839999998</v>
      </c>
      <c r="T56">
        <v>17.093800000000002</v>
      </c>
      <c r="U56">
        <v>2334.4432849999998</v>
      </c>
    </row>
    <row r="57" spans="1:21" x14ac:dyDescent="0.25">
      <c r="A57" t="s">
        <v>340</v>
      </c>
      <c r="B57">
        <v>1</v>
      </c>
      <c r="C57" t="s">
        <v>79</v>
      </c>
      <c r="D57" t="s">
        <v>110</v>
      </c>
      <c r="E57" t="s">
        <v>341</v>
      </c>
      <c r="F57" t="s">
        <v>296</v>
      </c>
      <c r="G57" t="s">
        <v>72</v>
      </c>
      <c r="H57" t="s">
        <v>136</v>
      </c>
      <c r="I57" t="s">
        <v>22</v>
      </c>
      <c r="J57" t="s">
        <v>221</v>
      </c>
      <c r="K57" t="s">
        <v>342</v>
      </c>
      <c r="L57" t="s">
        <v>343</v>
      </c>
      <c r="M57">
        <v>6.4672888879999997</v>
      </c>
      <c r="N57">
        <v>0</v>
      </c>
      <c r="O57">
        <v>317</v>
      </c>
      <c r="P57">
        <v>9</v>
      </c>
      <c r="Q57">
        <v>1544</v>
      </c>
      <c r="R57">
        <v>0</v>
      </c>
      <c r="S57">
        <v>2050.1305769999999</v>
      </c>
      <c r="T57">
        <v>58.205599999999997</v>
      </c>
      <c r="U57">
        <v>9985.4940430000006</v>
      </c>
    </row>
    <row r="58" spans="1:21" x14ac:dyDescent="0.25">
      <c r="A58" t="s">
        <v>344</v>
      </c>
      <c r="B58">
        <v>1</v>
      </c>
      <c r="C58" t="s">
        <v>79</v>
      </c>
      <c r="D58" t="s">
        <v>114</v>
      </c>
      <c r="E58" t="s">
        <v>345</v>
      </c>
      <c r="F58" t="s">
        <v>166</v>
      </c>
      <c r="G58" t="s">
        <v>72</v>
      </c>
      <c r="H58" t="s">
        <v>136</v>
      </c>
      <c r="I58" t="s">
        <v>22</v>
      </c>
      <c r="J58" t="s">
        <v>131</v>
      </c>
      <c r="K58" t="s">
        <v>346</v>
      </c>
      <c r="L58" t="s">
        <v>347</v>
      </c>
      <c r="M58">
        <v>2.355277777</v>
      </c>
      <c r="N58">
        <v>0</v>
      </c>
      <c r="O58">
        <v>0</v>
      </c>
      <c r="P58">
        <v>1</v>
      </c>
      <c r="Q58">
        <v>0</v>
      </c>
      <c r="R58">
        <v>0</v>
      </c>
      <c r="S58">
        <v>0</v>
      </c>
      <c r="T58">
        <v>2.3552780000000002</v>
      </c>
      <c r="U58">
        <v>0</v>
      </c>
    </row>
    <row r="59" spans="1:21" x14ac:dyDescent="0.25">
      <c r="A59" t="s">
        <v>348</v>
      </c>
      <c r="B59">
        <v>1</v>
      </c>
      <c r="C59" t="s">
        <v>79</v>
      </c>
      <c r="D59" t="s">
        <v>114</v>
      </c>
      <c r="E59" t="s">
        <v>349</v>
      </c>
      <c r="F59" t="s">
        <v>166</v>
      </c>
      <c r="G59" t="s">
        <v>72</v>
      </c>
      <c r="H59" t="s">
        <v>136</v>
      </c>
      <c r="I59" t="s">
        <v>22</v>
      </c>
      <c r="J59" t="s">
        <v>131</v>
      </c>
      <c r="K59" t="s">
        <v>350</v>
      </c>
      <c r="L59" t="s">
        <v>351</v>
      </c>
      <c r="M59">
        <v>0.85611111100000004</v>
      </c>
      <c r="N59">
        <v>2</v>
      </c>
      <c r="O59">
        <v>518</v>
      </c>
      <c r="P59">
        <v>0</v>
      </c>
      <c r="Q59">
        <v>46</v>
      </c>
      <c r="R59">
        <v>1.7122219999999999</v>
      </c>
      <c r="S59">
        <v>443.46555499999999</v>
      </c>
      <c r="T59">
        <v>0</v>
      </c>
      <c r="U59">
        <v>39.381110999999997</v>
      </c>
    </row>
    <row r="60" spans="1:21" x14ac:dyDescent="0.25">
      <c r="A60" t="s">
        <v>352</v>
      </c>
      <c r="B60">
        <v>1</v>
      </c>
      <c r="C60" t="s">
        <v>78</v>
      </c>
      <c r="D60" t="s">
        <v>95</v>
      </c>
      <c r="E60" t="s">
        <v>353</v>
      </c>
      <c r="F60" t="s">
        <v>166</v>
      </c>
      <c r="G60" t="s">
        <v>72</v>
      </c>
      <c r="H60" t="s">
        <v>136</v>
      </c>
      <c r="I60" t="s">
        <v>22</v>
      </c>
      <c r="J60" t="s">
        <v>131</v>
      </c>
      <c r="K60" t="s">
        <v>354</v>
      </c>
      <c r="L60" t="s">
        <v>355</v>
      </c>
      <c r="M60">
        <v>1.5661111109999999</v>
      </c>
      <c r="N60">
        <v>32</v>
      </c>
      <c r="O60">
        <v>7665</v>
      </c>
      <c r="P60">
        <v>3</v>
      </c>
      <c r="Q60">
        <v>237</v>
      </c>
      <c r="R60">
        <v>50.115555999999998</v>
      </c>
      <c r="S60">
        <v>12004.241666</v>
      </c>
      <c r="T60">
        <v>4.6983329999999999</v>
      </c>
      <c r="U60">
        <v>371.16833300000002</v>
      </c>
    </row>
    <row r="61" spans="1:21" x14ac:dyDescent="0.25">
      <c r="A61" t="s">
        <v>356</v>
      </c>
      <c r="B61">
        <v>1</v>
      </c>
      <c r="C61" t="s">
        <v>78</v>
      </c>
      <c r="D61" t="s">
        <v>104</v>
      </c>
      <c r="E61" t="s">
        <v>357</v>
      </c>
      <c r="F61" t="s">
        <v>252</v>
      </c>
      <c r="G61" t="s">
        <v>72</v>
      </c>
      <c r="H61" t="s">
        <v>136</v>
      </c>
      <c r="I61" t="s">
        <v>22</v>
      </c>
      <c r="J61" t="s">
        <v>131</v>
      </c>
      <c r="K61" t="s">
        <v>358</v>
      </c>
      <c r="L61" t="s">
        <v>359</v>
      </c>
      <c r="M61">
        <v>2.1088888880000001</v>
      </c>
      <c r="N61">
        <v>1</v>
      </c>
      <c r="O61">
        <v>4929</v>
      </c>
      <c r="P61">
        <v>0</v>
      </c>
      <c r="Q61">
        <v>2</v>
      </c>
      <c r="R61">
        <v>2.108889</v>
      </c>
      <c r="S61">
        <v>10394.713329</v>
      </c>
      <c r="T61">
        <v>0</v>
      </c>
      <c r="U61">
        <v>4.217778</v>
      </c>
    </row>
    <row r="62" spans="1:21" x14ac:dyDescent="0.25">
      <c r="A62" t="s">
        <v>360</v>
      </c>
      <c r="B62">
        <v>1</v>
      </c>
      <c r="C62" t="s">
        <v>79</v>
      </c>
      <c r="D62" t="s">
        <v>114</v>
      </c>
      <c r="E62" t="s">
        <v>361</v>
      </c>
      <c r="F62" t="s">
        <v>362</v>
      </c>
      <c r="G62" t="s">
        <v>71</v>
      </c>
      <c r="H62" t="s">
        <v>136</v>
      </c>
      <c r="I62" t="s">
        <v>22</v>
      </c>
      <c r="J62" t="s">
        <v>131</v>
      </c>
      <c r="K62" t="s">
        <v>363</v>
      </c>
      <c r="L62" t="s">
        <v>364</v>
      </c>
      <c r="M62">
        <v>4.2016666660000004</v>
      </c>
      <c r="N62">
        <v>0</v>
      </c>
      <c r="O62">
        <v>344</v>
      </c>
      <c r="P62">
        <v>0</v>
      </c>
      <c r="Q62">
        <v>15</v>
      </c>
      <c r="R62">
        <v>0</v>
      </c>
      <c r="S62">
        <v>1445.373333</v>
      </c>
      <c r="T62">
        <v>0</v>
      </c>
      <c r="U62">
        <v>63.024999999999999</v>
      </c>
    </row>
    <row r="63" spans="1:21" x14ac:dyDescent="0.25">
      <c r="A63" t="s">
        <v>365</v>
      </c>
      <c r="B63">
        <v>1</v>
      </c>
      <c r="C63" t="s">
        <v>79</v>
      </c>
      <c r="D63" t="s">
        <v>114</v>
      </c>
      <c r="E63" t="s">
        <v>366</v>
      </c>
      <c r="F63" t="s">
        <v>367</v>
      </c>
      <c r="G63" t="s">
        <v>72</v>
      </c>
      <c r="H63" t="s">
        <v>136</v>
      </c>
      <c r="I63" t="s">
        <v>22</v>
      </c>
      <c r="J63" t="s">
        <v>131</v>
      </c>
      <c r="K63" t="s">
        <v>368</v>
      </c>
      <c r="L63" t="s">
        <v>369</v>
      </c>
      <c r="M63">
        <v>1.1541666660000001</v>
      </c>
      <c r="N63">
        <v>0</v>
      </c>
      <c r="O63">
        <v>301</v>
      </c>
      <c r="P63">
        <v>0</v>
      </c>
      <c r="Q63">
        <v>0</v>
      </c>
      <c r="R63">
        <v>0</v>
      </c>
      <c r="S63">
        <v>347.40416599999998</v>
      </c>
      <c r="T63">
        <v>0</v>
      </c>
      <c r="U63">
        <v>0</v>
      </c>
    </row>
    <row r="64" spans="1:21" x14ac:dyDescent="0.25">
      <c r="A64" t="s">
        <v>370</v>
      </c>
      <c r="B64">
        <v>1</v>
      </c>
      <c r="C64" t="s">
        <v>79</v>
      </c>
      <c r="D64" t="s">
        <v>114</v>
      </c>
      <c r="E64" t="s">
        <v>366</v>
      </c>
      <c r="F64" t="s">
        <v>226</v>
      </c>
      <c r="G64" t="s">
        <v>72</v>
      </c>
      <c r="H64" t="s">
        <v>136</v>
      </c>
      <c r="I64" t="s">
        <v>22</v>
      </c>
      <c r="J64" t="s">
        <v>131</v>
      </c>
      <c r="K64" t="s">
        <v>371</v>
      </c>
      <c r="L64" t="s">
        <v>372</v>
      </c>
      <c r="M64">
        <v>3.2116666660000002</v>
      </c>
      <c r="N64">
        <v>0</v>
      </c>
      <c r="O64">
        <v>301</v>
      </c>
      <c r="P64">
        <v>0</v>
      </c>
      <c r="Q64">
        <v>0</v>
      </c>
      <c r="R64">
        <v>0</v>
      </c>
      <c r="S64">
        <v>966.71166600000004</v>
      </c>
      <c r="T64">
        <v>0</v>
      </c>
      <c r="U64">
        <v>0</v>
      </c>
    </row>
    <row r="65" spans="1:21" x14ac:dyDescent="0.25">
      <c r="A65" t="s">
        <v>373</v>
      </c>
      <c r="B65">
        <v>1</v>
      </c>
      <c r="C65" t="s">
        <v>79</v>
      </c>
      <c r="D65" t="s">
        <v>114</v>
      </c>
      <c r="E65" t="s">
        <v>374</v>
      </c>
      <c r="F65" t="s">
        <v>313</v>
      </c>
      <c r="G65" t="s">
        <v>71</v>
      </c>
      <c r="H65" t="s">
        <v>136</v>
      </c>
      <c r="I65" t="s">
        <v>22</v>
      </c>
      <c r="J65" t="s">
        <v>131</v>
      </c>
      <c r="K65" t="s">
        <v>375</v>
      </c>
      <c r="L65" t="s">
        <v>376</v>
      </c>
      <c r="M65">
        <v>1.481944444</v>
      </c>
      <c r="N65">
        <v>0</v>
      </c>
      <c r="O65">
        <v>241</v>
      </c>
      <c r="P65">
        <v>0</v>
      </c>
      <c r="Q65">
        <v>0</v>
      </c>
      <c r="R65">
        <v>0</v>
      </c>
      <c r="S65">
        <v>357.14861100000002</v>
      </c>
      <c r="T65">
        <v>0</v>
      </c>
      <c r="U65">
        <v>0</v>
      </c>
    </row>
    <row r="66" spans="1:21" x14ac:dyDescent="0.25">
      <c r="A66" t="s">
        <v>377</v>
      </c>
      <c r="B66">
        <v>1</v>
      </c>
      <c r="C66" t="s">
        <v>79</v>
      </c>
      <c r="D66" t="s">
        <v>114</v>
      </c>
      <c r="E66" t="s">
        <v>378</v>
      </c>
      <c r="F66" t="s">
        <v>226</v>
      </c>
      <c r="G66" t="s">
        <v>72</v>
      </c>
      <c r="H66" t="s">
        <v>136</v>
      </c>
      <c r="I66" t="s">
        <v>22</v>
      </c>
      <c r="J66" t="s">
        <v>131</v>
      </c>
      <c r="K66" t="s">
        <v>379</v>
      </c>
      <c r="L66" t="s">
        <v>380</v>
      </c>
      <c r="M66">
        <v>1.0830555550000001</v>
      </c>
      <c r="N66">
        <v>0</v>
      </c>
      <c r="O66">
        <v>0</v>
      </c>
      <c r="P66">
        <v>5</v>
      </c>
      <c r="Q66">
        <v>0</v>
      </c>
      <c r="R66">
        <v>0</v>
      </c>
      <c r="S66">
        <v>0</v>
      </c>
      <c r="T66">
        <v>5.4152779999999998</v>
      </c>
      <c r="U66">
        <v>0</v>
      </c>
    </row>
    <row r="67" spans="1:21" x14ac:dyDescent="0.25">
      <c r="A67" t="s">
        <v>381</v>
      </c>
      <c r="B67">
        <v>1</v>
      </c>
      <c r="C67" t="s">
        <v>79</v>
      </c>
      <c r="D67" t="s">
        <v>114</v>
      </c>
      <c r="E67" t="s">
        <v>382</v>
      </c>
      <c r="F67" t="s">
        <v>166</v>
      </c>
      <c r="G67" t="s">
        <v>72</v>
      </c>
      <c r="H67" t="s">
        <v>136</v>
      </c>
      <c r="I67" t="s">
        <v>22</v>
      </c>
      <c r="J67" t="s">
        <v>131</v>
      </c>
      <c r="K67" t="s">
        <v>383</v>
      </c>
      <c r="L67" t="s">
        <v>384</v>
      </c>
      <c r="M67">
        <v>0.31777777699999998</v>
      </c>
      <c r="N67">
        <v>3</v>
      </c>
      <c r="O67">
        <v>1956</v>
      </c>
      <c r="P67">
        <v>1</v>
      </c>
      <c r="Q67">
        <v>90</v>
      </c>
      <c r="R67">
        <v>0.95333299999999999</v>
      </c>
      <c r="S67">
        <v>621.57333200000005</v>
      </c>
      <c r="T67">
        <v>0.317778</v>
      </c>
      <c r="U67">
        <v>28.6</v>
      </c>
    </row>
    <row r="68" spans="1:21" x14ac:dyDescent="0.25">
      <c r="A68" t="s">
        <v>385</v>
      </c>
      <c r="B68">
        <v>1</v>
      </c>
      <c r="C68" t="s">
        <v>78</v>
      </c>
      <c r="D68" t="s">
        <v>92</v>
      </c>
      <c r="E68" t="s">
        <v>386</v>
      </c>
      <c r="F68" t="s">
        <v>166</v>
      </c>
      <c r="G68" t="s">
        <v>72</v>
      </c>
      <c r="H68" t="s">
        <v>136</v>
      </c>
      <c r="I68" t="s">
        <v>22</v>
      </c>
      <c r="J68" t="s">
        <v>131</v>
      </c>
      <c r="K68" t="s">
        <v>387</v>
      </c>
      <c r="L68" t="s">
        <v>388</v>
      </c>
      <c r="M68">
        <v>0.8125</v>
      </c>
      <c r="N68">
        <v>18</v>
      </c>
      <c r="O68">
        <v>10206</v>
      </c>
      <c r="P68">
        <v>29</v>
      </c>
      <c r="Q68">
        <v>663</v>
      </c>
      <c r="R68">
        <v>14.625</v>
      </c>
      <c r="S68">
        <v>8292.375</v>
      </c>
      <c r="T68">
        <v>23.5625</v>
      </c>
      <c r="U68">
        <v>538.6875</v>
      </c>
    </row>
    <row r="69" spans="1:21" x14ac:dyDescent="0.25">
      <c r="A69" t="s">
        <v>389</v>
      </c>
      <c r="B69">
        <v>1</v>
      </c>
      <c r="C69" t="s">
        <v>78</v>
      </c>
      <c r="D69" t="s">
        <v>92</v>
      </c>
      <c r="E69" t="s">
        <v>390</v>
      </c>
      <c r="F69" t="s">
        <v>391</v>
      </c>
      <c r="G69" t="s">
        <v>72</v>
      </c>
      <c r="H69" t="s">
        <v>136</v>
      </c>
      <c r="I69" t="s">
        <v>22</v>
      </c>
      <c r="J69" t="s">
        <v>131</v>
      </c>
      <c r="K69" t="s">
        <v>392</v>
      </c>
      <c r="L69" t="s">
        <v>393</v>
      </c>
      <c r="M69">
        <v>3.3530555550000001</v>
      </c>
      <c r="N69">
        <v>0</v>
      </c>
      <c r="O69">
        <v>13</v>
      </c>
      <c r="P69">
        <v>50</v>
      </c>
      <c r="Q69">
        <v>133</v>
      </c>
      <c r="R69">
        <v>0</v>
      </c>
      <c r="S69">
        <v>43.589722000000002</v>
      </c>
      <c r="T69">
        <v>167.65277800000001</v>
      </c>
      <c r="U69">
        <v>445.956389</v>
      </c>
    </row>
    <row r="70" spans="1:21" x14ac:dyDescent="0.25">
      <c r="A70" t="s">
        <v>394</v>
      </c>
      <c r="B70">
        <v>1</v>
      </c>
      <c r="C70" t="s">
        <v>78</v>
      </c>
      <c r="D70" t="s">
        <v>92</v>
      </c>
      <c r="E70" t="s">
        <v>395</v>
      </c>
      <c r="F70" t="s">
        <v>296</v>
      </c>
      <c r="G70" t="s">
        <v>72</v>
      </c>
      <c r="H70" t="s">
        <v>136</v>
      </c>
      <c r="I70" t="s">
        <v>22</v>
      </c>
      <c r="J70" t="s">
        <v>221</v>
      </c>
      <c r="K70" t="s">
        <v>396</v>
      </c>
      <c r="L70" t="s">
        <v>397</v>
      </c>
      <c r="M70">
        <v>0.72462666600000003</v>
      </c>
      <c r="N70">
        <v>1</v>
      </c>
      <c r="O70">
        <v>0</v>
      </c>
      <c r="P70">
        <v>67</v>
      </c>
      <c r="Q70">
        <v>4009</v>
      </c>
      <c r="R70">
        <v>0.72462700000000002</v>
      </c>
      <c r="S70">
        <v>0</v>
      </c>
      <c r="T70">
        <v>48.549987000000002</v>
      </c>
      <c r="U70">
        <v>2905.0283039999999</v>
      </c>
    </row>
    <row r="71" spans="1:21" x14ac:dyDescent="0.25">
      <c r="A71" t="s">
        <v>398</v>
      </c>
      <c r="B71">
        <v>1</v>
      </c>
      <c r="C71" t="s">
        <v>78</v>
      </c>
      <c r="D71" t="s">
        <v>92</v>
      </c>
      <c r="E71" t="s">
        <v>399</v>
      </c>
      <c r="F71" t="s">
        <v>166</v>
      </c>
      <c r="G71" t="s">
        <v>72</v>
      </c>
      <c r="H71" t="s">
        <v>136</v>
      </c>
      <c r="I71" t="s">
        <v>22</v>
      </c>
      <c r="J71" t="s">
        <v>131</v>
      </c>
      <c r="K71" t="s">
        <v>400</v>
      </c>
      <c r="L71" t="s">
        <v>401</v>
      </c>
      <c r="M71">
        <v>1.893888888</v>
      </c>
      <c r="N71">
        <v>3</v>
      </c>
      <c r="O71">
        <v>2342</v>
      </c>
      <c r="P71">
        <v>193</v>
      </c>
      <c r="Q71">
        <v>2435</v>
      </c>
      <c r="R71">
        <v>5.681667</v>
      </c>
      <c r="S71">
        <v>4435.4877759999999</v>
      </c>
      <c r="T71">
        <v>365.520555</v>
      </c>
      <c r="U71">
        <v>4611.6194420000002</v>
      </c>
    </row>
    <row r="72" spans="1:21" x14ac:dyDescent="0.25">
      <c r="A72" t="s">
        <v>402</v>
      </c>
      <c r="B72">
        <v>1</v>
      </c>
      <c r="C72" t="s">
        <v>79</v>
      </c>
      <c r="D72" t="s">
        <v>114</v>
      </c>
      <c r="E72" t="s">
        <v>403</v>
      </c>
      <c r="F72" t="s">
        <v>166</v>
      </c>
      <c r="G72" t="s">
        <v>72</v>
      </c>
      <c r="H72" t="s">
        <v>136</v>
      </c>
      <c r="I72" t="s">
        <v>22</v>
      </c>
      <c r="J72" t="s">
        <v>131</v>
      </c>
      <c r="K72" t="s">
        <v>404</v>
      </c>
      <c r="L72" t="s">
        <v>405</v>
      </c>
      <c r="M72">
        <v>1.2905555550000001</v>
      </c>
      <c r="N72">
        <v>0</v>
      </c>
      <c r="O72">
        <v>1035</v>
      </c>
      <c r="P72">
        <v>1</v>
      </c>
      <c r="Q72">
        <v>70</v>
      </c>
      <c r="R72">
        <v>0</v>
      </c>
      <c r="S72">
        <v>1335.724999</v>
      </c>
      <c r="T72">
        <v>1.290556</v>
      </c>
      <c r="U72">
        <v>90.338888999999995</v>
      </c>
    </row>
    <row r="73" spans="1:21" x14ac:dyDescent="0.25">
      <c r="A73" t="s">
        <v>406</v>
      </c>
      <c r="B73">
        <v>1</v>
      </c>
      <c r="C73" t="s">
        <v>79</v>
      </c>
      <c r="D73" t="s">
        <v>114</v>
      </c>
      <c r="E73" t="s">
        <v>407</v>
      </c>
      <c r="F73" t="s">
        <v>313</v>
      </c>
      <c r="G73" t="s">
        <v>71</v>
      </c>
      <c r="H73" t="s">
        <v>136</v>
      </c>
      <c r="I73" t="s">
        <v>22</v>
      </c>
      <c r="J73" t="s">
        <v>131</v>
      </c>
      <c r="K73" t="s">
        <v>408</v>
      </c>
      <c r="L73" t="s">
        <v>409</v>
      </c>
      <c r="M73">
        <v>0.82888888800000005</v>
      </c>
      <c r="N73">
        <v>0</v>
      </c>
      <c r="O73">
        <v>8</v>
      </c>
      <c r="P73">
        <v>0</v>
      </c>
      <c r="Q73">
        <v>0</v>
      </c>
      <c r="R73">
        <v>0</v>
      </c>
      <c r="S73">
        <v>6.6311109999999998</v>
      </c>
      <c r="T73">
        <v>0</v>
      </c>
      <c r="U73">
        <v>0</v>
      </c>
    </row>
    <row r="74" spans="1:21" x14ac:dyDescent="0.25">
      <c r="A74" t="s">
        <v>410</v>
      </c>
      <c r="B74">
        <v>1</v>
      </c>
      <c r="C74" t="s">
        <v>79</v>
      </c>
      <c r="D74" t="s">
        <v>117</v>
      </c>
      <c r="E74" t="s">
        <v>411</v>
      </c>
      <c r="F74" t="s">
        <v>166</v>
      </c>
      <c r="G74" t="s">
        <v>72</v>
      </c>
      <c r="H74" t="s">
        <v>136</v>
      </c>
      <c r="I74" t="s">
        <v>22</v>
      </c>
      <c r="J74" t="s">
        <v>131</v>
      </c>
      <c r="K74" t="s">
        <v>412</v>
      </c>
      <c r="L74" t="s">
        <v>413</v>
      </c>
      <c r="M74">
        <v>1.936666666</v>
      </c>
      <c r="N74">
        <v>0</v>
      </c>
      <c r="O74">
        <v>0</v>
      </c>
      <c r="P74">
        <v>6</v>
      </c>
      <c r="Q74">
        <v>1190</v>
      </c>
      <c r="R74">
        <v>0</v>
      </c>
      <c r="S74">
        <v>0</v>
      </c>
      <c r="T74">
        <v>11.62</v>
      </c>
      <c r="U74">
        <v>2304.6333330000002</v>
      </c>
    </row>
    <row r="75" spans="1:21" x14ac:dyDescent="0.25">
      <c r="A75" t="s">
        <v>414</v>
      </c>
      <c r="B75">
        <v>1</v>
      </c>
      <c r="C75" t="s">
        <v>79</v>
      </c>
      <c r="D75" t="s">
        <v>117</v>
      </c>
      <c r="E75" t="s">
        <v>415</v>
      </c>
      <c r="F75" t="s">
        <v>416</v>
      </c>
      <c r="G75" t="s">
        <v>71</v>
      </c>
      <c r="H75" t="s">
        <v>136</v>
      </c>
      <c r="I75" t="s">
        <v>22</v>
      </c>
      <c r="J75" t="s">
        <v>131</v>
      </c>
      <c r="K75" t="s">
        <v>417</v>
      </c>
      <c r="L75" t="s">
        <v>418</v>
      </c>
      <c r="M75">
        <v>1.1988888879999999</v>
      </c>
      <c r="N75">
        <v>0</v>
      </c>
      <c r="O75">
        <v>0</v>
      </c>
      <c r="P75">
        <v>0</v>
      </c>
      <c r="Q75">
        <v>14</v>
      </c>
      <c r="R75">
        <v>0</v>
      </c>
      <c r="S75">
        <v>0</v>
      </c>
      <c r="T75">
        <v>0</v>
      </c>
      <c r="U75">
        <v>16.784444000000001</v>
      </c>
    </row>
    <row r="76" spans="1:21" x14ac:dyDescent="0.25">
      <c r="A76" t="s">
        <v>419</v>
      </c>
      <c r="B76">
        <v>1</v>
      </c>
      <c r="C76" t="s">
        <v>79</v>
      </c>
      <c r="D76" t="s">
        <v>117</v>
      </c>
      <c r="E76" t="s">
        <v>420</v>
      </c>
      <c r="F76" t="s">
        <v>166</v>
      </c>
      <c r="G76" t="s">
        <v>72</v>
      </c>
      <c r="H76" t="s">
        <v>136</v>
      </c>
      <c r="I76" t="s">
        <v>22</v>
      </c>
      <c r="J76" t="s">
        <v>131</v>
      </c>
      <c r="K76" t="s">
        <v>421</v>
      </c>
      <c r="L76" t="s">
        <v>422</v>
      </c>
      <c r="M76">
        <v>0.84333333300000002</v>
      </c>
      <c r="N76">
        <v>1</v>
      </c>
      <c r="O76">
        <v>892</v>
      </c>
      <c r="P76">
        <v>0</v>
      </c>
      <c r="Q76">
        <v>27</v>
      </c>
      <c r="R76">
        <v>0.843333</v>
      </c>
      <c r="S76">
        <v>752.253333</v>
      </c>
      <c r="T76">
        <v>0</v>
      </c>
      <c r="U76">
        <v>22.77</v>
      </c>
    </row>
    <row r="77" spans="1:21" x14ac:dyDescent="0.25">
      <c r="A77" t="s">
        <v>423</v>
      </c>
      <c r="B77">
        <v>1</v>
      </c>
      <c r="C77" t="s">
        <v>79</v>
      </c>
      <c r="D77" t="s">
        <v>117</v>
      </c>
      <c r="E77" t="s">
        <v>424</v>
      </c>
      <c r="F77" t="s">
        <v>166</v>
      </c>
      <c r="G77" t="s">
        <v>72</v>
      </c>
      <c r="H77" t="s">
        <v>136</v>
      </c>
      <c r="I77" t="s">
        <v>22</v>
      </c>
      <c r="J77" t="s">
        <v>131</v>
      </c>
      <c r="K77" t="s">
        <v>425</v>
      </c>
      <c r="L77" t="s">
        <v>426</v>
      </c>
      <c r="M77">
        <v>0.76194444400000005</v>
      </c>
      <c r="N77">
        <v>1</v>
      </c>
      <c r="O77">
        <v>94</v>
      </c>
      <c r="P77">
        <v>0</v>
      </c>
      <c r="Q77">
        <v>65</v>
      </c>
      <c r="R77">
        <v>0.76194399999999995</v>
      </c>
      <c r="S77">
        <v>71.622777999999997</v>
      </c>
      <c r="T77">
        <v>0</v>
      </c>
      <c r="U77">
        <v>49.526389000000002</v>
      </c>
    </row>
    <row r="78" spans="1:21" x14ac:dyDescent="0.25">
      <c r="A78" t="s">
        <v>427</v>
      </c>
      <c r="B78">
        <v>1</v>
      </c>
      <c r="C78" t="s">
        <v>79</v>
      </c>
      <c r="D78" t="s">
        <v>117</v>
      </c>
      <c r="E78" t="s">
        <v>428</v>
      </c>
      <c r="F78" t="s">
        <v>166</v>
      </c>
      <c r="G78" t="s">
        <v>72</v>
      </c>
      <c r="H78" t="s">
        <v>136</v>
      </c>
      <c r="I78" t="s">
        <v>22</v>
      </c>
      <c r="J78" t="s">
        <v>131</v>
      </c>
      <c r="K78" t="s">
        <v>429</v>
      </c>
      <c r="L78" t="s">
        <v>430</v>
      </c>
      <c r="M78">
        <v>0.264444444</v>
      </c>
      <c r="N78">
        <v>0</v>
      </c>
      <c r="O78">
        <v>0</v>
      </c>
      <c r="P78">
        <v>19</v>
      </c>
      <c r="Q78">
        <v>1449</v>
      </c>
      <c r="R78">
        <v>0</v>
      </c>
      <c r="S78">
        <v>0</v>
      </c>
      <c r="T78">
        <v>5.0244439999999999</v>
      </c>
      <c r="U78">
        <v>383.17999900000001</v>
      </c>
    </row>
    <row r="79" spans="1:21" x14ac:dyDescent="0.25">
      <c r="A79" t="s">
        <v>431</v>
      </c>
      <c r="B79">
        <v>1</v>
      </c>
      <c r="C79" t="s">
        <v>79</v>
      </c>
      <c r="D79" t="s">
        <v>117</v>
      </c>
      <c r="E79" t="s">
        <v>411</v>
      </c>
      <c r="F79" t="s">
        <v>166</v>
      </c>
      <c r="G79" t="s">
        <v>72</v>
      </c>
      <c r="H79" t="s">
        <v>136</v>
      </c>
      <c r="I79" t="s">
        <v>22</v>
      </c>
      <c r="J79" t="s">
        <v>131</v>
      </c>
      <c r="K79" t="s">
        <v>432</v>
      </c>
      <c r="L79" t="s">
        <v>433</v>
      </c>
      <c r="M79">
        <v>1.3577777769999999</v>
      </c>
      <c r="N79">
        <v>0</v>
      </c>
      <c r="O79">
        <v>0</v>
      </c>
      <c r="P79">
        <v>6</v>
      </c>
      <c r="Q79">
        <v>1190</v>
      </c>
      <c r="R79">
        <v>0</v>
      </c>
      <c r="S79">
        <v>0</v>
      </c>
      <c r="T79">
        <v>8.1466670000000008</v>
      </c>
      <c r="U79">
        <v>1615.755555</v>
      </c>
    </row>
    <row r="80" spans="1:21" x14ac:dyDescent="0.25">
      <c r="A80" t="s">
        <v>434</v>
      </c>
      <c r="B80">
        <v>1</v>
      </c>
      <c r="C80" t="s">
        <v>79</v>
      </c>
      <c r="D80" t="s">
        <v>117</v>
      </c>
      <c r="E80" t="s">
        <v>420</v>
      </c>
      <c r="F80" t="s">
        <v>166</v>
      </c>
      <c r="G80" t="s">
        <v>72</v>
      </c>
      <c r="H80" t="s">
        <v>136</v>
      </c>
      <c r="I80" t="s">
        <v>22</v>
      </c>
      <c r="J80" t="s">
        <v>131</v>
      </c>
      <c r="K80" t="s">
        <v>435</v>
      </c>
      <c r="L80" t="s">
        <v>436</v>
      </c>
      <c r="M80">
        <v>0.180958333</v>
      </c>
      <c r="N80">
        <v>1</v>
      </c>
      <c r="O80">
        <v>892</v>
      </c>
      <c r="P80">
        <v>0</v>
      </c>
      <c r="Q80">
        <v>27</v>
      </c>
      <c r="R80">
        <v>0.18095800000000001</v>
      </c>
      <c r="S80">
        <v>161.41483299999999</v>
      </c>
      <c r="T80">
        <v>0</v>
      </c>
      <c r="U80">
        <v>4.8858750000000004</v>
      </c>
    </row>
    <row r="81" spans="1:21" x14ac:dyDescent="0.25">
      <c r="A81" t="s">
        <v>437</v>
      </c>
      <c r="B81">
        <v>1</v>
      </c>
      <c r="C81" t="s">
        <v>78</v>
      </c>
      <c r="D81" t="s">
        <v>85</v>
      </c>
      <c r="E81" t="s">
        <v>438</v>
      </c>
      <c r="F81" t="s">
        <v>129</v>
      </c>
      <c r="G81" t="s">
        <v>72</v>
      </c>
      <c r="H81" t="s">
        <v>130</v>
      </c>
      <c r="I81" t="s">
        <v>22</v>
      </c>
      <c r="J81" t="s">
        <v>221</v>
      </c>
      <c r="K81" t="s">
        <v>439</v>
      </c>
      <c r="L81" t="s">
        <v>440</v>
      </c>
      <c r="M81">
        <v>2.9722222E-2</v>
      </c>
      <c r="N81">
        <v>0</v>
      </c>
      <c r="O81">
        <v>429</v>
      </c>
      <c r="P81">
        <v>0</v>
      </c>
      <c r="Q81">
        <v>0</v>
      </c>
      <c r="R81">
        <v>0</v>
      </c>
      <c r="S81">
        <v>12.750833</v>
      </c>
      <c r="T81">
        <v>0</v>
      </c>
      <c r="U81">
        <v>0</v>
      </c>
    </row>
    <row r="82" spans="1:21" x14ac:dyDescent="0.25">
      <c r="A82" t="s">
        <v>441</v>
      </c>
      <c r="B82">
        <v>1</v>
      </c>
      <c r="C82" t="s">
        <v>78</v>
      </c>
      <c r="D82" t="s">
        <v>85</v>
      </c>
      <c r="E82" t="s">
        <v>442</v>
      </c>
      <c r="F82" t="s">
        <v>129</v>
      </c>
      <c r="G82" t="s">
        <v>72</v>
      </c>
      <c r="H82" t="s">
        <v>136</v>
      </c>
      <c r="I82" t="s">
        <v>22</v>
      </c>
      <c r="J82" t="s">
        <v>221</v>
      </c>
      <c r="K82" t="s">
        <v>443</v>
      </c>
      <c r="L82" t="s">
        <v>444</v>
      </c>
      <c r="M82">
        <v>5.8888888E-2</v>
      </c>
      <c r="N82">
        <v>3</v>
      </c>
      <c r="O82">
        <v>1273</v>
      </c>
      <c r="P82">
        <v>0</v>
      </c>
      <c r="Q82">
        <v>0</v>
      </c>
      <c r="R82">
        <v>0.17666699999999999</v>
      </c>
      <c r="S82">
        <v>74.965553999999997</v>
      </c>
      <c r="T82">
        <v>0</v>
      </c>
      <c r="U82">
        <v>0</v>
      </c>
    </row>
    <row r="83" spans="1:21" x14ac:dyDescent="0.25">
      <c r="A83" t="s">
        <v>445</v>
      </c>
      <c r="B83">
        <v>1</v>
      </c>
      <c r="C83" t="s">
        <v>78</v>
      </c>
      <c r="D83" t="s">
        <v>103</v>
      </c>
      <c r="E83" t="s">
        <v>446</v>
      </c>
      <c r="F83" t="s">
        <v>296</v>
      </c>
      <c r="G83" t="s">
        <v>72</v>
      </c>
      <c r="H83" t="s">
        <v>136</v>
      </c>
      <c r="I83" t="s">
        <v>22</v>
      </c>
      <c r="J83" t="s">
        <v>221</v>
      </c>
      <c r="K83" t="s">
        <v>447</v>
      </c>
      <c r="L83" t="s">
        <v>448</v>
      </c>
      <c r="M83">
        <v>3.099722222</v>
      </c>
      <c r="N83">
        <v>29</v>
      </c>
      <c r="O83">
        <v>154</v>
      </c>
      <c r="P83">
        <v>0</v>
      </c>
      <c r="Q83">
        <v>0</v>
      </c>
      <c r="R83">
        <v>89.891943999999995</v>
      </c>
      <c r="S83">
        <v>477.35722199999998</v>
      </c>
      <c r="T83">
        <v>0</v>
      </c>
      <c r="U83">
        <v>0</v>
      </c>
    </row>
    <row r="84" spans="1:21" x14ac:dyDescent="0.25">
      <c r="A84" t="s">
        <v>449</v>
      </c>
      <c r="B84">
        <v>1</v>
      </c>
      <c r="C84" t="s">
        <v>78</v>
      </c>
      <c r="D84" t="s">
        <v>85</v>
      </c>
      <c r="E84" t="s">
        <v>450</v>
      </c>
      <c r="F84" t="s">
        <v>129</v>
      </c>
      <c r="G84" t="s">
        <v>72</v>
      </c>
      <c r="H84" t="s">
        <v>130</v>
      </c>
      <c r="I84" t="s">
        <v>22</v>
      </c>
      <c r="J84" t="s">
        <v>221</v>
      </c>
      <c r="K84" t="s">
        <v>451</v>
      </c>
      <c r="L84" t="s">
        <v>452</v>
      </c>
      <c r="M84">
        <v>2.6666665999999999E-2</v>
      </c>
      <c r="N84">
        <v>9</v>
      </c>
      <c r="O84">
        <v>618</v>
      </c>
      <c r="P84">
        <v>0</v>
      </c>
      <c r="Q84">
        <v>0</v>
      </c>
      <c r="R84">
        <v>0.24</v>
      </c>
      <c r="S84">
        <v>16.48</v>
      </c>
      <c r="T84">
        <v>0</v>
      </c>
      <c r="U84">
        <v>0</v>
      </c>
    </row>
    <row r="85" spans="1:21" x14ac:dyDescent="0.25">
      <c r="A85" t="s">
        <v>453</v>
      </c>
      <c r="B85">
        <v>1</v>
      </c>
      <c r="C85" t="s">
        <v>78</v>
      </c>
      <c r="D85" t="s">
        <v>85</v>
      </c>
      <c r="E85" t="s">
        <v>454</v>
      </c>
      <c r="F85" t="s">
        <v>129</v>
      </c>
      <c r="G85" t="s">
        <v>72</v>
      </c>
      <c r="H85" t="s">
        <v>130</v>
      </c>
      <c r="I85" t="s">
        <v>22</v>
      </c>
      <c r="J85" t="s">
        <v>221</v>
      </c>
      <c r="K85" t="s">
        <v>455</v>
      </c>
      <c r="L85" t="s">
        <v>456</v>
      </c>
      <c r="M85">
        <v>2.6666665999999999E-2</v>
      </c>
      <c r="N85">
        <v>3</v>
      </c>
      <c r="O85">
        <v>1930</v>
      </c>
      <c r="P85">
        <v>5</v>
      </c>
      <c r="Q85">
        <v>52</v>
      </c>
      <c r="R85">
        <v>0.08</v>
      </c>
      <c r="S85">
        <v>51.466664999999999</v>
      </c>
      <c r="T85">
        <v>0.13333300000000001</v>
      </c>
      <c r="U85">
        <v>1.3866670000000001</v>
      </c>
    </row>
    <row r="86" spans="1:21" x14ac:dyDescent="0.25">
      <c r="A86" t="s">
        <v>457</v>
      </c>
      <c r="B86">
        <v>1</v>
      </c>
      <c r="C86" t="s">
        <v>78</v>
      </c>
      <c r="D86" t="s">
        <v>85</v>
      </c>
      <c r="E86" t="s">
        <v>458</v>
      </c>
      <c r="F86" t="s">
        <v>166</v>
      </c>
      <c r="G86" t="s">
        <v>72</v>
      </c>
      <c r="H86" t="s">
        <v>136</v>
      </c>
      <c r="I86" t="s">
        <v>22</v>
      </c>
      <c r="J86" t="s">
        <v>131</v>
      </c>
      <c r="K86" t="s">
        <v>459</v>
      </c>
      <c r="L86" t="s">
        <v>460</v>
      </c>
      <c r="M86">
        <v>0.17114805499999999</v>
      </c>
      <c r="N86">
        <v>11</v>
      </c>
      <c r="O86">
        <v>10315</v>
      </c>
      <c r="P86">
        <v>0</v>
      </c>
      <c r="Q86">
        <v>6</v>
      </c>
      <c r="R86">
        <v>1.8826290000000001</v>
      </c>
      <c r="S86">
        <v>1765.3921869999999</v>
      </c>
      <c r="T86">
        <v>0</v>
      </c>
      <c r="U86">
        <v>1.026888</v>
      </c>
    </row>
    <row r="87" spans="1:21" x14ac:dyDescent="0.25">
      <c r="A87" t="s">
        <v>461</v>
      </c>
      <c r="B87">
        <v>1</v>
      </c>
      <c r="C87" t="s">
        <v>78</v>
      </c>
      <c r="D87" t="s">
        <v>91</v>
      </c>
      <c r="E87" t="s">
        <v>462</v>
      </c>
      <c r="F87" t="s">
        <v>296</v>
      </c>
      <c r="G87" t="s">
        <v>72</v>
      </c>
      <c r="H87" t="s">
        <v>136</v>
      </c>
      <c r="I87" t="s">
        <v>22</v>
      </c>
      <c r="J87" t="s">
        <v>221</v>
      </c>
      <c r="K87" t="s">
        <v>463</v>
      </c>
      <c r="L87" t="s">
        <v>464</v>
      </c>
      <c r="M87">
        <v>3.1150619439999998</v>
      </c>
      <c r="N87">
        <v>0</v>
      </c>
      <c r="O87">
        <v>0</v>
      </c>
      <c r="P87">
        <v>2</v>
      </c>
      <c r="Q87">
        <v>0</v>
      </c>
      <c r="R87">
        <v>0</v>
      </c>
      <c r="S87">
        <v>0</v>
      </c>
      <c r="T87">
        <v>6.230124</v>
      </c>
      <c r="U87">
        <v>0</v>
      </c>
    </row>
    <row r="88" spans="1:21" x14ac:dyDescent="0.25">
      <c r="A88" t="s">
        <v>465</v>
      </c>
      <c r="B88">
        <v>1</v>
      </c>
      <c r="C88" t="s">
        <v>78</v>
      </c>
      <c r="D88" t="s">
        <v>91</v>
      </c>
      <c r="E88" t="s">
        <v>466</v>
      </c>
      <c r="F88" t="s">
        <v>220</v>
      </c>
      <c r="G88" t="s">
        <v>76</v>
      </c>
      <c r="H88" t="s">
        <v>136</v>
      </c>
      <c r="I88" t="s">
        <v>22</v>
      </c>
      <c r="J88" t="s">
        <v>221</v>
      </c>
      <c r="K88" t="s">
        <v>467</v>
      </c>
      <c r="L88" t="s">
        <v>468</v>
      </c>
      <c r="M88">
        <v>0.35277777700000001</v>
      </c>
      <c r="N88">
        <v>62</v>
      </c>
      <c r="O88">
        <v>17244</v>
      </c>
      <c r="P88">
        <v>767</v>
      </c>
      <c r="Q88">
        <v>24554</v>
      </c>
      <c r="R88">
        <v>21.872222000000001</v>
      </c>
      <c r="S88">
        <v>6083.2999870000003</v>
      </c>
      <c r="T88">
        <v>270.580555</v>
      </c>
      <c r="U88">
        <v>8662.1055359999991</v>
      </c>
    </row>
    <row r="89" spans="1:21" x14ac:dyDescent="0.25">
      <c r="A89" t="s">
        <v>469</v>
      </c>
      <c r="B89">
        <v>1</v>
      </c>
      <c r="C89" t="s">
        <v>78</v>
      </c>
      <c r="D89" t="s">
        <v>91</v>
      </c>
      <c r="E89" t="s">
        <v>470</v>
      </c>
      <c r="F89" t="s">
        <v>296</v>
      </c>
      <c r="G89" t="s">
        <v>72</v>
      </c>
      <c r="H89" t="s">
        <v>136</v>
      </c>
      <c r="I89" t="s">
        <v>22</v>
      </c>
      <c r="J89" t="s">
        <v>221</v>
      </c>
      <c r="K89" t="s">
        <v>471</v>
      </c>
      <c r="L89" t="s">
        <v>472</v>
      </c>
      <c r="M89">
        <v>0.19496111099999999</v>
      </c>
      <c r="N89">
        <v>3</v>
      </c>
      <c r="O89">
        <v>6079</v>
      </c>
      <c r="P89">
        <v>109</v>
      </c>
      <c r="Q89">
        <v>10097</v>
      </c>
      <c r="R89">
        <v>0.58488300000000004</v>
      </c>
      <c r="S89">
        <v>1185.168594</v>
      </c>
      <c r="T89">
        <v>21.250761000000001</v>
      </c>
      <c r="U89">
        <v>1968.522338</v>
      </c>
    </row>
    <row r="90" spans="1:21" x14ac:dyDescent="0.25">
      <c r="A90" t="s">
        <v>473</v>
      </c>
      <c r="B90">
        <v>1</v>
      </c>
      <c r="C90" t="s">
        <v>78</v>
      </c>
      <c r="D90" t="s">
        <v>91</v>
      </c>
      <c r="E90" t="s">
        <v>474</v>
      </c>
      <c r="F90" t="s">
        <v>296</v>
      </c>
      <c r="G90" t="s">
        <v>72</v>
      </c>
      <c r="H90" t="s">
        <v>136</v>
      </c>
      <c r="I90" t="s">
        <v>22</v>
      </c>
      <c r="J90" t="s">
        <v>221</v>
      </c>
      <c r="K90" t="s">
        <v>475</v>
      </c>
      <c r="L90" t="s">
        <v>476</v>
      </c>
      <c r="M90">
        <v>0.21221000000000001</v>
      </c>
      <c r="N90">
        <v>0</v>
      </c>
      <c r="O90">
        <v>1654</v>
      </c>
      <c r="P90">
        <v>139</v>
      </c>
      <c r="Q90">
        <v>13299</v>
      </c>
      <c r="R90">
        <v>0</v>
      </c>
      <c r="S90">
        <v>350.99534</v>
      </c>
      <c r="T90">
        <v>29.49719</v>
      </c>
      <c r="U90">
        <v>2822.1807899999999</v>
      </c>
    </row>
    <row r="91" spans="1:21" x14ac:dyDescent="0.25">
      <c r="A91" t="s">
        <v>477</v>
      </c>
      <c r="B91">
        <v>1</v>
      </c>
      <c r="C91" t="s">
        <v>78</v>
      </c>
      <c r="D91" t="s">
        <v>91</v>
      </c>
      <c r="E91" t="s">
        <v>466</v>
      </c>
      <c r="F91" t="s">
        <v>220</v>
      </c>
      <c r="G91" t="s">
        <v>76</v>
      </c>
      <c r="H91" t="s">
        <v>136</v>
      </c>
      <c r="I91" t="s">
        <v>22</v>
      </c>
      <c r="J91" t="s">
        <v>221</v>
      </c>
      <c r="K91" t="s">
        <v>478</v>
      </c>
      <c r="L91" t="s">
        <v>479</v>
      </c>
      <c r="M91">
        <v>0.61055555500000003</v>
      </c>
      <c r="N91">
        <v>62</v>
      </c>
      <c r="O91">
        <v>17244</v>
      </c>
      <c r="P91">
        <v>767</v>
      </c>
      <c r="Q91">
        <v>24636</v>
      </c>
      <c r="R91">
        <v>37.854444000000001</v>
      </c>
      <c r="S91">
        <v>10528.41999</v>
      </c>
      <c r="T91">
        <v>468.296111</v>
      </c>
      <c r="U91">
        <v>15041.646653</v>
      </c>
    </row>
    <row r="92" spans="1:21" x14ac:dyDescent="0.25">
      <c r="A92" t="s">
        <v>480</v>
      </c>
      <c r="B92">
        <v>1</v>
      </c>
      <c r="C92" t="s">
        <v>78</v>
      </c>
      <c r="D92" t="s">
        <v>91</v>
      </c>
      <c r="E92" t="s">
        <v>481</v>
      </c>
      <c r="F92" t="s">
        <v>367</v>
      </c>
      <c r="G92" t="s">
        <v>72</v>
      </c>
      <c r="H92" t="s">
        <v>136</v>
      </c>
      <c r="I92" t="s">
        <v>22</v>
      </c>
      <c r="J92" t="s">
        <v>131</v>
      </c>
      <c r="K92" t="s">
        <v>482</v>
      </c>
      <c r="L92" t="s">
        <v>483</v>
      </c>
      <c r="M92">
        <v>1.142222222</v>
      </c>
      <c r="N92">
        <v>16</v>
      </c>
      <c r="O92">
        <v>20</v>
      </c>
      <c r="P92">
        <v>8</v>
      </c>
      <c r="Q92">
        <v>29</v>
      </c>
      <c r="R92">
        <v>18.275556000000002</v>
      </c>
      <c r="S92">
        <v>22.844443999999999</v>
      </c>
      <c r="T92">
        <v>9.1377780000000008</v>
      </c>
      <c r="U92">
        <v>33.124443999999997</v>
      </c>
    </row>
    <row r="93" spans="1:21" x14ac:dyDescent="0.25">
      <c r="A93" t="s">
        <v>484</v>
      </c>
      <c r="B93">
        <v>1</v>
      </c>
      <c r="C93" t="s">
        <v>78</v>
      </c>
      <c r="D93" t="s">
        <v>88</v>
      </c>
      <c r="E93" t="s">
        <v>485</v>
      </c>
      <c r="F93" t="s">
        <v>220</v>
      </c>
      <c r="G93" t="s">
        <v>76</v>
      </c>
      <c r="H93" t="s">
        <v>136</v>
      </c>
      <c r="I93" t="s">
        <v>22</v>
      </c>
      <c r="J93" t="s">
        <v>221</v>
      </c>
      <c r="K93" t="s">
        <v>486</v>
      </c>
      <c r="L93" t="s">
        <v>487</v>
      </c>
      <c r="M93">
        <v>6.1725000000000002E-2</v>
      </c>
      <c r="N93">
        <v>0</v>
      </c>
      <c r="O93">
        <v>1024</v>
      </c>
      <c r="P93">
        <v>0</v>
      </c>
      <c r="Q93">
        <v>0</v>
      </c>
      <c r="R93">
        <v>0</v>
      </c>
      <c r="S93">
        <v>63.206400000000002</v>
      </c>
      <c r="T93">
        <v>0</v>
      </c>
      <c r="U93">
        <v>0</v>
      </c>
    </row>
    <row r="94" spans="1:21" x14ac:dyDescent="0.25">
      <c r="A94" t="s">
        <v>488</v>
      </c>
      <c r="B94">
        <v>1</v>
      </c>
      <c r="C94" t="s">
        <v>78</v>
      </c>
      <c r="D94" t="s">
        <v>91</v>
      </c>
      <c r="E94" t="s">
        <v>489</v>
      </c>
      <c r="F94" t="s">
        <v>490</v>
      </c>
      <c r="G94" t="s">
        <v>72</v>
      </c>
      <c r="H94" t="s">
        <v>136</v>
      </c>
      <c r="I94" t="s">
        <v>22</v>
      </c>
      <c r="J94" t="s">
        <v>131</v>
      </c>
      <c r="K94" t="s">
        <v>491</v>
      </c>
      <c r="L94" t="s">
        <v>492</v>
      </c>
      <c r="M94">
        <v>6.4561111110000002</v>
      </c>
      <c r="N94">
        <v>0</v>
      </c>
      <c r="O94">
        <v>214</v>
      </c>
      <c r="P94">
        <v>0</v>
      </c>
      <c r="Q94">
        <v>33</v>
      </c>
      <c r="R94">
        <v>0</v>
      </c>
      <c r="S94">
        <v>1381.6077780000001</v>
      </c>
      <c r="T94">
        <v>0</v>
      </c>
      <c r="U94">
        <v>213.05166700000001</v>
      </c>
    </row>
    <row r="95" spans="1:21" x14ac:dyDescent="0.25">
      <c r="A95" t="s">
        <v>493</v>
      </c>
      <c r="B95">
        <v>1</v>
      </c>
      <c r="C95" t="s">
        <v>78</v>
      </c>
      <c r="D95" t="s">
        <v>88</v>
      </c>
      <c r="E95" t="s">
        <v>494</v>
      </c>
      <c r="F95" t="s">
        <v>220</v>
      </c>
      <c r="G95" t="s">
        <v>76</v>
      </c>
      <c r="H95" t="s">
        <v>136</v>
      </c>
      <c r="I95" t="s">
        <v>22</v>
      </c>
      <c r="J95" t="s">
        <v>221</v>
      </c>
      <c r="K95" t="s">
        <v>495</v>
      </c>
      <c r="L95" t="s">
        <v>496</v>
      </c>
      <c r="M95">
        <v>6.1398887999999999E-2</v>
      </c>
      <c r="N95">
        <v>1</v>
      </c>
      <c r="O95">
        <v>2215</v>
      </c>
      <c r="P95">
        <v>0</v>
      </c>
      <c r="Q95">
        <v>0</v>
      </c>
      <c r="R95">
        <v>6.1399000000000002E-2</v>
      </c>
      <c r="S95">
        <v>135.998537</v>
      </c>
      <c r="T95">
        <v>0</v>
      </c>
      <c r="U95">
        <v>0</v>
      </c>
    </row>
    <row r="96" spans="1:21" x14ac:dyDescent="0.25">
      <c r="A96" t="s">
        <v>497</v>
      </c>
      <c r="B96">
        <v>1</v>
      </c>
      <c r="C96" t="s">
        <v>78</v>
      </c>
      <c r="D96" t="s">
        <v>91</v>
      </c>
      <c r="E96" t="s">
        <v>498</v>
      </c>
      <c r="F96" t="s">
        <v>166</v>
      </c>
      <c r="G96" t="s">
        <v>72</v>
      </c>
      <c r="H96" t="s">
        <v>136</v>
      </c>
      <c r="I96" t="s">
        <v>22</v>
      </c>
      <c r="J96" t="s">
        <v>131</v>
      </c>
      <c r="K96" t="s">
        <v>499</v>
      </c>
      <c r="L96" t="s">
        <v>500</v>
      </c>
      <c r="M96">
        <v>0.68805555500000004</v>
      </c>
      <c r="N96">
        <v>2</v>
      </c>
      <c r="O96">
        <v>1057</v>
      </c>
      <c r="P96">
        <v>2</v>
      </c>
      <c r="Q96">
        <v>215</v>
      </c>
      <c r="R96">
        <v>1.3761110000000001</v>
      </c>
      <c r="S96">
        <v>727.274722</v>
      </c>
      <c r="T96">
        <v>1.3761110000000001</v>
      </c>
      <c r="U96">
        <v>147.93194399999999</v>
      </c>
    </row>
    <row r="97" spans="1:21" x14ac:dyDescent="0.25">
      <c r="A97" t="s">
        <v>501</v>
      </c>
      <c r="B97">
        <v>1</v>
      </c>
      <c r="C97" t="s">
        <v>78</v>
      </c>
      <c r="D97" t="s">
        <v>91</v>
      </c>
      <c r="E97" t="s">
        <v>498</v>
      </c>
      <c r="F97" t="s">
        <v>226</v>
      </c>
      <c r="G97" t="s">
        <v>72</v>
      </c>
      <c r="H97" t="s">
        <v>136</v>
      </c>
      <c r="I97" t="s">
        <v>22</v>
      </c>
      <c r="J97" t="s">
        <v>131</v>
      </c>
      <c r="K97" t="s">
        <v>502</v>
      </c>
      <c r="L97" t="s">
        <v>503</v>
      </c>
      <c r="M97">
        <v>4.967748888</v>
      </c>
      <c r="N97">
        <v>2</v>
      </c>
      <c r="O97">
        <v>1057</v>
      </c>
      <c r="P97">
        <v>2</v>
      </c>
      <c r="Q97">
        <v>215</v>
      </c>
      <c r="R97">
        <v>9.9354980000000008</v>
      </c>
      <c r="S97">
        <v>5250.9105749999999</v>
      </c>
      <c r="T97">
        <v>9.9354980000000008</v>
      </c>
      <c r="U97">
        <v>1068.0660109999999</v>
      </c>
    </row>
    <row r="98" spans="1:21" x14ac:dyDescent="0.25">
      <c r="A98" t="s">
        <v>504</v>
      </c>
      <c r="B98">
        <v>1</v>
      </c>
      <c r="C98" t="s">
        <v>78</v>
      </c>
      <c r="D98" t="s">
        <v>92</v>
      </c>
      <c r="E98" t="s">
        <v>386</v>
      </c>
      <c r="F98" t="s">
        <v>166</v>
      </c>
      <c r="G98" t="s">
        <v>72</v>
      </c>
      <c r="H98" t="s">
        <v>136</v>
      </c>
      <c r="I98" t="s">
        <v>22</v>
      </c>
      <c r="J98" t="s">
        <v>131</v>
      </c>
      <c r="K98" t="s">
        <v>505</v>
      </c>
      <c r="L98" t="s">
        <v>506</v>
      </c>
      <c r="M98">
        <v>1.5665627769999999</v>
      </c>
      <c r="N98">
        <v>18</v>
      </c>
      <c r="O98">
        <v>9916</v>
      </c>
      <c r="P98">
        <v>29</v>
      </c>
      <c r="Q98">
        <v>662</v>
      </c>
      <c r="R98">
        <v>28.198129999999999</v>
      </c>
      <c r="S98">
        <v>15534.036496999999</v>
      </c>
      <c r="T98">
        <v>45.430320999999999</v>
      </c>
      <c r="U98">
        <v>1037.064558</v>
      </c>
    </row>
    <row r="99" spans="1:21" x14ac:dyDescent="0.25">
      <c r="A99" t="s">
        <v>507</v>
      </c>
      <c r="B99">
        <v>1</v>
      </c>
      <c r="C99" t="s">
        <v>79</v>
      </c>
      <c r="D99" t="s">
        <v>118</v>
      </c>
      <c r="E99" t="s">
        <v>508</v>
      </c>
      <c r="F99" t="s">
        <v>166</v>
      </c>
      <c r="G99" t="s">
        <v>72</v>
      </c>
      <c r="H99" t="s">
        <v>136</v>
      </c>
      <c r="I99" t="s">
        <v>22</v>
      </c>
      <c r="J99" t="s">
        <v>131</v>
      </c>
      <c r="K99" t="s">
        <v>509</v>
      </c>
      <c r="L99" t="s">
        <v>510</v>
      </c>
      <c r="M99">
        <v>0.12666666600000001</v>
      </c>
      <c r="N99">
        <v>0</v>
      </c>
      <c r="O99">
        <v>0</v>
      </c>
      <c r="P99">
        <v>12</v>
      </c>
      <c r="Q99">
        <v>155</v>
      </c>
      <c r="R99">
        <v>0</v>
      </c>
      <c r="S99">
        <v>0</v>
      </c>
      <c r="T99">
        <v>1.52</v>
      </c>
      <c r="U99">
        <v>19.633333</v>
      </c>
    </row>
    <row r="100" spans="1:21" x14ac:dyDescent="0.25">
      <c r="A100" t="s">
        <v>511</v>
      </c>
      <c r="B100">
        <v>1</v>
      </c>
      <c r="C100" t="s">
        <v>78</v>
      </c>
      <c r="D100" t="s">
        <v>92</v>
      </c>
      <c r="E100" t="s">
        <v>512</v>
      </c>
      <c r="F100" t="s">
        <v>166</v>
      </c>
      <c r="G100" t="s">
        <v>72</v>
      </c>
      <c r="H100" t="s">
        <v>136</v>
      </c>
      <c r="I100" t="s">
        <v>22</v>
      </c>
      <c r="J100" t="s">
        <v>131</v>
      </c>
      <c r="K100" t="s">
        <v>513</v>
      </c>
      <c r="L100" t="s">
        <v>514</v>
      </c>
      <c r="M100">
        <v>0.19645916599999999</v>
      </c>
      <c r="N100">
        <v>6</v>
      </c>
      <c r="O100">
        <v>12553</v>
      </c>
      <c r="P100">
        <v>109</v>
      </c>
      <c r="Q100">
        <v>1254</v>
      </c>
      <c r="R100">
        <v>1.178755</v>
      </c>
      <c r="S100">
        <v>2466.1519109999999</v>
      </c>
      <c r="T100">
        <v>21.414048999999999</v>
      </c>
      <c r="U100">
        <v>246.35979399999999</v>
      </c>
    </row>
    <row r="101" spans="1:21" x14ac:dyDescent="0.25">
      <c r="A101" t="s">
        <v>515</v>
      </c>
      <c r="B101">
        <v>1</v>
      </c>
      <c r="C101" t="s">
        <v>78</v>
      </c>
      <c r="D101" t="s">
        <v>91</v>
      </c>
      <c r="E101" t="s">
        <v>489</v>
      </c>
      <c r="F101" t="s">
        <v>296</v>
      </c>
      <c r="G101" t="s">
        <v>72</v>
      </c>
      <c r="H101" t="s">
        <v>136</v>
      </c>
      <c r="I101" t="s">
        <v>22</v>
      </c>
      <c r="J101" t="s">
        <v>221</v>
      </c>
      <c r="K101" t="s">
        <v>516</v>
      </c>
      <c r="L101" t="s">
        <v>517</v>
      </c>
      <c r="M101">
        <v>4.5824999999999996</v>
      </c>
      <c r="N101">
        <v>0</v>
      </c>
      <c r="O101">
        <v>214</v>
      </c>
      <c r="P101">
        <v>0</v>
      </c>
      <c r="Q101">
        <v>33</v>
      </c>
      <c r="R101">
        <v>0</v>
      </c>
      <c r="S101">
        <v>980.65499999999997</v>
      </c>
      <c r="T101">
        <v>0</v>
      </c>
      <c r="U101">
        <v>151.2225</v>
      </c>
    </row>
    <row r="102" spans="1:21" x14ac:dyDescent="0.25">
      <c r="A102" t="s">
        <v>518</v>
      </c>
      <c r="B102">
        <v>1</v>
      </c>
      <c r="C102" t="s">
        <v>78</v>
      </c>
      <c r="D102" t="s">
        <v>92</v>
      </c>
      <c r="E102" t="s">
        <v>519</v>
      </c>
      <c r="F102" t="s">
        <v>166</v>
      </c>
      <c r="G102" t="s">
        <v>72</v>
      </c>
      <c r="H102" t="s">
        <v>136</v>
      </c>
      <c r="I102" t="s">
        <v>22</v>
      </c>
      <c r="J102" t="s">
        <v>131</v>
      </c>
      <c r="K102" t="s">
        <v>520</v>
      </c>
      <c r="L102" t="s">
        <v>521</v>
      </c>
      <c r="M102">
        <v>0.86404805500000004</v>
      </c>
      <c r="N102">
        <v>9</v>
      </c>
      <c r="O102">
        <v>60</v>
      </c>
      <c r="P102">
        <v>102</v>
      </c>
      <c r="Q102">
        <v>4197</v>
      </c>
      <c r="R102">
        <v>7.7764319999999998</v>
      </c>
      <c r="S102">
        <v>51.842883</v>
      </c>
      <c r="T102">
        <v>88.132902000000001</v>
      </c>
      <c r="U102">
        <v>3626.4096869999998</v>
      </c>
    </row>
    <row r="103" spans="1:21" x14ac:dyDescent="0.25">
      <c r="A103" t="s">
        <v>522</v>
      </c>
      <c r="B103">
        <v>1</v>
      </c>
      <c r="C103" t="s">
        <v>78</v>
      </c>
      <c r="D103" t="s">
        <v>92</v>
      </c>
      <c r="E103" t="s">
        <v>386</v>
      </c>
      <c r="F103" t="s">
        <v>523</v>
      </c>
      <c r="G103" t="s">
        <v>72</v>
      </c>
      <c r="H103" t="s">
        <v>136</v>
      </c>
      <c r="I103" t="s">
        <v>22</v>
      </c>
      <c r="J103" t="s">
        <v>131</v>
      </c>
      <c r="K103" t="s">
        <v>524</v>
      </c>
      <c r="L103" t="s">
        <v>525</v>
      </c>
      <c r="M103">
        <v>1.561865555</v>
      </c>
      <c r="N103">
        <v>18</v>
      </c>
      <c r="O103">
        <v>10004</v>
      </c>
      <c r="P103">
        <v>29</v>
      </c>
      <c r="Q103">
        <v>700</v>
      </c>
      <c r="R103">
        <v>28.113579999999999</v>
      </c>
      <c r="S103">
        <v>15624.903012000001</v>
      </c>
      <c r="T103">
        <v>45.294100999999998</v>
      </c>
      <c r="U103">
        <v>1093.305889</v>
      </c>
    </row>
    <row r="104" spans="1:21" x14ac:dyDescent="0.25">
      <c r="A104" t="s">
        <v>526</v>
      </c>
      <c r="B104">
        <v>1</v>
      </c>
      <c r="C104" t="s">
        <v>78</v>
      </c>
      <c r="D104" t="s">
        <v>92</v>
      </c>
      <c r="E104" t="s">
        <v>386</v>
      </c>
      <c r="F104" t="s">
        <v>166</v>
      </c>
      <c r="G104" t="s">
        <v>72</v>
      </c>
      <c r="H104" t="s">
        <v>136</v>
      </c>
      <c r="I104" t="s">
        <v>22</v>
      </c>
      <c r="J104" t="s">
        <v>131</v>
      </c>
      <c r="K104" t="s">
        <v>527</v>
      </c>
      <c r="L104" t="s">
        <v>528</v>
      </c>
      <c r="M104">
        <v>1.694722222</v>
      </c>
      <c r="N104">
        <v>18</v>
      </c>
      <c r="O104">
        <v>10206</v>
      </c>
      <c r="P104">
        <v>29</v>
      </c>
      <c r="Q104">
        <v>663</v>
      </c>
      <c r="R104">
        <v>30.504999999999999</v>
      </c>
      <c r="S104">
        <v>17296.334997999998</v>
      </c>
      <c r="T104">
        <v>49.146943999999998</v>
      </c>
      <c r="U104">
        <v>1123.600833</v>
      </c>
    </row>
    <row r="105" spans="1:21" x14ac:dyDescent="0.25">
      <c r="A105" t="s">
        <v>529</v>
      </c>
      <c r="B105">
        <v>1</v>
      </c>
      <c r="C105" t="s">
        <v>78</v>
      </c>
      <c r="D105" t="s">
        <v>101</v>
      </c>
      <c r="E105" t="s">
        <v>530</v>
      </c>
      <c r="F105" t="s">
        <v>531</v>
      </c>
      <c r="G105" t="s">
        <v>72</v>
      </c>
      <c r="H105" t="s">
        <v>136</v>
      </c>
      <c r="I105" t="s">
        <v>22</v>
      </c>
      <c r="J105" t="s">
        <v>131</v>
      </c>
      <c r="K105" t="s">
        <v>532</v>
      </c>
      <c r="L105" t="s">
        <v>533</v>
      </c>
      <c r="M105">
        <v>1.1802777769999999</v>
      </c>
      <c r="N105">
        <v>30</v>
      </c>
      <c r="O105">
        <v>1775</v>
      </c>
      <c r="P105">
        <v>4</v>
      </c>
      <c r="Q105">
        <v>48</v>
      </c>
      <c r="R105">
        <v>35.408332999999999</v>
      </c>
      <c r="S105">
        <v>2094.993054</v>
      </c>
      <c r="T105">
        <v>4.7211109999999996</v>
      </c>
      <c r="U105">
        <v>56.653333000000003</v>
      </c>
    </row>
    <row r="106" spans="1:21" x14ac:dyDescent="0.25">
      <c r="A106" t="s">
        <v>534</v>
      </c>
      <c r="B106">
        <v>1</v>
      </c>
      <c r="C106" t="s">
        <v>78</v>
      </c>
      <c r="D106" t="s">
        <v>92</v>
      </c>
      <c r="E106" t="s">
        <v>519</v>
      </c>
      <c r="F106" t="s">
        <v>129</v>
      </c>
      <c r="G106" t="s">
        <v>72</v>
      </c>
      <c r="H106" t="s">
        <v>136</v>
      </c>
      <c r="I106" t="s">
        <v>22</v>
      </c>
      <c r="J106" t="s">
        <v>131</v>
      </c>
      <c r="K106" t="s">
        <v>535</v>
      </c>
      <c r="L106" t="s">
        <v>536</v>
      </c>
      <c r="M106">
        <v>0.273785</v>
      </c>
      <c r="N106">
        <v>9</v>
      </c>
      <c r="O106">
        <v>60</v>
      </c>
      <c r="P106">
        <v>102</v>
      </c>
      <c r="Q106">
        <v>4197</v>
      </c>
      <c r="R106">
        <v>2.4640650000000002</v>
      </c>
      <c r="S106">
        <v>16.427099999999999</v>
      </c>
      <c r="T106">
        <v>27.926069999999999</v>
      </c>
      <c r="U106">
        <v>1149.0756449999999</v>
      </c>
    </row>
    <row r="107" spans="1:21" x14ac:dyDescent="0.25">
      <c r="A107" t="s">
        <v>537</v>
      </c>
      <c r="B107">
        <v>1</v>
      </c>
      <c r="C107" t="s">
        <v>78</v>
      </c>
      <c r="D107" t="s">
        <v>101</v>
      </c>
      <c r="E107" t="s">
        <v>538</v>
      </c>
      <c r="F107" t="s">
        <v>166</v>
      </c>
      <c r="G107" t="s">
        <v>72</v>
      </c>
      <c r="H107" t="s">
        <v>136</v>
      </c>
      <c r="I107" t="s">
        <v>22</v>
      </c>
      <c r="J107" t="s">
        <v>131</v>
      </c>
      <c r="K107" t="s">
        <v>539</v>
      </c>
      <c r="L107" t="s">
        <v>540</v>
      </c>
      <c r="M107">
        <v>2.3002777769999998</v>
      </c>
      <c r="N107">
        <v>0</v>
      </c>
      <c r="O107">
        <v>0</v>
      </c>
      <c r="P107">
        <v>16</v>
      </c>
      <c r="Q107">
        <v>25</v>
      </c>
      <c r="R107">
        <v>0</v>
      </c>
      <c r="S107">
        <v>0</v>
      </c>
      <c r="T107">
        <v>36.804443999999997</v>
      </c>
      <c r="U107">
        <v>57.506943999999997</v>
      </c>
    </row>
    <row r="108" spans="1:21" x14ac:dyDescent="0.25">
      <c r="A108" t="s">
        <v>541</v>
      </c>
      <c r="B108">
        <v>1</v>
      </c>
      <c r="C108" t="s">
        <v>78</v>
      </c>
      <c r="D108" t="s">
        <v>92</v>
      </c>
      <c r="E108" t="s">
        <v>519</v>
      </c>
      <c r="F108" t="s">
        <v>129</v>
      </c>
      <c r="G108" t="s">
        <v>72</v>
      </c>
      <c r="H108" t="s">
        <v>136</v>
      </c>
      <c r="I108" t="s">
        <v>22</v>
      </c>
      <c r="J108" t="s">
        <v>131</v>
      </c>
      <c r="K108" t="s">
        <v>542</v>
      </c>
      <c r="L108" t="s">
        <v>543</v>
      </c>
      <c r="M108">
        <v>0.129144444</v>
      </c>
      <c r="N108">
        <v>9</v>
      </c>
      <c r="O108">
        <v>60</v>
      </c>
      <c r="P108">
        <v>102</v>
      </c>
      <c r="Q108">
        <v>4197</v>
      </c>
      <c r="R108">
        <v>1.1623000000000001</v>
      </c>
      <c r="S108">
        <v>7.7486670000000002</v>
      </c>
      <c r="T108">
        <v>13.172732999999999</v>
      </c>
      <c r="U108">
        <v>542.01923099999999</v>
      </c>
    </row>
    <row r="109" spans="1:21" x14ac:dyDescent="0.25">
      <c r="A109" t="s">
        <v>544</v>
      </c>
      <c r="B109">
        <v>1</v>
      </c>
      <c r="C109" t="s">
        <v>78</v>
      </c>
      <c r="D109" t="s">
        <v>81</v>
      </c>
      <c r="E109" t="s">
        <v>545</v>
      </c>
      <c r="F109" t="s">
        <v>166</v>
      </c>
      <c r="G109" t="s">
        <v>72</v>
      </c>
      <c r="H109" t="s">
        <v>136</v>
      </c>
      <c r="I109" t="s">
        <v>22</v>
      </c>
      <c r="J109" t="s">
        <v>131</v>
      </c>
      <c r="K109" t="s">
        <v>546</v>
      </c>
      <c r="L109" t="s">
        <v>547</v>
      </c>
      <c r="M109">
        <v>0.53891277699999995</v>
      </c>
      <c r="N109">
        <v>1</v>
      </c>
      <c r="O109">
        <v>6266</v>
      </c>
      <c r="P109">
        <v>0</v>
      </c>
      <c r="Q109">
        <v>0</v>
      </c>
      <c r="R109">
        <v>0.53891299999999998</v>
      </c>
      <c r="S109">
        <v>3376.8274609999999</v>
      </c>
      <c r="T109">
        <v>0</v>
      </c>
      <c r="U109">
        <v>0</v>
      </c>
    </row>
    <row r="110" spans="1:21" x14ac:dyDescent="0.25">
      <c r="A110" t="s">
        <v>548</v>
      </c>
      <c r="B110">
        <v>1</v>
      </c>
      <c r="C110" t="s">
        <v>78</v>
      </c>
      <c r="D110" t="s">
        <v>101</v>
      </c>
      <c r="E110" t="s">
        <v>549</v>
      </c>
      <c r="F110" t="s">
        <v>166</v>
      </c>
      <c r="G110" t="s">
        <v>76</v>
      </c>
      <c r="H110" t="s">
        <v>130</v>
      </c>
      <c r="I110" t="s">
        <v>22</v>
      </c>
      <c r="J110" t="s">
        <v>131</v>
      </c>
      <c r="K110" t="s">
        <v>550</v>
      </c>
      <c r="L110" t="s">
        <v>551</v>
      </c>
      <c r="M110">
        <v>3.6241665999999999E-2</v>
      </c>
      <c r="N110">
        <v>51</v>
      </c>
      <c r="O110">
        <v>4649</v>
      </c>
      <c r="P110">
        <v>77</v>
      </c>
      <c r="Q110">
        <v>2129</v>
      </c>
      <c r="R110">
        <v>1.848325</v>
      </c>
      <c r="S110">
        <v>168.487505</v>
      </c>
      <c r="T110">
        <v>2.7906080000000002</v>
      </c>
      <c r="U110">
        <v>77.158507</v>
      </c>
    </row>
    <row r="111" spans="1:21" x14ac:dyDescent="0.25">
      <c r="A111" t="s">
        <v>552</v>
      </c>
      <c r="B111">
        <v>1</v>
      </c>
      <c r="C111" t="s">
        <v>79</v>
      </c>
      <c r="D111" t="s">
        <v>118</v>
      </c>
      <c r="E111" t="s">
        <v>553</v>
      </c>
      <c r="F111" t="s">
        <v>166</v>
      </c>
      <c r="G111" t="s">
        <v>72</v>
      </c>
      <c r="H111" t="s">
        <v>136</v>
      </c>
      <c r="I111" t="s">
        <v>22</v>
      </c>
      <c r="J111" t="s">
        <v>131</v>
      </c>
      <c r="K111" t="s">
        <v>554</v>
      </c>
      <c r="L111" t="s">
        <v>555</v>
      </c>
      <c r="M111">
        <v>0.28530722200000003</v>
      </c>
      <c r="N111">
        <v>0</v>
      </c>
      <c r="O111">
        <v>0</v>
      </c>
      <c r="P111">
        <v>9</v>
      </c>
      <c r="Q111">
        <v>109</v>
      </c>
      <c r="R111">
        <v>0</v>
      </c>
      <c r="S111">
        <v>0</v>
      </c>
      <c r="T111">
        <v>2.5677650000000001</v>
      </c>
      <c r="U111">
        <v>31.098486999999999</v>
      </c>
    </row>
    <row r="112" spans="1:21" x14ac:dyDescent="0.25">
      <c r="A112" t="s">
        <v>556</v>
      </c>
      <c r="B112">
        <v>1</v>
      </c>
      <c r="C112" t="s">
        <v>78</v>
      </c>
      <c r="D112" t="s">
        <v>93</v>
      </c>
      <c r="E112" t="s">
        <v>557</v>
      </c>
      <c r="F112" t="s">
        <v>129</v>
      </c>
      <c r="G112" t="s">
        <v>76</v>
      </c>
      <c r="H112" t="s">
        <v>136</v>
      </c>
      <c r="I112" t="s">
        <v>22</v>
      </c>
      <c r="J112" t="s">
        <v>221</v>
      </c>
      <c r="K112" t="s">
        <v>558</v>
      </c>
      <c r="L112" t="s">
        <v>559</v>
      </c>
      <c r="M112">
        <v>0.15328138799999999</v>
      </c>
      <c r="N112">
        <v>4</v>
      </c>
      <c r="O112">
        <v>0</v>
      </c>
      <c r="P112">
        <v>7</v>
      </c>
      <c r="Q112">
        <v>0</v>
      </c>
      <c r="R112">
        <v>0.61312599999999995</v>
      </c>
      <c r="S112">
        <v>0</v>
      </c>
      <c r="T112">
        <v>1.07297</v>
      </c>
      <c r="U112">
        <v>0</v>
      </c>
    </row>
    <row r="113" spans="1:21" x14ac:dyDescent="0.25">
      <c r="A113" t="s">
        <v>560</v>
      </c>
      <c r="B113">
        <v>1</v>
      </c>
      <c r="C113" t="s">
        <v>78</v>
      </c>
      <c r="D113" t="s">
        <v>92</v>
      </c>
      <c r="E113" t="s">
        <v>561</v>
      </c>
      <c r="F113" t="s">
        <v>166</v>
      </c>
      <c r="G113" t="s">
        <v>72</v>
      </c>
      <c r="H113" t="s">
        <v>136</v>
      </c>
      <c r="I113" t="s">
        <v>22</v>
      </c>
      <c r="J113" t="s">
        <v>131</v>
      </c>
      <c r="K113" t="s">
        <v>562</v>
      </c>
      <c r="L113" t="s">
        <v>563</v>
      </c>
      <c r="M113">
        <v>1.0325</v>
      </c>
      <c r="N113">
        <v>0</v>
      </c>
      <c r="O113">
        <v>0</v>
      </c>
      <c r="P113">
        <v>19</v>
      </c>
      <c r="Q113">
        <v>1238</v>
      </c>
      <c r="R113">
        <v>0</v>
      </c>
      <c r="S113">
        <v>0</v>
      </c>
      <c r="T113">
        <v>19.6175</v>
      </c>
      <c r="U113">
        <v>1278.2349999999999</v>
      </c>
    </row>
    <row r="114" spans="1:21" x14ac:dyDescent="0.25">
      <c r="A114" t="s">
        <v>564</v>
      </c>
      <c r="B114">
        <v>1</v>
      </c>
      <c r="C114" t="s">
        <v>78</v>
      </c>
      <c r="D114" t="s">
        <v>93</v>
      </c>
      <c r="E114" t="s">
        <v>565</v>
      </c>
      <c r="F114" t="s">
        <v>129</v>
      </c>
      <c r="G114" t="s">
        <v>76</v>
      </c>
      <c r="H114" t="s">
        <v>136</v>
      </c>
      <c r="I114" t="s">
        <v>22</v>
      </c>
      <c r="J114" t="s">
        <v>221</v>
      </c>
      <c r="K114" t="s">
        <v>566</v>
      </c>
      <c r="L114" t="s">
        <v>567</v>
      </c>
      <c r="M114">
        <v>6.2286110999999998E-2</v>
      </c>
      <c r="N114">
        <v>2</v>
      </c>
      <c r="O114">
        <v>0</v>
      </c>
      <c r="P114">
        <v>5</v>
      </c>
      <c r="Q114">
        <v>0</v>
      </c>
      <c r="R114">
        <v>0.124572</v>
      </c>
      <c r="S114">
        <v>0</v>
      </c>
      <c r="T114">
        <v>0.31143100000000001</v>
      </c>
      <c r="U114">
        <v>0</v>
      </c>
    </row>
    <row r="115" spans="1:21" x14ac:dyDescent="0.25">
      <c r="A115" t="s">
        <v>568</v>
      </c>
      <c r="B115">
        <v>1</v>
      </c>
      <c r="C115" t="s">
        <v>78</v>
      </c>
      <c r="D115" t="s">
        <v>93</v>
      </c>
      <c r="E115" t="s">
        <v>569</v>
      </c>
      <c r="F115" t="s">
        <v>129</v>
      </c>
      <c r="G115" t="s">
        <v>76</v>
      </c>
      <c r="H115" t="s">
        <v>136</v>
      </c>
      <c r="I115" t="s">
        <v>22</v>
      </c>
      <c r="J115" t="s">
        <v>221</v>
      </c>
      <c r="K115" t="s">
        <v>570</v>
      </c>
      <c r="L115" t="s">
        <v>571</v>
      </c>
      <c r="M115">
        <v>6.2286943999999997E-2</v>
      </c>
      <c r="N115">
        <v>4</v>
      </c>
      <c r="O115">
        <v>0</v>
      </c>
      <c r="P115">
        <v>2</v>
      </c>
      <c r="Q115">
        <v>0</v>
      </c>
      <c r="R115">
        <v>0.24914800000000001</v>
      </c>
      <c r="S115">
        <v>0</v>
      </c>
      <c r="T115">
        <v>0.124574</v>
      </c>
      <c r="U115">
        <v>0</v>
      </c>
    </row>
    <row r="116" spans="1:21" x14ac:dyDescent="0.25">
      <c r="A116" t="s">
        <v>572</v>
      </c>
      <c r="B116">
        <v>1</v>
      </c>
      <c r="C116" t="s">
        <v>78</v>
      </c>
      <c r="D116" t="s">
        <v>93</v>
      </c>
      <c r="E116" t="s">
        <v>573</v>
      </c>
      <c r="F116" t="s">
        <v>220</v>
      </c>
      <c r="G116" t="s">
        <v>76</v>
      </c>
      <c r="H116" t="s">
        <v>136</v>
      </c>
      <c r="I116" t="s">
        <v>22</v>
      </c>
      <c r="J116" t="s">
        <v>221</v>
      </c>
      <c r="K116" t="s">
        <v>574</v>
      </c>
      <c r="L116" t="s">
        <v>575</v>
      </c>
      <c r="M116">
        <v>5.7754444000000002E-2</v>
      </c>
      <c r="N116">
        <v>3</v>
      </c>
      <c r="O116">
        <v>1983</v>
      </c>
      <c r="P116">
        <v>16</v>
      </c>
      <c r="Q116">
        <v>841</v>
      </c>
      <c r="R116">
        <v>0.173263</v>
      </c>
      <c r="S116">
        <v>114.527062</v>
      </c>
      <c r="T116">
        <v>0.92407099999999998</v>
      </c>
      <c r="U116">
        <v>48.571486999999998</v>
      </c>
    </row>
    <row r="117" spans="1:21" x14ac:dyDescent="0.25">
      <c r="A117" t="s">
        <v>576</v>
      </c>
      <c r="B117">
        <v>1</v>
      </c>
      <c r="C117" t="s">
        <v>78</v>
      </c>
      <c r="D117" t="s">
        <v>93</v>
      </c>
      <c r="E117" t="s">
        <v>577</v>
      </c>
      <c r="F117" t="s">
        <v>166</v>
      </c>
      <c r="G117" t="s">
        <v>72</v>
      </c>
      <c r="H117" t="s">
        <v>136</v>
      </c>
      <c r="I117" t="s">
        <v>22</v>
      </c>
      <c r="J117" t="s">
        <v>131</v>
      </c>
      <c r="K117" t="s">
        <v>578</v>
      </c>
      <c r="L117" t="s">
        <v>579</v>
      </c>
      <c r="M117">
        <v>0.17545444399999999</v>
      </c>
      <c r="N117">
        <v>4</v>
      </c>
      <c r="O117">
        <v>488</v>
      </c>
      <c r="P117">
        <v>218</v>
      </c>
      <c r="Q117">
        <v>2765</v>
      </c>
      <c r="R117">
        <v>0.70181800000000005</v>
      </c>
      <c r="S117">
        <v>85.621769</v>
      </c>
      <c r="T117">
        <v>38.249068999999999</v>
      </c>
      <c r="U117">
        <v>485.13153799999998</v>
      </c>
    </row>
    <row r="118" spans="1:21" x14ac:dyDescent="0.25">
      <c r="A118" t="s">
        <v>580</v>
      </c>
      <c r="B118">
        <v>1</v>
      </c>
      <c r="C118" t="s">
        <v>79</v>
      </c>
      <c r="D118" t="s">
        <v>109</v>
      </c>
      <c r="E118" t="s">
        <v>581</v>
      </c>
      <c r="F118" t="s">
        <v>166</v>
      </c>
      <c r="G118" t="s">
        <v>72</v>
      </c>
      <c r="H118" t="s">
        <v>136</v>
      </c>
      <c r="I118" t="s">
        <v>22</v>
      </c>
      <c r="J118" t="s">
        <v>131</v>
      </c>
      <c r="K118" t="s">
        <v>582</v>
      </c>
      <c r="L118" t="s">
        <v>583</v>
      </c>
      <c r="M118">
        <v>0.26128416599999998</v>
      </c>
      <c r="N118">
        <v>21</v>
      </c>
      <c r="O118">
        <v>1219</v>
      </c>
      <c r="P118">
        <v>81</v>
      </c>
      <c r="Q118">
        <v>1714</v>
      </c>
      <c r="R118">
        <v>5.4869669999999999</v>
      </c>
      <c r="S118">
        <v>318.50539800000001</v>
      </c>
      <c r="T118">
        <v>21.164017000000001</v>
      </c>
      <c r="U118">
        <v>447.84106100000002</v>
      </c>
    </row>
    <row r="119" spans="1:21" x14ac:dyDescent="0.25">
      <c r="A119" t="s">
        <v>584</v>
      </c>
      <c r="B119">
        <v>1</v>
      </c>
      <c r="C119" t="s">
        <v>78</v>
      </c>
      <c r="D119" t="s">
        <v>93</v>
      </c>
      <c r="E119" t="s">
        <v>585</v>
      </c>
      <c r="F119" t="s">
        <v>166</v>
      </c>
      <c r="G119" t="s">
        <v>72</v>
      </c>
      <c r="H119" t="s">
        <v>136</v>
      </c>
      <c r="I119" t="s">
        <v>22</v>
      </c>
      <c r="J119" t="s">
        <v>131</v>
      </c>
      <c r="K119" t="s">
        <v>586</v>
      </c>
      <c r="L119" t="s">
        <v>587</v>
      </c>
      <c r="M119">
        <v>6.4401665999999996E-2</v>
      </c>
      <c r="N119">
        <v>15</v>
      </c>
      <c r="O119">
        <v>3136</v>
      </c>
      <c r="P119">
        <v>98</v>
      </c>
      <c r="Q119">
        <v>914</v>
      </c>
      <c r="R119">
        <v>0.96602500000000002</v>
      </c>
      <c r="S119">
        <v>201.96362500000001</v>
      </c>
      <c r="T119">
        <v>6.3113630000000001</v>
      </c>
      <c r="U119">
        <v>58.863123000000002</v>
      </c>
    </row>
    <row r="120" spans="1:21" x14ac:dyDescent="0.25">
      <c r="A120" t="s">
        <v>588</v>
      </c>
      <c r="B120">
        <v>1</v>
      </c>
      <c r="C120" t="s">
        <v>78</v>
      </c>
      <c r="D120" t="s">
        <v>93</v>
      </c>
      <c r="E120" t="s">
        <v>589</v>
      </c>
      <c r="F120" t="s">
        <v>166</v>
      </c>
      <c r="G120" t="s">
        <v>72</v>
      </c>
      <c r="H120" t="s">
        <v>136</v>
      </c>
      <c r="I120" t="s">
        <v>22</v>
      </c>
      <c r="J120" t="s">
        <v>131</v>
      </c>
      <c r="K120" t="s">
        <v>590</v>
      </c>
      <c r="L120" t="s">
        <v>591</v>
      </c>
      <c r="M120">
        <v>0.20833333300000001</v>
      </c>
      <c r="N120">
        <v>6</v>
      </c>
      <c r="O120">
        <v>2842</v>
      </c>
      <c r="P120">
        <v>21</v>
      </c>
      <c r="Q120">
        <v>240</v>
      </c>
      <c r="R120">
        <v>1.25</v>
      </c>
      <c r="S120">
        <v>592.08333200000004</v>
      </c>
      <c r="T120">
        <v>4.375</v>
      </c>
      <c r="U120">
        <v>50</v>
      </c>
    </row>
    <row r="121" spans="1:21" x14ac:dyDescent="0.25">
      <c r="A121" t="s">
        <v>592</v>
      </c>
      <c r="B121">
        <v>1</v>
      </c>
      <c r="C121" t="s">
        <v>79</v>
      </c>
      <c r="D121" t="s">
        <v>109</v>
      </c>
      <c r="E121" t="s">
        <v>593</v>
      </c>
      <c r="F121" t="s">
        <v>166</v>
      </c>
      <c r="G121" t="s">
        <v>72</v>
      </c>
      <c r="H121" t="s">
        <v>136</v>
      </c>
      <c r="I121" t="s">
        <v>22</v>
      </c>
      <c r="J121" t="s">
        <v>131</v>
      </c>
      <c r="K121" t="s">
        <v>594</v>
      </c>
      <c r="L121" t="s">
        <v>595</v>
      </c>
      <c r="M121">
        <v>0.41611111099999998</v>
      </c>
      <c r="N121">
        <v>0</v>
      </c>
      <c r="O121">
        <v>0</v>
      </c>
      <c r="P121">
        <v>70</v>
      </c>
      <c r="Q121">
        <v>3556</v>
      </c>
      <c r="R121">
        <v>0</v>
      </c>
      <c r="S121">
        <v>0</v>
      </c>
      <c r="T121">
        <v>29.127777999999999</v>
      </c>
      <c r="U121">
        <v>1479.6911110000001</v>
      </c>
    </row>
    <row r="122" spans="1:21" x14ac:dyDescent="0.25">
      <c r="A122" t="s">
        <v>596</v>
      </c>
      <c r="B122">
        <v>1</v>
      </c>
      <c r="C122" t="s">
        <v>78</v>
      </c>
      <c r="D122" t="s">
        <v>93</v>
      </c>
      <c r="E122" t="s">
        <v>557</v>
      </c>
      <c r="F122" t="s">
        <v>597</v>
      </c>
      <c r="G122" t="s">
        <v>76</v>
      </c>
      <c r="H122" t="s">
        <v>136</v>
      </c>
      <c r="I122" t="s">
        <v>22</v>
      </c>
      <c r="J122" t="s">
        <v>221</v>
      </c>
      <c r="K122" t="s">
        <v>598</v>
      </c>
      <c r="L122" t="s">
        <v>599</v>
      </c>
      <c r="M122">
        <v>7.8855554999999994E-2</v>
      </c>
      <c r="N122">
        <v>4</v>
      </c>
      <c r="O122">
        <v>0</v>
      </c>
      <c r="P122">
        <v>7</v>
      </c>
      <c r="Q122">
        <v>0</v>
      </c>
      <c r="R122">
        <v>0.31542199999999998</v>
      </c>
      <c r="S122">
        <v>0</v>
      </c>
      <c r="T122">
        <v>0.55198899999999995</v>
      </c>
      <c r="U122">
        <v>0</v>
      </c>
    </row>
    <row r="123" spans="1:21" x14ac:dyDescent="0.25">
      <c r="A123" t="s">
        <v>600</v>
      </c>
      <c r="B123">
        <v>1</v>
      </c>
      <c r="C123" t="s">
        <v>78</v>
      </c>
      <c r="D123" t="s">
        <v>93</v>
      </c>
      <c r="E123" t="s">
        <v>565</v>
      </c>
      <c r="F123" t="s">
        <v>597</v>
      </c>
      <c r="G123" t="s">
        <v>76</v>
      </c>
      <c r="H123" t="s">
        <v>136</v>
      </c>
      <c r="I123" t="s">
        <v>22</v>
      </c>
      <c r="J123" t="s">
        <v>221</v>
      </c>
      <c r="K123" t="s">
        <v>601</v>
      </c>
      <c r="L123" t="s">
        <v>602</v>
      </c>
      <c r="M123">
        <v>7.7946110999999998E-2</v>
      </c>
      <c r="N123">
        <v>2</v>
      </c>
      <c r="O123">
        <v>0</v>
      </c>
      <c r="P123">
        <v>5</v>
      </c>
      <c r="Q123">
        <v>0</v>
      </c>
      <c r="R123">
        <v>0.155892</v>
      </c>
      <c r="S123">
        <v>0</v>
      </c>
      <c r="T123">
        <v>0.38973099999999999</v>
      </c>
      <c r="U123">
        <v>0</v>
      </c>
    </row>
    <row r="124" spans="1:21" x14ac:dyDescent="0.25">
      <c r="A124" t="s">
        <v>603</v>
      </c>
      <c r="B124">
        <v>1</v>
      </c>
      <c r="C124" t="s">
        <v>78</v>
      </c>
      <c r="D124" t="s">
        <v>91</v>
      </c>
      <c r="E124" t="s">
        <v>498</v>
      </c>
      <c r="F124" t="s">
        <v>296</v>
      </c>
      <c r="G124" t="s">
        <v>72</v>
      </c>
      <c r="H124" t="s">
        <v>136</v>
      </c>
      <c r="I124" t="s">
        <v>22</v>
      </c>
      <c r="J124" t="s">
        <v>221</v>
      </c>
      <c r="K124" t="s">
        <v>604</v>
      </c>
      <c r="L124" t="s">
        <v>605</v>
      </c>
      <c r="M124">
        <v>4.5488888879999996</v>
      </c>
      <c r="N124">
        <v>2</v>
      </c>
      <c r="O124">
        <v>1057</v>
      </c>
      <c r="P124">
        <v>2</v>
      </c>
      <c r="Q124">
        <v>215</v>
      </c>
      <c r="R124">
        <v>9.0977779999999999</v>
      </c>
      <c r="S124">
        <v>4808.1755549999998</v>
      </c>
      <c r="T124">
        <v>9.0977779999999999</v>
      </c>
      <c r="U124">
        <v>978.01111100000003</v>
      </c>
    </row>
    <row r="125" spans="1:21" x14ac:dyDescent="0.25">
      <c r="A125" t="s">
        <v>606</v>
      </c>
      <c r="B125">
        <v>1</v>
      </c>
      <c r="C125" t="s">
        <v>78</v>
      </c>
      <c r="D125" t="s">
        <v>91</v>
      </c>
      <c r="E125" t="s">
        <v>489</v>
      </c>
      <c r="F125" t="s">
        <v>296</v>
      </c>
      <c r="G125" t="s">
        <v>72</v>
      </c>
      <c r="H125" t="s">
        <v>136</v>
      </c>
      <c r="I125" t="s">
        <v>22</v>
      </c>
      <c r="J125" t="s">
        <v>221</v>
      </c>
      <c r="K125" t="s">
        <v>607</v>
      </c>
      <c r="L125" t="s">
        <v>608</v>
      </c>
      <c r="M125">
        <v>5.1219444440000004</v>
      </c>
      <c r="N125">
        <v>0</v>
      </c>
      <c r="O125">
        <v>214</v>
      </c>
      <c r="P125">
        <v>0</v>
      </c>
      <c r="Q125">
        <v>33</v>
      </c>
      <c r="R125">
        <v>0</v>
      </c>
      <c r="S125">
        <v>1096.0961110000001</v>
      </c>
      <c r="T125">
        <v>0</v>
      </c>
      <c r="U125">
        <v>169.02416700000001</v>
      </c>
    </row>
    <row r="126" spans="1:21" x14ac:dyDescent="0.25">
      <c r="A126" t="s">
        <v>609</v>
      </c>
      <c r="B126">
        <v>1</v>
      </c>
      <c r="C126" t="s">
        <v>78</v>
      </c>
      <c r="D126" t="s">
        <v>81</v>
      </c>
      <c r="E126" t="s">
        <v>610</v>
      </c>
      <c r="F126" t="s">
        <v>166</v>
      </c>
      <c r="G126" t="s">
        <v>72</v>
      </c>
      <c r="H126" t="s">
        <v>136</v>
      </c>
      <c r="I126" t="s">
        <v>22</v>
      </c>
      <c r="J126" t="s">
        <v>131</v>
      </c>
      <c r="K126" t="s">
        <v>611</v>
      </c>
      <c r="L126" t="s">
        <v>612</v>
      </c>
      <c r="M126">
        <v>0.29614444400000001</v>
      </c>
      <c r="N126">
        <v>8</v>
      </c>
      <c r="O126">
        <v>1594</v>
      </c>
      <c r="P126">
        <v>0</v>
      </c>
      <c r="Q126">
        <v>0</v>
      </c>
      <c r="R126">
        <v>2.3691559999999998</v>
      </c>
      <c r="S126">
        <v>472.05424399999998</v>
      </c>
      <c r="T126">
        <v>0</v>
      </c>
      <c r="U126">
        <v>0</v>
      </c>
    </row>
    <row r="127" spans="1:21" x14ac:dyDescent="0.25">
      <c r="A127" t="s">
        <v>613</v>
      </c>
      <c r="B127">
        <v>1</v>
      </c>
      <c r="C127" t="s">
        <v>78</v>
      </c>
      <c r="D127" t="s">
        <v>81</v>
      </c>
      <c r="E127" t="s">
        <v>614</v>
      </c>
      <c r="F127" t="s">
        <v>166</v>
      </c>
      <c r="G127" t="s">
        <v>72</v>
      </c>
      <c r="H127" t="s">
        <v>136</v>
      </c>
      <c r="I127" t="s">
        <v>22</v>
      </c>
      <c r="J127" t="s">
        <v>131</v>
      </c>
      <c r="K127" t="s">
        <v>615</v>
      </c>
      <c r="L127" t="s">
        <v>616</v>
      </c>
      <c r="M127">
        <v>0.83916666600000001</v>
      </c>
      <c r="N127">
        <v>2</v>
      </c>
      <c r="O127">
        <v>2160</v>
      </c>
      <c r="P127">
        <v>0</v>
      </c>
      <c r="Q127">
        <v>7</v>
      </c>
      <c r="R127">
        <v>1.6783330000000001</v>
      </c>
      <c r="S127">
        <v>1812.599999</v>
      </c>
      <c r="T127">
        <v>0</v>
      </c>
      <c r="U127">
        <v>5.8741669999999999</v>
      </c>
    </row>
    <row r="128" spans="1:21" x14ac:dyDescent="0.25">
      <c r="A128" t="s">
        <v>617</v>
      </c>
      <c r="B128">
        <v>1</v>
      </c>
      <c r="C128" t="s">
        <v>78</v>
      </c>
      <c r="D128" t="s">
        <v>125</v>
      </c>
      <c r="E128" t="s">
        <v>618</v>
      </c>
      <c r="F128" t="s">
        <v>166</v>
      </c>
      <c r="G128" t="s">
        <v>72</v>
      </c>
      <c r="H128" t="s">
        <v>136</v>
      </c>
      <c r="I128" t="s">
        <v>22</v>
      </c>
      <c r="J128" t="s">
        <v>131</v>
      </c>
      <c r="K128" t="s">
        <v>619</v>
      </c>
      <c r="L128" t="s">
        <v>620</v>
      </c>
      <c r="M128">
        <v>0.58942222200000005</v>
      </c>
      <c r="N128">
        <v>0</v>
      </c>
      <c r="O128">
        <v>1036</v>
      </c>
      <c r="P128">
        <v>0</v>
      </c>
      <c r="Q128">
        <v>0</v>
      </c>
      <c r="R128">
        <v>0</v>
      </c>
      <c r="S128">
        <v>610.64142200000003</v>
      </c>
      <c r="T128">
        <v>0</v>
      </c>
      <c r="U128">
        <v>0</v>
      </c>
    </row>
    <row r="129" spans="1:21" x14ac:dyDescent="0.25">
      <c r="A129" t="s">
        <v>621</v>
      </c>
      <c r="B129">
        <v>1</v>
      </c>
      <c r="C129" t="s">
        <v>78</v>
      </c>
      <c r="D129" t="s">
        <v>125</v>
      </c>
      <c r="E129" t="s">
        <v>618</v>
      </c>
      <c r="F129" t="s">
        <v>129</v>
      </c>
      <c r="G129" t="s">
        <v>72</v>
      </c>
      <c r="H129" t="s">
        <v>136</v>
      </c>
      <c r="I129" t="s">
        <v>22</v>
      </c>
      <c r="J129" t="s">
        <v>131</v>
      </c>
      <c r="K129" t="s">
        <v>622</v>
      </c>
      <c r="L129" t="s">
        <v>623</v>
      </c>
      <c r="M129">
        <v>0.13438777700000001</v>
      </c>
      <c r="N129">
        <v>0</v>
      </c>
      <c r="O129">
        <v>1036</v>
      </c>
      <c r="P129">
        <v>0</v>
      </c>
      <c r="Q129">
        <v>0</v>
      </c>
      <c r="R129">
        <v>0</v>
      </c>
      <c r="S129">
        <v>139.22573700000001</v>
      </c>
      <c r="T129">
        <v>0</v>
      </c>
      <c r="U129">
        <v>0</v>
      </c>
    </row>
    <row r="130" spans="1:21" x14ac:dyDescent="0.25">
      <c r="A130" t="s">
        <v>624</v>
      </c>
      <c r="B130">
        <v>1</v>
      </c>
      <c r="C130" t="s">
        <v>79</v>
      </c>
      <c r="D130" t="s">
        <v>119</v>
      </c>
      <c r="E130" t="s">
        <v>625</v>
      </c>
      <c r="F130" t="s">
        <v>166</v>
      </c>
      <c r="G130" t="s">
        <v>72</v>
      </c>
      <c r="H130" t="s">
        <v>136</v>
      </c>
      <c r="I130" t="s">
        <v>22</v>
      </c>
      <c r="J130" t="s">
        <v>131</v>
      </c>
      <c r="K130" t="s">
        <v>626</v>
      </c>
      <c r="L130" t="s">
        <v>627</v>
      </c>
      <c r="M130">
        <v>1.0527294439999999</v>
      </c>
      <c r="N130">
        <v>13</v>
      </c>
      <c r="O130">
        <v>5470</v>
      </c>
      <c r="P130">
        <v>218</v>
      </c>
      <c r="Q130">
        <v>1225</v>
      </c>
      <c r="R130">
        <v>13.685483</v>
      </c>
      <c r="S130">
        <v>5758.4300590000003</v>
      </c>
      <c r="T130">
        <v>229.49501900000001</v>
      </c>
      <c r="U130">
        <v>1289.5935689999999</v>
      </c>
    </row>
    <row r="131" spans="1:21" x14ac:dyDescent="0.25">
      <c r="A131" t="s">
        <v>628</v>
      </c>
      <c r="B131">
        <v>1</v>
      </c>
      <c r="C131" t="s">
        <v>78</v>
      </c>
      <c r="D131" t="s">
        <v>93</v>
      </c>
      <c r="E131" t="s">
        <v>629</v>
      </c>
      <c r="F131" t="s">
        <v>166</v>
      </c>
      <c r="G131" t="s">
        <v>72</v>
      </c>
      <c r="H131" t="s">
        <v>130</v>
      </c>
      <c r="I131" t="s">
        <v>22</v>
      </c>
      <c r="J131" t="s">
        <v>131</v>
      </c>
      <c r="K131" t="s">
        <v>630</v>
      </c>
      <c r="L131" t="s">
        <v>631</v>
      </c>
      <c r="M131">
        <v>3.1200833000000001E-2</v>
      </c>
      <c r="N131">
        <v>0</v>
      </c>
      <c r="O131">
        <v>251</v>
      </c>
      <c r="P131">
        <v>31</v>
      </c>
      <c r="Q131">
        <v>310</v>
      </c>
      <c r="R131">
        <v>0</v>
      </c>
      <c r="S131">
        <v>7.8314089999999998</v>
      </c>
      <c r="T131">
        <v>0.96722600000000003</v>
      </c>
      <c r="U131">
        <v>9.6722579999999994</v>
      </c>
    </row>
    <row r="132" spans="1:21" x14ac:dyDescent="0.25">
      <c r="A132" t="s">
        <v>632</v>
      </c>
      <c r="B132">
        <v>1</v>
      </c>
      <c r="C132" t="s">
        <v>78</v>
      </c>
      <c r="D132" t="s">
        <v>83</v>
      </c>
      <c r="E132" t="s">
        <v>633</v>
      </c>
      <c r="F132" t="s">
        <v>166</v>
      </c>
      <c r="G132" t="s">
        <v>72</v>
      </c>
      <c r="H132" t="s">
        <v>136</v>
      </c>
      <c r="I132" t="s">
        <v>22</v>
      </c>
      <c r="J132" t="s">
        <v>131</v>
      </c>
      <c r="K132" t="s">
        <v>634</v>
      </c>
      <c r="L132" t="s">
        <v>635</v>
      </c>
      <c r="M132">
        <v>0.488675833</v>
      </c>
      <c r="N132">
        <v>4</v>
      </c>
      <c r="O132">
        <v>25190</v>
      </c>
      <c r="P132">
        <v>0</v>
      </c>
      <c r="Q132">
        <v>0</v>
      </c>
      <c r="R132">
        <v>1.9547030000000001</v>
      </c>
      <c r="S132">
        <v>12309.744232999999</v>
      </c>
      <c r="T132">
        <v>0</v>
      </c>
      <c r="U132">
        <v>0</v>
      </c>
    </row>
    <row r="133" spans="1:21" x14ac:dyDescent="0.25">
      <c r="A133" t="s">
        <v>636</v>
      </c>
      <c r="B133">
        <v>1</v>
      </c>
      <c r="C133" t="s">
        <v>78</v>
      </c>
      <c r="D133" t="s">
        <v>83</v>
      </c>
      <c r="E133" t="s">
        <v>637</v>
      </c>
      <c r="F133" t="s">
        <v>129</v>
      </c>
      <c r="G133" t="s">
        <v>76</v>
      </c>
      <c r="H133" t="s">
        <v>136</v>
      </c>
      <c r="I133" t="s">
        <v>22</v>
      </c>
      <c r="J133" t="s">
        <v>131</v>
      </c>
      <c r="K133" t="s">
        <v>638</v>
      </c>
      <c r="L133" t="s">
        <v>639</v>
      </c>
      <c r="M133">
        <v>5.2624999999999998E-2</v>
      </c>
      <c r="N133">
        <v>0</v>
      </c>
      <c r="O133">
        <v>4217</v>
      </c>
      <c r="P133">
        <v>0</v>
      </c>
      <c r="Q133">
        <v>21</v>
      </c>
      <c r="R133">
        <v>0</v>
      </c>
      <c r="S133">
        <v>221.919625</v>
      </c>
      <c r="T133">
        <v>0</v>
      </c>
      <c r="U133">
        <v>1.1051249999999999</v>
      </c>
    </row>
    <row r="134" spans="1:21" x14ac:dyDescent="0.25">
      <c r="A134" t="s">
        <v>640</v>
      </c>
      <c r="B134">
        <v>1</v>
      </c>
      <c r="C134" t="s">
        <v>78</v>
      </c>
      <c r="D134" t="s">
        <v>83</v>
      </c>
      <c r="E134" t="s">
        <v>641</v>
      </c>
      <c r="F134" t="s">
        <v>129</v>
      </c>
      <c r="G134" t="s">
        <v>76</v>
      </c>
      <c r="H134" t="s">
        <v>136</v>
      </c>
      <c r="I134" t="s">
        <v>22</v>
      </c>
      <c r="J134" t="s">
        <v>131</v>
      </c>
      <c r="K134" t="s">
        <v>642</v>
      </c>
      <c r="L134" t="s">
        <v>643</v>
      </c>
      <c r="M134">
        <v>5.2477777000000003E-2</v>
      </c>
      <c r="N134">
        <v>0</v>
      </c>
      <c r="O134">
        <v>6153</v>
      </c>
      <c r="P134">
        <v>0</v>
      </c>
      <c r="Q134">
        <v>8</v>
      </c>
      <c r="R134">
        <v>0</v>
      </c>
      <c r="S134">
        <v>322.89576199999999</v>
      </c>
      <c r="T134">
        <v>0</v>
      </c>
      <c r="U134">
        <v>0.41982199999999997</v>
      </c>
    </row>
    <row r="135" spans="1:21" x14ac:dyDescent="0.25">
      <c r="A135" t="s">
        <v>644</v>
      </c>
      <c r="B135">
        <v>1</v>
      </c>
      <c r="C135" t="s">
        <v>78</v>
      </c>
      <c r="D135" t="s">
        <v>83</v>
      </c>
      <c r="E135" t="s">
        <v>645</v>
      </c>
      <c r="F135" t="s">
        <v>129</v>
      </c>
      <c r="G135" t="s">
        <v>76</v>
      </c>
      <c r="H135" t="s">
        <v>136</v>
      </c>
      <c r="I135" t="s">
        <v>22</v>
      </c>
      <c r="J135" t="s">
        <v>131</v>
      </c>
      <c r="K135" t="s">
        <v>646</v>
      </c>
      <c r="L135" t="s">
        <v>647</v>
      </c>
      <c r="M135">
        <v>5.2447222000000002E-2</v>
      </c>
      <c r="N135">
        <v>1</v>
      </c>
      <c r="O135">
        <v>1742</v>
      </c>
      <c r="P135">
        <v>0</v>
      </c>
      <c r="Q135">
        <v>0</v>
      </c>
      <c r="R135">
        <v>5.2447000000000001E-2</v>
      </c>
      <c r="S135">
        <v>91.363061000000002</v>
      </c>
      <c r="T135">
        <v>0</v>
      </c>
      <c r="U135">
        <v>0</v>
      </c>
    </row>
    <row r="136" spans="1:21" x14ac:dyDescent="0.25">
      <c r="A136" t="s">
        <v>648</v>
      </c>
      <c r="B136">
        <v>1</v>
      </c>
      <c r="C136" t="s">
        <v>78</v>
      </c>
      <c r="D136" t="s">
        <v>83</v>
      </c>
      <c r="E136" t="s">
        <v>649</v>
      </c>
      <c r="F136" t="s">
        <v>129</v>
      </c>
      <c r="G136" t="s">
        <v>76</v>
      </c>
      <c r="H136" t="s">
        <v>136</v>
      </c>
      <c r="I136" t="s">
        <v>22</v>
      </c>
      <c r="J136" t="s">
        <v>131</v>
      </c>
      <c r="K136" t="s">
        <v>650</v>
      </c>
      <c r="L136" t="s">
        <v>651</v>
      </c>
      <c r="M136">
        <v>5.2472221999999999E-2</v>
      </c>
      <c r="N136">
        <v>0</v>
      </c>
      <c r="O136">
        <v>3707</v>
      </c>
      <c r="P136">
        <v>0</v>
      </c>
      <c r="Q136">
        <v>0</v>
      </c>
      <c r="R136">
        <v>0</v>
      </c>
      <c r="S136">
        <v>194.51452699999999</v>
      </c>
      <c r="T136">
        <v>0</v>
      </c>
      <c r="U136">
        <v>0</v>
      </c>
    </row>
    <row r="137" spans="1:21" x14ac:dyDescent="0.25">
      <c r="A137" t="s">
        <v>652</v>
      </c>
      <c r="B137">
        <v>1</v>
      </c>
      <c r="C137" t="s">
        <v>79</v>
      </c>
      <c r="D137" t="s">
        <v>108</v>
      </c>
      <c r="E137" t="s">
        <v>653</v>
      </c>
      <c r="F137" t="s">
        <v>166</v>
      </c>
      <c r="G137" t="s">
        <v>72</v>
      </c>
      <c r="H137" t="s">
        <v>136</v>
      </c>
      <c r="I137" t="s">
        <v>22</v>
      </c>
      <c r="J137" t="s">
        <v>131</v>
      </c>
      <c r="K137" t="s">
        <v>654</v>
      </c>
      <c r="L137" t="s">
        <v>655</v>
      </c>
      <c r="M137">
        <v>3.1863888880000002</v>
      </c>
      <c r="N137">
        <v>0</v>
      </c>
      <c r="O137">
        <v>1</v>
      </c>
      <c r="P137">
        <v>292</v>
      </c>
      <c r="Q137">
        <v>785</v>
      </c>
      <c r="R137">
        <v>0</v>
      </c>
      <c r="S137">
        <v>3.1863890000000001</v>
      </c>
      <c r="T137">
        <v>930.42555500000003</v>
      </c>
      <c r="U137">
        <v>2501.3152770000002</v>
      </c>
    </row>
    <row r="138" spans="1:21" x14ac:dyDescent="0.25">
      <c r="A138" t="s">
        <v>656</v>
      </c>
      <c r="B138">
        <v>1</v>
      </c>
      <c r="C138" t="s">
        <v>78</v>
      </c>
      <c r="D138" t="s">
        <v>95</v>
      </c>
      <c r="E138" t="s">
        <v>657</v>
      </c>
      <c r="F138" t="s">
        <v>166</v>
      </c>
      <c r="G138" t="s">
        <v>72</v>
      </c>
      <c r="H138" t="s">
        <v>136</v>
      </c>
      <c r="I138" t="s">
        <v>22</v>
      </c>
      <c r="J138" t="s">
        <v>131</v>
      </c>
      <c r="K138" t="s">
        <v>658</v>
      </c>
      <c r="L138" t="s">
        <v>659</v>
      </c>
      <c r="M138">
        <v>0.190369444</v>
      </c>
      <c r="N138">
        <v>85</v>
      </c>
      <c r="O138">
        <v>6581</v>
      </c>
      <c r="P138">
        <v>0</v>
      </c>
      <c r="Q138">
        <v>83</v>
      </c>
      <c r="R138">
        <v>16.181403</v>
      </c>
      <c r="S138">
        <v>1252.8213109999999</v>
      </c>
      <c r="T138">
        <v>0</v>
      </c>
      <c r="U138">
        <v>15.800663999999999</v>
      </c>
    </row>
    <row r="139" spans="1:21" x14ac:dyDescent="0.25">
      <c r="A139" t="s">
        <v>660</v>
      </c>
      <c r="B139">
        <v>1</v>
      </c>
      <c r="C139" t="s">
        <v>78</v>
      </c>
      <c r="D139" t="s">
        <v>95</v>
      </c>
      <c r="E139" t="s">
        <v>657</v>
      </c>
      <c r="F139" t="s">
        <v>166</v>
      </c>
      <c r="G139" t="s">
        <v>72</v>
      </c>
      <c r="H139" t="s">
        <v>136</v>
      </c>
      <c r="I139" t="s">
        <v>22</v>
      </c>
      <c r="J139" t="s">
        <v>131</v>
      </c>
      <c r="K139" t="s">
        <v>661</v>
      </c>
      <c r="L139" t="s">
        <v>662</v>
      </c>
      <c r="M139">
        <v>0.131136111</v>
      </c>
      <c r="N139">
        <v>85</v>
      </c>
      <c r="O139">
        <v>6581</v>
      </c>
      <c r="P139">
        <v>0</v>
      </c>
      <c r="Q139">
        <v>83</v>
      </c>
      <c r="R139">
        <v>11.146569</v>
      </c>
      <c r="S139">
        <v>863.00674600000002</v>
      </c>
      <c r="T139">
        <v>0</v>
      </c>
      <c r="U139">
        <v>10.884297</v>
      </c>
    </row>
    <row r="140" spans="1:21" x14ac:dyDescent="0.25">
      <c r="A140" t="s">
        <v>663</v>
      </c>
      <c r="B140">
        <v>1</v>
      </c>
      <c r="C140" t="s">
        <v>78</v>
      </c>
      <c r="D140" t="s">
        <v>95</v>
      </c>
      <c r="E140" t="s">
        <v>657</v>
      </c>
      <c r="F140" t="s">
        <v>523</v>
      </c>
      <c r="G140" t="s">
        <v>72</v>
      </c>
      <c r="H140" t="s">
        <v>136</v>
      </c>
      <c r="I140" t="s">
        <v>22</v>
      </c>
      <c r="J140" t="s">
        <v>131</v>
      </c>
      <c r="K140" t="s">
        <v>664</v>
      </c>
      <c r="L140" t="s">
        <v>665</v>
      </c>
      <c r="M140">
        <v>2.3844444440000001</v>
      </c>
      <c r="N140">
        <v>85</v>
      </c>
      <c r="O140">
        <v>6581</v>
      </c>
      <c r="P140">
        <v>0</v>
      </c>
      <c r="Q140">
        <v>83</v>
      </c>
      <c r="R140">
        <v>202.67777799999999</v>
      </c>
      <c r="S140">
        <v>15692.028886</v>
      </c>
      <c r="T140">
        <v>0</v>
      </c>
      <c r="U140">
        <v>197.90888899999999</v>
      </c>
    </row>
    <row r="141" spans="1:21" x14ac:dyDescent="0.25">
      <c r="A141" t="s">
        <v>666</v>
      </c>
      <c r="B141">
        <v>1</v>
      </c>
      <c r="C141" t="s">
        <v>78</v>
      </c>
      <c r="D141" t="s">
        <v>82</v>
      </c>
      <c r="E141" t="s">
        <v>667</v>
      </c>
      <c r="F141" t="s">
        <v>166</v>
      </c>
      <c r="G141" t="s">
        <v>72</v>
      </c>
      <c r="H141" t="s">
        <v>136</v>
      </c>
      <c r="I141" t="s">
        <v>22</v>
      </c>
      <c r="J141" t="s">
        <v>131</v>
      </c>
      <c r="K141" t="s">
        <v>668</v>
      </c>
      <c r="L141" t="s">
        <v>669</v>
      </c>
      <c r="M141">
        <v>0.51027777699999999</v>
      </c>
      <c r="N141">
        <v>4</v>
      </c>
      <c r="O141">
        <v>5757</v>
      </c>
      <c r="P141">
        <v>0</v>
      </c>
      <c r="Q141">
        <v>39</v>
      </c>
      <c r="R141">
        <v>2.0411109999999999</v>
      </c>
      <c r="S141">
        <v>2937.6691620000001</v>
      </c>
      <c r="T141">
        <v>0</v>
      </c>
      <c r="U141">
        <v>19.900832999999999</v>
      </c>
    </row>
    <row r="142" spans="1:21" x14ac:dyDescent="0.25">
      <c r="A142" t="s">
        <v>670</v>
      </c>
      <c r="B142">
        <v>1</v>
      </c>
      <c r="C142" t="s">
        <v>78</v>
      </c>
      <c r="D142" t="s">
        <v>82</v>
      </c>
      <c r="E142" t="s">
        <v>667</v>
      </c>
      <c r="F142" t="s">
        <v>166</v>
      </c>
      <c r="G142" t="s">
        <v>72</v>
      </c>
      <c r="H142" t="s">
        <v>136</v>
      </c>
      <c r="I142" t="s">
        <v>22</v>
      </c>
      <c r="J142" t="s">
        <v>131</v>
      </c>
      <c r="K142" t="s">
        <v>671</v>
      </c>
      <c r="L142" t="s">
        <v>672</v>
      </c>
      <c r="M142">
        <v>0.73305555499999997</v>
      </c>
      <c r="N142">
        <v>4</v>
      </c>
      <c r="O142">
        <v>5757</v>
      </c>
      <c r="P142">
        <v>0</v>
      </c>
      <c r="Q142">
        <v>39</v>
      </c>
      <c r="R142">
        <v>2.9322219999999999</v>
      </c>
      <c r="S142">
        <v>4220.2008299999998</v>
      </c>
      <c r="T142">
        <v>0</v>
      </c>
      <c r="U142">
        <v>28.589167</v>
      </c>
    </row>
    <row r="143" spans="1:21" x14ac:dyDescent="0.25">
      <c r="A143" t="s">
        <v>673</v>
      </c>
      <c r="B143">
        <v>1</v>
      </c>
      <c r="C143" t="s">
        <v>78</v>
      </c>
      <c r="D143" t="s">
        <v>105</v>
      </c>
      <c r="E143" t="s">
        <v>674</v>
      </c>
      <c r="F143" t="s">
        <v>313</v>
      </c>
      <c r="G143" t="s">
        <v>71</v>
      </c>
      <c r="H143" t="s">
        <v>136</v>
      </c>
      <c r="I143" t="s">
        <v>22</v>
      </c>
      <c r="J143" t="s">
        <v>131</v>
      </c>
      <c r="K143" t="s">
        <v>675</v>
      </c>
      <c r="L143" t="s">
        <v>676</v>
      </c>
      <c r="M143">
        <v>2.7813888879999999</v>
      </c>
      <c r="N143">
        <v>0</v>
      </c>
      <c r="O143">
        <v>85</v>
      </c>
      <c r="P143">
        <v>0</v>
      </c>
      <c r="Q143">
        <v>0</v>
      </c>
      <c r="R143">
        <v>0</v>
      </c>
      <c r="S143">
        <v>236.41805500000001</v>
      </c>
      <c r="T143">
        <v>0</v>
      </c>
      <c r="U143">
        <v>0</v>
      </c>
    </row>
    <row r="144" spans="1:21" x14ac:dyDescent="0.25">
      <c r="A144" t="s">
        <v>677</v>
      </c>
      <c r="B144">
        <v>1</v>
      </c>
      <c r="C144" t="s">
        <v>78</v>
      </c>
      <c r="D144" t="s">
        <v>93</v>
      </c>
      <c r="E144" t="s">
        <v>678</v>
      </c>
      <c r="F144" t="s">
        <v>166</v>
      </c>
      <c r="G144" t="s">
        <v>72</v>
      </c>
      <c r="H144" t="s">
        <v>136</v>
      </c>
      <c r="I144" t="s">
        <v>22</v>
      </c>
      <c r="J144" t="s">
        <v>131</v>
      </c>
      <c r="K144" t="s">
        <v>679</v>
      </c>
      <c r="L144" t="s">
        <v>680</v>
      </c>
      <c r="M144">
        <v>6.9438888000000004E-2</v>
      </c>
      <c r="N144">
        <v>1</v>
      </c>
      <c r="O144">
        <v>0</v>
      </c>
      <c r="P144">
        <v>0</v>
      </c>
      <c r="Q144">
        <v>0</v>
      </c>
      <c r="R144">
        <v>6.9439000000000001E-2</v>
      </c>
      <c r="S144">
        <v>0</v>
      </c>
      <c r="T144">
        <v>0</v>
      </c>
      <c r="U144">
        <v>0</v>
      </c>
    </row>
    <row r="145" spans="1:21" x14ac:dyDescent="0.25">
      <c r="A145" t="s">
        <v>681</v>
      </c>
      <c r="B145">
        <v>1</v>
      </c>
      <c r="C145" t="s">
        <v>78</v>
      </c>
      <c r="D145" t="s">
        <v>93</v>
      </c>
      <c r="E145" t="s">
        <v>678</v>
      </c>
      <c r="F145" t="s">
        <v>682</v>
      </c>
      <c r="G145" t="s">
        <v>72</v>
      </c>
      <c r="H145" t="s">
        <v>136</v>
      </c>
      <c r="I145" t="s">
        <v>22</v>
      </c>
      <c r="J145" t="s">
        <v>131</v>
      </c>
      <c r="K145" t="s">
        <v>683</v>
      </c>
      <c r="L145" t="s">
        <v>684</v>
      </c>
      <c r="M145">
        <v>0.884444444</v>
      </c>
      <c r="N145">
        <v>1</v>
      </c>
      <c r="O145">
        <v>0</v>
      </c>
      <c r="P145">
        <v>0</v>
      </c>
      <c r="Q145">
        <v>0</v>
      </c>
      <c r="R145">
        <v>0.88444400000000001</v>
      </c>
      <c r="S145">
        <v>0</v>
      </c>
      <c r="T145">
        <v>0</v>
      </c>
      <c r="U145">
        <v>0</v>
      </c>
    </row>
    <row r="146" spans="1:21" x14ac:dyDescent="0.25">
      <c r="A146" t="s">
        <v>685</v>
      </c>
      <c r="B146">
        <v>1</v>
      </c>
      <c r="C146" t="s">
        <v>78</v>
      </c>
      <c r="D146" t="s">
        <v>93</v>
      </c>
      <c r="E146" t="s">
        <v>686</v>
      </c>
      <c r="F146" t="s">
        <v>166</v>
      </c>
      <c r="G146" t="s">
        <v>72</v>
      </c>
      <c r="H146" t="s">
        <v>136</v>
      </c>
      <c r="I146" t="s">
        <v>22</v>
      </c>
      <c r="J146" t="s">
        <v>131</v>
      </c>
      <c r="K146" t="s">
        <v>687</v>
      </c>
      <c r="L146" t="s">
        <v>688</v>
      </c>
      <c r="M146">
        <v>0.26741833300000001</v>
      </c>
      <c r="N146">
        <v>8</v>
      </c>
      <c r="O146">
        <v>0</v>
      </c>
      <c r="P146">
        <v>1</v>
      </c>
      <c r="Q146">
        <v>0</v>
      </c>
      <c r="R146">
        <v>2.1393469999999999</v>
      </c>
      <c r="S146">
        <v>0</v>
      </c>
      <c r="T146">
        <v>0.26741799999999999</v>
      </c>
      <c r="U146">
        <v>0</v>
      </c>
    </row>
    <row r="147" spans="1:21" x14ac:dyDescent="0.25">
      <c r="A147" t="s">
        <v>689</v>
      </c>
      <c r="B147">
        <v>1</v>
      </c>
      <c r="C147" t="s">
        <v>78</v>
      </c>
      <c r="D147" t="s">
        <v>86</v>
      </c>
      <c r="E147" t="s">
        <v>690</v>
      </c>
      <c r="F147" t="s">
        <v>220</v>
      </c>
      <c r="G147" t="s">
        <v>76</v>
      </c>
      <c r="H147" t="s">
        <v>136</v>
      </c>
      <c r="I147" t="s">
        <v>22</v>
      </c>
      <c r="J147" t="s">
        <v>221</v>
      </c>
      <c r="K147" t="s">
        <v>691</v>
      </c>
      <c r="L147" t="s">
        <v>692</v>
      </c>
      <c r="M147">
        <v>0.21</v>
      </c>
      <c r="N147">
        <v>3</v>
      </c>
      <c r="O147">
        <v>755</v>
      </c>
      <c r="P147">
        <v>0</v>
      </c>
      <c r="Q147">
        <v>0</v>
      </c>
      <c r="R147">
        <v>0.63</v>
      </c>
      <c r="S147">
        <v>158.55000000000001</v>
      </c>
      <c r="T147">
        <v>0</v>
      </c>
      <c r="U147">
        <v>0</v>
      </c>
    </row>
    <row r="148" spans="1:21" x14ac:dyDescent="0.25">
      <c r="A148" t="s">
        <v>693</v>
      </c>
      <c r="B148">
        <v>1</v>
      </c>
      <c r="C148" t="s">
        <v>78</v>
      </c>
      <c r="D148" t="s">
        <v>104</v>
      </c>
      <c r="E148" t="s">
        <v>694</v>
      </c>
      <c r="F148" t="s">
        <v>166</v>
      </c>
      <c r="G148" t="s">
        <v>72</v>
      </c>
      <c r="H148" t="s">
        <v>136</v>
      </c>
      <c r="I148" t="s">
        <v>22</v>
      </c>
      <c r="J148" t="s">
        <v>131</v>
      </c>
      <c r="K148" t="s">
        <v>695</v>
      </c>
      <c r="L148" t="s">
        <v>696</v>
      </c>
      <c r="M148">
        <v>0.42873777699999999</v>
      </c>
      <c r="N148">
        <v>31</v>
      </c>
      <c r="O148">
        <v>10196</v>
      </c>
      <c r="P148">
        <v>268</v>
      </c>
      <c r="Q148">
        <v>7013</v>
      </c>
      <c r="R148">
        <v>13.290870999999999</v>
      </c>
      <c r="S148">
        <v>4371.410374</v>
      </c>
      <c r="T148">
        <v>114.901724</v>
      </c>
      <c r="U148">
        <v>3006.73803</v>
      </c>
    </row>
    <row r="149" spans="1:21" x14ac:dyDescent="0.25">
      <c r="A149" t="s">
        <v>697</v>
      </c>
      <c r="B149">
        <v>1</v>
      </c>
      <c r="C149" t="s">
        <v>78</v>
      </c>
      <c r="D149" t="s">
        <v>101</v>
      </c>
      <c r="E149" t="s">
        <v>698</v>
      </c>
      <c r="F149" t="s">
        <v>166</v>
      </c>
      <c r="G149" t="s">
        <v>72</v>
      </c>
      <c r="H149" t="s">
        <v>136</v>
      </c>
      <c r="I149" t="s">
        <v>22</v>
      </c>
      <c r="J149" t="s">
        <v>131</v>
      </c>
      <c r="K149" t="s">
        <v>699</v>
      </c>
      <c r="L149" t="s">
        <v>700</v>
      </c>
      <c r="M149">
        <v>6.5137776999999994E-2</v>
      </c>
      <c r="N149">
        <v>0</v>
      </c>
      <c r="O149">
        <v>258</v>
      </c>
      <c r="P149">
        <v>0</v>
      </c>
      <c r="Q149">
        <v>30</v>
      </c>
      <c r="R149">
        <v>0</v>
      </c>
      <c r="S149">
        <v>16.805546</v>
      </c>
      <c r="T149">
        <v>0</v>
      </c>
      <c r="U149">
        <v>1.9541329999999999</v>
      </c>
    </row>
    <row r="150" spans="1:21" x14ac:dyDescent="0.25">
      <c r="A150" t="s">
        <v>701</v>
      </c>
      <c r="B150">
        <v>1</v>
      </c>
      <c r="C150" t="s">
        <v>78</v>
      </c>
      <c r="D150" t="s">
        <v>101</v>
      </c>
      <c r="E150" t="s">
        <v>702</v>
      </c>
      <c r="F150" t="s">
        <v>166</v>
      </c>
      <c r="G150" t="s">
        <v>72</v>
      </c>
      <c r="H150" t="s">
        <v>130</v>
      </c>
      <c r="I150" t="s">
        <v>22</v>
      </c>
      <c r="J150" t="s">
        <v>131</v>
      </c>
      <c r="K150" t="s">
        <v>703</v>
      </c>
      <c r="L150" t="s">
        <v>704</v>
      </c>
      <c r="M150">
        <v>4.7021110999999997E-2</v>
      </c>
      <c r="N150">
        <v>0</v>
      </c>
      <c r="O150">
        <v>0</v>
      </c>
      <c r="P150">
        <v>53</v>
      </c>
      <c r="Q150">
        <v>1146</v>
      </c>
      <c r="R150">
        <v>0</v>
      </c>
      <c r="S150">
        <v>0</v>
      </c>
      <c r="T150">
        <v>2.4921190000000002</v>
      </c>
      <c r="U150">
        <v>53.886192999999999</v>
      </c>
    </row>
    <row r="151" spans="1:21" x14ac:dyDescent="0.25">
      <c r="A151" t="s">
        <v>705</v>
      </c>
      <c r="B151">
        <v>1</v>
      </c>
      <c r="C151" t="s">
        <v>78</v>
      </c>
      <c r="D151" t="s">
        <v>101</v>
      </c>
      <c r="E151" t="s">
        <v>706</v>
      </c>
      <c r="F151" t="s">
        <v>166</v>
      </c>
      <c r="G151" t="s">
        <v>72</v>
      </c>
      <c r="H151" t="s">
        <v>136</v>
      </c>
      <c r="I151" t="s">
        <v>22</v>
      </c>
      <c r="J151" t="s">
        <v>131</v>
      </c>
      <c r="K151" t="s">
        <v>707</v>
      </c>
      <c r="L151" t="s">
        <v>708</v>
      </c>
      <c r="M151">
        <v>1.4344444439999999</v>
      </c>
      <c r="N151">
        <v>134</v>
      </c>
      <c r="O151">
        <v>6</v>
      </c>
      <c r="P151">
        <v>5</v>
      </c>
      <c r="Q151">
        <v>2</v>
      </c>
      <c r="R151">
        <v>192.21555499999999</v>
      </c>
      <c r="S151">
        <v>8.6066669999999998</v>
      </c>
      <c r="T151">
        <v>7.1722219999999997</v>
      </c>
      <c r="U151">
        <v>2.8688889999999998</v>
      </c>
    </row>
    <row r="152" spans="1:21" x14ac:dyDescent="0.25">
      <c r="A152" t="s">
        <v>709</v>
      </c>
      <c r="B152">
        <v>1</v>
      </c>
      <c r="C152" t="s">
        <v>78</v>
      </c>
      <c r="D152" t="s">
        <v>101</v>
      </c>
      <c r="E152" t="s">
        <v>710</v>
      </c>
      <c r="F152" t="s">
        <v>166</v>
      </c>
      <c r="G152" t="s">
        <v>72</v>
      </c>
      <c r="H152" t="s">
        <v>136</v>
      </c>
      <c r="I152" t="s">
        <v>22</v>
      </c>
      <c r="J152" t="s">
        <v>131</v>
      </c>
      <c r="K152" t="s">
        <v>711</v>
      </c>
      <c r="L152" t="s">
        <v>712</v>
      </c>
      <c r="M152">
        <v>0.29860444400000002</v>
      </c>
      <c r="N152">
        <v>0</v>
      </c>
      <c r="O152">
        <v>0</v>
      </c>
      <c r="P152">
        <v>174</v>
      </c>
      <c r="Q152">
        <v>538</v>
      </c>
      <c r="R152">
        <v>0</v>
      </c>
      <c r="S152">
        <v>0</v>
      </c>
      <c r="T152">
        <v>51.957172999999997</v>
      </c>
      <c r="U152">
        <v>160.649191</v>
      </c>
    </row>
    <row r="153" spans="1:21" x14ac:dyDescent="0.25">
      <c r="A153" t="s">
        <v>713</v>
      </c>
      <c r="B153">
        <v>1</v>
      </c>
      <c r="C153" t="s">
        <v>78</v>
      </c>
      <c r="D153" t="s">
        <v>101</v>
      </c>
      <c r="E153" t="s">
        <v>710</v>
      </c>
      <c r="F153" t="s">
        <v>166</v>
      </c>
      <c r="G153" t="s">
        <v>72</v>
      </c>
      <c r="H153" t="s">
        <v>136</v>
      </c>
      <c r="I153" t="s">
        <v>22</v>
      </c>
      <c r="J153" t="s">
        <v>131</v>
      </c>
      <c r="K153" t="s">
        <v>714</v>
      </c>
      <c r="L153" t="s">
        <v>715</v>
      </c>
      <c r="M153">
        <v>8.3509165999999996E-2</v>
      </c>
      <c r="N153">
        <v>0</v>
      </c>
      <c r="O153">
        <v>0</v>
      </c>
      <c r="P153">
        <v>174</v>
      </c>
      <c r="Q153">
        <v>538</v>
      </c>
      <c r="R153">
        <v>0</v>
      </c>
      <c r="S153">
        <v>0</v>
      </c>
      <c r="T153">
        <v>14.530595</v>
      </c>
      <c r="U153">
        <v>44.927931000000001</v>
      </c>
    </row>
    <row r="154" spans="1:21" x14ac:dyDescent="0.25">
      <c r="A154" t="s">
        <v>716</v>
      </c>
      <c r="B154">
        <v>1</v>
      </c>
      <c r="C154" t="s">
        <v>78</v>
      </c>
      <c r="D154" t="s">
        <v>101</v>
      </c>
      <c r="E154" t="s">
        <v>698</v>
      </c>
      <c r="F154" t="s">
        <v>166</v>
      </c>
      <c r="G154" t="s">
        <v>72</v>
      </c>
      <c r="H154" t="s">
        <v>136</v>
      </c>
      <c r="I154" t="s">
        <v>22</v>
      </c>
      <c r="J154" t="s">
        <v>131</v>
      </c>
      <c r="K154" t="s">
        <v>717</v>
      </c>
      <c r="L154" t="s">
        <v>718</v>
      </c>
      <c r="M154">
        <v>9.8382222000000005E-2</v>
      </c>
      <c r="N154">
        <v>0</v>
      </c>
      <c r="O154">
        <v>258</v>
      </c>
      <c r="P154">
        <v>0</v>
      </c>
      <c r="Q154">
        <v>30</v>
      </c>
      <c r="R154">
        <v>0</v>
      </c>
      <c r="S154">
        <v>25.382612999999999</v>
      </c>
      <c r="T154">
        <v>0</v>
      </c>
      <c r="U154">
        <v>2.9514670000000001</v>
      </c>
    </row>
    <row r="155" spans="1:21" x14ac:dyDescent="0.25">
      <c r="A155" t="s">
        <v>719</v>
      </c>
      <c r="B155">
        <v>1</v>
      </c>
      <c r="C155" t="s">
        <v>78</v>
      </c>
      <c r="D155" t="s">
        <v>101</v>
      </c>
      <c r="E155" t="s">
        <v>698</v>
      </c>
      <c r="F155" t="s">
        <v>166</v>
      </c>
      <c r="G155" t="s">
        <v>72</v>
      </c>
      <c r="H155" t="s">
        <v>136</v>
      </c>
      <c r="I155" t="s">
        <v>22</v>
      </c>
      <c r="J155" t="s">
        <v>131</v>
      </c>
      <c r="K155" t="s">
        <v>720</v>
      </c>
      <c r="L155" t="s">
        <v>721</v>
      </c>
      <c r="M155">
        <v>0.111893333</v>
      </c>
      <c r="N155">
        <v>0</v>
      </c>
      <c r="O155">
        <v>258</v>
      </c>
      <c r="P155">
        <v>0</v>
      </c>
      <c r="Q155">
        <v>30</v>
      </c>
      <c r="R155">
        <v>0</v>
      </c>
      <c r="S155">
        <v>28.868480000000002</v>
      </c>
      <c r="T155">
        <v>0</v>
      </c>
      <c r="U155">
        <v>3.3567999999999998</v>
      </c>
    </row>
    <row r="156" spans="1:21" x14ac:dyDescent="0.25">
      <c r="A156" t="s">
        <v>722</v>
      </c>
      <c r="B156">
        <v>1</v>
      </c>
      <c r="C156" t="s">
        <v>78</v>
      </c>
      <c r="D156" t="s">
        <v>101</v>
      </c>
      <c r="E156" t="s">
        <v>698</v>
      </c>
      <c r="F156" t="s">
        <v>166</v>
      </c>
      <c r="G156" t="s">
        <v>72</v>
      </c>
      <c r="H156" t="s">
        <v>136</v>
      </c>
      <c r="I156" t="s">
        <v>22</v>
      </c>
      <c r="J156" t="s">
        <v>131</v>
      </c>
      <c r="K156" t="s">
        <v>723</v>
      </c>
      <c r="L156" t="s">
        <v>724</v>
      </c>
      <c r="M156">
        <v>0.102127777</v>
      </c>
      <c r="N156">
        <v>0</v>
      </c>
      <c r="O156">
        <v>258</v>
      </c>
      <c r="P156">
        <v>0</v>
      </c>
      <c r="Q156">
        <v>30</v>
      </c>
      <c r="R156">
        <v>0</v>
      </c>
      <c r="S156">
        <v>26.348966000000001</v>
      </c>
      <c r="T156">
        <v>0</v>
      </c>
      <c r="U156">
        <v>3.0638329999999998</v>
      </c>
    </row>
    <row r="157" spans="1:21" x14ac:dyDescent="0.25">
      <c r="A157" t="s">
        <v>725</v>
      </c>
      <c r="B157">
        <v>1</v>
      </c>
      <c r="C157" t="s">
        <v>78</v>
      </c>
      <c r="D157" t="s">
        <v>101</v>
      </c>
      <c r="E157" t="s">
        <v>726</v>
      </c>
      <c r="F157" t="s">
        <v>166</v>
      </c>
      <c r="G157" t="s">
        <v>72</v>
      </c>
      <c r="H157" t="s">
        <v>136</v>
      </c>
      <c r="I157" t="s">
        <v>22</v>
      </c>
      <c r="J157" t="s">
        <v>131</v>
      </c>
      <c r="K157" t="s">
        <v>727</v>
      </c>
      <c r="L157" t="s">
        <v>728</v>
      </c>
      <c r="M157">
        <v>9.4978611000000004E-2</v>
      </c>
      <c r="N157">
        <v>1</v>
      </c>
      <c r="O157">
        <v>892</v>
      </c>
      <c r="P157">
        <v>63</v>
      </c>
      <c r="Q157">
        <v>421</v>
      </c>
      <c r="R157">
        <v>9.4978999999999994E-2</v>
      </c>
      <c r="S157">
        <v>84.720921000000004</v>
      </c>
      <c r="T157">
        <v>5.9836520000000002</v>
      </c>
      <c r="U157">
        <v>39.985995000000003</v>
      </c>
    </row>
    <row r="158" spans="1:21" x14ac:dyDescent="0.25">
      <c r="A158" t="s">
        <v>729</v>
      </c>
      <c r="B158">
        <v>1</v>
      </c>
      <c r="C158" t="s">
        <v>78</v>
      </c>
      <c r="D158" t="s">
        <v>101</v>
      </c>
      <c r="E158" t="s">
        <v>730</v>
      </c>
      <c r="F158" t="s">
        <v>129</v>
      </c>
      <c r="G158" t="s">
        <v>76</v>
      </c>
      <c r="H158" t="s">
        <v>130</v>
      </c>
      <c r="I158" t="s">
        <v>22</v>
      </c>
      <c r="J158" t="s">
        <v>131</v>
      </c>
      <c r="K158" t="s">
        <v>731</v>
      </c>
      <c r="L158" t="s">
        <v>732</v>
      </c>
      <c r="M158">
        <v>2.4920277000000001E-2</v>
      </c>
      <c r="N158">
        <v>10</v>
      </c>
      <c r="O158">
        <v>9068</v>
      </c>
      <c r="P158">
        <v>99</v>
      </c>
      <c r="Q158">
        <v>1046</v>
      </c>
      <c r="R158">
        <v>0.24920300000000001</v>
      </c>
      <c r="S158">
        <v>225.97707199999999</v>
      </c>
      <c r="T158">
        <v>2.4671069999999999</v>
      </c>
      <c r="U158">
        <v>26.066610000000001</v>
      </c>
    </row>
    <row r="159" spans="1:21" x14ac:dyDescent="0.25">
      <c r="A159" t="s">
        <v>733</v>
      </c>
      <c r="B159">
        <v>1</v>
      </c>
      <c r="C159" t="s">
        <v>78</v>
      </c>
      <c r="D159" t="s">
        <v>94</v>
      </c>
      <c r="E159" t="s">
        <v>734</v>
      </c>
      <c r="F159" t="s">
        <v>166</v>
      </c>
      <c r="G159" t="s">
        <v>72</v>
      </c>
      <c r="H159" t="s">
        <v>136</v>
      </c>
      <c r="I159" t="s">
        <v>22</v>
      </c>
      <c r="J159" t="s">
        <v>131</v>
      </c>
      <c r="K159" t="s">
        <v>735</v>
      </c>
      <c r="L159" t="s">
        <v>736</v>
      </c>
      <c r="M159">
        <v>0.12005916599999999</v>
      </c>
      <c r="N159">
        <v>1</v>
      </c>
      <c r="O159">
        <v>115</v>
      </c>
      <c r="P159">
        <v>19</v>
      </c>
      <c r="Q159">
        <v>497</v>
      </c>
      <c r="R159">
        <v>0.120059</v>
      </c>
      <c r="S159">
        <v>13.806804</v>
      </c>
      <c r="T159">
        <v>2.2811240000000002</v>
      </c>
      <c r="U159">
        <v>59.669406000000002</v>
      </c>
    </row>
    <row r="160" spans="1:21" x14ac:dyDescent="0.25">
      <c r="A160" t="s">
        <v>737</v>
      </c>
      <c r="B160">
        <v>1</v>
      </c>
      <c r="C160" t="s">
        <v>78</v>
      </c>
      <c r="D160" t="s">
        <v>125</v>
      </c>
      <c r="E160" t="s">
        <v>738</v>
      </c>
      <c r="F160" t="s">
        <v>129</v>
      </c>
      <c r="G160" t="s">
        <v>76</v>
      </c>
      <c r="H160" t="s">
        <v>136</v>
      </c>
      <c r="I160" t="s">
        <v>22</v>
      </c>
      <c r="J160" t="s">
        <v>131</v>
      </c>
      <c r="K160" t="s">
        <v>739</v>
      </c>
      <c r="L160" t="s">
        <v>740</v>
      </c>
      <c r="M160">
        <v>6.4465554999999994E-2</v>
      </c>
      <c r="N160">
        <v>0</v>
      </c>
      <c r="O160">
        <v>6514</v>
      </c>
      <c r="P160">
        <v>2</v>
      </c>
      <c r="Q160">
        <v>163</v>
      </c>
      <c r="R160">
        <v>0</v>
      </c>
      <c r="S160">
        <v>419.92862500000001</v>
      </c>
      <c r="T160">
        <v>0.12893099999999999</v>
      </c>
      <c r="U160">
        <v>10.507885</v>
      </c>
    </row>
    <row r="161" spans="1:21" x14ac:dyDescent="0.25">
      <c r="A161" t="s">
        <v>741</v>
      </c>
      <c r="B161">
        <v>1</v>
      </c>
      <c r="C161" t="s">
        <v>78</v>
      </c>
      <c r="D161" t="s">
        <v>105</v>
      </c>
      <c r="E161" t="s">
        <v>742</v>
      </c>
      <c r="F161" t="s">
        <v>247</v>
      </c>
      <c r="G161" t="s">
        <v>71</v>
      </c>
      <c r="H161" t="s">
        <v>136</v>
      </c>
      <c r="I161" t="s">
        <v>22</v>
      </c>
      <c r="J161" t="s">
        <v>131</v>
      </c>
      <c r="K161" t="s">
        <v>743</v>
      </c>
      <c r="L161" t="s">
        <v>744</v>
      </c>
      <c r="M161">
        <v>0.71406111100000003</v>
      </c>
      <c r="N161">
        <v>0</v>
      </c>
      <c r="O161">
        <v>82</v>
      </c>
      <c r="P161">
        <v>0</v>
      </c>
      <c r="Q161">
        <v>3</v>
      </c>
      <c r="R161">
        <v>0</v>
      </c>
      <c r="S161">
        <v>58.553010999999998</v>
      </c>
      <c r="T161">
        <v>0</v>
      </c>
      <c r="U161">
        <v>2.1421830000000002</v>
      </c>
    </row>
    <row r="162" spans="1:21" x14ac:dyDescent="0.25">
      <c r="A162" t="s">
        <v>745</v>
      </c>
      <c r="B162">
        <v>1</v>
      </c>
      <c r="C162" t="s">
        <v>78</v>
      </c>
      <c r="D162" t="s">
        <v>81</v>
      </c>
      <c r="E162" t="s">
        <v>746</v>
      </c>
      <c r="F162" t="s">
        <v>747</v>
      </c>
      <c r="G162" t="s">
        <v>72</v>
      </c>
      <c r="H162" t="s">
        <v>136</v>
      </c>
      <c r="I162" t="s">
        <v>22</v>
      </c>
      <c r="J162" t="s">
        <v>131</v>
      </c>
      <c r="K162" t="s">
        <v>748</v>
      </c>
      <c r="L162" t="s">
        <v>749</v>
      </c>
      <c r="M162">
        <v>0.40375</v>
      </c>
      <c r="N162">
        <v>3</v>
      </c>
      <c r="O162">
        <v>405</v>
      </c>
      <c r="P162">
        <v>0</v>
      </c>
      <c r="Q162">
        <v>0</v>
      </c>
      <c r="R162">
        <v>1.2112499999999999</v>
      </c>
      <c r="S162">
        <v>163.51875000000001</v>
      </c>
      <c r="T162">
        <v>0</v>
      </c>
      <c r="U162">
        <v>0</v>
      </c>
    </row>
    <row r="163" spans="1:21" x14ac:dyDescent="0.25">
      <c r="A163" t="s">
        <v>750</v>
      </c>
      <c r="B163">
        <v>1</v>
      </c>
      <c r="C163" t="s">
        <v>78</v>
      </c>
      <c r="D163" t="s">
        <v>81</v>
      </c>
      <c r="E163" t="s">
        <v>751</v>
      </c>
      <c r="F163" t="s">
        <v>166</v>
      </c>
      <c r="G163" t="s">
        <v>72</v>
      </c>
      <c r="H163" t="s">
        <v>136</v>
      </c>
      <c r="I163" t="s">
        <v>22</v>
      </c>
      <c r="J163" t="s">
        <v>131</v>
      </c>
      <c r="K163" t="s">
        <v>752</v>
      </c>
      <c r="L163" t="s">
        <v>753</v>
      </c>
      <c r="M163">
        <v>0.395362777</v>
      </c>
      <c r="N163">
        <v>9</v>
      </c>
      <c r="O163">
        <v>7652</v>
      </c>
      <c r="P163">
        <v>29</v>
      </c>
      <c r="Q163">
        <v>311</v>
      </c>
      <c r="R163">
        <v>3.558265</v>
      </c>
      <c r="S163">
        <v>3025.3159700000001</v>
      </c>
      <c r="T163">
        <v>11.465521000000001</v>
      </c>
      <c r="U163">
        <v>122.957824</v>
      </c>
    </row>
    <row r="164" spans="1:21" x14ac:dyDescent="0.25">
      <c r="A164" t="s">
        <v>754</v>
      </c>
      <c r="B164">
        <v>1</v>
      </c>
      <c r="C164" t="s">
        <v>78</v>
      </c>
      <c r="D164" t="s">
        <v>81</v>
      </c>
      <c r="E164" t="s">
        <v>755</v>
      </c>
      <c r="F164" t="s">
        <v>166</v>
      </c>
      <c r="G164" t="s">
        <v>72</v>
      </c>
      <c r="H164" t="s">
        <v>136</v>
      </c>
      <c r="I164" t="s">
        <v>22</v>
      </c>
      <c r="J164" t="s">
        <v>131</v>
      </c>
      <c r="K164" t="s">
        <v>756</v>
      </c>
      <c r="L164" t="s">
        <v>757</v>
      </c>
      <c r="M164">
        <v>1.0659527769999999</v>
      </c>
      <c r="N164">
        <v>0</v>
      </c>
      <c r="O164">
        <v>919</v>
      </c>
      <c r="P164">
        <v>0</v>
      </c>
      <c r="Q164">
        <v>0</v>
      </c>
      <c r="R164">
        <v>0</v>
      </c>
      <c r="S164">
        <v>979.61060199999997</v>
      </c>
      <c r="T164">
        <v>0</v>
      </c>
      <c r="U164">
        <v>0</v>
      </c>
    </row>
    <row r="165" spans="1:21" x14ac:dyDescent="0.25">
      <c r="A165" t="s">
        <v>758</v>
      </c>
      <c r="B165">
        <v>1</v>
      </c>
      <c r="C165" t="s">
        <v>78</v>
      </c>
      <c r="D165" t="s">
        <v>125</v>
      </c>
      <c r="E165" t="s">
        <v>759</v>
      </c>
      <c r="F165" t="s">
        <v>129</v>
      </c>
      <c r="G165" t="s">
        <v>76</v>
      </c>
      <c r="H165" t="s">
        <v>136</v>
      </c>
      <c r="I165" t="s">
        <v>22</v>
      </c>
      <c r="J165" t="s">
        <v>131</v>
      </c>
      <c r="K165" t="s">
        <v>760</v>
      </c>
      <c r="L165" t="s">
        <v>761</v>
      </c>
      <c r="M165">
        <v>0.76272944399999998</v>
      </c>
      <c r="N165">
        <v>0</v>
      </c>
      <c r="O165">
        <v>383</v>
      </c>
      <c r="P165">
        <v>0</v>
      </c>
      <c r="Q165">
        <v>0</v>
      </c>
      <c r="R165">
        <v>0</v>
      </c>
      <c r="S165">
        <v>292.12537700000001</v>
      </c>
      <c r="T165">
        <v>0</v>
      </c>
      <c r="U165">
        <v>0</v>
      </c>
    </row>
    <row r="166" spans="1:21" x14ac:dyDescent="0.25">
      <c r="A166" t="s">
        <v>762</v>
      </c>
      <c r="B166">
        <v>1</v>
      </c>
      <c r="C166" t="s">
        <v>78</v>
      </c>
      <c r="D166" t="s">
        <v>125</v>
      </c>
      <c r="E166" t="s">
        <v>763</v>
      </c>
      <c r="F166" t="s">
        <v>129</v>
      </c>
      <c r="G166" t="s">
        <v>76</v>
      </c>
      <c r="H166" t="s">
        <v>130</v>
      </c>
      <c r="I166" t="s">
        <v>22</v>
      </c>
      <c r="J166" t="s">
        <v>131</v>
      </c>
      <c r="K166" t="s">
        <v>764</v>
      </c>
      <c r="L166" t="s">
        <v>765</v>
      </c>
      <c r="M166">
        <v>3.5813888000000002E-2</v>
      </c>
      <c r="N166">
        <v>3</v>
      </c>
      <c r="O166">
        <v>413</v>
      </c>
      <c r="P166">
        <v>0</v>
      </c>
      <c r="Q166">
        <v>0</v>
      </c>
      <c r="R166">
        <v>0.107442</v>
      </c>
      <c r="S166">
        <v>14.791136</v>
      </c>
      <c r="T166">
        <v>0</v>
      </c>
      <c r="U166">
        <v>0</v>
      </c>
    </row>
    <row r="167" spans="1:21" x14ac:dyDescent="0.25">
      <c r="A167" t="s">
        <v>766</v>
      </c>
      <c r="B167">
        <v>1</v>
      </c>
      <c r="C167" t="s">
        <v>78</v>
      </c>
      <c r="D167" t="s">
        <v>125</v>
      </c>
      <c r="E167" t="s">
        <v>767</v>
      </c>
      <c r="F167" t="s">
        <v>129</v>
      </c>
      <c r="G167" t="s">
        <v>76</v>
      </c>
      <c r="H167" t="s">
        <v>136</v>
      </c>
      <c r="I167" t="s">
        <v>22</v>
      </c>
      <c r="J167" t="s">
        <v>131</v>
      </c>
      <c r="K167" t="s">
        <v>768</v>
      </c>
      <c r="L167" t="s">
        <v>769</v>
      </c>
      <c r="M167">
        <v>6.5761944000000003E-2</v>
      </c>
      <c r="N167">
        <v>3</v>
      </c>
      <c r="O167">
        <v>141</v>
      </c>
      <c r="P167">
        <v>0</v>
      </c>
      <c r="Q167">
        <v>0</v>
      </c>
      <c r="R167">
        <v>0.19728599999999999</v>
      </c>
      <c r="S167">
        <v>9.2724340000000005</v>
      </c>
      <c r="T167">
        <v>0</v>
      </c>
      <c r="U167">
        <v>0</v>
      </c>
    </row>
    <row r="168" spans="1:21" x14ac:dyDescent="0.25">
      <c r="A168" t="s">
        <v>770</v>
      </c>
      <c r="B168">
        <v>1</v>
      </c>
      <c r="C168" t="s">
        <v>78</v>
      </c>
      <c r="D168" t="s">
        <v>103</v>
      </c>
      <c r="E168" t="s">
        <v>771</v>
      </c>
      <c r="F168" t="s">
        <v>129</v>
      </c>
      <c r="G168" t="s">
        <v>76</v>
      </c>
      <c r="H168" t="s">
        <v>136</v>
      </c>
      <c r="I168" t="s">
        <v>22</v>
      </c>
      <c r="J168" t="s">
        <v>131</v>
      </c>
      <c r="K168" t="s">
        <v>772</v>
      </c>
      <c r="L168" t="s">
        <v>773</v>
      </c>
      <c r="M168">
        <v>0.230555555</v>
      </c>
      <c r="N168">
        <v>99</v>
      </c>
      <c r="O168">
        <v>63943</v>
      </c>
      <c r="P168">
        <v>79</v>
      </c>
      <c r="Q168">
        <v>2755</v>
      </c>
      <c r="R168">
        <v>22.824999999999999</v>
      </c>
      <c r="S168">
        <v>14742.413853</v>
      </c>
      <c r="T168">
        <v>18.213889000000002</v>
      </c>
      <c r="U168">
        <v>635.18055400000003</v>
      </c>
    </row>
    <row r="169" spans="1:21" x14ac:dyDescent="0.25">
      <c r="A169" t="s">
        <v>774</v>
      </c>
      <c r="B169">
        <v>1</v>
      </c>
      <c r="C169" t="s">
        <v>78</v>
      </c>
      <c r="D169" t="s">
        <v>105</v>
      </c>
      <c r="E169" t="s">
        <v>775</v>
      </c>
      <c r="F169" t="s">
        <v>166</v>
      </c>
      <c r="G169" t="s">
        <v>72</v>
      </c>
      <c r="H169" t="s">
        <v>136</v>
      </c>
      <c r="I169" t="s">
        <v>22</v>
      </c>
      <c r="J169" t="s">
        <v>131</v>
      </c>
      <c r="K169" t="s">
        <v>776</v>
      </c>
      <c r="L169" t="s">
        <v>777</v>
      </c>
      <c r="M169">
        <v>0.21361111099999999</v>
      </c>
      <c r="N169">
        <v>52</v>
      </c>
      <c r="O169">
        <v>6012</v>
      </c>
      <c r="P169">
        <v>43</v>
      </c>
      <c r="Q169">
        <v>147</v>
      </c>
      <c r="R169">
        <v>11.107778</v>
      </c>
      <c r="S169">
        <v>1284.2299989999999</v>
      </c>
      <c r="T169">
        <v>9.1852780000000003</v>
      </c>
      <c r="U169">
        <v>31.400832999999999</v>
      </c>
    </row>
    <row r="170" spans="1:21" x14ac:dyDescent="0.25">
      <c r="A170" t="s">
        <v>778</v>
      </c>
      <c r="B170">
        <v>1</v>
      </c>
      <c r="C170" t="s">
        <v>79</v>
      </c>
      <c r="D170" t="s">
        <v>114</v>
      </c>
      <c r="E170" t="s">
        <v>779</v>
      </c>
      <c r="F170" t="s">
        <v>780</v>
      </c>
      <c r="G170" t="s">
        <v>71</v>
      </c>
      <c r="H170" t="s">
        <v>136</v>
      </c>
      <c r="I170" t="s">
        <v>22</v>
      </c>
      <c r="J170" t="s">
        <v>131</v>
      </c>
      <c r="K170" t="s">
        <v>781</v>
      </c>
      <c r="L170" t="s">
        <v>782</v>
      </c>
      <c r="M170">
        <v>1.613888888</v>
      </c>
      <c r="N170">
        <v>0</v>
      </c>
      <c r="O170">
        <v>32</v>
      </c>
      <c r="P170">
        <v>0</v>
      </c>
      <c r="Q170">
        <v>0</v>
      </c>
      <c r="R170">
        <v>0</v>
      </c>
      <c r="S170">
        <v>51.644444</v>
      </c>
      <c r="T170">
        <v>0</v>
      </c>
      <c r="U170">
        <v>0</v>
      </c>
    </row>
    <row r="171" spans="1:21" x14ac:dyDescent="0.25">
      <c r="A171" t="s">
        <v>783</v>
      </c>
      <c r="B171">
        <v>1</v>
      </c>
      <c r="C171" t="s">
        <v>78</v>
      </c>
      <c r="D171" t="s">
        <v>103</v>
      </c>
      <c r="E171" t="s">
        <v>784</v>
      </c>
      <c r="F171" t="s">
        <v>785</v>
      </c>
      <c r="G171" t="s">
        <v>71</v>
      </c>
      <c r="H171" t="s">
        <v>136</v>
      </c>
      <c r="I171" t="s">
        <v>22</v>
      </c>
      <c r="J171" t="s">
        <v>131</v>
      </c>
      <c r="K171" t="s">
        <v>786</v>
      </c>
      <c r="L171" t="s">
        <v>787</v>
      </c>
      <c r="M171">
        <v>1.7424999999999999</v>
      </c>
      <c r="N171">
        <v>0</v>
      </c>
      <c r="O171">
        <v>8</v>
      </c>
      <c r="P171">
        <v>0</v>
      </c>
      <c r="Q171">
        <v>0</v>
      </c>
      <c r="R171">
        <v>0</v>
      </c>
      <c r="S171">
        <v>13.94</v>
      </c>
      <c r="T171">
        <v>0</v>
      </c>
      <c r="U171">
        <v>0</v>
      </c>
    </row>
    <row r="172" spans="1:21" x14ac:dyDescent="0.25">
      <c r="A172" t="s">
        <v>788</v>
      </c>
      <c r="B172">
        <v>1</v>
      </c>
      <c r="C172" t="s">
        <v>78</v>
      </c>
      <c r="D172" t="s">
        <v>105</v>
      </c>
      <c r="E172" t="s">
        <v>775</v>
      </c>
      <c r="F172" t="s">
        <v>166</v>
      </c>
      <c r="G172" t="s">
        <v>72</v>
      </c>
      <c r="H172" t="s">
        <v>136</v>
      </c>
      <c r="I172" t="s">
        <v>22</v>
      </c>
      <c r="J172" t="s">
        <v>131</v>
      </c>
      <c r="K172" t="s">
        <v>789</v>
      </c>
      <c r="L172" t="s">
        <v>790</v>
      </c>
      <c r="M172">
        <v>0.91352777699999999</v>
      </c>
      <c r="N172">
        <v>52</v>
      </c>
      <c r="O172">
        <v>6102</v>
      </c>
      <c r="P172">
        <v>43</v>
      </c>
      <c r="Q172">
        <v>147</v>
      </c>
      <c r="R172">
        <v>47.503444000000002</v>
      </c>
      <c r="S172">
        <v>5574.3464949999998</v>
      </c>
      <c r="T172">
        <v>39.281694000000002</v>
      </c>
      <c r="U172">
        <v>134.28858299999999</v>
      </c>
    </row>
    <row r="173" spans="1:21" x14ac:dyDescent="0.25">
      <c r="A173" t="s">
        <v>791</v>
      </c>
      <c r="B173">
        <v>1</v>
      </c>
      <c r="C173" t="s">
        <v>78</v>
      </c>
      <c r="D173" t="s">
        <v>103</v>
      </c>
      <c r="E173" t="s">
        <v>792</v>
      </c>
      <c r="F173" t="s">
        <v>247</v>
      </c>
      <c r="G173" t="s">
        <v>72</v>
      </c>
      <c r="H173" t="s">
        <v>136</v>
      </c>
      <c r="I173" t="s">
        <v>22</v>
      </c>
      <c r="J173" t="s">
        <v>221</v>
      </c>
      <c r="K173" t="s">
        <v>793</v>
      </c>
      <c r="L173" t="s">
        <v>794</v>
      </c>
      <c r="M173">
        <v>5.1749999999999998</v>
      </c>
      <c r="N173">
        <v>0</v>
      </c>
      <c r="O173">
        <v>3040</v>
      </c>
      <c r="P173">
        <v>0</v>
      </c>
      <c r="Q173">
        <v>0</v>
      </c>
      <c r="R173">
        <v>0</v>
      </c>
      <c r="S173">
        <v>15732</v>
      </c>
      <c r="T173">
        <v>0</v>
      </c>
      <c r="U173">
        <v>0</v>
      </c>
    </row>
    <row r="174" spans="1:21" x14ac:dyDescent="0.25">
      <c r="A174" t="s">
        <v>795</v>
      </c>
      <c r="B174">
        <v>1</v>
      </c>
      <c r="C174" t="s">
        <v>78</v>
      </c>
      <c r="D174" t="s">
        <v>105</v>
      </c>
      <c r="E174" t="s">
        <v>775</v>
      </c>
      <c r="F174" t="s">
        <v>166</v>
      </c>
      <c r="G174" t="s">
        <v>72</v>
      </c>
      <c r="H174" t="s">
        <v>136</v>
      </c>
      <c r="I174" t="s">
        <v>22</v>
      </c>
      <c r="J174" t="s">
        <v>131</v>
      </c>
      <c r="K174" t="s">
        <v>796</v>
      </c>
      <c r="L174" t="s">
        <v>797</v>
      </c>
      <c r="M174">
        <v>0.60888888799999996</v>
      </c>
      <c r="N174">
        <v>52</v>
      </c>
      <c r="O174">
        <v>6102</v>
      </c>
      <c r="P174">
        <v>43</v>
      </c>
      <c r="Q174">
        <v>147</v>
      </c>
      <c r="R174">
        <v>31.662222</v>
      </c>
      <c r="S174">
        <v>3715.4399950000002</v>
      </c>
      <c r="T174">
        <v>26.182221999999999</v>
      </c>
      <c r="U174">
        <v>89.506666999999993</v>
      </c>
    </row>
    <row r="175" spans="1:21" x14ac:dyDescent="0.25">
      <c r="A175" t="s">
        <v>798</v>
      </c>
      <c r="B175">
        <v>1</v>
      </c>
      <c r="C175" t="s">
        <v>79</v>
      </c>
      <c r="D175" t="s">
        <v>110</v>
      </c>
      <c r="E175" t="s">
        <v>799</v>
      </c>
      <c r="F175" t="s">
        <v>247</v>
      </c>
      <c r="G175" t="s">
        <v>71</v>
      </c>
      <c r="H175" t="s">
        <v>136</v>
      </c>
      <c r="I175" t="s">
        <v>22</v>
      </c>
      <c r="J175" t="s">
        <v>221</v>
      </c>
      <c r="K175" t="s">
        <v>800</v>
      </c>
      <c r="L175" t="s">
        <v>801</v>
      </c>
      <c r="M175">
        <v>4.0227777769999999</v>
      </c>
      <c r="N175">
        <v>0</v>
      </c>
      <c r="O175">
        <v>0</v>
      </c>
      <c r="P175">
        <v>0</v>
      </c>
      <c r="Q175">
        <v>1</v>
      </c>
      <c r="R175">
        <v>0</v>
      </c>
      <c r="S175">
        <v>0</v>
      </c>
      <c r="T175">
        <v>0</v>
      </c>
      <c r="U175">
        <v>4.0227779999999997</v>
      </c>
    </row>
    <row r="176" spans="1:21" x14ac:dyDescent="0.25">
      <c r="A176" t="s">
        <v>802</v>
      </c>
      <c r="B176">
        <v>1</v>
      </c>
      <c r="C176" t="s">
        <v>78</v>
      </c>
      <c r="D176" t="s">
        <v>91</v>
      </c>
      <c r="E176" t="s">
        <v>803</v>
      </c>
      <c r="F176" t="s">
        <v>231</v>
      </c>
      <c r="G176" t="s">
        <v>71</v>
      </c>
      <c r="H176" t="s">
        <v>136</v>
      </c>
      <c r="I176" t="s">
        <v>22</v>
      </c>
      <c r="J176" t="s">
        <v>131</v>
      </c>
      <c r="K176" t="s">
        <v>804</v>
      </c>
      <c r="L176" t="s">
        <v>805</v>
      </c>
      <c r="M176">
        <v>9.2369444440000006</v>
      </c>
      <c r="N176">
        <v>0</v>
      </c>
      <c r="O176">
        <v>1</v>
      </c>
      <c r="P176">
        <v>0</v>
      </c>
      <c r="Q176">
        <v>0</v>
      </c>
      <c r="R176">
        <v>0</v>
      </c>
      <c r="S176">
        <v>9.2369439999999994</v>
      </c>
      <c r="T176">
        <v>0</v>
      </c>
      <c r="U176">
        <v>0</v>
      </c>
    </row>
    <row r="177" spans="1:21" x14ac:dyDescent="0.25">
      <c r="A177" t="s">
        <v>806</v>
      </c>
      <c r="B177">
        <v>1</v>
      </c>
      <c r="C177" t="s">
        <v>78</v>
      </c>
      <c r="D177" t="s">
        <v>100</v>
      </c>
      <c r="E177" t="s">
        <v>807</v>
      </c>
      <c r="F177" t="s">
        <v>226</v>
      </c>
      <c r="G177" t="s">
        <v>72</v>
      </c>
      <c r="H177" t="s">
        <v>136</v>
      </c>
      <c r="I177" t="s">
        <v>22</v>
      </c>
      <c r="J177" t="s">
        <v>131</v>
      </c>
      <c r="K177" t="s">
        <v>808</v>
      </c>
      <c r="L177" t="s">
        <v>809</v>
      </c>
      <c r="M177">
        <v>1.4724999999999999</v>
      </c>
      <c r="N177">
        <v>0</v>
      </c>
      <c r="O177">
        <v>0</v>
      </c>
      <c r="P177">
        <v>0</v>
      </c>
      <c r="Q177">
        <v>4</v>
      </c>
      <c r="R177">
        <v>0</v>
      </c>
      <c r="S177">
        <v>0</v>
      </c>
      <c r="T177">
        <v>0</v>
      </c>
      <c r="U177">
        <v>5.89</v>
      </c>
    </row>
    <row r="178" spans="1:21" x14ac:dyDescent="0.25">
      <c r="A178" t="s">
        <v>810</v>
      </c>
      <c r="B178">
        <v>1</v>
      </c>
      <c r="C178" t="s">
        <v>79</v>
      </c>
      <c r="D178" t="s">
        <v>108</v>
      </c>
      <c r="E178" t="s">
        <v>811</v>
      </c>
      <c r="F178" t="s">
        <v>166</v>
      </c>
      <c r="G178" t="s">
        <v>72</v>
      </c>
      <c r="H178" t="s">
        <v>136</v>
      </c>
      <c r="I178" t="s">
        <v>22</v>
      </c>
      <c r="J178" t="s">
        <v>131</v>
      </c>
      <c r="K178" t="s">
        <v>812</v>
      </c>
      <c r="L178" t="s">
        <v>813</v>
      </c>
      <c r="M178">
        <v>0.39473888800000001</v>
      </c>
      <c r="N178">
        <v>0</v>
      </c>
      <c r="O178">
        <v>560</v>
      </c>
      <c r="P178">
        <v>20</v>
      </c>
      <c r="Q178">
        <v>99</v>
      </c>
      <c r="R178">
        <v>0</v>
      </c>
      <c r="S178">
        <v>221.053777</v>
      </c>
      <c r="T178">
        <v>7.8947779999999996</v>
      </c>
      <c r="U178">
        <v>39.079149999999998</v>
      </c>
    </row>
    <row r="179" spans="1:21" x14ac:dyDescent="0.25">
      <c r="A179" t="s">
        <v>814</v>
      </c>
      <c r="B179">
        <v>1</v>
      </c>
      <c r="C179" t="s">
        <v>79</v>
      </c>
      <c r="D179" t="s">
        <v>114</v>
      </c>
      <c r="E179" t="s">
        <v>815</v>
      </c>
      <c r="F179" t="s">
        <v>231</v>
      </c>
      <c r="G179" t="s">
        <v>71</v>
      </c>
      <c r="H179" t="s">
        <v>136</v>
      </c>
      <c r="I179" t="s">
        <v>22</v>
      </c>
      <c r="J179" t="s">
        <v>131</v>
      </c>
      <c r="K179" t="s">
        <v>816</v>
      </c>
      <c r="L179" t="s">
        <v>817</v>
      </c>
      <c r="M179">
        <v>0.34166666600000001</v>
      </c>
      <c r="N179">
        <v>0</v>
      </c>
      <c r="O179">
        <v>1</v>
      </c>
      <c r="P179">
        <v>0</v>
      </c>
      <c r="Q179">
        <v>0</v>
      </c>
      <c r="R179">
        <v>0</v>
      </c>
      <c r="S179">
        <v>0.341667</v>
      </c>
      <c r="T179">
        <v>0</v>
      </c>
      <c r="U179">
        <v>0</v>
      </c>
    </row>
    <row r="180" spans="1:21" x14ac:dyDescent="0.25">
      <c r="A180" t="s">
        <v>818</v>
      </c>
      <c r="B180">
        <v>1</v>
      </c>
      <c r="C180" t="s">
        <v>79</v>
      </c>
      <c r="D180" t="s">
        <v>114</v>
      </c>
      <c r="E180" t="s">
        <v>819</v>
      </c>
      <c r="F180" t="s">
        <v>231</v>
      </c>
      <c r="G180" t="s">
        <v>71</v>
      </c>
      <c r="H180" t="s">
        <v>136</v>
      </c>
      <c r="I180" t="s">
        <v>22</v>
      </c>
      <c r="J180" t="s">
        <v>131</v>
      </c>
      <c r="K180" t="s">
        <v>820</v>
      </c>
      <c r="L180" t="s">
        <v>821</v>
      </c>
      <c r="M180">
        <v>0.755833333</v>
      </c>
      <c r="N180">
        <v>0</v>
      </c>
      <c r="O180">
        <v>2</v>
      </c>
      <c r="P180">
        <v>0</v>
      </c>
      <c r="Q180">
        <v>0</v>
      </c>
      <c r="R180">
        <v>0</v>
      </c>
      <c r="S180">
        <v>1.5116670000000001</v>
      </c>
      <c r="T180">
        <v>0</v>
      </c>
      <c r="U180">
        <v>0</v>
      </c>
    </row>
    <row r="181" spans="1:21" x14ac:dyDescent="0.25">
      <c r="A181" t="s">
        <v>822</v>
      </c>
      <c r="B181">
        <v>1</v>
      </c>
      <c r="C181" t="s">
        <v>79</v>
      </c>
      <c r="D181" t="s">
        <v>114</v>
      </c>
      <c r="E181" t="s">
        <v>823</v>
      </c>
      <c r="F181" t="s">
        <v>231</v>
      </c>
      <c r="G181" t="s">
        <v>71</v>
      </c>
      <c r="H181" t="s">
        <v>136</v>
      </c>
      <c r="I181" t="s">
        <v>22</v>
      </c>
      <c r="J181" t="s">
        <v>131</v>
      </c>
      <c r="K181" t="s">
        <v>824</v>
      </c>
      <c r="L181" t="s">
        <v>825</v>
      </c>
      <c r="M181">
        <v>1.177777777</v>
      </c>
      <c r="N181">
        <v>0</v>
      </c>
      <c r="O181">
        <v>1</v>
      </c>
      <c r="P181">
        <v>0</v>
      </c>
      <c r="Q181">
        <v>0</v>
      </c>
      <c r="R181">
        <v>0</v>
      </c>
      <c r="S181">
        <v>1.177778</v>
      </c>
      <c r="T181">
        <v>0</v>
      </c>
      <c r="U181">
        <v>0</v>
      </c>
    </row>
    <row r="182" spans="1:21" x14ac:dyDescent="0.25">
      <c r="A182" t="s">
        <v>826</v>
      </c>
      <c r="B182">
        <v>1</v>
      </c>
      <c r="C182" t="s">
        <v>79</v>
      </c>
      <c r="D182" t="s">
        <v>114</v>
      </c>
      <c r="E182" t="s">
        <v>827</v>
      </c>
      <c r="F182" t="s">
        <v>231</v>
      </c>
      <c r="G182" t="s">
        <v>71</v>
      </c>
      <c r="H182" t="s">
        <v>136</v>
      </c>
      <c r="I182" t="s">
        <v>22</v>
      </c>
      <c r="J182" t="s">
        <v>131</v>
      </c>
      <c r="K182" t="s">
        <v>828</v>
      </c>
      <c r="L182" t="s">
        <v>829</v>
      </c>
      <c r="M182">
        <v>0.949722222</v>
      </c>
      <c r="N182">
        <v>0</v>
      </c>
      <c r="O182">
        <v>1</v>
      </c>
      <c r="P182">
        <v>0</v>
      </c>
      <c r="Q182">
        <v>0</v>
      </c>
      <c r="R182">
        <v>0</v>
      </c>
      <c r="S182">
        <v>0.94972199999999996</v>
      </c>
      <c r="T182">
        <v>0</v>
      </c>
      <c r="U182">
        <v>0</v>
      </c>
    </row>
    <row r="183" spans="1:21" x14ac:dyDescent="0.25">
      <c r="A183" t="s">
        <v>830</v>
      </c>
      <c r="B183">
        <v>1</v>
      </c>
      <c r="C183" t="s">
        <v>78</v>
      </c>
      <c r="D183" t="s">
        <v>105</v>
      </c>
      <c r="E183" t="s">
        <v>831</v>
      </c>
      <c r="F183" t="s">
        <v>166</v>
      </c>
      <c r="G183" t="s">
        <v>72</v>
      </c>
      <c r="H183" t="s">
        <v>136</v>
      </c>
      <c r="I183" t="s">
        <v>22</v>
      </c>
      <c r="J183" t="s">
        <v>131</v>
      </c>
      <c r="K183" t="s">
        <v>832</v>
      </c>
      <c r="L183" t="s">
        <v>833</v>
      </c>
      <c r="M183">
        <v>1.6170472220000001</v>
      </c>
      <c r="N183">
        <v>0</v>
      </c>
      <c r="O183">
        <v>919</v>
      </c>
      <c r="P183">
        <v>75</v>
      </c>
      <c r="Q183">
        <v>74</v>
      </c>
      <c r="R183">
        <v>0</v>
      </c>
      <c r="S183">
        <v>1486.0663970000001</v>
      </c>
      <c r="T183">
        <v>121.278542</v>
      </c>
      <c r="U183">
        <v>119.661494</v>
      </c>
    </row>
    <row r="184" spans="1:21" x14ac:dyDescent="0.25">
      <c r="A184" t="s">
        <v>834</v>
      </c>
      <c r="B184">
        <v>1</v>
      </c>
      <c r="C184" t="s">
        <v>78</v>
      </c>
      <c r="D184" t="s">
        <v>103</v>
      </c>
      <c r="E184" t="s">
        <v>835</v>
      </c>
      <c r="F184" t="s">
        <v>166</v>
      </c>
      <c r="G184" t="s">
        <v>72</v>
      </c>
      <c r="H184" t="s">
        <v>136</v>
      </c>
      <c r="I184" t="s">
        <v>22</v>
      </c>
      <c r="J184" t="s">
        <v>131</v>
      </c>
      <c r="K184" t="s">
        <v>836</v>
      </c>
      <c r="L184" t="s">
        <v>837</v>
      </c>
      <c r="M184">
        <v>1.4113111110000001</v>
      </c>
      <c r="N184">
        <v>12</v>
      </c>
      <c r="O184">
        <v>4899</v>
      </c>
      <c r="P184">
        <v>0</v>
      </c>
      <c r="Q184">
        <v>13</v>
      </c>
      <c r="R184">
        <v>16.935732999999999</v>
      </c>
      <c r="S184">
        <v>6914.0131330000004</v>
      </c>
      <c r="T184">
        <v>0</v>
      </c>
      <c r="U184">
        <v>18.347044</v>
      </c>
    </row>
    <row r="185" spans="1:21" x14ac:dyDescent="0.25">
      <c r="A185" t="s">
        <v>838</v>
      </c>
      <c r="B185">
        <v>1</v>
      </c>
      <c r="C185" t="s">
        <v>78</v>
      </c>
      <c r="D185" t="s">
        <v>105</v>
      </c>
      <c r="E185" t="s">
        <v>839</v>
      </c>
      <c r="F185" t="s">
        <v>166</v>
      </c>
      <c r="G185" t="s">
        <v>72</v>
      </c>
      <c r="H185" t="s">
        <v>136</v>
      </c>
      <c r="I185" t="s">
        <v>22</v>
      </c>
      <c r="J185" t="s">
        <v>131</v>
      </c>
      <c r="K185" t="s">
        <v>840</v>
      </c>
      <c r="L185" t="s">
        <v>841</v>
      </c>
      <c r="M185">
        <v>0.276388888</v>
      </c>
      <c r="N185">
        <v>0</v>
      </c>
      <c r="O185">
        <v>293</v>
      </c>
      <c r="P185">
        <v>108</v>
      </c>
      <c r="Q185">
        <v>24</v>
      </c>
      <c r="R185">
        <v>0</v>
      </c>
      <c r="S185">
        <v>80.981943999999999</v>
      </c>
      <c r="T185">
        <v>29.85</v>
      </c>
      <c r="U185">
        <v>6.6333330000000004</v>
      </c>
    </row>
    <row r="186" spans="1:21" x14ac:dyDescent="0.25">
      <c r="A186" t="s">
        <v>842</v>
      </c>
      <c r="B186">
        <v>1</v>
      </c>
      <c r="C186" t="s">
        <v>78</v>
      </c>
      <c r="D186" t="s">
        <v>105</v>
      </c>
      <c r="E186" t="s">
        <v>775</v>
      </c>
      <c r="F186" t="s">
        <v>166</v>
      </c>
      <c r="G186" t="s">
        <v>72</v>
      </c>
      <c r="H186" t="s">
        <v>136</v>
      </c>
      <c r="I186" t="s">
        <v>22</v>
      </c>
      <c r="J186" t="s">
        <v>131</v>
      </c>
      <c r="K186" t="s">
        <v>843</v>
      </c>
      <c r="L186" t="s">
        <v>844</v>
      </c>
      <c r="M186">
        <v>0.825555555</v>
      </c>
      <c r="N186">
        <v>52</v>
      </c>
      <c r="O186">
        <v>6102</v>
      </c>
      <c r="P186">
        <v>43</v>
      </c>
      <c r="Q186">
        <v>147</v>
      </c>
      <c r="R186">
        <v>42.928888999999998</v>
      </c>
      <c r="S186">
        <v>5037.5399969999999</v>
      </c>
      <c r="T186">
        <v>35.498888999999998</v>
      </c>
      <c r="U186">
        <v>121.356667</v>
      </c>
    </row>
    <row r="187" spans="1:21" x14ac:dyDescent="0.25">
      <c r="A187" t="s">
        <v>845</v>
      </c>
      <c r="B187">
        <v>1</v>
      </c>
      <c r="C187" t="s">
        <v>78</v>
      </c>
      <c r="D187" t="s">
        <v>104</v>
      </c>
      <c r="E187" t="s">
        <v>846</v>
      </c>
      <c r="F187" t="s">
        <v>847</v>
      </c>
      <c r="G187" t="s">
        <v>71</v>
      </c>
      <c r="H187" t="s">
        <v>136</v>
      </c>
      <c r="I187" t="s">
        <v>22</v>
      </c>
      <c r="J187" t="s">
        <v>131</v>
      </c>
      <c r="K187" t="s">
        <v>848</v>
      </c>
      <c r="L187" t="s">
        <v>849</v>
      </c>
      <c r="M187">
        <v>2.281666666</v>
      </c>
      <c r="N187">
        <v>0</v>
      </c>
      <c r="O187">
        <v>1</v>
      </c>
      <c r="P187">
        <v>0</v>
      </c>
      <c r="Q187">
        <v>0</v>
      </c>
      <c r="R187">
        <v>0</v>
      </c>
      <c r="S187">
        <v>2.2816670000000001</v>
      </c>
      <c r="T187">
        <v>0</v>
      </c>
      <c r="U187">
        <v>0</v>
      </c>
    </row>
    <row r="188" spans="1:21" x14ac:dyDescent="0.25">
      <c r="A188" t="s">
        <v>850</v>
      </c>
      <c r="B188">
        <v>1</v>
      </c>
      <c r="C188" t="s">
        <v>78</v>
      </c>
      <c r="D188" t="s">
        <v>95</v>
      </c>
      <c r="E188" t="s">
        <v>851</v>
      </c>
      <c r="F188" t="s">
        <v>682</v>
      </c>
      <c r="G188" t="s">
        <v>72</v>
      </c>
      <c r="H188" t="s">
        <v>136</v>
      </c>
      <c r="I188" t="s">
        <v>22</v>
      </c>
      <c r="J188" t="s">
        <v>131</v>
      </c>
      <c r="K188" t="s">
        <v>852</v>
      </c>
      <c r="L188" t="s">
        <v>853</v>
      </c>
      <c r="M188">
        <v>1.796944444</v>
      </c>
      <c r="N188">
        <v>0</v>
      </c>
      <c r="O188">
        <v>0</v>
      </c>
      <c r="P188">
        <v>0</v>
      </c>
      <c r="Q188">
        <v>5</v>
      </c>
      <c r="R188">
        <v>0</v>
      </c>
      <c r="S188">
        <v>0</v>
      </c>
      <c r="T188">
        <v>0</v>
      </c>
      <c r="U188">
        <v>8.9847219999999997</v>
      </c>
    </row>
    <row r="189" spans="1:21" x14ac:dyDescent="0.25">
      <c r="A189" t="s">
        <v>854</v>
      </c>
      <c r="B189">
        <v>1</v>
      </c>
      <c r="C189" t="s">
        <v>78</v>
      </c>
      <c r="D189" t="s">
        <v>105</v>
      </c>
      <c r="E189" t="s">
        <v>855</v>
      </c>
      <c r="F189" t="s">
        <v>247</v>
      </c>
      <c r="G189" t="s">
        <v>71</v>
      </c>
      <c r="H189" t="s">
        <v>136</v>
      </c>
      <c r="I189" t="s">
        <v>22</v>
      </c>
      <c r="J189" t="s">
        <v>221</v>
      </c>
      <c r="K189" t="s">
        <v>856</v>
      </c>
      <c r="L189" t="s">
        <v>857</v>
      </c>
      <c r="M189">
        <v>8.6013888880000007</v>
      </c>
      <c r="N189">
        <v>0</v>
      </c>
      <c r="O189">
        <v>215</v>
      </c>
      <c r="P189">
        <v>0</v>
      </c>
      <c r="Q189">
        <v>0</v>
      </c>
      <c r="R189">
        <v>0</v>
      </c>
      <c r="S189">
        <v>1849.2986109999999</v>
      </c>
      <c r="T189">
        <v>0</v>
      </c>
      <c r="U189">
        <v>0</v>
      </c>
    </row>
    <row r="190" spans="1:21" x14ac:dyDescent="0.25">
      <c r="A190" t="s">
        <v>858</v>
      </c>
      <c r="B190">
        <v>1</v>
      </c>
      <c r="C190" t="s">
        <v>78</v>
      </c>
      <c r="D190" t="s">
        <v>105</v>
      </c>
      <c r="E190" t="s">
        <v>859</v>
      </c>
      <c r="F190" t="s">
        <v>166</v>
      </c>
      <c r="G190" t="s">
        <v>72</v>
      </c>
      <c r="H190" t="s">
        <v>136</v>
      </c>
      <c r="I190" t="s">
        <v>22</v>
      </c>
      <c r="J190" t="s">
        <v>131</v>
      </c>
      <c r="K190" t="s">
        <v>860</v>
      </c>
      <c r="L190" t="s">
        <v>861</v>
      </c>
      <c r="M190">
        <v>1.1855555550000001</v>
      </c>
      <c r="N190">
        <v>6</v>
      </c>
      <c r="O190">
        <v>7043</v>
      </c>
      <c r="P190">
        <v>0</v>
      </c>
      <c r="Q190">
        <v>15</v>
      </c>
      <c r="R190">
        <v>7.1133329999999999</v>
      </c>
      <c r="S190">
        <v>8349.8677740000003</v>
      </c>
      <c r="T190">
        <v>0</v>
      </c>
      <c r="U190">
        <v>17.783332999999999</v>
      </c>
    </row>
    <row r="191" spans="1:21" x14ac:dyDescent="0.25">
      <c r="A191" t="s">
        <v>862</v>
      </c>
      <c r="B191">
        <v>1</v>
      </c>
      <c r="C191" t="s">
        <v>78</v>
      </c>
      <c r="D191" t="s">
        <v>92</v>
      </c>
      <c r="E191" t="s">
        <v>863</v>
      </c>
      <c r="F191" t="s">
        <v>231</v>
      </c>
      <c r="G191" t="s">
        <v>71</v>
      </c>
      <c r="H191" t="s">
        <v>136</v>
      </c>
      <c r="I191" t="s">
        <v>22</v>
      </c>
      <c r="J191" t="s">
        <v>131</v>
      </c>
      <c r="K191" t="s">
        <v>864</v>
      </c>
      <c r="L191" t="s">
        <v>865</v>
      </c>
      <c r="M191">
        <v>3.2813888879999999</v>
      </c>
      <c r="N191">
        <v>0</v>
      </c>
      <c r="O191">
        <v>1</v>
      </c>
      <c r="P191">
        <v>0</v>
      </c>
      <c r="Q191">
        <v>0</v>
      </c>
      <c r="R191">
        <v>0</v>
      </c>
      <c r="S191">
        <v>3.2813889999999999</v>
      </c>
      <c r="T191">
        <v>0</v>
      </c>
      <c r="U191">
        <v>0</v>
      </c>
    </row>
    <row r="192" spans="1:21" x14ac:dyDescent="0.25">
      <c r="A192" t="s">
        <v>866</v>
      </c>
      <c r="B192">
        <v>1</v>
      </c>
      <c r="C192" t="s">
        <v>78</v>
      </c>
      <c r="D192" t="s">
        <v>92</v>
      </c>
      <c r="E192" t="s">
        <v>867</v>
      </c>
      <c r="F192" t="s">
        <v>231</v>
      </c>
      <c r="G192" t="s">
        <v>71</v>
      </c>
      <c r="H192" t="s">
        <v>136</v>
      </c>
      <c r="I192" t="s">
        <v>22</v>
      </c>
      <c r="J192" t="s">
        <v>131</v>
      </c>
      <c r="K192" t="s">
        <v>868</v>
      </c>
      <c r="L192" t="s">
        <v>869</v>
      </c>
      <c r="M192">
        <v>5.6616666660000003</v>
      </c>
      <c r="N192">
        <v>0</v>
      </c>
      <c r="O192">
        <v>7</v>
      </c>
      <c r="P192">
        <v>0</v>
      </c>
      <c r="Q192">
        <v>0</v>
      </c>
      <c r="R192">
        <v>0</v>
      </c>
      <c r="S192">
        <v>39.631667</v>
      </c>
      <c r="T192">
        <v>0</v>
      </c>
      <c r="U192">
        <v>0</v>
      </c>
    </row>
    <row r="193" spans="1:21" x14ac:dyDescent="0.25">
      <c r="A193" t="s">
        <v>870</v>
      </c>
      <c r="B193">
        <v>1</v>
      </c>
      <c r="C193" t="s">
        <v>79</v>
      </c>
      <c r="D193" t="s">
        <v>108</v>
      </c>
      <c r="E193" t="s">
        <v>871</v>
      </c>
      <c r="F193" t="s">
        <v>313</v>
      </c>
      <c r="G193" t="s">
        <v>71</v>
      </c>
      <c r="H193" t="s">
        <v>136</v>
      </c>
      <c r="I193" t="s">
        <v>22</v>
      </c>
      <c r="J193" t="s">
        <v>131</v>
      </c>
      <c r="K193" t="s">
        <v>872</v>
      </c>
      <c r="L193" t="s">
        <v>873</v>
      </c>
      <c r="M193">
        <v>0.84666666599999996</v>
      </c>
      <c r="N193">
        <v>0</v>
      </c>
      <c r="O193">
        <v>735</v>
      </c>
      <c r="P193">
        <v>0</v>
      </c>
      <c r="Q193">
        <v>0</v>
      </c>
      <c r="R193">
        <v>0</v>
      </c>
      <c r="S193">
        <v>622.29999999999995</v>
      </c>
      <c r="T193">
        <v>0</v>
      </c>
      <c r="U193">
        <v>0</v>
      </c>
    </row>
    <row r="194" spans="1:21" x14ac:dyDescent="0.25">
      <c r="A194" t="s">
        <v>874</v>
      </c>
      <c r="B194">
        <v>1</v>
      </c>
      <c r="C194" t="s">
        <v>79</v>
      </c>
      <c r="D194" t="s">
        <v>108</v>
      </c>
      <c r="E194" t="s">
        <v>875</v>
      </c>
      <c r="F194" t="s">
        <v>231</v>
      </c>
      <c r="G194" t="s">
        <v>71</v>
      </c>
      <c r="H194" t="s">
        <v>136</v>
      </c>
      <c r="I194" t="s">
        <v>22</v>
      </c>
      <c r="J194" t="s">
        <v>131</v>
      </c>
      <c r="K194" t="s">
        <v>876</v>
      </c>
      <c r="L194" t="s">
        <v>877</v>
      </c>
      <c r="M194">
        <v>1.0563888880000001</v>
      </c>
      <c r="N194">
        <v>0</v>
      </c>
      <c r="O194">
        <v>150</v>
      </c>
      <c r="P194">
        <v>0</v>
      </c>
      <c r="Q194">
        <v>0</v>
      </c>
      <c r="R194">
        <v>0</v>
      </c>
      <c r="S194">
        <v>158.45833300000001</v>
      </c>
      <c r="T194">
        <v>0</v>
      </c>
      <c r="U194">
        <v>0</v>
      </c>
    </row>
    <row r="195" spans="1:21" x14ac:dyDescent="0.25">
      <c r="A195" t="s">
        <v>878</v>
      </c>
      <c r="B195">
        <v>1</v>
      </c>
      <c r="C195" t="s">
        <v>79</v>
      </c>
      <c r="D195" t="s">
        <v>108</v>
      </c>
      <c r="E195" t="s">
        <v>879</v>
      </c>
      <c r="F195" t="s">
        <v>231</v>
      </c>
      <c r="G195" t="s">
        <v>71</v>
      </c>
      <c r="H195" t="s">
        <v>136</v>
      </c>
      <c r="I195" t="s">
        <v>22</v>
      </c>
      <c r="J195" t="s">
        <v>131</v>
      </c>
      <c r="K195" t="s">
        <v>880</v>
      </c>
      <c r="L195" t="s">
        <v>881</v>
      </c>
      <c r="M195">
        <v>1.6955555550000001</v>
      </c>
      <c r="N195">
        <v>0</v>
      </c>
      <c r="O195">
        <v>1</v>
      </c>
      <c r="P195">
        <v>0</v>
      </c>
      <c r="Q195">
        <v>0</v>
      </c>
      <c r="R195">
        <v>0</v>
      </c>
      <c r="S195">
        <v>1.6955560000000001</v>
      </c>
      <c r="T195">
        <v>0</v>
      </c>
      <c r="U195">
        <v>0</v>
      </c>
    </row>
    <row r="196" spans="1:21" x14ac:dyDescent="0.25">
      <c r="A196" t="s">
        <v>882</v>
      </c>
      <c r="B196">
        <v>1</v>
      </c>
      <c r="C196" t="s">
        <v>79</v>
      </c>
      <c r="D196" t="s">
        <v>108</v>
      </c>
      <c r="E196" t="s">
        <v>883</v>
      </c>
      <c r="F196" t="s">
        <v>226</v>
      </c>
      <c r="G196" t="s">
        <v>72</v>
      </c>
      <c r="H196" t="s">
        <v>136</v>
      </c>
      <c r="I196" t="s">
        <v>22</v>
      </c>
      <c r="J196" t="s">
        <v>131</v>
      </c>
      <c r="K196" t="s">
        <v>884</v>
      </c>
      <c r="L196" t="s">
        <v>885</v>
      </c>
      <c r="M196">
        <v>0.89638888800000005</v>
      </c>
      <c r="N196">
        <v>0</v>
      </c>
      <c r="O196">
        <v>203</v>
      </c>
      <c r="P196">
        <v>0</v>
      </c>
      <c r="Q196">
        <v>0</v>
      </c>
      <c r="R196">
        <v>0</v>
      </c>
      <c r="S196">
        <v>181.96694400000001</v>
      </c>
      <c r="T196">
        <v>0</v>
      </c>
      <c r="U196">
        <v>0</v>
      </c>
    </row>
    <row r="197" spans="1:21" x14ac:dyDescent="0.25">
      <c r="A197" t="s">
        <v>886</v>
      </c>
      <c r="B197">
        <v>1</v>
      </c>
      <c r="C197" t="s">
        <v>79</v>
      </c>
      <c r="D197" t="s">
        <v>123</v>
      </c>
      <c r="E197" t="s">
        <v>887</v>
      </c>
      <c r="F197" t="s">
        <v>166</v>
      </c>
      <c r="G197" t="s">
        <v>72</v>
      </c>
      <c r="H197" t="s">
        <v>136</v>
      </c>
      <c r="I197" t="s">
        <v>22</v>
      </c>
      <c r="J197" t="s">
        <v>131</v>
      </c>
      <c r="K197" t="s">
        <v>888</v>
      </c>
      <c r="L197" t="s">
        <v>889</v>
      </c>
      <c r="M197">
        <v>0.98805555499999997</v>
      </c>
      <c r="N197">
        <v>0</v>
      </c>
      <c r="O197">
        <v>28</v>
      </c>
      <c r="P197">
        <v>0</v>
      </c>
      <c r="Q197">
        <v>46</v>
      </c>
      <c r="R197">
        <v>0</v>
      </c>
      <c r="S197">
        <v>27.665555999999999</v>
      </c>
      <c r="T197">
        <v>0</v>
      </c>
      <c r="U197">
        <v>45.450555999999999</v>
      </c>
    </row>
    <row r="198" spans="1:21" x14ac:dyDescent="0.25">
      <c r="A198" t="s">
        <v>890</v>
      </c>
      <c r="B198">
        <v>1</v>
      </c>
      <c r="C198" t="s">
        <v>79</v>
      </c>
      <c r="D198" t="s">
        <v>108</v>
      </c>
      <c r="E198" t="s">
        <v>891</v>
      </c>
      <c r="F198" t="s">
        <v>892</v>
      </c>
      <c r="G198" t="s">
        <v>71</v>
      </c>
      <c r="H198" t="s">
        <v>136</v>
      </c>
      <c r="I198" t="s">
        <v>22</v>
      </c>
      <c r="J198" t="s">
        <v>131</v>
      </c>
      <c r="K198" t="s">
        <v>893</v>
      </c>
      <c r="L198" t="s">
        <v>894</v>
      </c>
      <c r="M198">
        <v>1.7494444440000001</v>
      </c>
      <c r="N198">
        <v>0</v>
      </c>
      <c r="O198">
        <v>154</v>
      </c>
      <c r="P198">
        <v>0</v>
      </c>
      <c r="Q198">
        <v>0</v>
      </c>
      <c r="R198">
        <v>0</v>
      </c>
      <c r="S198">
        <v>269.414444</v>
      </c>
      <c r="T198">
        <v>0</v>
      </c>
      <c r="U198">
        <v>0</v>
      </c>
    </row>
    <row r="199" spans="1:21" x14ac:dyDescent="0.25">
      <c r="A199" t="s">
        <v>895</v>
      </c>
      <c r="B199">
        <v>1</v>
      </c>
      <c r="C199" t="s">
        <v>79</v>
      </c>
      <c r="D199" t="s">
        <v>108</v>
      </c>
      <c r="E199" t="s">
        <v>896</v>
      </c>
      <c r="F199" t="s">
        <v>296</v>
      </c>
      <c r="G199" t="s">
        <v>72</v>
      </c>
      <c r="H199" t="s">
        <v>136</v>
      </c>
      <c r="I199" t="s">
        <v>22</v>
      </c>
      <c r="J199" t="s">
        <v>221</v>
      </c>
      <c r="K199" t="s">
        <v>897</v>
      </c>
      <c r="L199" t="s">
        <v>898</v>
      </c>
      <c r="M199">
        <v>2.2641666659999999</v>
      </c>
      <c r="N199">
        <v>0</v>
      </c>
      <c r="O199">
        <v>0</v>
      </c>
      <c r="P199">
        <v>1</v>
      </c>
      <c r="Q199">
        <v>0</v>
      </c>
      <c r="R199">
        <v>0</v>
      </c>
      <c r="S199">
        <v>0</v>
      </c>
      <c r="T199">
        <v>2.264167</v>
      </c>
      <c r="U199">
        <v>0</v>
      </c>
    </row>
    <row r="200" spans="1:21" x14ac:dyDescent="0.25">
      <c r="A200" t="s">
        <v>899</v>
      </c>
      <c r="B200">
        <v>1</v>
      </c>
      <c r="C200" t="s">
        <v>79</v>
      </c>
      <c r="D200" t="s">
        <v>108</v>
      </c>
      <c r="E200" t="s">
        <v>900</v>
      </c>
      <c r="F200" t="s">
        <v>231</v>
      </c>
      <c r="G200" t="s">
        <v>71</v>
      </c>
      <c r="H200" t="s">
        <v>136</v>
      </c>
      <c r="I200" t="s">
        <v>22</v>
      </c>
      <c r="J200" t="s">
        <v>131</v>
      </c>
      <c r="K200" t="s">
        <v>901</v>
      </c>
      <c r="L200" t="s">
        <v>902</v>
      </c>
      <c r="M200">
        <v>2.16</v>
      </c>
      <c r="N200">
        <v>0</v>
      </c>
      <c r="O200">
        <v>1</v>
      </c>
      <c r="P200">
        <v>0</v>
      </c>
      <c r="Q200">
        <v>0</v>
      </c>
      <c r="R200">
        <v>0</v>
      </c>
      <c r="S200">
        <v>2.16</v>
      </c>
      <c r="T200">
        <v>0</v>
      </c>
      <c r="U200">
        <v>0</v>
      </c>
    </row>
    <row r="201" spans="1:21" x14ac:dyDescent="0.25">
      <c r="A201" t="s">
        <v>903</v>
      </c>
      <c r="B201">
        <v>1</v>
      </c>
      <c r="C201" t="s">
        <v>78</v>
      </c>
      <c r="D201" t="s">
        <v>98</v>
      </c>
      <c r="E201" t="s">
        <v>904</v>
      </c>
      <c r="F201" t="s">
        <v>166</v>
      </c>
      <c r="G201" t="s">
        <v>72</v>
      </c>
      <c r="H201" t="s">
        <v>136</v>
      </c>
      <c r="I201" t="s">
        <v>22</v>
      </c>
      <c r="J201" t="s">
        <v>131</v>
      </c>
      <c r="K201" t="s">
        <v>905</v>
      </c>
      <c r="L201" t="s">
        <v>906</v>
      </c>
      <c r="M201">
        <v>1.2241666659999999</v>
      </c>
      <c r="N201">
        <v>0</v>
      </c>
      <c r="O201">
        <v>182</v>
      </c>
      <c r="P201">
        <v>4</v>
      </c>
      <c r="Q201">
        <v>31</v>
      </c>
      <c r="R201">
        <v>0</v>
      </c>
      <c r="S201">
        <v>222.79833300000001</v>
      </c>
      <c r="T201">
        <v>4.8966669999999999</v>
      </c>
      <c r="U201">
        <v>37.949167000000003</v>
      </c>
    </row>
    <row r="202" spans="1:21" x14ac:dyDescent="0.25">
      <c r="A202" t="s">
        <v>907</v>
      </c>
      <c r="B202">
        <v>1</v>
      </c>
      <c r="C202" t="s">
        <v>78</v>
      </c>
      <c r="D202" t="s">
        <v>98</v>
      </c>
      <c r="E202" t="s">
        <v>908</v>
      </c>
      <c r="F202" t="s">
        <v>166</v>
      </c>
      <c r="G202" t="s">
        <v>72</v>
      </c>
      <c r="H202" t="s">
        <v>136</v>
      </c>
      <c r="I202" t="s">
        <v>22</v>
      </c>
      <c r="J202" t="s">
        <v>131</v>
      </c>
      <c r="K202" t="s">
        <v>909</v>
      </c>
      <c r="L202" t="s">
        <v>910</v>
      </c>
      <c r="M202">
        <v>3.0874999999999999</v>
      </c>
      <c r="N202">
        <v>17</v>
      </c>
      <c r="O202">
        <v>2415</v>
      </c>
      <c r="P202">
        <v>42</v>
      </c>
      <c r="Q202">
        <v>15</v>
      </c>
      <c r="R202">
        <v>52.487499999999997</v>
      </c>
      <c r="S202">
        <v>7456.3125</v>
      </c>
      <c r="T202">
        <v>129.67500000000001</v>
      </c>
      <c r="U202">
        <v>46.3125</v>
      </c>
    </row>
    <row r="203" spans="1:21" x14ac:dyDescent="0.25">
      <c r="A203" t="s">
        <v>911</v>
      </c>
      <c r="B203">
        <v>1</v>
      </c>
      <c r="C203" t="s">
        <v>78</v>
      </c>
      <c r="D203" t="s">
        <v>98</v>
      </c>
      <c r="E203" t="s">
        <v>912</v>
      </c>
      <c r="F203" t="s">
        <v>296</v>
      </c>
      <c r="G203" t="s">
        <v>72</v>
      </c>
      <c r="H203" t="s">
        <v>136</v>
      </c>
      <c r="I203" t="s">
        <v>22</v>
      </c>
      <c r="J203" t="s">
        <v>221</v>
      </c>
      <c r="K203" t="s">
        <v>913</v>
      </c>
      <c r="L203" t="s">
        <v>914</v>
      </c>
      <c r="M203">
        <v>2.4282619439999999</v>
      </c>
      <c r="N203">
        <v>0</v>
      </c>
      <c r="O203">
        <v>97</v>
      </c>
      <c r="P203">
        <v>5</v>
      </c>
      <c r="Q203">
        <v>5</v>
      </c>
      <c r="R203">
        <v>0</v>
      </c>
      <c r="S203">
        <v>235.54140899999999</v>
      </c>
      <c r="T203">
        <v>12.141310000000001</v>
      </c>
      <c r="U203">
        <v>12.141310000000001</v>
      </c>
    </row>
    <row r="204" spans="1:21" x14ac:dyDescent="0.25">
      <c r="A204" t="s">
        <v>915</v>
      </c>
      <c r="B204">
        <v>1</v>
      </c>
      <c r="C204" t="s">
        <v>78</v>
      </c>
      <c r="D204" t="s">
        <v>98</v>
      </c>
      <c r="E204" t="s">
        <v>916</v>
      </c>
      <c r="F204" t="s">
        <v>785</v>
      </c>
      <c r="G204" t="s">
        <v>71</v>
      </c>
      <c r="H204" t="s">
        <v>136</v>
      </c>
      <c r="I204" t="s">
        <v>22</v>
      </c>
      <c r="J204" t="s">
        <v>131</v>
      </c>
      <c r="K204" t="s">
        <v>917</v>
      </c>
      <c r="L204" t="s">
        <v>918</v>
      </c>
      <c r="M204">
        <v>3.9080555549999998</v>
      </c>
      <c r="N204">
        <v>0</v>
      </c>
      <c r="O204">
        <v>17</v>
      </c>
      <c r="P204">
        <v>0</v>
      </c>
      <c r="Q204">
        <v>0</v>
      </c>
      <c r="R204">
        <v>0</v>
      </c>
      <c r="S204">
        <v>66.436943999999997</v>
      </c>
      <c r="T204">
        <v>0</v>
      </c>
      <c r="U204">
        <v>0</v>
      </c>
    </row>
    <row r="205" spans="1:21" x14ac:dyDescent="0.25">
      <c r="A205" t="s">
        <v>919</v>
      </c>
      <c r="B205">
        <v>1</v>
      </c>
      <c r="C205" t="s">
        <v>78</v>
      </c>
      <c r="D205" t="s">
        <v>98</v>
      </c>
      <c r="E205" t="s">
        <v>920</v>
      </c>
      <c r="F205" t="s">
        <v>921</v>
      </c>
      <c r="G205" t="s">
        <v>71</v>
      </c>
      <c r="H205" t="s">
        <v>136</v>
      </c>
      <c r="I205" t="s">
        <v>22</v>
      </c>
      <c r="J205" t="s">
        <v>131</v>
      </c>
      <c r="K205" t="s">
        <v>922</v>
      </c>
      <c r="L205" t="s">
        <v>923</v>
      </c>
      <c r="M205">
        <v>0.73111111100000004</v>
      </c>
      <c r="N205">
        <v>0</v>
      </c>
      <c r="O205">
        <v>43</v>
      </c>
      <c r="P205">
        <v>0</v>
      </c>
      <c r="Q205">
        <v>1</v>
      </c>
      <c r="R205">
        <v>0</v>
      </c>
      <c r="S205">
        <v>31.437778000000002</v>
      </c>
      <c r="T205">
        <v>0</v>
      </c>
      <c r="U205">
        <v>0.73111099999999996</v>
      </c>
    </row>
    <row r="206" spans="1:21" x14ac:dyDescent="0.25">
      <c r="A206" t="s">
        <v>924</v>
      </c>
      <c r="B206">
        <v>1</v>
      </c>
      <c r="C206" t="s">
        <v>78</v>
      </c>
      <c r="D206" t="s">
        <v>98</v>
      </c>
      <c r="E206" t="s">
        <v>925</v>
      </c>
      <c r="F206" t="s">
        <v>785</v>
      </c>
      <c r="G206" t="s">
        <v>71</v>
      </c>
      <c r="H206" t="s">
        <v>136</v>
      </c>
      <c r="I206" t="s">
        <v>22</v>
      </c>
      <c r="J206" t="s">
        <v>131</v>
      </c>
      <c r="K206" t="s">
        <v>926</v>
      </c>
      <c r="L206" t="s">
        <v>927</v>
      </c>
      <c r="M206">
        <v>0.66194444399999997</v>
      </c>
      <c r="N206">
        <v>0</v>
      </c>
      <c r="O206">
        <v>7</v>
      </c>
      <c r="P206">
        <v>0</v>
      </c>
      <c r="Q206">
        <v>0</v>
      </c>
      <c r="R206">
        <v>0</v>
      </c>
      <c r="S206">
        <v>4.6336110000000001</v>
      </c>
      <c r="T206">
        <v>0</v>
      </c>
      <c r="U206">
        <v>0</v>
      </c>
    </row>
    <row r="207" spans="1:21" x14ac:dyDescent="0.25">
      <c r="A207" t="s">
        <v>928</v>
      </c>
      <c r="B207">
        <v>1</v>
      </c>
      <c r="C207" t="s">
        <v>78</v>
      </c>
      <c r="D207" t="s">
        <v>91</v>
      </c>
      <c r="E207" t="s">
        <v>929</v>
      </c>
      <c r="F207" t="s">
        <v>166</v>
      </c>
      <c r="G207" t="s">
        <v>72</v>
      </c>
      <c r="H207" t="s">
        <v>136</v>
      </c>
      <c r="I207" t="s">
        <v>22</v>
      </c>
      <c r="J207" t="s">
        <v>131</v>
      </c>
      <c r="K207" t="s">
        <v>930</v>
      </c>
      <c r="L207" t="s">
        <v>931</v>
      </c>
      <c r="M207">
        <v>0.399166666</v>
      </c>
      <c r="N207">
        <v>21</v>
      </c>
      <c r="O207">
        <v>1096</v>
      </c>
      <c r="P207">
        <v>0</v>
      </c>
      <c r="Q207">
        <v>36</v>
      </c>
      <c r="R207">
        <v>8.3825000000000003</v>
      </c>
      <c r="S207">
        <v>437.48666600000001</v>
      </c>
      <c r="T207">
        <v>0</v>
      </c>
      <c r="U207">
        <v>14.37</v>
      </c>
    </row>
    <row r="208" spans="1:21" x14ac:dyDescent="0.25">
      <c r="A208" t="s">
        <v>932</v>
      </c>
      <c r="B208">
        <v>1</v>
      </c>
      <c r="C208" t="s">
        <v>79</v>
      </c>
      <c r="D208" t="s">
        <v>108</v>
      </c>
      <c r="E208" t="s">
        <v>933</v>
      </c>
      <c r="F208" t="s">
        <v>934</v>
      </c>
      <c r="G208" t="s">
        <v>71</v>
      </c>
      <c r="H208" t="s">
        <v>136</v>
      </c>
      <c r="I208" t="s">
        <v>22</v>
      </c>
      <c r="J208" t="s">
        <v>131</v>
      </c>
      <c r="K208" t="s">
        <v>935</v>
      </c>
      <c r="L208" t="s">
        <v>936</v>
      </c>
      <c r="M208">
        <v>2.5758333329999998</v>
      </c>
      <c r="N208">
        <v>0</v>
      </c>
      <c r="O208">
        <v>23</v>
      </c>
      <c r="P208">
        <v>0</v>
      </c>
      <c r="Q208">
        <v>0</v>
      </c>
      <c r="R208">
        <v>0</v>
      </c>
      <c r="S208">
        <v>59.244166999999997</v>
      </c>
      <c r="T208">
        <v>0</v>
      </c>
      <c r="U208">
        <v>0</v>
      </c>
    </row>
    <row r="209" spans="1:21" x14ac:dyDescent="0.25">
      <c r="A209" t="s">
        <v>937</v>
      </c>
      <c r="B209">
        <v>1</v>
      </c>
      <c r="C209" t="s">
        <v>78</v>
      </c>
      <c r="D209" t="s">
        <v>91</v>
      </c>
      <c r="E209" t="s">
        <v>235</v>
      </c>
      <c r="F209" t="s">
        <v>296</v>
      </c>
      <c r="G209" t="s">
        <v>72</v>
      </c>
      <c r="H209" t="s">
        <v>136</v>
      </c>
      <c r="I209" t="s">
        <v>22</v>
      </c>
      <c r="J209" t="s">
        <v>221</v>
      </c>
      <c r="K209" t="s">
        <v>938</v>
      </c>
      <c r="L209" t="s">
        <v>939</v>
      </c>
      <c r="M209">
        <v>6.7993980550000002</v>
      </c>
      <c r="N209">
        <v>0</v>
      </c>
      <c r="O209">
        <v>0</v>
      </c>
      <c r="P209">
        <v>4</v>
      </c>
      <c r="Q209">
        <v>265</v>
      </c>
      <c r="R209">
        <v>0</v>
      </c>
      <c r="S209">
        <v>0</v>
      </c>
      <c r="T209">
        <v>27.197592</v>
      </c>
      <c r="U209">
        <v>1801.8404849999999</v>
      </c>
    </row>
    <row r="210" spans="1:21" x14ac:dyDescent="0.25">
      <c r="A210" t="s">
        <v>940</v>
      </c>
      <c r="B210">
        <v>1</v>
      </c>
      <c r="C210" t="s">
        <v>78</v>
      </c>
      <c r="D210" t="s">
        <v>92</v>
      </c>
      <c r="E210" t="s">
        <v>519</v>
      </c>
      <c r="F210" t="s">
        <v>166</v>
      </c>
      <c r="G210" t="s">
        <v>72</v>
      </c>
      <c r="H210" t="s">
        <v>136</v>
      </c>
      <c r="I210" t="s">
        <v>22</v>
      </c>
      <c r="J210" t="s">
        <v>131</v>
      </c>
      <c r="K210" t="s">
        <v>941</v>
      </c>
      <c r="L210" t="s">
        <v>942</v>
      </c>
      <c r="M210">
        <v>1.79525</v>
      </c>
      <c r="N210">
        <v>9</v>
      </c>
      <c r="O210">
        <v>60</v>
      </c>
      <c r="P210">
        <v>102</v>
      </c>
      <c r="Q210">
        <v>4197</v>
      </c>
      <c r="R210">
        <v>16.157250000000001</v>
      </c>
      <c r="S210">
        <v>107.715</v>
      </c>
      <c r="T210">
        <v>183.1155</v>
      </c>
      <c r="U210">
        <v>7534.6642499999998</v>
      </c>
    </row>
    <row r="211" spans="1:21" x14ac:dyDescent="0.25">
      <c r="A211" t="s">
        <v>943</v>
      </c>
      <c r="B211">
        <v>1</v>
      </c>
      <c r="C211" t="s">
        <v>78</v>
      </c>
      <c r="D211" t="s">
        <v>92</v>
      </c>
      <c r="E211" t="s">
        <v>399</v>
      </c>
      <c r="F211" t="s">
        <v>166</v>
      </c>
      <c r="G211" t="s">
        <v>72</v>
      </c>
      <c r="H211" t="s">
        <v>136</v>
      </c>
      <c r="I211" t="s">
        <v>22</v>
      </c>
      <c r="J211" t="s">
        <v>131</v>
      </c>
      <c r="K211" t="s">
        <v>944</v>
      </c>
      <c r="L211" t="s">
        <v>945</v>
      </c>
      <c r="M211">
        <v>2.1614111110000001</v>
      </c>
      <c r="N211">
        <v>3</v>
      </c>
      <c r="O211">
        <v>2342</v>
      </c>
      <c r="P211">
        <v>193</v>
      </c>
      <c r="Q211">
        <v>2435</v>
      </c>
      <c r="R211">
        <v>6.4842329999999997</v>
      </c>
      <c r="S211">
        <v>5062.0248220000003</v>
      </c>
      <c r="T211">
        <v>417.15234400000003</v>
      </c>
      <c r="U211">
        <v>5263.0360549999996</v>
      </c>
    </row>
    <row r="212" spans="1:21" x14ac:dyDescent="0.25">
      <c r="A212" t="s">
        <v>946</v>
      </c>
      <c r="B212">
        <v>1</v>
      </c>
      <c r="C212" t="s">
        <v>78</v>
      </c>
      <c r="D212" t="s">
        <v>106</v>
      </c>
      <c r="E212" t="s">
        <v>947</v>
      </c>
      <c r="F212" t="s">
        <v>231</v>
      </c>
      <c r="G212" t="s">
        <v>71</v>
      </c>
      <c r="H212" t="s">
        <v>136</v>
      </c>
      <c r="I212" t="s">
        <v>22</v>
      </c>
      <c r="J212" t="s">
        <v>131</v>
      </c>
      <c r="K212" t="s">
        <v>948</v>
      </c>
      <c r="L212" t="s">
        <v>949</v>
      </c>
      <c r="M212">
        <v>0.76194444400000005</v>
      </c>
      <c r="N212">
        <v>0</v>
      </c>
      <c r="O212">
        <v>3</v>
      </c>
      <c r="P212">
        <v>0</v>
      </c>
      <c r="Q212">
        <v>0</v>
      </c>
      <c r="R212">
        <v>0</v>
      </c>
      <c r="S212">
        <v>2.2858329999999998</v>
      </c>
      <c r="T212">
        <v>0</v>
      </c>
      <c r="U212">
        <v>0</v>
      </c>
    </row>
    <row r="213" spans="1:21" x14ac:dyDescent="0.25">
      <c r="A213" t="s">
        <v>950</v>
      </c>
      <c r="B213">
        <v>1</v>
      </c>
      <c r="C213" t="s">
        <v>78</v>
      </c>
      <c r="D213" t="s">
        <v>92</v>
      </c>
      <c r="E213" t="s">
        <v>399</v>
      </c>
      <c r="F213" t="s">
        <v>296</v>
      </c>
      <c r="G213" t="s">
        <v>72</v>
      </c>
      <c r="H213" t="s">
        <v>136</v>
      </c>
      <c r="I213" t="s">
        <v>22</v>
      </c>
      <c r="J213" t="s">
        <v>221</v>
      </c>
      <c r="K213" t="s">
        <v>951</v>
      </c>
      <c r="L213" t="s">
        <v>952</v>
      </c>
      <c r="M213">
        <v>4.1580555549999998</v>
      </c>
      <c r="N213">
        <v>3</v>
      </c>
      <c r="O213">
        <v>2342</v>
      </c>
      <c r="P213">
        <v>193</v>
      </c>
      <c r="Q213">
        <v>2435</v>
      </c>
      <c r="R213">
        <v>12.474167</v>
      </c>
      <c r="S213">
        <v>9738.1661100000001</v>
      </c>
      <c r="T213">
        <v>802.50472200000002</v>
      </c>
      <c r="U213">
        <v>10124.865276</v>
      </c>
    </row>
    <row r="214" spans="1:21" x14ac:dyDescent="0.25">
      <c r="A214" t="s">
        <v>953</v>
      </c>
      <c r="B214">
        <v>1</v>
      </c>
      <c r="C214" t="s">
        <v>78</v>
      </c>
      <c r="D214" t="s">
        <v>92</v>
      </c>
      <c r="E214" t="s">
        <v>954</v>
      </c>
      <c r="F214" t="s">
        <v>166</v>
      </c>
      <c r="G214" t="s">
        <v>72</v>
      </c>
      <c r="H214" t="s">
        <v>136</v>
      </c>
      <c r="I214" t="s">
        <v>22</v>
      </c>
      <c r="J214" t="s">
        <v>131</v>
      </c>
      <c r="K214" t="s">
        <v>955</v>
      </c>
      <c r="L214" t="s">
        <v>956</v>
      </c>
      <c r="M214">
        <v>0.98944444399999998</v>
      </c>
      <c r="N214">
        <v>0</v>
      </c>
      <c r="O214">
        <v>0</v>
      </c>
      <c r="P214">
        <v>58</v>
      </c>
      <c r="Q214">
        <v>1876</v>
      </c>
      <c r="R214">
        <v>0</v>
      </c>
      <c r="S214">
        <v>0</v>
      </c>
      <c r="T214">
        <v>57.387777999999997</v>
      </c>
      <c r="U214">
        <v>1856.1977770000001</v>
      </c>
    </row>
    <row r="215" spans="1:21" x14ac:dyDescent="0.25">
      <c r="A215" t="s">
        <v>957</v>
      </c>
      <c r="B215">
        <v>1</v>
      </c>
      <c r="C215" t="s">
        <v>78</v>
      </c>
      <c r="D215" t="s">
        <v>94</v>
      </c>
      <c r="E215" t="s">
        <v>958</v>
      </c>
      <c r="F215" t="s">
        <v>166</v>
      </c>
      <c r="G215" t="s">
        <v>72</v>
      </c>
      <c r="H215" t="s">
        <v>136</v>
      </c>
      <c r="I215" t="s">
        <v>22</v>
      </c>
      <c r="J215" t="s">
        <v>131</v>
      </c>
      <c r="K215" t="s">
        <v>959</v>
      </c>
      <c r="L215" t="s">
        <v>960</v>
      </c>
      <c r="M215">
        <v>10.279722222</v>
      </c>
      <c r="N215">
        <v>0</v>
      </c>
      <c r="O215">
        <v>0</v>
      </c>
      <c r="P215">
        <v>19</v>
      </c>
      <c r="Q215">
        <v>676</v>
      </c>
      <c r="R215">
        <v>0</v>
      </c>
      <c r="S215">
        <v>0</v>
      </c>
      <c r="T215">
        <v>195.31472199999999</v>
      </c>
      <c r="U215">
        <v>6949.0922220000002</v>
      </c>
    </row>
    <row r="216" spans="1:21" x14ac:dyDescent="0.25">
      <c r="A216" t="s">
        <v>961</v>
      </c>
      <c r="B216">
        <v>1</v>
      </c>
      <c r="C216" t="s">
        <v>78</v>
      </c>
      <c r="D216" t="s">
        <v>94</v>
      </c>
      <c r="E216" t="s">
        <v>958</v>
      </c>
      <c r="F216" t="s">
        <v>682</v>
      </c>
      <c r="G216" t="s">
        <v>72</v>
      </c>
      <c r="H216" t="s">
        <v>136</v>
      </c>
      <c r="I216" t="s">
        <v>22</v>
      </c>
      <c r="J216" t="s">
        <v>131</v>
      </c>
      <c r="K216" t="s">
        <v>962</v>
      </c>
      <c r="L216" t="s">
        <v>963</v>
      </c>
      <c r="M216">
        <v>14.485277777</v>
      </c>
      <c r="N216">
        <v>0</v>
      </c>
      <c r="O216">
        <v>0</v>
      </c>
      <c r="P216">
        <v>19</v>
      </c>
      <c r="Q216">
        <v>676</v>
      </c>
      <c r="R216">
        <v>0</v>
      </c>
      <c r="S216">
        <v>0</v>
      </c>
      <c r="T216">
        <v>275.22027800000001</v>
      </c>
      <c r="U216">
        <v>9792.0477769999998</v>
      </c>
    </row>
    <row r="217" spans="1:21" x14ac:dyDescent="0.25">
      <c r="A217" t="s">
        <v>964</v>
      </c>
      <c r="B217">
        <v>1</v>
      </c>
      <c r="C217" t="s">
        <v>78</v>
      </c>
      <c r="D217" t="s">
        <v>94</v>
      </c>
      <c r="E217" t="s">
        <v>958</v>
      </c>
      <c r="F217" t="s">
        <v>166</v>
      </c>
      <c r="G217" t="s">
        <v>72</v>
      </c>
      <c r="H217" t="s">
        <v>136</v>
      </c>
      <c r="I217" t="s">
        <v>22</v>
      </c>
      <c r="J217" t="s">
        <v>131</v>
      </c>
      <c r="K217" t="s">
        <v>965</v>
      </c>
      <c r="L217" t="s">
        <v>966</v>
      </c>
      <c r="M217">
        <v>2.631388888</v>
      </c>
      <c r="N217">
        <v>0</v>
      </c>
      <c r="O217">
        <v>0</v>
      </c>
      <c r="P217">
        <v>19</v>
      </c>
      <c r="Q217">
        <v>676</v>
      </c>
      <c r="R217">
        <v>0</v>
      </c>
      <c r="S217">
        <v>0</v>
      </c>
      <c r="T217">
        <v>49.996389000000001</v>
      </c>
      <c r="U217">
        <v>1778.818888</v>
      </c>
    </row>
    <row r="218" spans="1:21" x14ac:dyDescent="0.25">
      <c r="A218" t="s">
        <v>967</v>
      </c>
      <c r="B218">
        <v>1</v>
      </c>
      <c r="C218" t="s">
        <v>78</v>
      </c>
      <c r="D218" t="s">
        <v>92</v>
      </c>
      <c r="E218" t="s">
        <v>968</v>
      </c>
      <c r="F218" t="s">
        <v>231</v>
      </c>
      <c r="G218" t="s">
        <v>71</v>
      </c>
      <c r="H218" t="s">
        <v>136</v>
      </c>
      <c r="I218" t="s">
        <v>22</v>
      </c>
      <c r="J218" t="s">
        <v>131</v>
      </c>
      <c r="K218" t="s">
        <v>969</v>
      </c>
      <c r="L218" t="s">
        <v>970</v>
      </c>
      <c r="M218">
        <v>0.72222222199999997</v>
      </c>
      <c r="N218">
        <v>0</v>
      </c>
      <c r="O218">
        <v>1</v>
      </c>
      <c r="P218">
        <v>0</v>
      </c>
      <c r="Q218">
        <v>0</v>
      </c>
      <c r="R218">
        <v>0</v>
      </c>
      <c r="S218">
        <v>0.72222200000000003</v>
      </c>
      <c r="T218">
        <v>0</v>
      </c>
      <c r="U218">
        <v>0</v>
      </c>
    </row>
    <row r="219" spans="1:21" x14ac:dyDescent="0.25">
      <c r="A219" t="s">
        <v>971</v>
      </c>
      <c r="B219">
        <v>1</v>
      </c>
      <c r="C219" t="s">
        <v>79</v>
      </c>
      <c r="D219" t="s">
        <v>108</v>
      </c>
      <c r="E219" t="s">
        <v>972</v>
      </c>
      <c r="F219" t="s">
        <v>231</v>
      </c>
      <c r="G219" t="s">
        <v>71</v>
      </c>
      <c r="H219" t="s">
        <v>136</v>
      </c>
      <c r="I219" t="s">
        <v>22</v>
      </c>
      <c r="J219" t="s">
        <v>131</v>
      </c>
      <c r="K219" t="s">
        <v>973</v>
      </c>
      <c r="L219" t="s">
        <v>974</v>
      </c>
      <c r="M219">
        <v>4.3913888879999998</v>
      </c>
      <c r="N219">
        <v>0</v>
      </c>
      <c r="O219">
        <v>6</v>
      </c>
      <c r="P219">
        <v>0</v>
      </c>
      <c r="Q219">
        <v>0</v>
      </c>
      <c r="R219">
        <v>0</v>
      </c>
      <c r="S219">
        <v>26.348333</v>
      </c>
      <c r="T219">
        <v>0</v>
      </c>
      <c r="U219">
        <v>0</v>
      </c>
    </row>
    <row r="220" spans="1:21" x14ac:dyDescent="0.25">
      <c r="A220" t="s">
        <v>975</v>
      </c>
      <c r="B220">
        <v>1</v>
      </c>
      <c r="C220" t="s">
        <v>78</v>
      </c>
      <c r="D220" t="s">
        <v>99</v>
      </c>
      <c r="E220" t="s">
        <v>976</v>
      </c>
      <c r="F220" t="s">
        <v>166</v>
      </c>
      <c r="G220" t="s">
        <v>72</v>
      </c>
      <c r="H220" t="s">
        <v>136</v>
      </c>
      <c r="I220" t="s">
        <v>22</v>
      </c>
      <c r="J220" t="s">
        <v>131</v>
      </c>
      <c r="K220" t="s">
        <v>977</v>
      </c>
      <c r="L220" t="s">
        <v>978</v>
      </c>
      <c r="M220">
        <v>0.93138888799999997</v>
      </c>
      <c r="N220">
        <v>3</v>
      </c>
      <c r="O220">
        <v>79</v>
      </c>
      <c r="P220">
        <v>32</v>
      </c>
      <c r="Q220">
        <v>0</v>
      </c>
      <c r="R220">
        <v>2.7941669999999998</v>
      </c>
      <c r="S220">
        <v>73.579722000000004</v>
      </c>
      <c r="T220">
        <v>29.804444</v>
      </c>
      <c r="U220">
        <v>0</v>
      </c>
    </row>
    <row r="221" spans="1:21" x14ac:dyDescent="0.25">
      <c r="A221" t="s">
        <v>979</v>
      </c>
      <c r="B221">
        <v>1</v>
      </c>
      <c r="C221" t="s">
        <v>79</v>
      </c>
      <c r="D221" t="s">
        <v>108</v>
      </c>
      <c r="E221" t="s">
        <v>980</v>
      </c>
      <c r="F221" t="s">
        <v>934</v>
      </c>
      <c r="G221" t="s">
        <v>71</v>
      </c>
      <c r="H221" t="s">
        <v>136</v>
      </c>
      <c r="I221" t="s">
        <v>22</v>
      </c>
      <c r="J221" t="s">
        <v>131</v>
      </c>
      <c r="K221" t="s">
        <v>981</v>
      </c>
      <c r="L221" t="s">
        <v>982</v>
      </c>
      <c r="M221">
        <v>0.84666666599999996</v>
      </c>
      <c r="N221">
        <v>0</v>
      </c>
      <c r="O221">
        <v>1</v>
      </c>
      <c r="P221">
        <v>0</v>
      </c>
      <c r="Q221">
        <v>0</v>
      </c>
      <c r="R221">
        <v>0</v>
      </c>
      <c r="S221">
        <v>0.84666699999999995</v>
      </c>
      <c r="T221">
        <v>0</v>
      </c>
      <c r="U221">
        <v>0</v>
      </c>
    </row>
    <row r="222" spans="1:21" x14ac:dyDescent="0.25">
      <c r="A222" t="s">
        <v>983</v>
      </c>
      <c r="B222">
        <v>1</v>
      </c>
      <c r="C222" t="s">
        <v>79</v>
      </c>
      <c r="D222" t="s">
        <v>109</v>
      </c>
      <c r="E222" t="s">
        <v>984</v>
      </c>
      <c r="F222" t="s">
        <v>985</v>
      </c>
      <c r="G222" t="s">
        <v>71</v>
      </c>
      <c r="H222" t="s">
        <v>136</v>
      </c>
      <c r="I222" t="s">
        <v>22</v>
      </c>
      <c r="J222" t="s">
        <v>131</v>
      </c>
      <c r="K222" t="s">
        <v>986</v>
      </c>
      <c r="L222" t="s">
        <v>987</v>
      </c>
      <c r="M222">
        <v>0.67805555500000003</v>
      </c>
      <c r="N222">
        <v>0</v>
      </c>
      <c r="O222">
        <v>298</v>
      </c>
      <c r="P222">
        <v>0</v>
      </c>
      <c r="Q222">
        <v>0</v>
      </c>
      <c r="R222">
        <v>0</v>
      </c>
      <c r="S222">
        <v>202.06055499999999</v>
      </c>
      <c r="T222">
        <v>0</v>
      </c>
      <c r="U222">
        <v>0</v>
      </c>
    </row>
    <row r="223" spans="1:21" x14ac:dyDescent="0.25">
      <c r="A223" t="s">
        <v>988</v>
      </c>
      <c r="B223">
        <v>1</v>
      </c>
      <c r="C223" t="s">
        <v>78</v>
      </c>
      <c r="D223" t="s">
        <v>103</v>
      </c>
      <c r="E223" t="s">
        <v>989</v>
      </c>
      <c r="F223" t="s">
        <v>682</v>
      </c>
      <c r="G223" t="s">
        <v>72</v>
      </c>
      <c r="H223" t="s">
        <v>136</v>
      </c>
      <c r="I223" t="s">
        <v>22</v>
      </c>
      <c r="J223" t="s">
        <v>131</v>
      </c>
      <c r="K223" t="s">
        <v>990</v>
      </c>
      <c r="L223" t="s">
        <v>991</v>
      </c>
      <c r="M223">
        <v>0.47388888800000001</v>
      </c>
      <c r="N223">
        <v>0</v>
      </c>
      <c r="O223">
        <v>234</v>
      </c>
      <c r="P223">
        <v>0</v>
      </c>
      <c r="Q223">
        <v>1</v>
      </c>
      <c r="R223">
        <v>0</v>
      </c>
      <c r="S223">
        <v>110.89</v>
      </c>
      <c r="T223">
        <v>0</v>
      </c>
      <c r="U223">
        <v>0.473889</v>
      </c>
    </row>
    <row r="224" spans="1:21" x14ac:dyDescent="0.25">
      <c r="A224" t="s">
        <v>992</v>
      </c>
      <c r="B224">
        <v>1</v>
      </c>
      <c r="C224" t="s">
        <v>78</v>
      </c>
      <c r="D224" t="s">
        <v>101</v>
      </c>
      <c r="E224" t="s">
        <v>993</v>
      </c>
      <c r="F224" t="s">
        <v>166</v>
      </c>
      <c r="G224" t="s">
        <v>72</v>
      </c>
      <c r="H224" t="s">
        <v>136</v>
      </c>
      <c r="I224" t="s">
        <v>22</v>
      </c>
      <c r="J224" t="s">
        <v>131</v>
      </c>
      <c r="K224" t="s">
        <v>994</v>
      </c>
      <c r="L224" t="s">
        <v>995</v>
      </c>
      <c r="M224">
        <v>0.36694444399999998</v>
      </c>
      <c r="N224">
        <v>14</v>
      </c>
      <c r="O224">
        <v>5</v>
      </c>
      <c r="P224">
        <v>2</v>
      </c>
      <c r="Q224">
        <v>0</v>
      </c>
      <c r="R224">
        <v>5.1372220000000004</v>
      </c>
      <c r="S224">
        <v>1.834722</v>
      </c>
      <c r="T224">
        <v>0.73388900000000001</v>
      </c>
      <c r="U224">
        <v>0</v>
      </c>
    </row>
    <row r="225" spans="1:21" x14ac:dyDescent="0.25">
      <c r="A225" t="s">
        <v>996</v>
      </c>
      <c r="B225">
        <v>1</v>
      </c>
      <c r="C225" t="s">
        <v>78</v>
      </c>
      <c r="D225" t="s">
        <v>101</v>
      </c>
      <c r="E225" t="s">
        <v>993</v>
      </c>
      <c r="F225" t="s">
        <v>166</v>
      </c>
      <c r="G225" t="s">
        <v>72</v>
      </c>
      <c r="H225" t="s">
        <v>136</v>
      </c>
      <c r="I225" t="s">
        <v>22</v>
      </c>
      <c r="J225" t="s">
        <v>131</v>
      </c>
      <c r="K225" t="s">
        <v>997</v>
      </c>
      <c r="L225" t="s">
        <v>998</v>
      </c>
      <c r="M225">
        <v>1.251944444</v>
      </c>
      <c r="N225">
        <v>14</v>
      </c>
      <c r="O225">
        <v>5</v>
      </c>
      <c r="P225">
        <v>2</v>
      </c>
      <c r="Q225">
        <v>0</v>
      </c>
      <c r="R225">
        <v>17.527221999999998</v>
      </c>
      <c r="S225">
        <v>6.259722</v>
      </c>
      <c r="T225">
        <v>2.503889</v>
      </c>
      <c r="U225">
        <v>0</v>
      </c>
    </row>
    <row r="226" spans="1:21" x14ac:dyDescent="0.25">
      <c r="A226" t="s">
        <v>999</v>
      </c>
      <c r="B226">
        <v>1</v>
      </c>
      <c r="C226" t="s">
        <v>79</v>
      </c>
      <c r="D226" t="s">
        <v>109</v>
      </c>
      <c r="E226" t="s">
        <v>1000</v>
      </c>
      <c r="F226" t="s">
        <v>985</v>
      </c>
      <c r="G226" t="s">
        <v>71</v>
      </c>
      <c r="H226" t="s">
        <v>136</v>
      </c>
      <c r="I226" t="s">
        <v>22</v>
      </c>
      <c r="J226" t="s">
        <v>131</v>
      </c>
      <c r="K226" t="s">
        <v>1001</v>
      </c>
      <c r="L226" t="s">
        <v>1002</v>
      </c>
      <c r="M226">
        <v>2.974722222</v>
      </c>
      <c r="N226">
        <v>0</v>
      </c>
      <c r="O226">
        <v>33</v>
      </c>
      <c r="P226">
        <v>0</v>
      </c>
      <c r="Q226">
        <v>0</v>
      </c>
      <c r="R226">
        <v>0</v>
      </c>
      <c r="S226">
        <v>98.165833000000006</v>
      </c>
      <c r="T226">
        <v>0</v>
      </c>
      <c r="U226">
        <v>0</v>
      </c>
    </row>
    <row r="227" spans="1:21" x14ac:dyDescent="0.25">
      <c r="A227" t="s">
        <v>1003</v>
      </c>
      <c r="B227">
        <v>1</v>
      </c>
      <c r="C227" t="s">
        <v>79</v>
      </c>
      <c r="D227" t="s">
        <v>109</v>
      </c>
      <c r="E227" t="s">
        <v>1004</v>
      </c>
      <c r="F227" t="s">
        <v>231</v>
      </c>
      <c r="G227" t="s">
        <v>71</v>
      </c>
      <c r="H227" t="s">
        <v>136</v>
      </c>
      <c r="I227" t="s">
        <v>22</v>
      </c>
      <c r="J227" t="s">
        <v>131</v>
      </c>
      <c r="K227" t="s">
        <v>1005</v>
      </c>
      <c r="L227" t="s">
        <v>1006</v>
      </c>
      <c r="M227">
        <v>0.447222222</v>
      </c>
      <c r="N227">
        <v>0</v>
      </c>
      <c r="O227">
        <v>1</v>
      </c>
      <c r="P227">
        <v>0</v>
      </c>
      <c r="Q227">
        <v>0</v>
      </c>
      <c r="R227">
        <v>0</v>
      </c>
      <c r="S227">
        <v>0.44722200000000001</v>
      </c>
      <c r="T227">
        <v>0</v>
      </c>
      <c r="U227">
        <v>0</v>
      </c>
    </row>
    <row r="228" spans="1:21" x14ac:dyDescent="0.25">
      <c r="A228" t="s">
        <v>1007</v>
      </c>
      <c r="B228">
        <v>1</v>
      </c>
      <c r="C228" t="s">
        <v>78</v>
      </c>
      <c r="D228" t="s">
        <v>96</v>
      </c>
      <c r="E228" t="s">
        <v>1008</v>
      </c>
      <c r="F228" t="s">
        <v>780</v>
      </c>
      <c r="G228" t="s">
        <v>71</v>
      </c>
      <c r="H228" t="s">
        <v>136</v>
      </c>
      <c r="I228" t="s">
        <v>22</v>
      </c>
      <c r="J228" t="s">
        <v>131</v>
      </c>
      <c r="K228" t="s">
        <v>1009</v>
      </c>
      <c r="L228" t="s">
        <v>1010</v>
      </c>
      <c r="M228">
        <v>1.6513888880000001</v>
      </c>
      <c r="N228">
        <v>0</v>
      </c>
      <c r="O228">
        <v>15</v>
      </c>
      <c r="P228">
        <v>0</v>
      </c>
      <c r="Q228">
        <v>0</v>
      </c>
      <c r="R228">
        <v>0</v>
      </c>
      <c r="S228">
        <v>24.770833</v>
      </c>
      <c r="T228">
        <v>0</v>
      </c>
      <c r="U228">
        <v>0</v>
      </c>
    </row>
    <row r="229" spans="1:21" x14ac:dyDescent="0.25">
      <c r="A229" t="s">
        <v>1011</v>
      </c>
      <c r="B229">
        <v>1</v>
      </c>
      <c r="C229" t="s">
        <v>78</v>
      </c>
      <c r="D229" t="s">
        <v>96</v>
      </c>
      <c r="E229" t="s">
        <v>1012</v>
      </c>
      <c r="F229" t="s">
        <v>226</v>
      </c>
      <c r="G229" t="s">
        <v>72</v>
      </c>
      <c r="H229" t="s">
        <v>136</v>
      </c>
      <c r="I229" t="s">
        <v>22</v>
      </c>
      <c r="J229" t="s">
        <v>131</v>
      </c>
      <c r="K229" t="s">
        <v>1013</v>
      </c>
      <c r="L229" t="s">
        <v>1014</v>
      </c>
      <c r="M229">
        <v>2.2200758330000001</v>
      </c>
      <c r="N229">
        <v>0</v>
      </c>
      <c r="O229">
        <v>130</v>
      </c>
      <c r="P229">
        <v>0</v>
      </c>
      <c r="Q229">
        <v>7</v>
      </c>
      <c r="R229">
        <v>0</v>
      </c>
      <c r="S229">
        <v>288.60985799999997</v>
      </c>
      <c r="T229">
        <v>0</v>
      </c>
      <c r="U229">
        <v>15.540531</v>
      </c>
    </row>
    <row r="230" spans="1:21" x14ac:dyDescent="0.25">
      <c r="A230" t="s">
        <v>1015</v>
      </c>
      <c r="B230">
        <v>1</v>
      </c>
      <c r="C230" t="s">
        <v>78</v>
      </c>
      <c r="D230" t="s">
        <v>96</v>
      </c>
      <c r="E230" t="s">
        <v>1012</v>
      </c>
      <c r="F230" t="s">
        <v>1016</v>
      </c>
      <c r="G230" t="s">
        <v>72</v>
      </c>
      <c r="H230" t="s">
        <v>136</v>
      </c>
      <c r="I230" t="s">
        <v>22</v>
      </c>
      <c r="J230" t="s">
        <v>131</v>
      </c>
      <c r="K230" t="s">
        <v>1017</v>
      </c>
      <c r="L230" t="s">
        <v>1018</v>
      </c>
      <c r="M230">
        <v>0.36879888799999999</v>
      </c>
      <c r="N230">
        <v>0</v>
      </c>
      <c r="O230">
        <v>130</v>
      </c>
      <c r="P230">
        <v>0</v>
      </c>
      <c r="Q230">
        <v>7</v>
      </c>
      <c r="R230">
        <v>0</v>
      </c>
      <c r="S230">
        <v>47.943854999999999</v>
      </c>
      <c r="T230">
        <v>0</v>
      </c>
      <c r="U230">
        <v>2.5815920000000001</v>
      </c>
    </row>
    <row r="231" spans="1:21" x14ac:dyDescent="0.25">
      <c r="A231" t="s">
        <v>1019</v>
      </c>
      <c r="B231">
        <v>1</v>
      </c>
      <c r="C231" t="s">
        <v>78</v>
      </c>
      <c r="D231" t="s">
        <v>98</v>
      </c>
      <c r="E231" t="s">
        <v>1020</v>
      </c>
      <c r="F231" t="s">
        <v>166</v>
      </c>
      <c r="G231" t="s">
        <v>72</v>
      </c>
      <c r="H231" t="s">
        <v>136</v>
      </c>
      <c r="I231" t="s">
        <v>22</v>
      </c>
      <c r="J231" t="s">
        <v>131</v>
      </c>
      <c r="K231" t="s">
        <v>1021</v>
      </c>
      <c r="L231" t="s">
        <v>1022</v>
      </c>
      <c r="M231">
        <v>0.86027777699999997</v>
      </c>
      <c r="N231">
        <v>1</v>
      </c>
      <c r="O231">
        <v>461</v>
      </c>
      <c r="P231">
        <v>0</v>
      </c>
      <c r="Q231">
        <v>1</v>
      </c>
      <c r="R231">
        <v>0.86027799999999999</v>
      </c>
      <c r="S231">
        <v>396.588055</v>
      </c>
      <c r="T231">
        <v>0</v>
      </c>
      <c r="U231">
        <v>0.86027799999999999</v>
      </c>
    </row>
    <row r="232" spans="1:21" x14ac:dyDescent="0.25">
      <c r="A232" t="s">
        <v>1023</v>
      </c>
      <c r="B232">
        <v>1</v>
      </c>
      <c r="C232" t="s">
        <v>79</v>
      </c>
      <c r="D232" t="s">
        <v>108</v>
      </c>
      <c r="E232" t="s">
        <v>1024</v>
      </c>
      <c r="F232" t="s">
        <v>166</v>
      </c>
      <c r="G232" t="s">
        <v>72</v>
      </c>
      <c r="H232" t="s">
        <v>136</v>
      </c>
      <c r="I232" t="s">
        <v>22</v>
      </c>
      <c r="J232" t="s">
        <v>131</v>
      </c>
      <c r="K232" t="s">
        <v>1025</v>
      </c>
      <c r="L232" t="s">
        <v>1026</v>
      </c>
      <c r="M232">
        <v>1.1994444440000001</v>
      </c>
      <c r="N232">
        <v>0</v>
      </c>
      <c r="O232">
        <v>476</v>
      </c>
      <c r="P232">
        <v>8</v>
      </c>
      <c r="Q232">
        <v>1</v>
      </c>
      <c r="R232">
        <v>0</v>
      </c>
      <c r="S232">
        <v>570.93555500000002</v>
      </c>
      <c r="T232">
        <v>9.5955560000000002</v>
      </c>
      <c r="U232">
        <v>1.199444</v>
      </c>
    </row>
    <row r="233" spans="1:21" x14ac:dyDescent="0.25">
      <c r="A233" t="s">
        <v>1027</v>
      </c>
      <c r="B233">
        <v>1</v>
      </c>
      <c r="C233" t="s">
        <v>78</v>
      </c>
      <c r="D233" t="s">
        <v>91</v>
      </c>
      <c r="E233" t="s">
        <v>1028</v>
      </c>
      <c r="F233" t="s">
        <v>226</v>
      </c>
      <c r="G233" t="s">
        <v>72</v>
      </c>
      <c r="H233" t="s">
        <v>136</v>
      </c>
      <c r="I233" t="s">
        <v>22</v>
      </c>
      <c r="J233" t="s">
        <v>131</v>
      </c>
      <c r="K233" t="s">
        <v>1029</v>
      </c>
      <c r="L233" t="s">
        <v>1030</v>
      </c>
      <c r="M233">
        <v>1.3975</v>
      </c>
      <c r="N233">
        <v>0</v>
      </c>
      <c r="O233">
        <v>0</v>
      </c>
      <c r="P233">
        <v>0</v>
      </c>
      <c r="Q233">
        <v>54</v>
      </c>
      <c r="R233">
        <v>0</v>
      </c>
      <c r="S233">
        <v>0</v>
      </c>
      <c r="T233">
        <v>0</v>
      </c>
      <c r="U233">
        <v>75.465000000000003</v>
      </c>
    </row>
    <row r="234" spans="1:21" x14ac:dyDescent="0.25">
      <c r="A234" t="s">
        <v>1031</v>
      </c>
      <c r="B234">
        <v>1</v>
      </c>
      <c r="C234" t="s">
        <v>78</v>
      </c>
      <c r="D234" t="s">
        <v>105</v>
      </c>
      <c r="E234" t="s">
        <v>1032</v>
      </c>
      <c r="F234" t="s">
        <v>847</v>
      </c>
      <c r="G234" t="s">
        <v>71</v>
      </c>
      <c r="H234" t="s">
        <v>136</v>
      </c>
      <c r="I234" t="s">
        <v>22</v>
      </c>
      <c r="J234" t="s">
        <v>131</v>
      </c>
      <c r="K234" t="s">
        <v>1033</v>
      </c>
      <c r="L234" t="s">
        <v>1034</v>
      </c>
      <c r="M234">
        <v>1.1372222219999999</v>
      </c>
      <c r="N234">
        <v>0</v>
      </c>
      <c r="O234">
        <v>2</v>
      </c>
      <c r="P234">
        <v>0</v>
      </c>
      <c r="Q234">
        <v>0</v>
      </c>
      <c r="R234">
        <v>0</v>
      </c>
      <c r="S234">
        <v>2.2744439999999999</v>
      </c>
      <c r="T234">
        <v>0</v>
      </c>
      <c r="U234">
        <v>0</v>
      </c>
    </row>
    <row r="235" spans="1:21" x14ac:dyDescent="0.25">
      <c r="A235" t="s">
        <v>1035</v>
      </c>
      <c r="B235">
        <v>1</v>
      </c>
      <c r="C235" t="s">
        <v>78</v>
      </c>
      <c r="D235" t="s">
        <v>91</v>
      </c>
      <c r="E235" t="s">
        <v>1036</v>
      </c>
      <c r="F235" t="s">
        <v>313</v>
      </c>
      <c r="G235" t="s">
        <v>71</v>
      </c>
      <c r="H235" t="s">
        <v>136</v>
      </c>
      <c r="I235" t="s">
        <v>22</v>
      </c>
      <c r="J235" t="s">
        <v>131</v>
      </c>
      <c r="K235" t="s">
        <v>1037</v>
      </c>
      <c r="L235" t="s">
        <v>1038</v>
      </c>
      <c r="M235">
        <v>1.2938888879999999</v>
      </c>
      <c r="N235">
        <v>0</v>
      </c>
      <c r="O235">
        <v>3</v>
      </c>
      <c r="P235">
        <v>0</v>
      </c>
      <c r="Q235">
        <v>4</v>
      </c>
      <c r="R235">
        <v>0</v>
      </c>
      <c r="S235">
        <v>3.8816670000000002</v>
      </c>
      <c r="T235">
        <v>0</v>
      </c>
      <c r="U235">
        <v>5.1755560000000003</v>
      </c>
    </row>
    <row r="236" spans="1:21" x14ac:dyDescent="0.25">
      <c r="A236" t="s">
        <v>1039</v>
      </c>
      <c r="B236">
        <v>1</v>
      </c>
      <c r="C236" t="s">
        <v>78</v>
      </c>
      <c r="D236" t="s">
        <v>91</v>
      </c>
      <c r="E236" t="s">
        <v>1040</v>
      </c>
      <c r="F236" t="s">
        <v>780</v>
      </c>
      <c r="G236" t="s">
        <v>71</v>
      </c>
      <c r="H236" t="s">
        <v>136</v>
      </c>
      <c r="I236" t="s">
        <v>22</v>
      </c>
      <c r="J236" t="s">
        <v>131</v>
      </c>
      <c r="K236" t="s">
        <v>1041</v>
      </c>
      <c r="L236" t="s">
        <v>1042</v>
      </c>
      <c r="M236">
        <v>6.6666666660000002</v>
      </c>
      <c r="N236">
        <v>0</v>
      </c>
      <c r="O236">
        <v>5</v>
      </c>
      <c r="P236">
        <v>0</v>
      </c>
      <c r="Q236">
        <v>12</v>
      </c>
      <c r="R236">
        <v>0</v>
      </c>
      <c r="S236">
        <v>33.333333000000003</v>
      </c>
      <c r="T236">
        <v>0</v>
      </c>
      <c r="U236">
        <v>80</v>
      </c>
    </row>
    <row r="237" spans="1:21" x14ac:dyDescent="0.25">
      <c r="A237" t="s">
        <v>1043</v>
      </c>
      <c r="B237">
        <v>1</v>
      </c>
      <c r="C237" t="s">
        <v>78</v>
      </c>
      <c r="D237" t="s">
        <v>92</v>
      </c>
      <c r="E237" t="s">
        <v>1044</v>
      </c>
      <c r="F237" t="s">
        <v>296</v>
      </c>
      <c r="G237" t="s">
        <v>72</v>
      </c>
      <c r="H237" t="s">
        <v>136</v>
      </c>
      <c r="I237" t="s">
        <v>22</v>
      </c>
      <c r="J237" t="s">
        <v>221</v>
      </c>
      <c r="K237" t="s">
        <v>1045</v>
      </c>
      <c r="L237" t="s">
        <v>1046</v>
      </c>
      <c r="M237">
        <v>0.242457222</v>
      </c>
      <c r="N237">
        <v>5</v>
      </c>
      <c r="O237">
        <v>11</v>
      </c>
      <c r="P237">
        <v>0</v>
      </c>
      <c r="Q237">
        <v>0</v>
      </c>
      <c r="R237">
        <v>1.212286</v>
      </c>
      <c r="S237">
        <v>2.6670289999999999</v>
      </c>
      <c r="T237">
        <v>0</v>
      </c>
      <c r="U237">
        <v>0</v>
      </c>
    </row>
    <row r="238" spans="1:21" x14ac:dyDescent="0.25">
      <c r="A238" t="s">
        <v>1047</v>
      </c>
      <c r="B238">
        <v>1</v>
      </c>
      <c r="C238" t="s">
        <v>78</v>
      </c>
      <c r="D238" t="s">
        <v>95</v>
      </c>
      <c r="E238" t="s">
        <v>1048</v>
      </c>
      <c r="F238">
        <v>3</v>
      </c>
      <c r="G238" t="s">
        <v>72</v>
      </c>
      <c r="H238" t="s">
        <v>136</v>
      </c>
      <c r="I238" t="s">
        <v>22</v>
      </c>
      <c r="J238" t="s">
        <v>131</v>
      </c>
      <c r="K238" t="s">
        <v>1049</v>
      </c>
      <c r="L238" t="s">
        <v>1050</v>
      </c>
      <c r="M238">
        <v>0.468888888</v>
      </c>
      <c r="N238">
        <v>4</v>
      </c>
      <c r="O238">
        <v>0</v>
      </c>
      <c r="P238">
        <v>0</v>
      </c>
      <c r="Q238">
        <v>0</v>
      </c>
      <c r="R238">
        <v>1.875556</v>
      </c>
      <c r="S238">
        <v>0</v>
      </c>
      <c r="T238">
        <v>0</v>
      </c>
      <c r="U238">
        <v>0</v>
      </c>
    </row>
    <row r="239" spans="1:21" x14ac:dyDescent="0.25">
      <c r="A239" t="s">
        <v>1051</v>
      </c>
      <c r="B239">
        <v>1</v>
      </c>
      <c r="C239" t="s">
        <v>78</v>
      </c>
      <c r="D239" t="s">
        <v>81</v>
      </c>
      <c r="E239" t="s">
        <v>1052</v>
      </c>
      <c r="F239" t="s">
        <v>166</v>
      </c>
      <c r="G239" t="s">
        <v>72</v>
      </c>
      <c r="H239" t="s">
        <v>136</v>
      </c>
      <c r="I239" t="s">
        <v>22</v>
      </c>
      <c r="J239" t="s">
        <v>131</v>
      </c>
      <c r="K239" t="s">
        <v>1053</v>
      </c>
      <c r="L239" t="s">
        <v>1054</v>
      </c>
      <c r="M239">
        <v>0.16100722200000001</v>
      </c>
      <c r="N239">
        <v>0</v>
      </c>
      <c r="O239">
        <v>4358</v>
      </c>
      <c r="P239">
        <v>0</v>
      </c>
      <c r="Q239">
        <v>0</v>
      </c>
      <c r="R239">
        <v>0</v>
      </c>
      <c r="S239">
        <v>701.66947300000004</v>
      </c>
      <c r="T239">
        <v>0</v>
      </c>
      <c r="U239">
        <v>0</v>
      </c>
    </row>
    <row r="240" spans="1:21" x14ac:dyDescent="0.25">
      <c r="A240" t="s">
        <v>1055</v>
      </c>
      <c r="B240">
        <v>1</v>
      </c>
      <c r="C240" t="s">
        <v>78</v>
      </c>
      <c r="D240" t="s">
        <v>81</v>
      </c>
      <c r="E240" t="s">
        <v>1056</v>
      </c>
      <c r="F240" t="s">
        <v>166</v>
      </c>
      <c r="G240" t="s">
        <v>72</v>
      </c>
      <c r="H240" t="s">
        <v>136</v>
      </c>
      <c r="I240" t="s">
        <v>22</v>
      </c>
      <c r="J240" t="s">
        <v>131</v>
      </c>
      <c r="K240" t="s">
        <v>1057</v>
      </c>
      <c r="L240" t="s">
        <v>1058</v>
      </c>
      <c r="M240">
        <v>0.77600277699999998</v>
      </c>
      <c r="N240">
        <v>39</v>
      </c>
      <c r="O240">
        <v>342</v>
      </c>
      <c r="P240">
        <v>0</v>
      </c>
      <c r="Q240">
        <v>0</v>
      </c>
      <c r="R240">
        <v>30.264108</v>
      </c>
      <c r="S240">
        <v>265.39294999999998</v>
      </c>
      <c r="T240">
        <v>0</v>
      </c>
      <c r="U240">
        <v>0</v>
      </c>
    </row>
    <row r="241" spans="1:21" x14ac:dyDescent="0.25">
      <c r="A241" t="s">
        <v>1059</v>
      </c>
      <c r="B241">
        <v>1</v>
      </c>
      <c r="C241" t="s">
        <v>78</v>
      </c>
      <c r="D241" t="s">
        <v>81</v>
      </c>
      <c r="E241" t="s">
        <v>751</v>
      </c>
      <c r="F241" t="s">
        <v>166</v>
      </c>
      <c r="G241" t="s">
        <v>72</v>
      </c>
      <c r="H241" t="s">
        <v>136</v>
      </c>
      <c r="I241" t="s">
        <v>22</v>
      </c>
      <c r="J241" t="s">
        <v>131</v>
      </c>
      <c r="K241" t="s">
        <v>1060</v>
      </c>
      <c r="L241" t="s">
        <v>1061</v>
      </c>
      <c r="M241">
        <v>0.957777777</v>
      </c>
      <c r="N241">
        <v>9</v>
      </c>
      <c r="O241">
        <v>1620</v>
      </c>
      <c r="P241">
        <v>29</v>
      </c>
      <c r="Q241">
        <v>311</v>
      </c>
      <c r="R241">
        <v>8.6199999999999992</v>
      </c>
      <c r="S241">
        <v>1551.599999</v>
      </c>
      <c r="T241">
        <v>27.775556000000002</v>
      </c>
      <c r="U241">
        <v>297.86888900000002</v>
      </c>
    </row>
    <row r="242" spans="1:21" x14ac:dyDescent="0.25">
      <c r="A242" t="s">
        <v>1062</v>
      </c>
      <c r="B242">
        <v>1</v>
      </c>
      <c r="C242" t="s">
        <v>78</v>
      </c>
      <c r="D242" t="s">
        <v>92</v>
      </c>
      <c r="E242" t="s">
        <v>1063</v>
      </c>
      <c r="F242" t="s">
        <v>934</v>
      </c>
      <c r="G242" t="s">
        <v>71</v>
      </c>
      <c r="H242" t="s">
        <v>136</v>
      </c>
      <c r="I242" t="s">
        <v>22</v>
      </c>
      <c r="J242" t="s">
        <v>131</v>
      </c>
      <c r="K242" t="s">
        <v>1064</v>
      </c>
      <c r="L242" t="s">
        <v>1065</v>
      </c>
      <c r="M242">
        <v>0.438611111</v>
      </c>
      <c r="N242">
        <v>0</v>
      </c>
      <c r="O242">
        <v>1</v>
      </c>
      <c r="P242">
        <v>0</v>
      </c>
      <c r="Q242">
        <v>0</v>
      </c>
      <c r="R242">
        <v>0</v>
      </c>
      <c r="S242">
        <v>0.43861099999999997</v>
      </c>
      <c r="T242">
        <v>0</v>
      </c>
      <c r="U242">
        <v>0</v>
      </c>
    </row>
    <row r="243" spans="1:21" x14ac:dyDescent="0.25">
      <c r="A243" t="s">
        <v>1066</v>
      </c>
      <c r="B243">
        <v>1</v>
      </c>
      <c r="C243" t="s">
        <v>78</v>
      </c>
      <c r="D243" t="s">
        <v>92</v>
      </c>
      <c r="E243" t="s">
        <v>1067</v>
      </c>
      <c r="F243" t="s">
        <v>785</v>
      </c>
      <c r="G243" t="s">
        <v>71</v>
      </c>
      <c r="H243" t="s">
        <v>136</v>
      </c>
      <c r="I243" t="s">
        <v>22</v>
      </c>
      <c r="J243" t="s">
        <v>131</v>
      </c>
      <c r="K243" t="s">
        <v>1068</v>
      </c>
      <c r="L243" t="s">
        <v>1069</v>
      </c>
      <c r="M243">
        <v>1.1927777770000001</v>
      </c>
      <c r="N243">
        <v>0</v>
      </c>
      <c r="O243">
        <v>3</v>
      </c>
      <c r="P243">
        <v>0</v>
      </c>
      <c r="Q243">
        <v>0</v>
      </c>
      <c r="R243">
        <v>0</v>
      </c>
      <c r="S243">
        <v>3.5783330000000002</v>
      </c>
      <c r="T243">
        <v>0</v>
      </c>
      <c r="U243">
        <v>0</v>
      </c>
    </row>
    <row r="244" spans="1:21" x14ac:dyDescent="0.25">
      <c r="A244" t="s">
        <v>1070</v>
      </c>
      <c r="B244">
        <v>1</v>
      </c>
      <c r="C244" t="s">
        <v>78</v>
      </c>
      <c r="D244" t="s">
        <v>92</v>
      </c>
      <c r="E244" t="s">
        <v>1071</v>
      </c>
      <c r="F244" t="s">
        <v>313</v>
      </c>
      <c r="G244" t="s">
        <v>71</v>
      </c>
      <c r="H244" t="s">
        <v>136</v>
      </c>
      <c r="I244" t="s">
        <v>22</v>
      </c>
      <c r="J244" t="s">
        <v>131</v>
      </c>
      <c r="K244" t="s">
        <v>1072</v>
      </c>
      <c r="L244" t="s">
        <v>1073</v>
      </c>
      <c r="M244">
        <v>2.0536111109999999</v>
      </c>
      <c r="N244">
        <v>0</v>
      </c>
      <c r="O244">
        <v>0</v>
      </c>
      <c r="P244">
        <v>0</v>
      </c>
      <c r="Q244">
        <v>18</v>
      </c>
      <c r="R244">
        <v>0</v>
      </c>
      <c r="S244">
        <v>0</v>
      </c>
      <c r="T244">
        <v>0</v>
      </c>
      <c r="U244">
        <v>36.965000000000003</v>
      </c>
    </row>
    <row r="245" spans="1:21" x14ac:dyDescent="0.25">
      <c r="A245" t="s">
        <v>1074</v>
      </c>
      <c r="B245">
        <v>1</v>
      </c>
      <c r="C245" t="s">
        <v>78</v>
      </c>
      <c r="D245" t="s">
        <v>103</v>
      </c>
      <c r="E245" t="s">
        <v>1075</v>
      </c>
      <c r="F245" t="s">
        <v>166</v>
      </c>
      <c r="G245" t="s">
        <v>72</v>
      </c>
      <c r="H245" t="s">
        <v>136</v>
      </c>
      <c r="I245" t="s">
        <v>22</v>
      </c>
      <c r="J245" t="s">
        <v>131</v>
      </c>
      <c r="K245" t="s">
        <v>1076</v>
      </c>
      <c r="L245" t="s">
        <v>1077</v>
      </c>
      <c r="M245">
        <v>0.321111111</v>
      </c>
      <c r="N245">
        <v>0</v>
      </c>
      <c r="O245">
        <v>0</v>
      </c>
      <c r="P245">
        <v>7</v>
      </c>
      <c r="Q245">
        <v>26</v>
      </c>
      <c r="R245">
        <v>0</v>
      </c>
      <c r="S245">
        <v>0</v>
      </c>
      <c r="T245">
        <v>2.2477779999999998</v>
      </c>
      <c r="U245">
        <v>8.3488889999999998</v>
      </c>
    </row>
    <row r="246" spans="1:21" x14ac:dyDescent="0.25">
      <c r="A246" t="s">
        <v>1078</v>
      </c>
      <c r="B246">
        <v>1</v>
      </c>
      <c r="C246" t="s">
        <v>78</v>
      </c>
      <c r="D246" t="s">
        <v>92</v>
      </c>
      <c r="E246" t="s">
        <v>1079</v>
      </c>
      <c r="F246" t="s">
        <v>780</v>
      </c>
      <c r="G246" t="s">
        <v>71</v>
      </c>
      <c r="H246" t="s">
        <v>136</v>
      </c>
      <c r="I246" t="s">
        <v>22</v>
      </c>
      <c r="J246" t="s">
        <v>131</v>
      </c>
      <c r="K246" t="s">
        <v>1080</v>
      </c>
      <c r="L246" t="s">
        <v>1081</v>
      </c>
      <c r="M246">
        <v>3.3766666660000002</v>
      </c>
      <c r="N246">
        <v>0</v>
      </c>
      <c r="O246">
        <v>0</v>
      </c>
      <c r="P246">
        <v>0</v>
      </c>
      <c r="Q246">
        <v>29</v>
      </c>
      <c r="R246">
        <v>0</v>
      </c>
      <c r="S246">
        <v>0</v>
      </c>
      <c r="T246">
        <v>0</v>
      </c>
      <c r="U246">
        <v>97.923333</v>
      </c>
    </row>
    <row r="247" spans="1:21" x14ac:dyDescent="0.25">
      <c r="A247" t="s">
        <v>1082</v>
      </c>
      <c r="B247">
        <v>1</v>
      </c>
      <c r="C247" t="s">
        <v>78</v>
      </c>
      <c r="D247" t="s">
        <v>101</v>
      </c>
      <c r="E247" t="s">
        <v>1083</v>
      </c>
      <c r="F247" t="s">
        <v>1084</v>
      </c>
      <c r="G247" t="s">
        <v>72</v>
      </c>
      <c r="H247" t="s">
        <v>136</v>
      </c>
      <c r="I247" t="s">
        <v>22</v>
      </c>
      <c r="J247" t="s">
        <v>131</v>
      </c>
      <c r="K247" t="s">
        <v>1085</v>
      </c>
      <c r="L247" t="s">
        <v>1086</v>
      </c>
      <c r="M247">
        <v>1.3008333329999999</v>
      </c>
      <c r="N247">
        <v>0</v>
      </c>
      <c r="O247">
        <v>586</v>
      </c>
      <c r="P247">
        <v>0</v>
      </c>
      <c r="Q247">
        <v>1</v>
      </c>
      <c r="R247">
        <v>0</v>
      </c>
      <c r="S247">
        <v>762.28833299999997</v>
      </c>
      <c r="T247">
        <v>0</v>
      </c>
      <c r="U247">
        <v>1.3008329999999999</v>
      </c>
    </row>
    <row r="248" spans="1:21" x14ac:dyDescent="0.25">
      <c r="A248" t="s">
        <v>1087</v>
      </c>
      <c r="B248">
        <v>1</v>
      </c>
      <c r="C248" t="s">
        <v>78</v>
      </c>
      <c r="D248" t="s">
        <v>92</v>
      </c>
      <c r="E248" t="s">
        <v>1079</v>
      </c>
      <c r="F248" t="s">
        <v>313</v>
      </c>
      <c r="G248" t="s">
        <v>71</v>
      </c>
      <c r="H248" t="s">
        <v>136</v>
      </c>
      <c r="I248" t="s">
        <v>22</v>
      </c>
      <c r="J248" t="s">
        <v>131</v>
      </c>
      <c r="K248" t="s">
        <v>1088</v>
      </c>
      <c r="L248" t="s">
        <v>1089</v>
      </c>
      <c r="M248">
        <v>0.60583333299999997</v>
      </c>
      <c r="N248">
        <v>0</v>
      </c>
      <c r="O248">
        <v>0</v>
      </c>
      <c r="P248">
        <v>0</v>
      </c>
      <c r="Q248">
        <v>29</v>
      </c>
      <c r="R248">
        <v>0</v>
      </c>
      <c r="S248">
        <v>0</v>
      </c>
      <c r="T248">
        <v>0</v>
      </c>
      <c r="U248">
        <v>17.569167</v>
      </c>
    </row>
    <row r="249" spans="1:21" x14ac:dyDescent="0.25">
      <c r="A249" t="s">
        <v>1090</v>
      </c>
      <c r="B249">
        <v>1</v>
      </c>
      <c r="C249" t="s">
        <v>79</v>
      </c>
      <c r="D249" t="s">
        <v>109</v>
      </c>
      <c r="E249" t="s">
        <v>1091</v>
      </c>
      <c r="F249" t="s">
        <v>892</v>
      </c>
      <c r="G249" t="s">
        <v>71</v>
      </c>
      <c r="H249" t="s">
        <v>136</v>
      </c>
      <c r="I249" t="s">
        <v>22</v>
      </c>
      <c r="J249" t="s">
        <v>131</v>
      </c>
      <c r="K249" t="s">
        <v>1092</v>
      </c>
      <c r="L249" t="s">
        <v>1093</v>
      </c>
      <c r="M249">
        <v>1.814444444</v>
      </c>
      <c r="N249">
        <v>0</v>
      </c>
      <c r="O249">
        <v>1</v>
      </c>
      <c r="P249">
        <v>0</v>
      </c>
      <c r="Q249">
        <v>0</v>
      </c>
      <c r="R249">
        <v>0</v>
      </c>
      <c r="S249">
        <v>1.8144439999999999</v>
      </c>
      <c r="T249">
        <v>0</v>
      </c>
      <c r="U249">
        <v>0</v>
      </c>
    </row>
    <row r="250" spans="1:21" x14ac:dyDescent="0.25">
      <c r="A250" t="s">
        <v>1094</v>
      </c>
      <c r="B250">
        <v>1</v>
      </c>
      <c r="C250" t="s">
        <v>78</v>
      </c>
      <c r="D250" t="s">
        <v>105</v>
      </c>
      <c r="E250" t="s">
        <v>855</v>
      </c>
      <c r="F250" t="s">
        <v>313</v>
      </c>
      <c r="G250" t="s">
        <v>71</v>
      </c>
      <c r="H250" t="s">
        <v>136</v>
      </c>
      <c r="I250" t="s">
        <v>22</v>
      </c>
      <c r="J250" t="s">
        <v>131</v>
      </c>
      <c r="K250" t="s">
        <v>1095</v>
      </c>
      <c r="L250" t="s">
        <v>1096</v>
      </c>
      <c r="M250">
        <v>1.3891666659999999</v>
      </c>
      <c r="N250">
        <v>0</v>
      </c>
      <c r="O250">
        <v>215</v>
      </c>
      <c r="P250">
        <v>0</v>
      </c>
      <c r="Q250">
        <v>0</v>
      </c>
      <c r="R250">
        <v>0</v>
      </c>
      <c r="S250">
        <v>298.67083300000002</v>
      </c>
      <c r="T250">
        <v>0</v>
      </c>
      <c r="U250">
        <v>0</v>
      </c>
    </row>
    <row r="251" spans="1:21" x14ac:dyDescent="0.25">
      <c r="A251" t="s">
        <v>1097</v>
      </c>
      <c r="B251">
        <v>1</v>
      </c>
      <c r="C251" t="s">
        <v>79</v>
      </c>
      <c r="D251" t="s">
        <v>109</v>
      </c>
      <c r="E251" t="s">
        <v>1098</v>
      </c>
      <c r="F251" t="s">
        <v>166</v>
      </c>
      <c r="G251" t="s">
        <v>72</v>
      </c>
      <c r="H251" t="s">
        <v>136</v>
      </c>
      <c r="I251" t="s">
        <v>22</v>
      </c>
      <c r="J251" t="s">
        <v>131</v>
      </c>
      <c r="K251" t="s">
        <v>1099</v>
      </c>
      <c r="L251" t="s">
        <v>1100</v>
      </c>
      <c r="M251">
        <v>0.58861111099999996</v>
      </c>
      <c r="N251">
        <v>0</v>
      </c>
      <c r="O251">
        <v>29</v>
      </c>
      <c r="P251">
        <v>17</v>
      </c>
      <c r="Q251">
        <v>133</v>
      </c>
      <c r="R251">
        <v>0</v>
      </c>
      <c r="S251">
        <v>17.069721999999999</v>
      </c>
      <c r="T251">
        <v>10.006389</v>
      </c>
      <c r="U251">
        <v>78.285278000000005</v>
      </c>
    </row>
    <row r="252" spans="1:21" x14ac:dyDescent="0.25">
      <c r="A252" t="s">
        <v>1101</v>
      </c>
      <c r="B252">
        <v>1</v>
      </c>
      <c r="C252" t="s">
        <v>78</v>
      </c>
      <c r="D252" t="s">
        <v>104</v>
      </c>
      <c r="E252" t="s">
        <v>1102</v>
      </c>
      <c r="F252" t="s">
        <v>231</v>
      </c>
      <c r="G252" t="s">
        <v>71</v>
      </c>
      <c r="H252" t="s">
        <v>136</v>
      </c>
      <c r="I252" t="s">
        <v>22</v>
      </c>
      <c r="J252" t="s">
        <v>131</v>
      </c>
      <c r="K252" t="s">
        <v>1103</v>
      </c>
      <c r="L252" t="s">
        <v>1104</v>
      </c>
      <c r="M252">
        <v>66.760277776999999</v>
      </c>
      <c r="N252">
        <v>0</v>
      </c>
      <c r="O252">
        <v>1</v>
      </c>
      <c r="P252">
        <v>0</v>
      </c>
      <c r="Q252">
        <v>0</v>
      </c>
      <c r="R252">
        <v>0</v>
      </c>
      <c r="S252">
        <v>66.760278</v>
      </c>
      <c r="T252">
        <v>0</v>
      </c>
      <c r="U252">
        <v>0</v>
      </c>
    </row>
    <row r="253" spans="1:21" x14ac:dyDescent="0.25">
      <c r="A253" t="s">
        <v>1105</v>
      </c>
      <c r="B253">
        <v>1</v>
      </c>
      <c r="C253" t="s">
        <v>78</v>
      </c>
      <c r="D253" t="s">
        <v>91</v>
      </c>
      <c r="E253" t="s">
        <v>1106</v>
      </c>
      <c r="F253" t="s">
        <v>313</v>
      </c>
      <c r="G253" t="s">
        <v>71</v>
      </c>
      <c r="H253" t="s">
        <v>136</v>
      </c>
      <c r="I253" t="s">
        <v>22</v>
      </c>
      <c r="J253" t="s">
        <v>131</v>
      </c>
      <c r="K253" t="s">
        <v>1107</v>
      </c>
      <c r="L253" t="s">
        <v>1108</v>
      </c>
      <c r="M253">
        <v>1.2008333330000001</v>
      </c>
      <c r="N253">
        <v>0</v>
      </c>
      <c r="O253">
        <v>59</v>
      </c>
      <c r="P253">
        <v>0</v>
      </c>
      <c r="Q253">
        <v>0</v>
      </c>
      <c r="R253">
        <v>0</v>
      </c>
      <c r="S253">
        <v>70.849166999999994</v>
      </c>
      <c r="T253">
        <v>0</v>
      </c>
      <c r="U253">
        <v>0</v>
      </c>
    </row>
    <row r="254" spans="1:21" x14ac:dyDescent="0.25">
      <c r="A254" t="s">
        <v>1109</v>
      </c>
      <c r="B254">
        <v>1</v>
      </c>
      <c r="C254" t="s">
        <v>78</v>
      </c>
      <c r="D254" t="s">
        <v>91</v>
      </c>
      <c r="E254" t="s">
        <v>1110</v>
      </c>
      <c r="F254" t="s">
        <v>313</v>
      </c>
      <c r="G254" t="s">
        <v>71</v>
      </c>
      <c r="H254" t="s">
        <v>136</v>
      </c>
      <c r="I254" t="s">
        <v>22</v>
      </c>
      <c r="J254" t="s">
        <v>131</v>
      </c>
      <c r="K254" t="s">
        <v>1111</v>
      </c>
      <c r="L254" t="s">
        <v>1112</v>
      </c>
      <c r="M254">
        <v>3.6805555550000002</v>
      </c>
      <c r="N254">
        <v>0</v>
      </c>
      <c r="O254">
        <v>68</v>
      </c>
      <c r="P254">
        <v>0</v>
      </c>
      <c r="Q254">
        <v>0</v>
      </c>
      <c r="R254">
        <v>0</v>
      </c>
      <c r="S254">
        <v>250.27777800000001</v>
      </c>
      <c r="T254">
        <v>0</v>
      </c>
      <c r="U254">
        <v>0</v>
      </c>
    </row>
    <row r="255" spans="1:21" x14ac:dyDescent="0.25">
      <c r="A255" t="s">
        <v>1113</v>
      </c>
      <c r="B255">
        <v>1</v>
      </c>
      <c r="C255" t="s">
        <v>78</v>
      </c>
      <c r="D255" t="s">
        <v>102</v>
      </c>
      <c r="E255" t="s">
        <v>1114</v>
      </c>
      <c r="F255" t="s">
        <v>296</v>
      </c>
      <c r="G255" t="s">
        <v>72</v>
      </c>
      <c r="H255" t="s">
        <v>136</v>
      </c>
      <c r="I255" t="s">
        <v>22</v>
      </c>
      <c r="J255" t="s">
        <v>221</v>
      </c>
      <c r="K255" t="s">
        <v>1115</v>
      </c>
      <c r="L255" t="s">
        <v>1116</v>
      </c>
      <c r="M255">
        <v>0.47722222199999997</v>
      </c>
      <c r="N255">
        <v>51</v>
      </c>
      <c r="O255">
        <v>11</v>
      </c>
      <c r="P255">
        <v>45</v>
      </c>
      <c r="Q255">
        <v>320</v>
      </c>
      <c r="R255">
        <v>24.338332999999999</v>
      </c>
      <c r="S255">
        <v>5.2494440000000004</v>
      </c>
      <c r="T255">
        <v>21.475000000000001</v>
      </c>
      <c r="U255">
        <v>152.71111099999999</v>
      </c>
    </row>
    <row r="256" spans="1:21" x14ac:dyDescent="0.25">
      <c r="A256" t="s">
        <v>1117</v>
      </c>
      <c r="B256">
        <v>1</v>
      </c>
      <c r="C256" t="s">
        <v>78</v>
      </c>
      <c r="D256" t="s">
        <v>102</v>
      </c>
      <c r="E256" t="s">
        <v>1118</v>
      </c>
      <c r="F256" t="s">
        <v>166</v>
      </c>
      <c r="G256" t="s">
        <v>72</v>
      </c>
      <c r="H256" t="s">
        <v>136</v>
      </c>
      <c r="I256" t="s">
        <v>22</v>
      </c>
      <c r="J256" t="s">
        <v>131</v>
      </c>
      <c r="K256" t="s">
        <v>1119</v>
      </c>
      <c r="L256" t="s">
        <v>1120</v>
      </c>
      <c r="M256">
        <v>8.5760000000000003E-2</v>
      </c>
      <c r="N256">
        <v>5</v>
      </c>
      <c r="O256">
        <v>4812</v>
      </c>
      <c r="P256">
        <v>569</v>
      </c>
      <c r="Q256">
        <v>4106</v>
      </c>
      <c r="R256">
        <v>0.42880000000000001</v>
      </c>
      <c r="S256">
        <v>412.67712</v>
      </c>
      <c r="T256">
        <v>48.797440000000002</v>
      </c>
      <c r="U256">
        <v>352.13056</v>
      </c>
    </row>
    <row r="257" spans="1:21" x14ac:dyDescent="0.25">
      <c r="A257" t="s">
        <v>1121</v>
      </c>
      <c r="B257">
        <v>1</v>
      </c>
      <c r="C257" t="s">
        <v>78</v>
      </c>
      <c r="D257" t="s">
        <v>102</v>
      </c>
      <c r="E257" t="s">
        <v>1122</v>
      </c>
      <c r="F257" t="s">
        <v>129</v>
      </c>
      <c r="G257" t="s">
        <v>72</v>
      </c>
      <c r="H257" t="s">
        <v>136</v>
      </c>
      <c r="I257" t="s">
        <v>22</v>
      </c>
      <c r="J257" t="s">
        <v>221</v>
      </c>
      <c r="K257" t="s">
        <v>1123</v>
      </c>
      <c r="L257" t="s">
        <v>1124</v>
      </c>
      <c r="M257">
        <v>1.511666666</v>
      </c>
      <c r="N257">
        <v>47</v>
      </c>
      <c r="O257">
        <v>11</v>
      </c>
      <c r="P257">
        <v>45</v>
      </c>
      <c r="Q257">
        <v>320</v>
      </c>
      <c r="R257">
        <v>71.048333</v>
      </c>
      <c r="S257">
        <v>16.628333000000001</v>
      </c>
      <c r="T257">
        <v>68.025000000000006</v>
      </c>
      <c r="U257">
        <v>483.73333300000002</v>
      </c>
    </row>
    <row r="258" spans="1:21" x14ac:dyDescent="0.25">
      <c r="A258" t="s">
        <v>1125</v>
      </c>
      <c r="B258">
        <v>1</v>
      </c>
      <c r="C258" t="s">
        <v>78</v>
      </c>
      <c r="D258" t="s">
        <v>102</v>
      </c>
      <c r="E258" t="s">
        <v>1126</v>
      </c>
      <c r="F258" t="s">
        <v>166</v>
      </c>
      <c r="G258" t="s">
        <v>72</v>
      </c>
      <c r="H258" t="s">
        <v>136</v>
      </c>
      <c r="I258" t="s">
        <v>22</v>
      </c>
      <c r="J258" t="s">
        <v>131</v>
      </c>
      <c r="K258" t="s">
        <v>1127</v>
      </c>
      <c r="L258" t="s">
        <v>1128</v>
      </c>
      <c r="M258">
        <v>0.133333333</v>
      </c>
      <c r="N258">
        <v>49</v>
      </c>
      <c r="O258">
        <v>3605</v>
      </c>
      <c r="P258">
        <v>132</v>
      </c>
      <c r="Q258">
        <v>1226</v>
      </c>
      <c r="R258">
        <v>6.5333329999999998</v>
      </c>
      <c r="S258">
        <v>480.66666500000002</v>
      </c>
      <c r="T258">
        <v>17.600000000000001</v>
      </c>
      <c r="U258">
        <v>163.466666</v>
      </c>
    </row>
    <row r="259" spans="1:21" x14ac:dyDescent="0.25">
      <c r="A259" t="s">
        <v>1129</v>
      </c>
      <c r="B259">
        <v>1</v>
      </c>
      <c r="C259" t="s">
        <v>78</v>
      </c>
      <c r="D259" t="s">
        <v>102</v>
      </c>
      <c r="E259" t="s">
        <v>1130</v>
      </c>
      <c r="F259" t="s">
        <v>129</v>
      </c>
      <c r="G259" t="s">
        <v>72</v>
      </c>
      <c r="H259" t="s">
        <v>136</v>
      </c>
      <c r="I259" t="s">
        <v>22</v>
      </c>
      <c r="J259" t="s">
        <v>131</v>
      </c>
      <c r="K259" t="s">
        <v>1131</v>
      </c>
      <c r="L259" t="s">
        <v>1132</v>
      </c>
      <c r="M259">
        <v>3.8258333329999998</v>
      </c>
      <c r="N259">
        <v>0</v>
      </c>
      <c r="O259">
        <v>0</v>
      </c>
      <c r="P259">
        <v>6</v>
      </c>
      <c r="Q259">
        <v>385</v>
      </c>
      <c r="R259">
        <v>0</v>
      </c>
      <c r="S259">
        <v>0</v>
      </c>
      <c r="T259">
        <v>22.954999999999998</v>
      </c>
      <c r="U259">
        <v>1472.945833</v>
      </c>
    </row>
    <row r="260" spans="1:21" x14ac:dyDescent="0.25">
      <c r="A260" t="s">
        <v>1133</v>
      </c>
      <c r="B260">
        <v>1</v>
      </c>
      <c r="C260" t="s">
        <v>78</v>
      </c>
      <c r="D260" t="s">
        <v>91</v>
      </c>
      <c r="E260" t="s">
        <v>1110</v>
      </c>
      <c r="F260" t="s">
        <v>313</v>
      </c>
      <c r="G260" t="s">
        <v>71</v>
      </c>
      <c r="H260" t="s">
        <v>136</v>
      </c>
      <c r="I260" t="s">
        <v>22</v>
      </c>
      <c r="J260" t="s">
        <v>131</v>
      </c>
      <c r="K260" t="s">
        <v>1134</v>
      </c>
      <c r="L260" t="s">
        <v>1135</v>
      </c>
      <c r="M260">
        <v>0.67027777700000002</v>
      </c>
      <c r="N260">
        <v>0</v>
      </c>
      <c r="O260">
        <v>68</v>
      </c>
      <c r="P260">
        <v>0</v>
      </c>
      <c r="Q260">
        <v>0</v>
      </c>
      <c r="R260">
        <v>0</v>
      </c>
      <c r="S260">
        <v>45.578888999999997</v>
      </c>
      <c r="T260">
        <v>0</v>
      </c>
      <c r="U260">
        <v>0</v>
      </c>
    </row>
    <row r="261" spans="1:21" x14ac:dyDescent="0.25">
      <c r="A261" t="s">
        <v>1136</v>
      </c>
      <c r="B261">
        <v>1</v>
      </c>
      <c r="C261" t="s">
        <v>78</v>
      </c>
      <c r="D261" t="s">
        <v>91</v>
      </c>
      <c r="E261" t="s">
        <v>1137</v>
      </c>
      <c r="F261" t="s">
        <v>226</v>
      </c>
      <c r="G261" t="s">
        <v>72</v>
      </c>
      <c r="H261" t="s">
        <v>136</v>
      </c>
      <c r="I261" t="s">
        <v>22</v>
      </c>
      <c r="J261" t="s">
        <v>131</v>
      </c>
      <c r="K261" t="s">
        <v>1138</v>
      </c>
      <c r="L261" t="s">
        <v>1139</v>
      </c>
      <c r="M261">
        <v>2.406111111</v>
      </c>
      <c r="N261">
        <v>0</v>
      </c>
      <c r="O261">
        <v>0</v>
      </c>
      <c r="P261">
        <v>0</v>
      </c>
      <c r="Q261">
        <v>100</v>
      </c>
      <c r="R261">
        <v>0</v>
      </c>
      <c r="S261">
        <v>0</v>
      </c>
      <c r="T261">
        <v>0</v>
      </c>
      <c r="U261">
        <v>240.61111099999999</v>
      </c>
    </row>
    <row r="262" spans="1:21" x14ac:dyDescent="0.25">
      <c r="A262" t="s">
        <v>1140</v>
      </c>
      <c r="B262">
        <v>1</v>
      </c>
      <c r="C262" t="s">
        <v>78</v>
      </c>
      <c r="D262" t="s">
        <v>91</v>
      </c>
      <c r="E262" t="s">
        <v>1141</v>
      </c>
      <c r="F262" t="s">
        <v>231</v>
      </c>
      <c r="G262" t="s">
        <v>71</v>
      </c>
      <c r="H262" t="s">
        <v>136</v>
      </c>
      <c r="I262" t="s">
        <v>22</v>
      </c>
      <c r="J262" t="s">
        <v>131</v>
      </c>
      <c r="K262" t="s">
        <v>1142</v>
      </c>
      <c r="L262" t="s">
        <v>1143</v>
      </c>
      <c r="M262">
        <v>6.7872222219999996</v>
      </c>
      <c r="N262">
        <v>0</v>
      </c>
      <c r="O262">
        <v>0</v>
      </c>
      <c r="P262">
        <v>0</v>
      </c>
      <c r="Q262">
        <v>1</v>
      </c>
      <c r="R262">
        <v>0</v>
      </c>
      <c r="S262">
        <v>0</v>
      </c>
      <c r="T262">
        <v>0</v>
      </c>
      <c r="U262">
        <v>6.7872219999999999</v>
      </c>
    </row>
    <row r="263" spans="1:21" x14ac:dyDescent="0.25">
      <c r="A263" t="s">
        <v>1144</v>
      </c>
      <c r="B263">
        <v>1</v>
      </c>
      <c r="C263" t="s">
        <v>78</v>
      </c>
      <c r="D263" t="s">
        <v>104</v>
      </c>
      <c r="E263" t="s">
        <v>1145</v>
      </c>
      <c r="F263" t="s">
        <v>313</v>
      </c>
      <c r="G263" t="s">
        <v>71</v>
      </c>
      <c r="H263" t="s">
        <v>136</v>
      </c>
      <c r="I263" t="s">
        <v>22</v>
      </c>
      <c r="J263" t="s">
        <v>131</v>
      </c>
      <c r="K263" t="s">
        <v>1146</v>
      </c>
      <c r="L263" t="s">
        <v>1147</v>
      </c>
      <c r="M263">
        <v>1.8052777769999999</v>
      </c>
      <c r="N263">
        <v>0</v>
      </c>
      <c r="O263">
        <v>0</v>
      </c>
      <c r="P263">
        <v>0</v>
      </c>
      <c r="Q263">
        <v>1</v>
      </c>
      <c r="R263">
        <v>0</v>
      </c>
      <c r="S263">
        <v>0</v>
      </c>
      <c r="T263">
        <v>0</v>
      </c>
      <c r="U263">
        <v>1.8052779999999999</v>
      </c>
    </row>
    <row r="264" spans="1:21" x14ac:dyDescent="0.25">
      <c r="A264" t="s">
        <v>1148</v>
      </c>
      <c r="B264">
        <v>1</v>
      </c>
      <c r="C264" t="s">
        <v>79</v>
      </c>
      <c r="D264" t="s">
        <v>118</v>
      </c>
      <c r="E264" t="s">
        <v>1149</v>
      </c>
      <c r="F264" t="s">
        <v>1150</v>
      </c>
      <c r="G264" t="s">
        <v>71</v>
      </c>
      <c r="H264" t="s">
        <v>136</v>
      </c>
      <c r="I264" t="s">
        <v>22</v>
      </c>
      <c r="J264" t="s">
        <v>131</v>
      </c>
      <c r="K264" t="s">
        <v>1151</v>
      </c>
      <c r="L264" t="s">
        <v>1152</v>
      </c>
      <c r="M264">
        <v>1.2438888880000001</v>
      </c>
      <c r="N264">
        <v>0</v>
      </c>
      <c r="O264">
        <v>11</v>
      </c>
      <c r="P264">
        <v>0</v>
      </c>
      <c r="Q264">
        <v>0</v>
      </c>
      <c r="R264">
        <v>0</v>
      </c>
      <c r="S264">
        <v>13.682778000000001</v>
      </c>
      <c r="T264">
        <v>0</v>
      </c>
      <c r="U264">
        <v>0</v>
      </c>
    </row>
    <row r="265" spans="1:21" x14ac:dyDescent="0.25">
      <c r="A265" t="s">
        <v>1153</v>
      </c>
      <c r="B265">
        <v>1</v>
      </c>
      <c r="C265" t="s">
        <v>78</v>
      </c>
      <c r="D265" t="s">
        <v>101</v>
      </c>
      <c r="E265" t="s">
        <v>1154</v>
      </c>
      <c r="F265" t="s">
        <v>892</v>
      </c>
      <c r="G265" t="s">
        <v>71</v>
      </c>
      <c r="H265" t="s">
        <v>136</v>
      </c>
      <c r="I265" t="s">
        <v>22</v>
      </c>
      <c r="J265" t="s">
        <v>131</v>
      </c>
      <c r="K265" t="s">
        <v>1155</v>
      </c>
      <c r="L265" t="s">
        <v>1156</v>
      </c>
      <c r="M265">
        <v>1.4355555550000001</v>
      </c>
      <c r="N265">
        <v>0</v>
      </c>
      <c r="O265">
        <v>0</v>
      </c>
      <c r="P265">
        <v>0</v>
      </c>
      <c r="Q265">
        <v>204</v>
      </c>
      <c r="R265">
        <v>0</v>
      </c>
      <c r="S265">
        <v>0</v>
      </c>
      <c r="T265">
        <v>0</v>
      </c>
      <c r="U265">
        <v>292.85333300000002</v>
      </c>
    </row>
    <row r="266" spans="1:21" x14ac:dyDescent="0.25">
      <c r="A266" t="s">
        <v>1157</v>
      </c>
      <c r="B266">
        <v>1</v>
      </c>
      <c r="C266" t="s">
        <v>78</v>
      </c>
      <c r="D266" t="s">
        <v>101</v>
      </c>
      <c r="E266" t="s">
        <v>1158</v>
      </c>
      <c r="F266" t="s">
        <v>531</v>
      </c>
      <c r="G266" t="s">
        <v>72</v>
      </c>
      <c r="H266" t="s">
        <v>136</v>
      </c>
      <c r="I266" t="s">
        <v>22</v>
      </c>
      <c r="J266" t="s">
        <v>131</v>
      </c>
      <c r="K266" t="s">
        <v>1159</v>
      </c>
      <c r="L266" t="s">
        <v>1160</v>
      </c>
      <c r="M266">
        <v>0.39361111100000001</v>
      </c>
      <c r="N266">
        <v>5</v>
      </c>
      <c r="O266">
        <v>1273</v>
      </c>
      <c r="P266">
        <v>66</v>
      </c>
      <c r="Q266">
        <v>1440</v>
      </c>
      <c r="R266">
        <v>1.968056</v>
      </c>
      <c r="S266">
        <v>501.06694399999998</v>
      </c>
      <c r="T266">
        <v>25.978332999999999</v>
      </c>
      <c r="U266">
        <v>566.79999999999995</v>
      </c>
    </row>
    <row r="267" spans="1:21" x14ac:dyDescent="0.25">
      <c r="A267" t="s">
        <v>1161</v>
      </c>
      <c r="B267">
        <v>1</v>
      </c>
      <c r="C267" t="s">
        <v>78</v>
      </c>
      <c r="D267" t="s">
        <v>101</v>
      </c>
      <c r="E267" t="s">
        <v>1158</v>
      </c>
      <c r="F267" t="s">
        <v>166</v>
      </c>
      <c r="G267" t="s">
        <v>72</v>
      </c>
      <c r="H267" t="s">
        <v>136</v>
      </c>
      <c r="I267" t="s">
        <v>22</v>
      </c>
      <c r="J267" t="s">
        <v>131</v>
      </c>
      <c r="K267" t="s">
        <v>1162</v>
      </c>
      <c r="L267" t="s">
        <v>1163</v>
      </c>
      <c r="M267">
        <v>1.2338888880000001</v>
      </c>
      <c r="N267">
        <v>5</v>
      </c>
      <c r="O267">
        <v>1273</v>
      </c>
      <c r="P267">
        <v>66</v>
      </c>
      <c r="Q267">
        <v>1440</v>
      </c>
      <c r="R267">
        <v>6.1694440000000004</v>
      </c>
      <c r="S267">
        <v>1570.740554</v>
      </c>
      <c r="T267">
        <v>81.436667</v>
      </c>
      <c r="U267">
        <v>1776.7999990000001</v>
      </c>
    </row>
    <row r="268" spans="1:21" x14ac:dyDescent="0.25">
      <c r="A268" t="s">
        <v>1164</v>
      </c>
      <c r="B268">
        <v>1</v>
      </c>
      <c r="C268" t="s">
        <v>78</v>
      </c>
      <c r="D268" t="s">
        <v>101</v>
      </c>
      <c r="E268" t="s">
        <v>1158</v>
      </c>
      <c r="F268" t="s">
        <v>166</v>
      </c>
      <c r="G268" t="s">
        <v>72</v>
      </c>
      <c r="H268" t="s">
        <v>136</v>
      </c>
      <c r="I268" t="s">
        <v>22</v>
      </c>
      <c r="J268" t="s">
        <v>131</v>
      </c>
      <c r="K268" t="s">
        <v>1165</v>
      </c>
      <c r="L268" t="s">
        <v>1166</v>
      </c>
      <c r="M268">
        <v>0.52749999999999997</v>
      </c>
      <c r="N268">
        <v>5</v>
      </c>
      <c r="O268">
        <v>1273</v>
      </c>
      <c r="P268">
        <v>66</v>
      </c>
      <c r="Q268">
        <v>1440</v>
      </c>
      <c r="R268">
        <v>2.6375000000000002</v>
      </c>
      <c r="S268">
        <v>671.50750000000005</v>
      </c>
      <c r="T268">
        <v>34.814999999999998</v>
      </c>
      <c r="U268">
        <v>759.6</v>
      </c>
    </row>
    <row r="269" spans="1:21" x14ac:dyDescent="0.25">
      <c r="A269" t="s">
        <v>1167</v>
      </c>
      <c r="B269">
        <v>1</v>
      </c>
      <c r="C269" t="s">
        <v>78</v>
      </c>
      <c r="D269" t="s">
        <v>103</v>
      </c>
      <c r="E269" t="s">
        <v>1168</v>
      </c>
      <c r="F269" t="s">
        <v>231</v>
      </c>
      <c r="G269" t="s">
        <v>71</v>
      </c>
      <c r="H269" t="s">
        <v>136</v>
      </c>
      <c r="I269" t="s">
        <v>22</v>
      </c>
      <c r="J269" t="s">
        <v>131</v>
      </c>
      <c r="K269" t="s">
        <v>1169</v>
      </c>
      <c r="L269" t="s">
        <v>1170</v>
      </c>
      <c r="M269">
        <v>2.6572222220000001</v>
      </c>
      <c r="N269">
        <v>0</v>
      </c>
      <c r="O269">
        <v>2</v>
      </c>
      <c r="P269">
        <v>0</v>
      </c>
      <c r="Q269">
        <v>0</v>
      </c>
      <c r="R269">
        <v>0</v>
      </c>
      <c r="S269">
        <v>5.3144439999999999</v>
      </c>
      <c r="T269">
        <v>0</v>
      </c>
      <c r="U269">
        <v>0</v>
      </c>
    </row>
    <row r="270" spans="1:21" x14ac:dyDescent="0.25">
      <c r="A270" t="s">
        <v>1171</v>
      </c>
      <c r="B270">
        <v>1</v>
      </c>
      <c r="C270" t="s">
        <v>78</v>
      </c>
      <c r="D270" t="s">
        <v>92</v>
      </c>
      <c r="E270" t="s">
        <v>1172</v>
      </c>
      <c r="F270" t="s">
        <v>226</v>
      </c>
      <c r="G270" t="s">
        <v>72</v>
      </c>
      <c r="H270" t="s">
        <v>136</v>
      </c>
      <c r="I270" t="s">
        <v>22</v>
      </c>
      <c r="J270" t="s">
        <v>131</v>
      </c>
      <c r="K270" t="s">
        <v>1173</v>
      </c>
      <c r="L270" t="s">
        <v>1174</v>
      </c>
      <c r="M270">
        <v>2.8224999999999998</v>
      </c>
      <c r="N270">
        <v>0</v>
      </c>
      <c r="O270">
        <v>20</v>
      </c>
      <c r="P270">
        <v>0</v>
      </c>
      <c r="Q270">
        <v>37</v>
      </c>
      <c r="R270">
        <v>0</v>
      </c>
      <c r="S270">
        <v>56.45</v>
      </c>
      <c r="T270">
        <v>0</v>
      </c>
      <c r="U270">
        <v>104.4325</v>
      </c>
    </row>
    <row r="271" spans="1:21" x14ac:dyDescent="0.25">
      <c r="A271" t="s">
        <v>1175</v>
      </c>
      <c r="B271">
        <v>1</v>
      </c>
      <c r="C271" t="s">
        <v>78</v>
      </c>
      <c r="D271" t="s">
        <v>92</v>
      </c>
      <c r="E271" t="s">
        <v>1176</v>
      </c>
      <c r="F271" t="s">
        <v>780</v>
      </c>
      <c r="G271" t="s">
        <v>71</v>
      </c>
      <c r="H271" t="s">
        <v>136</v>
      </c>
      <c r="I271" t="s">
        <v>22</v>
      </c>
      <c r="J271" t="s">
        <v>131</v>
      </c>
      <c r="K271" t="s">
        <v>1177</v>
      </c>
      <c r="L271" t="s">
        <v>1178</v>
      </c>
      <c r="M271">
        <v>3.0727777770000002</v>
      </c>
      <c r="N271">
        <v>0</v>
      </c>
      <c r="O271">
        <v>16</v>
      </c>
      <c r="P271">
        <v>0</v>
      </c>
      <c r="Q271">
        <v>1</v>
      </c>
      <c r="R271">
        <v>0</v>
      </c>
      <c r="S271">
        <v>49.164444000000003</v>
      </c>
      <c r="T271">
        <v>0</v>
      </c>
      <c r="U271">
        <v>3.072778</v>
      </c>
    </row>
    <row r="272" spans="1:21" x14ac:dyDescent="0.25">
      <c r="A272" t="s">
        <v>1179</v>
      </c>
      <c r="B272">
        <v>1</v>
      </c>
      <c r="C272" t="s">
        <v>78</v>
      </c>
      <c r="D272" t="s">
        <v>92</v>
      </c>
      <c r="E272" t="s">
        <v>1180</v>
      </c>
      <c r="F272" t="s">
        <v>313</v>
      </c>
      <c r="G272" t="s">
        <v>71</v>
      </c>
      <c r="H272" t="s">
        <v>136</v>
      </c>
      <c r="I272" t="s">
        <v>22</v>
      </c>
      <c r="J272" t="s">
        <v>131</v>
      </c>
      <c r="K272" t="s">
        <v>1181</v>
      </c>
      <c r="L272" t="s">
        <v>1182</v>
      </c>
      <c r="M272">
        <v>0.60777777700000002</v>
      </c>
      <c r="N272">
        <v>0</v>
      </c>
      <c r="O272">
        <v>163</v>
      </c>
      <c r="P272">
        <v>0</v>
      </c>
      <c r="Q272">
        <v>0</v>
      </c>
      <c r="R272">
        <v>0</v>
      </c>
      <c r="S272">
        <v>99.067778000000004</v>
      </c>
      <c r="T272">
        <v>0</v>
      </c>
      <c r="U272">
        <v>0</v>
      </c>
    </row>
    <row r="273" spans="1:21" x14ac:dyDescent="0.25">
      <c r="A273" t="s">
        <v>1183</v>
      </c>
      <c r="B273">
        <v>1</v>
      </c>
      <c r="C273" t="s">
        <v>78</v>
      </c>
      <c r="D273" t="s">
        <v>92</v>
      </c>
      <c r="E273" t="s">
        <v>1180</v>
      </c>
      <c r="F273" t="s">
        <v>313</v>
      </c>
      <c r="G273" t="s">
        <v>71</v>
      </c>
      <c r="H273" t="s">
        <v>136</v>
      </c>
      <c r="I273" t="s">
        <v>22</v>
      </c>
      <c r="J273" t="s">
        <v>131</v>
      </c>
      <c r="K273" t="s">
        <v>1184</v>
      </c>
      <c r="L273" t="s">
        <v>1185</v>
      </c>
      <c r="M273">
        <v>1.100833333</v>
      </c>
      <c r="N273">
        <v>0</v>
      </c>
      <c r="O273">
        <v>163</v>
      </c>
      <c r="P273">
        <v>0</v>
      </c>
      <c r="Q273">
        <v>0</v>
      </c>
      <c r="R273">
        <v>0</v>
      </c>
      <c r="S273">
        <v>179.435833</v>
      </c>
      <c r="T273">
        <v>0</v>
      </c>
      <c r="U273">
        <v>0</v>
      </c>
    </row>
    <row r="274" spans="1:21" x14ac:dyDescent="0.25">
      <c r="A274" t="s">
        <v>1186</v>
      </c>
      <c r="B274">
        <v>1</v>
      </c>
      <c r="C274" t="s">
        <v>78</v>
      </c>
      <c r="D274" t="s">
        <v>92</v>
      </c>
      <c r="E274" t="s">
        <v>1187</v>
      </c>
      <c r="F274" t="s">
        <v>231</v>
      </c>
      <c r="G274" t="s">
        <v>71</v>
      </c>
      <c r="H274" t="s">
        <v>136</v>
      </c>
      <c r="I274" t="s">
        <v>22</v>
      </c>
      <c r="J274" t="s">
        <v>131</v>
      </c>
      <c r="K274" t="s">
        <v>1188</v>
      </c>
      <c r="L274" t="s">
        <v>1189</v>
      </c>
      <c r="M274">
        <v>16.327222222</v>
      </c>
      <c r="N274">
        <v>0</v>
      </c>
      <c r="O274">
        <v>1</v>
      </c>
      <c r="P274">
        <v>0</v>
      </c>
      <c r="Q274">
        <v>0</v>
      </c>
      <c r="R274">
        <v>0</v>
      </c>
      <c r="S274">
        <v>16.327221999999999</v>
      </c>
      <c r="T274">
        <v>0</v>
      </c>
      <c r="U274">
        <v>0</v>
      </c>
    </row>
    <row r="275" spans="1:21" x14ac:dyDescent="0.25">
      <c r="A275" t="s">
        <v>1190</v>
      </c>
      <c r="B275">
        <v>1</v>
      </c>
      <c r="C275" t="s">
        <v>78</v>
      </c>
      <c r="D275" t="s">
        <v>91</v>
      </c>
      <c r="E275" t="s">
        <v>1191</v>
      </c>
      <c r="F275" t="s">
        <v>296</v>
      </c>
      <c r="G275" t="s">
        <v>72</v>
      </c>
      <c r="H275" t="s">
        <v>136</v>
      </c>
      <c r="I275" t="s">
        <v>22</v>
      </c>
      <c r="J275" t="s">
        <v>221</v>
      </c>
      <c r="K275" t="s">
        <v>1192</v>
      </c>
      <c r="L275" t="s">
        <v>1193</v>
      </c>
      <c r="M275">
        <v>2.1527777769999998</v>
      </c>
      <c r="N275">
        <v>0</v>
      </c>
      <c r="O275">
        <v>4136</v>
      </c>
      <c r="P275">
        <v>0</v>
      </c>
      <c r="Q275">
        <v>5</v>
      </c>
      <c r="R275">
        <v>0</v>
      </c>
      <c r="S275">
        <v>8903.8888860000006</v>
      </c>
      <c r="T275">
        <v>0</v>
      </c>
      <c r="U275">
        <v>10.763889000000001</v>
      </c>
    </row>
    <row r="276" spans="1:21" x14ac:dyDescent="0.25">
      <c r="A276" t="s">
        <v>1194</v>
      </c>
      <c r="B276">
        <v>1</v>
      </c>
      <c r="C276" t="s">
        <v>78</v>
      </c>
      <c r="D276" t="s">
        <v>91</v>
      </c>
      <c r="E276" t="s">
        <v>1195</v>
      </c>
      <c r="F276" t="s">
        <v>166</v>
      </c>
      <c r="G276" t="s">
        <v>72</v>
      </c>
      <c r="H276" t="s">
        <v>136</v>
      </c>
      <c r="I276" t="s">
        <v>22</v>
      </c>
      <c r="J276" t="s">
        <v>131</v>
      </c>
      <c r="K276" t="s">
        <v>930</v>
      </c>
      <c r="L276" t="s">
        <v>1196</v>
      </c>
      <c r="M276">
        <v>0.40988888800000001</v>
      </c>
      <c r="N276">
        <v>4</v>
      </c>
      <c r="O276">
        <v>7818</v>
      </c>
      <c r="P276">
        <v>1</v>
      </c>
      <c r="Q276">
        <v>25</v>
      </c>
      <c r="R276">
        <v>1.639556</v>
      </c>
      <c r="S276">
        <v>3204.5113259999998</v>
      </c>
      <c r="T276">
        <v>0.409889</v>
      </c>
      <c r="U276">
        <v>10.247222000000001</v>
      </c>
    </row>
    <row r="277" spans="1:21" x14ac:dyDescent="0.25">
      <c r="A277" t="s">
        <v>1197</v>
      </c>
      <c r="B277">
        <v>1</v>
      </c>
      <c r="C277" t="s">
        <v>79</v>
      </c>
      <c r="D277" t="s">
        <v>109</v>
      </c>
      <c r="E277" t="s">
        <v>1198</v>
      </c>
      <c r="F277" t="s">
        <v>785</v>
      </c>
      <c r="G277" t="s">
        <v>71</v>
      </c>
      <c r="H277" t="s">
        <v>136</v>
      </c>
      <c r="I277" t="s">
        <v>22</v>
      </c>
      <c r="J277" t="s">
        <v>131</v>
      </c>
      <c r="K277" t="s">
        <v>1199</v>
      </c>
      <c r="L277" t="s">
        <v>1200</v>
      </c>
      <c r="M277">
        <v>0.76694444399999995</v>
      </c>
      <c r="N277">
        <v>0</v>
      </c>
      <c r="O277">
        <v>4</v>
      </c>
      <c r="P277">
        <v>0</v>
      </c>
      <c r="Q277">
        <v>0</v>
      </c>
      <c r="R277">
        <v>0</v>
      </c>
      <c r="S277">
        <v>3.0677780000000001</v>
      </c>
      <c r="T277">
        <v>0</v>
      </c>
      <c r="U277">
        <v>0</v>
      </c>
    </row>
    <row r="278" spans="1:21" x14ac:dyDescent="0.25">
      <c r="A278" t="s">
        <v>1201</v>
      </c>
      <c r="B278">
        <v>1</v>
      </c>
      <c r="C278" t="s">
        <v>79</v>
      </c>
      <c r="D278" t="s">
        <v>109</v>
      </c>
      <c r="E278" t="s">
        <v>1202</v>
      </c>
      <c r="F278" t="s">
        <v>166</v>
      </c>
      <c r="G278" t="s">
        <v>72</v>
      </c>
      <c r="H278" t="s">
        <v>136</v>
      </c>
      <c r="I278" t="s">
        <v>22</v>
      </c>
      <c r="J278" t="s">
        <v>131</v>
      </c>
      <c r="K278" t="s">
        <v>1203</v>
      </c>
      <c r="L278" t="s">
        <v>1204</v>
      </c>
      <c r="M278">
        <v>0.80666666600000003</v>
      </c>
      <c r="N278">
        <v>1</v>
      </c>
      <c r="O278">
        <v>5154</v>
      </c>
      <c r="P278">
        <v>7</v>
      </c>
      <c r="Q278">
        <v>194</v>
      </c>
      <c r="R278">
        <v>0.80666700000000002</v>
      </c>
      <c r="S278">
        <v>4157.5599970000003</v>
      </c>
      <c r="T278">
        <v>5.6466669999999999</v>
      </c>
      <c r="U278">
        <v>156.49333300000001</v>
      </c>
    </row>
    <row r="279" spans="1:21" x14ac:dyDescent="0.25">
      <c r="A279" t="s">
        <v>1205</v>
      </c>
      <c r="B279">
        <v>1</v>
      </c>
      <c r="C279" t="s">
        <v>79</v>
      </c>
      <c r="D279" t="s">
        <v>109</v>
      </c>
      <c r="E279" t="s">
        <v>1206</v>
      </c>
      <c r="F279" t="s">
        <v>231</v>
      </c>
      <c r="G279" t="s">
        <v>71</v>
      </c>
      <c r="H279" t="s">
        <v>136</v>
      </c>
      <c r="I279" t="s">
        <v>22</v>
      </c>
      <c r="J279" t="s">
        <v>131</v>
      </c>
      <c r="K279" t="s">
        <v>1207</v>
      </c>
      <c r="L279" t="s">
        <v>1208</v>
      </c>
      <c r="M279">
        <v>2.4133333330000002</v>
      </c>
      <c r="N279">
        <v>0</v>
      </c>
      <c r="O279">
        <v>2</v>
      </c>
      <c r="P279">
        <v>0</v>
      </c>
      <c r="Q279">
        <v>0</v>
      </c>
      <c r="R279">
        <v>0</v>
      </c>
      <c r="S279">
        <v>4.8266669999999996</v>
      </c>
      <c r="T279">
        <v>0</v>
      </c>
      <c r="U279">
        <v>0</v>
      </c>
    </row>
    <row r="280" spans="1:21" x14ac:dyDescent="0.25">
      <c r="A280" t="s">
        <v>1209</v>
      </c>
      <c r="B280">
        <v>1</v>
      </c>
      <c r="C280" t="s">
        <v>79</v>
      </c>
      <c r="D280" t="s">
        <v>109</v>
      </c>
      <c r="E280" t="s">
        <v>1210</v>
      </c>
      <c r="F280" t="s">
        <v>231</v>
      </c>
      <c r="G280" t="s">
        <v>71</v>
      </c>
      <c r="H280" t="s">
        <v>136</v>
      </c>
      <c r="I280" t="s">
        <v>22</v>
      </c>
      <c r="J280" t="s">
        <v>131</v>
      </c>
      <c r="K280" t="s">
        <v>1211</v>
      </c>
      <c r="L280" t="s">
        <v>1212</v>
      </c>
      <c r="M280">
        <v>0.61472222200000004</v>
      </c>
      <c r="N280">
        <v>0</v>
      </c>
      <c r="O280">
        <v>2</v>
      </c>
      <c r="P280">
        <v>0</v>
      </c>
      <c r="Q280">
        <v>0</v>
      </c>
      <c r="R280">
        <v>0</v>
      </c>
      <c r="S280">
        <v>1.229444</v>
      </c>
      <c r="T280">
        <v>0</v>
      </c>
      <c r="U280">
        <v>0</v>
      </c>
    </row>
    <row r="281" spans="1:21" x14ac:dyDescent="0.25">
      <c r="A281" t="s">
        <v>1213</v>
      </c>
      <c r="B281">
        <v>1</v>
      </c>
      <c r="C281" t="s">
        <v>78</v>
      </c>
      <c r="D281" t="s">
        <v>91</v>
      </c>
      <c r="E281" t="s">
        <v>1214</v>
      </c>
      <c r="F281" t="s">
        <v>296</v>
      </c>
      <c r="G281" t="s">
        <v>72</v>
      </c>
      <c r="H281" t="s">
        <v>136</v>
      </c>
      <c r="I281" t="s">
        <v>22</v>
      </c>
      <c r="J281" t="s">
        <v>221</v>
      </c>
      <c r="K281" t="s">
        <v>1215</v>
      </c>
      <c r="L281" t="s">
        <v>1216</v>
      </c>
      <c r="M281">
        <v>5.2933333329999996</v>
      </c>
      <c r="N281">
        <v>0</v>
      </c>
      <c r="O281">
        <v>0</v>
      </c>
      <c r="P281">
        <v>0</v>
      </c>
      <c r="Q281">
        <v>90</v>
      </c>
      <c r="R281">
        <v>0</v>
      </c>
      <c r="S281">
        <v>0</v>
      </c>
      <c r="T281">
        <v>0</v>
      </c>
      <c r="U281">
        <v>476.4</v>
      </c>
    </row>
    <row r="282" spans="1:21" x14ac:dyDescent="0.25">
      <c r="A282" t="s">
        <v>1217</v>
      </c>
      <c r="B282">
        <v>1</v>
      </c>
      <c r="C282" t="s">
        <v>79</v>
      </c>
      <c r="D282" t="s">
        <v>124</v>
      </c>
      <c r="E282" t="s">
        <v>1218</v>
      </c>
      <c r="F282" t="s">
        <v>166</v>
      </c>
      <c r="G282" t="s">
        <v>72</v>
      </c>
      <c r="H282" t="s">
        <v>136</v>
      </c>
      <c r="I282" t="s">
        <v>22</v>
      </c>
      <c r="J282" t="s">
        <v>131</v>
      </c>
      <c r="K282" t="s">
        <v>1219</v>
      </c>
      <c r="L282" t="s">
        <v>1220</v>
      </c>
      <c r="M282">
        <v>1.7933333330000001</v>
      </c>
      <c r="N282">
        <v>9</v>
      </c>
      <c r="O282">
        <v>0</v>
      </c>
      <c r="P282">
        <v>0</v>
      </c>
      <c r="Q282">
        <v>0</v>
      </c>
      <c r="R282">
        <v>16.14</v>
      </c>
      <c r="S282">
        <v>0</v>
      </c>
      <c r="T282">
        <v>0</v>
      </c>
      <c r="U282">
        <v>0</v>
      </c>
    </row>
    <row r="283" spans="1:21" x14ac:dyDescent="0.25">
      <c r="A283" t="s">
        <v>1221</v>
      </c>
      <c r="B283">
        <v>1</v>
      </c>
      <c r="C283" t="s">
        <v>78</v>
      </c>
      <c r="D283" t="s">
        <v>91</v>
      </c>
      <c r="E283" t="s">
        <v>1222</v>
      </c>
      <c r="F283" t="s">
        <v>296</v>
      </c>
      <c r="G283" t="s">
        <v>71</v>
      </c>
      <c r="H283" t="s">
        <v>136</v>
      </c>
      <c r="I283" t="s">
        <v>22</v>
      </c>
      <c r="J283" t="s">
        <v>221</v>
      </c>
      <c r="K283" t="s">
        <v>1223</v>
      </c>
      <c r="L283" t="s">
        <v>1224</v>
      </c>
      <c r="M283">
        <v>1.754444444</v>
      </c>
      <c r="N283">
        <v>0</v>
      </c>
      <c r="O283">
        <v>0</v>
      </c>
      <c r="P283">
        <v>0</v>
      </c>
      <c r="Q283">
        <v>26</v>
      </c>
      <c r="R283">
        <v>0</v>
      </c>
      <c r="S283">
        <v>0</v>
      </c>
      <c r="T283">
        <v>0</v>
      </c>
      <c r="U283">
        <v>45.615555999999998</v>
      </c>
    </row>
    <row r="284" spans="1:21" x14ac:dyDescent="0.25">
      <c r="A284" t="s">
        <v>1225</v>
      </c>
      <c r="B284">
        <v>1</v>
      </c>
      <c r="C284" t="s">
        <v>79</v>
      </c>
      <c r="D284" t="s">
        <v>124</v>
      </c>
      <c r="E284" t="s">
        <v>1226</v>
      </c>
      <c r="F284" t="s">
        <v>1227</v>
      </c>
      <c r="G284" t="s">
        <v>72</v>
      </c>
      <c r="H284" t="s">
        <v>136</v>
      </c>
      <c r="I284" t="s">
        <v>22</v>
      </c>
      <c r="J284" t="s">
        <v>131</v>
      </c>
      <c r="K284" t="s">
        <v>1228</v>
      </c>
      <c r="L284" t="s">
        <v>1229</v>
      </c>
      <c r="M284">
        <v>4.7166666660000001</v>
      </c>
      <c r="N284">
        <v>1</v>
      </c>
      <c r="O284">
        <v>0</v>
      </c>
      <c r="P284">
        <v>1</v>
      </c>
      <c r="Q284">
        <v>0</v>
      </c>
      <c r="R284">
        <v>4.7166670000000002</v>
      </c>
      <c r="S284">
        <v>0</v>
      </c>
      <c r="T284">
        <v>4.7166670000000002</v>
      </c>
      <c r="U284">
        <v>0</v>
      </c>
    </row>
    <row r="285" spans="1:21" x14ac:dyDescent="0.25">
      <c r="A285" t="s">
        <v>1230</v>
      </c>
      <c r="B285">
        <v>1</v>
      </c>
      <c r="C285" t="s">
        <v>78</v>
      </c>
      <c r="D285" t="s">
        <v>91</v>
      </c>
      <c r="E285" t="s">
        <v>1231</v>
      </c>
      <c r="F285" t="s">
        <v>313</v>
      </c>
      <c r="G285" t="s">
        <v>71</v>
      </c>
      <c r="H285" t="s">
        <v>136</v>
      </c>
      <c r="I285" t="s">
        <v>22</v>
      </c>
      <c r="J285" t="s">
        <v>131</v>
      </c>
      <c r="K285" t="s">
        <v>1232</v>
      </c>
      <c r="L285" t="s">
        <v>1233</v>
      </c>
      <c r="M285">
        <v>1.5322222219999999</v>
      </c>
      <c r="N285">
        <v>0</v>
      </c>
      <c r="O285">
        <v>0</v>
      </c>
      <c r="P285">
        <v>0</v>
      </c>
      <c r="Q285">
        <v>20</v>
      </c>
      <c r="R285">
        <v>0</v>
      </c>
      <c r="S285">
        <v>0</v>
      </c>
      <c r="T285">
        <v>0</v>
      </c>
      <c r="U285">
        <v>30.644444</v>
      </c>
    </row>
    <row r="286" spans="1:21" x14ac:dyDescent="0.25">
      <c r="A286" t="s">
        <v>1234</v>
      </c>
      <c r="B286">
        <v>1</v>
      </c>
      <c r="C286" t="s">
        <v>79</v>
      </c>
      <c r="D286" t="s">
        <v>124</v>
      </c>
      <c r="E286" t="s">
        <v>1218</v>
      </c>
      <c r="F286" t="s">
        <v>166</v>
      </c>
      <c r="G286" t="s">
        <v>72</v>
      </c>
      <c r="H286" t="s">
        <v>136</v>
      </c>
      <c r="I286" t="s">
        <v>22</v>
      </c>
      <c r="J286" t="s">
        <v>131</v>
      </c>
      <c r="K286" t="s">
        <v>1235</v>
      </c>
      <c r="L286" t="s">
        <v>1236</v>
      </c>
      <c r="M286">
        <v>3.7594444440000001</v>
      </c>
      <c r="N286">
        <v>9</v>
      </c>
      <c r="O286">
        <v>0</v>
      </c>
      <c r="P286">
        <v>0</v>
      </c>
      <c r="Q286">
        <v>0</v>
      </c>
      <c r="R286">
        <v>33.835000000000001</v>
      </c>
      <c r="S286">
        <v>0</v>
      </c>
      <c r="T286">
        <v>0</v>
      </c>
      <c r="U286">
        <v>0</v>
      </c>
    </row>
    <row r="287" spans="1:21" x14ac:dyDescent="0.25">
      <c r="A287" t="s">
        <v>1237</v>
      </c>
      <c r="B287">
        <v>1</v>
      </c>
      <c r="C287" t="s">
        <v>78</v>
      </c>
      <c r="D287" t="s">
        <v>100</v>
      </c>
      <c r="E287" t="s">
        <v>1238</v>
      </c>
      <c r="F287" t="s">
        <v>313</v>
      </c>
      <c r="G287" t="s">
        <v>71</v>
      </c>
      <c r="H287" t="s">
        <v>136</v>
      </c>
      <c r="I287" t="s">
        <v>22</v>
      </c>
      <c r="J287" t="s">
        <v>131</v>
      </c>
      <c r="K287" t="s">
        <v>1239</v>
      </c>
      <c r="L287" t="s">
        <v>1240</v>
      </c>
      <c r="M287">
        <v>1.516388888</v>
      </c>
      <c r="N287">
        <v>0</v>
      </c>
      <c r="O287">
        <v>57</v>
      </c>
      <c r="P287">
        <v>0</v>
      </c>
      <c r="Q287">
        <v>0</v>
      </c>
      <c r="R287">
        <v>0</v>
      </c>
      <c r="S287">
        <v>86.434167000000002</v>
      </c>
      <c r="T287">
        <v>0</v>
      </c>
      <c r="U287">
        <v>0</v>
      </c>
    </row>
    <row r="288" spans="1:21" x14ac:dyDescent="0.25">
      <c r="A288" t="s">
        <v>1241</v>
      </c>
      <c r="B288">
        <v>1</v>
      </c>
      <c r="C288" t="s">
        <v>78</v>
      </c>
      <c r="D288" t="s">
        <v>91</v>
      </c>
      <c r="E288" t="s">
        <v>1242</v>
      </c>
      <c r="F288" t="s">
        <v>313</v>
      </c>
      <c r="G288" t="s">
        <v>71</v>
      </c>
      <c r="H288" t="s">
        <v>136</v>
      </c>
      <c r="I288" t="s">
        <v>22</v>
      </c>
      <c r="J288" t="s">
        <v>131</v>
      </c>
      <c r="K288" t="s">
        <v>1243</v>
      </c>
      <c r="L288" t="s">
        <v>1244</v>
      </c>
      <c r="M288">
        <v>0.91249999999999998</v>
      </c>
      <c r="N288">
        <v>0</v>
      </c>
      <c r="O288">
        <v>5</v>
      </c>
      <c r="P288">
        <v>0</v>
      </c>
      <c r="Q288">
        <v>0</v>
      </c>
      <c r="R288">
        <v>0</v>
      </c>
      <c r="S288">
        <v>4.5625</v>
      </c>
      <c r="T288">
        <v>0</v>
      </c>
      <c r="U288">
        <v>0</v>
      </c>
    </row>
    <row r="289" spans="1:21" x14ac:dyDescent="0.25">
      <c r="A289" t="s">
        <v>1245</v>
      </c>
      <c r="B289">
        <v>1</v>
      </c>
      <c r="C289" t="s">
        <v>78</v>
      </c>
      <c r="D289" t="s">
        <v>92</v>
      </c>
      <c r="E289" t="s">
        <v>1246</v>
      </c>
      <c r="F289" t="s">
        <v>166</v>
      </c>
      <c r="G289" t="s">
        <v>72</v>
      </c>
      <c r="H289" t="s">
        <v>136</v>
      </c>
      <c r="I289" t="s">
        <v>22</v>
      </c>
      <c r="J289" t="s">
        <v>131</v>
      </c>
      <c r="K289" t="s">
        <v>1247</v>
      </c>
      <c r="L289" t="s">
        <v>1248</v>
      </c>
      <c r="M289">
        <v>3.91</v>
      </c>
      <c r="N289">
        <v>4</v>
      </c>
      <c r="O289">
        <v>352</v>
      </c>
      <c r="P289">
        <v>0</v>
      </c>
      <c r="Q289">
        <v>0</v>
      </c>
      <c r="R289">
        <v>15.64</v>
      </c>
      <c r="S289">
        <v>1376.32</v>
      </c>
      <c r="T289">
        <v>0</v>
      </c>
      <c r="U289">
        <v>0</v>
      </c>
    </row>
    <row r="290" spans="1:21" x14ac:dyDescent="0.25">
      <c r="A290" t="s">
        <v>1249</v>
      </c>
      <c r="B290">
        <v>1</v>
      </c>
      <c r="C290" t="s">
        <v>78</v>
      </c>
      <c r="D290" t="s">
        <v>92</v>
      </c>
      <c r="E290" t="s">
        <v>1044</v>
      </c>
      <c r="F290" t="s">
        <v>296</v>
      </c>
      <c r="G290" t="s">
        <v>72</v>
      </c>
      <c r="H290" t="s">
        <v>136</v>
      </c>
      <c r="I290" t="s">
        <v>22</v>
      </c>
      <c r="J290" t="s">
        <v>221</v>
      </c>
      <c r="K290" t="s">
        <v>1250</v>
      </c>
      <c r="L290" t="s">
        <v>1251</v>
      </c>
      <c r="M290">
        <v>2.5219444439999998</v>
      </c>
      <c r="N290">
        <v>5</v>
      </c>
      <c r="O290">
        <v>11</v>
      </c>
      <c r="P290">
        <v>0</v>
      </c>
      <c r="Q290">
        <v>0</v>
      </c>
      <c r="R290">
        <v>12.609722</v>
      </c>
      <c r="S290">
        <v>27.741389000000002</v>
      </c>
      <c r="T290">
        <v>0</v>
      </c>
      <c r="U290">
        <v>0</v>
      </c>
    </row>
    <row r="291" spans="1:21" x14ac:dyDescent="0.25">
      <c r="A291" t="s">
        <v>1252</v>
      </c>
      <c r="B291">
        <v>1</v>
      </c>
      <c r="C291" t="s">
        <v>78</v>
      </c>
      <c r="D291" t="s">
        <v>92</v>
      </c>
      <c r="E291" t="s">
        <v>1253</v>
      </c>
      <c r="F291" t="s">
        <v>231</v>
      </c>
      <c r="G291" t="s">
        <v>71</v>
      </c>
      <c r="H291" t="s">
        <v>136</v>
      </c>
      <c r="I291" t="s">
        <v>22</v>
      </c>
      <c r="J291" t="s">
        <v>131</v>
      </c>
      <c r="K291" t="s">
        <v>1254</v>
      </c>
      <c r="L291" t="s">
        <v>1255</v>
      </c>
      <c r="M291">
        <v>1.0294444439999999</v>
      </c>
      <c r="N291">
        <v>0</v>
      </c>
      <c r="O291">
        <v>1</v>
      </c>
      <c r="P291">
        <v>0</v>
      </c>
      <c r="Q291">
        <v>0</v>
      </c>
      <c r="R291">
        <v>0</v>
      </c>
      <c r="S291">
        <v>1.029444</v>
      </c>
      <c r="T291">
        <v>0</v>
      </c>
      <c r="U291">
        <v>0</v>
      </c>
    </row>
    <row r="292" spans="1:21" x14ac:dyDescent="0.25">
      <c r="A292" t="s">
        <v>1256</v>
      </c>
      <c r="B292">
        <v>1</v>
      </c>
      <c r="C292" t="s">
        <v>78</v>
      </c>
      <c r="D292" t="s">
        <v>99</v>
      </c>
      <c r="E292" t="s">
        <v>1257</v>
      </c>
      <c r="F292" t="s">
        <v>296</v>
      </c>
      <c r="G292" t="s">
        <v>71</v>
      </c>
      <c r="H292" t="s">
        <v>136</v>
      </c>
      <c r="I292" t="s">
        <v>22</v>
      </c>
      <c r="J292" t="s">
        <v>221</v>
      </c>
      <c r="K292" t="s">
        <v>1258</v>
      </c>
      <c r="L292" t="s">
        <v>1259</v>
      </c>
      <c r="M292">
        <v>2.682222222</v>
      </c>
      <c r="N292">
        <v>0</v>
      </c>
      <c r="O292">
        <v>61</v>
      </c>
      <c r="P292">
        <v>0</v>
      </c>
      <c r="Q292">
        <v>0</v>
      </c>
      <c r="R292">
        <v>0</v>
      </c>
      <c r="S292">
        <v>163.615556</v>
      </c>
      <c r="T292">
        <v>0</v>
      </c>
      <c r="U292">
        <v>0</v>
      </c>
    </row>
    <row r="293" spans="1:21" x14ac:dyDescent="0.25">
      <c r="A293" t="s">
        <v>1260</v>
      </c>
      <c r="B293">
        <v>1</v>
      </c>
      <c r="C293" t="s">
        <v>78</v>
      </c>
      <c r="D293" t="s">
        <v>99</v>
      </c>
      <c r="E293" t="s">
        <v>1261</v>
      </c>
      <c r="F293" t="s">
        <v>362</v>
      </c>
      <c r="G293" t="s">
        <v>71</v>
      </c>
      <c r="H293" t="s">
        <v>136</v>
      </c>
      <c r="I293" t="s">
        <v>22</v>
      </c>
      <c r="J293" t="s">
        <v>131</v>
      </c>
      <c r="K293" t="s">
        <v>1262</v>
      </c>
      <c r="L293" t="s">
        <v>1263</v>
      </c>
      <c r="M293">
        <v>0.875</v>
      </c>
      <c r="N293">
        <v>0</v>
      </c>
      <c r="O293">
        <v>248</v>
      </c>
      <c r="P293">
        <v>0</v>
      </c>
      <c r="Q293">
        <v>0</v>
      </c>
      <c r="R293">
        <v>0</v>
      </c>
      <c r="S293">
        <v>217</v>
      </c>
      <c r="T293">
        <v>0</v>
      </c>
      <c r="U293">
        <v>0</v>
      </c>
    </row>
    <row r="294" spans="1:21" x14ac:dyDescent="0.25">
      <c r="A294" t="s">
        <v>1264</v>
      </c>
      <c r="B294">
        <v>1</v>
      </c>
      <c r="C294" t="s">
        <v>78</v>
      </c>
      <c r="D294" t="s">
        <v>105</v>
      </c>
      <c r="E294" t="s">
        <v>1265</v>
      </c>
      <c r="F294" t="s">
        <v>847</v>
      </c>
      <c r="G294" t="s">
        <v>71</v>
      </c>
      <c r="H294" t="s">
        <v>136</v>
      </c>
      <c r="I294" t="s">
        <v>22</v>
      </c>
      <c r="J294" t="s">
        <v>131</v>
      </c>
      <c r="K294" t="s">
        <v>1266</v>
      </c>
      <c r="L294" t="s">
        <v>1267</v>
      </c>
      <c r="M294">
        <v>8.2688888879999993</v>
      </c>
      <c r="N294">
        <v>0</v>
      </c>
      <c r="O294">
        <v>1</v>
      </c>
      <c r="P294">
        <v>0</v>
      </c>
      <c r="Q294">
        <v>0</v>
      </c>
      <c r="R294">
        <v>0</v>
      </c>
      <c r="S294">
        <v>8.2688889999999997</v>
      </c>
      <c r="T294">
        <v>0</v>
      </c>
      <c r="U294">
        <v>0</v>
      </c>
    </row>
    <row r="295" spans="1:21" x14ac:dyDescent="0.25">
      <c r="A295" t="s">
        <v>1268</v>
      </c>
      <c r="B295">
        <v>1</v>
      </c>
      <c r="C295" t="s">
        <v>79</v>
      </c>
      <c r="D295" t="s">
        <v>108</v>
      </c>
      <c r="E295" t="s">
        <v>1269</v>
      </c>
      <c r="F295" t="s">
        <v>231</v>
      </c>
      <c r="G295" t="s">
        <v>71</v>
      </c>
      <c r="H295" t="s">
        <v>136</v>
      </c>
      <c r="I295" t="s">
        <v>22</v>
      </c>
      <c r="J295" t="s">
        <v>131</v>
      </c>
      <c r="K295" t="s">
        <v>1270</v>
      </c>
      <c r="L295" t="s">
        <v>1271</v>
      </c>
      <c r="M295">
        <v>1.7088888879999999</v>
      </c>
      <c r="N295">
        <v>0</v>
      </c>
      <c r="O295">
        <v>0</v>
      </c>
      <c r="P295">
        <v>0</v>
      </c>
      <c r="Q295">
        <v>1</v>
      </c>
      <c r="R295">
        <v>0</v>
      </c>
      <c r="S295">
        <v>0</v>
      </c>
      <c r="T295">
        <v>0</v>
      </c>
      <c r="U295">
        <v>1.7088890000000001</v>
      </c>
    </row>
    <row r="296" spans="1:21" x14ac:dyDescent="0.25">
      <c r="A296" t="s">
        <v>1272</v>
      </c>
      <c r="B296">
        <v>1</v>
      </c>
      <c r="C296" t="s">
        <v>79</v>
      </c>
      <c r="D296" t="s">
        <v>108</v>
      </c>
      <c r="E296" t="s">
        <v>1273</v>
      </c>
      <c r="F296" t="s">
        <v>892</v>
      </c>
      <c r="G296" t="s">
        <v>71</v>
      </c>
      <c r="H296" t="s">
        <v>136</v>
      </c>
      <c r="I296" t="s">
        <v>22</v>
      </c>
      <c r="J296" t="s">
        <v>131</v>
      </c>
      <c r="K296" t="s">
        <v>1274</v>
      </c>
      <c r="L296" t="s">
        <v>1275</v>
      </c>
      <c r="M296">
        <v>1.299722222</v>
      </c>
      <c r="N296">
        <v>0</v>
      </c>
      <c r="O296">
        <v>0</v>
      </c>
      <c r="P296">
        <v>0</v>
      </c>
      <c r="Q296">
        <v>1</v>
      </c>
      <c r="R296">
        <v>0</v>
      </c>
      <c r="S296">
        <v>0</v>
      </c>
      <c r="T296">
        <v>0</v>
      </c>
      <c r="U296">
        <v>1.299722</v>
      </c>
    </row>
    <row r="297" spans="1:21" x14ac:dyDescent="0.25">
      <c r="A297" t="s">
        <v>1276</v>
      </c>
      <c r="B297">
        <v>1</v>
      </c>
      <c r="C297" t="s">
        <v>78</v>
      </c>
      <c r="D297" t="s">
        <v>105</v>
      </c>
      <c r="E297" t="s">
        <v>1277</v>
      </c>
      <c r="F297" t="s">
        <v>313</v>
      </c>
      <c r="G297" t="s">
        <v>71</v>
      </c>
      <c r="H297" t="s">
        <v>136</v>
      </c>
      <c r="I297" t="s">
        <v>22</v>
      </c>
      <c r="J297" t="s">
        <v>131</v>
      </c>
      <c r="K297" t="s">
        <v>1278</v>
      </c>
      <c r="L297" t="s">
        <v>1279</v>
      </c>
      <c r="M297">
        <v>3.531111111</v>
      </c>
      <c r="N297">
        <v>0</v>
      </c>
      <c r="O297">
        <v>1</v>
      </c>
      <c r="P297">
        <v>0</v>
      </c>
      <c r="Q297">
        <v>0</v>
      </c>
      <c r="R297">
        <v>0</v>
      </c>
      <c r="S297">
        <v>3.5311110000000001</v>
      </c>
      <c r="T297">
        <v>0</v>
      </c>
      <c r="U297">
        <v>0</v>
      </c>
    </row>
    <row r="298" spans="1:21" x14ac:dyDescent="0.25">
      <c r="A298" t="s">
        <v>1280</v>
      </c>
      <c r="B298">
        <v>1</v>
      </c>
      <c r="C298" t="s">
        <v>78</v>
      </c>
      <c r="D298" t="s">
        <v>105</v>
      </c>
      <c r="E298" t="s">
        <v>1281</v>
      </c>
      <c r="F298" t="s">
        <v>313</v>
      </c>
      <c r="G298" t="s">
        <v>71</v>
      </c>
      <c r="H298" t="s">
        <v>136</v>
      </c>
      <c r="I298" t="s">
        <v>22</v>
      </c>
      <c r="J298" t="s">
        <v>131</v>
      </c>
      <c r="K298" t="s">
        <v>1282</v>
      </c>
      <c r="L298" t="s">
        <v>1283</v>
      </c>
      <c r="M298">
        <v>1.8544444440000001</v>
      </c>
      <c r="N298">
        <v>0</v>
      </c>
      <c r="O298">
        <v>79</v>
      </c>
      <c r="P298">
        <v>0</v>
      </c>
      <c r="Q298">
        <v>0</v>
      </c>
      <c r="R298">
        <v>0</v>
      </c>
      <c r="S298">
        <v>146.50111100000001</v>
      </c>
      <c r="T298">
        <v>0</v>
      </c>
      <c r="U298">
        <v>0</v>
      </c>
    </row>
    <row r="299" spans="1:21" x14ac:dyDescent="0.25">
      <c r="A299" t="s">
        <v>1284</v>
      </c>
      <c r="B299">
        <v>1</v>
      </c>
      <c r="C299" t="s">
        <v>78</v>
      </c>
      <c r="D299" t="s">
        <v>105</v>
      </c>
      <c r="E299" t="s">
        <v>1285</v>
      </c>
      <c r="F299" t="s">
        <v>166</v>
      </c>
      <c r="G299" t="s">
        <v>72</v>
      </c>
      <c r="H299" t="s">
        <v>136</v>
      </c>
      <c r="I299" t="s">
        <v>22</v>
      </c>
      <c r="J299" t="s">
        <v>131</v>
      </c>
      <c r="K299" t="s">
        <v>1286</v>
      </c>
      <c r="L299" t="s">
        <v>1287</v>
      </c>
      <c r="M299">
        <v>1.846944444</v>
      </c>
      <c r="N299">
        <v>1</v>
      </c>
      <c r="O299">
        <v>405</v>
      </c>
      <c r="P299">
        <v>3</v>
      </c>
      <c r="Q299">
        <v>2</v>
      </c>
      <c r="R299">
        <v>1.8469439999999999</v>
      </c>
      <c r="S299">
        <v>748.01250000000005</v>
      </c>
      <c r="T299">
        <v>5.5408330000000001</v>
      </c>
      <c r="U299">
        <v>3.693889</v>
      </c>
    </row>
    <row r="300" spans="1:21" x14ac:dyDescent="0.25">
      <c r="A300" t="s">
        <v>1288</v>
      </c>
      <c r="B300">
        <v>1</v>
      </c>
      <c r="C300" t="s">
        <v>78</v>
      </c>
      <c r="D300" t="s">
        <v>105</v>
      </c>
      <c r="E300" t="s">
        <v>1289</v>
      </c>
      <c r="F300" t="s">
        <v>231</v>
      </c>
      <c r="G300" t="s">
        <v>71</v>
      </c>
      <c r="H300" t="s">
        <v>136</v>
      </c>
      <c r="I300" t="s">
        <v>22</v>
      </c>
      <c r="J300" t="s">
        <v>131</v>
      </c>
      <c r="K300" t="s">
        <v>1290</v>
      </c>
      <c r="L300" t="s">
        <v>1291</v>
      </c>
      <c r="M300">
        <v>20.501944443999999</v>
      </c>
      <c r="N300">
        <v>0</v>
      </c>
      <c r="O300">
        <v>1</v>
      </c>
      <c r="P300">
        <v>0</v>
      </c>
      <c r="Q300">
        <v>0</v>
      </c>
      <c r="R300">
        <v>0</v>
      </c>
      <c r="S300">
        <v>20.501944000000002</v>
      </c>
      <c r="T300">
        <v>0</v>
      </c>
      <c r="U300">
        <v>0</v>
      </c>
    </row>
    <row r="301" spans="1:21" x14ac:dyDescent="0.25">
      <c r="A301" t="s">
        <v>1292</v>
      </c>
      <c r="B301">
        <v>1</v>
      </c>
      <c r="C301" t="s">
        <v>78</v>
      </c>
      <c r="D301" t="s">
        <v>105</v>
      </c>
      <c r="E301" t="s">
        <v>1293</v>
      </c>
      <c r="F301" t="s">
        <v>847</v>
      </c>
      <c r="G301" t="s">
        <v>71</v>
      </c>
      <c r="H301" t="s">
        <v>136</v>
      </c>
      <c r="I301" t="s">
        <v>22</v>
      </c>
      <c r="J301" t="s">
        <v>131</v>
      </c>
      <c r="K301" t="s">
        <v>1294</v>
      </c>
      <c r="L301" t="s">
        <v>1295</v>
      </c>
      <c r="M301">
        <v>1.990555555</v>
      </c>
      <c r="N301">
        <v>0</v>
      </c>
      <c r="O301">
        <v>1</v>
      </c>
      <c r="P301">
        <v>0</v>
      </c>
      <c r="Q301">
        <v>0</v>
      </c>
      <c r="R301">
        <v>0</v>
      </c>
      <c r="S301">
        <v>1.990556</v>
      </c>
      <c r="T301">
        <v>0</v>
      </c>
      <c r="U301">
        <v>0</v>
      </c>
    </row>
    <row r="302" spans="1:21" x14ac:dyDescent="0.25">
      <c r="A302" t="s">
        <v>1296</v>
      </c>
      <c r="B302">
        <v>1</v>
      </c>
      <c r="C302" t="s">
        <v>78</v>
      </c>
      <c r="D302" t="s">
        <v>105</v>
      </c>
      <c r="E302" t="s">
        <v>1297</v>
      </c>
      <c r="F302" t="s">
        <v>847</v>
      </c>
      <c r="G302" t="s">
        <v>71</v>
      </c>
      <c r="H302" t="s">
        <v>136</v>
      </c>
      <c r="I302" t="s">
        <v>22</v>
      </c>
      <c r="J302" t="s">
        <v>131</v>
      </c>
      <c r="K302" t="s">
        <v>1298</v>
      </c>
      <c r="L302" t="s">
        <v>1299</v>
      </c>
      <c r="M302">
        <v>6.2149999999999999</v>
      </c>
      <c r="N302">
        <v>0</v>
      </c>
      <c r="O302">
        <v>67</v>
      </c>
      <c r="P302">
        <v>0</v>
      </c>
      <c r="Q302">
        <v>0</v>
      </c>
      <c r="R302">
        <v>0</v>
      </c>
      <c r="S302">
        <v>416.40499999999997</v>
      </c>
      <c r="T302">
        <v>0</v>
      </c>
      <c r="U302">
        <v>0</v>
      </c>
    </row>
    <row r="303" spans="1:21" x14ac:dyDescent="0.25">
      <c r="A303" t="s">
        <v>1300</v>
      </c>
      <c r="B303">
        <v>1</v>
      </c>
      <c r="C303" t="s">
        <v>78</v>
      </c>
      <c r="D303" t="s">
        <v>105</v>
      </c>
      <c r="E303" t="s">
        <v>1285</v>
      </c>
      <c r="F303" t="s">
        <v>166</v>
      </c>
      <c r="G303" t="s">
        <v>72</v>
      </c>
      <c r="H303" t="s">
        <v>136</v>
      </c>
      <c r="I303" t="s">
        <v>22</v>
      </c>
      <c r="J303" t="s">
        <v>131</v>
      </c>
      <c r="K303" t="s">
        <v>1301</v>
      </c>
      <c r="L303" t="s">
        <v>1302</v>
      </c>
      <c r="M303">
        <v>1.298611111</v>
      </c>
      <c r="N303">
        <v>1</v>
      </c>
      <c r="O303">
        <v>405</v>
      </c>
      <c r="P303">
        <v>3</v>
      </c>
      <c r="Q303">
        <v>2</v>
      </c>
      <c r="R303">
        <v>1.298611</v>
      </c>
      <c r="S303">
        <v>525.9375</v>
      </c>
      <c r="T303">
        <v>3.8958330000000001</v>
      </c>
      <c r="U303">
        <v>2.5972219999999999</v>
      </c>
    </row>
    <row r="304" spans="1:21" x14ac:dyDescent="0.25">
      <c r="A304" t="s">
        <v>1303</v>
      </c>
      <c r="B304">
        <v>1</v>
      </c>
      <c r="C304" t="s">
        <v>78</v>
      </c>
      <c r="D304" t="s">
        <v>105</v>
      </c>
      <c r="E304" t="s">
        <v>1304</v>
      </c>
      <c r="F304" t="s">
        <v>313</v>
      </c>
      <c r="G304" t="s">
        <v>71</v>
      </c>
      <c r="H304" t="s">
        <v>136</v>
      </c>
      <c r="I304" t="s">
        <v>22</v>
      </c>
      <c r="J304" t="s">
        <v>131</v>
      </c>
      <c r="K304" t="s">
        <v>1305</v>
      </c>
      <c r="L304" t="s">
        <v>1306</v>
      </c>
      <c r="M304">
        <v>0.78138888799999995</v>
      </c>
      <c r="N304">
        <v>0</v>
      </c>
      <c r="O304">
        <v>69</v>
      </c>
      <c r="P304">
        <v>0</v>
      </c>
      <c r="Q304">
        <v>0</v>
      </c>
      <c r="R304">
        <v>0</v>
      </c>
      <c r="S304">
        <v>53.915832999999999</v>
      </c>
      <c r="T304">
        <v>0</v>
      </c>
      <c r="U304">
        <v>0</v>
      </c>
    </row>
    <row r="305" spans="1:21" x14ac:dyDescent="0.25">
      <c r="A305" t="s">
        <v>1307</v>
      </c>
      <c r="B305">
        <v>1</v>
      </c>
      <c r="C305" t="s">
        <v>78</v>
      </c>
      <c r="D305" t="s">
        <v>105</v>
      </c>
      <c r="E305" t="s">
        <v>1308</v>
      </c>
      <c r="F305" t="s">
        <v>892</v>
      </c>
      <c r="G305" t="s">
        <v>71</v>
      </c>
      <c r="H305" t="s">
        <v>136</v>
      </c>
      <c r="I305" t="s">
        <v>22</v>
      </c>
      <c r="J305" t="s">
        <v>131</v>
      </c>
      <c r="K305" t="s">
        <v>1309</v>
      </c>
      <c r="L305" t="s">
        <v>1310</v>
      </c>
      <c r="M305">
        <v>1.1811111110000001</v>
      </c>
      <c r="N305">
        <v>0</v>
      </c>
      <c r="O305">
        <v>13</v>
      </c>
      <c r="P305">
        <v>0</v>
      </c>
      <c r="Q305">
        <v>6</v>
      </c>
      <c r="R305">
        <v>0</v>
      </c>
      <c r="S305">
        <v>15.354444000000001</v>
      </c>
      <c r="T305">
        <v>0</v>
      </c>
      <c r="U305">
        <v>7.0866670000000003</v>
      </c>
    </row>
    <row r="306" spans="1:21" x14ac:dyDescent="0.25">
      <c r="A306" t="s">
        <v>1311</v>
      </c>
      <c r="B306">
        <v>1</v>
      </c>
      <c r="C306" t="s">
        <v>78</v>
      </c>
      <c r="D306" t="s">
        <v>105</v>
      </c>
      <c r="E306" t="s">
        <v>1285</v>
      </c>
      <c r="F306" t="s">
        <v>166</v>
      </c>
      <c r="G306" t="s">
        <v>72</v>
      </c>
      <c r="H306" t="s">
        <v>136</v>
      </c>
      <c r="I306" t="s">
        <v>22</v>
      </c>
      <c r="J306" t="s">
        <v>131</v>
      </c>
      <c r="K306" t="s">
        <v>1312</v>
      </c>
      <c r="L306" t="s">
        <v>1313</v>
      </c>
      <c r="M306">
        <v>0.54314444399999995</v>
      </c>
      <c r="N306">
        <v>1</v>
      </c>
      <c r="O306">
        <v>405</v>
      </c>
      <c r="P306">
        <v>3</v>
      </c>
      <c r="Q306">
        <v>2</v>
      </c>
      <c r="R306">
        <v>0.54314399999999996</v>
      </c>
      <c r="S306">
        <v>219.9735</v>
      </c>
      <c r="T306">
        <v>1.6294329999999999</v>
      </c>
      <c r="U306">
        <v>1.0862890000000001</v>
      </c>
    </row>
    <row r="307" spans="1:21" x14ac:dyDescent="0.25">
      <c r="A307" t="s">
        <v>1314</v>
      </c>
      <c r="B307">
        <v>1</v>
      </c>
      <c r="C307" t="s">
        <v>78</v>
      </c>
      <c r="D307" t="s">
        <v>105</v>
      </c>
      <c r="E307" t="s">
        <v>1308</v>
      </c>
      <c r="F307" t="s">
        <v>892</v>
      </c>
      <c r="G307" t="s">
        <v>71</v>
      </c>
      <c r="H307" t="s">
        <v>136</v>
      </c>
      <c r="I307" t="s">
        <v>22</v>
      </c>
      <c r="J307" t="s">
        <v>131</v>
      </c>
      <c r="K307" t="s">
        <v>1315</v>
      </c>
      <c r="L307" t="s">
        <v>1316</v>
      </c>
      <c r="M307">
        <v>1.011666666</v>
      </c>
      <c r="N307">
        <v>0</v>
      </c>
      <c r="O307">
        <v>13</v>
      </c>
      <c r="P307">
        <v>0</v>
      </c>
      <c r="Q307">
        <v>6</v>
      </c>
      <c r="R307">
        <v>0</v>
      </c>
      <c r="S307">
        <v>13.151667</v>
      </c>
      <c r="T307">
        <v>0</v>
      </c>
      <c r="U307">
        <v>6.07</v>
      </c>
    </row>
    <row r="308" spans="1:21" x14ac:dyDescent="0.25">
      <c r="A308" t="s">
        <v>1317</v>
      </c>
      <c r="B308">
        <v>1</v>
      </c>
      <c r="C308" t="s">
        <v>78</v>
      </c>
      <c r="D308" t="s">
        <v>105</v>
      </c>
      <c r="E308" t="s">
        <v>1318</v>
      </c>
      <c r="F308" t="s">
        <v>231</v>
      </c>
      <c r="G308" t="s">
        <v>71</v>
      </c>
      <c r="H308" t="s">
        <v>136</v>
      </c>
      <c r="I308" t="s">
        <v>22</v>
      </c>
      <c r="J308" t="s">
        <v>131</v>
      </c>
      <c r="K308" t="s">
        <v>1319</v>
      </c>
      <c r="L308" t="s">
        <v>1320</v>
      </c>
      <c r="M308">
        <v>2.3622222220000002</v>
      </c>
      <c r="N308">
        <v>0</v>
      </c>
      <c r="O308">
        <v>1</v>
      </c>
      <c r="P308">
        <v>0</v>
      </c>
      <c r="Q308">
        <v>0</v>
      </c>
      <c r="R308">
        <v>0</v>
      </c>
      <c r="S308">
        <v>2.362222</v>
      </c>
      <c r="T308">
        <v>0</v>
      </c>
      <c r="U308">
        <v>0</v>
      </c>
    </row>
    <row r="309" spans="1:21" x14ac:dyDescent="0.25">
      <c r="A309" t="s">
        <v>1321</v>
      </c>
      <c r="B309">
        <v>1</v>
      </c>
      <c r="C309" t="s">
        <v>78</v>
      </c>
      <c r="D309" t="s">
        <v>105</v>
      </c>
      <c r="E309" t="s">
        <v>1322</v>
      </c>
      <c r="F309" t="s">
        <v>847</v>
      </c>
      <c r="G309" t="s">
        <v>71</v>
      </c>
      <c r="H309" t="s">
        <v>136</v>
      </c>
      <c r="I309" t="s">
        <v>22</v>
      </c>
      <c r="J309" t="s">
        <v>131</v>
      </c>
      <c r="K309" t="s">
        <v>1323</v>
      </c>
      <c r="L309" t="s">
        <v>1324</v>
      </c>
      <c r="M309">
        <v>4.4652777769999998</v>
      </c>
      <c r="N309">
        <v>0</v>
      </c>
      <c r="O309">
        <v>1</v>
      </c>
      <c r="P309">
        <v>0</v>
      </c>
      <c r="Q309">
        <v>0</v>
      </c>
      <c r="R309">
        <v>0</v>
      </c>
      <c r="S309">
        <v>4.4652779999999996</v>
      </c>
      <c r="T309">
        <v>0</v>
      </c>
      <c r="U309">
        <v>0</v>
      </c>
    </row>
    <row r="310" spans="1:21" x14ac:dyDescent="0.25">
      <c r="A310" t="s">
        <v>1325</v>
      </c>
      <c r="B310">
        <v>1</v>
      </c>
      <c r="C310" t="s">
        <v>78</v>
      </c>
      <c r="D310" t="s">
        <v>105</v>
      </c>
      <c r="E310" t="s">
        <v>1285</v>
      </c>
      <c r="F310" t="s">
        <v>166</v>
      </c>
      <c r="G310" t="s">
        <v>72</v>
      </c>
      <c r="H310" t="s">
        <v>136</v>
      </c>
      <c r="I310" t="s">
        <v>22</v>
      </c>
      <c r="J310" t="s">
        <v>131</v>
      </c>
      <c r="K310" t="s">
        <v>1326</v>
      </c>
      <c r="L310" t="s">
        <v>1327</v>
      </c>
      <c r="M310">
        <v>0.82159888800000003</v>
      </c>
      <c r="N310">
        <v>1</v>
      </c>
      <c r="O310">
        <v>405</v>
      </c>
      <c r="P310">
        <v>3</v>
      </c>
      <c r="Q310">
        <v>2</v>
      </c>
      <c r="R310">
        <v>0.82159899999999997</v>
      </c>
      <c r="S310">
        <v>332.74754999999999</v>
      </c>
      <c r="T310">
        <v>2.4647969999999999</v>
      </c>
      <c r="U310">
        <v>1.6431979999999999</v>
      </c>
    </row>
    <row r="311" spans="1:21" x14ac:dyDescent="0.25">
      <c r="A311" t="s">
        <v>1328</v>
      </c>
      <c r="B311">
        <v>1</v>
      </c>
      <c r="C311" t="s">
        <v>78</v>
      </c>
      <c r="D311" t="s">
        <v>105</v>
      </c>
      <c r="E311" t="s">
        <v>1329</v>
      </c>
      <c r="F311" t="s">
        <v>847</v>
      </c>
      <c r="G311" t="s">
        <v>71</v>
      </c>
      <c r="H311" t="s">
        <v>136</v>
      </c>
      <c r="I311" t="s">
        <v>22</v>
      </c>
      <c r="J311" t="s">
        <v>131</v>
      </c>
      <c r="K311" t="s">
        <v>1330</v>
      </c>
      <c r="L311" t="s">
        <v>1331</v>
      </c>
      <c r="M311">
        <v>2.8169444440000002</v>
      </c>
      <c r="N311">
        <v>0</v>
      </c>
      <c r="O311">
        <v>1</v>
      </c>
      <c r="P311">
        <v>0</v>
      </c>
      <c r="Q311">
        <v>0</v>
      </c>
      <c r="R311">
        <v>0</v>
      </c>
      <c r="S311">
        <v>2.8169439999999999</v>
      </c>
      <c r="T311">
        <v>0</v>
      </c>
      <c r="U311">
        <v>0</v>
      </c>
    </row>
    <row r="312" spans="1:21" x14ac:dyDescent="0.25">
      <c r="A312" t="s">
        <v>1332</v>
      </c>
      <c r="B312">
        <v>1</v>
      </c>
      <c r="C312" t="s">
        <v>78</v>
      </c>
      <c r="D312" t="s">
        <v>105</v>
      </c>
      <c r="E312" t="s">
        <v>1333</v>
      </c>
      <c r="F312" t="s">
        <v>231</v>
      </c>
      <c r="G312" t="s">
        <v>71</v>
      </c>
      <c r="H312" t="s">
        <v>136</v>
      </c>
      <c r="I312" t="s">
        <v>22</v>
      </c>
      <c r="J312" t="s">
        <v>131</v>
      </c>
      <c r="K312" t="s">
        <v>1334</v>
      </c>
      <c r="L312" t="s">
        <v>1335</v>
      </c>
      <c r="M312">
        <v>2.0097222220000002</v>
      </c>
      <c r="N312">
        <v>0</v>
      </c>
      <c r="O312">
        <v>1</v>
      </c>
      <c r="P312">
        <v>0</v>
      </c>
      <c r="Q312">
        <v>0</v>
      </c>
      <c r="R312">
        <v>0</v>
      </c>
      <c r="S312">
        <v>2.009722</v>
      </c>
      <c r="T312">
        <v>0</v>
      </c>
      <c r="U312">
        <v>0</v>
      </c>
    </row>
    <row r="313" spans="1:21" x14ac:dyDescent="0.25">
      <c r="A313" t="s">
        <v>1336</v>
      </c>
      <c r="B313">
        <v>1</v>
      </c>
      <c r="C313" t="s">
        <v>78</v>
      </c>
      <c r="D313" t="s">
        <v>94</v>
      </c>
      <c r="E313" t="s">
        <v>1337</v>
      </c>
      <c r="F313" t="s">
        <v>231</v>
      </c>
      <c r="G313" t="s">
        <v>71</v>
      </c>
      <c r="H313" t="s">
        <v>136</v>
      </c>
      <c r="I313" t="s">
        <v>22</v>
      </c>
      <c r="J313" t="s">
        <v>131</v>
      </c>
      <c r="K313" t="s">
        <v>1338</v>
      </c>
      <c r="L313" t="s">
        <v>1339</v>
      </c>
      <c r="M313">
        <v>0.76861111100000001</v>
      </c>
      <c r="N313">
        <v>0</v>
      </c>
      <c r="O313">
        <v>1</v>
      </c>
      <c r="P313">
        <v>0</v>
      </c>
      <c r="Q313">
        <v>0</v>
      </c>
      <c r="R313">
        <v>0</v>
      </c>
      <c r="S313">
        <v>0.76861100000000004</v>
      </c>
      <c r="T313">
        <v>0</v>
      </c>
      <c r="U313">
        <v>0</v>
      </c>
    </row>
    <row r="314" spans="1:21" x14ac:dyDescent="0.25">
      <c r="A314" t="s">
        <v>1340</v>
      </c>
      <c r="B314">
        <v>1</v>
      </c>
      <c r="C314" t="s">
        <v>78</v>
      </c>
      <c r="D314" t="s">
        <v>103</v>
      </c>
      <c r="E314" t="s">
        <v>1341</v>
      </c>
      <c r="F314" t="s">
        <v>166</v>
      </c>
      <c r="G314" t="s">
        <v>72</v>
      </c>
      <c r="H314" t="s">
        <v>136</v>
      </c>
      <c r="I314" t="s">
        <v>22</v>
      </c>
      <c r="J314" t="s">
        <v>131</v>
      </c>
      <c r="K314" t="s">
        <v>1342</v>
      </c>
      <c r="L314" t="s">
        <v>1343</v>
      </c>
      <c r="M314">
        <v>0.52532583300000002</v>
      </c>
      <c r="N314">
        <v>0</v>
      </c>
      <c r="O314">
        <v>1016</v>
      </c>
      <c r="P314">
        <v>4</v>
      </c>
      <c r="Q314">
        <v>30</v>
      </c>
      <c r="R314">
        <v>0</v>
      </c>
      <c r="S314">
        <v>533.73104599999999</v>
      </c>
      <c r="T314">
        <v>2.1013030000000001</v>
      </c>
      <c r="U314">
        <v>15.759774999999999</v>
      </c>
    </row>
    <row r="315" spans="1:21" x14ac:dyDescent="0.25">
      <c r="A315" t="s">
        <v>1344</v>
      </c>
      <c r="B315">
        <v>1</v>
      </c>
      <c r="C315" t="s">
        <v>78</v>
      </c>
      <c r="D315" t="s">
        <v>103</v>
      </c>
      <c r="E315" t="s">
        <v>1341</v>
      </c>
      <c r="F315" t="s">
        <v>166</v>
      </c>
      <c r="G315" t="s">
        <v>72</v>
      </c>
      <c r="H315" t="s">
        <v>136</v>
      </c>
      <c r="I315" t="s">
        <v>22</v>
      </c>
      <c r="J315" t="s">
        <v>131</v>
      </c>
      <c r="K315" t="s">
        <v>1345</v>
      </c>
      <c r="L315" t="s">
        <v>1346</v>
      </c>
      <c r="M315">
        <v>1.9058738879999999</v>
      </c>
      <c r="N315">
        <v>0</v>
      </c>
      <c r="O315">
        <v>1016</v>
      </c>
      <c r="P315">
        <v>4</v>
      </c>
      <c r="Q315">
        <v>30</v>
      </c>
      <c r="R315">
        <v>0</v>
      </c>
      <c r="S315">
        <v>1936.36787</v>
      </c>
      <c r="T315">
        <v>7.6234960000000003</v>
      </c>
      <c r="U315">
        <v>57.176217000000001</v>
      </c>
    </row>
    <row r="316" spans="1:21" x14ac:dyDescent="0.25">
      <c r="A316" t="s">
        <v>1347</v>
      </c>
      <c r="B316">
        <v>1</v>
      </c>
      <c r="C316" t="s">
        <v>78</v>
      </c>
      <c r="D316" t="s">
        <v>103</v>
      </c>
      <c r="E316" t="s">
        <v>1341</v>
      </c>
      <c r="F316" t="s">
        <v>166</v>
      </c>
      <c r="G316" t="s">
        <v>72</v>
      </c>
      <c r="H316" t="s">
        <v>136</v>
      </c>
      <c r="I316" t="s">
        <v>22</v>
      </c>
      <c r="J316" t="s">
        <v>131</v>
      </c>
      <c r="K316" t="s">
        <v>1348</v>
      </c>
      <c r="L316" t="s">
        <v>1349</v>
      </c>
      <c r="M316">
        <v>0.33944444400000001</v>
      </c>
      <c r="N316">
        <v>0</v>
      </c>
      <c r="O316">
        <v>1016</v>
      </c>
      <c r="P316">
        <v>4</v>
      </c>
      <c r="Q316">
        <v>30</v>
      </c>
      <c r="R316">
        <v>0</v>
      </c>
      <c r="S316">
        <v>344.87555500000002</v>
      </c>
      <c r="T316">
        <v>1.3577779999999999</v>
      </c>
      <c r="U316">
        <v>10.183332999999999</v>
      </c>
    </row>
    <row r="317" spans="1:21" x14ac:dyDescent="0.25">
      <c r="A317" t="s">
        <v>1350</v>
      </c>
      <c r="B317">
        <v>1</v>
      </c>
      <c r="C317" t="s">
        <v>78</v>
      </c>
      <c r="D317" t="s">
        <v>105</v>
      </c>
      <c r="E317" t="s">
        <v>1351</v>
      </c>
      <c r="F317" t="s">
        <v>362</v>
      </c>
      <c r="G317" t="s">
        <v>71</v>
      </c>
      <c r="H317" t="s">
        <v>136</v>
      </c>
      <c r="I317" t="s">
        <v>22</v>
      </c>
      <c r="J317" t="s">
        <v>131</v>
      </c>
      <c r="K317" t="s">
        <v>1352</v>
      </c>
      <c r="L317" t="s">
        <v>1353</v>
      </c>
      <c r="M317">
        <v>2.1205555550000001</v>
      </c>
      <c r="N317">
        <v>0</v>
      </c>
      <c r="O317">
        <v>176</v>
      </c>
      <c r="P317">
        <v>0</v>
      </c>
      <c r="Q317">
        <v>0</v>
      </c>
      <c r="R317">
        <v>0</v>
      </c>
      <c r="S317">
        <v>373.21777800000001</v>
      </c>
      <c r="T317">
        <v>0</v>
      </c>
      <c r="U317">
        <v>0</v>
      </c>
    </row>
    <row r="318" spans="1:21" x14ac:dyDescent="0.25">
      <c r="A318" t="s">
        <v>1354</v>
      </c>
      <c r="B318">
        <v>1</v>
      </c>
      <c r="C318" t="s">
        <v>79</v>
      </c>
      <c r="D318" t="s">
        <v>108</v>
      </c>
      <c r="E318" t="s">
        <v>1355</v>
      </c>
      <c r="F318" t="s">
        <v>231</v>
      </c>
      <c r="G318" t="s">
        <v>71</v>
      </c>
      <c r="H318" t="s">
        <v>136</v>
      </c>
      <c r="I318" t="s">
        <v>22</v>
      </c>
      <c r="J318" t="s">
        <v>131</v>
      </c>
      <c r="K318" t="s">
        <v>1356</v>
      </c>
      <c r="L318" t="s">
        <v>1357</v>
      </c>
      <c r="M318">
        <v>1.082222222</v>
      </c>
      <c r="N318">
        <v>0</v>
      </c>
      <c r="O318">
        <v>2</v>
      </c>
      <c r="P318">
        <v>0</v>
      </c>
      <c r="Q318">
        <v>0</v>
      </c>
      <c r="R318">
        <v>0</v>
      </c>
      <c r="S318">
        <v>2.164444</v>
      </c>
      <c r="T318">
        <v>0</v>
      </c>
      <c r="U318">
        <v>0</v>
      </c>
    </row>
    <row r="319" spans="1:21" x14ac:dyDescent="0.25">
      <c r="A319" t="s">
        <v>1358</v>
      </c>
      <c r="B319">
        <v>1</v>
      </c>
      <c r="C319" t="s">
        <v>79</v>
      </c>
      <c r="D319" t="s">
        <v>114</v>
      </c>
      <c r="E319" t="s">
        <v>1359</v>
      </c>
      <c r="F319" t="s">
        <v>847</v>
      </c>
      <c r="G319" t="s">
        <v>71</v>
      </c>
      <c r="H319" t="s">
        <v>136</v>
      </c>
      <c r="I319" t="s">
        <v>22</v>
      </c>
      <c r="J319" t="s">
        <v>131</v>
      </c>
      <c r="K319" t="s">
        <v>1360</v>
      </c>
      <c r="L319" t="s">
        <v>1361</v>
      </c>
      <c r="M319">
        <v>1.3333333329999999</v>
      </c>
      <c r="N319">
        <v>0</v>
      </c>
      <c r="O319">
        <v>7</v>
      </c>
      <c r="P319">
        <v>0</v>
      </c>
      <c r="Q319">
        <v>0</v>
      </c>
      <c r="R319">
        <v>0</v>
      </c>
      <c r="S319">
        <v>9.3333329999999997</v>
      </c>
      <c r="T319">
        <v>0</v>
      </c>
      <c r="U319">
        <v>0</v>
      </c>
    </row>
    <row r="320" spans="1:21" x14ac:dyDescent="0.25">
      <c r="A320" t="s">
        <v>1362</v>
      </c>
      <c r="B320">
        <v>1</v>
      </c>
      <c r="C320" t="s">
        <v>78</v>
      </c>
      <c r="D320" t="s">
        <v>101</v>
      </c>
      <c r="E320" t="s">
        <v>1363</v>
      </c>
      <c r="F320" t="s">
        <v>226</v>
      </c>
      <c r="G320" t="s">
        <v>72</v>
      </c>
      <c r="H320" t="s">
        <v>136</v>
      </c>
      <c r="I320" t="s">
        <v>22</v>
      </c>
      <c r="J320" t="s">
        <v>131</v>
      </c>
      <c r="K320" t="s">
        <v>1364</v>
      </c>
      <c r="L320" t="s">
        <v>1365</v>
      </c>
      <c r="M320">
        <v>1.1344444440000001</v>
      </c>
      <c r="N320">
        <v>0</v>
      </c>
      <c r="O320">
        <v>195</v>
      </c>
      <c r="P320">
        <v>0</v>
      </c>
      <c r="Q320">
        <v>0</v>
      </c>
      <c r="R320">
        <v>0</v>
      </c>
      <c r="S320">
        <v>221.216667</v>
      </c>
      <c r="T320">
        <v>0</v>
      </c>
      <c r="U320">
        <v>0</v>
      </c>
    </row>
    <row r="321" spans="1:21" x14ac:dyDescent="0.25">
      <c r="A321" t="s">
        <v>1366</v>
      </c>
      <c r="B321">
        <v>1</v>
      </c>
      <c r="C321" t="s">
        <v>79</v>
      </c>
      <c r="D321" t="s">
        <v>114</v>
      </c>
      <c r="E321" t="s">
        <v>1367</v>
      </c>
      <c r="F321" t="s">
        <v>847</v>
      </c>
      <c r="G321" t="s">
        <v>71</v>
      </c>
      <c r="H321" t="s">
        <v>136</v>
      </c>
      <c r="I321" t="s">
        <v>22</v>
      </c>
      <c r="J321" t="s">
        <v>131</v>
      </c>
      <c r="K321" t="s">
        <v>1368</v>
      </c>
      <c r="L321" t="s">
        <v>1369</v>
      </c>
      <c r="M321">
        <v>1.074166666</v>
      </c>
      <c r="N321">
        <v>0</v>
      </c>
      <c r="O321">
        <v>1</v>
      </c>
      <c r="P321">
        <v>0</v>
      </c>
      <c r="Q321">
        <v>0</v>
      </c>
      <c r="R321">
        <v>0</v>
      </c>
      <c r="S321">
        <v>1.0741670000000001</v>
      </c>
      <c r="T321">
        <v>0</v>
      </c>
      <c r="U321">
        <v>0</v>
      </c>
    </row>
    <row r="322" spans="1:21" x14ac:dyDescent="0.25">
      <c r="A322" t="s">
        <v>1370</v>
      </c>
      <c r="B322">
        <v>1</v>
      </c>
      <c r="C322" t="s">
        <v>79</v>
      </c>
      <c r="D322" t="s">
        <v>114</v>
      </c>
      <c r="E322" t="s">
        <v>1371</v>
      </c>
      <c r="F322" t="s">
        <v>934</v>
      </c>
      <c r="G322" t="s">
        <v>71</v>
      </c>
      <c r="H322" t="s">
        <v>136</v>
      </c>
      <c r="I322" t="s">
        <v>22</v>
      </c>
      <c r="J322" t="s">
        <v>131</v>
      </c>
      <c r="K322" t="s">
        <v>1372</v>
      </c>
      <c r="L322" t="s">
        <v>1373</v>
      </c>
      <c r="M322">
        <v>0.5625</v>
      </c>
      <c r="N322">
        <v>0</v>
      </c>
      <c r="O322">
        <v>4</v>
      </c>
      <c r="P322">
        <v>0</v>
      </c>
      <c r="Q322">
        <v>0</v>
      </c>
      <c r="R322">
        <v>0</v>
      </c>
      <c r="S322">
        <v>2.25</v>
      </c>
      <c r="T322">
        <v>0</v>
      </c>
      <c r="U322">
        <v>0</v>
      </c>
    </row>
    <row r="323" spans="1:21" x14ac:dyDescent="0.25">
      <c r="A323" t="s">
        <v>1374</v>
      </c>
      <c r="B323">
        <v>1</v>
      </c>
      <c r="C323" t="s">
        <v>78</v>
      </c>
      <c r="D323" t="s">
        <v>101</v>
      </c>
      <c r="E323" t="s">
        <v>1375</v>
      </c>
      <c r="F323" t="s">
        <v>166</v>
      </c>
      <c r="G323" t="s">
        <v>72</v>
      </c>
      <c r="H323" t="s">
        <v>136</v>
      </c>
      <c r="I323" t="s">
        <v>22</v>
      </c>
      <c r="J323" t="s">
        <v>131</v>
      </c>
      <c r="K323" t="s">
        <v>1376</v>
      </c>
      <c r="L323" t="s">
        <v>1377</v>
      </c>
      <c r="M323">
        <v>0.56999999999999995</v>
      </c>
      <c r="N323">
        <v>4</v>
      </c>
      <c r="O323">
        <v>281</v>
      </c>
      <c r="P323">
        <v>0</v>
      </c>
      <c r="Q323">
        <v>0</v>
      </c>
      <c r="R323">
        <v>2.2799999999999998</v>
      </c>
      <c r="S323">
        <v>160.16999999999999</v>
      </c>
      <c r="T323">
        <v>0</v>
      </c>
      <c r="U323">
        <v>0</v>
      </c>
    </row>
    <row r="324" spans="1:21" x14ac:dyDescent="0.25">
      <c r="A324" t="s">
        <v>1378</v>
      </c>
      <c r="B324">
        <v>1</v>
      </c>
      <c r="C324" t="s">
        <v>78</v>
      </c>
      <c r="D324" t="s">
        <v>101</v>
      </c>
      <c r="E324" t="s">
        <v>1379</v>
      </c>
      <c r="F324" t="s">
        <v>531</v>
      </c>
      <c r="G324" t="s">
        <v>72</v>
      </c>
      <c r="H324" t="s">
        <v>136</v>
      </c>
      <c r="I324" t="s">
        <v>22</v>
      </c>
      <c r="J324" t="s">
        <v>131</v>
      </c>
      <c r="K324" t="s">
        <v>1380</v>
      </c>
      <c r="L324" t="s">
        <v>1381</v>
      </c>
      <c r="M324">
        <v>2.159166666</v>
      </c>
      <c r="N324">
        <v>0</v>
      </c>
      <c r="O324">
        <v>204</v>
      </c>
      <c r="P324">
        <v>0</v>
      </c>
      <c r="Q324">
        <v>0</v>
      </c>
      <c r="R324">
        <v>0</v>
      </c>
      <c r="S324">
        <v>440.47</v>
      </c>
      <c r="T324">
        <v>0</v>
      </c>
      <c r="U324">
        <v>0</v>
      </c>
    </row>
    <row r="325" spans="1:21" x14ac:dyDescent="0.25">
      <c r="A325" t="s">
        <v>1382</v>
      </c>
      <c r="B325">
        <v>1</v>
      </c>
      <c r="C325" t="s">
        <v>78</v>
      </c>
      <c r="D325" t="s">
        <v>101</v>
      </c>
      <c r="E325" t="s">
        <v>1383</v>
      </c>
      <c r="F325" t="s">
        <v>166</v>
      </c>
      <c r="G325" t="s">
        <v>72</v>
      </c>
      <c r="H325" t="s">
        <v>136</v>
      </c>
      <c r="I325" t="s">
        <v>22</v>
      </c>
      <c r="J325" t="s">
        <v>131</v>
      </c>
      <c r="K325" t="s">
        <v>1384</v>
      </c>
      <c r="L325" t="s">
        <v>1385</v>
      </c>
      <c r="M325">
        <v>0.56305555500000004</v>
      </c>
      <c r="N325">
        <v>8</v>
      </c>
      <c r="O325">
        <v>7811</v>
      </c>
      <c r="P325">
        <v>15</v>
      </c>
      <c r="Q325">
        <v>73</v>
      </c>
      <c r="R325">
        <v>4.5044440000000003</v>
      </c>
      <c r="S325">
        <v>4398.0269399999997</v>
      </c>
      <c r="T325">
        <v>8.4458330000000004</v>
      </c>
      <c r="U325">
        <v>41.103056000000002</v>
      </c>
    </row>
    <row r="326" spans="1:21" x14ac:dyDescent="0.25">
      <c r="A326" t="s">
        <v>1386</v>
      </c>
      <c r="B326">
        <v>1</v>
      </c>
      <c r="C326" t="s">
        <v>79</v>
      </c>
      <c r="D326" t="s">
        <v>114</v>
      </c>
      <c r="E326" t="s">
        <v>1387</v>
      </c>
      <c r="F326" t="s">
        <v>847</v>
      </c>
      <c r="G326" t="s">
        <v>71</v>
      </c>
      <c r="H326" t="s">
        <v>136</v>
      </c>
      <c r="I326" t="s">
        <v>22</v>
      </c>
      <c r="J326" t="s">
        <v>131</v>
      </c>
      <c r="K326" t="s">
        <v>1388</v>
      </c>
      <c r="L326" t="s">
        <v>1389</v>
      </c>
      <c r="M326">
        <v>2.045555555</v>
      </c>
      <c r="N326">
        <v>0</v>
      </c>
      <c r="O326">
        <v>1</v>
      </c>
      <c r="P326">
        <v>0</v>
      </c>
      <c r="Q326">
        <v>0</v>
      </c>
      <c r="R326">
        <v>0</v>
      </c>
      <c r="S326">
        <v>2.0455559999999999</v>
      </c>
      <c r="T326">
        <v>0</v>
      </c>
      <c r="U326">
        <v>0</v>
      </c>
    </row>
    <row r="327" spans="1:21" x14ac:dyDescent="0.25">
      <c r="A327" t="s">
        <v>1390</v>
      </c>
      <c r="B327">
        <v>1</v>
      </c>
      <c r="C327" t="s">
        <v>78</v>
      </c>
      <c r="D327" t="s">
        <v>95</v>
      </c>
      <c r="E327" t="s">
        <v>1391</v>
      </c>
      <c r="F327" t="s">
        <v>247</v>
      </c>
      <c r="G327" t="s">
        <v>71</v>
      </c>
      <c r="H327" t="s">
        <v>136</v>
      </c>
      <c r="I327" t="s">
        <v>22</v>
      </c>
      <c r="J327" t="s">
        <v>221</v>
      </c>
      <c r="K327" t="s">
        <v>1392</v>
      </c>
      <c r="L327" t="s">
        <v>1393</v>
      </c>
      <c r="M327">
        <v>6.5972222220000001</v>
      </c>
      <c r="N327">
        <v>0</v>
      </c>
      <c r="O327">
        <v>0</v>
      </c>
      <c r="P327">
        <v>0</v>
      </c>
      <c r="Q327">
        <v>137</v>
      </c>
      <c r="R327">
        <v>0</v>
      </c>
      <c r="S327">
        <v>0</v>
      </c>
      <c r="T327">
        <v>0</v>
      </c>
      <c r="U327">
        <v>903.81944399999998</v>
      </c>
    </row>
    <row r="328" spans="1:21" x14ac:dyDescent="0.25">
      <c r="A328" t="s">
        <v>1394</v>
      </c>
      <c r="B328">
        <v>1</v>
      </c>
      <c r="C328" t="s">
        <v>78</v>
      </c>
      <c r="D328" t="s">
        <v>95</v>
      </c>
      <c r="E328" t="s">
        <v>1395</v>
      </c>
      <c r="F328" t="s">
        <v>247</v>
      </c>
      <c r="G328" t="s">
        <v>72</v>
      </c>
      <c r="H328" t="s">
        <v>136</v>
      </c>
      <c r="I328" t="s">
        <v>22</v>
      </c>
      <c r="J328" t="s">
        <v>221</v>
      </c>
      <c r="K328" t="s">
        <v>1396</v>
      </c>
      <c r="L328" t="s">
        <v>1397</v>
      </c>
      <c r="M328">
        <v>9.7747222219999994</v>
      </c>
      <c r="N328">
        <v>0</v>
      </c>
      <c r="O328">
        <v>0</v>
      </c>
      <c r="P328">
        <v>13</v>
      </c>
      <c r="Q328">
        <v>577</v>
      </c>
      <c r="R328">
        <v>0</v>
      </c>
      <c r="S328">
        <v>0</v>
      </c>
      <c r="T328">
        <v>127.071389</v>
      </c>
      <c r="U328">
        <v>5640.0147219999999</v>
      </c>
    </row>
    <row r="329" spans="1:21" x14ac:dyDescent="0.25">
      <c r="A329" t="s">
        <v>1398</v>
      </c>
      <c r="B329">
        <v>1</v>
      </c>
      <c r="C329" t="s">
        <v>79</v>
      </c>
      <c r="D329" t="s">
        <v>123</v>
      </c>
      <c r="E329" t="s">
        <v>1399</v>
      </c>
      <c r="F329" t="s">
        <v>166</v>
      </c>
      <c r="G329" t="s">
        <v>72</v>
      </c>
      <c r="H329" t="s">
        <v>136</v>
      </c>
      <c r="I329" t="s">
        <v>22</v>
      </c>
      <c r="J329" t="s">
        <v>131</v>
      </c>
      <c r="K329" t="s">
        <v>1400</v>
      </c>
      <c r="L329" t="s">
        <v>1401</v>
      </c>
      <c r="M329">
        <v>0.257222222</v>
      </c>
      <c r="N329">
        <v>0</v>
      </c>
      <c r="O329">
        <v>102</v>
      </c>
      <c r="P329">
        <v>0</v>
      </c>
      <c r="Q329">
        <v>1</v>
      </c>
      <c r="R329">
        <v>0</v>
      </c>
      <c r="S329">
        <v>26.236667000000001</v>
      </c>
      <c r="T329">
        <v>0</v>
      </c>
      <c r="U329">
        <v>0.25722200000000001</v>
      </c>
    </row>
    <row r="330" spans="1:21" x14ac:dyDescent="0.25">
      <c r="A330" t="s">
        <v>1402</v>
      </c>
      <c r="B330">
        <v>1</v>
      </c>
      <c r="C330" t="s">
        <v>79</v>
      </c>
      <c r="D330" t="s">
        <v>123</v>
      </c>
      <c r="E330" t="s">
        <v>1399</v>
      </c>
      <c r="F330" t="s">
        <v>166</v>
      </c>
      <c r="G330" t="s">
        <v>72</v>
      </c>
      <c r="H330" t="s">
        <v>136</v>
      </c>
      <c r="I330" t="s">
        <v>22</v>
      </c>
      <c r="J330" t="s">
        <v>131</v>
      </c>
      <c r="K330" t="s">
        <v>1403</v>
      </c>
      <c r="L330" t="s">
        <v>1404</v>
      </c>
      <c r="M330">
        <v>1.085</v>
      </c>
      <c r="N330">
        <v>0</v>
      </c>
      <c r="O330">
        <v>102</v>
      </c>
      <c r="P330">
        <v>0</v>
      </c>
      <c r="Q330">
        <v>1</v>
      </c>
      <c r="R330">
        <v>0</v>
      </c>
      <c r="S330">
        <v>110.67</v>
      </c>
      <c r="T330">
        <v>0</v>
      </c>
      <c r="U330">
        <v>1.085</v>
      </c>
    </row>
    <row r="331" spans="1:21" x14ac:dyDescent="0.25">
      <c r="A331" t="s">
        <v>1405</v>
      </c>
      <c r="B331">
        <v>1</v>
      </c>
      <c r="C331" t="s">
        <v>79</v>
      </c>
      <c r="D331" t="s">
        <v>123</v>
      </c>
      <c r="E331" t="s">
        <v>1406</v>
      </c>
      <c r="F331" t="s">
        <v>166</v>
      </c>
      <c r="G331" t="s">
        <v>72</v>
      </c>
      <c r="H331" t="s">
        <v>136</v>
      </c>
      <c r="I331" t="s">
        <v>22</v>
      </c>
      <c r="J331" t="s">
        <v>131</v>
      </c>
      <c r="K331" t="s">
        <v>1407</v>
      </c>
      <c r="L331" t="s">
        <v>1408</v>
      </c>
      <c r="M331">
        <v>1.3147222220000001</v>
      </c>
      <c r="N331">
        <v>0</v>
      </c>
      <c r="O331">
        <v>61</v>
      </c>
      <c r="P331">
        <v>0</v>
      </c>
      <c r="Q331">
        <v>0</v>
      </c>
      <c r="R331">
        <v>0</v>
      </c>
      <c r="S331">
        <v>80.198055999999994</v>
      </c>
      <c r="T331">
        <v>0</v>
      </c>
      <c r="U331">
        <v>0</v>
      </c>
    </row>
    <row r="332" spans="1:21" x14ac:dyDescent="0.25">
      <c r="A332" t="s">
        <v>1409</v>
      </c>
      <c r="B332">
        <v>1</v>
      </c>
      <c r="C332" t="s">
        <v>79</v>
      </c>
      <c r="D332" t="s">
        <v>123</v>
      </c>
      <c r="E332" t="s">
        <v>1399</v>
      </c>
      <c r="F332" t="s">
        <v>166</v>
      </c>
      <c r="G332" t="s">
        <v>72</v>
      </c>
      <c r="H332" t="s">
        <v>136</v>
      </c>
      <c r="I332" t="s">
        <v>22</v>
      </c>
      <c r="J332" t="s">
        <v>131</v>
      </c>
      <c r="K332" t="s">
        <v>1410</v>
      </c>
      <c r="L332" t="s">
        <v>1411</v>
      </c>
      <c r="M332">
        <v>0.46833333300000002</v>
      </c>
      <c r="N332">
        <v>0</v>
      </c>
      <c r="O332">
        <v>102</v>
      </c>
      <c r="P332">
        <v>0</v>
      </c>
      <c r="Q332">
        <v>1</v>
      </c>
      <c r="R332">
        <v>0</v>
      </c>
      <c r="S332">
        <v>47.77</v>
      </c>
      <c r="T332">
        <v>0</v>
      </c>
      <c r="U332">
        <v>0.468333</v>
      </c>
    </row>
    <row r="333" spans="1:21" x14ac:dyDescent="0.25">
      <c r="A333" t="s">
        <v>1412</v>
      </c>
      <c r="B333">
        <v>1</v>
      </c>
      <c r="C333" t="s">
        <v>79</v>
      </c>
      <c r="D333" t="s">
        <v>123</v>
      </c>
      <c r="E333" t="s">
        <v>1399</v>
      </c>
      <c r="F333" t="s">
        <v>166</v>
      </c>
      <c r="G333" t="s">
        <v>72</v>
      </c>
      <c r="H333" t="s">
        <v>136</v>
      </c>
      <c r="I333" t="s">
        <v>22</v>
      </c>
      <c r="J333" t="s">
        <v>131</v>
      </c>
      <c r="K333" t="s">
        <v>1413</v>
      </c>
      <c r="L333" t="s">
        <v>1414</v>
      </c>
      <c r="M333">
        <v>8.4722222E-2</v>
      </c>
      <c r="N333">
        <v>0</v>
      </c>
      <c r="O333">
        <v>102</v>
      </c>
      <c r="P333">
        <v>0</v>
      </c>
      <c r="Q333">
        <v>1</v>
      </c>
      <c r="R333">
        <v>0</v>
      </c>
      <c r="S333">
        <v>8.641667</v>
      </c>
      <c r="T333">
        <v>0</v>
      </c>
      <c r="U333">
        <v>8.4722000000000006E-2</v>
      </c>
    </row>
    <row r="334" spans="1:21" x14ac:dyDescent="0.25">
      <c r="A334" t="s">
        <v>1415</v>
      </c>
      <c r="B334">
        <v>1</v>
      </c>
      <c r="C334" t="s">
        <v>79</v>
      </c>
      <c r="D334" t="s">
        <v>123</v>
      </c>
      <c r="E334" t="s">
        <v>1406</v>
      </c>
      <c r="F334" t="s">
        <v>166</v>
      </c>
      <c r="G334" t="s">
        <v>72</v>
      </c>
      <c r="H334" t="s">
        <v>136</v>
      </c>
      <c r="I334" t="s">
        <v>22</v>
      </c>
      <c r="J334" t="s">
        <v>131</v>
      </c>
      <c r="K334" t="s">
        <v>1416</v>
      </c>
      <c r="L334" t="s">
        <v>1417</v>
      </c>
      <c r="M334">
        <v>0.78075166600000001</v>
      </c>
      <c r="N334">
        <v>0</v>
      </c>
      <c r="O334">
        <v>61</v>
      </c>
      <c r="P334">
        <v>0</v>
      </c>
      <c r="Q334">
        <v>0</v>
      </c>
      <c r="R334">
        <v>0</v>
      </c>
      <c r="S334">
        <v>47.625852000000002</v>
      </c>
      <c r="T334">
        <v>0</v>
      </c>
      <c r="U334">
        <v>0</v>
      </c>
    </row>
    <row r="335" spans="1:21" x14ac:dyDescent="0.25">
      <c r="A335" t="s">
        <v>1418</v>
      </c>
      <c r="B335">
        <v>1</v>
      </c>
      <c r="C335" t="s">
        <v>79</v>
      </c>
      <c r="D335" t="s">
        <v>109</v>
      </c>
      <c r="E335" t="s">
        <v>1419</v>
      </c>
      <c r="F335" t="s">
        <v>847</v>
      </c>
      <c r="G335" t="s">
        <v>71</v>
      </c>
      <c r="H335" t="s">
        <v>136</v>
      </c>
      <c r="I335" t="s">
        <v>22</v>
      </c>
      <c r="J335" t="s">
        <v>131</v>
      </c>
      <c r="K335" t="s">
        <v>1420</v>
      </c>
      <c r="L335" t="s">
        <v>1421</v>
      </c>
      <c r="M335">
        <v>16.592777776999998</v>
      </c>
      <c r="N335">
        <v>0</v>
      </c>
      <c r="O335">
        <v>5</v>
      </c>
      <c r="P335">
        <v>0</v>
      </c>
      <c r="Q335">
        <v>0</v>
      </c>
      <c r="R335">
        <v>0</v>
      </c>
      <c r="S335">
        <v>82.963888999999995</v>
      </c>
      <c r="T335">
        <v>0</v>
      </c>
      <c r="U335">
        <v>0</v>
      </c>
    </row>
    <row r="336" spans="1:21" x14ac:dyDescent="0.25">
      <c r="A336" t="s">
        <v>1422</v>
      </c>
      <c r="B336">
        <v>1</v>
      </c>
      <c r="C336" t="s">
        <v>79</v>
      </c>
      <c r="D336" t="s">
        <v>119</v>
      </c>
      <c r="E336" t="s">
        <v>1423</v>
      </c>
      <c r="F336" t="s">
        <v>166</v>
      </c>
      <c r="G336" t="s">
        <v>72</v>
      </c>
      <c r="H336" t="s">
        <v>136</v>
      </c>
      <c r="I336" t="s">
        <v>22</v>
      </c>
      <c r="J336" t="s">
        <v>131</v>
      </c>
      <c r="K336" t="s">
        <v>1424</v>
      </c>
      <c r="L336" t="s">
        <v>1425</v>
      </c>
      <c r="M336">
        <v>0.42</v>
      </c>
      <c r="N336">
        <v>3</v>
      </c>
      <c r="O336">
        <v>84</v>
      </c>
      <c r="P336">
        <v>0</v>
      </c>
      <c r="Q336">
        <v>22</v>
      </c>
      <c r="R336">
        <v>1.26</v>
      </c>
      <c r="S336">
        <v>35.28</v>
      </c>
      <c r="T336">
        <v>0</v>
      </c>
      <c r="U336">
        <v>9.24</v>
      </c>
    </row>
    <row r="337" spans="1:21" x14ac:dyDescent="0.25">
      <c r="A337" t="s">
        <v>1426</v>
      </c>
      <c r="B337">
        <v>1</v>
      </c>
      <c r="C337" t="s">
        <v>79</v>
      </c>
      <c r="D337" t="s">
        <v>119</v>
      </c>
      <c r="E337" t="s">
        <v>1423</v>
      </c>
      <c r="F337" t="s">
        <v>166</v>
      </c>
      <c r="G337" t="s">
        <v>72</v>
      </c>
      <c r="H337" t="s">
        <v>136</v>
      </c>
      <c r="I337" t="s">
        <v>22</v>
      </c>
      <c r="J337" t="s">
        <v>131</v>
      </c>
      <c r="K337" t="s">
        <v>1427</v>
      </c>
      <c r="L337" t="s">
        <v>1428</v>
      </c>
      <c r="M337">
        <v>0.18358888800000001</v>
      </c>
      <c r="N337">
        <v>3</v>
      </c>
      <c r="O337">
        <v>84</v>
      </c>
      <c r="P337">
        <v>0</v>
      </c>
      <c r="Q337">
        <v>22</v>
      </c>
      <c r="R337">
        <v>0.55076700000000001</v>
      </c>
      <c r="S337">
        <v>15.421467</v>
      </c>
      <c r="T337">
        <v>0</v>
      </c>
      <c r="U337">
        <v>4.0389559999999998</v>
      </c>
    </row>
    <row r="338" spans="1:21" x14ac:dyDescent="0.25">
      <c r="A338" t="s">
        <v>1429</v>
      </c>
      <c r="B338">
        <v>1</v>
      </c>
      <c r="C338" t="s">
        <v>79</v>
      </c>
      <c r="D338" t="s">
        <v>109</v>
      </c>
      <c r="E338" t="s">
        <v>1430</v>
      </c>
      <c r="F338" t="s">
        <v>934</v>
      </c>
      <c r="G338" t="s">
        <v>71</v>
      </c>
      <c r="H338" t="s">
        <v>136</v>
      </c>
      <c r="I338" t="s">
        <v>22</v>
      </c>
      <c r="J338" t="s">
        <v>131</v>
      </c>
      <c r="K338" t="s">
        <v>1431</v>
      </c>
      <c r="L338" t="s">
        <v>1432</v>
      </c>
      <c r="M338">
        <v>0.79611111099999998</v>
      </c>
      <c r="N338">
        <v>0</v>
      </c>
      <c r="O338">
        <v>1</v>
      </c>
      <c r="P338">
        <v>0</v>
      </c>
      <c r="Q338">
        <v>0</v>
      </c>
      <c r="R338">
        <v>0</v>
      </c>
      <c r="S338">
        <v>0.79611100000000001</v>
      </c>
      <c r="T338">
        <v>0</v>
      </c>
      <c r="U338">
        <v>0</v>
      </c>
    </row>
    <row r="339" spans="1:21" x14ac:dyDescent="0.25">
      <c r="A339" t="s">
        <v>1433</v>
      </c>
      <c r="B339">
        <v>1</v>
      </c>
      <c r="C339" t="s">
        <v>79</v>
      </c>
      <c r="D339" t="s">
        <v>123</v>
      </c>
      <c r="E339" t="s">
        <v>1434</v>
      </c>
      <c r="F339" t="s">
        <v>166</v>
      </c>
      <c r="G339" t="s">
        <v>72</v>
      </c>
      <c r="H339" t="s">
        <v>136</v>
      </c>
      <c r="I339" t="s">
        <v>22</v>
      </c>
      <c r="J339" t="s">
        <v>131</v>
      </c>
      <c r="K339" t="s">
        <v>1435</v>
      </c>
      <c r="L339" t="s">
        <v>1436</v>
      </c>
      <c r="M339">
        <v>0.51027777699999999</v>
      </c>
      <c r="N339">
        <v>2</v>
      </c>
      <c r="O339">
        <v>47</v>
      </c>
      <c r="P339">
        <v>0</v>
      </c>
      <c r="Q339">
        <v>0</v>
      </c>
      <c r="R339">
        <v>1.020556</v>
      </c>
      <c r="S339">
        <v>23.983056000000001</v>
      </c>
      <c r="T339">
        <v>0</v>
      </c>
      <c r="U339">
        <v>0</v>
      </c>
    </row>
    <row r="340" spans="1:21" x14ac:dyDescent="0.25">
      <c r="A340" t="s">
        <v>1437</v>
      </c>
      <c r="B340">
        <v>1</v>
      </c>
      <c r="C340" t="s">
        <v>79</v>
      </c>
      <c r="D340" t="s">
        <v>123</v>
      </c>
      <c r="E340" t="s">
        <v>1438</v>
      </c>
      <c r="F340" t="s">
        <v>780</v>
      </c>
      <c r="G340" t="s">
        <v>71</v>
      </c>
      <c r="H340" t="s">
        <v>136</v>
      </c>
      <c r="I340" t="s">
        <v>22</v>
      </c>
      <c r="J340" t="s">
        <v>131</v>
      </c>
      <c r="K340" t="s">
        <v>1439</v>
      </c>
      <c r="L340" t="s">
        <v>1440</v>
      </c>
      <c r="M340">
        <v>5.0925000000000002</v>
      </c>
      <c r="N340">
        <v>0</v>
      </c>
      <c r="O340">
        <v>8</v>
      </c>
      <c r="P340">
        <v>0</v>
      </c>
      <c r="Q340">
        <v>0</v>
      </c>
      <c r="R340">
        <v>0</v>
      </c>
      <c r="S340">
        <v>40.74</v>
      </c>
      <c r="T340">
        <v>0</v>
      </c>
      <c r="U340">
        <v>0</v>
      </c>
    </row>
    <row r="341" spans="1:21" x14ac:dyDescent="0.25">
      <c r="A341" t="s">
        <v>1441</v>
      </c>
      <c r="B341">
        <v>1</v>
      </c>
      <c r="C341" t="s">
        <v>79</v>
      </c>
      <c r="D341" t="s">
        <v>119</v>
      </c>
      <c r="E341" t="s">
        <v>1423</v>
      </c>
      <c r="F341" t="s">
        <v>391</v>
      </c>
      <c r="G341" t="s">
        <v>72</v>
      </c>
      <c r="H341" t="s">
        <v>136</v>
      </c>
      <c r="I341" t="s">
        <v>22</v>
      </c>
      <c r="J341" t="s">
        <v>131</v>
      </c>
      <c r="K341" t="s">
        <v>1442</v>
      </c>
      <c r="L341" t="s">
        <v>1443</v>
      </c>
      <c r="M341">
        <v>1.7227777769999999</v>
      </c>
      <c r="N341">
        <v>3</v>
      </c>
      <c r="O341">
        <v>84</v>
      </c>
      <c r="P341">
        <v>0</v>
      </c>
      <c r="Q341">
        <v>22</v>
      </c>
      <c r="R341">
        <v>5.1683329999999996</v>
      </c>
      <c r="S341">
        <v>144.71333300000001</v>
      </c>
      <c r="T341">
        <v>0</v>
      </c>
      <c r="U341">
        <v>37.901111</v>
      </c>
    </row>
    <row r="342" spans="1:21" x14ac:dyDescent="0.25">
      <c r="A342" t="s">
        <v>1444</v>
      </c>
      <c r="B342">
        <v>1</v>
      </c>
      <c r="C342" t="s">
        <v>79</v>
      </c>
      <c r="D342" t="s">
        <v>119</v>
      </c>
      <c r="E342" t="s">
        <v>1423</v>
      </c>
      <c r="F342" t="s">
        <v>166</v>
      </c>
      <c r="G342" t="s">
        <v>72</v>
      </c>
      <c r="H342" t="s">
        <v>136</v>
      </c>
      <c r="I342" t="s">
        <v>22</v>
      </c>
      <c r="J342" t="s">
        <v>131</v>
      </c>
      <c r="K342" t="s">
        <v>1445</v>
      </c>
      <c r="L342" t="s">
        <v>1446</v>
      </c>
      <c r="M342">
        <v>1.186666666</v>
      </c>
      <c r="N342">
        <v>3</v>
      </c>
      <c r="O342">
        <v>84</v>
      </c>
      <c r="P342">
        <v>0</v>
      </c>
      <c r="Q342">
        <v>22</v>
      </c>
      <c r="R342">
        <v>3.56</v>
      </c>
      <c r="S342">
        <v>99.68</v>
      </c>
      <c r="T342">
        <v>0</v>
      </c>
      <c r="U342">
        <v>26.106667000000002</v>
      </c>
    </row>
    <row r="343" spans="1:21" x14ac:dyDescent="0.25">
      <c r="A343" t="s">
        <v>1447</v>
      </c>
      <c r="B343">
        <v>1</v>
      </c>
      <c r="C343" t="s">
        <v>79</v>
      </c>
      <c r="D343" t="s">
        <v>119</v>
      </c>
      <c r="E343" t="s">
        <v>1448</v>
      </c>
      <c r="F343" t="s">
        <v>166</v>
      </c>
      <c r="G343" t="s">
        <v>72</v>
      </c>
      <c r="H343" t="s">
        <v>136</v>
      </c>
      <c r="I343" t="s">
        <v>22</v>
      </c>
      <c r="J343" t="s">
        <v>131</v>
      </c>
      <c r="K343" t="s">
        <v>1449</v>
      </c>
      <c r="L343" t="s">
        <v>1450</v>
      </c>
      <c r="M343">
        <v>0.59117305499999995</v>
      </c>
      <c r="N343">
        <v>26</v>
      </c>
      <c r="O343">
        <v>812</v>
      </c>
      <c r="P343">
        <v>12</v>
      </c>
      <c r="Q343">
        <v>162</v>
      </c>
      <c r="R343">
        <v>15.370499000000001</v>
      </c>
      <c r="S343">
        <v>480.03252099999997</v>
      </c>
      <c r="T343">
        <v>7.0940770000000004</v>
      </c>
      <c r="U343">
        <v>95.770034999999993</v>
      </c>
    </row>
    <row r="344" spans="1:21" x14ac:dyDescent="0.25">
      <c r="A344" t="s">
        <v>1451</v>
      </c>
      <c r="B344">
        <v>1</v>
      </c>
      <c r="C344" t="s">
        <v>79</v>
      </c>
      <c r="D344" t="s">
        <v>123</v>
      </c>
      <c r="E344" t="s">
        <v>1434</v>
      </c>
      <c r="F344" t="s">
        <v>166</v>
      </c>
      <c r="G344" t="s">
        <v>72</v>
      </c>
      <c r="H344" t="s">
        <v>136</v>
      </c>
      <c r="I344" t="s">
        <v>22</v>
      </c>
      <c r="J344" t="s">
        <v>131</v>
      </c>
      <c r="K344" t="s">
        <v>1452</v>
      </c>
      <c r="L344" t="s">
        <v>1453</v>
      </c>
      <c r="M344">
        <v>0.26527777699999999</v>
      </c>
      <c r="N344">
        <v>2</v>
      </c>
      <c r="O344">
        <v>47</v>
      </c>
      <c r="P344">
        <v>0</v>
      </c>
      <c r="Q344">
        <v>0</v>
      </c>
      <c r="R344">
        <v>0.53055600000000003</v>
      </c>
      <c r="S344">
        <v>12.468056000000001</v>
      </c>
      <c r="T344">
        <v>0</v>
      </c>
      <c r="U344">
        <v>0</v>
      </c>
    </row>
    <row r="345" spans="1:21" x14ac:dyDescent="0.25">
      <c r="A345" t="s">
        <v>1454</v>
      </c>
      <c r="B345">
        <v>1</v>
      </c>
      <c r="C345" t="s">
        <v>78</v>
      </c>
      <c r="D345" t="s">
        <v>98</v>
      </c>
      <c r="E345" t="s">
        <v>1455</v>
      </c>
      <c r="F345" t="s">
        <v>934</v>
      </c>
      <c r="G345" t="s">
        <v>71</v>
      </c>
      <c r="H345" t="s">
        <v>136</v>
      </c>
      <c r="I345" t="s">
        <v>22</v>
      </c>
      <c r="J345" t="s">
        <v>131</v>
      </c>
      <c r="K345" t="s">
        <v>1456</v>
      </c>
      <c r="L345" t="s">
        <v>1457</v>
      </c>
      <c r="M345">
        <v>3.0411111110000002</v>
      </c>
      <c r="N345">
        <v>0</v>
      </c>
      <c r="O345">
        <v>1</v>
      </c>
      <c r="P345">
        <v>0</v>
      </c>
      <c r="Q345">
        <v>0</v>
      </c>
      <c r="R345">
        <v>0</v>
      </c>
      <c r="S345">
        <v>3.0411109999999999</v>
      </c>
      <c r="T345">
        <v>0</v>
      </c>
      <c r="U345">
        <v>0</v>
      </c>
    </row>
    <row r="346" spans="1:21" x14ac:dyDescent="0.25">
      <c r="A346" t="s">
        <v>1458</v>
      </c>
      <c r="B346">
        <v>1</v>
      </c>
      <c r="C346" t="s">
        <v>78</v>
      </c>
      <c r="D346" t="s">
        <v>94</v>
      </c>
      <c r="E346" t="s">
        <v>1459</v>
      </c>
      <c r="F346" t="s">
        <v>231</v>
      </c>
      <c r="G346" t="s">
        <v>71</v>
      </c>
      <c r="H346" t="s">
        <v>136</v>
      </c>
      <c r="I346" t="s">
        <v>22</v>
      </c>
      <c r="J346" t="s">
        <v>131</v>
      </c>
      <c r="K346" t="s">
        <v>1460</v>
      </c>
      <c r="L346" t="s">
        <v>1461</v>
      </c>
      <c r="M346">
        <v>3.1697222219999999</v>
      </c>
      <c r="N346">
        <v>0</v>
      </c>
      <c r="O346">
        <v>0</v>
      </c>
      <c r="P346">
        <v>0</v>
      </c>
      <c r="Q346">
        <v>1</v>
      </c>
      <c r="R346">
        <v>0</v>
      </c>
      <c r="S346">
        <v>0</v>
      </c>
      <c r="T346">
        <v>0</v>
      </c>
      <c r="U346">
        <v>3.1697220000000002</v>
      </c>
    </row>
    <row r="347" spans="1:21" x14ac:dyDescent="0.25">
      <c r="A347" t="s">
        <v>1462</v>
      </c>
      <c r="B347">
        <v>1</v>
      </c>
      <c r="C347" t="s">
        <v>78</v>
      </c>
      <c r="D347" t="s">
        <v>103</v>
      </c>
      <c r="E347" t="s">
        <v>1463</v>
      </c>
      <c r="F347" t="s">
        <v>296</v>
      </c>
      <c r="G347" t="s">
        <v>72</v>
      </c>
      <c r="H347" t="s">
        <v>136</v>
      </c>
      <c r="I347" t="s">
        <v>22</v>
      </c>
      <c r="J347" t="s">
        <v>221</v>
      </c>
      <c r="K347" t="s">
        <v>1464</v>
      </c>
      <c r="L347" t="s">
        <v>1465</v>
      </c>
      <c r="M347">
        <v>2.1930555549999999</v>
      </c>
      <c r="N347">
        <v>10</v>
      </c>
      <c r="O347">
        <v>470</v>
      </c>
      <c r="P347">
        <v>0</v>
      </c>
      <c r="Q347">
        <v>27</v>
      </c>
      <c r="R347">
        <v>21.930555999999999</v>
      </c>
      <c r="S347">
        <v>1030.7361109999999</v>
      </c>
      <c r="T347">
        <v>0</v>
      </c>
      <c r="U347">
        <v>59.212499999999999</v>
      </c>
    </row>
    <row r="348" spans="1:21" x14ac:dyDescent="0.25">
      <c r="A348" t="s">
        <v>1466</v>
      </c>
      <c r="B348">
        <v>1</v>
      </c>
      <c r="C348" t="s">
        <v>78</v>
      </c>
      <c r="D348" t="s">
        <v>101</v>
      </c>
      <c r="E348" t="s">
        <v>1467</v>
      </c>
      <c r="F348" t="s">
        <v>231</v>
      </c>
      <c r="G348" t="s">
        <v>71</v>
      </c>
      <c r="H348" t="s">
        <v>136</v>
      </c>
      <c r="I348" t="s">
        <v>22</v>
      </c>
      <c r="J348" t="s">
        <v>131</v>
      </c>
      <c r="K348" t="s">
        <v>1468</v>
      </c>
      <c r="L348" t="s">
        <v>1469</v>
      </c>
      <c r="M348">
        <v>26.014166666000001</v>
      </c>
      <c r="N348">
        <v>0</v>
      </c>
      <c r="O348">
        <v>1</v>
      </c>
      <c r="P348">
        <v>0</v>
      </c>
      <c r="Q348">
        <v>0</v>
      </c>
      <c r="R348">
        <v>0</v>
      </c>
      <c r="S348">
        <v>26.014167</v>
      </c>
      <c r="T348">
        <v>0</v>
      </c>
      <c r="U348">
        <v>0</v>
      </c>
    </row>
    <row r="349" spans="1:21" x14ac:dyDescent="0.25">
      <c r="A349" t="s">
        <v>1470</v>
      </c>
      <c r="B349">
        <v>1</v>
      </c>
      <c r="C349" t="s">
        <v>79</v>
      </c>
      <c r="D349" t="s">
        <v>114</v>
      </c>
      <c r="E349" t="s">
        <v>1471</v>
      </c>
      <c r="F349" t="s">
        <v>1472</v>
      </c>
      <c r="G349" t="s">
        <v>71</v>
      </c>
      <c r="H349" t="s">
        <v>136</v>
      </c>
      <c r="I349" t="s">
        <v>22</v>
      </c>
      <c r="J349" t="s">
        <v>131</v>
      </c>
      <c r="K349" t="s">
        <v>1473</v>
      </c>
      <c r="L349" t="s">
        <v>1474</v>
      </c>
      <c r="M349">
        <v>1.94</v>
      </c>
      <c r="N349">
        <v>0</v>
      </c>
      <c r="O349">
        <v>468</v>
      </c>
      <c r="P349">
        <v>0</v>
      </c>
      <c r="Q349">
        <v>0</v>
      </c>
      <c r="R349">
        <v>0</v>
      </c>
      <c r="S349">
        <v>907.92</v>
      </c>
      <c r="T349">
        <v>0</v>
      </c>
      <c r="U349">
        <v>0</v>
      </c>
    </row>
    <row r="350" spans="1:21" x14ac:dyDescent="0.25">
      <c r="A350" t="s">
        <v>1475</v>
      </c>
      <c r="B350">
        <v>1</v>
      </c>
      <c r="C350" t="s">
        <v>78</v>
      </c>
      <c r="D350" t="s">
        <v>95</v>
      </c>
      <c r="E350" t="s">
        <v>1476</v>
      </c>
      <c r="F350" t="s">
        <v>247</v>
      </c>
      <c r="G350" t="s">
        <v>72</v>
      </c>
      <c r="H350" t="s">
        <v>136</v>
      </c>
      <c r="I350" t="s">
        <v>22</v>
      </c>
      <c r="J350" t="s">
        <v>221</v>
      </c>
      <c r="K350" t="s">
        <v>1477</v>
      </c>
      <c r="L350" t="s">
        <v>1478</v>
      </c>
      <c r="M350">
        <v>8.4916666660000004</v>
      </c>
      <c r="N350">
        <v>0</v>
      </c>
      <c r="O350">
        <v>0</v>
      </c>
      <c r="P350">
        <v>0</v>
      </c>
      <c r="Q350">
        <v>154</v>
      </c>
      <c r="R350">
        <v>0</v>
      </c>
      <c r="S350">
        <v>0</v>
      </c>
      <c r="T350">
        <v>0</v>
      </c>
      <c r="U350">
        <v>1307.7166669999999</v>
      </c>
    </row>
    <row r="351" spans="1:21" x14ac:dyDescent="0.25">
      <c r="A351" t="s">
        <v>1479</v>
      </c>
      <c r="B351">
        <v>1</v>
      </c>
      <c r="C351" t="s">
        <v>78</v>
      </c>
      <c r="D351" t="s">
        <v>99</v>
      </c>
      <c r="E351" t="s">
        <v>1480</v>
      </c>
      <c r="F351" t="s">
        <v>296</v>
      </c>
      <c r="G351" t="s">
        <v>71</v>
      </c>
      <c r="H351" t="s">
        <v>136</v>
      </c>
      <c r="I351" t="s">
        <v>22</v>
      </c>
      <c r="J351" t="s">
        <v>221</v>
      </c>
      <c r="K351" t="s">
        <v>1481</v>
      </c>
      <c r="L351" t="s">
        <v>1482</v>
      </c>
      <c r="M351">
        <v>3.1850000000000001</v>
      </c>
      <c r="N351">
        <v>0</v>
      </c>
      <c r="O351">
        <v>27</v>
      </c>
      <c r="P351">
        <v>0</v>
      </c>
      <c r="Q351">
        <v>0</v>
      </c>
      <c r="R351">
        <v>0</v>
      </c>
      <c r="S351">
        <v>85.995000000000005</v>
      </c>
      <c r="T351">
        <v>0</v>
      </c>
      <c r="U351">
        <v>0</v>
      </c>
    </row>
    <row r="352" spans="1:21" x14ac:dyDescent="0.25">
      <c r="A352" t="s">
        <v>1483</v>
      </c>
      <c r="B352">
        <v>1</v>
      </c>
      <c r="C352" t="s">
        <v>79</v>
      </c>
      <c r="D352" t="s">
        <v>113</v>
      </c>
      <c r="E352" t="s">
        <v>1484</v>
      </c>
      <c r="F352" t="s">
        <v>531</v>
      </c>
      <c r="G352" t="s">
        <v>72</v>
      </c>
      <c r="H352" t="s">
        <v>136</v>
      </c>
      <c r="I352" t="s">
        <v>22</v>
      </c>
      <c r="J352" t="s">
        <v>131</v>
      </c>
      <c r="K352" t="s">
        <v>1485</v>
      </c>
      <c r="L352" t="s">
        <v>1486</v>
      </c>
      <c r="M352">
        <v>1.109747222</v>
      </c>
      <c r="N352">
        <v>0</v>
      </c>
      <c r="O352">
        <v>34</v>
      </c>
      <c r="P352">
        <v>0</v>
      </c>
      <c r="Q352">
        <v>0</v>
      </c>
      <c r="R352">
        <v>0</v>
      </c>
      <c r="S352">
        <v>37.731406</v>
      </c>
      <c r="T352">
        <v>0</v>
      </c>
      <c r="U352">
        <v>0</v>
      </c>
    </row>
    <row r="353" spans="1:21" x14ac:dyDescent="0.25">
      <c r="A353" t="s">
        <v>1487</v>
      </c>
      <c r="B353">
        <v>1</v>
      </c>
      <c r="C353" t="s">
        <v>79</v>
      </c>
      <c r="D353" t="s">
        <v>108</v>
      </c>
      <c r="E353" t="s">
        <v>1488</v>
      </c>
      <c r="F353" t="s">
        <v>231</v>
      </c>
      <c r="G353" t="s">
        <v>71</v>
      </c>
      <c r="H353" t="s">
        <v>136</v>
      </c>
      <c r="I353" t="s">
        <v>22</v>
      </c>
      <c r="J353" t="s">
        <v>131</v>
      </c>
      <c r="K353" t="s">
        <v>1489</v>
      </c>
      <c r="L353" t="s">
        <v>1490</v>
      </c>
      <c r="M353">
        <v>0.87250000000000005</v>
      </c>
      <c r="N353">
        <v>0</v>
      </c>
      <c r="O353">
        <v>1</v>
      </c>
      <c r="P353">
        <v>0</v>
      </c>
      <c r="Q353">
        <v>0</v>
      </c>
      <c r="R353">
        <v>0</v>
      </c>
      <c r="S353">
        <v>0.87250000000000005</v>
      </c>
      <c r="T353">
        <v>0</v>
      </c>
      <c r="U353">
        <v>0</v>
      </c>
    </row>
    <row r="354" spans="1:21" x14ac:dyDescent="0.25">
      <c r="A354" t="s">
        <v>1491</v>
      </c>
      <c r="B354">
        <v>1</v>
      </c>
      <c r="C354" t="s">
        <v>79</v>
      </c>
      <c r="D354" t="s">
        <v>123</v>
      </c>
      <c r="E354" t="s">
        <v>1406</v>
      </c>
      <c r="F354" t="s">
        <v>166</v>
      </c>
      <c r="G354" t="s">
        <v>72</v>
      </c>
      <c r="H354" t="s">
        <v>136</v>
      </c>
      <c r="I354" t="s">
        <v>22</v>
      </c>
      <c r="J354" t="s">
        <v>131</v>
      </c>
      <c r="K354" t="s">
        <v>1492</v>
      </c>
      <c r="L354" t="s">
        <v>1493</v>
      </c>
      <c r="M354">
        <v>1.1216666660000001</v>
      </c>
      <c r="N354">
        <v>0</v>
      </c>
      <c r="O354">
        <v>61</v>
      </c>
      <c r="P354">
        <v>0</v>
      </c>
      <c r="Q354">
        <v>0</v>
      </c>
      <c r="R354">
        <v>0</v>
      </c>
      <c r="S354">
        <v>68.421666999999999</v>
      </c>
      <c r="T354">
        <v>0</v>
      </c>
      <c r="U354">
        <v>0</v>
      </c>
    </row>
    <row r="355" spans="1:21" x14ac:dyDescent="0.25">
      <c r="A355" t="s">
        <v>1494</v>
      </c>
      <c r="B355">
        <v>1</v>
      </c>
      <c r="C355" t="s">
        <v>79</v>
      </c>
      <c r="D355" t="s">
        <v>113</v>
      </c>
      <c r="E355" t="s">
        <v>1495</v>
      </c>
      <c r="F355" t="s">
        <v>296</v>
      </c>
      <c r="G355" t="s">
        <v>72</v>
      </c>
      <c r="H355" t="s">
        <v>136</v>
      </c>
      <c r="I355" t="s">
        <v>22</v>
      </c>
      <c r="J355" t="s">
        <v>221</v>
      </c>
      <c r="K355" t="s">
        <v>1496</v>
      </c>
      <c r="L355" t="s">
        <v>1497</v>
      </c>
      <c r="M355">
        <v>1.9416666659999999</v>
      </c>
      <c r="N355">
        <v>1</v>
      </c>
      <c r="O355">
        <v>34</v>
      </c>
      <c r="P355">
        <v>0</v>
      </c>
      <c r="Q355">
        <v>0</v>
      </c>
      <c r="R355">
        <v>1.941667</v>
      </c>
      <c r="S355">
        <v>66.016666999999998</v>
      </c>
      <c r="T355">
        <v>0</v>
      </c>
      <c r="U355">
        <v>0</v>
      </c>
    </row>
    <row r="356" spans="1:21" x14ac:dyDescent="0.25">
      <c r="A356" t="s">
        <v>1498</v>
      </c>
      <c r="B356">
        <v>1</v>
      </c>
      <c r="C356" t="s">
        <v>79</v>
      </c>
      <c r="D356" t="s">
        <v>123</v>
      </c>
      <c r="E356" t="s">
        <v>1406</v>
      </c>
      <c r="F356" t="s">
        <v>166</v>
      </c>
      <c r="G356" t="s">
        <v>72</v>
      </c>
      <c r="H356" t="s">
        <v>136</v>
      </c>
      <c r="I356" t="s">
        <v>22</v>
      </c>
      <c r="J356" t="s">
        <v>131</v>
      </c>
      <c r="K356" t="s">
        <v>1499</v>
      </c>
      <c r="L356" t="s">
        <v>1500</v>
      </c>
      <c r="M356">
        <v>0.15055555500000001</v>
      </c>
      <c r="N356">
        <v>0</v>
      </c>
      <c r="O356">
        <v>61</v>
      </c>
      <c r="P356">
        <v>0</v>
      </c>
      <c r="Q356">
        <v>0</v>
      </c>
      <c r="R356">
        <v>0</v>
      </c>
      <c r="S356">
        <v>9.1838890000000006</v>
      </c>
      <c r="T356">
        <v>0</v>
      </c>
      <c r="U356">
        <v>0</v>
      </c>
    </row>
    <row r="357" spans="1:21" x14ac:dyDescent="0.25">
      <c r="A357" t="s">
        <v>1501</v>
      </c>
      <c r="B357">
        <v>1</v>
      </c>
      <c r="C357" t="s">
        <v>79</v>
      </c>
      <c r="D357" t="s">
        <v>108</v>
      </c>
      <c r="E357" t="s">
        <v>1502</v>
      </c>
      <c r="F357" t="s">
        <v>921</v>
      </c>
      <c r="G357" t="s">
        <v>71</v>
      </c>
      <c r="H357" t="s">
        <v>136</v>
      </c>
      <c r="I357" t="s">
        <v>22</v>
      </c>
      <c r="J357" t="s">
        <v>131</v>
      </c>
      <c r="K357" t="s">
        <v>1503</v>
      </c>
      <c r="L357" t="s">
        <v>1504</v>
      </c>
      <c r="M357">
        <v>1.125277777</v>
      </c>
      <c r="N357">
        <v>0</v>
      </c>
      <c r="O357">
        <v>195</v>
      </c>
      <c r="P357">
        <v>0</v>
      </c>
      <c r="Q357">
        <v>0</v>
      </c>
      <c r="R357">
        <v>0</v>
      </c>
      <c r="S357">
        <v>219.42916700000001</v>
      </c>
      <c r="T357">
        <v>0</v>
      </c>
      <c r="U357">
        <v>0</v>
      </c>
    </row>
    <row r="358" spans="1:21" x14ac:dyDescent="0.25">
      <c r="A358" t="s">
        <v>1505</v>
      </c>
      <c r="B358">
        <v>1</v>
      </c>
      <c r="C358" t="s">
        <v>78</v>
      </c>
      <c r="D358" t="s">
        <v>105</v>
      </c>
      <c r="E358" t="s">
        <v>1506</v>
      </c>
      <c r="F358" t="s">
        <v>231</v>
      </c>
      <c r="G358" t="s">
        <v>71</v>
      </c>
      <c r="H358" t="s">
        <v>136</v>
      </c>
      <c r="I358" t="s">
        <v>22</v>
      </c>
      <c r="J358" t="s">
        <v>131</v>
      </c>
      <c r="K358" t="s">
        <v>1507</v>
      </c>
      <c r="L358" t="s">
        <v>1508</v>
      </c>
      <c r="M358">
        <v>1.1219444439999999</v>
      </c>
      <c r="N358">
        <v>0</v>
      </c>
      <c r="O358">
        <v>11</v>
      </c>
      <c r="P358">
        <v>0</v>
      </c>
      <c r="Q358">
        <v>0</v>
      </c>
      <c r="R358">
        <v>0</v>
      </c>
      <c r="S358">
        <v>12.341388999999999</v>
      </c>
      <c r="T358">
        <v>0</v>
      </c>
      <c r="U358">
        <v>0</v>
      </c>
    </row>
    <row r="359" spans="1:21" x14ac:dyDescent="0.25">
      <c r="A359" t="s">
        <v>1509</v>
      </c>
      <c r="B359">
        <v>1</v>
      </c>
      <c r="C359" t="s">
        <v>79</v>
      </c>
      <c r="D359" t="s">
        <v>119</v>
      </c>
      <c r="E359" t="s">
        <v>1510</v>
      </c>
      <c r="F359" t="s">
        <v>166</v>
      </c>
      <c r="G359" t="s">
        <v>72</v>
      </c>
      <c r="H359" t="s">
        <v>136</v>
      </c>
      <c r="I359" t="s">
        <v>22</v>
      </c>
      <c r="J359" t="s">
        <v>131</v>
      </c>
      <c r="K359" t="s">
        <v>1511</v>
      </c>
      <c r="L359" t="s">
        <v>1512</v>
      </c>
      <c r="M359">
        <v>0.383333333</v>
      </c>
      <c r="N359">
        <v>1</v>
      </c>
      <c r="O359">
        <v>0</v>
      </c>
      <c r="P359">
        <v>0</v>
      </c>
      <c r="Q359">
        <v>0</v>
      </c>
      <c r="R359">
        <v>0.38333299999999998</v>
      </c>
      <c r="S359">
        <v>0</v>
      </c>
      <c r="T359">
        <v>0</v>
      </c>
      <c r="U359">
        <v>0</v>
      </c>
    </row>
    <row r="360" spans="1:21" x14ac:dyDescent="0.25">
      <c r="A360" t="s">
        <v>1513</v>
      </c>
      <c r="B360">
        <v>1</v>
      </c>
      <c r="C360" t="s">
        <v>78</v>
      </c>
      <c r="D360" t="s">
        <v>95</v>
      </c>
      <c r="E360" t="s">
        <v>1514</v>
      </c>
      <c r="F360" t="s">
        <v>247</v>
      </c>
      <c r="G360" t="s">
        <v>71</v>
      </c>
      <c r="H360" t="s">
        <v>136</v>
      </c>
      <c r="I360" t="s">
        <v>22</v>
      </c>
      <c r="J360" t="s">
        <v>221</v>
      </c>
      <c r="K360" t="s">
        <v>1515</v>
      </c>
      <c r="L360" t="s">
        <v>1516</v>
      </c>
      <c r="M360">
        <v>9.2624999999999993</v>
      </c>
      <c r="N360">
        <v>0</v>
      </c>
      <c r="O360">
        <v>0</v>
      </c>
      <c r="P360">
        <v>0</v>
      </c>
      <c r="Q360">
        <v>333</v>
      </c>
      <c r="R360">
        <v>0</v>
      </c>
      <c r="S360">
        <v>0</v>
      </c>
      <c r="T360">
        <v>0</v>
      </c>
      <c r="U360">
        <v>3084.4124999999999</v>
      </c>
    </row>
    <row r="361" spans="1:21" x14ac:dyDescent="0.25">
      <c r="A361" t="s">
        <v>1517</v>
      </c>
      <c r="B361">
        <v>1</v>
      </c>
      <c r="C361" t="s">
        <v>78</v>
      </c>
      <c r="D361" t="s">
        <v>90</v>
      </c>
      <c r="E361" t="s">
        <v>1518</v>
      </c>
      <c r="F361" t="s">
        <v>247</v>
      </c>
      <c r="G361" t="s">
        <v>71</v>
      </c>
      <c r="H361" t="s">
        <v>136</v>
      </c>
      <c r="I361" t="s">
        <v>22</v>
      </c>
      <c r="J361" t="s">
        <v>221</v>
      </c>
      <c r="K361" t="s">
        <v>1519</v>
      </c>
      <c r="L361" t="s">
        <v>1520</v>
      </c>
      <c r="M361">
        <v>2.4166666659999998</v>
      </c>
      <c r="N361">
        <v>0</v>
      </c>
      <c r="O361">
        <v>24</v>
      </c>
      <c r="P361">
        <v>0</v>
      </c>
      <c r="Q361">
        <v>0</v>
      </c>
      <c r="R361">
        <v>0</v>
      </c>
      <c r="S361">
        <v>58</v>
      </c>
      <c r="T361">
        <v>0</v>
      </c>
      <c r="U361">
        <v>0</v>
      </c>
    </row>
    <row r="362" spans="1:21" x14ac:dyDescent="0.25">
      <c r="A362" t="s">
        <v>1521</v>
      </c>
      <c r="B362">
        <v>1</v>
      </c>
      <c r="C362" t="s">
        <v>79</v>
      </c>
      <c r="D362" t="s">
        <v>120</v>
      </c>
      <c r="E362" t="s">
        <v>1522</v>
      </c>
      <c r="F362" t="s">
        <v>785</v>
      </c>
      <c r="G362" t="s">
        <v>71</v>
      </c>
      <c r="H362" t="s">
        <v>136</v>
      </c>
      <c r="I362" t="s">
        <v>22</v>
      </c>
      <c r="J362" t="s">
        <v>131</v>
      </c>
      <c r="K362" t="s">
        <v>1523</v>
      </c>
      <c r="L362" t="s">
        <v>1524</v>
      </c>
      <c r="M362">
        <v>0.72972222200000003</v>
      </c>
      <c r="N362">
        <v>0</v>
      </c>
      <c r="O362">
        <v>1</v>
      </c>
      <c r="P362">
        <v>0</v>
      </c>
      <c r="Q362">
        <v>0</v>
      </c>
      <c r="R362">
        <v>0</v>
      </c>
      <c r="S362">
        <v>0.72972199999999998</v>
      </c>
      <c r="T362">
        <v>0</v>
      </c>
      <c r="U362">
        <v>0</v>
      </c>
    </row>
    <row r="363" spans="1:21" x14ac:dyDescent="0.25">
      <c r="A363" t="s">
        <v>1525</v>
      </c>
      <c r="B363">
        <v>1</v>
      </c>
      <c r="C363" t="s">
        <v>78</v>
      </c>
      <c r="D363" t="s">
        <v>90</v>
      </c>
      <c r="E363" t="s">
        <v>1526</v>
      </c>
      <c r="F363" t="s">
        <v>1527</v>
      </c>
      <c r="G363" t="s">
        <v>72</v>
      </c>
      <c r="H363" t="s">
        <v>136</v>
      </c>
      <c r="I363" t="s">
        <v>22</v>
      </c>
      <c r="J363" t="s">
        <v>131</v>
      </c>
      <c r="K363" t="s">
        <v>1528</v>
      </c>
      <c r="L363" t="s">
        <v>1529</v>
      </c>
      <c r="M363">
        <v>3.286944444</v>
      </c>
      <c r="N363">
        <v>4</v>
      </c>
      <c r="O363">
        <v>2156</v>
      </c>
      <c r="P363">
        <v>0</v>
      </c>
      <c r="Q363">
        <v>20</v>
      </c>
      <c r="R363">
        <v>13.147778000000001</v>
      </c>
      <c r="S363">
        <v>7086.6522210000003</v>
      </c>
      <c r="T363">
        <v>0</v>
      </c>
      <c r="U363">
        <v>65.738889</v>
      </c>
    </row>
    <row r="364" spans="1:21" x14ac:dyDescent="0.25">
      <c r="A364" t="s">
        <v>1530</v>
      </c>
      <c r="B364">
        <v>1</v>
      </c>
      <c r="C364" t="s">
        <v>79</v>
      </c>
      <c r="D364" t="s">
        <v>119</v>
      </c>
      <c r="E364" t="s">
        <v>1531</v>
      </c>
      <c r="F364" t="s">
        <v>847</v>
      </c>
      <c r="G364" t="s">
        <v>71</v>
      </c>
      <c r="H364" t="s">
        <v>136</v>
      </c>
      <c r="I364" t="s">
        <v>22</v>
      </c>
      <c r="J364" t="s">
        <v>131</v>
      </c>
      <c r="K364" t="s">
        <v>1532</v>
      </c>
      <c r="L364" t="s">
        <v>1533</v>
      </c>
      <c r="M364">
        <v>2.0477777769999999</v>
      </c>
      <c r="N364">
        <v>0</v>
      </c>
      <c r="O364">
        <v>1</v>
      </c>
      <c r="P364">
        <v>0</v>
      </c>
      <c r="Q364">
        <v>0</v>
      </c>
      <c r="R364">
        <v>0</v>
      </c>
      <c r="S364">
        <v>2.0477780000000001</v>
      </c>
      <c r="T364">
        <v>0</v>
      </c>
      <c r="U364">
        <v>0</v>
      </c>
    </row>
    <row r="365" spans="1:21" x14ac:dyDescent="0.25">
      <c r="A365" t="s">
        <v>1534</v>
      </c>
      <c r="B365">
        <v>1</v>
      </c>
      <c r="C365" t="s">
        <v>79</v>
      </c>
      <c r="D365" t="s">
        <v>123</v>
      </c>
      <c r="E365" t="s">
        <v>1535</v>
      </c>
      <c r="F365" t="s">
        <v>166</v>
      </c>
      <c r="G365" t="s">
        <v>72</v>
      </c>
      <c r="H365" t="s">
        <v>136</v>
      </c>
      <c r="I365" t="s">
        <v>22</v>
      </c>
      <c r="J365" t="s">
        <v>131</v>
      </c>
      <c r="K365" t="s">
        <v>1536</v>
      </c>
      <c r="L365" t="s">
        <v>1537</v>
      </c>
      <c r="M365">
        <v>1.450545277</v>
      </c>
      <c r="N365">
        <v>0</v>
      </c>
      <c r="O365">
        <v>318</v>
      </c>
      <c r="P365">
        <v>2</v>
      </c>
      <c r="Q365">
        <v>46</v>
      </c>
      <c r="R365">
        <v>0</v>
      </c>
      <c r="S365">
        <v>461.27339799999999</v>
      </c>
      <c r="T365">
        <v>2.9010910000000001</v>
      </c>
      <c r="U365">
        <v>66.725082999999998</v>
      </c>
    </row>
    <row r="366" spans="1:21" x14ac:dyDescent="0.25">
      <c r="A366" t="s">
        <v>1538</v>
      </c>
      <c r="B366">
        <v>1</v>
      </c>
      <c r="C366" t="s">
        <v>78</v>
      </c>
      <c r="D366" t="s">
        <v>90</v>
      </c>
      <c r="E366" t="s">
        <v>1518</v>
      </c>
      <c r="F366" t="s">
        <v>296</v>
      </c>
      <c r="G366" t="s">
        <v>71</v>
      </c>
      <c r="H366" t="s">
        <v>136</v>
      </c>
      <c r="I366" t="s">
        <v>22</v>
      </c>
      <c r="J366" t="s">
        <v>221</v>
      </c>
      <c r="K366" t="s">
        <v>1539</v>
      </c>
      <c r="L366" t="s">
        <v>1540</v>
      </c>
      <c r="M366">
        <v>0.21683333299999999</v>
      </c>
      <c r="N366">
        <v>0</v>
      </c>
      <c r="O366">
        <v>24</v>
      </c>
      <c r="P366">
        <v>0</v>
      </c>
      <c r="Q366">
        <v>0</v>
      </c>
      <c r="R366">
        <v>0</v>
      </c>
      <c r="S366">
        <v>5.2039999999999997</v>
      </c>
      <c r="T366">
        <v>0</v>
      </c>
      <c r="U366">
        <v>0</v>
      </c>
    </row>
    <row r="367" spans="1:21" x14ac:dyDescent="0.25">
      <c r="A367" t="s">
        <v>1541</v>
      </c>
      <c r="B367">
        <v>1</v>
      </c>
      <c r="C367" t="s">
        <v>78</v>
      </c>
      <c r="D367" t="s">
        <v>101</v>
      </c>
      <c r="E367" t="s">
        <v>1542</v>
      </c>
      <c r="F367" t="s">
        <v>296</v>
      </c>
      <c r="G367" t="s">
        <v>72</v>
      </c>
      <c r="H367" t="s">
        <v>136</v>
      </c>
      <c r="I367" t="s">
        <v>22</v>
      </c>
      <c r="J367" t="s">
        <v>221</v>
      </c>
      <c r="K367" t="s">
        <v>1543</v>
      </c>
      <c r="L367" t="s">
        <v>1544</v>
      </c>
      <c r="M367">
        <v>3.093611111</v>
      </c>
      <c r="N367">
        <v>8</v>
      </c>
      <c r="O367">
        <v>7811</v>
      </c>
      <c r="P367">
        <v>15</v>
      </c>
      <c r="Q367">
        <v>73</v>
      </c>
      <c r="R367">
        <v>24.748888999999998</v>
      </c>
      <c r="S367">
        <v>24164.196388</v>
      </c>
      <c r="T367">
        <v>46.404167000000001</v>
      </c>
      <c r="U367">
        <v>225.83361099999999</v>
      </c>
    </row>
    <row r="368" spans="1:21" x14ac:dyDescent="0.25">
      <c r="A368" t="s">
        <v>1545</v>
      </c>
      <c r="B368">
        <v>1</v>
      </c>
      <c r="C368" t="s">
        <v>78</v>
      </c>
      <c r="D368" t="s">
        <v>102</v>
      </c>
      <c r="E368" t="s">
        <v>1546</v>
      </c>
      <c r="F368" t="s">
        <v>247</v>
      </c>
      <c r="G368" t="s">
        <v>72</v>
      </c>
      <c r="H368" t="s">
        <v>136</v>
      </c>
      <c r="I368" t="s">
        <v>22</v>
      </c>
      <c r="J368" t="s">
        <v>221</v>
      </c>
      <c r="K368" t="s">
        <v>1547</v>
      </c>
      <c r="L368" t="s">
        <v>1548</v>
      </c>
      <c r="M368">
        <v>8.2836111110000008</v>
      </c>
      <c r="N368">
        <v>0</v>
      </c>
      <c r="O368">
        <v>0</v>
      </c>
      <c r="P368">
        <v>90</v>
      </c>
      <c r="Q368">
        <v>66</v>
      </c>
      <c r="R368">
        <v>0</v>
      </c>
      <c r="S368">
        <v>0</v>
      </c>
      <c r="T368">
        <v>745.52499999999998</v>
      </c>
      <c r="U368">
        <v>546.71833300000003</v>
      </c>
    </row>
    <row r="369" spans="1:21" x14ac:dyDescent="0.25">
      <c r="A369" t="s">
        <v>1549</v>
      </c>
      <c r="B369">
        <v>1</v>
      </c>
      <c r="C369" t="s">
        <v>78</v>
      </c>
      <c r="D369" t="s">
        <v>86</v>
      </c>
      <c r="E369" t="s">
        <v>1550</v>
      </c>
      <c r="F369" t="s">
        <v>220</v>
      </c>
      <c r="G369" t="s">
        <v>76</v>
      </c>
      <c r="H369" t="s">
        <v>136</v>
      </c>
      <c r="I369" t="s">
        <v>22</v>
      </c>
      <c r="J369" t="s">
        <v>221</v>
      </c>
      <c r="K369" t="s">
        <v>1551</v>
      </c>
      <c r="L369" t="s">
        <v>1552</v>
      </c>
      <c r="M369">
        <v>0.22750000000000001</v>
      </c>
      <c r="N369">
        <v>0</v>
      </c>
      <c r="O369">
        <v>4705</v>
      </c>
      <c r="P369">
        <v>0</v>
      </c>
      <c r="Q369">
        <v>1</v>
      </c>
      <c r="R369">
        <v>0</v>
      </c>
      <c r="S369">
        <v>1070.3875</v>
      </c>
      <c r="T369">
        <v>0</v>
      </c>
      <c r="U369">
        <v>0.22750000000000001</v>
      </c>
    </row>
    <row r="370" spans="1:21" x14ac:dyDescent="0.25">
      <c r="A370" t="s">
        <v>1553</v>
      </c>
      <c r="B370">
        <v>1</v>
      </c>
      <c r="C370" t="s">
        <v>78</v>
      </c>
      <c r="D370" t="s">
        <v>86</v>
      </c>
      <c r="E370" t="s">
        <v>1554</v>
      </c>
      <c r="F370" t="s">
        <v>129</v>
      </c>
      <c r="G370" t="s">
        <v>72</v>
      </c>
      <c r="H370" t="s">
        <v>136</v>
      </c>
      <c r="I370" t="s">
        <v>22</v>
      </c>
      <c r="J370" t="s">
        <v>131</v>
      </c>
      <c r="K370" t="s">
        <v>1555</v>
      </c>
      <c r="L370" t="s">
        <v>1556</v>
      </c>
      <c r="M370">
        <v>0.23472222200000001</v>
      </c>
      <c r="N370">
        <v>2</v>
      </c>
      <c r="O370">
        <v>3594</v>
      </c>
      <c r="P370">
        <v>0</v>
      </c>
      <c r="Q370">
        <v>113</v>
      </c>
      <c r="R370">
        <v>0.46944399999999997</v>
      </c>
      <c r="S370">
        <v>843.59166600000003</v>
      </c>
      <c r="T370">
        <v>0</v>
      </c>
      <c r="U370">
        <v>26.523610999999999</v>
      </c>
    </row>
    <row r="371" spans="1:21" x14ac:dyDescent="0.25">
      <c r="A371" t="s">
        <v>1557</v>
      </c>
      <c r="B371">
        <v>1</v>
      </c>
      <c r="C371" t="s">
        <v>78</v>
      </c>
      <c r="D371" t="s">
        <v>86</v>
      </c>
      <c r="E371" t="s">
        <v>1554</v>
      </c>
      <c r="F371">
        <v>3</v>
      </c>
      <c r="G371" t="s">
        <v>72</v>
      </c>
      <c r="H371" t="s">
        <v>136</v>
      </c>
      <c r="I371" t="s">
        <v>22</v>
      </c>
      <c r="J371" t="s">
        <v>131</v>
      </c>
      <c r="K371" t="s">
        <v>1558</v>
      </c>
      <c r="L371" t="s">
        <v>1559</v>
      </c>
      <c r="M371">
        <v>0.92271388799999998</v>
      </c>
      <c r="N371">
        <v>2</v>
      </c>
      <c r="O371">
        <v>3594</v>
      </c>
      <c r="P371">
        <v>0</v>
      </c>
      <c r="Q371">
        <v>113</v>
      </c>
      <c r="R371">
        <v>1.8454280000000001</v>
      </c>
      <c r="S371">
        <v>3316.2337130000001</v>
      </c>
      <c r="T371">
        <v>0</v>
      </c>
      <c r="U371">
        <v>104.26666899999999</v>
      </c>
    </row>
    <row r="372" spans="1:21" x14ac:dyDescent="0.25">
      <c r="A372" t="s">
        <v>1560</v>
      </c>
      <c r="B372">
        <v>1</v>
      </c>
      <c r="C372" t="s">
        <v>78</v>
      </c>
      <c r="D372" t="s">
        <v>86</v>
      </c>
      <c r="E372" t="s">
        <v>1561</v>
      </c>
      <c r="F372" t="s">
        <v>166</v>
      </c>
      <c r="G372" t="s">
        <v>72</v>
      </c>
      <c r="H372" t="s">
        <v>136</v>
      </c>
      <c r="I372" t="s">
        <v>22</v>
      </c>
      <c r="J372" t="s">
        <v>131</v>
      </c>
      <c r="K372" t="s">
        <v>1562</v>
      </c>
      <c r="L372" t="s">
        <v>1563</v>
      </c>
      <c r="M372">
        <v>1.2033452769999999</v>
      </c>
      <c r="N372">
        <v>1</v>
      </c>
      <c r="O372">
        <v>4412</v>
      </c>
      <c r="P372">
        <v>0</v>
      </c>
      <c r="Q372">
        <v>0</v>
      </c>
      <c r="R372">
        <v>1.2033450000000001</v>
      </c>
      <c r="S372">
        <v>5309.1593620000003</v>
      </c>
      <c r="T372">
        <v>0</v>
      </c>
      <c r="U372">
        <v>0</v>
      </c>
    </row>
    <row r="373" spans="1:21" x14ac:dyDescent="0.25">
      <c r="A373" t="s">
        <v>1564</v>
      </c>
      <c r="B373">
        <v>1</v>
      </c>
      <c r="C373" t="s">
        <v>78</v>
      </c>
      <c r="D373" t="s">
        <v>86</v>
      </c>
      <c r="E373" t="s">
        <v>1561</v>
      </c>
      <c r="F373" t="s">
        <v>252</v>
      </c>
      <c r="G373" t="s">
        <v>72</v>
      </c>
      <c r="H373" t="s">
        <v>136</v>
      </c>
      <c r="I373" t="s">
        <v>22</v>
      </c>
      <c r="J373" t="s">
        <v>131</v>
      </c>
      <c r="K373" t="s">
        <v>1565</v>
      </c>
      <c r="L373" t="s">
        <v>1566</v>
      </c>
      <c r="M373">
        <v>0.38555555499999999</v>
      </c>
      <c r="N373">
        <v>1</v>
      </c>
      <c r="O373">
        <v>4412</v>
      </c>
      <c r="P373">
        <v>0</v>
      </c>
      <c r="Q373">
        <v>0</v>
      </c>
      <c r="R373">
        <v>0.38555600000000001</v>
      </c>
      <c r="S373">
        <v>1701.071109</v>
      </c>
      <c r="T373">
        <v>0</v>
      </c>
      <c r="U373">
        <v>0</v>
      </c>
    </row>
    <row r="374" spans="1:21" x14ac:dyDescent="0.25">
      <c r="A374" t="s">
        <v>1567</v>
      </c>
      <c r="B374">
        <v>1</v>
      </c>
      <c r="C374" t="s">
        <v>79</v>
      </c>
      <c r="D374" t="s">
        <v>119</v>
      </c>
      <c r="E374" t="s">
        <v>1568</v>
      </c>
      <c r="F374" t="s">
        <v>1569</v>
      </c>
      <c r="G374" t="s">
        <v>71</v>
      </c>
      <c r="H374" t="s">
        <v>136</v>
      </c>
      <c r="I374" t="s">
        <v>22</v>
      </c>
      <c r="J374" t="s">
        <v>131</v>
      </c>
      <c r="K374" t="s">
        <v>1570</v>
      </c>
      <c r="L374" t="s">
        <v>1571</v>
      </c>
      <c r="M374">
        <v>0.63055555500000005</v>
      </c>
      <c r="N374">
        <v>0</v>
      </c>
      <c r="O374">
        <v>32</v>
      </c>
      <c r="P374">
        <v>0</v>
      </c>
      <c r="Q374">
        <v>16</v>
      </c>
      <c r="R374">
        <v>0</v>
      </c>
      <c r="S374">
        <v>20.177778</v>
      </c>
      <c r="T374">
        <v>0</v>
      </c>
      <c r="U374">
        <v>10.088889</v>
      </c>
    </row>
    <row r="375" spans="1:21" x14ac:dyDescent="0.25">
      <c r="A375" t="s">
        <v>1572</v>
      </c>
      <c r="B375">
        <v>1</v>
      </c>
      <c r="C375" t="s">
        <v>79</v>
      </c>
      <c r="D375" t="s">
        <v>119</v>
      </c>
      <c r="E375" t="s">
        <v>1573</v>
      </c>
      <c r="F375" t="s">
        <v>1574</v>
      </c>
      <c r="G375" t="s">
        <v>71</v>
      </c>
      <c r="H375" t="s">
        <v>136</v>
      </c>
      <c r="I375" t="s">
        <v>22</v>
      </c>
      <c r="J375" t="s">
        <v>131</v>
      </c>
      <c r="K375" t="s">
        <v>1575</v>
      </c>
      <c r="L375" t="s">
        <v>1576</v>
      </c>
      <c r="M375">
        <v>0.39027777699999999</v>
      </c>
      <c r="N375">
        <v>0</v>
      </c>
      <c r="O375">
        <v>108</v>
      </c>
      <c r="P375">
        <v>0</v>
      </c>
      <c r="Q375">
        <v>1</v>
      </c>
      <c r="R375">
        <v>0</v>
      </c>
      <c r="S375">
        <v>42.15</v>
      </c>
      <c r="T375">
        <v>0</v>
      </c>
      <c r="U375">
        <v>0.39027800000000001</v>
      </c>
    </row>
    <row r="376" spans="1:21" x14ac:dyDescent="0.25">
      <c r="A376" t="s">
        <v>1577</v>
      </c>
      <c r="B376">
        <v>1</v>
      </c>
      <c r="C376" t="s">
        <v>78</v>
      </c>
      <c r="D376" t="s">
        <v>86</v>
      </c>
      <c r="E376" t="s">
        <v>1578</v>
      </c>
      <c r="F376" t="s">
        <v>129</v>
      </c>
      <c r="G376" t="s">
        <v>72</v>
      </c>
      <c r="H376" t="s">
        <v>136</v>
      </c>
      <c r="I376" t="s">
        <v>22</v>
      </c>
      <c r="J376" t="s">
        <v>131</v>
      </c>
      <c r="K376" t="s">
        <v>1579</v>
      </c>
      <c r="L376" t="s">
        <v>1580</v>
      </c>
      <c r="M376">
        <v>7.1111111000000005E-2</v>
      </c>
      <c r="N376">
        <v>3</v>
      </c>
      <c r="O376">
        <v>5216</v>
      </c>
      <c r="P376">
        <v>0</v>
      </c>
      <c r="Q376">
        <v>19</v>
      </c>
      <c r="R376">
        <v>0.21333299999999999</v>
      </c>
      <c r="S376">
        <v>370.91555499999998</v>
      </c>
      <c r="T376">
        <v>0</v>
      </c>
      <c r="U376">
        <v>1.351111</v>
      </c>
    </row>
    <row r="377" spans="1:21" x14ac:dyDescent="0.25">
      <c r="A377" t="s">
        <v>1581</v>
      </c>
      <c r="B377">
        <v>1</v>
      </c>
      <c r="C377" t="s">
        <v>79</v>
      </c>
      <c r="D377" t="s">
        <v>119</v>
      </c>
      <c r="E377" t="s">
        <v>1582</v>
      </c>
      <c r="F377" t="s">
        <v>231</v>
      </c>
      <c r="G377" t="s">
        <v>71</v>
      </c>
      <c r="H377" t="s">
        <v>136</v>
      </c>
      <c r="I377" t="s">
        <v>22</v>
      </c>
      <c r="J377" t="s">
        <v>131</v>
      </c>
      <c r="K377" t="s">
        <v>1583</v>
      </c>
      <c r="L377" t="s">
        <v>1584</v>
      </c>
      <c r="M377">
        <v>2.2336111110000001</v>
      </c>
      <c r="N377">
        <v>0</v>
      </c>
      <c r="O377">
        <v>0</v>
      </c>
      <c r="P377">
        <v>0</v>
      </c>
      <c r="Q377">
        <v>2</v>
      </c>
      <c r="R377">
        <v>0</v>
      </c>
      <c r="S377">
        <v>0</v>
      </c>
      <c r="T377">
        <v>0</v>
      </c>
      <c r="U377">
        <v>4.4672219999999996</v>
      </c>
    </row>
    <row r="378" spans="1:21" x14ac:dyDescent="0.25">
      <c r="A378" t="s">
        <v>1585</v>
      </c>
      <c r="B378">
        <v>1</v>
      </c>
      <c r="C378" t="s">
        <v>79</v>
      </c>
      <c r="D378" t="s">
        <v>119</v>
      </c>
      <c r="E378" t="s">
        <v>1423</v>
      </c>
      <c r="F378" t="s">
        <v>166</v>
      </c>
      <c r="G378" t="s">
        <v>72</v>
      </c>
      <c r="H378" t="s">
        <v>136</v>
      </c>
      <c r="I378" t="s">
        <v>22</v>
      </c>
      <c r="J378" t="s">
        <v>131</v>
      </c>
      <c r="K378" t="s">
        <v>1586</v>
      </c>
      <c r="L378" t="s">
        <v>1587</v>
      </c>
      <c r="M378">
        <v>0.179166666</v>
      </c>
      <c r="N378">
        <v>3</v>
      </c>
      <c r="O378">
        <v>84</v>
      </c>
      <c r="P378">
        <v>0</v>
      </c>
      <c r="Q378">
        <v>22</v>
      </c>
      <c r="R378">
        <v>0.53749999999999998</v>
      </c>
      <c r="S378">
        <v>15.05</v>
      </c>
      <c r="T378">
        <v>0</v>
      </c>
      <c r="U378">
        <v>3.9416669999999998</v>
      </c>
    </row>
    <row r="379" spans="1:21" x14ac:dyDescent="0.25">
      <c r="A379" t="s">
        <v>1588</v>
      </c>
      <c r="B379">
        <v>1</v>
      </c>
      <c r="C379" t="s">
        <v>78</v>
      </c>
      <c r="D379" t="s">
        <v>86</v>
      </c>
      <c r="E379" t="s">
        <v>1589</v>
      </c>
      <c r="F379" t="s">
        <v>252</v>
      </c>
      <c r="G379" t="s">
        <v>72</v>
      </c>
      <c r="H379" t="s">
        <v>136</v>
      </c>
      <c r="I379" t="s">
        <v>22</v>
      </c>
      <c r="J379" t="s">
        <v>131</v>
      </c>
      <c r="K379" t="s">
        <v>1590</v>
      </c>
      <c r="L379" t="s">
        <v>1591</v>
      </c>
      <c r="M379">
        <v>2.0466666660000001</v>
      </c>
      <c r="N379">
        <v>0</v>
      </c>
      <c r="O379">
        <v>2886</v>
      </c>
      <c r="P379">
        <v>0</v>
      </c>
      <c r="Q379">
        <v>0</v>
      </c>
      <c r="R379">
        <v>0</v>
      </c>
      <c r="S379">
        <v>5906.6799979999996</v>
      </c>
      <c r="T379">
        <v>0</v>
      </c>
      <c r="U379">
        <v>0</v>
      </c>
    </row>
    <row r="380" spans="1:21" x14ac:dyDescent="0.25">
      <c r="A380" t="s">
        <v>1592</v>
      </c>
      <c r="B380">
        <v>1</v>
      </c>
      <c r="C380" t="s">
        <v>78</v>
      </c>
      <c r="D380" t="s">
        <v>86</v>
      </c>
      <c r="E380" t="s">
        <v>1593</v>
      </c>
      <c r="F380" t="s">
        <v>220</v>
      </c>
      <c r="G380" t="s">
        <v>76</v>
      </c>
      <c r="H380" t="s">
        <v>136</v>
      </c>
      <c r="I380" t="s">
        <v>22</v>
      </c>
      <c r="J380" t="s">
        <v>221</v>
      </c>
      <c r="K380" t="s">
        <v>1594</v>
      </c>
      <c r="L380" t="s">
        <v>1595</v>
      </c>
      <c r="M380">
        <v>0.159722222</v>
      </c>
      <c r="N380">
        <v>1</v>
      </c>
      <c r="O380">
        <v>1217</v>
      </c>
      <c r="P380">
        <v>0</v>
      </c>
      <c r="Q380">
        <v>0</v>
      </c>
      <c r="R380">
        <v>0.159722</v>
      </c>
      <c r="S380">
        <v>194.381944</v>
      </c>
      <c r="T380">
        <v>0</v>
      </c>
      <c r="U380">
        <v>0</v>
      </c>
    </row>
    <row r="381" spans="1:21" x14ac:dyDescent="0.25">
      <c r="A381" t="s">
        <v>1596</v>
      </c>
      <c r="B381">
        <v>1</v>
      </c>
      <c r="C381" t="s">
        <v>78</v>
      </c>
      <c r="D381" t="s">
        <v>86</v>
      </c>
      <c r="E381" t="s">
        <v>1593</v>
      </c>
      <c r="F381" t="s">
        <v>220</v>
      </c>
      <c r="G381" t="s">
        <v>76</v>
      </c>
      <c r="H381" t="s">
        <v>136</v>
      </c>
      <c r="I381" t="s">
        <v>22</v>
      </c>
      <c r="J381" t="s">
        <v>221</v>
      </c>
      <c r="K381" t="s">
        <v>1597</v>
      </c>
      <c r="L381" t="s">
        <v>1598</v>
      </c>
      <c r="M381">
        <v>7.9166665999999997E-2</v>
      </c>
      <c r="N381">
        <v>1</v>
      </c>
      <c r="O381">
        <v>1217</v>
      </c>
      <c r="P381">
        <v>0</v>
      </c>
      <c r="Q381">
        <v>0</v>
      </c>
      <c r="R381">
        <v>7.9167000000000001E-2</v>
      </c>
      <c r="S381">
        <v>96.345832999999999</v>
      </c>
      <c r="T381">
        <v>0</v>
      </c>
      <c r="U381">
        <v>0</v>
      </c>
    </row>
    <row r="382" spans="1:21" x14ac:dyDescent="0.25">
      <c r="A382" t="s">
        <v>1599</v>
      </c>
      <c r="B382">
        <v>1</v>
      </c>
      <c r="C382" t="s">
        <v>79</v>
      </c>
      <c r="D382" t="s">
        <v>119</v>
      </c>
      <c r="E382" t="s">
        <v>1600</v>
      </c>
      <c r="F382" t="s">
        <v>166</v>
      </c>
      <c r="G382" t="s">
        <v>72</v>
      </c>
      <c r="H382" t="s">
        <v>136</v>
      </c>
      <c r="I382" t="s">
        <v>22</v>
      </c>
      <c r="J382" t="s">
        <v>131</v>
      </c>
      <c r="K382" t="s">
        <v>1601</v>
      </c>
      <c r="L382" t="s">
        <v>1602</v>
      </c>
      <c r="M382">
        <v>0.45630833300000001</v>
      </c>
      <c r="N382">
        <v>14</v>
      </c>
      <c r="O382">
        <v>11</v>
      </c>
      <c r="P382">
        <v>0</v>
      </c>
      <c r="Q382">
        <v>7</v>
      </c>
      <c r="R382">
        <v>6.3883169999999998</v>
      </c>
      <c r="S382">
        <v>5.0193919999999999</v>
      </c>
      <c r="T382">
        <v>0</v>
      </c>
      <c r="U382">
        <v>3.1941579999999998</v>
      </c>
    </row>
    <row r="383" spans="1:21" x14ac:dyDescent="0.25">
      <c r="A383" t="s">
        <v>1603</v>
      </c>
      <c r="B383">
        <v>1</v>
      </c>
      <c r="C383" t="s">
        <v>78</v>
      </c>
      <c r="D383" t="s">
        <v>103</v>
      </c>
      <c r="E383" t="s">
        <v>1604</v>
      </c>
      <c r="F383" t="s">
        <v>129</v>
      </c>
      <c r="G383" t="s">
        <v>72</v>
      </c>
      <c r="H383" t="s">
        <v>136</v>
      </c>
      <c r="I383" t="s">
        <v>22</v>
      </c>
      <c r="J383" t="s">
        <v>131</v>
      </c>
      <c r="K383" t="s">
        <v>1605</v>
      </c>
      <c r="L383" t="s">
        <v>1606</v>
      </c>
      <c r="M383">
        <v>2.0802777770000001</v>
      </c>
      <c r="N383">
        <v>0</v>
      </c>
      <c r="O383">
        <v>3</v>
      </c>
      <c r="P383">
        <v>0</v>
      </c>
      <c r="Q383">
        <v>0</v>
      </c>
      <c r="R383">
        <v>0</v>
      </c>
      <c r="S383">
        <v>6.2408330000000003</v>
      </c>
      <c r="T383">
        <v>0</v>
      </c>
      <c r="U383">
        <v>0</v>
      </c>
    </row>
    <row r="384" spans="1:21" x14ac:dyDescent="0.25">
      <c r="A384" t="s">
        <v>1607</v>
      </c>
      <c r="B384">
        <v>1</v>
      </c>
      <c r="C384" t="s">
        <v>78</v>
      </c>
      <c r="D384" t="s">
        <v>103</v>
      </c>
      <c r="E384" t="s">
        <v>1608</v>
      </c>
      <c r="F384" t="s">
        <v>166</v>
      </c>
      <c r="G384" t="s">
        <v>72</v>
      </c>
      <c r="H384" t="s">
        <v>136</v>
      </c>
      <c r="I384" t="s">
        <v>22</v>
      </c>
      <c r="J384" t="s">
        <v>131</v>
      </c>
      <c r="K384" t="s">
        <v>1609</v>
      </c>
      <c r="L384" t="s">
        <v>1610</v>
      </c>
      <c r="M384">
        <v>1.6658333329999999</v>
      </c>
      <c r="N384">
        <v>1</v>
      </c>
      <c r="O384">
        <v>7</v>
      </c>
      <c r="P384">
        <v>0</v>
      </c>
      <c r="Q384">
        <v>3</v>
      </c>
      <c r="R384">
        <v>1.6658329999999999</v>
      </c>
      <c r="S384">
        <v>11.660833</v>
      </c>
      <c r="T384">
        <v>0</v>
      </c>
      <c r="U384">
        <v>4.9974999999999996</v>
      </c>
    </row>
    <row r="385" spans="1:21" x14ac:dyDescent="0.25">
      <c r="A385" t="s">
        <v>1611</v>
      </c>
      <c r="B385">
        <v>1</v>
      </c>
      <c r="C385" t="s">
        <v>78</v>
      </c>
      <c r="D385" t="s">
        <v>86</v>
      </c>
      <c r="E385" t="s">
        <v>690</v>
      </c>
      <c r="F385" t="s">
        <v>220</v>
      </c>
      <c r="G385" t="s">
        <v>76</v>
      </c>
      <c r="H385" t="s">
        <v>136</v>
      </c>
      <c r="I385" t="s">
        <v>22</v>
      </c>
      <c r="J385" t="s">
        <v>221</v>
      </c>
      <c r="K385" t="s">
        <v>1612</v>
      </c>
      <c r="L385" t="s">
        <v>1613</v>
      </c>
      <c r="M385">
        <v>0.244166666</v>
      </c>
      <c r="N385">
        <v>3</v>
      </c>
      <c r="O385">
        <v>755</v>
      </c>
      <c r="P385">
        <v>0</v>
      </c>
      <c r="Q385">
        <v>0</v>
      </c>
      <c r="R385">
        <v>0.73250000000000004</v>
      </c>
      <c r="S385">
        <v>184.345833</v>
      </c>
      <c r="T385">
        <v>0</v>
      </c>
      <c r="U385">
        <v>0</v>
      </c>
    </row>
    <row r="386" spans="1:21" x14ac:dyDescent="0.25">
      <c r="A386" t="s">
        <v>1614</v>
      </c>
      <c r="B386">
        <v>1</v>
      </c>
      <c r="C386" t="s">
        <v>78</v>
      </c>
      <c r="D386" t="s">
        <v>86</v>
      </c>
      <c r="E386" t="s">
        <v>1615</v>
      </c>
      <c r="F386" t="s">
        <v>166</v>
      </c>
      <c r="G386" t="s">
        <v>72</v>
      </c>
      <c r="H386" t="s">
        <v>136</v>
      </c>
      <c r="I386" t="s">
        <v>22</v>
      </c>
      <c r="J386" t="s">
        <v>131</v>
      </c>
      <c r="K386" t="s">
        <v>1616</v>
      </c>
      <c r="L386" t="s">
        <v>1617</v>
      </c>
      <c r="M386">
        <v>0.390555555</v>
      </c>
      <c r="N386">
        <v>4</v>
      </c>
      <c r="O386">
        <v>0</v>
      </c>
      <c r="P386">
        <v>0</v>
      </c>
      <c r="Q386">
        <v>0</v>
      </c>
      <c r="R386">
        <v>1.562222</v>
      </c>
      <c r="S386">
        <v>0</v>
      </c>
      <c r="T386">
        <v>0</v>
      </c>
      <c r="U386">
        <v>0</v>
      </c>
    </row>
    <row r="387" spans="1:21" x14ac:dyDescent="0.25">
      <c r="A387" t="s">
        <v>1618</v>
      </c>
      <c r="B387">
        <v>1</v>
      </c>
      <c r="C387" t="s">
        <v>78</v>
      </c>
      <c r="D387" t="s">
        <v>103</v>
      </c>
      <c r="E387" t="s">
        <v>1619</v>
      </c>
      <c r="F387" t="s">
        <v>166</v>
      </c>
      <c r="G387" t="s">
        <v>72</v>
      </c>
      <c r="H387" t="s">
        <v>136</v>
      </c>
      <c r="I387" t="s">
        <v>22</v>
      </c>
      <c r="J387" t="s">
        <v>131</v>
      </c>
      <c r="K387" t="s">
        <v>1620</v>
      </c>
      <c r="L387" t="s">
        <v>1621</v>
      </c>
      <c r="M387">
        <v>0.91583333300000003</v>
      </c>
      <c r="N387">
        <v>1</v>
      </c>
      <c r="O387">
        <v>3</v>
      </c>
      <c r="P387">
        <v>0</v>
      </c>
      <c r="Q387">
        <v>0</v>
      </c>
      <c r="R387">
        <v>0.91583300000000001</v>
      </c>
      <c r="S387">
        <v>2.7475000000000001</v>
      </c>
      <c r="T387">
        <v>0</v>
      </c>
      <c r="U387">
        <v>0</v>
      </c>
    </row>
    <row r="388" spans="1:21" x14ac:dyDescent="0.25">
      <c r="A388" t="s">
        <v>1622</v>
      </c>
      <c r="B388">
        <v>1</v>
      </c>
      <c r="C388" t="s">
        <v>78</v>
      </c>
      <c r="D388" t="s">
        <v>103</v>
      </c>
      <c r="E388" t="s">
        <v>1608</v>
      </c>
      <c r="F388" t="s">
        <v>166</v>
      </c>
      <c r="G388" t="s">
        <v>72</v>
      </c>
      <c r="H388" t="s">
        <v>136</v>
      </c>
      <c r="I388" t="s">
        <v>22</v>
      </c>
      <c r="J388" t="s">
        <v>131</v>
      </c>
      <c r="K388" t="s">
        <v>1623</v>
      </c>
      <c r="L388" t="s">
        <v>1624</v>
      </c>
      <c r="M388">
        <v>0.94499999999999995</v>
      </c>
      <c r="N388">
        <v>1</v>
      </c>
      <c r="O388">
        <v>8</v>
      </c>
      <c r="P388">
        <v>0</v>
      </c>
      <c r="Q388">
        <v>3</v>
      </c>
      <c r="R388">
        <v>0.94499999999999995</v>
      </c>
      <c r="S388">
        <v>7.56</v>
      </c>
      <c r="T388">
        <v>0</v>
      </c>
      <c r="U388">
        <v>2.835</v>
      </c>
    </row>
    <row r="389" spans="1:21" x14ac:dyDescent="0.25">
      <c r="A389" t="s">
        <v>1625</v>
      </c>
      <c r="B389">
        <v>1</v>
      </c>
      <c r="C389" t="s">
        <v>79</v>
      </c>
      <c r="D389" t="s">
        <v>119</v>
      </c>
      <c r="E389" t="s">
        <v>1626</v>
      </c>
      <c r="F389" t="s">
        <v>921</v>
      </c>
      <c r="G389" t="s">
        <v>71</v>
      </c>
      <c r="H389" t="s">
        <v>136</v>
      </c>
      <c r="I389" t="s">
        <v>22</v>
      </c>
      <c r="J389" t="s">
        <v>131</v>
      </c>
      <c r="K389" t="s">
        <v>1627</v>
      </c>
      <c r="L389" t="s">
        <v>1628</v>
      </c>
      <c r="M389">
        <v>1.0505555550000001</v>
      </c>
      <c r="N389">
        <v>0</v>
      </c>
      <c r="O389">
        <v>1</v>
      </c>
      <c r="P389">
        <v>0</v>
      </c>
      <c r="Q389">
        <v>0</v>
      </c>
      <c r="R389">
        <v>0</v>
      </c>
      <c r="S389">
        <v>1.050556</v>
      </c>
      <c r="T389">
        <v>0</v>
      </c>
      <c r="U389">
        <v>0</v>
      </c>
    </row>
    <row r="390" spans="1:21" x14ac:dyDescent="0.25">
      <c r="A390" t="s">
        <v>1629</v>
      </c>
      <c r="B390">
        <v>1</v>
      </c>
      <c r="C390" t="s">
        <v>78</v>
      </c>
      <c r="D390" t="s">
        <v>103</v>
      </c>
      <c r="E390" t="s">
        <v>1630</v>
      </c>
      <c r="F390" t="s">
        <v>166</v>
      </c>
      <c r="G390" t="s">
        <v>72</v>
      </c>
      <c r="H390" t="s">
        <v>136</v>
      </c>
      <c r="I390" t="s">
        <v>22</v>
      </c>
      <c r="J390" t="s">
        <v>131</v>
      </c>
      <c r="K390" t="s">
        <v>1631</v>
      </c>
      <c r="L390" t="s">
        <v>1632</v>
      </c>
      <c r="M390">
        <v>1.5275000000000001</v>
      </c>
      <c r="N390">
        <v>5</v>
      </c>
      <c r="O390">
        <v>0</v>
      </c>
      <c r="P390">
        <v>0</v>
      </c>
      <c r="Q390">
        <v>0</v>
      </c>
      <c r="R390">
        <v>7.6375000000000002</v>
      </c>
      <c r="S390">
        <v>0</v>
      </c>
      <c r="T390">
        <v>0</v>
      </c>
      <c r="U390">
        <v>0</v>
      </c>
    </row>
    <row r="391" spans="1:21" x14ac:dyDescent="0.25">
      <c r="A391" t="s">
        <v>1633</v>
      </c>
      <c r="B391">
        <v>1</v>
      </c>
      <c r="C391" t="s">
        <v>79</v>
      </c>
      <c r="D391" t="s">
        <v>119</v>
      </c>
      <c r="E391" t="s">
        <v>1634</v>
      </c>
      <c r="F391" t="s">
        <v>166</v>
      </c>
      <c r="G391" t="s">
        <v>72</v>
      </c>
      <c r="H391" t="s">
        <v>136</v>
      </c>
      <c r="I391" t="s">
        <v>22</v>
      </c>
      <c r="J391" t="s">
        <v>131</v>
      </c>
      <c r="K391" t="s">
        <v>1635</v>
      </c>
      <c r="L391" t="s">
        <v>1636</v>
      </c>
      <c r="M391">
        <v>0.86583333299999998</v>
      </c>
      <c r="N391">
        <v>0</v>
      </c>
      <c r="O391">
        <v>460</v>
      </c>
      <c r="P391">
        <v>0</v>
      </c>
      <c r="Q391">
        <v>225</v>
      </c>
      <c r="R391">
        <v>0</v>
      </c>
      <c r="S391">
        <v>398.28333300000003</v>
      </c>
      <c r="T391">
        <v>0</v>
      </c>
      <c r="U391">
        <v>194.8125</v>
      </c>
    </row>
    <row r="392" spans="1:21" x14ac:dyDescent="0.25">
      <c r="A392" t="s">
        <v>1637</v>
      </c>
      <c r="B392">
        <v>1</v>
      </c>
      <c r="C392" t="s">
        <v>79</v>
      </c>
      <c r="D392" t="s">
        <v>119</v>
      </c>
      <c r="E392" t="s">
        <v>1638</v>
      </c>
      <c r="F392" t="s">
        <v>892</v>
      </c>
      <c r="G392" t="s">
        <v>71</v>
      </c>
      <c r="H392" t="s">
        <v>136</v>
      </c>
      <c r="I392" t="s">
        <v>22</v>
      </c>
      <c r="J392" t="s">
        <v>131</v>
      </c>
      <c r="K392" t="s">
        <v>1639</v>
      </c>
      <c r="L392" t="s">
        <v>1640</v>
      </c>
      <c r="M392">
        <v>1.129444444</v>
      </c>
      <c r="N392">
        <v>0</v>
      </c>
      <c r="O392">
        <v>556</v>
      </c>
      <c r="P392">
        <v>0</v>
      </c>
      <c r="Q392">
        <v>265</v>
      </c>
      <c r="R392">
        <v>0</v>
      </c>
      <c r="S392">
        <v>627.97111099999995</v>
      </c>
      <c r="T392">
        <v>0</v>
      </c>
      <c r="U392">
        <v>299.30277799999999</v>
      </c>
    </row>
    <row r="393" spans="1:21" x14ac:dyDescent="0.25">
      <c r="A393" t="s">
        <v>1641</v>
      </c>
      <c r="B393">
        <v>1</v>
      </c>
      <c r="C393" t="s">
        <v>79</v>
      </c>
      <c r="D393" t="s">
        <v>123</v>
      </c>
      <c r="E393" t="s">
        <v>1642</v>
      </c>
      <c r="F393" t="s">
        <v>780</v>
      </c>
      <c r="G393" t="s">
        <v>71</v>
      </c>
      <c r="H393" t="s">
        <v>136</v>
      </c>
      <c r="I393" t="s">
        <v>22</v>
      </c>
      <c r="J393" t="s">
        <v>131</v>
      </c>
      <c r="K393" t="s">
        <v>1643</v>
      </c>
      <c r="L393" t="s">
        <v>1644</v>
      </c>
      <c r="M393">
        <v>0.891666666</v>
      </c>
      <c r="N393">
        <v>0</v>
      </c>
      <c r="O393">
        <v>39</v>
      </c>
      <c r="P393">
        <v>0</v>
      </c>
      <c r="Q393">
        <v>0</v>
      </c>
      <c r="R393">
        <v>0</v>
      </c>
      <c r="S393">
        <v>34.774999999999999</v>
      </c>
      <c r="T393">
        <v>0</v>
      </c>
      <c r="U393">
        <v>0</v>
      </c>
    </row>
    <row r="394" spans="1:21" x14ac:dyDescent="0.25">
      <c r="A394" t="s">
        <v>1645</v>
      </c>
      <c r="B394">
        <v>1</v>
      </c>
      <c r="C394" t="s">
        <v>79</v>
      </c>
      <c r="D394" t="s">
        <v>114</v>
      </c>
      <c r="E394" t="s">
        <v>1646</v>
      </c>
      <c r="F394" t="s">
        <v>934</v>
      </c>
      <c r="G394" t="s">
        <v>71</v>
      </c>
      <c r="H394" t="s">
        <v>136</v>
      </c>
      <c r="I394" t="s">
        <v>22</v>
      </c>
      <c r="J394" t="s">
        <v>131</v>
      </c>
      <c r="K394" t="s">
        <v>1647</v>
      </c>
      <c r="L394" t="s">
        <v>1648</v>
      </c>
      <c r="M394">
        <v>0.47277777700000001</v>
      </c>
      <c r="N394">
        <v>0</v>
      </c>
      <c r="O394">
        <v>1</v>
      </c>
      <c r="P394">
        <v>0</v>
      </c>
      <c r="Q394">
        <v>0</v>
      </c>
      <c r="R394">
        <v>0</v>
      </c>
      <c r="S394">
        <v>0.47277799999999998</v>
      </c>
      <c r="T394">
        <v>0</v>
      </c>
      <c r="U394">
        <v>0</v>
      </c>
    </row>
    <row r="395" spans="1:21" x14ac:dyDescent="0.25">
      <c r="A395" t="s">
        <v>1649</v>
      </c>
      <c r="B395">
        <v>1</v>
      </c>
      <c r="C395" t="s">
        <v>79</v>
      </c>
      <c r="D395" t="s">
        <v>114</v>
      </c>
      <c r="E395" t="s">
        <v>1650</v>
      </c>
      <c r="F395" t="s">
        <v>231</v>
      </c>
      <c r="G395" t="s">
        <v>71</v>
      </c>
      <c r="H395" t="s">
        <v>136</v>
      </c>
      <c r="I395" t="s">
        <v>22</v>
      </c>
      <c r="J395" t="s">
        <v>131</v>
      </c>
      <c r="K395" t="s">
        <v>1651</v>
      </c>
      <c r="L395" t="s">
        <v>1652</v>
      </c>
      <c r="M395">
        <v>0.78777777699999996</v>
      </c>
      <c r="N395">
        <v>0</v>
      </c>
      <c r="O395">
        <v>1</v>
      </c>
      <c r="P395">
        <v>0</v>
      </c>
      <c r="Q395">
        <v>0</v>
      </c>
      <c r="R395">
        <v>0</v>
      </c>
      <c r="S395">
        <v>0.78777799999999998</v>
      </c>
      <c r="T395">
        <v>0</v>
      </c>
      <c r="U395">
        <v>0</v>
      </c>
    </row>
    <row r="396" spans="1:21" x14ac:dyDescent="0.25">
      <c r="A396" t="s">
        <v>1653</v>
      </c>
      <c r="B396">
        <v>1</v>
      </c>
      <c r="C396" t="s">
        <v>78</v>
      </c>
      <c r="D396" t="s">
        <v>94</v>
      </c>
      <c r="E396" t="s">
        <v>1654</v>
      </c>
      <c r="F396" t="s">
        <v>166</v>
      </c>
      <c r="G396" t="s">
        <v>72</v>
      </c>
      <c r="H396" t="s">
        <v>136</v>
      </c>
      <c r="I396" t="s">
        <v>22</v>
      </c>
      <c r="J396" t="s">
        <v>131</v>
      </c>
      <c r="K396" t="s">
        <v>1655</v>
      </c>
      <c r="L396" t="s">
        <v>1656</v>
      </c>
      <c r="M396">
        <v>1.61</v>
      </c>
      <c r="N396">
        <v>6</v>
      </c>
      <c r="O396">
        <v>63</v>
      </c>
      <c r="P396">
        <v>2</v>
      </c>
      <c r="Q396">
        <v>0</v>
      </c>
      <c r="R396">
        <v>9.66</v>
      </c>
      <c r="S396">
        <v>101.43</v>
      </c>
      <c r="T396">
        <v>3.22</v>
      </c>
      <c r="U396">
        <v>0</v>
      </c>
    </row>
    <row r="397" spans="1:21" x14ac:dyDescent="0.25">
      <c r="A397" t="s">
        <v>1657</v>
      </c>
      <c r="B397">
        <v>1</v>
      </c>
      <c r="C397" t="s">
        <v>78</v>
      </c>
      <c r="D397" t="s">
        <v>94</v>
      </c>
      <c r="E397" t="s">
        <v>1654</v>
      </c>
      <c r="F397" t="s">
        <v>166</v>
      </c>
      <c r="G397" t="s">
        <v>72</v>
      </c>
      <c r="H397" t="s">
        <v>136</v>
      </c>
      <c r="I397" t="s">
        <v>22</v>
      </c>
      <c r="J397" t="s">
        <v>131</v>
      </c>
      <c r="K397" t="s">
        <v>1658</v>
      </c>
      <c r="L397" t="s">
        <v>1659</v>
      </c>
      <c r="M397">
        <v>2.2599999999999998</v>
      </c>
      <c r="N397">
        <v>6</v>
      </c>
      <c r="O397">
        <v>63</v>
      </c>
      <c r="P397">
        <v>2</v>
      </c>
      <c r="Q397">
        <v>0</v>
      </c>
      <c r="R397">
        <v>13.56</v>
      </c>
      <c r="S397">
        <v>142.38</v>
      </c>
      <c r="T397">
        <v>4.5199999999999996</v>
      </c>
      <c r="U397">
        <v>0</v>
      </c>
    </row>
    <row r="398" spans="1:21" x14ac:dyDescent="0.25">
      <c r="A398" t="s">
        <v>1660</v>
      </c>
      <c r="B398">
        <v>1</v>
      </c>
      <c r="C398" t="s">
        <v>78</v>
      </c>
      <c r="D398" t="s">
        <v>98</v>
      </c>
      <c r="E398" t="s">
        <v>1661</v>
      </c>
      <c r="F398" t="s">
        <v>934</v>
      </c>
      <c r="G398" t="s">
        <v>71</v>
      </c>
      <c r="H398" t="s">
        <v>136</v>
      </c>
      <c r="I398" t="s">
        <v>22</v>
      </c>
      <c r="J398" t="s">
        <v>131</v>
      </c>
      <c r="K398" t="s">
        <v>1662</v>
      </c>
      <c r="L398" t="s">
        <v>1663</v>
      </c>
      <c r="M398">
        <v>4.7997222219999998</v>
      </c>
      <c r="N398">
        <v>0</v>
      </c>
      <c r="O398">
        <v>1</v>
      </c>
      <c r="P398">
        <v>0</v>
      </c>
      <c r="Q398">
        <v>0</v>
      </c>
      <c r="R398">
        <v>0</v>
      </c>
      <c r="S398">
        <v>4.799722</v>
      </c>
      <c r="T398">
        <v>0</v>
      </c>
      <c r="U398">
        <v>0</v>
      </c>
    </row>
    <row r="399" spans="1:21" x14ac:dyDescent="0.25">
      <c r="A399" t="s">
        <v>1664</v>
      </c>
      <c r="B399">
        <v>1</v>
      </c>
      <c r="C399" t="s">
        <v>78</v>
      </c>
      <c r="D399" t="s">
        <v>94</v>
      </c>
      <c r="E399" t="s">
        <v>1654</v>
      </c>
      <c r="F399" t="s">
        <v>166</v>
      </c>
      <c r="G399" t="s">
        <v>72</v>
      </c>
      <c r="H399" t="s">
        <v>136</v>
      </c>
      <c r="I399" t="s">
        <v>22</v>
      </c>
      <c r="J399" t="s">
        <v>131</v>
      </c>
      <c r="K399" t="s">
        <v>1665</v>
      </c>
      <c r="L399" t="s">
        <v>1666</v>
      </c>
      <c r="M399">
        <v>1.483055555</v>
      </c>
      <c r="N399">
        <v>6</v>
      </c>
      <c r="O399">
        <v>63</v>
      </c>
      <c r="P399">
        <v>2</v>
      </c>
      <c r="Q399">
        <v>0</v>
      </c>
      <c r="R399">
        <v>8.8983329999999992</v>
      </c>
      <c r="S399">
        <v>93.432500000000005</v>
      </c>
      <c r="T399">
        <v>2.9661110000000002</v>
      </c>
      <c r="U399">
        <v>0</v>
      </c>
    </row>
    <row r="400" spans="1:21" x14ac:dyDescent="0.25">
      <c r="A400" t="s">
        <v>1667</v>
      </c>
      <c r="B400">
        <v>1</v>
      </c>
      <c r="C400" t="s">
        <v>78</v>
      </c>
      <c r="D400" t="s">
        <v>94</v>
      </c>
      <c r="E400" t="s">
        <v>1668</v>
      </c>
      <c r="F400">
        <v>3</v>
      </c>
      <c r="G400" t="s">
        <v>72</v>
      </c>
      <c r="H400" t="s">
        <v>136</v>
      </c>
      <c r="I400" t="s">
        <v>22</v>
      </c>
      <c r="J400" t="s">
        <v>131</v>
      </c>
      <c r="K400" t="s">
        <v>1669</v>
      </c>
      <c r="L400" t="s">
        <v>1670</v>
      </c>
      <c r="M400">
        <v>0.68416666599999998</v>
      </c>
      <c r="N400">
        <v>4</v>
      </c>
      <c r="O400">
        <v>19</v>
      </c>
      <c r="P400">
        <v>0</v>
      </c>
      <c r="Q400">
        <v>0</v>
      </c>
      <c r="R400">
        <v>2.7366670000000002</v>
      </c>
      <c r="S400">
        <v>12.999167</v>
      </c>
      <c r="T400">
        <v>0</v>
      </c>
      <c r="U400">
        <v>0</v>
      </c>
    </row>
    <row r="401" spans="1:21" x14ac:dyDescent="0.25">
      <c r="A401" t="s">
        <v>1671</v>
      </c>
      <c r="B401">
        <v>1</v>
      </c>
      <c r="C401" t="s">
        <v>78</v>
      </c>
      <c r="D401" t="s">
        <v>94</v>
      </c>
      <c r="E401" t="s">
        <v>1672</v>
      </c>
      <c r="F401" t="s">
        <v>1016</v>
      </c>
      <c r="G401" t="s">
        <v>72</v>
      </c>
      <c r="H401" t="s">
        <v>136</v>
      </c>
      <c r="I401" t="s">
        <v>22</v>
      </c>
      <c r="J401" t="s">
        <v>131</v>
      </c>
      <c r="K401" t="s">
        <v>1673</v>
      </c>
      <c r="L401" t="s">
        <v>1674</v>
      </c>
      <c r="M401">
        <v>0.63555555500000005</v>
      </c>
      <c r="N401">
        <v>2</v>
      </c>
      <c r="O401">
        <v>0</v>
      </c>
      <c r="P401">
        <v>4</v>
      </c>
      <c r="Q401">
        <v>0</v>
      </c>
      <c r="R401">
        <v>1.2711110000000001</v>
      </c>
      <c r="S401">
        <v>0</v>
      </c>
      <c r="T401">
        <v>2.5422220000000002</v>
      </c>
      <c r="U401">
        <v>0</v>
      </c>
    </row>
    <row r="402" spans="1:21" x14ac:dyDescent="0.25">
      <c r="A402" t="s">
        <v>1675</v>
      </c>
      <c r="B402">
        <v>1</v>
      </c>
      <c r="C402" t="s">
        <v>78</v>
      </c>
      <c r="D402" t="s">
        <v>94</v>
      </c>
      <c r="E402" t="s">
        <v>1676</v>
      </c>
      <c r="F402" t="s">
        <v>166</v>
      </c>
      <c r="G402" t="s">
        <v>72</v>
      </c>
      <c r="H402" t="s">
        <v>136</v>
      </c>
      <c r="I402" t="s">
        <v>22</v>
      </c>
      <c r="J402" t="s">
        <v>131</v>
      </c>
      <c r="K402" t="s">
        <v>1677</v>
      </c>
      <c r="L402" t="s">
        <v>1678</v>
      </c>
      <c r="M402">
        <v>0.34088222200000001</v>
      </c>
      <c r="N402">
        <v>38</v>
      </c>
      <c r="O402">
        <v>10266</v>
      </c>
      <c r="P402">
        <v>7</v>
      </c>
      <c r="Q402">
        <v>81</v>
      </c>
      <c r="R402">
        <v>12.953524</v>
      </c>
      <c r="S402">
        <v>3499.4968909999998</v>
      </c>
      <c r="T402">
        <v>2.3861759999999999</v>
      </c>
      <c r="U402">
        <v>27.611460000000001</v>
      </c>
    </row>
    <row r="403" spans="1:21" x14ac:dyDescent="0.25">
      <c r="A403" t="s">
        <v>1679</v>
      </c>
      <c r="B403">
        <v>1</v>
      </c>
      <c r="C403" t="s">
        <v>78</v>
      </c>
      <c r="D403" t="s">
        <v>103</v>
      </c>
      <c r="E403" t="s">
        <v>1680</v>
      </c>
      <c r="F403" t="s">
        <v>226</v>
      </c>
      <c r="G403" t="s">
        <v>72</v>
      </c>
      <c r="H403" t="s">
        <v>136</v>
      </c>
      <c r="I403" t="s">
        <v>22</v>
      </c>
      <c r="J403" t="s">
        <v>131</v>
      </c>
      <c r="K403" t="s">
        <v>1681</v>
      </c>
      <c r="L403" t="s">
        <v>1682</v>
      </c>
      <c r="M403">
        <v>1.816689722</v>
      </c>
      <c r="N403">
        <v>0</v>
      </c>
      <c r="O403">
        <v>154</v>
      </c>
      <c r="P403">
        <v>0</v>
      </c>
      <c r="Q403">
        <v>0</v>
      </c>
      <c r="R403">
        <v>0</v>
      </c>
      <c r="S403">
        <v>279.770217</v>
      </c>
      <c r="T403">
        <v>0</v>
      </c>
      <c r="U403">
        <v>0</v>
      </c>
    </row>
    <row r="404" spans="1:21" x14ac:dyDescent="0.25">
      <c r="A404" t="s">
        <v>1683</v>
      </c>
      <c r="B404">
        <v>1</v>
      </c>
      <c r="C404" t="s">
        <v>78</v>
      </c>
      <c r="D404" t="s">
        <v>94</v>
      </c>
      <c r="E404" t="s">
        <v>1684</v>
      </c>
      <c r="F404" t="s">
        <v>1685</v>
      </c>
      <c r="G404" t="s">
        <v>71</v>
      </c>
      <c r="H404" t="s">
        <v>136</v>
      </c>
      <c r="I404" t="s">
        <v>22</v>
      </c>
      <c r="J404" t="s">
        <v>131</v>
      </c>
      <c r="K404" t="s">
        <v>1686</v>
      </c>
      <c r="L404" t="s">
        <v>1687</v>
      </c>
      <c r="M404">
        <v>0.62583333299999999</v>
      </c>
      <c r="N404">
        <v>0</v>
      </c>
      <c r="O404">
        <v>1</v>
      </c>
      <c r="P404">
        <v>0</v>
      </c>
      <c r="Q404">
        <v>0</v>
      </c>
      <c r="R404">
        <v>0</v>
      </c>
      <c r="S404">
        <v>0.62583299999999997</v>
      </c>
      <c r="T404">
        <v>0</v>
      </c>
      <c r="U404">
        <v>0</v>
      </c>
    </row>
    <row r="405" spans="1:21" x14ac:dyDescent="0.25">
      <c r="A405" t="s">
        <v>1688</v>
      </c>
      <c r="B405">
        <v>1</v>
      </c>
      <c r="C405" t="s">
        <v>78</v>
      </c>
      <c r="D405" t="s">
        <v>91</v>
      </c>
      <c r="E405" t="s">
        <v>1689</v>
      </c>
      <c r="F405" t="s">
        <v>231</v>
      </c>
      <c r="G405" t="s">
        <v>71</v>
      </c>
      <c r="H405" t="s">
        <v>136</v>
      </c>
      <c r="I405" t="s">
        <v>22</v>
      </c>
      <c r="J405" t="s">
        <v>131</v>
      </c>
      <c r="K405" t="s">
        <v>1690</v>
      </c>
      <c r="L405" t="s">
        <v>1691</v>
      </c>
      <c r="M405">
        <v>27.505555555000001</v>
      </c>
      <c r="N405">
        <v>0</v>
      </c>
      <c r="O405">
        <v>1</v>
      </c>
      <c r="P405">
        <v>0</v>
      </c>
      <c r="Q405">
        <v>0</v>
      </c>
      <c r="R405">
        <v>0</v>
      </c>
      <c r="S405">
        <v>27.505555999999999</v>
      </c>
      <c r="T405">
        <v>0</v>
      </c>
      <c r="U405">
        <v>0</v>
      </c>
    </row>
    <row r="406" spans="1:21" x14ac:dyDescent="0.25">
      <c r="A406" t="s">
        <v>1692</v>
      </c>
      <c r="B406">
        <v>1</v>
      </c>
      <c r="C406" t="s">
        <v>78</v>
      </c>
      <c r="D406" t="s">
        <v>91</v>
      </c>
      <c r="E406" t="s">
        <v>1693</v>
      </c>
      <c r="F406" t="s">
        <v>231</v>
      </c>
      <c r="G406" t="s">
        <v>71</v>
      </c>
      <c r="H406" t="s">
        <v>136</v>
      </c>
      <c r="I406" t="s">
        <v>22</v>
      </c>
      <c r="J406" t="s">
        <v>131</v>
      </c>
      <c r="K406" t="s">
        <v>1694</v>
      </c>
      <c r="L406" t="s">
        <v>1695</v>
      </c>
      <c r="M406">
        <v>18.888333332999999</v>
      </c>
      <c r="N406">
        <v>0</v>
      </c>
      <c r="O406">
        <v>1</v>
      </c>
      <c r="P406">
        <v>0</v>
      </c>
      <c r="Q406">
        <v>0</v>
      </c>
      <c r="R406">
        <v>0</v>
      </c>
      <c r="S406">
        <v>18.888332999999999</v>
      </c>
      <c r="T406">
        <v>0</v>
      </c>
      <c r="U406">
        <v>0</v>
      </c>
    </row>
    <row r="407" spans="1:21" x14ac:dyDescent="0.25">
      <c r="A407" t="s">
        <v>1696</v>
      </c>
      <c r="B407">
        <v>1</v>
      </c>
      <c r="C407" t="s">
        <v>78</v>
      </c>
      <c r="D407" t="s">
        <v>100</v>
      </c>
      <c r="E407" t="s">
        <v>1697</v>
      </c>
      <c r="F407" t="s">
        <v>231</v>
      </c>
      <c r="G407" t="s">
        <v>71</v>
      </c>
      <c r="H407" t="s">
        <v>136</v>
      </c>
      <c r="I407" t="s">
        <v>22</v>
      </c>
      <c r="J407" t="s">
        <v>131</v>
      </c>
      <c r="K407" t="s">
        <v>1698</v>
      </c>
      <c r="L407" t="s">
        <v>1699</v>
      </c>
      <c r="M407">
        <v>1.3886111109999999</v>
      </c>
      <c r="N407">
        <v>0</v>
      </c>
      <c r="O407">
        <v>8</v>
      </c>
      <c r="P407">
        <v>0</v>
      </c>
      <c r="Q407">
        <v>0</v>
      </c>
      <c r="R407">
        <v>0</v>
      </c>
      <c r="S407">
        <v>11.108889</v>
      </c>
      <c r="T407">
        <v>0</v>
      </c>
      <c r="U407">
        <v>0</v>
      </c>
    </row>
    <row r="408" spans="1:21" x14ac:dyDescent="0.25">
      <c r="A408" t="s">
        <v>1700</v>
      </c>
      <c r="B408">
        <v>1</v>
      </c>
      <c r="C408" t="s">
        <v>79</v>
      </c>
      <c r="D408" t="s">
        <v>113</v>
      </c>
      <c r="E408" t="s">
        <v>1701</v>
      </c>
      <c r="F408" t="s">
        <v>247</v>
      </c>
      <c r="G408" t="s">
        <v>71</v>
      </c>
      <c r="H408" t="s">
        <v>136</v>
      </c>
      <c r="I408" t="s">
        <v>22</v>
      </c>
      <c r="J408" t="s">
        <v>221</v>
      </c>
      <c r="K408" t="s">
        <v>1702</v>
      </c>
      <c r="L408" t="s">
        <v>1703</v>
      </c>
      <c r="M408">
        <v>5.596944444</v>
      </c>
      <c r="N408">
        <v>0</v>
      </c>
      <c r="O408">
        <v>88</v>
      </c>
      <c r="P408">
        <v>0</v>
      </c>
      <c r="Q408">
        <v>0</v>
      </c>
      <c r="R408">
        <v>0</v>
      </c>
      <c r="S408">
        <v>492.53111100000001</v>
      </c>
      <c r="T408">
        <v>0</v>
      </c>
      <c r="U408">
        <v>0</v>
      </c>
    </row>
    <row r="409" spans="1:21" x14ac:dyDescent="0.25">
      <c r="A409" t="s">
        <v>1704</v>
      </c>
      <c r="B409">
        <v>1</v>
      </c>
      <c r="C409" t="s">
        <v>78</v>
      </c>
      <c r="D409" t="s">
        <v>94</v>
      </c>
      <c r="E409" t="s">
        <v>1705</v>
      </c>
      <c r="F409" t="s">
        <v>296</v>
      </c>
      <c r="G409" t="s">
        <v>72</v>
      </c>
      <c r="H409" t="s">
        <v>136</v>
      </c>
      <c r="I409" t="s">
        <v>22</v>
      </c>
      <c r="J409" t="s">
        <v>221</v>
      </c>
      <c r="K409" t="s">
        <v>1706</v>
      </c>
      <c r="L409" t="s">
        <v>1707</v>
      </c>
      <c r="M409">
        <v>2.3255555550000002</v>
      </c>
      <c r="N409">
        <v>0</v>
      </c>
      <c r="O409">
        <v>0</v>
      </c>
      <c r="P409">
        <v>32</v>
      </c>
      <c r="Q409">
        <v>261</v>
      </c>
      <c r="R409">
        <v>0</v>
      </c>
      <c r="S409">
        <v>0</v>
      </c>
      <c r="T409">
        <v>74.417777999999998</v>
      </c>
      <c r="U409">
        <v>606.97</v>
      </c>
    </row>
    <row r="410" spans="1:21" x14ac:dyDescent="0.25">
      <c r="A410" t="s">
        <v>1708</v>
      </c>
      <c r="B410">
        <v>1</v>
      </c>
      <c r="C410" t="s">
        <v>78</v>
      </c>
      <c r="D410" t="s">
        <v>99</v>
      </c>
      <c r="E410" t="s">
        <v>1709</v>
      </c>
      <c r="F410" t="s">
        <v>231</v>
      </c>
      <c r="G410" t="s">
        <v>71</v>
      </c>
      <c r="H410" t="s">
        <v>136</v>
      </c>
      <c r="I410" t="s">
        <v>22</v>
      </c>
      <c r="J410" t="s">
        <v>131</v>
      </c>
      <c r="K410" t="s">
        <v>1710</v>
      </c>
      <c r="L410" t="s">
        <v>1711</v>
      </c>
      <c r="M410">
        <v>10.653611111</v>
      </c>
      <c r="N410">
        <v>0</v>
      </c>
      <c r="O410">
        <v>1</v>
      </c>
      <c r="P410">
        <v>0</v>
      </c>
      <c r="Q410">
        <v>0</v>
      </c>
      <c r="R410">
        <v>0</v>
      </c>
      <c r="S410">
        <v>10.653611</v>
      </c>
      <c r="T410">
        <v>0</v>
      </c>
      <c r="U410">
        <v>0</v>
      </c>
    </row>
    <row r="411" spans="1:21" x14ac:dyDescent="0.25">
      <c r="A411" t="s">
        <v>1712</v>
      </c>
      <c r="B411">
        <v>1</v>
      </c>
      <c r="C411" t="s">
        <v>78</v>
      </c>
      <c r="D411" t="s">
        <v>94</v>
      </c>
      <c r="E411" t="s">
        <v>1705</v>
      </c>
      <c r="F411" t="s">
        <v>166</v>
      </c>
      <c r="G411" t="s">
        <v>72</v>
      </c>
      <c r="H411" t="s">
        <v>136</v>
      </c>
      <c r="I411" t="s">
        <v>22</v>
      </c>
      <c r="J411" t="s">
        <v>131</v>
      </c>
      <c r="K411" t="s">
        <v>1713</v>
      </c>
      <c r="L411" t="s">
        <v>1714</v>
      </c>
      <c r="M411">
        <v>0.71916666600000001</v>
      </c>
      <c r="N411">
        <v>0</v>
      </c>
      <c r="O411">
        <v>0</v>
      </c>
      <c r="P411">
        <v>32</v>
      </c>
      <c r="Q411">
        <v>261</v>
      </c>
      <c r="R411">
        <v>0</v>
      </c>
      <c r="S411">
        <v>0</v>
      </c>
      <c r="T411">
        <v>23.013332999999999</v>
      </c>
      <c r="U411">
        <v>187.70249999999999</v>
      </c>
    </row>
    <row r="412" spans="1:21" x14ac:dyDescent="0.25">
      <c r="A412" t="s">
        <v>1715</v>
      </c>
      <c r="B412">
        <v>1</v>
      </c>
      <c r="C412" t="s">
        <v>78</v>
      </c>
      <c r="D412" t="s">
        <v>98</v>
      </c>
      <c r="E412" t="s">
        <v>1716</v>
      </c>
      <c r="F412" t="s">
        <v>296</v>
      </c>
      <c r="G412" t="s">
        <v>71</v>
      </c>
      <c r="H412" t="s">
        <v>136</v>
      </c>
      <c r="I412" t="s">
        <v>22</v>
      </c>
      <c r="J412" t="s">
        <v>221</v>
      </c>
      <c r="K412" t="s">
        <v>1717</v>
      </c>
      <c r="L412" t="s">
        <v>1718</v>
      </c>
      <c r="M412">
        <v>3.653611111</v>
      </c>
      <c r="N412">
        <v>0</v>
      </c>
      <c r="O412">
        <v>103</v>
      </c>
      <c r="P412">
        <v>0</v>
      </c>
      <c r="Q412">
        <v>0</v>
      </c>
      <c r="R412">
        <v>0</v>
      </c>
      <c r="S412">
        <v>376.32194399999997</v>
      </c>
      <c r="T412">
        <v>0</v>
      </c>
      <c r="U412">
        <v>0</v>
      </c>
    </row>
    <row r="413" spans="1:21" x14ac:dyDescent="0.25">
      <c r="A413" t="s">
        <v>1719</v>
      </c>
      <c r="B413">
        <v>1</v>
      </c>
      <c r="C413" t="s">
        <v>78</v>
      </c>
      <c r="D413" t="s">
        <v>99</v>
      </c>
      <c r="E413" t="s">
        <v>1720</v>
      </c>
      <c r="F413" t="s">
        <v>847</v>
      </c>
      <c r="G413" t="s">
        <v>71</v>
      </c>
      <c r="H413" t="s">
        <v>136</v>
      </c>
      <c r="I413" t="s">
        <v>22</v>
      </c>
      <c r="J413" t="s">
        <v>131</v>
      </c>
      <c r="K413" t="s">
        <v>1721</v>
      </c>
      <c r="L413" t="s">
        <v>1722</v>
      </c>
      <c r="M413">
        <v>93.230555554999995</v>
      </c>
      <c r="N413">
        <v>0</v>
      </c>
      <c r="O413">
        <v>3</v>
      </c>
      <c r="P413">
        <v>0</v>
      </c>
      <c r="Q413">
        <v>0</v>
      </c>
      <c r="R413">
        <v>0</v>
      </c>
      <c r="S413">
        <v>279.691667</v>
      </c>
      <c r="T413">
        <v>0</v>
      </c>
      <c r="U413">
        <v>0</v>
      </c>
    </row>
    <row r="414" spans="1:21" x14ac:dyDescent="0.25">
      <c r="A414" t="s">
        <v>1723</v>
      </c>
      <c r="B414">
        <v>1</v>
      </c>
      <c r="C414" t="s">
        <v>78</v>
      </c>
      <c r="D414" t="s">
        <v>94</v>
      </c>
      <c r="E414" t="s">
        <v>1724</v>
      </c>
      <c r="F414" t="s">
        <v>166</v>
      </c>
      <c r="G414" t="s">
        <v>72</v>
      </c>
      <c r="H414" t="s">
        <v>136</v>
      </c>
      <c r="I414" t="s">
        <v>22</v>
      </c>
      <c r="J414" t="s">
        <v>131</v>
      </c>
      <c r="K414" t="s">
        <v>1725</v>
      </c>
      <c r="L414" t="s">
        <v>1726</v>
      </c>
      <c r="M414">
        <v>3.9052777769999998</v>
      </c>
      <c r="N414">
        <v>0</v>
      </c>
      <c r="O414">
        <v>0</v>
      </c>
      <c r="P414">
        <v>5</v>
      </c>
      <c r="Q414">
        <v>453</v>
      </c>
      <c r="R414">
        <v>0</v>
      </c>
      <c r="S414">
        <v>0</v>
      </c>
      <c r="T414">
        <v>19.526389000000002</v>
      </c>
      <c r="U414">
        <v>1769.090833</v>
      </c>
    </row>
    <row r="415" spans="1:21" x14ac:dyDescent="0.25">
      <c r="A415" t="s">
        <v>1727</v>
      </c>
      <c r="B415">
        <v>1</v>
      </c>
      <c r="C415" t="s">
        <v>78</v>
      </c>
      <c r="D415" t="s">
        <v>94</v>
      </c>
      <c r="E415" t="s">
        <v>1728</v>
      </c>
      <c r="F415" t="s">
        <v>226</v>
      </c>
      <c r="G415" t="s">
        <v>72</v>
      </c>
      <c r="H415" t="s">
        <v>136</v>
      </c>
      <c r="I415" t="s">
        <v>22</v>
      </c>
      <c r="J415" t="s">
        <v>131</v>
      </c>
      <c r="K415" t="s">
        <v>1729</v>
      </c>
      <c r="L415" t="s">
        <v>1730</v>
      </c>
      <c r="M415">
        <v>2.4983333330000002</v>
      </c>
      <c r="N415">
        <v>0</v>
      </c>
      <c r="O415">
        <v>18</v>
      </c>
      <c r="P415">
        <v>3</v>
      </c>
      <c r="Q415">
        <v>262</v>
      </c>
      <c r="R415">
        <v>0</v>
      </c>
      <c r="S415">
        <v>44.97</v>
      </c>
      <c r="T415">
        <v>7.4950000000000001</v>
      </c>
      <c r="U415">
        <v>654.56333299999994</v>
      </c>
    </row>
    <row r="416" spans="1:21" x14ac:dyDescent="0.25">
      <c r="A416" t="s">
        <v>1731</v>
      </c>
      <c r="B416">
        <v>1</v>
      </c>
      <c r="C416" t="s">
        <v>78</v>
      </c>
      <c r="D416" t="s">
        <v>94</v>
      </c>
      <c r="E416" t="s">
        <v>1732</v>
      </c>
      <c r="F416" t="s">
        <v>247</v>
      </c>
      <c r="G416" t="s">
        <v>71</v>
      </c>
      <c r="H416" t="s">
        <v>136</v>
      </c>
      <c r="I416" t="s">
        <v>22</v>
      </c>
      <c r="J416" t="s">
        <v>221</v>
      </c>
      <c r="K416" t="s">
        <v>1733</v>
      </c>
      <c r="L416" t="s">
        <v>1734</v>
      </c>
      <c r="M416">
        <v>1.4275</v>
      </c>
      <c r="N416">
        <v>0</v>
      </c>
      <c r="O416">
        <v>0</v>
      </c>
      <c r="P416">
        <v>0</v>
      </c>
      <c r="Q416">
        <v>5</v>
      </c>
      <c r="R416">
        <v>0</v>
      </c>
      <c r="S416">
        <v>0</v>
      </c>
      <c r="T416">
        <v>0</v>
      </c>
      <c r="U416">
        <v>7.1375000000000002</v>
      </c>
    </row>
    <row r="417" spans="1:21" x14ac:dyDescent="0.25">
      <c r="A417" t="s">
        <v>1735</v>
      </c>
      <c r="B417">
        <v>1</v>
      </c>
      <c r="C417" t="s">
        <v>78</v>
      </c>
      <c r="D417" t="s">
        <v>94</v>
      </c>
      <c r="E417" t="s">
        <v>1728</v>
      </c>
      <c r="F417" t="s">
        <v>247</v>
      </c>
      <c r="G417" t="s">
        <v>72</v>
      </c>
      <c r="H417" t="s">
        <v>136</v>
      </c>
      <c r="I417" t="s">
        <v>22</v>
      </c>
      <c r="J417" t="s">
        <v>221</v>
      </c>
      <c r="K417" t="s">
        <v>1736</v>
      </c>
      <c r="L417" t="s">
        <v>1737</v>
      </c>
      <c r="M417">
        <v>1.660833333</v>
      </c>
      <c r="N417">
        <v>0</v>
      </c>
      <c r="O417">
        <v>18</v>
      </c>
      <c r="P417">
        <v>3</v>
      </c>
      <c r="Q417">
        <v>262</v>
      </c>
      <c r="R417">
        <v>0</v>
      </c>
      <c r="S417">
        <v>29.895</v>
      </c>
      <c r="T417">
        <v>4.9824999999999999</v>
      </c>
      <c r="U417">
        <v>435.13833299999999</v>
      </c>
    </row>
    <row r="418" spans="1:21" x14ac:dyDescent="0.25">
      <c r="A418" t="s">
        <v>1738</v>
      </c>
      <c r="B418">
        <v>1</v>
      </c>
      <c r="C418" t="s">
        <v>79</v>
      </c>
      <c r="D418" t="s">
        <v>113</v>
      </c>
      <c r="E418" t="s">
        <v>1739</v>
      </c>
      <c r="F418" t="s">
        <v>247</v>
      </c>
      <c r="G418" t="s">
        <v>71</v>
      </c>
      <c r="H418" t="s">
        <v>136</v>
      </c>
      <c r="I418" t="s">
        <v>22</v>
      </c>
      <c r="J418" t="s">
        <v>221</v>
      </c>
      <c r="K418" t="s">
        <v>1740</v>
      </c>
      <c r="L418" t="s">
        <v>1741</v>
      </c>
      <c r="M418">
        <v>5.5461111110000001</v>
      </c>
      <c r="N418">
        <v>0</v>
      </c>
      <c r="O418">
        <v>69</v>
      </c>
      <c r="P418">
        <v>0</v>
      </c>
      <c r="Q418">
        <v>0</v>
      </c>
      <c r="R418">
        <v>0</v>
      </c>
      <c r="S418">
        <v>382.681667</v>
      </c>
      <c r="T418">
        <v>0</v>
      </c>
      <c r="U418">
        <v>0</v>
      </c>
    </row>
    <row r="419" spans="1:21" x14ac:dyDescent="0.25">
      <c r="A419" t="s">
        <v>1742</v>
      </c>
      <c r="B419">
        <v>1</v>
      </c>
      <c r="C419" t="s">
        <v>78</v>
      </c>
      <c r="D419" t="s">
        <v>86</v>
      </c>
      <c r="E419" t="s">
        <v>1743</v>
      </c>
      <c r="F419" t="s">
        <v>247</v>
      </c>
      <c r="G419" t="s">
        <v>72</v>
      </c>
      <c r="H419" t="s">
        <v>136</v>
      </c>
      <c r="I419" t="s">
        <v>22</v>
      </c>
      <c r="J419" t="s">
        <v>221</v>
      </c>
      <c r="K419" t="s">
        <v>1744</v>
      </c>
      <c r="L419" t="s">
        <v>1745</v>
      </c>
      <c r="M419">
        <v>3.3837944439999998</v>
      </c>
      <c r="N419">
        <v>3</v>
      </c>
      <c r="O419">
        <v>2735</v>
      </c>
      <c r="P419">
        <v>1</v>
      </c>
      <c r="Q419">
        <v>24</v>
      </c>
      <c r="R419">
        <v>10.151382999999999</v>
      </c>
      <c r="S419">
        <v>9254.6778040000008</v>
      </c>
      <c r="T419">
        <v>3.383794</v>
      </c>
      <c r="U419">
        <v>81.211067</v>
      </c>
    </row>
    <row r="420" spans="1:21" x14ac:dyDescent="0.25">
      <c r="A420" t="s">
        <v>1746</v>
      </c>
      <c r="B420">
        <v>1</v>
      </c>
      <c r="C420" t="s">
        <v>78</v>
      </c>
      <c r="D420" t="s">
        <v>101</v>
      </c>
      <c r="E420" t="s">
        <v>1747</v>
      </c>
      <c r="F420" t="s">
        <v>231</v>
      </c>
      <c r="G420" t="s">
        <v>71</v>
      </c>
      <c r="H420" t="s">
        <v>136</v>
      </c>
      <c r="I420" t="s">
        <v>22</v>
      </c>
      <c r="J420" t="s">
        <v>131</v>
      </c>
      <c r="K420" t="s">
        <v>1748</v>
      </c>
      <c r="L420" t="s">
        <v>1749</v>
      </c>
      <c r="M420">
        <v>1.6358333329999999</v>
      </c>
      <c r="N420">
        <v>0</v>
      </c>
      <c r="O420">
        <v>16</v>
      </c>
      <c r="P420">
        <v>0</v>
      </c>
      <c r="Q420">
        <v>0</v>
      </c>
      <c r="R420">
        <v>0</v>
      </c>
      <c r="S420">
        <v>26.173333</v>
      </c>
      <c r="T420">
        <v>0</v>
      </c>
      <c r="U420">
        <v>0</v>
      </c>
    </row>
    <row r="421" spans="1:21" x14ac:dyDescent="0.25">
      <c r="A421" t="s">
        <v>1750</v>
      </c>
      <c r="B421">
        <v>1</v>
      </c>
      <c r="C421" t="s">
        <v>78</v>
      </c>
      <c r="D421" t="s">
        <v>91</v>
      </c>
      <c r="E421" t="s">
        <v>1751</v>
      </c>
      <c r="F421" t="s">
        <v>247</v>
      </c>
      <c r="G421" t="s">
        <v>72</v>
      </c>
      <c r="H421" t="s">
        <v>136</v>
      </c>
      <c r="I421" t="s">
        <v>22</v>
      </c>
      <c r="J421" t="s">
        <v>221</v>
      </c>
      <c r="K421" t="s">
        <v>1752</v>
      </c>
      <c r="L421" t="s">
        <v>1753</v>
      </c>
      <c r="M421">
        <v>8.9636638879999992</v>
      </c>
      <c r="N421">
        <v>0</v>
      </c>
      <c r="O421">
        <v>183</v>
      </c>
      <c r="P421">
        <v>0</v>
      </c>
      <c r="Q421">
        <v>24</v>
      </c>
      <c r="R421">
        <v>0</v>
      </c>
      <c r="S421">
        <v>1640.350492</v>
      </c>
      <c r="T421">
        <v>0</v>
      </c>
      <c r="U421">
        <v>215.12793300000001</v>
      </c>
    </row>
    <row r="422" spans="1:21" x14ac:dyDescent="0.25">
      <c r="A422" t="s">
        <v>1754</v>
      </c>
      <c r="B422">
        <v>1</v>
      </c>
      <c r="C422" t="s">
        <v>78</v>
      </c>
      <c r="D422" t="s">
        <v>90</v>
      </c>
      <c r="E422" t="s">
        <v>1755</v>
      </c>
      <c r="F422" t="s">
        <v>166</v>
      </c>
      <c r="G422" t="s">
        <v>72</v>
      </c>
      <c r="H422" t="s">
        <v>136</v>
      </c>
      <c r="I422" t="s">
        <v>22</v>
      </c>
      <c r="J422" t="s">
        <v>131</v>
      </c>
      <c r="K422" t="s">
        <v>1756</v>
      </c>
      <c r="L422" t="s">
        <v>1757</v>
      </c>
      <c r="M422">
        <v>1.3602777770000001</v>
      </c>
      <c r="N422">
        <v>0</v>
      </c>
      <c r="O422">
        <v>28</v>
      </c>
      <c r="P422">
        <v>0</v>
      </c>
      <c r="Q422">
        <v>0</v>
      </c>
      <c r="R422">
        <v>0</v>
      </c>
      <c r="S422">
        <v>38.087778</v>
      </c>
      <c r="T422">
        <v>0</v>
      </c>
      <c r="U422">
        <v>0</v>
      </c>
    </row>
    <row r="423" spans="1:21" x14ac:dyDescent="0.25">
      <c r="A423" t="s">
        <v>1758</v>
      </c>
      <c r="B423">
        <v>1</v>
      </c>
      <c r="C423" t="s">
        <v>78</v>
      </c>
      <c r="D423" t="s">
        <v>101</v>
      </c>
      <c r="E423" t="s">
        <v>1759</v>
      </c>
      <c r="F423" t="s">
        <v>166</v>
      </c>
      <c r="G423" t="s">
        <v>72</v>
      </c>
      <c r="H423" t="s">
        <v>136</v>
      </c>
      <c r="I423" t="s">
        <v>22</v>
      </c>
      <c r="J423" t="s">
        <v>131</v>
      </c>
      <c r="K423" t="s">
        <v>1760</v>
      </c>
      <c r="L423" t="s">
        <v>1761</v>
      </c>
      <c r="M423">
        <v>1.9402777769999999</v>
      </c>
      <c r="N423">
        <v>4</v>
      </c>
      <c r="O423">
        <v>547</v>
      </c>
      <c r="P423">
        <v>1</v>
      </c>
      <c r="Q423">
        <v>0</v>
      </c>
      <c r="R423">
        <v>7.7611109999999996</v>
      </c>
      <c r="S423">
        <v>1061.331944</v>
      </c>
      <c r="T423">
        <v>1.9402779999999999</v>
      </c>
      <c r="U423">
        <v>0</v>
      </c>
    </row>
    <row r="424" spans="1:21" x14ac:dyDescent="0.25">
      <c r="A424" t="s">
        <v>1762</v>
      </c>
      <c r="B424">
        <v>1</v>
      </c>
      <c r="C424" t="s">
        <v>78</v>
      </c>
      <c r="D424" t="s">
        <v>99</v>
      </c>
      <c r="E424" t="s">
        <v>1763</v>
      </c>
      <c r="F424" t="s">
        <v>367</v>
      </c>
      <c r="G424" t="s">
        <v>72</v>
      </c>
      <c r="H424" t="s">
        <v>136</v>
      </c>
      <c r="I424" t="s">
        <v>22</v>
      </c>
      <c r="J424" t="s">
        <v>131</v>
      </c>
      <c r="K424" t="s">
        <v>1764</v>
      </c>
      <c r="L424" t="s">
        <v>1765</v>
      </c>
      <c r="M424">
        <v>1.570277777</v>
      </c>
      <c r="N424">
        <v>0</v>
      </c>
      <c r="O424">
        <v>0</v>
      </c>
      <c r="P424">
        <v>37</v>
      </c>
      <c r="Q424">
        <v>0</v>
      </c>
      <c r="R424">
        <v>0</v>
      </c>
      <c r="S424">
        <v>0</v>
      </c>
      <c r="T424">
        <v>58.100278000000003</v>
      </c>
      <c r="U424">
        <v>0</v>
      </c>
    </row>
    <row r="425" spans="1:21" x14ac:dyDescent="0.25">
      <c r="A425" t="s">
        <v>1766</v>
      </c>
      <c r="B425">
        <v>1</v>
      </c>
      <c r="C425" t="s">
        <v>78</v>
      </c>
      <c r="D425" t="s">
        <v>103</v>
      </c>
      <c r="E425" t="s">
        <v>1619</v>
      </c>
      <c r="F425" t="s">
        <v>166</v>
      </c>
      <c r="G425" t="s">
        <v>72</v>
      </c>
      <c r="H425" t="s">
        <v>136</v>
      </c>
      <c r="I425" t="s">
        <v>22</v>
      </c>
      <c r="J425" t="s">
        <v>131</v>
      </c>
      <c r="K425" t="s">
        <v>1767</v>
      </c>
      <c r="L425" t="s">
        <v>1768</v>
      </c>
      <c r="M425">
        <v>1.275833333</v>
      </c>
      <c r="N425">
        <v>1</v>
      </c>
      <c r="O425">
        <v>3</v>
      </c>
      <c r="P425">
        <v>0</v>
      </c>
      <c r="Q425">
        <v>0</v>
      </c>
      <c r="R425">
        <v>1.275833</v>
      </c>
      <c r="S425">
        <v>3.8275000000000001</v>
      </c>
      <c r="T425">
        <v>0</v>
      </c>
      <c r="U425">
        <v>0</v>
      </c>
    </row>
    <row r="426" spans="1:21" x14ac:dyDescent="0.25">
      <c r="A426" t="s">
        <v>1769</v>
      </c>
      <c r="B426">
        <v>1</v>
      </c>
      <c r="C426" t="s">
        <v>79</v>
      </c>
      <c r="D426" t="s">
        <v>113</v>
      </c>
      <c r="E426" t="s">
        <v>1770</v>
      </c>
      <c r="F426" t="s">
        <v>247</v>
      </c>
      <c r="G426" t="s">
        <v>71</v>
      </c>
      <c r="H426" t="s">
        <v>136</v>
      </c>
      <c r="I426" t="s">
        <v>22</v>
      </c>
      <c r="J426" t="s">
        <v>221</v>
      </c>
      <c r="K426" t="s">
        <v>1740</v>
      </c>
      <c r="L426" t="s">
        <v>1771</v>
      </c>
      <c r="M426">
        <v>5.5750000000000002</v>
      </c>
      <c r="N426">
        <v>0</v>
      </c>
      <c r="O426">
        <v>37</v>
      </c>
      <c r="P426">
        <v>0</v>
      </c>
      <c r="Q426">
        <v>0</v>
      </c>
      <c r="R426">
        <v>0</v>
      </c>
      <c r="S426">
        <v>206.27500000000001</v>
      </c>
      <c r="T426">
        <v>0</v>
      </c>
      <c r="U426">
        <v>0</v>
      </c>
    </row>
    <row r="427" spans="1:21" x14ac:dyDescent="0.25">
      <c r="A427" t="s">
        <v>1772</v>
      </c>
      <c r="B427">
        <v>1</v>
      </c>
      <c r="C427" t="s">
        <v>78</v>
      </c>
      <c r="D427" t="s">
        <v>100</v>
      </c>
      <c r="E427" t="s">
        <v>1773</v>
      </c>
      <c r="F427" t="s">
        <v>892</v>
      </c>
      <c r="G427" t="s">
        <v>71</v>
      </c>
      <c r="H427" t="s">
        <v>136</v>
      </c>
      <c r="I427" t="s">
        <v>22</v>
      </c>
      <c r="J427" t="s">
        <v>131</v>
      </c>
      <c r="K427" t="s">
        <v>1774</v>
      </c>
      <c r="L427" t="s">
        <v>1775</v>
      </c>
      <c r="M427">
        <v>2.1994444440000001</v>
      </c>
      <c r="N427">
        <v>0</v>
      </c>
      <c r="O427">
        <v>204</v>
      </c>
      <c r="P427">
        <v>0</v>
      </c>
      <c r="Q427">
        <v>0</v>
      </c>
      <c r="R427">
        <v>0</v>
      </c>
      <c r="S427">
        <v>448.686667</v>
      </c>
      <c r="T427">
        <v>0</v>
      </c>
      <c r="U427">
        <v>0</v>
      </c>
    </row>
    <row r="428" spans="1:21" x14ac:dyDescent="0.25">
      <c r="A428" t="s">
        <v>1776</v>
      </c>
      <c r="B428">
        <v>1</v>
      </c>
      <c r="C428" t="s">
        <v>79</v>
      </c>
      <c r="D428" t="s">
        <v>108</v>
      </c>
      <c r="E428" t="s">
        <v>1777</v>
      </c>
      <c r="F428" t="s">
        <v>231</v>
      </c>
      <c r="G428" t="s">
        <v>71</v>
      </c>
      <c r="H428" t="s">
        <v>136</v>
      </c>
      <c r="I428" t="s">
        <v>22</v>
      </c>
      <c r="J428" t="s">
        <v>131</v>
      </c>
      <c r="K428" t="s">
        <v>1778</v>
      </c>
      <c r="L428" t="s">
        <v>1779</v>
      </c>
      <c r="M428">
        <v>2.0125000000000002</v>
      </c>
      <c r="N428">
        <v>0</v>
      </c>
      <c r="O428">
        <v>1</v>
      </c>
      <c r="P428">
        <v>0</v>
      </c>
      <c r="Q428">
        <v>0</v>
      </c>
      <c r="R428">
        <v>0</v>
      </c>
      <c r="S428">
        <v>2.0125000000000002</v>
      </c>
      <c r="T428">
        <v>0</v>
      </c>
      <c r="U428">
        <v>0</v>
      </c>
    </row>
    <row r="429" spans="1:21" x14ac:dyDescent="0.25">
      <c r="A429" t="s">
        <v>1780</v>
      </c>
      <c r="B429">
        <v>1</v>
      </c>
      <c r="C429" t="s">
        <v>79</v>
      </c>
      <c r="D429" t="s">
        <v>108</v>
      </c>
      <c r="E429" t="s">
        <v>1781</v>
      </c>
      <c r="F429" t="s">
        <v>226</v>
      </c>
      <c r="G429" t="s">
        <v>72</v>
      </c>
      <c r="H429" t="s">
        <v>136</v>
      </c>
      <c r="I429" t="s">
        <v>22</v>
      </c>
      <c r="J429" t="s">
        <v>131</v>
      </c>
      <c r="K429" t="s">
        <v>1782</v>
      </c>
      <c r="L429" t="s">
        <v>1783</v>
      </c>
      <c r="M429">
        <v>4.420833333</v>
      </c>
      <c r="N429">
        <v>0</v>
      </c>
      <c r="O429">
        <v>0</v>
      </c>
      <c r="P429">
        <v>0</v>
      </c>
      <c r="Q429">
        <v>4</v>
      </c>
      <c r="R429">
        <v>0</v>
      </c>
      <c r="S429">
        <v>0</v>
      </c>
      <c r="T429">
        <v>0</v>
      </c>
      <c r="U429">
        <v>17.683333000000001</v>
      </c>
    </row>
    <row r="430" spans="1:21" x14ac:dyDescent="0.25">
      <c r="A430" t="s">
        <v>1784</v>
      </c>
      <c r="B430">
        <v>1</v>
      </c>
      <c r="C430" t="s">
        <v>79</v>
      </c>
      <c r="D430" t="s">
        <v>108</v>
      </c>
      <c r="E430" t="s">
        <v>1785</v>
      </c>
      <c r="F430" t="s">
        <v>226</v>
      </c>
      <c r="G430" t="s">
        <v>72</v>
      </c>
      <c r="H430" t="s">
        <v>136</v>
      </c>
      <c r="I430" t="s">
        <v>22</v>
      </c>
      <c r="J430" t="s">
        <v>131</v>
      </c>
      <c r="K430" t="s">
        <v>1786</v>
      </c>
      <c r="L430" t="s">
        <v>1787</v>
      </c>
      <c r="M430">
        <v>0.91138888799999995</v>
      </c>
      <c r="N430">
        <v>0</v>
      </c>
      <c r="O430">
        <v>0</v>
      </c>
      <c r="P430">
        <v>0</v>
      </c>
      <c r="Q430">
        <v>8</v>
      </c>
      <c r="R430">
        <v>0</v>
      </c>
      <c r="S430">
        <v>0</v>
      </c>
      <c r="T430">
        <v>0</v>
      </c>
      <c r="U430">
        <v>7.2911109999999999</v>
      </c>
    </row>
    <row r="431" spans="1:21" x14ac:dyDescent="0.25">
      <c r="A431" t="s">
        <v>1788</v>
      </c>
      <c r="B431">
        <v>1</v>
      </c>
      <c r="C431" t="s">
        <v>79</v>
      </c>
      <c r="D431" t="s">
        <v>108</v>
      </c>
      <c r="E431" t="s">
        <v>1789</v>
      </c>
      <c r="F431" t="s">
        <v>231</v>
      </c>
      <c r="G431" t="s">
        <v>71</v>
      </c>
      <c r="H431" t="s">
        <v>136</v>
      </c>
      <c r="I431" t="s">
        <v>22</v>
      </c>
      <c r="J431" t="s">
        <v>131</v>
      </c>
      <c r="K431" t="s">
        <v>1790</v>
      </c>
      <c r="L431" t="s">
        <v>1791</v>
      </c>
      <c r="M431">
        <v>1.4413888880000001</v>
      </c>
      <c r="N431">
        <v>0</v>
      </c>
      <c r="O431">
        <v>1</v>
      </c>
      <c r="P431">
        <v>0</v>
      </c>
      <c r="Q431">
        <v>0</v>
      </c>
      <c r="R431">
        <v>0</v>
      </c>
      <c r="S431">
        <v>1.441389</v>
      </c>
      <c r="T431">
        <v>0</v>
      </c>
      <c r="U431">
        <v>0</v>
      </c>
    </row>
    <row r="432" spans="1:21" x14ac:dyDescent="0.25">
      <c r="A432" t="s">
        <v>1792</v>
      </c>
      <c r="B432">
        <v>1</v>
      </c>
      <c r="C432" t="s">
        <v>78</v>
      </c>
      <c r="D432" t="s">
        <v>101</v>
      </c>
      <c r="E432" t="s">
        <v>1793</v>
      </c>
      <c r="F432" t="s">
        <v>166</v>
      </c>
      <c r="G432" t="s">
        <v>72</v>
      </c>
      <c r="H432" t="s">
        <v>136</v>
      </c>
      <c r="I432" t="s">
        <v>22</v>
      </c>
      <c r="J432" t="s">
        <v>131</v>
      </c>
      <c r="K432" t="s">
        <v>1794</v>
      </c>
      <c r="L432" t="s">
        <v>1795</v>
      </c>
      <c r="M432">
        <v>0.38416666599999999</v>
      </c>
      <c r="N432">
        <v>17</v>
      </c>
      <c r="O432">
        <v>113</v>
      </c>
      <c r="P432">
        <v>0</v>
      </c>
      <c r="Q432">
        <v>0</v>
      </c>
      <c r="R432">
        <v>6.5308330000000003</v>
      </c>
      <c r="S432">
        <v>43.410832999999997</v>
      </c>
      <c r="T432">
        <v>0</v>
      </c>
      <c r="U432">
        <v>0</v>
      </c>
    </row>
    <row r="433" spans="1:21" x14ac:dyDescent="0.25">
      <c r="A433" t="s">
        <v>1796</v>
      </c>
      <c r="B433">
        <v>1</v>
      </c>
      <c r="C433" t="s">
        <v>78</v>
      </c>
      <c r="D433" t="s">
        <v>101</v>
      </c>
      <c r="E433" t="s">
        <v>1797</v>
      </c>
      <c r="F433" t="s">
        <v>934</v>
      </c>
      <c r="G433" t="s">
        <v>71</v>
      </c>
      <c r="H433" t="s">
        <v>136</v>
      </c>
      <c r="I433" t="s">
        <v>22</v>
      </c>
      <c r="J433" t="s">
        <v>131</v>
      </c>
      <c r="K433" t="s">
        <v>1798</v>
      </c>
      <c r="L433" t="s">
        <v>1799</v>
      </c>
      <c r="M433">
        <v>1.0247222220000001</v>
      </c>
      <c r="N433">
        <v>0</v>
      </c>
      <c r="O433">
        <v>25</v>
      </c>
      <c r="P433">
        <v>0</v>
      </c>
      <c r="Q433">
        <v>0</v>
      </c>
      <c r="R433">
        <v>0</v>
      </c>
      <c r="S433">
        <v>25.618055999999999</v>
      </c>
      <c r="T433">
        <v>0</v>
      </c>
      <c r="U433">
        <v>0</v>
      </c>
    </row>
    <row r="434" spans="1:21" x14ac:dyDescent="0.25">
      <c r="A434" t="s">
        <v>1800</v>
      </c>
      <c r="B434">
        <v>1</v>
      </c>
      <c r="C434" t="s">
        <v>79</v>
      </c>
      <c r="D434" t="s">
        <v>108</v>
      </c>
      <c r="E434" t="s">
        <v>1801</v>
      </c>
      <c r="F434" t="s">
        <v>166</v>
      </c>
      <c r="G434" t="s">
        <v>72</v>
      </c>
      <c r="H434" t="s">
        <v>136</v>
      </c>
      <c r="I434" t="s">
        <v>22</v>
      </c>
      <c r="J434" t="s">
        <v>131</v>
      </c>
      <c r="K434" t="s">
        <v>1802</v>
      </c>
      <c r="L434" t="s">
        <v>1803</v>
      </c>
      <c r="M434">
        <v>0.84888888799999995</v>
      </c>
      <c r="N434">
        <v>0</v>
      </c>
      <c r="O434">
        <v>884</v>
      </c>
      <c r="P434">
        <v>1</v>
      </c>
      <c r="Q434">
        <v>14</v>
      </c>
      <c r="R434">
        <v>0</v>
      </c>
      <c r="S434">
        <v>750.417777</v>
      </c>
      <c r="T434">
        <v>0.848889</v>
      </c>
      <c r="U434">
        <v>11.884444</v>
      </c>
    </row>
    <row r="435" spans="1:21" x14ac:dyDescent="0.25">
      <c r="A435" t="s">
        <v>1804</v>
      </c>
      <c r="B435">
        <v>1</v>
      </c>
      <c r="C435" t="s">
        <v>78</v>
      </c>
      <c r="D435" t="s">
        <v>105</v>
      </c>
      <c r="E435" t="s">
        <v>1805</v>
      </c>
      <c r="F435" t="s">
        <v>231</v>
      </c>
      <c r="G435" t="s">
        <v>71</v>
      </c>
      <c r="H435" t="s">
        <v>136</v>
      </c>
      <c r="I435" t="s">
        <v>22</v>
      </c>
      <c r="J435" t="s">
        <v>131</v>
      </c>
      <c r="K435" t="s">
        <v>1806</v>
      </c>
      <c r="L435" t="s">
        <v>1807</v>
      </c>
      <c r="M435">
        <v>4.0158333329999998</v>
      </c>
      <c r="N435">
        <v>0</v>
      </c>
      <c r="O435">
        <v>1</v>
      </c>
      <c r="P435">
        <v>0</v>
      </c>
      <c r="Q435">
        <v>0</v>
      </c>
      <c r="R435">
        <v>0</v>
      </c>
      <c r="S435">
        <v>4.0158329999999998</v>
      </c>
      <c r="T435">
        <v>0</v>
      </c>
      <c r="U435">
        <v>0</v>
      </c>
    </row>
    <row r="436" spans="1:21" x14ac:dyDescent="0.25">
      <c r="A436" t="s">
        <v>1808</v>
      </c>
      <c r="B436">
        <v>1</v>
      </c>
      <c r="C436" t="s">
        <v>78</v>
      </c>
      <c r="D436" t="s">
        <v>95</v>
      </c>
      <c r="E436" t="s">
        <v>1809</v>
      </c>
      <c r="F436" t="s">
        <v>166</v>
      </c>
      <c r="G436" t="s">
        <v>72</v>
      </c>
      <c r="H436" t="s">
        <v>136</v>
      </c>
      <c r="I436" t="s">
        <v>22</v>
      </c>
      <c r="J436" t="s">
        <v>131</v>
      </c>
      <c r="K436" t="s">
        <v>1810</v>
      </c>
      <c r="L436" t="s">
        <v>1811</v>
      </c>
      <c r="M436">
        <v>1.4875</v>
      </c>
      <c r="N436">
        <v>0</v>
      </c>
      <c r="O436">
        <v>0</v>
      </c>
      <c r="P436">
        <v>20</v>
      </c>
      <c r="Q436">
        <v>373</v>
      </c>
      <c r="R436">
        <v>0</v>
      </c>
      <c r="S436">
        <v>0</v>
      </c>
      <c r="T436">
        <v>29.75</v>
      </c>
      <c r="U436">
        <v>554.83749999999998</v>
      </c>
    </row>
    <row r="437" spans="1:21" x14ac:dyDescent="0.25">
      <c r="A437" t="s">
        <v>1812</v>
      </c>
      <c r="B437">
        <v>1</v>
      </c>
      <c r="C437" t="s">
        <v>78</v>
      </c>
      <c r="D437" t="s">
        <v>105</v>
      </c>
      <c r="E437" t="s">
        <v>1813</v>
      </c>
      <c r="F437" t="s">
        <v>847</v>
      </c>
      <c r="G437" t="s">
        <v>71</v>
      </c>
      <c r="H437" t="s">
        <v>136</v>
      </c>
      <c r="I437" t="s">
        <v>22</v>
      </c>
      <c r="J437" t="s">
        <v>131</v>
      </c>
      <c r="K437" t="s">
        <v>1814</v>
      </c>
      <c r="L437" t="s">
        <v>1815</v>
      </c>
      <c r="M437">
        <v>1.0886111110000001</v>
      </c>
      <c r="N437">
        <v>0</v>
      </c>
      <c r="O437">
        <v>1</v>
      </c>
      <c r="P437">
        <v>0</v>
      </c>
      <c r="Q437">
        <v>0</v>
      </c>
      <c r="R437">
        <v>0</v>
      </c>
      <c r="S437">
        <v>1.088611</v>
      </c>
      <c r="T437">
        <v>0</v>
      </c>
      <c r="U437">
        <v>0</v>
      </c>
    </row>
    <row r="438" spans="1:21" x14ac:dyDescent="0.25">
      <c r="A438" t="s">
        <v>1816</v>
      </c>
      <c r="B438">
        <v>1</v>
      </c>
      <c r="C438" t="s">
        <v>78</v>
      </c>
      <c r="D438" t="s">
        <v>101</v>
      </c>
      <c r="E438" t="s">
        <v>1817</v>
      </c>
      <c r="F438" t="s">
        <v>892</v>
      </c>
      <c r="G438" t="s">
        <v>71</v>
      </c>
      <c r="H438" t="s">
        <v>136</v>
      </c>
      <c r="I438" t="s">
        <v>22</v>
      </c>
      <c r="J438" t="s">
        <v>131</v>
      </c>
      <c r="K438" t="s">
        <v>1818</v>
      </c>
      <c r="L438" t="s">
        <v>1819</v>
      </c>
      <c r="M438">
        <v>1.136111111</v>
      </c>
      <c r="N438">
        <v>0</v>
      </c>
      <c r="O438">
        <v>397</v>
      </c>
      <c r="P438">
        <v>0</v>
      </c>
      <c r="Q438">
        <v>0</v>
      </c>
      <c r="R438">
        <v>0</v>
      </c>
      <c r="S438">
        <v>451.03611100000001</v>
      </c>
      <c r="T438">
        <v>0</v>
      </c>
      <c r="U438">
        <v>0</v>
      </c>
    </row>
    <row r="439" spans="1:21" x14ac:dyDescent="0.25">
      <c r="A439" t="s">
        <v>1820</v>
      </c>
      <c r="B439">
        <v>1</v>
      </c>
      <c r="C439" t="s">
        <v>78</v>
      </c>
      <c r="D439" t="s">
        <v>95</v>
      </c>
      <c r="E439" t="s">
        <v>1821</v>
      </c>
      <c r="F439" t="s">
        <v>296</v>
      </c>
      <c r="G439" t="s">
        <v>72</v>
      </c>
      <c r="H439" t="s">
        <v>136</v>
      </c>
      <c r="I439" t="s">
        <v>22</v>
      </c>
      <c r="J439" t="s">
        <v>221</v>
      </c>
      <c r="K439" t="s">
        <v>1822</v>
      </c>
      <c r="L439" t="s">
        <v>1823</v>
      </c>
      <c r="M439">
        <v>7.4063083330000001</v>
      </c>
      <c r="N439">
        <v>0</v>
      </c>
      <c r="O439">
        <v>59</v>
      </c>
      <c r="P439">
        <v>0</v>
      </c>
      <c r="Q439">
        <v>0</v>
      </c>
      <c r="R439">
        <v>0</v>
      </c>
      <c r="S439">
        <v>436.97219200000001</v>
      </c>
      <c r="T439">
        <v>0</v>
      </c>
      <c r="U439">
        <v>0</v>
      </c>
    </row>
    <row r="440" spans="1:21" x14ac:dyDescent="0.25">
      <c r="A440" t="s">
        <v>1824</v>
      </c>
      <c r="B440">
        <v>1</v>
      </c>
      <c r="C440" t="s">
        <v>78</v>
      </c>
      <c r="D440" t="s">
        <v>94</v>
      </c>
      <c r="E440" t="s">
        <v>1825</v>
      </c>
      <c r="F440" t="s">
        <v>166</v>
      </c>
      <c r="G440" t="s">
        <v>72</v>
      </c>
      <c r="H440" t="s">
        <v>136</v>
      </c>
      <c r="I440" t="s">
        <v>22</v>
      </c>
      <c r="J440" t="s">
        <v>131</v>
      </c>
      <c r="K440" t="s">
        <v>1826</v>
      </c>
      <c r="L440" t="s">
        <v>1827</v>
      </c>
      <c r="M440">
        <v>2.8642599999999998</v>
      </c>
      <c r="N440">
        <v>0</v>
      </c>
      <c r="O440">
        <v>91</v>
      </c>
      <c r="P440">
        <v>0</v>
      </c>
      <c r="Q440">
        <v>0</v>
      </c>
      <c r="R440">
        <v>0</v>
      </c>
      <c r="S440">
        <v>260.64765999999997</v>
      </c>
      <c r="T440">
        <v>0</v>
      </c>
      <c r="U440">
        <v>0</v>
      </c>
    </row>
    <row r="441" spans="1:21" x14ac:dyDescent="0.25">
      <c r="A441" t="s">
        <v>1828</v>
      </c>
      <c r="B441">
        <v>1</v>
      </c>
      <c r="C441" t="s">
        <v>78</v>
      </c>
      <c r="D441" t="s">
        <v>92</v>
      </c>
      <c r="E441" t="s">
        <v>1829</v>
      </c>
      <c r="F441" t="s">
        <v>1227</v>
      </c>
      <c r="G441" t="s">
        <v>72</v>
      </c>
      <c r="H441" t="s">
        <v>136</v>
      </c>
      <c r="I441" t="s">
        <v>22</v>
      </c>
      <c r="J441" t="s">
        <v>131</v>
      </c>
      <c r="K441" t="s">
        <v>1830</v>
      </c>
      <c r="L441" t="s">
        <v>1831</v>
      </c>
      <c r="M441">
        <v>3.8036111109999999</v>
      </c>
      <c r="N441">
        <v>0</v>
      </c>
      <c r="O441">
        <v>168</v>
      </c>
      <c r="P441">
        <v>0</v>
      </c>
      <c r="Q441">
        <v>0</v>
      </c>
      <c r="R441">
        <v>0</v>
      </c>
      <c r="S441">
        <v>639.00666699999999</v>
      </c>
      <c r="T441">
        <v>0</v>
      </c>
      <c r="U441">
        <v>0</v>
      </c>
    </row>
    <row r="442" spans="1:21" x14ac:dyDescent="0.25">
      <c r="A442" t="s">
        <v>1832</v>
      </c>
      <c r="B442">
        <v>1</v>
      </c>
      <c r="C442" t="s">
        <v>78</v>
      </c>
      <c r="D442" t="s">
        <v>92</v>
      </c>
      <c r="E442" t="s">
        <v>1833</v>
      </c>
      <c r="F442" t="s">
        <v>231</v>
      </c>
      <c r="G442" t="s">
        <v>71</v>
      </c>
      <c r="H442" t="s">
        <v>136</v>
      </c>
      <c r="I442" t="s">
        <v>22</v>
      </c>
      <c r="J442" t="s">
        <v>131</v>
      </c>
      <c r="K442" t="s">
        <v>1834</v>
      </c>
      <c r="L442" t="s">
        <v>1835</v>
      </c>
      <c r="M442">
        <v>1.1247222219999999</v>
      </c>
      <c r="N442">
        <v>0</v>
      </c>
      <c r="O442">
        <v>1</v>
      </c>
      <c r="P442">
        <v>0</v>
      </c>
      <c r="Q442">
        <v>0</v>
      </c>
      <c r="R442">
        <v>0</v>
      </c>
      <c r="S442">
        <v>1.124722</v>
      </c>
      <c r="T442">
        <v>0</v>
      </c>
      <c r="U442">
        <v>0</v>
      </c>
    </row>
    <row r="443" spans="1:21" x14ac:dyDescent="0.25">
      <c r="A443" t="s">
        <v>1836</v>
      </c>
      <c r="B443">
        <v>1</v>
      </c>
      <c r="C443" t="s">
        <v>78</v>
      </c>
      <c r="D443" t="s">
        <v>101</v>
      </c>
      <c r="E443" t="s">
        <v>1837</v>
      </c>
      <c r="F443" t="s">
        <v>296</v>
      </c>
      <c r="G443" t="s">
        <v>72</v>
      </c>
      <c r="H443" t="s">
        <v>136</v>
      </c>
      <c r="I443" t="s">
        <v>22</v>
      </c>
      <c r="J443" t="s">
        <v>221</v>
      </c>
      <c r="K443" t="s">
        <v>1838</v>
      </c>
      <c r="L443" t="s">
        <v>1839</v>
      </c>
      <c r="M443">
        <v>7.8172480550000003</v>
      </c>
      <c r="N443">
        <v>0</v>
      </c>
      <c r="O443">
        <v>3</v>
      </c>
      <c r="P443">
        <v>67</v>
      </c>
      <c r="Q443">
        <v>2118</v>
      </c>
      <c r="R443">
        <v>0</v>
      </c>
      <c r="S443">
        <v>23.451744000000001</v>
      </c>
      <c r="T443">
        <v>523.75562000000002</v>
      </c>
      <c r="U443">
        <v>16556.931380000002</v>
      </c>
    </row>
    <row r="444" spans="1:21" x14ac:dyDescent="0.25">
      <c r="A444" t="s">
        <v>1840</v>
      </c>
      <c r="B444">
        <v>1</v>
      </c>
      <c r="C444" t="s">
        <v>78</v>
      </c>
      <c r="D444" t="s">
        <v>105</v>
      </c>
      <c r="E444" t="s">
        <v>1841</v>
      </c>
      <c r="F444" t="s">
        <v>231</v>
      </c>
      <c r="G444" t="s">
        <v>71</v>
      </c>
      <c r="H444" t="s">
        <v>136</v>
      </c>
      <c r="I444" t="s">
        <v>22</v>
      </c>
      <c r="J444" t="s">
        <v>131</v>
      </c>
      <c r="K444" t="s">
        <v>1842</v>
      </c>
      <c r="L444" t="s">
        <v>1843</v>
      </c>
      <c r="M444">
        <v>4.9591666659999998</v>
      </c>
      <c r="N444">
        <v>0</v>
      </c>
      <c r="O444">
        <v>1</v>
      </c>
      <c r="P444">
        <v>0</v>
      </c>
      <c r="Q444">
        <v>0</v>
      </c>
      <c r="R444">
        <v>0</v>
      </c>
      <c r="S444">
        <v>4.9591669999999999</v>
      </c>
      <c r="T444">
        <v>0</v>
      </c>
      <c r="U444">
        <v>0</v>
      </c>
    </row>
    <row r="445" spans="1:21" x14ac:dyDescent="0.25">
      <c r="A445" t="s">
        <v>1844</v>
      </c>
      <c r="B445">
        <v>1</v>
      </c>
      <c r="C445" t="s">
        <v>78</v>
      </c>
      <c r="D445" t="s">
        <v>102</v>
      </c>
      <c r="E445" t="s">
        <v>1845</v>
      </c>
      <c r="F445" t="s">
        <v>362</v>
      </c>
      <c r="G445" t="s">
        <v>71</v>
      </c>
      <c r="H445" t="s">
        <v>136</v>
      </c>
      <c r="I445" t="s">
        <v>22</v>
      </c>
      <c r="J445" t="s">
        <v>131</v>
      </c>
      <c r="K445" t="s">
        <v>1846</v>
      </c>
      <c r="L445" t="s">
        <v>1847</v>
      </c>
      <c r="M445">
        <v>0.50527777699999998</v>
      </c>
      <c r="N445">
        <v>0</v>
      </c>
      <c r="O445">
        <v>0</v>
      </c>
      <c r="P445">
        <v>0</v>
      </c>
      <c r="Q445">
        <v>22</v>
      </c>
      <c r="R445">
        <v>0</v>
      </c>
      <c r="S445">
        <v>0</v>
      </c>
      <c r="T445">
        <v>0</v>
      </c>
      <c r="U445">
        <v>11.116111</v>
      </c>
    </row>
    <row r="446" spans="1:21" x14ac:dyDescent="0.25">
      <c r="A446" t="s">
        <v>1848</v>
      </c>
      <c r="B446">
        <v>1</v>
      </c>
      <c r="C446" t="s">
        <v>78</v>
      </c>
      <c r="D446" t="s">
        <v>99</v>
      </c>
      <c r="E446" t="s">
        <v>1763</v>
      </c>
      <c r="F446" t="s">
        <v>166</v>
      </c>
      <c r="G446" t="s">
        <v>72</v>
      </c>
      <c r="H446" t="s">
        <v>136</v>
      </c>
      <c r="I446" t="s">
        <v>22</v>
      </c>
      <c r="J446" t="s">
        <v>131</v>
      </c>
      <c r="K446" t="s">
        <v>1849</v>
      </c>
      <c r="L446" t="s">
        <v>1850</v>
      </c>
      <c r="M446">
        <v>0.73805555499999997</v>
      </c>
      <c r="N446">
        <v>0</v>
      </c>
      <c r="O446">
        <v>0</v>
      </c>
      <c r="P446">
        <v>37</v>
      </c>
      <c r="Q446">
        <v>0</v>
      </c>
      <c r="R446">
        <v>0</v>
      </c>
      <c r="S446">
        <v>0</v>
      </c>
      <c r="T446">
        <v>27.308056000000001</v>
      </c>
      <c r="U446">
        <v>0</v>
      </c>
    </row>
    <row r="447" spans="1:21" x14ac:dyDescent="0.25">
      <c r="A447" t="s">
        <v>1851</v>
      </c>
      <c r="B447">
        <v>1</v>
      </c>
      <c r="C447" t="s">
        <v>78</v>
      </c>
      <c r="D447" t="s">
        <v>105</v>
      </c>
      <c r="E447" t="s">
        <v>1852</v>
      </c>
      <c r="F447" t="s">
        <v>934</v>
      </c>
      <c r="G447" t="s">
        <v>71</v>
      </c>
      <c r="H447" t="s">
        <v>136</v>
      </c>
      <c r="I447" t="s">
        <v>22</v>
      </c>
      <c r="J447" t="s">
        <v>131</v>
      </c>
      <c r="K447" t="s">
        <v>1853</v>
      </c>
      <c r="L447" t="s">
        <v>1854</v>
      </c>
      <c r="M447">
        <v>1.4894444440000001</v>
      </c>
      <c r="N447">
        <v>0</v>
      </c>
      <c r="O447">
        <v>3</v>
      </c>
      <c r="P447">
        <v>0</v>
      </c>
      <c r="Q447">
        <v>0</v>
      </c>
      <c r="R447">
        <v>0</v>
      </c>
      <c r="S447">
        <v>4.4683330000000003</v>
      </c>
      <c r="T447">
        <v>0</v>
      </c>
      <c r="U447">
        <v>0</v>
      </c>
    </row>
    <row r="448" spans="1:21" x14ac:dyDescent="0.25">
      <c r="A448" t="s">
        <v>1855</v>
      </c>
      <c r="B448">
        <v>1</v>
      </c>
      <c r="C448" t="s">
        <v>78</v>
      </c>
      <c r="D448" t="s">
        <v>105</v>
      </c>
      <c r="E448" t="s">
        <v>1856</v>
      </c>
      <c r="F448" t="s">
        <v>847</v>
      </c>
      <c r="G448" t="s">
        <v>71</v>
      </c>
      <c r="H448" t="s">
        <v>136</v>
      </c>
      <c r="I448" t="s">
        <v>22</v>
      </c>
      <c r="J448" t="s">
        <v>131</v>
      </c>
      <c r="K448" t="s">
        <v>1857</v>
      </c>
      <c r="L448" t="s">
        <v>1858</v>
      </c>
      <c r="M448">
        <v>3.4397222219999999</v>
      </c>
      <c r="N448">
        <v>0</v>
      </c>
      <c r="O448">
        <v>1</v>
      </c>
      <c r="P448">
        <v>0</v>
      </c>
      <c r="Q448">
        <v>0</v>
      </c>
      <c r="R448">
        <v>0</v>
      </c>
      <c r="S448">
        <v>3.4397220000000002</v>
      </c>
      <c r="T448">
        <v>0</v>
      </c>
      <c r="U448">
        <v>0</v>
      </c>
    </row>
    <row r="449" spans="1:21" x14ac:dyDescent="0.25">
      <c r="A449" t="s">
        <v>1859</v>
      </c>
      <c r="B449">
        <v>1</v>
      </c>
      <c r="C449" t="s">
        <v>78</v>
      </c>
      <c r="D449" t="s">
        <v>105</v>
      </c>
      <c r="E449" t="s">
        <v>1860</v>
      </c>
      <c r="F449" t="s">
        <v>231</v>
      </c>
      <c r="G449" t="s">
        <v>71</v>
      </c>
      <c r="H449" t="s">
        <v>136</v>
      </c>
      <c r="I449" t="s">
        <v>22</v>
      </c>
      <c r="J449" t="s">
        <v>131</v>
      </c>
      <c r="K449" t="s">
        <v>1861</v>
      </c>
      <c r="L449" t="s">
        <v>1862</v>
      </c>
      <c r="M449">
        <v>0.90749999999999997</v>
      </c>
      <c r="N449">
        <v>0</v>
      </c>
      <c r="O449">
        <v>1</v>
      </c>
      <c r="P449">
        <v>0</v>
      </c>
      <c r="Q449">
        <v>0</v>
      </c>
      <c r="R449">
        <v>0</v>
      </c>
      <c r="S449">
        <v>0.90749999999999997</v>
      </c>
      <c r="T449">
        <v>0</v>
      </c>
      <c r="U449">
        <v>0</v>
      </c>
    </row>
    <row r="450" spans="1:21" x14ac:dyDescent="0.25">
      <c r="A450" t="s">
        <v>1863</v>
      </c>
      <c r="B450">
        <v>1</v>
      </c>
      <c r="C450" t="s">
        <v>79</v>
      </c>
      <c r="D450" t="s">
        <v>113</v>
      </c>
      <c r="E450" t="s">
        <v>1864</v>
      </c>
      <c r="F450" t="s">
        <v>892</v>
      </c>
      <c r="G450" t="s">
        <v>71</v>
      </c>
      <c r="H450" t="s">
        <v>136</v>
      </c>
      <c r="I450" t="s">
        <v>22</v>
      </c>
      <c r="J450" t="s">
        <v>131</v>
      </c>
      <c r="K450" t="s">
        <v>1865</v>
      </c>
      <c r="L450" t="s">
        <v>1866</v>
      </c>
      <c r="M450">
        <v>0.93055555499999998</v>
      </c>
      <c r="N450">
        <v>0</v>
      </c>
      <c r="O450">
        <v>15</v>
      </c>
      <c r="P450">
        <v>0</v>
      </c>
      <c r="Q450">
        <v>0</v>
      </c>
      <c r="R450">
        <v>0</v>
      </c>
      <c r="S450">
        <v>13.958333</v>
      </c>
      <c r="T450">
        <v>0</v>
      </c>
      <c r="U450">
        <v>0</v>
      </c>
    </row>
    <row r="451" spans="1:21" x14ac:dyDescent="0.25">
      <c r="A451" t="s">
        <v>1867</v>
      </c>
      <c r="B451">
        <v>1</v>
      </c>
      <c r="C451" t="s">
        <v>78</v>
      </c>
      <c r="D451" t="s">
        <v>105</v>
      </c>
      <c r="E451" t="s">
        <v>1868</v>
      </c>
      <c r="F451" t="s">
        <v>847</v>
      </c>
      <c r="G451" t="s">
        <v>71</v>
      </c>
      <c r="H451" t="s">
        <v>136</v>
      </c>
      <c r="I451" t="s">
        <v>22</v>
      </c>
      <c r="J451" t="s">
        <v>131</v>
      </c>
      <c r="K451" t="s">
        <v>1869</v>
      </c>
      <c r="L451" t="s">
        <v>1870</v>
      </c>
      <c r="M451">
        <v>3.625</v>
      </c>
      <c r="N451">
        <v>0</v>
      </c>
      <c r="O451">
        <v>1</v>
      </c>
      <c r="P451">
        <v>0</v>
      </c>
      <c r="Q451">
        <v>0</v>
      </c>
      <c r="R451">
        <v>0</v>
      </c>
      <c r="S451">
        <v>3.625</v>
      </c>
      <c r="T451">
        <v>0</v>
      </c>
      <c r="U451">
        <v>0</v>
      </c>
    </row>
    <row r="452" spans="1:21" x14ac:dyDescent="0.25">
      <c r="A452" t="s">
        <v>1871</v>
      </c>
      <c r="B452">
        <v>1</v>
      </c>
      <c r="C452" t="s">
        <v>78</v>
      </c>
      <c r="D452" t="s">
        <v>99</v>
      </c>
      <c r="E452" t="s">
        <v>1872</v>
      </c>
      <c r="F452" t="s">
        <v>847</v>
      </c>
      <c r="G452" t="s">
        <v>71</v>
      </c>
      <c r="H452" t="s">
        <v>136</v>
      </c>
      <c r="I452" t="s">
        <v>22</v>
      </c>
      <c r="J452" t="s">
        <v>131</v>
      </c>
      <c r="K452" t="s">
        <v>1873</v>
      </c>
      <c r="L452" t="s">
        <v>1874</v>
      </c>
      <c r="M452">
        <v>0.998611111</v>
      </c>
      <c r="N452">
        <v>0</v>
      </c>
      <c r="O452">
        <v>1</v>
      </c>
      <c r="P452">
        <v>0</v>
      </c>
      <c r="Q452">
        <v>0</v>
      </c>
      <c r="R452">
        <v>0</v>
      </c>
      <c r="S452">
        <v>0.99861100000000003</v>
      </c>
      <c r="T452">
        <v>0</v>
      </c>
      <c r="U452">
        <v>0</v>
      </c>
    </row>
    <row r="453" spans="1:21" x14ac:dyDescent="0.25">
      <c r="A453" t="s">
        <v>1875</v>
      </c>
      <c r="B453">
        <v>1</v>
      </c>
      <c r="C453" t="s">
        <v>78</v>
      </c>
      <c r="D453" t="s">
        <v>98</v>
      </c>
      <c r="E453" t="s">
        <v>1876</v>
      </c>
      <c r="F453" t="s">
        <v>166</v>
      </c>
      <c r="G453" t="s">
        <v>72</v>
      </c>
      <c r="H453" t="s">
        <v>136</v>
      </c>
      <c r="I453" t="s">
        <v>22</v>
      </c>
      <c r="J453" t="s">
        <v>131</v>
      </c>
      <c r="K453" t="s">
        <v>1877</v>
      </c>
      <c r="L453" t="s">
        <v>1878</v>
      </c>
      <c r="M453">
        <v>0.55638888799999997</v>
      </c>
      <c r="N453">
        <v>0</v>
      </c>
      <c r="O453">
        <v>253</v>
      </c>
      <c r="P453">
        <v>0</v>
      </c>
      <c r="Q453">
        <v>0</v>
      </c>
      <c r="R453">
        <v>0</v>
      </c>
      <c r="S453">
        <v>140.766389</v>
      </c>
      <c r="T453">
        <v>0</v>
      </c>
      <c r="U453">
        <v>0</v>
      </c>
    </row>
    <row r="454" spans="1:21" x14ac:dyDescent="0.25">
      <c r="A454" t="s">
        <v>1879</v>
      </c>
      <c r="B454">
        <v>1</v>
      </c>
      <c r="C454" t="s">
        <v>78</v>
      </c>
      <c r="D454" t="s">
        <v>98</v>
      </c>
      <c r="E454" t="s">
        <v>1880</v>
      </c>
      <c r="F454" t="s">
        <v>166</v>
      </c>
      <c r="G454" t="s">
        <v>72</v>
      </c>
      <c r="H454" t="s">
        <v>136</v>
      </c>
      <c r="I454" t="s">
        <v>22</v>
      </c>
      <c r="J454" t="s">
        <v>131</v>
      </c>
      <c r="K454" t="s">
        <v>1881</v>
      </c>
      <c r="L454" t="s">
        <v>1882</v>
      </c>
      <c r="M454">
        <v>3.0730555549999998</v>
      </c>
      <c r="N454">
        <v>6</v>
      </c>
      <c r="O454">
        <v>2265</v>
      </c>
      <c r="P454">
        <v>11</v>
      </c>
      <c r="Q454">
        <v>12</v>
      </c>
      <c r="R454">
        <v>18.438333</v>
      </c>
      <c r="S454">
        <v>6960.470832</v>
      </c>
      <c r="T454">
        <v>33.803610999999997</v>
      </c>
      <c r="U454">
        <v>36.876666999999998</v>
      </c>
    </row>
    <row r="455" spans="1:21" x14ac:dyDescent="0.25">
      <c r="A455" t="s">
        <v>1883</v>
      </c>
      <c r="B455">
        <v>1</v>
      </c>
      <c r="C455" t="s">
        <v>78</v>
      </c>
      <c r="D455" t="s">
        <v>98</v>
      </c>
      <c r="E455" t="s">
        <v>1884</v>
      </c>
      <c r="F455" t="s">
        <v>129</v>
      </c>
      <c r="G455" t="s">
        <v>72</v>
      </c>
      <c r="H455" t="s">
        <v>136</v>
      </c>
      <c r="I455" t="s">
        <v>22</v>
      </c>
      <c r="J455" t="s">
        <v>131</v>
      </c>
      <c r="K455" t="s">
        <v>1885</v>
      </c>
      <c r="L455" t="s">
        <v>1886</v>
      </c>
      <c r="M455">
        <v>0.80597027700000001</v>
      </c>
      <c r="N455">
        <v>11</v>
      </c>
      <c r="O455">
        <v>150</v>
      </c>
      <c r="P455">
        <v>3</v>
      </c>
      <c r="Q455">
        <v>3</v>
      </c>
      <c r="R455">
        <v>8.8656729999999992</v>
      </c>
      <c r="S455">
        <v>120.89554200000001</v>
      </c>
      <c r="T455">
        <v>2.4179110000000001</v>
      </c>
      <c r="U455">
        <v>2.4179110000000001</v>
      </c>
    </row>
    <row r="456" spans="1:21" x14ac:dyDescent="0.25">
      <c r="A456" t="s">
        <v>1887</v>
      </c>
      <c r="B456">
        <v>1</v>
      </c>
      <c r="C456" t="s">
        <v>78</v>
      </c>
      <c r="D456" t="s">
        <v>98</v>
      </c>
      <c r="E456" t="s">
        <v>1884</v>
      </c>
      <c r="F456" t="s">
        <v>166</v>
      </c>
      <c r="G456" t="s">
        <v>72</v>
      </c>
      <c r="H456" t="s">
        <v>136</v>
      </c>
      <c r="I456" t="s">
        <v>22</v>
      </c>
      <c r="J456" t="s">
        <v>131</v>
      </c>
      <c r="K456" t="s">
        <v>1888</v>
      </c>
      <c r="L456" t="s">
        <v>1889</v>
      </c>
      <c r="M456">
        <v>4.6614888880000001</v>
      </c>
      <c r="N456">
        <v>11</v>
      </c>
      <c r="O456">
        <v>150</v>
      </c>
      <c r="P456">
        <v>3</v>
      </c>
      <c r="Q456">
        <v>3</v>
      </c>
      <c r="R456">
        <v>51.276378000000001</v>
      </c>
      <c r="S456">
        <v>699.22333300000003</v>
      </c>
      <c r="T456">
        <v>13.984467</v>
      </c>
      <c r="U456">
        <v>13.984467</v>
      </c>
    </row>
    <row r="457" spans="1:21" x14ac:dyDescent="0.25">
      <c r="A457" t="s">
        <v>1890</v>
      </c>
      <c r="B457">
        <v>1</v>
      </c>
      <c r="C457" t="s">
        <v>78</v>
      </c>
      <c r="D457" t="s">
        <v>102</v>
      </c>
      <c r="E457" t="s">
        <v>1891</v>
      </c>
      <c r="F457" t="s">
        <v>166</v>
      </c>
      <c r="G457" t="s">
        <v>72</v>
      </c>
      <c r="H457" t="s">
        <v>136</v>
      </c>
      <c r="I457" t="s">
        <v>22</v>
      </c>
      <c r="J457" t="s">
        <v>131</v>
      </c>
      <c r="K457" t="s">
        <v>1892</v>
      </c>
      <c r="L457" t="s">
        <v>1893</v>
      </c>
      <c r="M457">
        <v>0.131645277</v>
      </c>
      <c r="N457">
        <v>0</v>
      </c>
      <c r="O457">
        <v>0</v>
      </c>
      <c r="P457">
        <v>181</v>
      </c>
      <c r="Q457">
        <v>2758</v>
      </c>
      <c r="R457">
        <v>0</v>
      </c>
      <c r="S457">
        <v>0</v>
      </c>
      <c r="T457">
        <v>23.827794999999998</v>
      </c>
      <c r="U457">
        <v>363.077674</v>
      </c>
    </row>
    <row r="458" spans="1:21" x14ac:dyDescent="0.25">
      <c r="A458" t="s">
        <v>1894</v>
      </c>
      <c r="B458">
        <v>1</v>
      </c>
      <c r="C458" t="s">
        <v>78</v>
      </c>
      <c r="D458" t="s">
        <v>103</v>
      </c>
      <c r="E458" t="s">
        <v>1895</v>
      </c>
      <c r="F458" t="s">
        <v>785</v>
      </c>
      <c r="G458" t="s">
        <v>71</v>
      </c>
      <c r="H458" t="s">
        <v>136</v>
      </c>
      <c r="I458" t="s">
        <v>22</v>
      </c>
      <c r="J458" t="s">
        <v>131</v>
      </c>
      <c r="K458" t="s">
        <v>1896</v>
      </c>
      <c r="L458" t="s">
        <v>1897</v>
      </c>
      <c r="M458">
        <v>3.0066666660000001</v>
      </c>
      <c r="N458">
        <v>0</v>
      </c>
      <c r="O458">
        <v>57</v>
      </c>
      <c r="P458">
        <v>0</v>
      </c>
      <c r="Q458">
        <v>0</v>
      </c>
      <c r="R458">
        <v>0</v>
      </c>
      <c r="S458">
        <v>171.38</v>
      </c>
      <c r="T458">
        <v>0</v>
      </c>
      <c r="U458">
        <v>0</v>
      </c>
    </row>
    <row r="459" spans="1:21" x14ac:dyDescent="0.25">
      <c r="A459" t="s">
        <v>1898</v>
      </c>
      <c r="B459">
        <v>1</v>
      </c>
      <c r="C459" t="s">
        <v>79</v>
      </c>
      <c r="D459" t="s">
        <v>124</v>
      </c>
      <c r="E459" t="s">
        <v>1899</v>
      </c>
      <c r="F459" t="s">
        <v>847</v>
      </c>
      <c r="G459" t="s">
        <v>71</v>
      </c>
      <c r="H459" t="s">
        <v>136</v>
      </c>
      <c r="I459" t="s">
        <v>22</v>
      </c>
      <c r="J459" t="s">
        <v>131</v>
      </c>
      <c r="K459" t="s">
        <v>1900</v>
      </c>
      <c r="L459" t="s">
        <v>1901</v>
      </c>
      <c r="M459">
        <v>3.7661111109999998</v>
      </c>
      <c r="N459">
        <v>0</v>
      </c>
      <c r="O459">
        <v>1</v>
      </c>
      <c r="P459">
        <v>0</v>
      </c>
      <c r="Q459">
        <v>0</v>
      </c>
      <c r="R459">
        <v>0</v>
      </c>
      <c r="S459">
        <v>3.766111</v>
      </c>
      <c r="T459">
        <v>0</v>
      </c>
      <c r="U459">
        <v>0</v>
      </c>
    </row>
    <row r="460" spans="1:21" x14ac:dyDescent="0.25">
      <c r="A460" t="s">
        <v>1902</v>
      </c>
      <c r="B460">
        <v>1</v>
      </c>
      <c r="C460" t="s">
        <v>79</v>
      </c>
      <c r="D460" t="s">
        <v>124</v>
      </c>
      <c r="E460" t="s">
        <v>1903</v>
      </c>
      <c r="F460" t="s">
        <v>847</v>
      </c>
      <c r="G460" t="s">
        <v>71</v>
      </c>
      <c r="H460" t="s">
        <v>136</v>
      </c>
      <c r="I460" t="s">
        <v>22</v>
      </c>
      <c r="J460" t="s">
        <v>131</v>
      </c>
      <c r="K460" t="s">
        <v>1904</v>
      </c>
      <c r="L460" t="s">
        <v>1905</v>
      </c>
      <c r="M460">
        <v>2.491944444</v>
      </c>
      <c r="N460">
        <v>0</v>
      </c>
      <c r="O460">
        <v>13</v>
      </c>
      <c r="P460">
        <v>0</v>
      </c>
      <c r="Q460">
        <v>0</v>
      </c>
      <c r="R460">
        <v>0</v>
      </c>
      <c r="S460">
        <v>32.395277999999998</v>
      </c>
      <c r="T460">
        <v>0</v>
      </c>
      <c r="U460">
        <v>0</v>
      </c>
    </row>
    <row r="461" spans="1:21" x14ac:dyDescent="0.25">
      <c r="A461" t="s">
        <v>1906</v>
      </c>
      <c r="B461">
        <v>1</v>
      </c>
      <c r="C461" t="s">
        <v>79</v>
      </c>
      <c r="D461" t="s">
        <v>124</v>
      </c>
      <c r="E461" t="s">
        <v>1907</v>
      </c>
      <c r="F461" t="s">
        <v>166</v>
      </c>
      <c r="G461" t="s">
        <v>72</v>
      </c>
      <c r="H461" t="s">
        <v>136</v>
      </c>
      <c r="I461" t="s">
        <v>22</v>
      </c>
      <c r="J461" t="s">
        <v>131</v>
      </c>
      <c r="K461" t="s">
        <v>1908</v>
      </c>
      <c r="L461" t="s">
        <v>1909</v>
      </c>
      <c r="M461">
        <v>0.518321111</v>
      </c>
      <c r="N461">
        <v>8</v>
      </c>
      <c r="O461">
        <v>1013</v>
      </c>
      <c r="P461">
        <v>554</v>
      </c>
      <c r="Q461">
        <v>4025</v>
      </c>
      <c r="R461">
        <v>4.1465690000000004</v>
      </c>
      <c r="S461">
        <v>525.05928500000005</v>
      </c>
      <c r="T461">
        <v>287.14989500000001</v>
      </c>
      <c r="U461">
        <v>2086.2424719999999</v>
      </c>
    </row>
    <row r="462" spans="1:21" x14ac:dyDescent="0.25">
      <c r="A462" t="s">
        <v>1910</v>
      </c>
      <c r="B462">
        <v>1</v>
      </c>
      <c r="C462" t="s">
        <v>79</v>
      </c>
      <c r="D462" t="s">
        <v>124</v>
      </c>
      <c r="E462" t="s">
        <v>1911</v>
      </c>
      <c r="F462" t="s">
        <v>847</v>
      </c>
      <c r="G462" t="s">
        <v>71</v>
      </c>
      <c r="H462" t="s">
        <v>136</v>
      </c>
      <c r="I462" t="s">
        <v>22</v>
      </c>
      <c r="J462" t="s">
        <v>131</v>
      </c>
      <c r="K462" t="s">
        <v>1912</v>
      </c>
      <c r="L462" t="s">
        <v>1913</v>
      </c>
      <c r="M462">
        <v>0.584166666</v>
      </c>
      <c r="N462">
        <v>0</v>
      </c>
      <c r="O462">
        <v>2</v>
      </c>
      <c r="P462">
        <v>0</v>
      </c>
      <c r="Q462">
        <v>0</v>
      </c>
      <c r="R462">
        <v>0</v>
      </c>
      <c r="S462">
        <v>1.1683330000000001</v>
      </c>
      <c r="T462">
        <v>0</v>
      </c>
      <c r="U462">
        <v>0</v>
      </c>
    </row>
    <row r="463" spans="1:21" x14ac:dyDescent="0.25">
      <c r="A463" t="s">
        <v>1914</v>
      </c>
      <c r="B463">
        <v>1</v>
      </c>
      <c r="C463" t="s">
        <v>78</v>
      </c>
      <c r="D463" t="s">
        <v>95</v>
      </c>
      <c r="E463" t="s">
        <v>1809</v>
      </c>
      <c r="F463" t="s">
        <v>166</v>
      </c>
      <c r="G463" t="s">
        <v>72</v>
      </c>
      <c r="H463" t="s">
        <v>136</v>
      </c>
      <c r="I463" t="s">
        <v>22</v>
      </c>
      <c r="J463" t="s">
        <v>131</v>
      </c>
      <c r="K463" t="s">
        <v>1915</v>
      </c>
      <c r="L463" t="s">
        <v>1916</v>
      </c>
      <c r="M463">
        <v>0.78527777700000001</v>
      </c>
      <c r="N463">
        <v>0</v>
      </c>
      <c r="O463">
        <v>0</v>
      </c>
      <c r="P463">
        <v>20</v>
      </c>
      <c r="Q463">
        <v>373</v>
      </c>
      <c r="R463">
        <v>0</v>
      </c>
      <c r="S463">
        <v>0</v>
      </c>
      <c r="T463">
        <v>15.705556</v>
      </c>
      <c r="U463">
        <v>292.90861100000001</v>
      </c>
    </row>
    <row r="464" spans="1:21" x14ac:dyDescent="0.25">
      <c r="A464" t="s">
        <v>1917</v>
      </c>
      <c r="B464">
        <v>1</v>
      </c>
      <c r="C464" t="s">
        <v>79</v>
      </c>
      <c r="D464" t="s">
        <v>124</v>
      </c>
      <c r="E464" t="s">
        <v>1918</v>
      </c>
      <c r="F464" t="s">
        <v>847</v>
      </c>
      <c r="G464" t="s">
        <v>71</v>
      </c>
      <c r="H464" t="s">
        <v>136</v>
      </c>
      <c r="I464" t="s">
        <v>22</v>
      </c>
      <c r="J464" t="s">
        <v>131</v>
      </c>
      <c r="K464" t="s">
        <v>1919</v>
      </c>
      <c r="L464" t="s">
        <v>1920</v>
      </c>
      <c r="M464">
        <v>15.097777776999999</v>
      </c>
      <c r="N464">
        <v>0</v>
      </c>
      <c r="O464">
        <v>11</v>
      </c>
      <c r="P464">
        <v>0</v>
      </c>
      <c r="Q464">
        <v>0</v>
      </c>
      <c r="R464">
        <v>0</v>
      </c>
      <c r="S464">
        <v>166.07555600000001</v>
      </c>
      <c r="T464">
        <v>0</v>
      </c>
      <c r="U464">
        <v>0</v>
      </c>
    </row>
    <row r="465" spans="1:21" x14ac:dyDescent="0.25">
      <c r="A465" t="s">
        <v>1921</v>
      </c>
      <c r="B465">
        <v>1</v>
      </c>
      <c r="C465" t="s">
        <v>78</v>
      </c>
      <c r="D465" t="s">
        <v>102</v>
      </c>
      <c r="E465" t="s">
        <v>1922</v>
      </c>
      <c r="F465" t="s">
        <v>166</v>
      </c>
      <c r="G465" t="s">
        <v>72</v>
      </c>
      <c r="H465" t="s">
        <v>136</v>
      </c>
      <c r="I465" t="s">
        <v>22</v>
      </c>
      <c r="J465" t="s">
        <v>131</v>
      </c>
      <c r="K465" t="s">
        <v>1923</v>
      </c>
      <c r="L465" t="s">
        <v>1924</v>
      </c>
      <c r="M465">
        <v>0.48</v>
      </c>
      <c r="N465">
        <v>0</v>
      </c>
      <c r="O465">
        <v>0</v>
      </c>
      <c r="P465">
        <v>65</v>
      </c>
      <c r="Q465">
        <v>13</v>
      </c>
      <c r="R465">
        <v>0</v>
      </c>
      <c r="S465">
        <v>0</v>
      </c>
      <c r="T465">
        <v>31.2</v>
      </c>
      <c r="U465">
        <v>6.24</v>
      </c>
    </row>
    <row r="466" spans="1:21" x14ac:dyDescent="0.25">
      <c r="A466" t="s">
        <v>1925</v>
      </c>
      <c r="B466">
        <v>1</v>
      </c>
      <c r="C466" t="s">
        <v>78</v>
      </c>
      <c r="D466" t="s">
        <v>91</v>
      </c>
      <c r="E466" t="s">
        <v>1926</v>
      </c>
      <c r="F466" t="s">
        <v>247</v>
      </c>
      <c r="G466" t="s">
        <v>72</v>
      </c>
      <c r="H466" t="s">
        <v>136</v>
      </c>
      <c r="I466" t="s">
        <v>22</v>
      </c>
      <c r="J466" t="s">
        <v>221</v>
      </c>
      <c r="K466" t="s">
        <v>1927</v>
      </c>
      <c r="L466" t="s">
        <v>1928</v>
      </c>
      <c r="M466">
        <v>7.6666666660000002</v>
      </c>
      <c r="N466">
        <v>0</v>
      </c>
      <c r="O466">
        <v>537</v>
      </c>
      <c r="P466">
        <v>0</v>
      </c>
      <c r="Q466">
        <v>24</v>
      </c>
      <c r="R466">
        <v>0</v>
      </c>
      <c r="S466">
        <v>4117</v>
      </c>
      <c r="T466">
        <v>0</v>
      </c>
      <c r="U466">
        <v>184</v>
      </c>
    </row>
    <row r="467" spans="1:21" x14ac:dyDescent="0.25">
      <c r="A467" t="s">
        <v>1929</v>
      </c>
      <c r="B467">
        <v>1</v>
      </c>
      <c r="C467" t="s">
        <v>79</v>
      </c>
      <c r="D467" t="s">
        <v>124</v>
      </c>
      <c r="E467" t="s">
        <v>1930</v>
      </c>
      <c r="F467" t="s">
        <v>166</v>
      </c>
      <c r="G467" t="s">
        <v>72</v>
      </c>
      <c r="H467" t="s">
        <v>136</v>
      </c>
      <c r="I467" t="s">
        <v>22</v>
      </c>
      <c r="J467" t="s">
        <v>131</v>
      </c>
      <c r="K467" t="s">
        <v>1931</v>
      </c>
      <c r="L467" t="s">
        <v>1932</v>
      </c>
      <c r="M467">
        <v>1.568333333</v>
      </c>
      <c r="N467">
        <v>1</v>
      </c>
      <c r="O467">
        <v>0</v>
      </c>
      <c r="P467">
        <v>0</v>
      </c>
      <c r="Q467">
        <v>0</v>
      </c>
      <c r="R467">
        <v>1.568333</v>
      </c>
      <c r="S467">
        <v>0</v>
      </c>
      <c r="T467">
        <v>0</v>
      </c>
      <c r="U467">
        <v>0</v>
      </c>
    </row>
    <row r="468" spans="1:21" x14ac:dyDescent="0.25">
      <c r="A468" t="s">
        <v>1933</v>
      </c>
      <c r="B468">
        <v>1</v>
      </c>
      <c r="C468" t="s">
        <v>79</v>
      </c>
      <c r="D468" t="s">
        <v>124</v>
      </c>
      <c r="E468" t="s">
        <v>1934</v>
      </c>
      <c r="F468" t="s">
        <v>166</v>
      </c>
      <c r="G468" t="s">
        <v>72</v>
      </c>
      <c r="H468" t="s">
        <v>136</v>
      </c>
      <c r="I468" t="s">
        <v>22</v>
      </c>
      <c r="J468" t="s">
        <v>131</v>
      </c>
      <c r="K468" t="s">
        <v>1935</v>
      </c>
      <c r="L468" t="s">
        <v>1936</v>
      </c>
      <c r="M468">
        <v>1.0988888880000001</v>
      </c>
      <c r="N468">
        <v>3</v>
      </c>
      <c r="O468">
        <v>0</v>
      </c>
      <c r="P468">
        <v>0</v>
      </c>
      <c r="Q468">
        <v>0</v>
      </c>
      <c r="R468">
        <v>3.2966669999999998</v>
      </c>
      <c r="S468">
        <v>0</v>
      </c>
      <c r="T468">
        <v>0</v>
      </c>
      <c r="U468">
        <v>0</v>
      </c>
    </row>
    <row r="469" spans="1:21" x14ac:dyDescent="0.25">
      <c r="A469" t="s">
        <v>1937</v>
      </c>
      <c r="B469">
        <v>1</v>
      </c>
      <c r="C469" t="s">
        <v>78</v>
      </c>
      <c r="D469" t="s">
        <v>89</v>
      </c>
      <c r="E469" t="s">
        <v>1938</v>
      </c>
      <c r="F469" t="s">
        <v>523</v>
      </c>
      <c r="G469" t="s">
        <v>72</v>
      </c>
      <c r="H469" t="s">
        <v>136</v>
      </c>
      <c r="I469" t="s">
        <v>22</v>
      </c>
      <c r="J469" t="s">
        <v>131</v>
      </c>
      <c r="K469" t="s">
        <v>1939</v>
      </c>
      <c r="L469" t="s">
        <v>1940</v>
      </c>
      <c r="M469">
        <v>1.6088888880000001</v>
      </c>
      <c r="N469">
        <v>0</v>
      </c>
      <c r="O469">
        <v>9</v>
      </c>
      <c r="P469">
        <v>96</v>
      </c>
      <c r="Q469">
        <v>1454</v>
      </c>
      <c r="R469">
        <v>0</v>
      </c>
      <c r="S469">
        <v>14.48</v>
      </c>
      <c r="T469">
        <v>154.45333299999999</v>
      </c>
      <c r="U469">
        <v>2339.324443</v>
      </c>
    </row>
    <row r="470" spans="1:21" x14ac:dyDescent="0.25">
      <c r="A470" t="s">
        <v>1941</v>
      </c>
      <c r="B470">
        <v>1</v>
      </c>
      <c r="C470" t="s">
        <v>78</v>
      </c>
      <c r="D470" t="s">
        <v>89</v>
      </c>
      <c r="E470" t="s">
        <v>1938</v>
      </c>
      <c r="F470" t="s">
        <v>166</v>
      </c>
      <c r="G470" t="s">
        <v>72</v>
      </c>
      <c r="H470" t="s">
        <v>136</v>
      </c>
      <c r="I470" t="s">
        <v>22</v>
      </c>
      <c r="J470" t="s">
        <v>131</v>
      </c>
      <c r="K470" t="s">
        <v>1942</v>
      </c>
      <c r="L470" t="s">
        <v>1943</v>
      </c>
      <c r="M470">
        <v>6.9720276999999997E-2</v>
      </c>
      <c r="N470">
        <v>0</v>
      </c>
      <c r="O470">
        <v>9</v>
      </c>
      <c r="P470">
        <v>96</v>
      </c>
      <c r="Q470">
        <v>1454</v>
      </c>
      <c r="R470">
        <v>0</v>
      </c>
      <c r="S470">
        <v>0.62748199999999998</v>
      </c>
      <c r="T470">
        <v>6.6931469999999997</v>
      </c>
      <c r="U470">
        <v>101.373283</v>
      </c>
    </row>
    <row r="471" spans="1:21" x14ac:dyDescent="0.25">
      <c r="A471" t="s">
        <v>1944</v>
      </c>
      <c r="B471">
        <v>1</v>
      </c>
      <c r="C471" t="s">
        <v>79</v>
      </c>
      <c r="D471" t="s">
        <v>124</v>
      </c>
      <c r="E471" t="s">
        <v>1945</v>
      </c>
      <c r="F471" t="s">
        <v>785</v>
      </c>
      <c r="G471" t="s">
        <v>71</v>
      </c>
      <c r="H471" t="s">
        <v>136</v>
      </c>
      <c r="I471" t="s">
        <v>22</v>
      </c>
      <c r="J471" t="s">
        <v>131</v>
      </c>
      <c r="K471" t="s">
        <v>1946</v>
      </c>
      <c r="L471" t="s">
        <v>1947</v>
      </c>
      <c r="M471">
        <v>1.913888888</v>
      </c>
      <c r="N471">
        <v>0</v>
      </c>
      <c r="O471">
        <v>120</v>
      </c>
      <c r="P471">
        <v>0</v>
      </c>
      <c r="Q471">
        <v>0</v>
      </c>
      <c r="R471">
        <v>0</v>
      </c>
      <c r="S471">
        <v>229.66666699999999</v>
      </c>
      <c r="T471">
        <v>0</v>
      </c>
      <c r="U471">
        <v>0</v>
      </c>
    </row>
    <row r="472" spans="1:21" x14ac:dyDescent="0.25">
      <c r="A472" t="s">
        <v>1948</v>
      </c>
      <c r="B472">
        <v>1</v>
      </c>
      <c r="C472" t="s">
        <v>78</v>
      </c>
      <c r="D472" t="s">
        <v>102</v>
      </c>
      <c r="E472" t="s">
        <v>1546</v>
      </c>
      <c r="F472" t="s">
        <v>247</v>
      </c>
      <c r="G472" t="s">
        <v>72</v>
      </c>
      <c r="H472" t="s">
        <v>136</v>
      </c>
      <c r="I472" t="s">
        <v>22</v>
      </c>
      <c r="J472" t="s">
        <v>221</v>
      </c>
      <c r="K472" t="s">
        <v>1949</v>
      </c>
      <c r="L472" t="s">
        <v>1950</v>
      </c>
      <c r="M472">
        <v>8.5363888879999994</v>
      </c>
      <c r="N472">
        <v>0</v>
      </c>
      <c r="O472">
        <v>0</v>
      </c>
      <c r="P472">
        <v>90</v>
      </c>
      <c r="Q472">
        <v>66</v>
      </c>
      <c r="R472">
        <v>0</v>
      </c>
      <c r="S472">
        <v>0</v>
      </c>
      <c r="T472">
        <v>768.27499999999998</v>
      </c>
      <c r="U472">
        <v>563.40166699999997</v>
      </c>
    </row>
    <row r="473" spans="1:21" x14ac:dyDescent="0.25">
      <c r="A473" t="s">
        <v>1951</v>
      </c>
      <c r="B473">
        <v>1</v>
      </c>
      <c r="C473" t="s">
        <v>79</v>
      </c>
      <c r="D473" t="s">
        <v>124</v>
      </c>
      <c r="E473" t="s">
        <v>1952</v>
      </c>
      <c r="F473" t="s">
        <v>780</v>
      </c>
      <c r="G473" t="s">
        <v>71</v>
      </c>
      <c r="H473" t="s">
        <v>136</v>
      </c>
      <c r="I473" t="s">
        <v>22</v>
      </c>
      <c r="J473" t="s">
        <v>131</v>
      </c>
      <c r="K473" t="s">
        <v>1953</v>
      </c>
      <c r="L473" t="s">
        <v>1954</v>
      </c>
      <c r="M473">
        <v>1.749166666</v>
      </c>
      <c r="N473">
        <v>0</v>
      </c>
      <c r="O473">
        <v>174</v>
      </c>
      <c r="P473">
        <v>0</v>
      </c>
      <c r="Q473">
        <v>0</v>
      </c>
      <c r="R473">
        <v>0</v>
      </c>
      <c r="S473">
        <v>304.35500000000002</v>
      </c>
      <c r="T473">
        <v>0</v>
      </c>
      <c r="U473">
        <v>0</v>
      </c>
    </row>
    <row r="474" spans="1:21" x14ac:dyDescent="0.25">
      <c r="A474" t="s">
        <v>1955</v>
      </c>
      <c r="B474">
        <v>1</v>
      </c>
      <c r="C474" t="s">
        <v>79</v>
      </c>
      <c r="D474" t="s">
        <v>124</v>
      </c>
      <c r="E474" t="s">
        <v>1899</v>
      </c>
      <c r="F474" t="s">
        <v>231</v>
      </c>
      <c r="G474" t="s">
        <v>71</v>
      </c>
      <c r="H474" t="s">
        <v>136</v>
      </c>
      <c r="I474" t="s">
        <v>22</v>
      </c>
      <c r="J474" t="s">
        <v>131</v>
      </c>
      <c r="K474" t="s">
        <v>1956</v>
      </c>
      <c r="L474" t="s">
        <v>1957</v>
      </c>
      <c r="M474">
        <v>0.86361111099999999</v>
      </c>
      <c r="N474">
        <v>0</v>
      </c>
      <c r="O474">
        <v>1</v>
      </c>
      <c r="P474">
        <v>0</v>
      </c>
      <c r="Q474">
        <v>0</v>
      </c>
      <c r="R474">
        <v>0</v>
      </c>
      <c r="S474">
        <v>0.86361100000000002</v>
      </c>
      <c r="T474">
        <v>0</v>
      </c>
      <c r="U474">
        <v>0</v>
      </c>
    </row>
    <row r="475" spans="1:21" x14ac:dyDescent="0.25">
      <c r="A475" t="s">
        <v>1958</v>
      </c>
      <c r="B475">
        <v>1</v>
      </c>
      <c r="C475" t="s">
        <v>79</v>
      </c>
      <c r="D475" t="s">
        <v>124</v>
      </c>
      <c r="E475" t="s">
        <v>1959</v>
      </c>
      <c r="F475" t="s">
        <v>231</v>
      </c>
      <c r="G475" t="s">
        <v>71</v>
      </c>
      <c r="H475" t="s">
        <v>136</v>
      </c>
      <c r="I475" t="s">
        <v>22</v>
      </c>
      <c r="J475" t="s">
        <v>131</v>
      </c>
      <c r="K475" t="s">
        <v>1960</v>
      </c>
      <c r="L475" t="s">
        <v>1961</v>
      </c>
      <c r="M475">
        <v>1.5041666659999999</v>
      </c>
      <c r="N475">
        <v>0</v>
      </c>
      <c r="O475">
        <v>1</v>
      </c>
      <c r="P475">
        <v>0</v>
      </c>
      <c r="Q475">
        <v>0</v>
      </c>
      <c r="R475">
        <v>0</v>
      </c>
      <c r="S475">
        <v>1.504167</v>
      </c>
      <c r="T475">
        <v>0</v>
      </c>
      <c r="U475">
        <v>0</v>
      </c>
    </row>
    <row r="476" spans="1:21" x14ac:dyDescent="0.25">
      <c r="A476" t="s">
        <v>1962</v>
      </c>
      <c r="B476">
        <v>1</v>
      </c>
      <c r="C476" t="s">
        <v>79</v>
      </c>
      <c r="D476" t="s">
        <v>124</v>
      </c>
      <c r="E476" t="s">
        <v>1907</v>
      </c>
      <c r="F476" t="s">
        <v>166</v>
      </c>
      <c r="G476" t="s">
        <v>72</v>
      </c>
      <c r="H476" t="s">
        <v>136</v>
      </c>
      <c r="I476" t="s">
        <v>22</v>
      </c>
      <c r="J476" t="s">
        <v>131</v>
      </c>
      <c r="K476" t="s">
        <v>1963</v>
      </c>
      <c r="L476" t="s">
        <v>1964</v>
      </c>
      <c r="M476">
        <v>0.426562777</v>
      </c>
      <c r="N476">
        <v>8</v>
      </c>
      <c r="O476">
        <v>1013</v>
      </c>
      <c r="P476">
        <v>554</v>
      </c>
      <c r="Q476">
        <v>4025</v>
      </c>
      <c r="R476">
        <v>3.4125019999999999</v>
      </c>
      <c r="S476">
        <v>432.108093</v>
      </c>
      <c r="T476">
        <v>236.31577799999999</v>
      </c>
      <c r="U476">
        <v>1716.9151770000001</v>
      </c>
    </row>
    <row r="477" spans="1:21" x14ac:dyDescent="0.25">
      <c r="A477" t="s">
        <v>1965</v>
      </c>
      <c r="B477">
        <v>1</v>
      </c>
      <c r="C477" t="s">
        <v>79</v>
      </c>
      <c r="D477" t="s">
        <v>124</v>
      </c>
      <c r="E477" t="s">
        <v>1966</v>
      </c>
      <c r="F477" t="s">
        <v>231</v>
      </c>
      <c r="G477" t="s">
        <v>71</v>
      </c>
      <c r="H477" t="s">
        <v>136</v>
      </c>
      <c r="I477" t="s">
        <v>22</v>
      </c>
      <c r="J477" t="s">
        <v>131</v>
      </c>
      <c r="K477" t="s">
        <v>1967</v>
      </c>
      <c r="L477" t="s">
        <v>1968</v>
      </c>
      <c r="M477">
        <v>4.2644444439999996</v>
      </c>
      <c r="N477">
        <v>0</v>
      </c>
      <c r="O477">
        <v>1</v>
      </c>
      <c r="P477">
        <v>0</v>
      </c>
      <c r="Q477">
        <v>0</v>
      </c>
      <c r="R477">
        <v>0</v>
      </c>
      <c r="S477">
        <v>4.2644440000000001</v>
      </c>
      <c r="T477">
        <v>0</v>
      </c>
      <c r="U477">
        <v>0</v>
      </c>
    </row>
    <row r="478" spans="1:21" x14ac:dyDescent="0.25">
      <c r="A478" t="s">
        <v>1969</v>
      </c>
      <c r="B478">
        <v>1</v>
      </c>
      <c r="C478" t="s">
        <v>78</v>
      </c>
      <c r="D478" t="s">
        <v>90</v>
      </c>
      <c r="E478" t="s">
        <v>1970</v>
      </c>
      <c r="F478" t="s">
        <v>362</v>
      </c>
      <c r="G478" t="s">
        <v>71</v>
      </c>
      <c r="H478" t="s">
        <v>136</v>
      </c>
      <c r="I478" t="s">
        <v>22</v>
      </c>
      <c r="J478" t="s">
        <v>131</v>
      </c>
      <c r="K478" t="s">
        <v>1971</v>
      </c>
      <c r="L478" t="s">
        <v>1972</v>
      </c>
      <c r="M478">
        <v>1.011111111</v>
      </c>
      <c r="N478">
        <v>0</v>
      </c>
      <c r="O478">
        <v>203</v>
      </c>
      <c r="P478">
        <v>0</v>
      </c>
      <c r="Q478">
        <v>0</v>
      </c>
      <c r="R478">
        <v>0</v>
      </c>
      <c r="S478">
        <v>205.25555600000001</v>
      </c>
      <c r="T478">
        <v>0</v>
      </c>
      <c r="U478">
        <v>0</v>
      </c>
    </row>
    <row r="479" spans="1:21" x14ac:dyDescent="0.25">
      <c r="A479" t="s">
        <v>1973</v>
      </c>
      <c r="B479">
        <v>1</v>
      </c>
      <c r="C479" t="s">
        <v>79</v>
      </c>
      <c r="D479" t="s">
        <v>124</v>
      </c>
      <c r="E479" t="s">
        <v>1974</v>
      </c>
      <c r="F479" t="s">
        <v>296</v>
      </c>
      <c r="G479" t="s">
        <v>71</v>
      </c>
      <c r="H479" t="s">
        <v>136</v>
      </c>
      <c r="I479" t="s">
        <v>22</v>
      </c>
      <c r="J479" t="s">
        <v>221</v>
      </c>
      <c r="K479" t="s">
        <v>1975</v>
      </c>
      <c r="L479" t="s">
        <v>1976</v>
      </c>
      <c r="M479">
        <v>3.5833333330000001</v>
      </c>
      <c r="N479">
        <v>0</v>
      </c>
      <c r="O479">
        <v>27</v>
      </c>
      <c r="P479">
        <v>0</v>
      </c>
      <c r="Q479">
        <v>0</v>
      </c>
      <c r="R479">
        <v>0</v>
      </c>
      <c r="S479">
        <v>96.75</v>
      </c>
      <c r="T479">
        <v>0</v>
      </c>
      <c r="U479">
        <v>0</v>
      </c>
    </row>
    <row r="480" spans="1:21" x14ac:dyDescent="0.25">
      <c r="A480" t="s">
        <v>1977</v>
      </c>
      <c r="B480">
        <v>1</v>
      </c>
      <c r="C480" t="s">
        <v>78</v>
      </c>
      <c r="D480" t="s">
        <v>80</v>
      </c>
      <c r="E480" t="s">
        <v>1978</v>
      </c>
      <c r="F480" t="s">
        <v>1569</v>
      </c>
      <c r="G480" t="s">
        <v>71</v>
      </c>
      <c r="H480" t="s">
        <v>136</v>
      </c>
      <c r="I480" t="s">
        <v>22</v>
      </c>
      <c r="J480" t="s">
        <v>131</v>
      </c>
      <c r="K480" t="s">
        <v>1979</v>
      </c>
      <c r="L480" t="s">
        <v>1980</v>
      </c>
      <c r="M480">
        <v>9.7371833330000008</v>
      </c>
      <c r="N480">
        <v>0</v>
      </c>
      <c r="O480">
        <v>676</v>
      </c>
      <c r="P480">
        <v>0</v>
      </c>
      <c r="Q480">
        <v>0</v>
      </c>
      <c r="R480">
        <v>0</v>
      </c>
      <c r="S480">
        <v>6582.3359330000003</v>
      </c>
      <c r="T480">
        <v>0</v>
      </c>
      <c r="U480">
        <v>0</v>
      </c>
    </row>
    <row r="481" spans="1:21" x14ac:dyDescent="0.25">
      <c r="A481" t="s">
        <v>1981</v>
      </c>
      <c r="B481">
        <v>1</v>
      </c>
      <c r="C481" t="s">
        <v>79</v>
      </c>
      <c r="D481" t="s">
        <v>124</v>
      </c>
      <c r="E481" t="s">
        <v>1982</v>
      </c>
      <c r="F481" t="s">
        <v>934</v>
      </c>
      <c r="G481" t="s">
        <v>71</v>
      </c>
      <c r="H481" t="s">
        <v>136</v>
      </c>
      <c r="I481" t="s">
        <v>22</v>
      </c>
      <c r="J481" t="s">
        <v>131</v>
      </c>
      <c r="K481" t="s">
        <v>1983</v>
      </c>
      <c r="L481" t="s">
        <v>1984</v>
      </c>
      <c r="M481">
        <v>0.73111111100000004</v>
      </c>
      <c r="N481">
        <v>0</v>
      </c>
      <c r="O481">
        <v>1</v>
      </c>
      <c r="P481">
        <v>0</v>
      </c>
      <c r="Q481">
        <v>0</v>
      </c>
      <c r="R481">
        <v>0</v>
      </c>
      <c r="S481">
        <v>0.73111099999999996</v>
      </c>
      <c r="T481">
        <v>0</v>
      </c>
      <c r="U481">
        <v>0</v>
      </c>
    </row>
    <row r="482" spans="1:21" x14ac:dyDescent="0.25">
      <c r="A482" t="s">
        <v>1985</v>
      </c>
      <c r="B482">
        <v>1</v>
      </c>
      <c r="C482" t="s">
        <v>79</v>
      </c>
      <c r="D482" t="s">
        <v>124</v>
      </c>
      <c r="E482" t="s">
        <v>1986</v>
      </c>
      <c r="F482" t="s">
        <v>847</v>
      </c>
      <c r="G482" t="s">
        <v>71</v>
      </c>
      <c r="H482" t="s">
        <v>136</v>
      </c>
      <c r="I482" t="s">
        <v>22</v>
      </c>
      <c r="J482" t="s">
        <v>131</v>
      </c>
      <c r="K482" t="s">
        <v>1987</v>
      </c>
      <c r="L482" t="s">
        <v>1988</v>
      </c>
      <c r="M482">
        <v>1.333611111</v>
      </c>
      <c r="N482">
        <v>0</v>
      </c>
      <c r="O482">
        <v>1</v>
      </c>
      <c r="P482">
        <v>0</v>
      </c>
      <c r="Q482">
        <v>0</v>
      </c>
      <c r="R482">
        <v>0</v>
      </c>
      <c r="S482">
        <v>1.3336110000000001</v>
      </c>
      <c r="T482">
        <v>0</v>
      </c>
      <c r="U482">
        <v>0</v>
      </c>
    </row>
    <row r="483" spans="1:21" x14ac:dyDescent="0.25">
      <c r="A483" t="s">
        <v>1989</v>
      </c>
      <c r="B483">
        <v>1</v>
      </c>
      <c r="C483" t="s">
        <v>78</v>
      </c>
      <c r="D483" t="s">
        <v>102</v>
      </c>
      <c r="E483" t="s">
        <v>1990</v>
      </c>
      <c r="F483" t="s">
        <v>247</v>
      </c>
      <c r="G483" t="s">
        <v>71</v>
      </c>
      <c r="H483" t="s">
        <v>136</v>
      </c>
      <c r="I483" t="s">
        <v>22</v>
      </c>
      <c r="J483" t="s">
        <v>221</v>
      </c>
      <c r="K483" t="s">
        <v>1991</v>
      </c>
      <c r="L483" t="s">
        <v>1992</v>
      </c>
      <c r="M483">
        <v>1.8777777769999999</v>
      </c>
      <c r="N483">
        <v>0</v>
      </c>
      <c r="O483">
        <v>0</v>
      </c>
      <c r="P483">
        <v>0</v>
      </c>
      <c r="Q483">
        <v>60</v>
      </c>
      <c r="R483">
        <v>0</v>
      </c>
      <c r="S483">
        <v>0</v>
      </c>
      <c r="T483">
        <v>0</v>
      </c>
      <c r="U483">
        <v>112.666667</v>
      </c>
    </row>
    <row r="484" spans="1:21" x14ac:dyDescent="0.25">
      <c r="A484" t="s">
        <v>1993</v>
      </c>
      <c r="B484">
        <v>1</v>
      </c>
      <c r="C484" t="s">
        <v>79</v>
      </c>
      <c r="D484" t="s">
        <v>124</v>
      </c>
      <c r="E484" t="s">
        <v>1994</v>
      </c>
      <c r="F484" t="s">
        <v>166</v>
      </c>
      <c r="G484" t="s">
        <v>72</v>
      </c>
      <c r="H484" t="s">
        <v>136</v>
      </c>
      <c r="I484" t="s">
        <v>22</v>
      </c>
      <c r="J484" t="s">
        <v>131</v>
      </c>
      <c r="K484" t="s">
        <v>1995</v>
      </c>
      <c r="L484" t="s">
        <v>1996</v>
      </c>
      <c r="M484">
        <v>0.51722222200000001</v>
      </c>
      <c r="N484">
        <v>56</v>
      </c>
      <c r="O484">
        <v>91</v>
      </c>
      <c r="P484">
        <v>1</v>
      </c>
      <c r="Q484">
        <v>0</v>
      </c>
      <c r="R484">
        <v>28.964444</v>
      </c>
      <c r="S484">
        <v>47.067222000000001</v>
      </c>
      <c r="T484">
        <v>0.51722199999999996</v>
      </c>
      <c r="U484">
        <v>0</v>
      </c>
    </row>
    <row r="485" spans="1:21" x14ac:dyDescent="0.25">
      <c r="A485" t="s">
        <v>1997</v>
      </c>
      <c r="B485">
        <v>1</v>
      </c>
      <c r="C485" t="s">
        <v>79</v>
      </c>
      <c r="D485" t="s">
        <v>124</v>
      </c>
      <c r="E485" t="s">
        <v>1998</v>
      </c>
      <c r="F485" t="s">
        <v>166</v>
      </c>
      <c r="G485" t="s">
        <v>72</v>
      </c>
      <c r="H485" t="s">
        <v>136</v>
      </c>
      <c r="I485" t="s">
        <v>22</v>
      </c>
      <c r="J485" t="s">
        <v>131</v>
      </c>
      <c r="K485" t="s">
        <v>1999</v>
      </c>
      <c r="L485" t="s">
        <v>2000</v>
      </c>
      <c r="M485">
        <v>0.68363055500000003</v>
      </c>
      <c r="N485">
        <v>20</v>
      </c>
      <c r="O485">
        <v>47</v>
      </c>
      <c r="P485">
        <v>27</v>
      </c>
      <c r="Q485">
        <v>128</v>
      </c>
      <c r="R485">
        <v>13.672611</v>
      </c>
      <c r="S485">
        <v>32.130636000000003</v>
      </c>
      <c r="T485">
        <v>18.458024999999999</v>
      </c>
      <c r="U485">
        <v>87.504711</v>
      </c>
    </row>
    <row r="486" spans="1:21" x14ac:dyDescent="0.25">
      <c r="A486" t="s">
        <v>2001</v>
      </c>
      <c r="B486">
        <v>1</v>
      </c>
      <c r="C486" t="s">
        <v>78</v>
      </c>
      <c r="D486" t="s">
        <v>98</v>
      </c>
      <c r="E486" t="s">
        <v>2002</v>
      </c>
      <c r="F486" t="s">
        <v>231</v>
      </c>
      <c r="G486" t="s">
        <v>71</v>
      </c>
      <c r="H486" t="s">
        <v>136</v>
      </c>
      <c r="I486" t="s">
        <v>22</v>
      </c>
      <c r="J486" t="s">
        <v>131</v>
      </c>
      <c r="K486" t="s">
        <v>2003</v>
      </c>
      <c r="L486" t="s">
        <v>2004</v>
      </c>
      <c r="M486">
        <v>2.3008333329999999</v>
      </c>
      <c r="N486">
        <v>0</v>
      </c>
      <c r="O486">
        <v>1</v>
      </c>
      <c r="P486">
        <v>0</v>
      </c>
      <c r="Q486">
        <v>0</v>
      </c>
      <c r="R486">
        <v>0</v>
      </c>
      <c r="S486">
        <v>2.3008329999999999</v>
      </c>
      <c r="T486">
        <v>0</v>
      </c>
      <c r="U486">
        <v>0</v>
      </c>
    </row>
    <row r="487" spans="1:21" x14ac:dyDescent="0.25">
      <c r="A487" t="s">
        <v>2005</v>
      </c>
      <c r="B487">
        <v>1</v>
      </c>
      <c r="C487" t="s">
        <v>79</v>
      </c>
      <c r="D487" t="s">
        <v>124</v>
      </c>
      <c r="E487" t="s">
        <v>2006</v>
      </c>
      <c r="F487" t="s">
        <v>166</v>
      </c>
      <c r="G487" t="s">
        <v>72</v>
      </c>
      <c r="H487" t="s">
        <v>136</v>
      </c>
      <c r="I487" t="s">
        <v>22</v>
      </c>
      <c r="J487" t="s">
        <v>131</v>
      </c>
      <c r="K487" t="s">
        <v>2007</v>
      </c>
      <c r="L487" t="s">
        <v>2008</v>
      </c>
      <c r="M487">
        <v>0.66222222200000003</v>
      </c>
      <c r="N487">
        <v>2</v>
      </c>
      <c r="O487">
        <v>0</v>
      </c>
      <c r="P487">
        <v>0</v>
      </c>
      <c r="Q487">
        <v>0</v>
      </c>
      <c r="R487">
        <v>1.324444</v>
      </c>
      <c r="S487">
        <v>0</v>
      </c>
      <c r="T487">
        <v>0</v>
      </c>
      <c r="U487">
        <v>0</v>
      </c>
    </row>
    <row r="488" spans="1:21" x14ac:dyDescent="0.25">
      <c r="A488" t="s">
        <v>2009</v>
      </c>
      <c r="B488">
        <v>1</v>
      </c>
      <c r="C488" t="s">
        <v>79</v>
      </c>
      <c r="D488" t="s">
        <v>124</v>
      </c>
      <c r="E488" t="s">
        <v>1994</v>
      </c>
      <c r="F488" t="s">
        <v>166</v>
      </c>
      <c r="G488" t="s">
        <v>72</v>
      </c>
      <c r="H488" t="s">
        <v>136</v>
      </c>
      <c r="I488" t="s">
        <v>22</v>
      </c>
      <c r="J488" t="s">
        <v>131</v>
      </c>
      <c r="K488" t="s">
        <v>2010</v>
      </c>
      <c r="L488" t="s">
        <v>2011</v>
      </c>
      <c r="M488">
        <v>1.3963888879999999</v>
      </c>
      <c r="N488">
        <v>56</v>
      </c>
      <c r="O488">
        <v>91</v>
      </c>
      <c r="P488">
        <v>1</v>
      </c>
      <c r="Q488">
        <v>0</v>
      </c>
      <c r="R488">
        <v>78.197778</v>
      </c>
      <c r="S488">
        <v>127.071389</v>
      </c>
      <c r="T488">
        <v>1.3963890000000001</v>
      </c>
      <c r="U488">
        <v>0</v>
      </c>
    </row>
    <row r="489" spans="1:21" x14ac:dyDescent="0.25">
      <c r="A489" t="s">
        <v>2012</v>
      </c>
      <c r="B489">
        <v>1</v>
      </c>
      <c r="C489" t="s">
        <v>79</v>
      </c>
      <c r="D489" t="s">
        <v>124</v>
      </c>
      <c r="E489" t="s">
        <v>2013</v>
      </c>
      <c r="F489" t="s">
        <v>313</v>
      </c>
      <c r="G489" t="s">
        <v>71</v>
      </c>
      <c r="H489" t="s">
        <v>136</v>
      </c>
      <c r="I489" t="s">
        <v>22</v>
      </c>
      <c r="J489" t="s">
        <v>131</v>
      </c>
      <c r="K489" t="s">
        <v>2014</v>
      </c>
      <c r="L489" t="s">
        <v>2015</v>
      </c>
      <c r="M489">
        <v>1.9583333329999999</v>
      </c>
      <c r="N489">
        <v>0</v>
      </c>
      <c r="O489">
        <v>24</v>
      </c>
      <c r="P489">
        <v>0</v>
      </c>
      <c r="Q489">
        <v>0</v>
      </c>
      <c r="R489">
        <v>0</v>
      </c>
      <c r="S489">
        <v>47</v>
      </c>
      <c r="T489">
        <v>0</v>
      </c>
      <c r="U489">
        <v>0</v>
      </c>
    </row>
    <row r="490" spans="1:21" x14ac:dyDescent="0.25">
      <c r="A490" t="s">
        <v>2016</v>
      </c>
      <c r="B490">
        <v>1</v>
      </c>
      <c r="C490" t="s">
        <v>79</v>
      </c>
      <c r="D490" t="s">
        <v>124</v>
      </c>
      <c r="E490" t="s">
        <v>1998</v>
      </c>
      <c r="F490" t="s">
        <v>166</v>
      </c>
      <c r="G490" t="s">
        <v>72</v>
      </c>
      <c r="H490" t="s">
        <v>136</v>
      </c>
      <c r="I490" t="s">
        <v>22</v>
      </c>
      <c r="J490" t="s">
        <v>131</v>
      </c>
      <c r="K490" t="s">
        <v>2017</v>
      </c>
      <c r="L490" t="s">
        <v>2018</v>
      </c>
      <c r="M490">
        <v>1.093555555</v>
      </c>
      <c r="N490">
        <v>20</v>
      </c>
      <c r="O490">
        <v>47</v>
      </c>
      <c r="P490">
        <v>27</v>
      </c>
      <c r="Q490">
        <v>128</v>
      </c>
      <c r="R490">
        <v>21.871110999999999</v>
      </c>
      <c r="S490">
        <v>51.397111000000002</v>
      </c>
      <c r="T490">
        <v>29.526</v>
      </c>
      <c r="U490">
        <v>139.975111</v>
      </c>
    </row>
    <row r="491" spans="1:21" x14ac:dyDescent="0.25">
      <c r="A491" t="s">
        <v>2019</v>
      </c>
      <c r="B491">
        <v>1</v>
      </c>
      <c r="C491" t="s">
        <v>78</v>
      </c>
      <c r="D491" t="s">
        <v>99</v>
      </c>
      <c r="E491" t="s">
        <v>2020</v>
      </c>
      <c r="F491" t="s">
        <v>921</v>
      </c>
      <c r="G491" t="s">
        <v>71</v>
      </c>
      <c r="H491" t="s">
        <v>136</v>
      </c>
      <c r="I491" t="s">
        <v>22</v>
      </c>
      <c r="J491" t="s">
        <v>131</v>
      </c>
      <c r="K491" t="s">
        <v>2021</v>
      </c>
      <c r="L491" t="s">
        <v>2022</v>
      </c>
      <c r="M491">
        <v>6.1169444439999996</v>
      </c>
      <c r="N491">
        <v>0</v>
      </c>
      <c r="O491">
        <v>12</v>
      </c>
      <c r="P491">
        <v>0</v>
      </c>
      <c r="Q491">
        <v>0</v>
      </c>
      <c r="R491">
        <v>0</v>
      </c>
      <c r="S491">
        <v>73.403333000000003</v>
      </c>
      <c r="T491">
        <v>0</v>
      </c>
      <c r="U491">
        <v>0</v>
      </c>
    </row>
    <row r="492" spans="1:21" x14ac:dyDescent="0.25">
      <c r="A492" t="s">
        <v>2023</v>
      </c>
      <c r="B492">
        <v>1</v>
      </c>
      <c r="C492" t="s">
        <v>79</v>
      </c>
      <c r="D492" t="s">
        <v>121</v>
      </c>
      <c r="E492" t="s">
        <v>2024</v>
      </c>
      <c r="F492" t="s">
        <v>166</v>
      </c>
      <c r="G492" t="s">
        <v>72</v>
      </c>
      <c r="H492" t="s">
        <v>136</v>
      </c>
      <c r="I492" t="s">
        <v>22</v>
      </c>
      <c r="J492" t="s">
        <v>131</v>
      </c>
      <c r="K492" t="s">
        <v>2025</v>
      </c>
      <c r="L492" t="s">
        <v>2026</v>
      </c>
      <c r="M492">
        <v>0.74833333300000004</v>
      </c>
      <c r="N492">
        <v>0</v>
      </c>
      <c r="O492">
        <v>0</v>
      </c>
      <c r="P492">
        <v>13</v>
      </c>
      <c r="Q492">
        <v>0</v>
      </c>
      <c r="R492">
        <v>0</v>
      </c>
      <c r="S492">
        <v>0</v>
      </c>
      <c r="T492">
        <v>9.7283329999999992</v>
      </c>
      <c r="U492">
        <v>0</v>
      </c>
    </row>
    <row r="493" spans="1:21" x14ac:dyDescent="0.25">
      <c r="A493" t="s">
        <v>2027</v>
      </c>
      <c r="B493">
        <v>1</v>
      </c>
      <c r="C493" t="s">
        <v>79</v>
      </c>
      <c r="D493" t="s">
        <v>121</v>
      </c>
      <c r="E493" t="s">
        <v>2028</v>
      </c>
      <c r="F493" t="s">
        <v>296</v>
      </c>
      <c r="G493" t="s">
        <v>72</v>
      </c>
      <c r="H493" t="s">
        <v>136</v>
      </c>
      <c r="I493" t="s">
        <v>22</v>
      </c>
      <c r="J493" t="s">
        <v>221</v>
      </c>
      <c r="K493" t="s">
        <v>2029</v>
      </c>
      <c r="L493" t="s">
        <v>2030</v>
      </c>
      <c r="M493">
        <v>1.422222222</v>
      </c>
      <c r="N493">
        <v>9</v>
      </c>
      <c r="O493">
        <v>3170</v>
      </c>
      <c r="P493">
        <v>266</v>
      </c>
      <c r="Q493">
        <v>795</v>
      </c>
      <c r="R493">
        <v>12.8</v>
      </c>
      <c r="S493">
        <v>4508.4444439999997</v>
      </c>
      <c r="T493">
        <v>378.31111099999998</v>
      </c>
      <c r="U493">
        <v>1130.6666660000001</v>
      </c>
    </row>
    <row r="494" spans="1:21" x14ac:dyDescent="0.25">
      <c r="A494" t="s">
        <v>2031</v>
      </c>
      <c r="B494">
        <v>1</v>
      </c>
      <c r="C494" t="s">
        <v>79</v>
      </c>
      <c r="D494" t="s">
        <v>124</v>
      </c>
      <c r="E494" t="s">
        <v>2032</v>
      </c>
      <c r="F494" t="s">
        <v>780</v>
      </c>
      <c r="G494" t="s">
        <v>71</v>
      </c>
      <c r="H494" t="s">
        <v>136</v>
      </c>
      <c r="I494" t="s">
        <v>22</v>
      </c>
      <c r="J494" t="s">
        <v>131</v>
      </c>
      <c r="K494" t="s">
        <v>2033</v>
      </c>
      <c r="L494" t="s">
        <v>2034</v>
      </c>
      <c r="M494">
        <v>1.9430555549999999</v>
      </c>
      <c r="N494">
        <v>0</v>
      </c>
      <c r="O494">
        <v>357</v>
      </c>
      <c r="P494">
        <v>0</v>
      </c>
      <c r="Q494">
        <v>1</v>
      </c>
      <c r="R494">
        <v>0</v>
      </c>
      <c r="S494">
        <v>693.67083300000002</v>
      </c>
      <c r="T494">
        <v>0</v>
      </c>
      <c r="U494">
        <v>1.9430559999999999</v>
      </c>
    </row>
    <row r="495" spans="1:21" x14ac:dyDescent="0.25">
      <c r="A495" t="s">
        <v>2035</v>
      </c>
      <c r="B495">
        <v>1</v>
      </c>
      <c r="C495" t="s">
        <v>79</v>
      </c>
      <c r="D495" t="s">
        <v>121</v>
      </c>
      <c r="E495" t="s">
        <v>2036</v>
      </c>
      <c r="F495" t="s">
        <v>296</v>
      </c>
      <c r="G495" t="s">
        <v>72</v>
      </c>
      <c r="H495" t="s">
        <v>136</v>
      </c>
      <c r="I495" t="s">
        <v>22</v>
      </c>
      <c r="J495" t="s">
        <v>221</v>
      </c>
      <c r="K495" t="s">
        <v>2037</v>
      </c>
      <c r="L495" t="s">
        <v>2038</v>
      </c>
      <c r="M495">
        <v>1.851111111</v>
      </c>
      <c r="N495">
        <v>2</v>
      </c>
      <c r="O495">
        <v>944</v>
      </c>
      <c r="P495">
        <v>290</v>
      </c>
      <c r="Q495">
        <v>385</v>
      </c>
      <c r="R495">
        <v>3.7022219999999999</v>
      </c>
      <c r="S495">
        <v>1747.448889</v>
      </c>
      <c r="T495">
        <v>536.82222200000001</v>
      </c>
      <c r="U495">
        <v>712.67777799999999</v>
      </c>
    </row>
    <row r="496" spans="1:21" x14ac:dyDescent="0.25">
      <c r="A496" t="s">
        <v>2039</v>
      </c>
      <c r="B496">
        <v>1</v>
      </c>
      <c r="C496" t="s">
        <v>79</v>
      </c>
      <c r="D496" t="s">
        <v>121</v>
      </c>
      <c r="E496" t="s">
        <v>2040</v>
      </c>
      <c r="F496" t="s">
        <v>166</v>
      </c>
      <c r="G496" t="s">
        <v>72</v>
      </c>
      <c r="H496" t="s">
        <v>136</v>
      </c>
      <c r="I496" t="s">
        <v>22</v>
      </c>
      <c r="J496" t="s">
        <v>131</v>
      </c>
      <c r="K496" t="s">
        <v>2041</v>
      </c>
      <c r="L496" t="s">
        <v>2042</v>
      </c>
      <c r="M496">
        <v>0.79203416599999998</v>
      </c>
      <c r="N496">
        <v>1</v>
      </c>
      <c r="O496">
        <v>2478</v>
      </c>
      <c r="P496">
        <v>0</v>
      </c>
      <c r="Q496">
        <v>7</v>
      </c>
      <c r="R496">
        <v>0.79203400000000002</v>
      </c>
      <c r="S496">
        <v>1962.6606630000001</v>
      </c>
      <c r="T496">
        <v>0</v>
      </c>
      <c r="U496">
        <v>5.5442390000000001</v>
      </c>
    </row>
    <row r="497" spans="1:21" x14ac:dyDescent="0.25">
      <c r="A497" t="s">
        <v>2043</v>
      </c>
      <c r="B497">
        <v>1</v>
      </c>
      <c r="C497" t="s">
        <v>79</v>
      </c>
      <c r="D497" t="s">
        <v>124</v>
      </c>
      <c r="E497" t="s">
        <v>2044</v>
      </c>
      <c r="F497" t="s">
        <v>847</v>
      </c>
      <c r="G497" t="s">
        <v>71</v>
      </c>
      <c r="H497" t="s">
        <v>136</v>
      </c>
      <c r="I497" t="s">
        <v>22</v>
      </c>
      <c r="J497" t="s">
        <v>131</v>
      </c>
      <c r="K497" t="s">
        <v>2045</v>
      </c>
      <c r="L497" t="s">
        <v>2046</v>
      </c>
      <c r="M497">
        <v>0.61305555499999997</v>
      </c>
      <c r="N497">
        <v>0</v>
      </c>
      <c r="O497">
        <v>9</v>
      </c>
      <c r="P497">
        <v>0</v>
      </c>
      <c r="Q497">
        <v>0</v>
      </c>
      <c r="R497">
        <v>0</v>
      </c>
      <c r="S497">
        <v>5.5175000000000001</v>
      </c>
      <c r="T497">
        <v>0</v>
      </c>
      <c r="U497">
        <v>0</v>
      </c>
    </row>
    <row r="498" spans="1:21" x14ac:dyDescent="0.25">
      <c r="A498" t="s">
        <v>2047</v>
      </c>
      <c r="B498">
        <v>1</v>
      </c>
      <c r="C498" t="s">
        <v>79</v>
      </c>
      <c r="D498" t="s">
        <v>124</v>
      </c>
      <c r="E498" t="s">
        <v>2048</v>
      </c>
      <c r="F498" t="s">
        <v>785</v>
      </c>
      <c r="G498" t="s">
        <v>71</v>
      </c>
      <c r="H498" t="s">
        <v>136</v>
      </c>
      <c r="I498" t="s">
        <v>22</v>
      </c>
      <c r="J498" t="s">
        <v>131</v>
      </c>
      <c r="K498" t="s">
        <v>2049</v>
      </c>
      <c r="L498" t="s">
        <v>2050</v>
      </c>
      <c r="M498">
        <v>1.288611111</v>
      </c>
      <c r="N498">
        <v>0</v>
      </c>
      <c r="O498">
        <v>75</v>
      </c>
      <c r="P498">
        <v>0</v>
      </c>
      <c r="Q498">
        <v>0</v>
      </c>
      <c r="R498">
        <v>0</v>
      </c>
      <c r="S498">
        <v>96.645832999999996</v>
      </c>
      <c r="T498">
        <v>0</v>
      </c>
      <c r="U498">
        <v>0</v>
      </c>
    </row>
    <row r="499" spans="1:21" x14ac:dyDescent="0.25">
      <c r="A499" t="s">
        <v>2051</v>
      </c>
      <c r="B499">
        <v>1</v>
      </c>
      <c r="C499" t="s">
        <v>79</v>
      </c>
      <c r="D499" t="s">
        <v>124</v>
      </c>
      <c r="E499" t="s">
        <v>2052</v>
      </c>
      <c r="F499" t="s">
        <v>367</v>
      </c>
      <c r="G499" t="s">
        <v>72</v>
      </c>
      <c r="H499" t="s">
        <v>136</v>
      </c>
      <c r="I499" t="s">
        <v>22</v>
      </c>
      <c r="J499" t="s">
        <v>131</v>
      </c>
      <c r="K499" t="s">
        <v>2053</v>
      </c>
      <c r="L499" t="s">
        <v>2054</v>
      </c>
      <c r="M499">
        <v>1.1758333329999999</v>
      </c>
      <c r="N499">
        <v>10</v>
      </c>
      <c r="O499">
        <v>0</v>
      </c>
      <c r="P499">
        <v>0</v>
      </c>
      <c r="Q499">
        <v>0</v>
      </c>
      <c r="R499">
        <v>11.758333</v>
      </c>
      <c r="S499">
        <v>0</v>
      </c>
      <c r="T499">
        <v>0</v>
      </c>
      <c r="U499">
        <v>0</v>
      </c>
    </row>
    <row r="500" spans="1:21" x14ac:dyDescent="0.25">
      <c r="A500" t="s">
        <v>2055</v>
      </c>
      <c r="B500">
        <v>1</v>
      </c>
      <c r="C500" t="s">
        <v>79</v>
      </c>
      <c r="D500" t="s">
        <v>124</v>
      </c>
      <c r="E500" t="s">
        <v>1907</v>
      </c>
      <c r="F500" t="s">
        <v>166</v>
      </c>
      <c r="G500" t="s">
        <v>72</v>
      </c>
      <c r="H500" t="s">
        <v>136</v>
      </c>
      <c r="I500" t="s">
        <v>22</v>
      </c>
      <c r="J500" t="s">
        <v>131</v>
      </c>
      <c r="K500" t="s">
        <v>2056</v>
      </c>
      <c r="L500" t="s">
        <v>2057</v>
      </c>
      <c r="M500">
        <v>0.56361111100000005</v>
      </c>
      <c r="N500">
        <v>8</v>
      </c>
      <c r="O500">
        <v>1013</v>
      </c>
      <c r="P500">
        <v>554</v>
      </c>
      <c r="Q500">
        <v>3622</v>
      </c>
      <c r="R500">
        <v>4.5088889999999999</v>
      </c>
      <c r="S500">
        <v>570.93805499999996</v>
      </c>
      <c r="T500">
        <v>312.24055499999997</v>
      </c>
      <c r="U500">
        <v>2041.3994439999999</v>
      </c>
    </row>
    <row r="501" spans="1:21" x14ac:dyDescent="0.25">
      <c r="A501" t="s">
        <v>2058</v>
      </c>
      <c r="B501">
        <v>1</v>
      </c>
      <c r="C501" t="s">
        <v>79</v>
      </c>
      <c r="D501" t="s">
        <v>124</v>
      </c>
      <c r="E501" t="s">
        <v>2059</v>
      </c>
      <c r="F501" t="s">
        <v>166</v>
      </c>
      <c r="G501" t="s">
        <v>72</v>
      </c>
      <c r="H501" t="s">
        <v>136</v>
      </c>
      <c r="I501" t="s">
        <v>22</v>
      </c>
      <c r="J501" t="s">
        <v>131</v>
      </c>
      <c r="K501" t="s">
        <v>2060</v>
      </c>
      <c r="L501" t="s">
        <v>2061</v>
      </c>
      <c r="M501">
        <v>0.81638888799999998</v>
      </c>
      <c r="N501">
        <v>2</v>
      </c>
      <c r="O501">
        <v>2144</v>
      </c>
      <c r="P501">
        <v>0</v>
      </c>
      <c r="Q501">
        <v>220</v>
      </c>
      <c r="R501">
        <v>1.6327780000000001</v>
      </c>
      <c r="S501">
        <v>1750.3377760000001</v>
      </c>
      <c r="T501">
        <v>0</v>
      </c>
      <c r="U501">
        <v>179.60555500000001</v>
      </c>
    </row>
    <row r="502" spans="1:21" x14ac:dyDescent="0.25">
      <c r="A502" t="s">
        <v>2062</v>
      </c>
      <c r="B502">
        <v>1</v>
      </c>
      <c r="C502" t="s">
        <v>79</v>
      </c>
      <c r="D502" t="s">
        <v>124</v>
      </c>
      <c r="E502" t="s">
        <v>2063</v>
      </c>
      <c r="F502" t="s">
        <v>166</v>
      </c>
      <c r="G502" t="s">
        <v>72</v>
      </c>
      <c r="H502" t="s">
        <v>136</v>
      </c>
      <c r="I502" t="s">
        <v>22</v>
      </c>
      <c r="J502" t="s">
        <v>131</v>
      </c>
      <c r="K502" t="s">
        <v>2064</v>
      </c>
      <c r="L502" t="s">
        <v>2065</v>
      </c>
      <c r="M502">
        <v>0.43138888800000003</v>
      </c>
      <c r="N502">
        <v>26</v>
      </c>
      <c r="O502">
        <v>0</v>
      </c>
      <c r="P502">
        <v>0</v>
      </c>
      <c r="Q502">
        <v>0</v>
      </c>
      <c r="R502">
        <v>11.216111</v>
      </c>
      <c r="S502">
        <v>0</v>
      </c>
      <c r="T502">
        <v>0</v>
      </c>
      <c r="U502">
        <v>0</v>
      </c>
    </row>
    <row r="503" spans="1:21" x14ac:dyDescent="0.25">
      <c r="A503" t="s">
        <v>2066</v>
      </c>
      <c r="B503">
        <v>1</v>
      </c>
      <c r="C503" t="s">
        <v>79</v>
      </c>
      <c r="D503" t="s">
        <v>113</v>
      </c>
      <c r="E503" t="s">
        <v>2067</v>
      </c>
      <c r="F503" t="s">
        <v>313</v>
      </c>
      <c r="G503" t="s">
        <v>71</v>
      </c>
      <c r="H503" t="s">
        <v>136</v>
      </c>
      <c r="I503" t="s">
        <v>22</v>
      </c>
      <c r="J503" t="s">
        <v>131</v>
      </c>
      <c r="K503" t="s">
        <v>2068</v>
      </c>
      <c r="L503" t="s">
        <v>2069</v>
      </c>
      <c r="M503">
        <v>0.76472222199999995</v>
      </c>
      <c r="N503">
        <v>0</v>
      </c>
      <c r="O503">
        <v>78</v>
      </c>
      <c r="P503">
        <v>0</v>
      </c>
      <c r="Q503">
        <v>1</v>
      </c>
      <c r="R503">
        <v>0</v>
      </c>
      <c r="S503">
        <v>59.648333000000001</v>
      </c>
      <c r="T503">
        <v>0</v>
      </c>
      <c r="U503">
        <v>0.76472200000000001</v>
      </c>
    </row>
    <row r="504" spans="1:21" x14ac:dyDescent="0.25">
      <c r="A504" t="s">
        <v>2070</v>
      </c>
      <c r="B504">
        <v>1</v>
      </c>
      <c r="C504" t="s">
        <v>79</v>
      </c>
      <c r="D504" t="s">
        <v>124</v>
      </c>
      <c r="E504" t="s">
        <v>2071</v>
      </c>
      <c r="F504" t="s">
        <v>166</v>
      </c>
      <c r="G504" t="s">
        <v>72</v>
      </c>
      <c r="H504" t="s">
        <v>136</v>
      </c>
      <c r="I504" t="s">
        <v>22</v>
      </c>
      <c r="J504" t="s">
        <v>131</v>
      </c>
      <c r="K504" t="s">
        <v>2072</v>
      </c>
      <c r="L504" t="s">
        <v>2073</v>
      </c>
      <c r="M504">
        <v>0.82416666599999999</v>
      </c>
      <c r="N504">
        <v>2</v>
      </c>
      <c r="O504">
        <v>0</v>
      </c>
      <c r="P504">
        <v>0</v>
      </c>
      <c r="Q504">
        <v>0</v>
      </c>
      <c r="R504">
        <v>1.648333</v>
      </c>
      <c r="S504">
        <v>0</v>
      </c>
      <c r="T504">
        <v>0</v>
      </c>
      <c r="U504">
        <v>0</v>
      </c>
    </row>
    <row r="505" spans="1:21" x14ac:dyDescent="0.25">
      <c r="A505" t="s">
        <v>2074</v>
      </c>
      <c r="B505">
        <v>1</v>
      </c>
      <c r="C505" t="s">
        <v>79</v>
      </c>
      <c r="D505" t="s">
        <v>124</v>
      </c>
      <c r="E505" t="s">
        <v>2075</v>
      </c>
      <c r="F505" t="s">
        <v>523</v>
      </c>
      <c r="G505" t="s">
        <v>72</v>
      </c>
      <c r="H505" t="s">
        <v>136</v>
      </c>
      <c r="I505" t="s">
        <v>22</v>
      </c>
      <c r="J505" t="s">
        <v>131</v>
      </c>
      <c r="K505" t="s">
        <v>2076</v>
      </c>
      <c r="L505" t="s">
        <v>2077</v>
      </c>
      <c r="M505">
        <v>1.303055555</v>
      </c>
      <c r="N505">
        <v>3</v>
      </c>
      <c r="O505">
        <v>0</v>
      </c>
      <c r="P505">
        <v>0</v>
      </c>
      <c r="Q505">
        <v>0</v>
      </c>
      <c r="R505">
        <v>3.9091670000000001</v>
      </c>
      <c r="S505">
        <v>0</v>
      </c>
      <c r="T505">
        <v>0</v>
      </c>
      <c r="U505">
        <v>0</v>
      </c>
    </row>
    <row r="506" spans="1:21" x14ac:dyDescent="0.25">
      <c r="A506" t="s">
        <v>2078</v>
      </c>
      <c r="B506">
        <v>1</v>
      </c>
      <c r="C506" t="s">
        <v>79</v>
      </c>
      <c r="D506" t="s">
        <v>124</v>
      </c>
      <c r="E506" t="s">
        <v>2059</v>
      </c>
      <c r="F506" t="s">
        <v>166</v>
      </c>
      <c r="G506" t="s">
        <v>72</v>
      </c>
      <c r="H506" t="s">
        <v>136</v>
      </c>
      <c r="I506" t="s">
        <v>22</v>
      </c>
      <c r="J506" t="s">
        <v>131</v>
      </c>
      <c r="K506" t="s">
        <v>2079</v>
      </c>
      <c r="L506" t="s">
        <v>2080</v>
      </c>
      <c r="M506">
        <v>0.42789444399999998</v>
      </c>
      <c r="N506">
        <v>2</v>
      </c>
      <c r="O506">
        <v>2144</v>
      </c>
      <c r="P506">
        <v>0</v>
      </c>
      <c r="Q506">
        <v>220</v>
      </c>
      <c r="R506">
        <v>0.85578900000000002</v>
      </c>
      <c r="S506">
        <v>917.40568800000005</v>
      </c>
      <c r="T506">
        <v>0</v>
      </c>
      <c r="U506">
        <v>94.136778000000007</v>
      </c>
    </row>
    <row r="507" spans="1:21" x14ac:dyDescent="0.25">
      <c r="A507" t="s">
        <v>2081</v>
      </c>
      <c r="B507">
        <v>1</v>
      </c>
      <c r="C507" t="s">
        <v>78</v>
      </c>
      <c r="D507" t="s">
        <v>95</v>
      </c>
      <c r="E507" t="s">
        <v>2082</v>
      </c>
      <c r="F507" t="s">
        <v>296</v>
      </c>
      <c r="G507" t="s">
        <v>72</v>
      </c>
      <c r="H507" t="s">
        <v>136</v>
      </c>
      <c r="I507" t="s">
        <v>22</v>
      </c>
      <c r="J507" t="s">
        <v>221</v>
      </c>
      <c r="K507" t="s">
        <v>2083</v>
      </c>
      <c r="L507" t="s">
        <v>2084</v>
      </c>
      <c r="M507">
        <v>1.3982313879999999</v>
      </c>
      <c r="N507">
        <v>8</v>
      </c>
      <c r="O507">
        <v>617</v>
      </c>
      <c r="P507">
        <v>0</v>
      </c>
      <c r="Q507">
        <v>0</v>
      </c>
      <c r="R507">
        <v>11.185851</v>
      </c>
      <c r="S507">
        <v>862.70876599999997</v>
      </c>
      <c r="T507">
        <v>0</v>
      </c>
      <c r="U507">
        <v>0</v>
      </c>
    </row>
    <row r="508" spans="1:21" x14ac:dyDescent="0.25">
      <c r="A508" t="s">
        <v>2085</v>
      </c>
      <c r="B508">
        <v>1</v>
      </c>
      <c r="C508" t="s">
        <v>79</v>
      </c>
      <c r="D508" t="s">
        <v>113</v>
      </c>
      <c r="E508" t="s">
        <v>1739</v>
      </c>
      <c r="F508" t="s">
        <v>247</v>
      </c>
      <c r="G508" t="s">
        <v>71</v>
      </c>
      <c r="H508" t="s">
        <v>136</v>
      </c>
      <c r="I508" t="s">
        <v>22</v>
      </c>
      <c r="J508" t="s">
        <v>221</v>
      </c>
      <c r="K508" t="s">
        <v>2086</v>
      </c>
      <c r="L508" t="s">
        <v>2087</v>
      </c>
      <c r="M508">
        <v>2.7511111110000002</v>
      </c>
      <c r="N508">
        <v>0</v>
      </c>
      <c r="O508">
        <v>69</v>
      </c>
      <c r="P508">
        <v>0</v>
      </c>
      <c r="Q508">
        <v>0</v>
      </c>
      <c r="R508">
        <v>0</v>
      </c>
      <c r="S508">
        <v>189.82666699999999</v>
      </c>
      <c r="T508">
        <v>0</v>
      </c>
      <c r="U508">
        <v>0</v>
      </c>
    </row>
    <row r="509" spans="1:21" x14ac:dyDescent="0.25">
      <c r="A509" t="s">
        <v>2088</v>
      </c>
      <c r="B509">
        <v>1</v>
      </c>
      <c r="C509" t="s">
        <v>79</v>
      </c>
      <c r="D509" t="s">
        <v>124</v>
      </c>
      <c r="E509" t="s">
        <v>2089</v>
      </c>
      <c r="F509" t="s">
        <v>934</v>
      </c>
      <c r="G509" t="s">
        <v>71</v>
      </c>
      <c r="H509" t="s">
        <v>136</v>
      </c>
      <c r="I509" t="s">
        <v>22</v>
      </c>
      <c r="J509" t="s">
        <v>131</v>
      </c>
      <c r="K509" t="s">
        <v>2090</v>
      </c>
      <c r="L509" t="s">
        <v>2091</v>
      </c>
      <c r="M509">
        <v>5.6224999999999996</v>
      </c>
      <c r="N509">
        <v>0</v>
      </c>
      <c r="O509">
        <v>9</v>
      </c>
      <c r="P509">
        <v>0</v>
      </c>
      <c r="Q509">
        <v>0</v>
      </c>
      <c r="R509">
        <v>0</v>
      </c>
      <c r="S509">
        <v>50.602499999999999</v>
      </c>
      <c r="T509">
        <v>0</v>
      </c>
      <c r="U509">
        <v>0</v>
      </c>
    </row>
    <row r="510" spans="1:21" x14ac:dyDescent="0.25">
      <c r="A510" t="s">
        <v>2092</v>
      </c>
      <c r="B510">
        <v>1</v>
      </c>
      <c r="C510" t="s">
        <v>78</v>
      </c>
      <c r="D510" t="s">
        <v>81</v>
      </c>
      <c r="E510" t="s">
        <v>2093</v>
      </c>
      <c r="F510" t="s">
        <v>129</v>
      </c>
      <c r="G510" t="s">
        <v>72</v>
      </c>
      <c r="H510" t="s">
        <v>136</v>
      </c>
      <c r="I510" t="s">
        <v>22</v>
      </c>
      <c r="J510" t="s">
        <v>131</v>
      </c>
      <c r="K510" t="s">
        <v>2094</v>
      </c>
      <c r="L510" t="s">
        <v>2095</v>
      </c>
      <c r="M510">
        <v>1.4288888879999999</v>
      </c>
      <c r="N510">
        <v>1</v>
      </c>
      <c r="O510">
        <v>0</v>
      </c>
      <c r="P510">
        <v>0</v>
      </c>
      <c r="Q510">
        <v>0</v>
      </c>
      <c r="R510">
        <v>1.4288890000000001</v>
      </c>
      <c r="S510">
        <v>0</v>
      </c>
      <c r="T510">
        <v>0</v>
      </c>
      <c r="U510">
        <v>0</v>
      </c>
    </row>
    <row r="511" spans="1:21" x14ac:dyDescent="0.25">
      <c r="A511" t="s">
        <v>2096</v>
      </c>
      <c r="B511">
        <v>1</v>
      </c>
      <c r="C511" t="s">
        <v>79</v>
      </c>
      <c r="D511" t="s">
        <v>124</v>
      </c>
      <c r="E511" t="s">
        <v>2097</v>
      </c>
      <c r="F511" t="s">
        <v>231</v>
      </c>
      <c r="G511" t="s">
        <v>71</v>
      </c>
      <c r="H511" t="s">
        <v>136</v>
      </c>
      <c r="I511" t="s">
        <v>22</v>
      </c>
      <c r="J511" t="s">
        <v>131</v>
      </c>
      <c r="K511" t="s">
        <v>2098</v>
      </c>
      <c r="L511" t="s">
        <v>2099</v>
      </c>
      <c r="M511">
        <v>3.537222222</v>
      </c>
      <c r="N511">
        <v>0</v>
      </c>
      <c r="O511">
        <v>6</v>
      </c>
      <c r="P511">
        <v>0</v>
      </c>
      <c r="Q511">
        <v>0</v>
      </c>
      <c r="R511">
        <v>0</v>
      </c>
      <c r="S511">
        <v>21.223333</v>
      </c>
      <c r="T511">
        <v>0</v>
      </c>
      <c r="U511">
        <v>0</v>
      </c>
    </row>
    <row r="512" spans="1:21" x14ac:dyDescent="0.25">
      <c r="A512" t="s">
        <v>2100</v>
      </c>
      <c r="B512">
        <v>1</v>
      </c>
      <c r="C512" t="s">
        <v>79</v>
      </c>
      <c r="D512" t="s">
        <v>108</v>
      </c>
      <c r="E512" t="s">
        <v>2101</v>
      </c>
      <c r="F512" t="s">
        <v>2102</v>
      </c>
      <c r="G512" t="s">
        <v>71</v>
      </c>
      <c r="H512" t="s">
        <v>136</v>
      </c>
      <c r="I512" t="s">
        <v>22</v>
      </c>
      <c r="J512" t="s">
        <v>131</v>
      </c>
      <c r="K512" t="s">
        <v>2103</v>
      </c>
      <c r="L512" t="s">
        <v>2104</v>
      </c>
      <c r="M512">
        <v>1.295555555</v>
      </c>
      <c r="N512">
        <v>0</v>
      </c>
      <c r="O512">
        <v>132</v>
      </c>
      <c r="P512">
        <v>0</v>
      </c>
      <c r="Q512">
        <v>0</v>
      </c>
      <c r="R512">
        <v>0</v>
      </c>
      <c r="S512">
        <v>171.01333299999999</v>
      </c>
      <c r="T512">
        <v>0</v>
      </c>
      <c r="U512">
        <v>0</v>
      </c>
    </row>
    <row r="513" spans="1:21" x14ac:dyDescent="0.25">
      <c r="A513" t="s">
        <v>2105</v>
      </c>
      <c r="B513">
        <v>1</v>
      </c>
      <c r="C513" t="s">
        <v>78</v>
      </c>
      <c r="D513" t="s">
        <v>102</v>
      </c>
      <c r="E513" t="s">
        <v>2106</v>
      </c>
      <c r="F513" t="s">
        <v>247</v>
      </c>
      <c r="G513" t="s">
        <v>72</v>
      </c>
      <c r="H513" t="s">
        <v>136</v>
      </c>
      <c r="I513" t="s">
        <v>22</v>
      </c>
      <c r="J513" t="s">
        <v>131</v>
      </c>
      <c r="K513" t="s">
        <v>2107</v>
      </c>
      <c r="L513" t="s">
        <v>2108</v>
      </c>
      <c r="M513">
        <v>8.727222222</v>
      </c>
      <c r="N513">
        <v>0</v>
      </c>
      <c r="O513">
        <v>3</v>
      </c>
      <c r="P513">
        <v>0</v>
      </c>
      <c r="Q513">
        <v>9</v>
      </c>
      <c r="R513">
        <v>0</v>
      </c>
      <c r="S513">
        <v>26.181667000000001</v>
      </c>
      <c r="T513">
        <v>0</v>
      </c>
      <c r="U513">
        <v>78.545000000000002</v>
      </c>
    </row>
    <row r="514" spans="1:21" x14ac:dyDescent="0.25">
      <c r="A514" t="s">
        <v>2109</v>
      </c>
      <c r="B514">
        <v>1</v>
      </c>
      <c r="C514" t="s">
        <v>78</v>
      </c>
      <c r="D514" t="s">
        <v>105</v>
      </c>
      <c r="E514" t="s">
        <v>2110</v>
      </c>
      <c r="F514" t="s">
        <v>847</v>
      </c>
      <c r="G514" t="s">
        <v>71</v>
      </c>
      <c r="H514" t="s">
        <v>136</v>
      </c>
      <c r="I514" t="s">
        <v>22</v>
      </c>
      <c r="J514" t="s">
        <v>131</v>
      </c>
      <c r="K514" t="s">
        <v>2111</v>
      </c>
      <c r="L514" t="s">
        <v>2112</v>
      </c>
      <c r="M514">
        <v>2.0888888880000001</v>
      </c>
      <c r="N514">
        <v>0</v>
      </c>
      <c r="O514">
        <v>11</v>
      </c>
      <c r="P514">
        <v>0</v>
      </c>
      <c r="Q514">
        <v>0</v>
      </c>
      <c r="R514">
        <v>0</v>
      </c>
      <c r="S514">
        <v>22.977778000000001</v>
      </c>
      <c r="T514">
        <v>0</v>
      </c>
      <c r="U514">
        <v>0</v>
      </c>
    </row>
    <row r="515" spans="1:21" x14ac:dyDescent="0.25">
      <c r="A515" t="s">
        <v>2113</v>
      </c>
      <c r="B515">
        <v>1</v>
      </c>
      <c r="C515" t="s">
        <v>78</v>
      </c>
      <c r="D515" t="s">
        <v>101</v>
      </c>
      <c r="E515" t="s">
        <v>2114</v>
      </c>
      <c r="F515" t="s">
        <v>1227</v>
      </c>
      <c r="G515" t="s">
        <v>72</v>
      </c>
      <c r="H515" t="s">
        <v>136</v>
      </c>
      <c r="I515" t="s">
        <v>22</v>
      </c>
      <c r="J515" t="s">
        <v>131</v>
      </c>
      <c r="K515" t="s">
        <v>2115</v>
      </c>
      <c r="L515" t="s">
        <v>2116</v>
      </c>
      <c r="M515">
        <v>8.7882472220000007</v>
      </c>
      <c r="N515">
        <v>0</v>
      </c>
      <c r="O515">
        <v>340</v>
      </c>
      <c r="P515">
        <v>0</v>
      </c>
      <c r="Q515">
        <v>0</v>
      </c>
      <c r="R515">
        <v>0</v>
      </c>
      <c r="S515">
        <v>2988.0040549999999</v>
      </c>
      <c r="T515">
        <v>0</v>
      </c>
      <c r="U515">
        <v>0</v>
      </c>
    </row>
    <row r="516" spans="1:21" x14ac:dyDescent="0.25">
      <c r="A516" t="s">
        <v>2117</v>
      </c>
      <c r="B516">
        <v>1</v>
      </c>
      <c r="C516" t="s">
        <v>78</v>
      </c>
      <c r="D516" t="s">
        <v>105</v>
      </c>
      <c r="E516" t="s">
        <v>2118</v>
      </c>
      <c r="F516" t="s">
        <v>934</v>
      </c>
      <c r="G516" t="s">
        <v>71</v>
      </c>
      <c r="H516" t="s">
        <v>136</v>
      </c>
      <c r="I516" t="s">
        <v>22</v>
      </c>
      <c r="J516" t="s">
        <v>131</v>
      </c>
      <c r="K516" t="s">
        <v>2119</v>
      </c>
      <c r="L516" t="s">
        <v>2120</v>
      </c>
      <c r="M516">
        <v>1.466111111</v>
      </c>
      <c r="N516">
        <v>0</v>
      </c>
      <c r="O516">
        <v>3</v>
      </c>
      <c r="P516">
        <v>0</v>
      </c>
      <c r="Q516">
        <v>0</v>
      </c>
      <c r="R516">
        <v>0</v>
      </c>
      <c r="S516">
        <v>4.398333</v>
      </c>
      <c r="T516">
        <v>0</v>
      </c>
      <c r="U516">
        <v>0</v>
      </c>
    </row>
    <row r="517" spans="1:21" x14ac:dyDescent="0.25">
      <c r="A517" t="s">
        <v>2121</v>
      </c>
      <c r="B517">
        <v>1</v>
      </c>
      <c r="C517" t="s">
        <v>79</v>
      </c>
      <c r="D517" t="s">
        <v>119</v>
      </c>
      <c r="E517" t="s">
        <v>1638</v>
      </c>
      <c r="F517" t="s">
        <v>892</v>
      </c>
      <c r="G517" t="s">
        <v>71</v>
      </c>
      <c r="H517" t="s">
        <v>136</v>
      </c>
      <c r="I517" t="s">
        <v>22</v>
      </c>
      <c r="J517" t="s">
        <v>131</v>
      </c>
      <c r="K517" t="s">
        <v>2122</v>
      </c>
      <c r="L517" t="s">
        <v>2123</v>
      </c>
      <c r="M517">
        <v>1.443333333</v>
      </c>
      <c r="N517">
        <v>0</v>
      </c>
      <c r="O517">
        <v>556</v>
      </c>
      <c r="P517">
        <v>0</v>
      </c>
      <c r="Q517">
        <v>265</v>
      </c>
      <c r="R517">
        <v>0</v>
      </c>
      <c r="S517">
        <v>802.49333300000001</v>
      </c>
      <c r="T517">
        <v>0</v>
      </c>
      <c r="U517">
        <v>382.48333300000002</v>
      </c>
    </row>
    <row r="518" spans="1:21" x14ac:dyDescent="0.25">
      <c r="A518" t="s">
        <v>2124</v>
      </c>
      <c r="B518">
        <v>1</v>
      </c>
      <c r="C518" t="s">
        <v>79</v>
      </c>
      <c r="D518" t="s">
        <v>123</v>
      </c>
      <c r="E518" t="s">
        <v>2125</v>
      </c>
      <c r="F518" t="s">
        <v>892</v>
      </c>
      <c r="G518" t="s">
        <v>71</v>
      </c>
      <c r="H518" t="s">
        <v>136</v>
      </c>
      <c r="I518" t="s">
        <v>22</v>
      </c>
      <c r="J518" t="s">
        <v>131</v>
      </c>
      <c r="K518" t="s">
        <v>2126</v>
      </c>
      <c r="L518" t="s">
        <v>2127</v>
      </c>
      <c r="M518">
        <v>0.81892027700000003</v>
      </c>
      <c r="N518">
        <v>0</v>
      </c>
      <c r="O518">
        <v>28</v>
      </c>
      <c r="P518">
        <v>0</v>
      </c>
      <c r="Q518">
        <v>46</v>
      </c>
      <c r="R518">
        <v>0</v>
      </c>
      <c r="S518">
        <v>22.929767999999999</v>
      </c>
      <c r="T518">
        <v>0</v>
      </c>
      <c r="U518">
        <v>37.670332999999999</v>
      </c>
    </row>
    <row r="519" spans="1:21" x14ac:dyDescent="0.25">
      <c r="A519" t="s">
        <v>2128</v>
      </c>
      <c r="B519">
        <v>1</v>
      </c>
      <c r="C519" t="s">
        <v>78</v>
      </c>
      <c r="D519" t="s">
        <v>87</v>
      </c>
      <c r="E519" t="s">
        <v>2129</v>
      </c>
      <c r="F519" t="s">
        <v>166</v>
      </c>
      <c r="G519" t="s">
        <v>72</v>
      </c>
      <c r="H519" t="s">
        <v>136</v>
      </c>
      <c r="I519" t="s">
        <v>22</v>
      </c>
      <c r="J519" t="s">
        <v>131</v>
      </c>
      <c r="K519" t="s">
        <v>2130</v>
      </c>
      <c r="L519" t="s">
        <v>2131</v>
      </c>
      <c r="M519">
        <v>7.5277777000000004E-2</v>
      </c>
      <c r="N519">
        <v>1</v>
      </c>
      <c r="O519">
        <v>375</v>
      </c>
      <c r="P519">
        <v>2</v>
      </c>
      <c r="Q519">
        <v>65</v>
      </c>
      <c r="R519">
        <v>7.5277999999999998E-2</v>
      </c>
      <c r="S519">
        <v>28.229165999999999</v>
      </c>
      <c r="T519">
        <v>0.150556</v>
      </c>
      <c r="U519">
        <v>4.8930559999999996</v>
      </c>
    </row>
    <row r="520" spans="1:21" x14ac:dyDescent="0.25">
      <c r="A520" t="s">
        <v>2132</v>
      </c>
      <c r="B520">
        <v>1</v>
      </c>
      <c r="C520" t="s">
        <v>79</v>
      </c>
      <c r="D520" t="s">
        <v>113</v>
      </c>
      <c r="E520" t="s">
        <v>2133</v>
      </c>
      <c r="F520" t="s">
        <v>247</v>
      </c>
      <c r="G520" t="s">
        <v>72</v>
      </c>
      <c r="H520" t="s">
        <v>136</v>
      </c>
      <c r="I520" t="s">
        <v>22</v>
      </c>
      <c r="J520" t="s">
        <v>221</v>
      </c>
      <c r="K520" t="s">
        <v>2134</v>
      </c>
      <c r="L520" t="s">
        <v>2135</v>
      </c>
      <c r="M520">
        <v>8.2202377769999995</v>
      </c>
      <c r="N520">
        <v>0</v>
      </c>
      <c r="O520">
        <v>257</v>
      </c>
      <c r="P520">
        <v>0</v>
      </c>
      <c r="Q520">
        <v>1</v>
      </c>
      <c r="R520">
        <v>0</v>
      </c>
      <c r="S520">
        <v>2112.6011090000002</v>
      </c>
      <c r="T520">
        <v>0</v>
      </c>
      <c r="U520">
        <v>8.2202380000000002</v>
      </c>
    </row>
    <row r="521" spans="1:21" x14ac:dyDescent="0.25">
      <c r="A521" t="s">
        <v>2136</v>
      </c>
      <c r="B521">
        <v>1</v>
      </c>
      <c r="C521" t="s">
        <v>79</v>
      </c>
      <c r="D521" t="s">
        <v>123</v>
      </c>
      <c r="E521" t="s">
        <v>2125</v>
      </c>
      <c r="F521" t="s">
        <v>921</v>
      </c>
      <c r="G521" t="s">
        <v>71</v>
      </c>
      <c r="H521" t="s">
        <v>136</v>
      </c>
      <c r="I521" t="s">
        <v>22</v>
      </c>
      <c r="J521" t="s">
        <v>131</v>
      </c>
      <c r="K521" t="s">
        <v>2137</v>
      </c>
      <c r="L521" t="s">
        <v>2138</v>
      </c>
      <c r="M521">
        <v>0.93362500000000004</v>
      </c>
      <c r="N521">
        <v>0</v>
      </c>
      <c r="O521">
        <v>28</v>
      </c>
      <c r="P521">
        <v>0</v>
      </c>
      <c r="Q521">
        <v>46</v>
      </c>
      <c r="R521">
        <v>0</v>
      </c>
      <c r="S521">
        <v>26.141500000000001</v>
      </c>
      <c r="T521">
        <v>0</v>
      </c>
      <c r="U521">
        <v>42.946750000000002</v>
      </c>
    </row>
    <row r="522" spans="1:21" x14ac:dyDescent="0.25">
      <c r="A522" t="s">
        <v>2139</v>
      </c>
      <c r="B522">
        <v>1</v>
      </c>
      <c r="C522" t="s">
        <v>78</v>
      </c>
      <c r="D522" t="s">
        <v>89</v>
      </c>
      <c r="E522" t="s">
        <v>2140</v>
      </c>
      <c r="F522" t="s">
        <v>247</v>
      </c>
      <c r="G522" t="s">
        <v>72</v>
      </c>
      <c r="H522" t="s">
        <v>136</v>
      </c>
      <c r="I522" t="s">
        <v>22</v>
      </c>
      <c r="J522" t="s">
        <v>221</v>
      </c>
      <c r="K522" t="s">
        <v>2141</v>
      </c>
      <c r="L522" t="s">
        <v>2142</v>
      </c>
      <c r="M522">
        <v>7.7813888880000004</v>
      </c>
      <c r="N522">
        <v>3</v>
      </c>
      <c r="O522">
        <v>13</v>
      </c>
      <c r="P522">
        <v>32</v>
      </c>
      <c r="Q522">
        <v>27</v>
      </c>
      <c r="R522">
        <v>23.344166999999999</v>
      </c>
      <c r="S522">
        <v>101.158056</v>
      </c>
      <c r="T522">
        <v>249.00444400000001</v>
      </c>
      <c r="U522">
        <v>210.0975</v>
      </c>
    </row>
    <row r="523" spans="1:21" x14ac:dyDescent="0.25">
      <c r="A523" t="s">
        <v>2143</v>
      </c>
      <c r="B523">
        <v>1</v>
      </c>
      <c r="C523" t="s">
        <v>78</v>
      </c>
      <c r="D523" t="s">
        <v>85</v>
      </c>
      <c r="E523" t="s">
        <v>2144</v>
      </c>
      <c r="F523" t="s">
        <v>166</v>
      </c>
      <c r="G523" t="s">
        <v>72</v>
      </c>
      <c r="H523" t="s">
        <v>136</v>
      </c>
      <c r="I523" t="s">
        <v>22</v>
      </c>
      <c r="J523" t="s">
        <v>131</v>
      </c>
      <c r="K523" t="s">
        <v>2145</v>
      </c>
      <c r="L523" t="s">
        <v>2146</v>
      </c>
      <c r="M523">
        <v>1.346666666</v>
      </c>
      <c r="N523">
        <v>13</v>
      </c>
      <c r="O523">
        <v>408</v>
      </c>
      <c r="P523">
        <v>0</v>
      </c>
      <c r="Q523">
        <v>1</v>
      </c>
      <c r="R523">
        <v>17.506667</v>
      </c>
      <c r="S523">
        <v>549.44000000000005</v>
      </c>
      <c r="T523">
        <v>0</v>
      </c>
      <c r="U523">
        <v>1.3466670000000001</v>
      </c>
    </row>
    <row r="524" spans="1:21" x14ac:dyDescent="0.25">
      <c r="A524" t="s">
        <v>2147</v>
      </c>
      <c r="B524">
        <v>1</v>
      </c>
      <c r="C524" t="s">
        <v>78</v>
      </c>
      <c r="D524" t="s">
        <v>85</v>
      </c>
      <c r="E524" t="s">
        <v>2148</v>
      </c>
      <c r="F524" t="s">
        <v>166</v>
      </c>
      <c r="G524" t="s">
        <v>72</v>
      </c>
      <c r="H524" t="s">
        <v>136</v>
      </c>
      <c r="I524" t="s">
        <v>22</v>
      </c>
      <c r="J524" t="s">
        <v>131</v>
      </c>
      <c r="K524" t="s">
        <v>2149</v>
      </c>
      <c r="L524" t="s">
        <v>2150</v>
      </c>
      <c r="M524">
        <v>0.86666666599999997</v>
      </c>
      <c r="N524">
        <v>24</v>
      </c>
      <c r="O524">
        <v>3429</v>
      </c>
      <c r="P524">
        <v>0</v>
      </c>
      <c r="Q524">
        <v>0</v>
      </c>
      <c r="R524">
        <v>20.8</v>
      </c>
      <c r="S524">
        <v>2971.799998</v>
      </c>
      <c r="T524">
        <v>0</v>
      </c>
      <c r="U524">
        <v>0</v>
      </c>
    </row>
    <row r="525" spans="1:21" x14ac:dyDescent="0.25">
      <c r="A525" t="s">
        <v>2151</v>
      </c>
      <c r="B525">
        <v>1</v>
      </c>
      <c r="C525" t="s">
        <v>78</v>
      </c>
      <c r="D525" t="s">
        <v>89</v>
      </c>
      <c r="E525" t="s">
        <v>2152</v>
      </c>
      <c r="F525" t="s">
        <v>166</v>
      </c>
      <c r="G525" t="s">
        <v>72</v>
      </c>
      <c r="H525" t="s">
        <v>136</v>
      </c>
      <c r="I525" t="s">
        <v>22</v>
      </c>
      <c r="J525" t="s">
        <v>131</v>
      </c>
      <c r="K525" t="s">
        <v>2153</v>
      </c>
      <c r="L525" t="s">
        <v>2154</v>
      </c>
      <c r="M525">
        <v>4.1849999999999996</v>
      </c>
      <c r="N525">
        <v>5</v>
      </c>
      <c r="O525">
        <v>12</v>
      </c>
      <c r="P525">
        <v>72</v>
      </c>
      <c r="Q525">
        <v>68</v>
      </c>
      <c r="R525">
        <v>20.925000000000001</v>
      </c>
      <c r="S525">
        <v>50.22</v>
      </c>
      <c r="T525">
        <v>301.32</v>
      </c>
      <c r="U525">
        <v>284.58</v>
      </c>
    </row>
    <row r="526" spans="1:21" x14ac:dyDescent="0.25">
      <c r="A526" t="s">
        <v>2155</v>
      </c>
      <c r="B526">
        <v>1</v>
      </c>
      <c r="C526" t="s">
        <v>78</v>
      </c>
      <c r="D526" t="s">
        <v>101</v>
      </c>
      <c r="E526" t="s">
        <v>2156</v>
      </c>
      <c r="F526" t="s">
        <v>231</v>
      </c>
      <c r="G526" t="s">
        <v>71</v>
      </c>
      <c r="H526" t="s">
        <v>136</v>
      </c>
      <c r="I526" t="s">
        <v>22</v>
      </c>
      <c r="J526" t="s">
        <v>131</v>
      </c>
      <c r="K526" t="s">
        <v>2157</v>
      </c>
      <c r="L526" t="s">
        <v>2158</v>
      </c>
      <c r="M526">
        <v>5.0425000000000004</v>
      </c>
      <c r="N526">
        <v>0</v>
      </c>
      <c r="O526">
        <v>1</v>
      </c>
      <c r="P526">
        <v>0</v>
      </c>
      <c r="Q526">
        <v>0</v>
      </c>
      <c r="R526">
        <v>0</v>
      </c>
      <c r="S526">
        <v>5.0425000000000004</v>
      </c>
      <c r="T526">
        <v>0</v>
      </c>
      <c r="U526">
        <v>0</v>
      </c>
    </row>
    <row r="527" spans="1:21" x14ac:dyDescent="0.25">
      <c r="A527" t="s">
        <v>2159</v>
      </c>
      <c r="B527">
        <v>1</v>
      </c>
      <c r="C527" t="s">
        <v>79</v>
      </c>
      <c r="D527" t="s">
        <v>123</v>
      </c>
      <c r="E527" t="s">
        <v>2160</v>
      </c>
      <c r="F527" t="s">
        <v>892</v>
      </c>
      <c r="G527" t="s">
        <v>71</v>
      </c>
      <c r="H527" t="s">
        <v>136</v>
      </c>
      <c r="I527" t="s">
        <v>22</v>
      </c>
      <c r="J527" t="s">
        <v>131</v>
      </c>
      <c r="K527" t="s">
        <v>2161</v>
      </c>
      <c r="L527" t="s">
        <v>2162</v>
      </c>
      <c r="M527">
        <v>1.807222222</v>
      </c>
      <c r="N527">
        <v>0</v>
      </c>
      <c r="O527">
        <v>23</v>
      </c>
      <c r="P527">
        <v>0</v>
      </c>
      <c r="Q527">
        <v>3</v>
      </c>
      <c r="R527">
        <v>0</v>
      </c>
      <c r="S527">
        <v>41.566110999999999</v>
      </c>
      <c r="T527">
        <v>0</v>
      </c>
      <c r="U527">
        <v>5.4216670000000002</v>
      </c>
    </row>
    <row r="528" spans="1:21" x14ac:dyDescent="0.25">
      <c r="A528" t="s">
        <v>2163</v>
      </c>
      <c r="B528">
        <v>1</v>
      </c>
      <c r="C528" t="s">
        <v>79</v>
      </c>
      <c r="D528" t="s">
        <v>113</v>
      </c>
      <c r="E528" t="s">
        <v>2164</v>
      </c>
      <c r="F528" t="s">
        <v>247</v>
      </c>
      <c r="G528" t="s">
        <v>71</v>
      </c>
      <c r="H528" t="s">
        <v>136</v>
      </c>
      <c r="I528" t="s">
        <v>22</v>
      </c>
      <c r="J528" t="s">
        <v>221</v>
      </c>
      <c r="K528" t="s">
        <v>2165</v>
      </c>
      <c r="L528" t="s">
        <v>2166</v>
      </c>
      <c r="M528">
        <v>2.9986111110000002</v>
      </c>
      <c r="N528">
        <v>0</v>
      </c>
      <c r="O528">
        <v>172</v>
      </c>
      <c r="P528">
        <v>0</v>
      </c>
      <c r="Q528">
        <v>0</v>
      </c>
      <c r="R528">
        <v>0</v>
      </c>
      <c r="S528">
        <v>515.76111100000003</v>
      </c>
      <c r="T528">
        <v>0</v>
      </c>
      <c r="U528">
        <v>0</v>
      </c>
    </row>
    <row r="529" spans="1:21" x14ac:dyDescent="0.25">
      <c r="A529" t="s">
        <v>2167</v>
      </c>
      <c r="B529">
        <v>1</v>
      </c>
      <c r="C529" t="s">
        <v>79</v>
      </c>
      <c r="D529" t="s">
        <v>120</v>
      </c>
      <c r="E529" t="s">
        <v>2168</v>
      </c>
      <c r="F529" t="s">
        <v>780</v>
      </c>
      <c r="G529" t="s">
        <v>71</v>
      </c>
      <c r="H529" t="s">
        <v>136</v>
      </c>
      <c r="I529" t="s">
        <v>22</v>
      </c>
      <c r="J529" t="s">
        <v>131</v>
      </c>
      <c r="K529" t="s">
        <v>2169</v>
      </c>
      <c r="L529" t="s">
        <v>2170</v>
      </c>
      <c r="M529">
        <v>0.44750000000000001</v>
      </c>
      <c r="N529">
        <v>0</v>
      </c>
      <c r="O529">
        <v>12</v>
      </c>
      <c r="P529">
        <v>0</v>
      </c>
      <c r="Q529">
        <v>12</v>
      </c>
      <c r="R529">
        <v>0</v>
      </c>
      <c r="S529">
        <v>5.37</v>
      </c>
      <c r="T529">
        <v>0</v>
      </c>
      <c r="U529">
        <v>5.37</v>
      </c>
    </row>
    <row r="530" spans="1:21" x14ac:dyDescent="0.25">
      <c r="A530" t="s">
        <v>2171</v>
      </c>
      <c r="B530">
        <v>1</v>
      </c>
      <c r="C530" t="s">
        <v>78</v>
      </c>
      <c r="D530" t="s">
        <v>86</v>
      </c>
      <c r="E530" t="s">
        <v>2172</v>
      </c>
      <c r="F530" t="s">
        <v>166</v>
      </c>
      <c r="G530" t="s">
        <v>72</v>
      </c>
      <c r="H530" t="s">
        <v>136</v>
      </c>
      <c r="I530" t="s">
        <v>22</v>
      </c>
      <c r="J530" t="s">
        <v>131</v>
      </c>
      <c r="K530" t="s">
        <v>2173</v>
      </c>
      <c r="L530" t="s">
        <v>2174</v>
      </c>
      <c r="M530">
        <v>0.26388888799999999</v>
      </c>
      <c r="N530">
        <v>1</v>
      </c>
      <c r="O530">
        <v>0</v>
      </c>
      <c r="P530">
        <v>0</v>
      </c>
      <c r="Q530">
        <v>0</v>
      </c>
      <c r="R530">
        <v>0.26388899999999998</v>
      </c>
      <c r="S530">
        <v>0</v>
      </c>
      <c r="T530">
        <v>0</v>
      </c>
      <c r="U530">
        <v>0</v>
      </c>
    </row>
    <row r="531" spans="1:21" x14ac:dyDescent="0.25">
      <c r="A531" t="s">
        <v>2175</v>
      </c>
      <c r="B531">
        <v>1</v>
      </c>
      <c r="C531" t="s">
        <v>78</v>
      </c>
      <c r="D531" t="s">
        <v>105</v>
      </c>
      <c r="E531" t="s">
        <v>2176</v>
      </c>
      <c r="F531" t="s">
        <v>231</v>
      </c>
      <c r="G531" t="s">
        <v>71</v>
      </c>
      <c r="H531" t="s">
        <v>136</v>
      </c>
      <c r="I531" t="s">
        <v>22</v>
      </c>
      <c r="J531" t="s">
        <v>131</v>
      </c>
      <c r="K531" t="s">
        <v>2177</v>
      </c>
      <c r="L531" t="s">
        <v>2178</v>
      </c>
      <c r="M531">
        <v>6.7261111109999998</v>
      </c>
      <c r="N531">
        <v>0</v>
      </c>
      <c r="O531">
        <v>8</v>
      </c>
      <c r="P531">
        <v>0</v>
      </c>
      <c r="Q531">
        <v>0</v>
      </c>
      <c r="R531">
        <v>0</v>
      </c>
      <c r="S531">
        <v>53.808889000000001</v>
      </c>
      <c r="T531">
        <v>0</v>
      </c>
      <c r="U531">
        <v>0</v>
      </c>
    </row>
    <row r="532" spans="1:21" x14ac:dyDescent="0.25">
      <c r="A532" t="s">
        <v>2179</v>
      </c>
      <c r="B532">
        <v>1</v>
      </c>
      <c r="C532" t="s">
        <v>78</v>
      </c>
      <c r="D532" t="s">
        <v>86</v>
      </c>
      <c r="E532" t="s">
        <v>2180</v>
      </c>
      <c r="F532" t="s">
        <v>166</v>
      </c>
      <c r="G532" t="s">
        <v>72</v>
      </c>
      <c r="H532" t="s">
        <v>136</v>
      </c>
      <c r="I532" t="s">
        <v>22</v>
      </c>
      <c r="J532" t="s">
        <v>131</v>
      </c>
      <c r="K532" t="s">
        <v>2181</v>
      </c>
      <c r="L532" t="s">
        <v>2182</v>
      </c>
      <c r="M532">
        <v>0.151388888</v>
      </c>
      <c r="N532">
        <v>3</v>
      </c>
      <c r="O532">
        <v>0</v>
      </c>
      <c r="P532">
        <v>0</v>
      </c>
      <c r="Q532">
        <v>0</v>
      </c>
      <c r="R532">
        <v>0.45416699999999999</v>
      </c>
      <c r="S532">
        <v>0</v>
      </c>
      <c r="T532">
        <v>0</v>
      </c>
      <c r="U532">
        <v>0</v>
      </c>
    </row>
    <row r="533" spans="1:21" x14ac:dyDescent="0.25">
      <c r="A533" t="s">
        <v>2183</v>
      </c>
      <c r="B533">
        <v>1</v>
      </c>
      <c r="C533" t="s">
        <v>78</v>
      </c>
      <c r="D533" t="s">
        <v>95</v>
      </c>
      <c r="E533" t="s">
        <v>2184</v>
      </c>
      <c r="F533" t="s">
        <v>313</v>
      </c>
      <c r="G533" t="s">
        <v>71</v>
      </c>
      <c r="H533" t="s">
        <v>136</v>
      </c>
      <c r="I533" t="s">
        <v>22</v>
      </c>
      <c r="J533" t="s">
        <v>131</v>
      </c>
      <c r="K533" t="s">
        <v>2185</v>
      </c>
      <c r="L533" t="s">
        <v>2186</v>
      </c>
      <c r="M533">
        <v>2.375</v>
      </c>
      <c r="N533">
        <v>0</v>
      </c>
      <c r="O533">
        <v>0</v>
      </c>
      <c r="P533">
        <v>0</v>
      </c>
      <c r="Q533">
        <v>3</v>
      </c>
      <c r="R533">
        <v>0</v>
      </c>
      <c r="S533">
        <v>0</v>
      </c>
      <c r="T533">
        <v>0</v>
      </c>
      <c r="U533">
        <v>7.125</v>
      </c>
    </row>
    <row r="534" spans="1:21" x14ac:dyDescent="0.25">
      <c r="A534" t="s">
        <v>2187</v>
      </c>
      <c r="B534">
        <v>1</v>
      </c>
      <c r="C534" t="s">
        <v>78</v>
      </c>
      <c r="D534" t="s">
        <v>95</v>
      </c>
      <c r="E534" t="s">
        <v>2188</v>
      </c>
      <c r="F534" t="s">
        <v>166</v>
      </c>
      <c r="G534" t="s">
        <v>72</v>
      </c>
      <c r="H534" t="s">
        <v>136</v>
      </c>
      <c r="I534" t="s">
        <v>22</v>
      </c>
      <c r="J534" t="s">
        <v>131</v>
      </c>
      <c r="K534" t="s">
        <v>2189</v>
      </c>
      <c r="L534" t="s">
        <v>2190</v>
      </c>
      <c r="M534">
        <v>2.8574999999999999</v>
      </c>
      <c r="N534">
        <v>0</v>
      </c>
      <c r="O534">
        <v>0</v>
      </c>
      <c r="P534">
        <v>48</v>
      </c>
      <c r="Q534">
        <v>1338</v>
      </c>
      <c r="R534">
        <v>0</v>
      </c>
      <c r="S534">
        <v>0</v>
      </c>
      <c r="T534">
        <v>137.16</v>
      </c>
      <c r="U534">
        <v>3823.335</v>
      </c>
    </row>
    <row r="535" spans="1:21" x14ac:dyDescent="0.25">
      <c r="A535" t="s">
        <v>2191</v>
      </c>
      <c r="B535">
        <v>1</v>
      </c>
      <c r="C535" t="s">
        <v>79</v>
      </c>
      <c r="D535" t="s">
        <v>124</v>
      </c>
      <c r="E535" t="s">
        <v>2192</v>
      </c>
      <c r="F535" t="s">
        <v>892</v>
      </c>
      <c r="G535" t="s">
        <v>71</v>
      </c>
      <c r="H535" t="s">
        <v>136</v>
      </c>
      <c r="I535" t="s">
        <v>22</v>
      </c>
      <c r="J535" t="s">
        <v>131</v>
      </c>
      <c r="K535" t="s">
        <v>2193</v>
      </c>
      <c r="L535" t="s">
        <v>2194</v>
      </c>
      <c r="M535">
        <v>3.8777777769999999</v>
      </c>
      <c r="N535">
        <v>0</v>
      </c>
      <c r="O535">
        <v>0</v>
      </c>
      <c r="P535">
        <v>0</v>
      </c>
      <c r="Q535">
        <v>42</v>
      </c>
      <c r="R535">
        <v>0</v>
      </c>
      <c r="S535">
        <v>0</v>
      </c>
      <c r="T535">
        <v>0</v>
      </c>
      <c r="U535">
        <v>162.86666700000001</v>
      </c>
    </row>
    <row r="536" spans="1:21" x14ac:dyDescent="0.25">
      <c r="A536" t="s">
        <v>2195</v>
      </c>
      <c r="B536">
        <v>1</v>
      </c>
      <c r="C536" t="s">
        <v>78</v>
      </c>
      <c r="D536" t="s">
        <v>92</v>
      </c>
      <c r="E536" t="s">
        <v>2196</v>
      </c>
      <c r="F536" t="s">
        <v>847</v>
      </c>
      <c r="G536" t="s">
        <v>71</v>
      </c>
      <c r="H536" t="s">
        <v>136</v>
      </c>
      <c r="I536" t="s">
        <v>22</v>
      </c>
      <c r="J536" t="s">
        <v>131</v>
      </c>
      <c r="K536" t="s">
        <v>2197</v>
      </c>
      <c r="L536" t="s">
        <v>2198</v>
      </c>
      <c r="M536">
        <v>2.1494444439999998</v>
      </c>
      <c r="N536">
        <v>0</v>
      </c>
      <c r="O536">
        <v>1</v>
      </c>
      <c r="P536">
        <v>0</v>
      </c>
      <c r="Q536">
        <v>0</v>
      </c>
      <c r="R536">
        <v>0</v>
      </c>
      <c r="S536">
        <v>2.1494439999999999</v>
      </c>
      <c r="T536">
        <v>0</v>
      </c>
      <c r="U536">
        <v>0</v>
      </c>
    </row>
    <row r="537" spans="1:21" x14ac:dyDescent="0.25">
      <c r="A537" t="s">
        <v>2199</v>
      </c>
      <c r="B537">
        <v>1</v>
      </c>
      <c r="C537" t="s">
        <v>78</v>
      </c>
      <c r="D537" t="s">
        <v>102</v>
      </c>
      <c r="E537" t="s">
        <v>2200</v>
      </c>
      <c r="F537" t="s">
        <v>2201</v>
      </c>
      <c r="G537" t="s">
        <v>72</v>
      </c>
      <c r="H537" t="s">
        <v>136</v>
      </c>
      <c r="I537" t="s">
        <v>22</v>
      </c>
      <c r="J537" t="s">
        <v>221</v>
      </c>
      <c r="K537" t="s">
        <v>2202</v>
      </c>
      <c r="L537" t="s">
        <v>2203</v>
      </c>
      <c r="M537">
        <v>1.4255555550000001</v>
      </c>
      <c r="N537">
        <v>0</v>
      </c>
      <c r="O537">
        <v>0</v>
      </c>
      <c r="P537">
        <v>0</v>
      </c>
      <c r="Q537">
        <v>349</v>
      </c>
      <c r="R537">
        <v>0</v>
      </c>
      <c r="S537">
        <v>0</v>
      </c>
      <c r="T537">
        <v>0</v>
      </c>
      <c r="U537">
        <v>497.518889</v>
      </c>
    </row>
    <row r="538" spans="1:21" x14ac:dyDescent="0.25">
      <c r="A538" t="s">
        <v>2204</v>
      </c>
      <c r="B538">
        <v>1</v>
      </c>
      <c r="C538" t="s">
        <v>79</v>
      </c>
      <c r="D538" t="s">
        <v>123</v>
      </c>
      <c r="E538" t="s">
        <v>2205</v>
      </c>
      <c r="F538" t="s">
        <v>985</v>
      </c>
      <c r="G538" t="s">
        <v>71</v>
      </c>
      <c r="H538" t="s">
        <v>136</v>
      </c>
      <c r="I538" t="s">
        <v>22</v>
      </c>
      <c r="J538" t="s">
        <v>131</v>
      </c>
      <c r="K538" t="s">
        <v>2206</v>
      </c>
      <c r="L538" t="s">
        <v>2207</v>
      </c>
      <c r="M538">
        <v>0.582777777</v>
      </c>
      <c r="N538">
        <v>0</v>
      </c>
      <c r="O538">
        <v>305</v>
      </c>
      <c r="P538">
        <v>0</v>
      </c>
      <c r="Q538">
        <v>0</v>
      </c>
      <c r="R538">
        <v>0</v>
      </c>
      <c r="S538">
        <v>177.74722199999999</v>
      </c>
      <c r="T538">
        <v>0</v>
      </c>
      <c r="U538">
        <v>0</v>
      </c>
    </row>
    <row r="539" spans="1:21" x14ac:dyDescent="0.25">
      <c r="A539" t="s">
        <v>2208</v>
      </c>
      <c r="B539">
        <v>1</v>
      </c>
      <c r="C539" t="s">
        <v>79</v>
      </c>
      <c r="D539" t="s">
        <v>123</v>
      </c>
      <c r="E539" t="s">
        <v>2209</v>
      </c>
      <c r="F539" t="s">
        <v>231</v>
      </c>
      <c r="G539" t="s">
        <v>71</v>
      </c>
      <c r="H539" t="s">
        <v>136</v>
      </c>
      <c r="I539" t="s">
        <v>22</v>
      </c>
      <c r="J539" t="s">
        <v>131</v>
      </c>
      <c r="K539" t="s">
        <v>2210</v>
      </c>
      <c r="L539" t="s">
        <v>2211</v>
      </c>
      <c r="M539">
        <v>4.1849999999999996</v>
      </c>
      <c r="N539">
        <v>0</v>
      </c>
      <c r="O539">
        <v>1</v>
      </c>
      <c r="P539">
        <v>0</v>
      </c>
      <c r="Q539">
        <v>0</v>
      </c>
      <c r="R539">
        <v>0</v>
      </c>
      <c r="S539">
        <v>4.1849999999999996</v>
      </c>
      <c r="T539">
        <v>0</v>
      </c>
      <c r="U539">
        <v>0</v>
      </c>
    </row>
    <row r="540" spans="1:21" x14ac:dyDescent="0.25">
      <c r="A540" t="s">
        <v>2212</v>
      </c>
      <c r="B540">
        <v>1</v>
      </c>
      <c r="C540" t="s">
        <v>79</v>
      </c>
      <c r="D540" t="s">
        <v>113</v>
      </c>
      <c r="E540" t="s">
        <v>2213</v>
      </c>
      <c r="F540" t="s">
        <v>247</v>
      </c>
      <c r="G540" t="s">
        <v>72</v>
      </c>
      <c r="H540" t="s">
        <v>136</v>
      </c>
      <c r="I540" t="s">
        <v>22</v>
      </c>
      <c r="J540" t="s">
        <v>221</v>
      </c>
      <c r="K540" t="s">
        <v>2214</v>
      </c>
      <c r="L540" t="s">
        <v>2215</v>
      </c>
      <c r="M540">
        <v>8.8736044439999997</v>
      </c>
      <c r="N540">
        <v>0</v>
      </c>
      <c r="O540">
        <v>826</v>
      </c>
      <c r="P540">
        <v>0</v>
      </c>
      <c r="Q540">
        <v>1</v>
      </c>
      <c r="R540">
        <v>0</v>
      </c>
      <c r="S540">
        <v>7329.5972709999996</v>
      </c>
      <c r="T540">
        <v>0</v>
      </c>
      <c r="U540">
        <v>8.8736040000000003</v>
      </c>
    </row>
    <row r="541" spans="1:21" x14ac:dyDescent="0.25">
      <c r="A541" t="s">
        <v>2216</v>
      </c>
      <c r="B541">
        <v>1</v>
      </c>
      <c r="C541" t="s">
        <v>79</v>
      </c>
      <c r="D541" t="s">
        <v>113</v>
      </c>
      <c r="E541" t="s">
        <v>2217</v>
      </c>
      <c r="F541" t="s">
        <v>247</v>
      </c>
      <c r="G541" t="s">
        <v>71</v>
      </c>
      <c r="H541" t="s">
        <v>136</v>
      </c>
      <c r="I541" t="s">
        <v>22</v>
      </c>
      <c r="J541" t="s">
        <v>221</v>
      </c>
      <c r="K541" t="s">
        <v>2218</v>
      </c>
      <c r="L541" t="s">
        <v>2219</v>
      </c>
      <c r="M541">
        <v>7.5422222220000004</v>
      </c>
      <c r="N541">
        <v>0</v>
      </c>
      <c r="O541">
        <v>78</v>
      </c>
      <c r="P541">
        <v>0</v>
      </c>
      <c r="Q541">
        <v>0</v>
      </c>
      <c r="R541">
        <v>0</v>
      </c>
      <c r="S541">
        <v>588.29333299999996</v>
      </c>
      <c r="T541">
        <v>0</v>
      </c>
      <c r="U541">
        <v>0</v>
      </c>
    </row>
    <row r="542" spans="1:21" x14ac:dyDescent="0.25">
      <c r="A542" t="s">
        <v>2220</v>
      </c>
      <c r="B542">
        <v>1</v>
      </c>
      <c r="C542" t="s">
        <v>78</v>
      </c>
      <c r="D542" t="s">
        <v>94</v>
      </c>
      <c r="E542" t="s">
        <v>2221</v>
      </c>
      <c r="F542" t="s">
        <v>416</v>
      </c>
      <c r="G542" t="s">
        <v>71</v>
      </c>
      <c r="H542" t="s">
        <v>136</v>
      </c>
      <c r="I542" t="s">
        <v>22</v>
      </c>
      <c r="J542" t="s">
        <v>131</v>
      </c>
      <c r="K542" t="s">
        <v>2222</v>
      </c>
      <c r="L542" t="s">
        <v>2223</v>
      </c>
      <c r="M542">
        <v>0.36861111099999999</v>
      </c>
      <c r="N542">
        <v>0</v>
      </c>
      <c r="O542">
        <v>49</v>
      </c>
      <c r="P542">
        <v>0</v>
      </c>
      <c r="Q542">
        <v>0</v>
      </c>
      <c r="R542">
        <v>0</v>
      </c>
      <c r="S542">
        <v>18.061944</v>
      </c>
      <c r="T542">
        <v>0</v>
      </c>
      <c r="U542">
        <v>0</v>
      </c>
    </row>
    <row r="543" spans="1:21" x14ac:dyDescent="0.25">
      <c r="A543" t="s">
        <v>2224</v>
      </c>
      <c r="B543">
        <v>1</v>
      </c>
      <c r="C543" t="s">
        <v>78</v>
      </c>
      <c r="D543" t="s">
        <v>80</v>
      </c>
      <c r="E543" t="s">
        <v>2225</v>
      </c>
      <c r="F543" t="s">
        <v>313</v>
      </c>
      <c r="G543" t="s">
        <v>71</v>
      </c>
      <c r="H543" t="s">
        <v>136</v>
      </c>
      <c r="I543" t="s">
        <v>22</v>
      </c>
      <c r="J543" t="s">
        <v>131</v>
      </c>
      <c r="K543" t="s">
        <v>2226</v>
      </c>
      <c r="L543" t="s">
        <v>2227</v>
      </c>
      <c r="M543">
        <v>2.6772222220000002</v>
      </c>
      <c r="N543">
        <v>0</v>
      </c>
      <c r="O543">
        <v>55</v>
      </c>
      <c r="P543">
        <v>0</v>
      </c>
      <c r="Q543">
        <v>0</v>
      </c>
      <c r="R543">
        <v>0</v>
      </c>
      <c r="S543">
        <v>147.24722199999999</v>
      </c>
      <c r="T543">
        <v>0</v>
      </c>
      <c r="U543">
        <v>0</v>
      </c>
    </row>
    <row r="544" spans="1:21" x14ac:dyDescent="0.25">
      <c r="A544" t="s">
        <v>2228</v>
      </c>
      <c r="B544">
        <v>1</v>
      </c>
      <c r="C544" t="s">
        <v>78</v>
      </c>
      <c r="D544" t="s">
        <v>103</v>
      </c>
      <c r="E544" t="s">
        <v>2229</v>
      </c>
      <c r="F544" t="s">
        <v>296</v>
      </c>
      <c r="G544" t="s">
        <v>72</v>
      </c>
      <c r="H544" t="s">
        <v>136</v>
      </c>
      <c r="I544" t="s">
        <v>22</v>
      </c>
      <c r="J544" t="s">
        <v>221</v>
      </c>
      <c r="K544" t="s">
        <v>2230</v>
      </c>
      <c r="L544" t="s">
        <v>2231</v>
      </c>
      <c r="M544">
        <v>2.5363888879999998</v>
      </c>
      <c r="N544">
        <v>1</v>
      </c>
      <c r="O544">
        <v>1675</v>
      </c>
      <c r="P544">
        <v>0</v>
      </c>
      <c r="Q544">
        <v>0</v>
      </c>
      <c r="R544">
        <v>2.5363889999999998</v>
      </c>
      <c r="S544">
        <v>4248.4513870000001</v>
      </c>
      <c r="T544">
        <v>0</v>
      </c>
      <c r="U544">
        <v>0</v>
      </c>
    </row>
    <row r="545" spans="1:21" x14ac:dyDescent="0.25">
      <c r="A545" t="s">
        <v>2232</v>
      </c>
      <c r="B545">
        <v>1</v>
      </c>
      <c r="C545" t="s">
        <v>78</v>
      </c>
      <c r="D545" t="s">
        <v>101</v>
      </c>
      <c r="E545" t="s">
        <v>2233</v>
      </c>
      <c r="F545" t="s">
        <v>490</v>
      </c>
      <c r="G545" t="s">
        <v>72</v>
      </c>
      <c r="H545" t="s">
        <v>136</v>
      </c>
      <c r="I545" t="s">
        <v>22</v>
      </c>
      <c r="J545" t="s">
        <v>131</v>
      </c>
      <c r="K545" t="s">
        <v>2234</v>
      </c>
      <c r="L545" t="s">
        <v>2235</v>
      </c>
      <c r="M545">
        <v>1.1019444439999999</v>
      </c>
      <c r="N545">
        <v>9</v>
      </c>
      <c r="O545">
        <v>11586</v>
      </c>
      <c r="P545">
        <v>15</v>
      </c>
      <c r="Q545">
        <v>73</v>
      </c>
      <c r="R545">
        <v>9.9175000000000004</v>
      </c>
      <c r="S545">
        <v>12767.128328000001</v>
      </c>
      <c r="T545">
        <v>16.529167000000001</v>
      </c>
      <c r="U545">
        <v>80.441944000000007</v>
      </c>
    </row>
    <row r="546" spans="1:21" x14ac:dyDescent="0.25">
      <c r="A546" t="s">
        <v>2236</v>
      </c>
      <c r="B546">
        <v>1</v>
      </c>
      <c r="C546" t="s">
        <v>79</v>
      </c>
      <c r="D546" t="s">
        <v>120</v>
      </c>
      <c r="E546" t="s">
        <v>2237</v>
      </c>
      <c r="F546" t="s">
        <v>780</v>
      </c>
      <c r="G546" t="s">
        <v>71</v>
      </c>
      <c r="H546" t="s">
        <v>136</v>
      </c>
      <c r="I546" t="s">
        <v>22</v>
      </c>
      <c r="J546" t="s">
        <v>131</v>
      </c>
      <c r="K546" t="s">
        <v>2238</v>
      </c>
      <c r="L546" t="s">
        <v>2239</v>
      </c>
      <c r="M546">
        <v>1.414070277</v>
      </c>
      <c r="N546">
        <v>0</v>
      </c>
      <c r="O546">
        <v>66</v>
      </c>
      <c r="P546">
        <v>0</v>
      </c>
      <c r="Q546">
        <v>12</v>
      </c>
      <c r="R546">
        <v>0</v>
      </c>
      <c r="S546">
        <v>93.328637999999998</v>
      </c>
      <c r="T546">
        <v>0</v>
      </c>
      <c r="U546">
        <v>16.968843</v>
      </c>
    </row>
    <row r="547" spans="1:21" x14ac:dyDescent="0.25">
      <c r="A547" t="s">
        <v>2240</v>
      </c>
      <c r="B547">
        <v>1</v>
      </c>
      <c r="C547" t="s">
        <v>78</v>
      </c>
      <c r="D547" t="s">
        <v>90</v>
      </c>
      <c r="E547" t="s">
        <v>2241</v>
      </c>
      <c r="F547" t="s">
        <v>231</v>
      </c>
      <c r="G547" t="s">
        <v>71</v>
      </c>
      <c r="H547" t="s">
        <v>136</v>
      </c>
      <c r="I547" t="s">
        <v>22</v>
      </c>
      <c r="J547" t="s">
        <v>131</v>
      </c>
      <c r="K547" t="s">
        <v>2242</v>
      </c>
      <c r="L547" t="s">
        <v>2243</v>
      </c>
      <c r="M547">
        <v>1.966111111</v>
      </c>
      <c r="N547">
        <v>0</v>
      </c>
      <c r="O547">
        <v>0</v>
      </c>
      <c r="P547">
        <v>0</v>
      </c>
      <c r="Q547">
        <v>1</v>
      </c>
      <c r="R547">
        <v>0</v>
      </c>
      <c r="S547">
        <v>0</v>
      </c>
      <c r="T547">
        <v>0</v>
      </c>
      <c r="U547">
        <v>1.9661109999999999</v>
      </c>
    </row>
    <row r="548" spans="1:21" x14ac:dyDescent="0.25">
      <c r="A548" t="s">
        <v>2244</v>
      </c>
      <c r="B548">
        <v>1</v>
      </c>
      <c r="C548" t="s">
        <v>78</v>
      </c>
      <c r="D548" t="s">
        <v>90</v>
      </c>
      <c r="E548" t="s">
        <v>2245</v>
      </c>
      <c r="F548" t="s">
        <v>921</v>
      </c>
      <c r="G548" t="s">
        <v>71</v>
      </c>
      <c r="H548" t="s">
        <v>136</v>
      </c>
      <c r="I548" t="s">
        <v>22</v>
      </c>
      <c r="J548" t="s">
        <v>131</v>
      </c>
      <c r="K548" t="s">
        <v>2246</v>
      </c>
      <c r="L548" t="s">
        <v>2247</v>
      </c>
      <c r="M548">
        <v>0.84888888799999995</v>
      </c>
      <c r="N548">
        <v>0</v>
      </c>
      <c r="O548">
        <v>0</v>
      </c>
      <c r="P548">
        <v>0</v>
      </c>
      <c r="Q548">
        <v>7</v>
      </c>
      <c r="R548">
        <v>0</v>
      </c>
      <c r="S548">
        <v>0</v>
      </c>
      <c r="T548">
        <v>0</v>
      </c>
      <c r="U548">
        <v>5.9422220000000001</v>
      </c>
    </row>
    <row r="549" spans="1:21" x14ac:dyDescent="0.25">
      <c r="A549" t="s">
        <v>2248</v>
      </c>
      <c r="B549">
        <v>1</v>
      </c>
      <c r="C549" t="s">
        <v>78</v>
      </c>
      <c r="D549" t="s">
        <v>90</v>
      </c>
      <c r="E549" t="s">
        <v>2249</v>
      </c>
      <c r="F549" t="s">
        <v>231</v>
      </c>
      <c r="G549" t="s">
        <v>71</v>
      </c>
      <c r="H549" t="s">
        <v>136</v>
      </c>
      <c r="I549" t="s">
        <v>22</v>
      </c>
      <c r="J549" t="s">
        <v>131</v>
      </c>
      <c r="K549" t="s">
        <v>2250</v>
      </c>
      <c r="L549" t="s">
        <v>2251</v>
      </c>
      <c r="M549">
        <v>2.0150000000000001</v>
      </c>
      <c r="N549">
        <v>0</v>
      </c>
      <c r="O549">
        <v>1</v>
      </c>
      <c r="P549">
        <v>0</v>
      </c>
      <c r="Q549">
        <v>0</v>
      </c>
      <c r="R549">
        <v>0</v>
      </c>
      <c r="S549">
        <v>2.0150000000000001</v>
      </c>
      <c r="T549">
        <v>0</v>
      </c>
      <c r="U549">
        <v>0</v>
      </c>
    </row>
    <row r="550" spans="1:21" x14ac:dyDescent="0.25">
      <c r="A550" t="s">
        <v>2252</v>
      </c>
      <c r="B550">
        <v>1</v>
      </c>
      <c r="C550" t="s">
        <v>78</v>
      </c>
      <c r="D550" t="s">
        <v>102</v>
      </c>
      <c r="E550" t="s">
        <v>2253</v>
      </c>
      <c r="F550" t="s">
        <v>296</v>
      </c>
      <c r="G550" t="s">
        <v>72</v>
      </c>
      <c r="H550" t="s">
        <v>136</v>
      </c>
      <c r="I550" t="s">
        <v>22</v>
      </c>
      <c r="J550" t="s">
        <v>221</v>
      </c>
      <c r="K550" t="s">
        <v>2254</v>
      </c>
      <c r="L550" t="s">
        <v>2255</v>
      </c>
      <c r="M550">
        <v>5.079722222</v>
      </c>
      <c r="N550">
        <v>0</v>
      </c>
      <c r="O550">
        <v>0</v>
      </c>
      <c r="P550">
        <v>0</v>
      </c>
      <c r="Q550">
        <v>115</v>
      </c>
      <c r="R550">
        <v>0</v>
      </c>
      <c r="S550">
        <v>0</v>
      </c>
      <c r="T550">
        <v>0</v>
      </c>
      <c r="U550">
        <v>584.16805599999998</v>
      </c>
    </row>
    <row r="551" spans="1:21" x14ac:dyDescent="0.25">
      <c r="A551" t="s">
        <v>2256</v>
      </c>
      <c r="B551">
        <v>1</v>
      </c>
      <c r="C551" t="s">
        <v>78</v>
      </c>
      <c r="D551" t="s">
        <v>80</v>
      </c>
      <c r="E551" t="s">
        <v>2257</v>
      </c>
      <c r="F551" t="s">
        <v>313</v>
      </c>
      <c r="G551" t="s">
        <v>71</v>
      </c>
      <c r="H551" t="s">
        <v>136</v>
      </c>
      <c r="I551" t="s">
        <v>22</v>
      </c>
      <c r="J551" t="s">
        <v>131</v>
      </c>
      <c r="K551" t="s">
        <v>2258</v>
      </c>
      <c r="L551" t="s">
        <v>2259</v>
      </c>
      <c r="M551">
        <v>0.64916666599999995</v>
      </c>
      <c r="N551">
        <v>0</v>
      </c>
      <c r="O551">
        <v>192</v>
      </c>
      <c r="P551">
        <v>0</v>
      </c>
      <c r="Q551">
        <v>0</v>
      </c>
      <c r="R551">
        <v>0</v>
      </c>
      <c r="S551">
        <v>124.64</v>
      </c>
      <c r="T551">
        <v>0</v>
      </c>
      <c r="U551">
        <v>0</v>
      </c>
    </row>
    <row r="552" spans="1:21" x14ac:dyDescent="0.25">
      <c r="A552" t="s">
        <v>2260</v>
      </c>
      <c r="B552">
        <v>1</v>
      </c>
      <c r="C552" t="s">
        <v>78</v>
      </c>
      <c r="D552" t="s">
        <v>90</v>
      </c>
      <c r="E552" t="s">
        <v>2261</v>
      </c>
      <c r="F552" t="s">
        <v>921</v>
      </c>
      <c r="G552" t="s">
        <v>71</v>
      </c>
      <c r="H552" t="s">
        <v>136</v>
      </c>
      <c r="I552" t="s">
        <v>22</v>
      </c>
      <c r="J552" t="s">
        <v>131</v>
      </c>
      <c r="K552" t="s">
        <v>2262</v>
      </c>
      <c r="L552" t="s">
        <v>2263</v>
      </c>
      <c r="M552">
        <v>0.90333333299999996</v>
      </c>
      <c r="N552">
        <v>0</v>
      </c>
      <c r="O552">
        <v>33</v>
      </c>
      <c r="P552">
        <v>0</v>
      </c>
      <c r="Q552">
        <v>0</v>
      </c>
      <c r="R552">
        <v>0</v>
      </c>
      <c r="S552">
        <v>29.81</v>
      </c>
      <c r="T552">
        <v>0</v>
      </c>
      <c r="U552">
        <v>0</v>
      </c>
    </row>
    <row r="553" spans="1:21" x14ac:dyDescent="0.25">
      <c r="A553" t="s">
        <v>2264</v>
      </c>
      <c r="B553">
        <v>1</v>
      </c>
      <c r="C553" t="s">
        <v>78</v>
      </c>
      <c r="D553" t="s">
        <v>103</v>
      </c>
      <c r="E553" t="s">
        <v>2265</v>
      </c>
      <c r="F553" t="s">
        <v>985</v>
      </c>
      <c r="G553" t="s">
        <v>71</v>
      </c>
      <c r="H553" t="s">
        <v>136</v>
      </c>
      <c r="I553" t="s">
        <v>22</v>
      </c>
      <c r="J553" t="s">
        <v>131</v>
      </c>
      <c r="K553" t="s">
        <v>2266</v>
      </c>
      <c r="L553" t="s">
        <v>2267</v>
      </c>
      <c r="M553">
        <v>3</v>
      </c>
      <c r="N553">
        <v>0</v>
      </c>
      <c r="O553">
        <v>157</v>
      </c>
      <c r="P553">
        <v>0</v>
      </c>
      <c r="Q553">
        <v>0</v>
      </c>
      <c r="R553">
        <v>0</v>
      </c>
      <c r="S553">
        <v>471</v>
      </c>
      <c r="T553">
        <v>0</v>
      </c>
      <c r="U553">
        <v>0</v>
      </c>
    </row>
    <row r="554" spans="1:21" x14ac:dyDescent="0.25">
      <c r="A554" t="s">
        <v>2268</v>
      </c>
      <c r="B554">
        <v>1</v>
      </c>
      <c r="C554" t="s">
        <v>78</v>
      </c>
      <c r="D554" t="s">
        <v>103</v>
      </c>
      <c r="E554" t="s">
        <v>2269</v>
      </c>
      <c r="F554" t="s">
        <v>166</v>
      </c>
      <c r="G554" t="s">
        <v>72</v>
      </c>
      <c r="H554" t="s">
        <v>136</v>
      </c>
      <c r="I554" t="s">
        <v>22</v>
      </c>
      <c r="J554" t="s">
        <v>131</v>
      </c>
      <c r="K554" t="s">
        <v>2270</v>
      </c>
      <c r="L554" t="s">
        <v>2271</v>
      </c>
      <c r="M554">
        <v>4.602777777</v>
      </c>
      <c r="N554">
        <v>1</v>
      </c>
      <c r="O554">
        <v>0</v>
      </c>
      <c r="P554">
        <v>0</v>
      </c>
      <c r="Q554">
        <v>0</v>
      </c>
      <c r="R554">
        <v>4.6027779999999998</v>
      </c>
      <c r="S554">
        <v>0</v>
      </c>
      <c r="T554">
        <v>0</v>
      </c>
      <c r="U554">
        <v>0</v>
      </c>
    </row>
    <row r="555" spans="1:21" x14ac:dyDescent="0.25">
      <c r="A555" t="s">
        <v>2272</v>
      </c>
      <c r="B555">
        <v>1</v>
      </c>
      <c r="C555" t="s">
        <v>79</v>
      </c>
      <c r="D555" t="s">
        <v>119</v>
      </c>
      <c r="E555" t="s">
        <v>1448</v>
      </c>
      <c r="F555" t="s">
        <v>166</v>
      </c>
      <c r="G555" t="s">
        <v>72</v>
      </c>
      <c r="H555" t="s">
        <v>136</v>
      </c>
      <c r="I555" t="s">
        <v>22</v>
      </c>
      <c r="J555" t="s">
        <v>131</v>
      </c>
      <c r="K555" t="s">
        <v>2273</v>
      </c>
      <c r="L555" t="s">
        <v>2274</v>
      </c>
      <c r="M555">
        <v>0.36416111099999998</v>
      </c>
      <c r="N555">
        <v>26</v>
      </c>
      <c r="O555">
        <v>812</v>
      </c>
      <c r="P555">
        <v>12</v>
      </c>
      <c r="Q555">
        <v>162</v>
      </c>
      <c r="R555">
        <v>9.4681890000000006</v>
      </c>
      <c r="S555">
        <v>295.69882200000001</v>
      </c>
      <c r="T555">
        <v>4.3699329999999996</v>
      </c>
      <c r="U555">
        <v>58.994100000000003</v>
      </c>
    </row>
    <row r="556" spans="1:21" x14ac:dyDescent="0.25">
      <c r="A556" t="s">
        <v>2275</v>
      </c>
      <c r="B556">
        <v>1</v>
      </c>
      <c r="C556" t="s">
        <v>79</v>
      </c>
      <c r="D556" t="s">
        <v>119</v>
      </c>
      <c r="E556" t="s">
        <v>1448</v>
      </c>
      <c r="F556" t="s">
        <v>166</v>
      </c>
      <c r="G556" t="s">
        <v>72</v>
      </c>
      <c r="H556" t="s">
        <v>136</v>
      </c>
      <c r="I556" t="s">
        <v>22</v>
      </c>
      <c r="J556" t="s">
        <v>131</v>
      </c>
      <c r="K556" t="s">
        <v>2276</v>
      </c>
      <c r="L556" t="s">
        <v>2277</v>
      </c>
      <c r="M556">
        <v>0.70499999999999996</v>
      </c>
      <c r="N556">
        <v>26</v>
      </c>
      <c r="O556">
        <v>790</v>
      </c>
      <c r="P556">
        <v>12</v>
      </c>
      <c r="Q556">
        <v>154</v>
      </c>
      <c r="R556">
        <v>18.329999999999998</v>
      </c>
      <c r="S556">
        <v>556.95000000000005</v>
      </c>
      <c r="T556">
        <v>8.4600000000000009</v>
      </c>
      <c r="U556">
        <v>108.57</v>
      </c>
    </row>
    <row r="557" spans="1:21" x14ac:dyDescent="0.25">
      <c r="A557" t="s">
        <v>2278</v>
      </c>
      <c r="B557">
        <v>1</v>
      </c>
      <c r="C557" t="s">
        <v>78</v>
      </c>
      <c r="D557" t="s">
        <v>98</v>
      </c>
      <c r="E557" t="s">
        <v>2279</v>
      </c>
      <c r="F557" t="s">
        <v>166</v>
      </c>
      <c r="G557" t="s">
        <v>72</v>
      </c>
      <c r="H557" t="s">
        <v>136</v>
      </c>
      <c r="I557" t="s">
        <v>22</v>
      </c>
      <c r="J557" t="s">
        <v>131</v>
      </c>
      <c r="K557" t="s">
        <v>2280</v>
      </c>
      <c r="L557" t="s">
        <v>2281</v>
      </c>
      <c r="M557">
        <v>0.72722222199999997</v>
      </c>
      <c r="N557">
        <v>0</v>
      </c>
      <c r="O557">
        <v>0</v>
      </c>
      <c r="P557">
        <v>20</v>
      </c>
      <c r="Q557">
        <v>16</v>
      </c>
      <c r="R557">
        <v>0</v>
      </c>
      <c r="S557">
        <v>0</v>
      </c>
      <c r="T557">
        <v>14.544444</v>
      </c>
      <c r="U557">
        <v>11.635555999999999</v>
      </c>
    </row>
    <row r="558" spans="1:21" x14ac:dyDescent="0.25">
      <c r="A558" t="s">
        <v>2282</v>
      </c>
      <c r="B558">
        <v>1</v>
      </c>
      <c r="C558" t="s">
        <v>78</v>
      </c>
      <c r="D558" t="s">
        <v>91</v>
      </c>
      <c r="E558" t="s">
        <v>2283</v>
      </c>
      <c r="F558" t="s">
        <v>220</v>
      </c>
      <c r="G558" t="s">
        <v>76</v>
      </c>
      <c r="H558" t="s">
        <v>136</v>
      </c>
      <c r="I558" t="s">
        <v>22</v>
      </c>
      <c r="J558" t="s">
        <v>221</v>
      </c>
      <c r="K558" t="s">
        <v>2284</v>
      </c>
      <c r="L558" t="s">
        <v>2285</v>
      </c>
      <c r="M558">
        <v>0.51555555500000005</v>
      </c>
      <c r="N558">
        <v>34</v>
      </c>
      <c r="O558">
        <v>40871</v>
      </c>
      <c r="P558">
        <v>379</v>
      </c>
      <c r="Q558">
        <v>16288</v>
      </c>
      <c r="R558">
        <v>17.528888999999999</v>
      </c>
      <c r="S558">
        <v>21071.271088000001</v>
      </c>
      <c r="T558">
        <v>195.395555</v>
      </c>
      <c r="U558">
        <v>8397.36888</v>
      </c>
    </row>
    <row r="559" spans="1:21" x14ac:dyDescent="0.25">
      <c r="A559" t="s">
        <v>2286</v>
      </c>
      <c r="B559">
        <v>1</v>
      </c>
      <c r="C559" t="s">
        <v>78</v>
      </c>
      <c r="D559" t="s">
        <v>86</v>
      </c>
      <c r="E559" t="s">
        <v>2287</v>
      </c>
      <c r="F559">
        <v>3</v>
      </c>
      <c r="G559" t="s">
        <v>72</v>
      </c>
      <c r="H559" t="s">
        <v>136</v>
      </c>
      <c r="I559" t="s">
        <v>22</v>
      </c>
      <c r="J559" t="s">
        <v>131</v>
      </c>
      <c r="K559" t="s">
        <v>2288</v>
      </c>
      <c r="L559" t="s">
        <v>2289</v>
      </c>
      <c r="M559">
        <v>10.186111111000001</v>
      </c>
      <c r="N559">
        <v>1</v>
      </c>
      <c r="O559">
        <v>0</v>
      </c>
      <c r="P559">
        <v>0</v>
      </c>
      <c r="Q559">
        <v>0</v>
      </c>
      <c r="R559">
        <v>10.186111</v>
      </c>
      <c r="S559">
        <v>0</v>
      </c>
      <c r="T559">
        <v>0</v>
      </c>
      <c r="U559">
        <v>0</v>
      </c>
    </row>
    <row r="560" spans="1:21" x14ac:dyDescent="0.25">
      <c r="A560" t="s">
        <v>2290</v>
      </c>
      <c r="B560">
        <v>1</v>
      </c>
      <c r="C560" t="s">
        <v>78</v>
      </c>
      <c r="D560" t="s">
        <v>101</v>
      </c>
      <c r="E560" t="s">
        <v>1375</v>
      </c>
      <c r="F560" t="s">
        <v>166</v>
      </c>
      <c r="G560" t="s">
        <v>72</v>
      </c>
      <c r="H560" t="s">
        <v>136</v>
      </c>
      <c r="I560" t="s">
        <v>22</v>
      </c>
      <c r="J560" t="s">
        <v>131</v>
      </c>
      <c r="K560" t="s">
        <v>2291</v>
      </c>
      <c r="L560" t="s">
        <v>2292</v>
      </c>
      <c r="M560">
        <v>0.99453222200000002</v>
      </c>
      <c r="N560">
        <v>4</v>
      </c>
      <c r="O560">
        <v>281</v>
      </c>
      <c r="P560">
        <v>0</v>
      </c>
      <c r="Q560">
        <v>0</v>
      </c>
      <c r="R560">
        <v>3.978129</v>
      </c>
      <c r="S560">
        <v>279.46355399999999</v>
      </c>
      <c r="T560">
        <v>0</v>
      </c>
      <c r="U560">
        <v>0</v>
      </c>
    </row>
    <row r="561" spans="1:21" x14ac:dyDescent="0.25">
      <c r="A561" t="s">
        <v>2293</v>
      </c>
      <c r="B561">
        <v>1</v>
      </c>
      <c r="C561" t="s">
        <v>78</v>
      </c>
      <c r="D561" t="s">
        <v>81</v>
      </c>
      <c r="E561" t="s">
        <v>2294</v>
      </c>
      <c r="F561" t="s">
        <v>129</v>
      </c>
      <c r="G561" t="s">
        <v>72</v>
      </c>
      <c r="H561" t="s">
        <v>136</v>
      </c>
      <c r="I561" t="s">
        <v>22</v>
      </c>
      <c r="J561" t="s">
        <v>131</v>
      </c>
      <c r="K561" t="s">
        <v>2295</v>
      </c>
      <c r="L561" t="s">
        <v>2296</v>
      </c>
      <c r="M561">
        <v>0.21916666600000001</v>
      </c>
      <c r="N561">
        <v>0</v>
      </c>
      <c r="O561">
        <v>594</v>
      </c>
      <c r="P561">
        <v>0</v>
      </c>
      <c r="Q561">
        <v>0</v>
      </c>
      <c r="R561">
        <v>0</v>
      </c>
      <c r="S561">
        <v>130.185</v>
      </c>
      <c r="T561">
        <v>0</v>
      </c>
      <c r="U561">
        <v>0</v>
      </c>
    </row>
    <row r="562" spans="1:21" x14ac:dyDescent="0.25">
      <c r="A562" t="s">
        <v>2297</v>
      </c>
      <c r="B562">
        <v>1</v>
      </c>
      <c r="C562" t="s">
        <v>78</v>
      </c>
      <c r="D562" t="s">
        <v>103</v>
      </c>
      <c r="E562" t="s">
        <v>2298</v>
      </c>
      <c r="F562" t="s">
        <v>129</v>
      </c>
      <c r="G562" t="s">
        <v>72</v>
      </c>
      <c r="H562" t="s">
        <v>136</v>
      </c>
      <c r="I562" t="s">
        <v>22</v>
      </c>
      <c r="J562" t="s">
        <v>131</v>
      </c>
      <c r="K562" t="s">
        <v>2299</v>
      </c>
      <c r="L562" t="s">
        <v>2300</v>
      </c>
      <c r="M562">
        <v>0.62481666599999997</v>
      </c>
      <c r="N562">
        <v>0</v>
      </c>
      <c r="O562">
        <v>0</v>
      </c>
      <c r="P562">
        <v>1</v>
      </c>
      <c r="Q562">
        <v>0</v>
      </c>
      <c r="R562">
        <v>0</v>
      </c>
      <c r="S562">
        <v>0</v>
      </c>
      <c r="T562">
        <v>0.62481699999999996</v>
      </c>
      <c r="U562">
        <v>0</v>
      </c>
    </row>
    <row r="563" spans="1:21" x14ac:dyDescent="0.25">
      <c r="A563" t="s">
        <v>2301</v>
      </c>
      <c r="B563">
        <v>1</v>
      </c>
      <c r="C563" t="s">
        <v>78</v>
      </c>
      <c r="D563" t="s">
        <v>93</v>
      </c>
      <c r="E563" t="s">
        <v>2302</v>
      </c>
      <c r="F563" t="s">
        <v>166</v>
      </c>
      <c r="G563" t="s">
        <v>72</v>
      </c>
      <c r="H563" t="s">
        <v>136</v>
      </c>
      <c r="I563" t="s">
        <v>22</v>
      </c>
      <c r="J563" t="s">
        <v>131</v>
      </c>
      <c r="K563" t="s">
        <v>2303</v>
      </c>
      <c r="L563" t="s">
        <v>2304</v>
      </c>
      <c r="M563">
        <v>0.21666666600000001</v>
      </c>
      <c r="N563">
        <v>1</v>
      </c>
      <c r="O563">
        <v>1327</v>
      </c>
      <c r="P563">
        <v>0</v>
      </c>
      <c r="Q563">
        <v>0</v>
      </c>
      <c r="R563">
        <v>0.216667</v>
      </c>
      <c r="S563">
        <v>287.51666599999999</v>
      </c>
      <c r="T563">
        <v>0</v>
      </c>
      <c r="U563">
        <v>0</v>
      </c>
    </row>
    <row r="564" spans="1:21" x14ac:dyDescent="0.25">
      <c r="A564" t="s">
        <v>2305</v>
      </c>
      <c r="B564">
        <v>1</v>
      </c>
      <c r="C564" t="s">
        <v>78</v>
      </c>
      <c r="D564" t="s">
        <v>94</v>
      </c>
      <c r="E564" t="s">
        <v>2306</v>
      </c>
      <c r="F564" t="s">
        <v>313</v>
      </c>
      <c r="G564" t="s">
        <v>71</v>
      </c>
      <c r="H564" t="s">
        <v>136</v>
      </c>
      <c r="I564" t="s">
        <v>22</v>
      </c>
      <c r="J564" t="s">
        <v>131</v>
      </c>
      <c r="K564" t="s">
        <v>2307</v>
      </c>
      <c r="L564" t="s">
        <v>2308</v>
      </c>
      <c r="M564">
        <v>1.105277777</v>
      </c>
      <c r="N564">
        <v>0</v>
      </c>
      <c r="O564">
        <v>69</v>
      </c>
      <c r="P564">
        <v>0</v>
      </c>
      <c r="Q564">
        <v>0</v>
      </c>
      <c r="R564">
        <v>0</v>
      </c>
      <c r="S564">
        <v>76.264167</v>
      </c>
      <c r="T564">
        <v>0</v>
      </c>
      <c r="U564">
        <v>0</v>
      </c>
    </row>
    <row r="565" spans="1:21" x14ac:dyDescent="0.25">
      <c r="A565" t="s">
        <v>2309</v>
      </c>
      <c r="B565">
        <v>1</v>
      </c>
      <c r="C565" t="s">
        <v>79</v>
      </c>
      <c r="D565" t="s">
        <v>124</v>
      </c>
      <c r="E565" t="s">
        <v>2310</v>
      </c>
      <c r="F565" t="s">
        <v>362</v>
      </c>
      <c r="G565" t="s">
        <v>71</v>
      </c>
      <c r="H565" t="s">
        <v>136</v>
      </c>
      <c r="I565" t="s">
        <v>22</v>
      </c>
      <c r="J565" t="s">
        <v>131</v>
      </c>
      <c r="K565" t="s">
        <v>2311</v>
      </c>
      <c r="L565" t="s">
        <v>2312</v>
      </c>
      <c r="M565">
        <v>1.021666666</v>
      </c>
      <c r="N565">
        <v>0</v>
      </c>
      <c r="O565">
        <v>100</v>
      </c>
      <c r="P565">
        <v>0</v>
      </c>
      <c r="Q565">
        <v>0</v>
      </c>
      <c r="R565">
        <v>0</v>
      </c>
      <c r="S565">
        <v>102.166667</v>
      </c>
      <c r="T565">
        <v>0</v>
      </c>
      <c r="U565">
        <v>0</v>
      </c>
    </row>
    <row r="566" spans="1:21" x14ac:dyDescent="0.25">
      <c r="A566" t="s">
        <v>2313</v>
      </c>
      <c r="B566">
        <v>1</v>
      </c>
      <c r="C566" t="s">
        <v>78</v>
      </c>
      <c r="D566" t="s">
        <v>103</v>
      </c>
      <c r="E566" t="s">
        <v>2314</v>
      </c>
      <c r="F566" t="s">
        <v>367</v>
      </c>
      <c r="G566" t="s">
        <v>72</v>
      </c>
      <c r="H566" t="s">
        <v>136</v>
      </c>
      <c r="I566" t="s">
        <v>22</v>
      </c>
      <c r="J566" t="s">
        <v>131</v>
      </c>
      <c r="K566" t="s">
        <v>2315</v>
      </c>
      <c r="L566" t="s">
        <v>2316</v>
      </c>
      <c r="M566">
        <v>0.45250000000000001</v>
      </c>
      <c r="N566">
        <v>0</v>
      </c>
      <c r="O566">
        <v>511</v>
      </c>
      <c r="P566">
        <v>0</v>
      </c>
      <c r="Q566">
        <v>0</v>
      </c>
      <c r="R566">
        <v>0</v>
      </c>
      <c r="S566">
        <v>231.22749999999999</v>
      </c>
      <c r="T566">
        <v>0</v>
      </c>
      <c r="U566">
        <v>0</v>
      </c>
    </row>
    <row r="567" spans="1:21" x14ac:dyDescent="0.25">
      <c r="A567" t="s">
        <v>2317</v>
      </c>
      <c r="B567">
        <v>1</v>
      </c>
      <c r="C567" t="s">
        <v>79</v>
      </c>
      <c r="D567" t="s">
        <v>114</v>
      </c>
      <c r="E567" t="s">
        <v>2318</v>
      </c>
      <c r="F567" t="s">
        <v>252</v>
      </c>
      <c r="G567" t="s">
        <v>72</v>
      </c>
      <c r="H567" t="s">
        <v>136</v>
      </c>
      <c r="I567" t="s">
        <v>22</v>
      </c>
      <c r="J567" t="s">
        <v>131</v>
      </c>
      <c r="K567" t="s">
        <v>2319</v>
      </c>
      <c r="L567" t="s">
        <v>2320</v>
      </c>
      <c r="M567">
        <v>1.018333333</v>
      </c>
      <c r="N567">
        <v>1</v>
      </c>
      <c r="O567">
        <v>938</v>
      </c>
      <c r="P567">
        <v>0</v>
      </c>
      <c r="Q567">
        <v>2</v>
      </c>
      <c r="R567">
        <v>1.0183329999999999</v>
      </c>
      <c r="S567">
        <v>955.19666600000005</v>
      </c>
      <c r="T567">
        <v>0</v>
      </c>
      <c r="U567">
        <v>2.036667</v>
      </c>
    </row>
    <row r="568" spans="1:21" x14ac:dyDescent="0.25">
      <c r="A568" t="s">
        <v>2321</v>
      </c>
      <c r="B568">
        <v>1</v>
      </c>
      <c r="C568" t="s">
        <v>78</v>
      </c>
      <c r="D568" t="s">
        <v>90</v>
      </c>
      <c r="E568" t="s">
        <v>2322</v>
      </c>
      <c r="F568" t="s">
        <v>296</v>
      </c>
      <c r="G568" t="s">
        <v>71</v>
      </c>
      <c r="H568" t="s">
        <v>136</v>
      </c>
      <c r="I568" t="s">
        <v>22</v>
      </c>
      <c r="J568" t="s">
        <v>221</v>
      </c>
      <c r="K568" t="s">
        <v>2323</v>
      </c>
      <c r="L568" t="s">
        <v>2324</v>
      </c>
      <c r="M568">
        <v>2.8861055549999999</v>
      </c>
      <c r="N568">
        <v>0</v>
      </c>
      <c r="O568">
        <v>219</v>
      </c>
      <c r="P568">
        <v>0</v>
      </c>
      <c r="Q568">
        <v>0</v>
      </c>
      <c r="R568">
        <v>0</v>
      </c>
      <c r="S568">
        <v>632.05711699999995</v>
      </c>
      <c r="T568">
        <v>0</v>
      </c>
      <c r="U568">
        <v>0</v>
      </c>
    </row>
    <row r="569" spans="1:21" x14ac:dyDescent="0.25">
      <c r="A569" t="s">
        <v>2325</v>
      </c>
      <c r="B569">
        <v>1</v>
      </c>
      <c r="C569" t="s">
        <v>78</v>
      </c>
      <c r="D569" t="s">
        <v>90</v>
      </c>
      <c r="E569" t="s">
        <v>2322</v>
      </c>
      <c r="F569" t="s">
        <v>296</v>
      </c>
      <c r="G569" t="s">
        <v>71</v>
      </c>
      <c r="H569" t="s">
        <v>136</v>
      </c>
      <c r="I569" t="s">
        <v>22</v>
      </c>
      <c r="J569" t="s">
        <v>221</v>
      </c>
      <c r="K569" t="s">
        <v>2326</v>
      </c>
      <c r="L569" t="s">
        <v>2327</v>
      </c>
      <c r="M569">
        <v>2.2641666659999999</v>
      </c>
      <c r="N569">
        <v>0</v>
      </c>
      <c r="O569">
        <v>219</v>
      </c>
      <c r="P569">
        <v>0</v>
      </c>
      <c r="Q569">
        <v>0</v>
      </c>
      <c r="R569">
        <v>0</v>
      </c>
      <c r="S569">
        <v>495.85250000000002</v>
      </c>
      <c r="T569">
        <v>0</v>
      </c>
      <c r="U569">
        <v>0</v>
      </c>
    </row>
    <row r="570" spans="1:21" x14ac:dyDescent="0.25">
      <c r="A570" t="s">
        <v>2328</v>
      </c>
      <c r="B570">
        <v>1</v>
      </c>
      <c r="C570" t="s">
        <v>78</v>
      </c>
      <c r="D570" t="s">
        <v>86</v>
      </c>
      <c r="E570" t="s">
        <v>2329</v>
      </c>
      <c r="F570" t="s">
        <v>166</v>
      </c>
      <c r="G570" t="s">
        <v>72</v>
      </c>
      <c r="H570" t="s">
        <v>136</v>
      </c>
      <c r="I570" t="s">
        <v>22</v>
      </c>
      <c r="J570" t="s">
        <v>131</v>
      </c>
      <c r="K570" t="s">
        <v>2330</v>
      </c>
      <c r="L570" t="s">
        <v>2331</v>
      </c>
      <c r="M570">
        <v>4.0328666660000003</v>
      </c>
      <c r="N570">
        <v>2</v>
      </c>
      <c r="O570">
        <v>0</v>
      </c>
      <c r="P570">
        <v>0</v>
      </c>
      <c r="Q570">
        <v>0</v>
      </c>
      <c r="R570">
        <v>8.0657329999999998</v>
      </c>
      <c r="S570">
        <v>0</v>
      </c>
      <c r="T570">
        <v>0</v>
      </c>
      <c r="U570">
        <v>0</v>
      </c>
    </row>
    <row r="571" spans="1:21" x14ac:dyDescent="0.25">
      <c r="A571" t="s">
        <v>2332</v>
      </c>
      <c r="B571">
        <v>1</v>
      </c>
      <c r="C571" t="s">
        <v>78</v>
      </c>
      <c r="D571" t="s">
        <v>103</v>
      </c>
      <c r="E571" t="s">
        <v>2333</v>
      </c>
      <c r="F571" t="s">
        <v>296</v>
      </c>
      <c r="G571" t="s">
        <v>71</v>
      </c>
      <c r="H571" t="s">
        <v>136</v>
      </c>
      <c r="I571" t="s">
        <v>22</v>
      </c>
      <c r="J571" t="s">
        <v>221</v>
      </c>
      <c r="K571" t="s">
        <v>2334</v>
      </c>
      <c r="L571" t="s">
        <v>2335</v>
      </c>
      <c r="M571">
        <v>1.146111111</v>
      </c>
      <c r="N571">
        <v>0</v>
      </c>
      <c r="O571">
        <v>0</v>
      </c>
      <c r="P571">
        <v>0</v>
      </c>
      <c r="Q571">
        <v>9</v>
      </c>
      <c r="R571">
        <v>0</v>
      </c>
      <c r="S571">
        <v>0</v>
      </c>
      <c r="T571">
        <v>0</v>
      </c>
      <c r="U571">
        <v>10.315</v>
      </c>
    </row>
    <row r="572" spans="1:21" x14ac:dyDescent="0.25">
      <c r="A572" t="s">
        <v>2336</v>
      </c>
      <c r="B572">
        <v>1</v>
      </c>
      <c r="C572" t="s">
        <v>78</v>
      </c>
      <c r="D572" t="s">
        <v>86</v>
      </c>
      <c r="E572" t="s">
        <v>1550</v>
      </c>
      <c r="F572" t="s">
        <v>220</v>
      </c>
      <c r="G572" t="s">
        <v>76</v>
      </c>
      <c r="H572" t="s">
        <v>136</v>
      </c>
      <c r="I572" t="s">
        <v>22</v>
      </c>
      <c r="J572" t="s">
        <v>221</v>
      </c>
      <c r="K572" t="s">
        <v>2337</v>
      </c>
      <c r="L572" t="s">
        <v>2338</v>
      </c>
      <c r="M572">
        <v>0.28444444400000002</v>
      </c>
      <c r="N572">
        <v>0</v>
      </c>
      <c r="O572">
        <v>4705</v>
      </c>
      <c r="P572">
        <v>0</v>
      </c>
      <c r="Q572">
        <v>1</v>
      </c>
      <c r="R572">
        <v>0</v>
      </c>
      <c r="S572">
        <v>1338.311109</v>
      </c>
      <c r="T572">
        <v>0</v>
      </c>
      <c r="U572">
        <v>0.28444399999999997</v>
      </c>
    </row>
    <row r="573" spans="1:21" x14ac:dyDescent="0.25">
      <c r="A573" t="s">
        <v>2339</v>
      </c>
      <c r="B573">
        <v>1</v>
      </c>
      <c r="C573" t="s">
        <v>78</v>
      </c>
      <c r="D573" t="s">
        <v>94</v>
      </c>
      <c r="E573" t="s">
        <v>2340</v>
      </c>
      <c r="F573" t="s">
        <v>231</v>
      </c>
      <c r="G573" t="s">
        <v>71</v>
      </c>
      <c r="H573" t="s">
        <v>136</v>
      </c>
      <c r="I573" t="s">
        <v>22</v>
      </c>
      <c r="J573" t="s">
        <v>131</v>
      </c>
      <c r="K573" t="s">
        <v>2341</v>
      </c>
      <c r="L573" t="s">
        <v>2342</v>
      </c>
      <c r="M573">
        <v>1.6983333329999999</v>
      </c>
      <c r="N573">
        <v>0</v>
      </c>
      <c r="O573">
        <v>0</v>
      </c>
      <c r="P573">
        <v>0</v>
      </c>
      <c r="Q573">
        <v>1</v>
      </c>
      <c r="R573">
        <v>0</v>
      </c>
      <c r="S573">
        <v>0</v>
      </c>
      <c r="T573">
        <v>0</v>
      </c>
      <c r="U573">
        <v>1.6983330000000001</v>
      </c>
    </row>
    <row r="574" spans="1:21" x14ac:dyDescent="0.25">
      <c r="A574" t="s">
        <v>2343</v>
      </c>
      <c r="B574">
        <v>1</v>
      </c>
      <c r="C574" t="s">
        <v>78</v>
      </c>
      <c r="D574" t="s">
        <v>94</v>
      </c>
      <c r="E574" t="s">
        <v>2344</v>
      </c>
      <c r="F574" t="s">
        <v>166</v>
      </c>
      <c r="G574" t="s">
        <v>72</v>
      </c>
      <c r="H574" t="s">
        <v>136</v>
      </c>
      <c r="I574" t="s">
        <v>22</v>
      </c>
      <c r="J574" t="s">
        <v>131</v>
      </c>
      <c r="K574" t="s">
        <v>2345</v>
      </c>
      <c r="L574" t="s">
        <v>2346</v>
      </c>
      <c r="M574">
        <v>2.3125</v>
      </c>
      <c r="N574">
        <v>0</v>
      </c>
      <c r="O574">
        <v>7</v>
      </c>
      <c r="P574">
        <v>2</v>
      </c>
      <c r="Q574">
        <v>24</v>
      </c>
      <c r="R574">
        <v>0</v>
      </c>
      <c r="S574">
        <v>16.1875</v>
      </c>
      <c r="T574">
        <v>4.625</v>
      </c>
      <c r="U574">
        <v>55.5</v>
      </c>
    </row>
    <row r="575" spans="1:21" x14ac:dyDescent="0.25">
      <c r="A575" t="s">
        <v>2347</v>
      </c>
      <c r="B575">
        <v>1</v>
      </c>
      <c r="C575" t="s">
        <v>78</v>
      </c>
      <c r="D575" t="s">
        <v>94</v>
      </c>
      <c r="E575" t="s">
        <v>2348</v>
      </c>
      <c r="F575" t="s">
        <v>226</v>
      </c>
      <c r="G575" t="s">
        <v>72</v>
      </c>
      <c r="H575" t="s">
        <v>136</v>
      </c>
      <c r="I575" t="s">
        <v>22</v>
      </c>
      <c r="J575" t="s">
        <v>131</v>
      </c>
      <c r="K575" t="s">
        <v>2349</v>
      </c>
      <c r="L575" t="s">
        <v>2350</v>
      </c>
      <c r="M575">
        <v>2.7675000000000001</v>
      </c>
      <c r="N575">
        <v>5</v>
      </c>
      <c r="O575">
        <v>32</v>
      </c>
      <c r="P575">
        <v>0</v>
      </c>
      <c r="Q575">
        <v>0</v>
      </c>
      <c r="R575">
        <v>13.8375</v>
      </c>
      <c r="S575">
        <v>88.56</v>
      </c>
      <c r="T575">
        <v>0</v>
      </c>
      <c r="U575">
        <v>0</v>
      </c>
    </row>
    <row r="576" spans="1:21" x14ac:dyDescent="0.25">
      <c r="A576" t="s">
        <v>2351</v>
      </c>
      <c r="B576">
        <v>1</v>
      </c>
      <c r="C576" t="s">
        <v>78</v>
      </c>
      <c r="D576" t="s">
        <v>94</v>
      </c>
      <c r="E576" t="s">
        <v>2344</v>
      </c>
      <c r="F576" t="s">
        <v>166</v>
      </c>
      <c r="G576" t="s">
        <v>72</v>
      </c>
      <c r="H576" t="s">
        <v>136</v>
      </c>
      <c r="I576" t="s">
        <v>22</v>
      </c>
      <c r="J576" t="s">
        <v>131</v>
      </c>
      <c r="K576" t="s">
        <v>2352</v>
      </c>
      <c r="L576" t="s">
        <v>2353</v>
      </c>
      <c r="M576">
        <v>0.54583333300000003</v>
      </c>
      <c r="N576">
        <v>0</v>
      </c>
      <c r="O576">
        <v>7</v>
      </c>
      <c r="P576">
        <v>2</v>
      </c>
      <c r="Q576">
        <v>24</v>
      </c>
      <c r="R576">
        <v>0</v>
      </c>
      <c r="S576">
        <v>3.8208329999999999</v>
      </c>
      <c r="T576">
        <v>1.0916669999999999</v>
      </c>
      <c r="U576">
        <v>13.1</v>
      </c>
    </row>
    <row r="577" spans="1:21" x14ac:dyDescent="0.25">
      <c r="A577" t="s">
        <v>2354</v>
      </c>
      <c r="B577">
        <v>1</v>
      </c>
      <c r="C577" t="s">
        <v>78</v>
      </c>
      <c r="D577" t="s">
        <v>103</v>
      </c>
      <c r="E577" t="s">
        <v>2355</v>
      </c>
      <c r="F577" t="s">
        <v>362</v>
      </c>
      <c r="G577" t="s">
        <v>71</v>
      </c>
      <c r="H577" t="s">
        <v>136</v>
      </c>
      <c r="I577" t="s">
        <v>22</v>
      </c>
      <c r="J577" t="s">
        <v>131</v>
      </c>
      <c r="K577" t="s">
        <v>2356</v>
      </c>
      <c r="L577" t="s">
        <v>2357</v>
      </c>
      <c r="M577">
        <v>2.474444444</v>
      </c>
      <c r="N577">
        <v>0</v>
      </c>
      <c r="O577">
        <v>660</v>
      </c>
      <c r="P577">
        <v>0</v>
      </c>
      <c r="Q577">
        <v>0</v>
      </c>
      <c r="R577">
        <v>0</v>
      </c>
      <c r="S577">
        <v>1633.133333</v>
      </c>
      <c r="T577">
        <v>0</v>
      </c>
      <c r="U577">
        <v>0</v>
      </c>
    </row>
    <row r="578" spans="1:21" x14ac:dyDescent="0.25">
      <c r="A578" t="s">
        <v>2358</v>
      </c>
      <c r="B578">
        <v>1</v>
      </c>
      <c r="C578" t="s">
        <v>78</v>
      </c>
      <c r="D578" t="s">
        <v>94</v>
      </c>
      <c r="E578" t="s">
        <v>2359</v>
      </c>
      <c r="F578" t="s">
        <v>780</v>
      </c>
      <c r="G578" t="s">
        <v>71</v>
      </c>
      <c r="H578" t="s">
        <v>136</v>
      </c>
      <c r="I578" t="s">
        <v>22</v>
      </c>
      <c r="J578" t="s">
        <v>131</v>
      </c>
      <c r="K578" t="s">
        <v>2360</v>
      </c>
      <c r="L578" t="s">
        <v>2361</v>
      </c>
      <c r="M578">
        <v>5.0319444439999996</v>
      </c>
      <c r="N578">
        <v>0</v>
      </c>
      <c r="O578">
        <v>0</v>
      </c>
      <c r="P578">
        <v>0</v>
      </c>
      <c r="Q578">
        <v>7</v>
      </c>
      <c r="R578">
        <v>0</v>
      </c>
      <c r="S578">
        <v>0</v>
      </c>
      <c r="T578">
        <v>0</v>
      </c>
      <c r="U578">
        <v>35.223610999999998</v>
      </c>
    </row>
    <row r="579" spans="1:21" x14ac:dyDescent="0.25">
      <c r="A579" t="s">
        <v>2362</v>
      </c>
      <c r="B579">
        <v>1</v>
      </c>
      <c r="C579" t="s">
        <v>78</v>
      </c>
      <c r="D579" t="s">
        <v>94</v>
      </c>
      <c r="E579" t="s">
        <v>2363</v>
      </c>
      <c r="F579" t="s">
        <v>231</v>
      </c>
      <c r="G579" t="s">
        <v>71</v>
      </c>
      <c r="H579" t="s">
        <v>136</v>
      </c>
      <c r="I579" t="s">
        <v>22</v>
      </c>
      <c r="J579" t="s">
        <v>131</v>
      </c>
      <c r="K579" t="s">
        <v>2364</v>
      </c>
      <c r="L579" t="s">
        <v>2365</v>
      </c>
      <c r="M579">
        <v>3.3305555550000001</v>
      </c>
      <c r="N579">
        <v>0</v>
      </c>
      <c r="O579">
        <v>2</v>
      </c>
      <c r="P579">
        <v>0</v>
      </c>
      <c r="Q579">
        <v>0</v>
      </c>
      <c r="R579">
        <v>0</v>
      </c>
      <c r="S579">
        <v>6.661111</v>
      </c>
      <c r="T579">
        <v>0</v>
      </c>
      <c r="U579">
        <v>0</v>
      </c>
    </row>
    <row r="580" spans="1:21" x14ac:dyDescent="0.25">
      <c r="A580" t="s">
        <v>2366</v>
      </c>
      <c r="B580">
        <v>1</v>
      </c>
      <c r="C580" t="s">
        <v>78</v>
      </c>
      <c r="D580" t="s">
        <v>94</v>
      </c>
      <c r="E580" t="s">
        <v>2367</v>
      </c>
      <c r="F580" t="s">
        <v>231</v>
      </c>
      <c r="G580" t="s">
        <v>71</v>
      </c>
      <c r="H580" t="s">
        <v>136</v>
      </c>
      <c r="I580" t="s">
        <v>22</v>
      </c>
      <c r="J580" t="s">
        <v>131</v>
      </c>
      <c r="K580" t="s">
        <v>2368</v>
      </c>
      <c r="L580" t="s">
        <v>2369</v>
      </c>
      <c r="M580">
        <v>7.125277777</v>
      </c>
      <c r="N580">
        <v>0</v>
      </c>
      <c r="O580">
        <v>1</v>
      </c>
      <c r="P580">
        <v>0</v>
      </c>
      <c r="Q580">
        <v>0</v>
      </c>
      <c r="R580">
        <v>0</v>
      </c>
      <c r="S580">
        <v>7.1252779999999998</v>
      </c>
      <c r="T580">
        <v>0</v>
      </c>
      <c r="U580">
        <v>0</v>
      </c>
    </row>
    <row r="581" spans="1:21" x14ac:dyDescent="0.25">
      <c r="A581" t="s">
        <v>2370</v>
      </c>
      <c r="B581">
        <v>1</v>
      </c>
      <c r="C581" t="s">
        <v>79</v>
      </c>
      <c r="D581" t="s">
        <v>123</v>
      </c>
      <c r="E581" t="s">
        <v>2371</v>
      </c>
      <c r="F581" t="s">
        <v>231</v>
      </c>
      <c r="G581" t="s">
        <v>71</v>
      </c>
      <c r="H581" t="s">
        <v>136</v>
      </c>
      <c r="I581" t="s">
        <v>22</v>
      </c>
      <c r="J581" t="s">
        <v>131</v>
      </c>
      <c r="K581" t="s">
        <v>2372</v>
      </c>
      <c r="L581" t="s">
        <v>2373</v>
      </c>
      <c r="M581">
        <v>5.216388888</v>
      </c>
      <c r="N581">
        <v>0</v>
      </c>
      <c r="O581">
        <v>4</v>
      </c>
      <c r="P581">
        <v>0</v>
      </c>
      <c r="Q581">
        <v>0</v>
      </c>
      <c r="R581">
        <v>0</v>
      </c>
      <c r="S581">
        <v>20.865556000000002</v>
      </c>
      <c r="T581">
        <v>0</v>
      </c>
      <c r="U581">
        <v>0</v>
      </c>
    </row>
    <row r="582" spans="1:21" x14ac:dyDescent="0.25">
      <c r="A582" t="s">
        <v>2374</v>
      </c>
      <c r="B582">
        <v>1</v>
      </c>
      <c r="C582" t="s">
        <v>78</v>
      </c>
      <c r="D582" t="s">
        <v>94</v>
      </c>
      <c r="E582" t="s">
        <v>2375</v>
      </c>
      <c r="F582" t="s">
        <v>362</v>
      </c>
      <c r="G582" t="s">
        <v>71</v>
      </c>
      <c r="H582" t="s">
        <v>136</v>
      </c>
      <c r="I582" t="s">
        <v>22</v>
      </c>
      <c r="J582" t="s">
        <v>131</v>
      </c>
      <c r="K582" t="s">
        <v>2376</v>
      </c>
      <c r="L582" t="s">
        <v>2377</v>
      </c>
      <c r="M582">
        <v>2.6163888879999999</v>
      </c>
      <c r="N582">
        <v>0</v>
      </c>
      <c r="O582">
        <v>27</v>
      </c>
      <c r="P582">
        <v>0</v>
      </c>
      <c r="Q582">
        <v>0</v>
      </c>
      <c r="R582">
        <v>0</v>
      </c>
      <c r="S582">
        <v>70.642499999999998</v>
      </c>
      <c r="T582">
        <v>0</v>
      </c>
      <c r="U582">
        <v>0</v>
      </c>
    </row>
    <row r="583" spans="1:21" x14ac:dyDescent="0.25">
      <c r="A583" t="s">
        <v>2378</v>
      </c>
      <c r="B583">
        <v>1</v>
      </c>
      <c r="C583" t="s">
        <v>78</v>
      </c>
      <c r="D583" t="s">
        <v>105</v>
      </c>
      <c r="E583" t="s">
        <v>2379</v>
      </c>
      <c r="F583" t="s">
        <v>1016</v>
      </c>
      <c r="G583" t="s">
        <v>71</v>
      </c>
      <c r="H583" t="s">
        <v>136</v>
      </c>
      <c r="I583" t="s">
        <v>22</v>
      </c>
      <c r="J583" t="s">
        <v>131</v>
      </c>
      <c r="K583" t="s">
        <v>2380</v>
      </c>
      <c r="L583" t="s">
        <v>2381</v>
      </c>
      <c r="M583">
        <v>0.93444444400000004</v>
      </c>
      <c r="N583">
        <v>0</v>
      </c>
      <c r="O583">
        <v>199</v>
      </c>
      <c r="P583">
        <v>0</v>
      </c>
      <c r="Q583">
        <v>0</v>
      </c>
      <c r="R583">
        <v>0</v>
      </c>
      <c r="S583">
        <v>185.954444</v>
      </c>
      <c r="T583">
        <v>0</v>
      </c>
      <c r="U583">
        <v>0</v>
      </c>
    </row>
    <row r="584" spans="1:21" x14ac:dyDescent="0.25">
      <c r="A584" t="s">
        <v>2382</v>
      </c>
      <c r="B584">
        <v>1</v>
      </c>
      <c r="C584" t="s">
        <v>78</v>
      </c>
      <c r="D584" t="s">
        <v>105</v>
      </c>
      <c r="E584" t="s">
        <v>2383</v>
      </c>
      <c r="F584" t="s">
        <v>747</v>
      </c>
      <c r="G584" t="s">
        <v>72</v>
      </c>
      <c r="H584" t="s">
        <v>136</v>
      </c>
      <c r="I584" t="s">
        <v>22</v>
      </c>
      <c r="J584" t="s">
        <v>131</v>
      </c>
      <c r="K584" t="s">
        <v>2384</v>
      </c>
      <c r="L584" t="s">
        <v>2385</v>
      </c>
      <c r="M584">
        <v>1.2980555549999999</v>
      </c>
      <c r="N584">
        <v>0</v>
      </c>
      <c r="O584">
        <v>2402</v>
      </c>
      <c r="P584">
        <v>0</v>
      </c>
      <c r="Q584">
        <v>0</v>
      </c>
      <c r="R584">
        <v>0</v>
      </c>
      <c r="S584">
        <v>3117.929443</v>
      </c>
      <c r="T584">
        <v>0</v>
      </c>
      <c r="U584">
        <v>0</v>
      </c>
    </row>
    <row r="585" spans="1:21" x14ac:dyDescent="0.25">
      <c r="A585" t="s">
        <v>2386</v>
      </c>
      <c r="B585">
        <v>1</v>
      </c>
      <c r="C585" t="s">
        <v>78</v>
      </c>
      <c r="D585" t="s">
        <v>101</v>
      </c>
      <c r="E585" t="s">
        <v>2387</v>
      </c>
      <c r="F585" t="s">
        <v>313</v>
      </c>
      <c r="G585" t="s">
        <v>71</v>
      </c>
      <c r="H585" t="s">
        <v>136</v>
      </c>
      <c r="I585" t="s">
        <v>22</v>
      </c>
      <c r="J585" t="s">
        <v>131</v>
      </c>
      <c r="K585" t="s">
        <v>2388</v>
      </c>
      <c r="L585" t="s">
        <v>2389</v>
      </c>
      <c r="M585">
        <v>0.97277777700000001</v>
      </c>
      <c r="N585">
        <v>0</v>
      </c>
      <c r="O585">
        <v>203</v>
      </c>
      <c r="P585">
        <v>0</v>
      </c>
      <c r="Q585">
        <v>0</v>
      </c>
      <c r="R585">
        <v>0</v>
      </c>
      <c r="S585">
        <v>197.47388900000001</v>
      </c>
      <c r="T585">
        <v>0</v>
      </c>
      <c r="U585">
        <v>0</v>
      </c>
    </row>
    <row r="586" spans="1:21" x14ac:dyDescent="0.25">
      <c r="A586" t="s">
        <v>2390</v>
      </c>
      <c r="B586">
        <v>1</v>
      </c>
      <c r="C586" t="s">
        <v>78</v>
      </c>
      <c r="D586" t="s">
        <v>94</v>
      </c>
      <c r="E586" t="s">
        <v>2391</v>
      </c>
      <c r="F586" t="s">
        <v>231</v>
      </c>
      <c r="G586" t="s">
        <v>71</v>
      </c>
      <c r="H586" t="s">
        <v>136</v>
      </c>
      <c r="I586" t="s">
        <v>22</v>
      </c>
      <c r="J586" t="s">
        <v>131</v>
      </c>
      <c r="K586" t="s">
        <v>2392</v>
      </c>
      <c r="L586" t="s">
        <v>2393</v>
      </c>
      <c r="M586">
        <v>3.5522222220000002</v>
      </c>
      <c r="N586">
        <v>0</v>
      </c>
      <c r="O586">
        <v>2</v>
      </c>
      <c r="P586">
        <v>0</v>
      </c>
      <c r="Q586">
        <v>0</v>
      </c>
      <c r="R586">
        <v>0</v>
      </c>
      <c r="S586">
        <v>7.104444</v>
      </c>
      <c r="T586">
        <v>0</v>
      </c>
      <c r="U586">
        <v>0</v>
      </c>
    </row>
    <row r="587" spans="1:21" x14ac:dyDescent="0.25">
      <c r="A587" t="s">
        <v>2394</v>
      </c>
      <c r="B587">
        <v>1</v>
      </c>
      <c r="C587" t="s">
        <v>78</v>
      </c>
      <c r="D587" t="s">
        <v>101</v>
      </c>
      <c r="E587" t="s">
        <v>2395</v>
      </c>
      <c r="F587" t="s">
        <v>247</v>
      </c>
      <c r="G587" t="s">
        <v>71</v>
      </c>
      <c r="H587" t="s">
        <v>136</v>
      </c>
      <c r="I587" t="s">
        <v>22</v>
      </c>
      <c r="J587" t="s">
        <v>221</v>
      </c>
      <c r="K587" t="s">
        <v>2396</v>
      </c>
      <c r="L587" t="s">
        <v>2397</v>
      </c>
      <c r="M587">
        <v>3.3122222219999999</v>
      </c>
      <c r="N587">
        <v>0</v>
      </c>
      <c r="O587">
        <v>635</v>
      </c>
      <c r="P587">
        <v>0</v>
      </c>
      <c r="Q587">
        <v>0</v>
      </c>
      <c r="R587">
        <v>0</v>
      </c>
      <c r="S587">
        <v>2103.2611109999998</v>
      </c>
      <c r="T587">
        <v>0</v>
      </c>
      <c r="U587">
        <v>0</v>
      </c>
    </row>
    <row r="588" spans="1:21" x14ac:dyDescent="0.25">
      <c r="A588" t="s">
        <v>2398</v>
      </c>
      <c r="B588">
        <v>1</v>
      </c>
      <c r="C588" t="s">
        <v>78</v>
      </c>
      <c r="D588" t="s">
        <v>101</v>
      </c>
      <c r="E588" t="s">
        <v>2399</v>
      </c>
      <c r="F588" t="s">
        <v>247</v>
      </c>
      <c r="G588" t="s">
        <v>71</v>
      </c>
      <c r="H588" t="s">
        <v>136</v>
      </c>
      <c r="I588" t="s">
        <v>22</v>
      </c>
      <c r="J588" t="s">
        <v>221</v>
      </c>
      <c r="K588" t="s">
        <v>2400</v>
      </c>
      <c r="L588" t="s">
        <v>2401</v>
      </c>
      <c r="M588">
        <v>1.6472222219999999</v>
      </c>
      <c r="N588">
        <v>0</v>
      </c>
      <c r="O588">
        <v>536</v>
      </c>
      <c r="P588">
        <v>0</v>
      </c>
      <c r="Q588">
        <v>0</v>
      </c>
      <c r="R588">
        <v>0</v>
      </c>
      <c r="S588">
        <v>882.91111100000001</v>
      </c>
      <c r="T588">
        <v>0</v>
      </c>
      <c r="U588">
        <v>0</v>
      </c>
    </row>
    <row r="589" spans="1:21" x14ac:dyDescent="0.25">
      <c r="A589" t="s">
        <v>2402</v>
      </c>
      <c r="B589">
        <v>1</v>
      </c>
      <c r="C589" t="s">
        <v>78</v>
      </c>
      <c r="D589" t="s">
        <v>94</v>
      </c>
      <c r="E589" t="s">
        <v>2344</v>
      </c>
      <c r="F589" t="s">
        <v>166</v>
      </c>
      <c r="G589" t="s">
        <v>72</v>
      </c>
      <c r="H589" t="s">
        <v>136</v>
      </c>
      <c r="I589" t="s">
        <v>22</v>
      </c>
      <c r="J589" t="s">
        <v>131</v>
      </c>
      <c r="K589" t="s">
        <v>2403</v>
      </c>
      <c r="L589" t="s">
        <v>2404</v>
      </c>
      <c r="M589">
        <v>2.0472222219999998</v>
      </c>
      <c r="N589">
        <v>0</v>
      </c>
      <c r="O589">
        <v>7</v>
      </c>
      <c r="P589">
        <v>2</v>
      </c>
      <c r="Q589">
        <v>24</v>
      </c>
      <c r="R589">
        <v>0</v>
      </c>
      <c r="S589">
        <v>14.330556</v>
      </c>
      <c r="T589">
        <v>4.0944440000000002</v>
      </c>
      <c r="U589">
        <v>49.133333</v>
      </c>
    </row>
    <row r="590" spans="1:21" x14ac:dyDescent="0.25">
      <c r="A590" t="s">
        <v>2405</v>
      </c>
      <c r="B590">
        <v>1</v>
      </c>
      <c r="C590" t="s">
        <v>79</v>
      </c>
      <c r="D590" t="s">
        <v>112</v>
      </c>
      <c r="E590" t="s">
        <v>2406</v>
      </c>
      <c r="F590" t="s">
        <v>313</v>
      </c>
      <c r="G590" t="s">
        <v>71</v>
      </c>
      <c r="H590" t="s">
        <v>136</v>
      </c>
      <c r="I590" t="s">
        <v>22</v>
      </c>
      <c r="J590" t="s">
        <v>131</v>
      </c>
      <c r="K590" t="s">
        <v>2407</v>
      </c>
      <c r="L590" t="s">
        <v>2408</v>
      </c>
      <c r="M590">
        <v>1.055555555</v>
      </c>
      <c r="N590">
        <v>0</v>
      </c>
      <c r="O590">
        <v>56</v>
      </c>
      <c r="P590">
        <v>0</v>
      </c>
      <c r="Q590">
        <v>0</v>
      </c>
      <c r="R590">
        <v>0</v>
      </c>
      <c r="S590">
        <v>59.111111000000001</v>
      </c>
      <c r="T590">
        <v>0</v>
      </c>
      <c r="U590">
        <v>0</v>
      </c>
    </row>
    <row r="591" spans="1:21" x14ac:dyDescent="0.25">
      <c r="A591" t="s">
        <v>2409</v>
      </c>
      <c r="B591">
        <v>1</v>
      </c>
      <c r="C591" t="s">
        <v>78</v>
      </c>
      <c r="D591" t="s">
        <v>103</v>
      </c>
      <c r="E591" t="s">
        <v>2410</v>
      </c>
      <c r="F591" t="s">
        <v>2411</v>
      </c>
      <c r="G591" t="s">
        <v>71</v>
      </c>
      <c r="H591" t="s">
        <v>136</v>
      </c>
      <c r="I591" t="s">
        <v>22</v>
      </c>
      <c r="J591" t="s">
        <v>131</v>
      </c>
      <c r="K591" t="s">
        <v>2412</v>
      </c>
      <c r="L591" t="s">
        <v>2413</v>
      </c>
      <c r="M591">
        <v>1.9990786110000001</v>
      </c>
      <c r="N591">
        <v>0</v>
      </c>
      <c r="O591">
        <v>493</v>
      </c>
      <c r="P591">
        <v>0</v>
      </c>
      <c r="Q591">
        <v>0</v>
      </c>
      <c r="R591">
        <v>0</v>
      </c>
      <c r="S591">
        <v>985.54575499999999</v>
      </c>
      <c r="T591">
        <v>0</v>
      </c>
      <c r="U591">
        <v>0</v>
      </c>
    </row>
    <row r="592" spans="1:21" x14ac:dyDescent="0.25">
      <c r="A592" t="s">
        <v>2414</v>
      </c>
      <c r="B592">
        <v>1</v>
      </c>
      <c r="C592" t="s">
        <v>78</v>
      </c>
      <c r="D592" t="s">
        <v>94</v>
      </c>
      <c r="E592" t="s">
        <v>2415</v>
      </c>
      <c r="F592" t="s">
        <v>231</v>
      </c>
      <c r="G592" t="s">
        <v>71</v>
      </c>
      <c r="H592" t="s">
        <v>136</v>
      </c>
      <c r="I592" t="s">
        <v>22</v>
      </c>
      <c r="J592" t="s">
        <v>131</v>
      </c>
      <c r="K592" t="s">
        <v>2416</v>
      </c>
      <c r="L592" t="s">
        <v>2417</v>
      </c>
      <c r="M592">
        <v>1.741666666</v>
      </c>
      <c r="N592">
        <v>0</v>
      </c>
      <c r="O592">
        <v>1</v>
      </c>
      <c r="P592">
        <v>0</v>
      </c>
      <c r="Q592">
        <v>0</v>
      </c>
      <c r="R592">
        <v>0</v>
      </c>
      <c r="S592">
        <v>1.7416670000000001</v>
      </c>
      <c r="T592">
        <v>0</v>
      </c>
      <c r="U592">
        <v>0</v>
      </c>
    </row>
    <row r="593" spans="1:21" x14ac:dyDescent="0.25">
      <c r="A593" t="s">
        <v>2418</v>
      </c>
      <c r="B593">
        <v>1</v>
      </c>
      <c r="C593" t="s">
        <v>79</v>
      </c>
      <c r="D593" t="s">
        <v>114</v>
      </c>
      <c r="E593" t="s">
        <v>2419</v>
      </c>
      <c r="F593" t="s">
        <v>934</v>
      </c>
      <c r="G593" t="s">
        <v>71</v>
      </c>
      <c r="H593" t="s">
        <v>136</v>
      </c>
      <c r="I593" t="s">
        <v>22</v>
      </c>
      <c r="J593" t="s">
        <v>131</v>
      </c>
      <c r="K593" t="s">
        <v>1764</v>
      </c>
      <c r="L593" t="s">
        <v>2420</v>
      </c>
      <c r="M593">
        <v>1.0275000000000001</v>
      </c>
      <c r="N593">
        <v>0</v>
      </c>
      <c r="O593">
        <v>1</v>
      </c>
      <c r="P593">
        <v>0</v>
      </c>
      <c r="Q593">
        <v>0</v>
      </c>
      <c r="R593">
        <v>0</v>
      </c>
      <c r="S593">
        <v>1.0275000000000001</v>
      </c>
      <c r="T593">
        <v>0</v>
      </c>
      <c r="U593">
        <v>0</v>
      </c>
    </row>
    <row r="594" spans="1:21" x14ac:dyDescent="0.25">
      <c r="A594" t="s">
        <v>2421</v>
      </c>
      <c r="B594">
        <v>1</v>
      </c>
      <c r="C594" t="s">
        <v>78</v>
      </c>
      <c r="D594" t="s">
        <v>90</v>
      </c>
      <c r="E594" t="s">
        <v>2422</v>
      </c>
      <c r="F594" t="s">
        <v>296</v>
      </c>
      <c r="G594" t="s">
        <v>71</v>
      </c>
      <c r="H594" t="s">
        <v>136</v>
      </c>
      <c r="I594" t="s">
        <v>22</v>
      </c>
      <c r="J594" t="s">
        <v>221</v>
      </c>
      <c r="K594" t="s">
        <v>2423</v>
      </c>
      <c r="L594" t="s">
        <v>2424</v>
      </c>
      <c r="M594">
        <v>4.0347222220000001</v>
      </c>
      <c r="N594">
        <v>0</v>
      </c>
      <c r="O594">
        <v>228</v>
      </c>
      <c r="P594">
        <v>0</v>
      </c>
      <c r="Q594">
        <v>0</v>
      </c>
      <c r="R594">
        <v>0</v>
      </c>
      <c r="S594">
        <v>919.91666699999996</v>
      </c>
      <c r="T594">
        <v>0</v>
      </c>
      <c r="U594">
        <v>0</v>
      </c>
    </row>
    <row r="595" spans="1:21" x14ac:dyDescent="0.25">
      <c r="A595" t="s">
        <v>2425</v>
      </c>
      <c r="B595">
        <v>1</v>
      </c>
      <c r="C595" t="s">
        <v>79</v>
      </c>
      <c r="D595" t="s">
        <v>113</v>
      </c>
      <c r="E595" t="s">
        <v>2067</v>
      </c>
      <c r="F595" t="s">
        <v>313</v>
      </c>
      <c r="G595" t="s">
        <v>71</v>
      </c>
      <c r="H595" t="s">
        <v>136</v>
      </c>
      <c r="I595" t="s">
        <v>22</v>
      </c>
      <c r="J595" t="s">
        <v>131</v>
      </c>
      <c r="K595" t="s">
        <v>2426</v>
      </c>
      <c r="L595" t="s">
        <v>2427</v>
      </c>
      <c r="M595">
        <v>1.295555555</v>
      </c>
      <c r="N595">
        <v>0</v>
      </c>
      <c r="O595">
        <v>78</v>
      </c>
      <c r="P595">
        <v>0</v>
      </c>
      <c r="Q595">
        <v>1</v>
      </c>
      <c r="R595">
        <v>0</v>
      </c>
      <c r="S595">
        <v>101.05333299999999</v>
      </c>
      <c r="T595">
        <v>0</v>
      </c>
      <c r="U595">
        <v>1.2955559999999999</v>
      </c>
    </row>
    <row r="596" spans="1:21" x14ac:dyDescent="0.25">
      <c r="A596" t="s">
        <v>2428</v>
      </c>
      <c r="B596">
        <v>1</v>
      </c>
      <c r="C596" t="s">
        <v>78</v>
      </c>
      <c r="D596" t="s">
        <v>86</v>
      </c>
      <c r="E596" t="s">
        <v>2429</v>
      </c>
      <c r="F596" t="s">
        <v>166</v>
      </c>
      <c r="G596" t="s">
        <v>72</v>
      </c>
      <c r="H596" t="s">
        <v>136</v>
      </c>
      <c r="I596" t="s">
        <v>22</v>
      </c>
      <c r="J596" t="s">
        <v>131</v>
      </c>
      <c r="K596" t="s">
        <v>2430</v>
      </c>
      <c r="L596" t="s">
        <v>2431</v>
      </c>
      <c r="M596">
        <v>0.58081944399999996</v>
      </c>
      <c r="N596">
        <v>0</v>
      </c>
      <c r="O596">
        <v>0</v>
      </c>
      <c r="P596">
        <v>10</v>
      </c>
      <c r="Q596">
        <v>569</v>
      </c>
      <c r="R596">
        <v>0</v>
      </c>
      <c r="S596">
        <v>0</v>
      </c>
      <c r="T596">
        <v>5.8081940000000003</v>
      </c>
      <c r="U596">
        <v>330.48626400000001</v>
      </c>
    </row>
    <row r="597" spans="1:21" x14ac:dyDescent="0.25">
      <c r="A597" t="s">
        <v>2432</v>
      </c>
      <c r="B597">
        <v>1</v>
      </c>
      <c r="C597" t="s">
        <v>78</v>
      </c>
      <c r="D597" t="s">
        <v>86</v>
      </c>
      <c r="E597" t="s">
        <v>2429</v>
      </c>
      <c r="F597" t="s">
        <v>166</v>
      </c>
      <c r="G597" t="s">
        <v>72</v>
      </c>
      <c r="H597" t="s">
        <v>136</v>
      </c>
      <c r="I597" t="s">
        <v>22</v>
      </c>
      <c r="J597" t="s">
        <v>131</v>
      </c>
      <c r="K597" t="s">
        <v>2433</v>
      </c>
      <c r="L597" t="s">
        <v>2434</v>
      </c>
      <c r="M597">
        <v>0.24972222199999999</v>
      </c>
      <c r="N597">
        <v>0</v>
      </c>
      <c r="O597">
        <v>0</v>
      </c>
      <c r="P597">
        <v>10</v>
      </c>
      <c r="Q597">
        <v>569</v>
      </c>
      <c r="R597">
        <v>0</v>
      </c>
      <c r="S597">
        <v>0</v>
      </c>
      <c r="T597">
        <v>2.4972219999999998</v>
      </c>
      <c r="U597">
        <v>142.09194400000001</v>
      </c>
    </row>
    <row r="598" spans="1:21" x14ac:dyDescent="0.25">
      <c r="A598" t="s">
        <v>2435</v>
      </c>
      <c r="B598">
        <v>1</v>
      </c>
      <c r="C598" t="s">
        <v>78</v>
      </c>
      <c r="D598" t="s">
        <v>89</v>
      </c>
      <c r="E598" t="s">
        <v>2436</v>
      </c>
      <c r="F598" t="s">
        <v>231</v>
      </c>
      <c r="G598" t="s">
        <v>71</v>
      </c>
      <c r="H598" t="s">
        <v>136</v>
      </c>
      <c r="I598" t="s">
        <v>22</v>
      </c>
      <c r="J598" t="s">
        <v>131</v>
      </c>
      <c r="K598" t="s">
        <v>2437</v>
      </c>
      <c r="L598" t="s">
        <v>2438</v>
      </c>
      <c r="M598">
        <v>6.3224999999999998</v>
      </c>
      <c r="N598">
        <v>0</v>
      </c>
      <c r="O598">
        <v>1</v>
      </c>
      <c r="P598">
        <v>0</v>
      </c>
      <c r="Q598">
        <v>0</v>
      </c>
      <c r="R598">
        <v>0</v>
      </c>
      <c r="S598">
        <v>6.3224999999999998</v>
      </c>
      <c r="T598">
        <v>0</v>
      </c>
      <c r="U598">
        <v>0</v>
      </c>
    </row>
    <row r="599" spans="1:21" x14ac:dyDescent="0.25">
      <c r="A599" t="s">
        <v>2439</v>
      </c>
      <c r="B599">
        <v>1</v>
      </c>
      <c r="C599" t="s">
        <v>78</v>
      </c>
      <c r="D599" t="s">
        <v>94</v>
      </c>
      <c r="E599" t="s">
        <v>2440</v>
      </c>
      <c r="F599" t="s">
        <v>231</v>
      </c>
      <c r="G599" t="s">
        <v>71</v>
      </c>
      <c r="H599" t="s">
        <v>136</v>
      </c>
      <c r="I599" t="s">
        <v>22</v>
      </c>
      <c r="J599" t="s">
        <v>131</v>
      </c>
      <c r="K599" t="s">
        <v>2441</v>
      </c>
      <c r="L599" t="s">
        <v>2442</v>
      </c>
      <c r="M599">
        <v>1.9058333329999999</v>
      </c>
      <c r="N599">
        <v>0</v>
      </c>
      <c r="O599">
        <v>3</v>
      </c>
      <c r="P599">
        <v>0</v>
      </c>
      <c r="Q599">
        <v>0</v>
      </c>
      <c r="R599">
        <v>0</v>
      </c>
      <c r="S599">
        <v>5.7175000000000002</v>
      </c>
      <c r="T599">
        <v>0</v>
      </c>
      <c r="U599">
        <v>0</v>
      </c>
    </row>
    <row r="600" spans="1:21" x14ac:dyDescent="0.25">
      <c r="A600" t="s">
        <v>2443</v>
      </c>
      <c r="B600">
        <v>1</v>
      </c>
      <c r="C600" t="s">
        <v>78</v>
      </c>
      <c r="D600" t="s">
        <v>103</v>
      </c>
      <c r="E600" t="s">
        <v>2444</v>
      </c>
      <c r="F600" t="s">
        <v>296</v>
      </c>
      <c r="G600" t="s">
        <v>71</v>
      </c>
      <c r="H600" t="s">
        <v>136</v>
      </c>
      <c r="I600" t="s">
        <v>22</v>
      </c>
      <c r="J600" t="s">
        <v>221</v>
      </c>
      <c r="K600" t="s">
        <v>2445</v>
      </c>
      <c r="L600" t="s">
        <v>2446</v>
      </c>
      <c r="M600">
        <v>3.665277777</v>
      </c>
      <c r="N600">
        <v>0</v>
      </c>
      <c r="O600">
        <v>0</v>
      </c>
      <c r="P600">
        <v>0</v>
      </c>
      <c r="Q600">
        <v>58</v>
      </c>
      <c r="R600">
        <v>0</v>
      </c>
      <c r="S600">
        <v>0</v>
      </c>
      <c r="T600">
        <v>0</v>
      </c>
      <c r="U600">
        <v>212.58611099999999</v>
      </c>
    </row>
    <row r="601" spans="1:21" x14ac:dyDescent="0.25">
      <c r="A601" t="s">
        <v>2447</v>
      </c>
      <c r="B601">
        <v>1</v>
      </c>
      <c r="C601" t="s">
        <v>78</v>
      </c>
      <c r="D601" t="s">
        <v>94</v>
      </c>
      <c r="E601" t="s">
        <v>2448</v>
      </c>
      <c r="F601" t="s">
        <v>847</v>
      </c>
      <c r="G601" t="s">
        <v>71</v>
      </c>
      <c r="H601" t="s">
        <v>136</v>
      </c>
      <c r="I601" t="s">
        <v>22</v>
      </c>
      <c r="J601" t="s">
        <v>131</v>
      </c>
      <c r="K601" t="s">
        <v>2449</v>
      </c>
      <c r="L601" t="s">
        <v>2450</v>
      </c>
      <c r="M601">
        <v>25.32</v>
      </c>
      <c r="N601">
        <v>0</v>
      </c>
      <c r="O601">
        <v>1</v>
      </c>
      <c r="P601">
        <v>0</v>
      </c>
      <c r="Q601">
        <v>0</v>
      </c>
      <c r="R601">
        <v>0</v>
      </c>
      <c r="S601">
        <v>25.32</v>
      </c>
      <c r="T601">
        <v>0</v>
      </c>
      <c r="U601">
        <v>0</v>
      </c>
    </row>
    <row r="602" spans="1:21" x14ac:dyDescent="0.25">
      <c r="A602" t="s">
        <v>2451</v>
      </c>
      <c r="B602">
        <v>1</v>
      </c>
      <c r="C602" t="s">
        <v>79</v>
      </c>
      <c r="D602" t="s">
        <v>114</v>
      </c>
      <c r="E602" t="s">
        <v>378</v>
      </c>
      <c r="F602" t="s">
        <v>226</v>
      </c>
      <c r="G602" t="s">
        <v>72</v>
      </c>
      <c r="H602" t="s">
        <v>136</v>
      </c>
      <c r="I602" t="s">
        <v>22</v>
      </c>
      <c r="J602" t="s">
        <v>131</v>
      </c>
      <c r="K602" t="s">
        <v>2452</v>
      </c>
      <c r="L602" t="s">
        <v>2453</v>
      </c>
      <c r="M602">
        <v>1.4272222219999999</v>
      </c>
      <c r="N602">
        <v>0</v>
      </c>
      <c r="O602">
        <v>0</v>
      </c>
      <c r="P602">
        <v>5</v>
      </c>
      <c r="Q602">
        <v>0</v>
      </c>
      <c r="R602">
        <v>0</v>
      </c>
      <c r="S602">
        <v>0</v>
      </c>
      <c r="T602">
        <v>7.1361109999999996</v>
      </c>
      <c r="U602">
        <v>0</v>
      </c>
    </row>
    <row r="603" spans="1:21" x14ac:dyDescent="0.25">
      <c r="A603" t="s">
        <v>2454</v>
      </c>
      <c r="B603">
        <v>1</v>
      </c>
      <c r="C603" t="s">
        <v>78</v>
      </c>
      <c r="D603" t="s">
        <v>94</v>
      </c>
      <c r="E603" t="s">
        <v>2455</v>
      </c>
      <c r="F603" t="s">
        <v>226</v>
      </c>
      <c r="G603" t="s">
        <v>72</v>
      </c>
      <c r="H603" t="s">
        <v>136</v>
      </c>
      <c r="I603" t="s">
        <v>22</v>
      </c>
      <c r="J603" t="s">
        <v>131</v>
      </c>
      <c r="K603" t="s">
        <v>2456</v>
      </c>
      <c r="L603" t="s">
        <v>2457</v>
      </c>
      <c r="M603">
        <v>6.6369444440000001</v>
      </c>
      <c r="N603">
        <v>0</v>
      </c>
      <c r="O603">
        <v>7</v>
      </c>
      <c r="P603">
        <v>0</v>
      </c>
      <c r="Q603">
        <v>24</v>
      </c>
      <c r="R603">
        <v>0</v>
      </c>
      <c r="S603">
        <v>46.458610999999998</v>
      </c>
      <c r="T603">
        <v>0</v>
      </c>
      <c r="U603">
        <v>159.28666699999999</v>
      </c>
    </row>
    <row r="604" spans="1:21" x14ac:dyDescent="0.25">
      <c r="A604" t="s">
        <v>2458</v>
      </c>
      <c r="B604">
        <v>1</v>
      </c>
      <c r="C604" t="s">
        <v>78</v>
      </c>
      <c r="D604" t="s">
        <v>82</v>
      </c>
      <c r="E604" t="s">
        <v>2459</v>
      </c>
      <c r="F604" t="s">
        <v>296</v>
      </c>
      <c r="G604" t="s">
        <v>72</v>
      </c>
      <c r="H604" t="s">
        <v>136</v>
      </c>
      <c r="I604" t="s">
        <v>22</v>
      </c>
      <c r="J604" t="s">
        <v>221</v>
      </c>
      <c r="K604" t="s">
        <v>2460</v>
      </c>
      <c r="L604" t="s">
        <v>2461</v>
      </c>
      <c r="M604">
        <v>3.8449758329999999</v>
      </c>
      <c r="N604">
        <v>0</v>
      </c>
      <c r="O604">
        <v>49</v>
      </c>
      <c r="P604">
        <v>13</v>
      </c>
      <c r="Q604">
        <v>515</v>
      </c>
      <c r="R604">
        <v>0</v>
      </c>
      <c r="S604">
        <v>188.40381600000001</v>
      </c>
      <c r="T604">
        <v>49.984686000000004</v>
      </c>
      <c r="U604">
        <v>1980.162554</v>
      </c>
    </row>
    <row r="605" spans="1:21" x14ac:dyDescent="0.25">
      <c r="A605" t="s">
        <v>2462</v>
      </c>
      <c r="B605">
        <v>1</v>
      </c>
      <c r="C605" t="s">
        <v>78</v>
      </c>
      <c r="D605" t="s">
        <v>94</v>
      </c>
      <c r="E605" t="s">
        <v>2463</v>
      </c>
      <c r="F605" t="s">
        <v>226</v>
      </c>
      <c r="G605" t="s">
        <v>72</v>
      </c>
      <c r="H605" t="s">
        <v>136</v>
      </c>
      <c r="I605" t="s">
        <v>22</v>
      </c>
      <c r="J605" t="s">
        <v>131</v>
      </c>
      <c r="K605" t="s">
        <v>2464</v>
      </c>
      <c r="L605" t="s">
        <v>2465</v>
      </c>
      <c r="M605">
        <v>1.9386111109999999</v>
      </c>
      <c r="N605">
        <v>0</v>
      </c>
      <c r="O605">
        <v>0</v>
      </c>
      <c r="P605">
        <v>1</v>
      </c>
      <c r="Q605">
        <v>0</v>
      </c>
      <c r="R605">
        <v>0</v>
      </c>
      <c r="S605">
        <v>0</v>
      </c>
      <c r="T605">
        <v>1.9386110000000001</v>
      </c>
      <c r="U605">
        <v>0</v>
      </c>
    </row>
    <row r="606" spans="1:21" x14ac:dyDescent="0.25">
      <c r="A606" t="s">
        <v>2466</v>
      </c>
      <c r="B606">
        <v>1</v>
      </c>
      <c r="C606" t="s">
        <v>79</v>
      </c>
      <c r="D606" t="s">
        <v>114</v>
      </c>
      <c r="E606" t="s">
        <v>382</v>
      </c>
      <c r="F606" t="s">
        <v>166</v>
      </c>
      <c r="G606" t="s">
        <v>72</v>
      </c>
      <c r="H606" t="s">
        <v>136</v>
      </c>
      <c r="I606" t="s">
        <v>22</v>
      </c>
      <c r="J606" t="s">
        <v>131</v>
      </c>
      <c r="K606" t="s">
        <v>2467</v>
      </c>
      <c r="L606" t="s">
        <v>2468</v>
      </c>
      <c r="M606">
        <v>0.84777777700000001</v>
      </c>
      <c r="N606">
        <v>3</v>
      </c>
      <c r="O606">
        <v>1892</v>
      </c>
      <c r="P606">
        <v>1</v>
      </c>
      <c r="Q606">
        <v>89</v>
      </c>
      <c r="R606">
        <v>2.5433330000000001</v>
      </c>
      <c r="S606">
        <v>1603.9955540000001</v>
      </c>
      <c r="T606">
        <v>0.84777800000000003</v>
      </c>
      <c r="U606">
        <v>75.452222000000006</v>
      </c>
    </row>
    <row r="607" spans="1:21" x14ac:dyDescent="0.25">
      <c r="A607" t="s">
        <v>2469</v>
      </c>
      <c r="B607">
        <v>1</v>
      </c>
      <c r="C607" t="s">
        <v>79</v>
      </c>
      <c r="D607" t="s">
        <v>123</v>
      </c>
      <c r="E607" t="s">
        <v>2205</v>
      </c>
      <c r="F607" t="s">
        <v>313</v>
      </c>
      <c r="G607" t="s">
        <v>71</v>
      </c>
      <c r="H607" t="s">
        <v>136</v>
      </c>
      <c r="I607" t="s">
        <v>22</v>
      </c>
      <c r="J607" t="s">
        <v>131</v>
      </c>
      <c r="K607" t="s">
        <v>2470</v>
      </c>
      <c r="L607" t="s">
        <v>2471</v>
      </c>
      <c r="M607">
        <v>0.40805555500000001</v>
      </c>
      <c r="N607">
        <v>0</v>
      </c>
      <c r="O607">
        <v>305</v>
      </c>
      <c r="P607">
        <v>0</v>
      </c>
      <c r="Q607">
        <v>0</v>
      </c>
      <c r="R607">
        <v>0</v>
      </c>
      <c r="S607">
        <v>124.45694399999999</v>
      </c>
      <c r="T607">
        <v>0</v>
      </c>
      <c r="U607">
        <v>0</v>
      </c>
    </row>
    <row r="608" spans="1:21" x14ac:dyDescent="0.25">
      <c r="A608" t="s">
        <v>2472</v>
      </c>
      <c r="B608">
        <v>1</v>
      </c>
      <c r="C608" t="s">
        <v>78</v>
      </c>
      <c r="D608" t="s">
        <v>99</v>
      </c>
      <c r="E608" t="s">
        <v>2473</v>
      </c>
      <c r="F608" t="s">
        <v>2102</v>
      </c>
      <c r="G608" t="s">
        <v>71</v>
      </c>
      <c r="H608" t="s">
        <v>136</v>
      </c>
      <c r="I608" t="s">
        <v>22</v>
      </c>
      <c r="J608" t="s">
        <v>131</v>
      </c>
      <c r="K608" t="s">
        <v>2474</v>
      </c>
      <c r="L608" t="s">
        <v>2475</v>
      </c>
      <c r="M608">
        <v>2.9138888879999998</v>
      </c>
      <c r="N608">
        <v>0</v>
      </c>
      <c r="O608">
        <v>7</v>
      </c>
      <c r="P608">
        <v>0</v>
      </c>
      <c r="Q608">
        <v>0</v>
      </c>
      <c r="R608">
        <v>0</v>
      </c>
      <c r="S608">
        <v>20.397221999999999</v>
      </c>
      <c r="T608">
        <v>0</v>
      </c>
      <c r="U608">
        <v>0</v>
      </c>
    </row>
    <row r="609" spans="1:21" x14ac:dyDescent="0.25">
      <c r="A609" t="s">
        <v>2476</v>
      </c>
      <c r="B609">
        <v>1</v>
      </c>
      <c r="C609" t="s">
        <v>78</v>
      </c>
      <c r="D609" t="s">
        <v>105</v>
      </c>
      <c r="E609" t="s">
        <v>2477</v>
      </c>
      <c r="F609" t="s">
        <v>1084</v>
      </c>
      <c r="G609" t="s">
        <v>72</v>
      </c>
      <c r="H609" t="s">
        <v>136</v>
      </c>
      <c r="I609" t="s">
        <v>22</v>
      </c>
      <c r="J609" t="s">
        <v>131</v>
      </c>
      <c r="K609" t="s">
        <v>2478</v>
      </c>
      <c r="L609" t="s">
        <v>2479</v>
      </c>
      <c r="M609">
        <v>2.241666666</v>
      </c>
      <c r="N609">
        <v>0</v>
      </c>
      <c r="O609">
        <v>0</v>
      </c>
      <c r="P609">
        <v>2</v>
      </c>
      <c r="Q609">
        <v>0</v>
      </c>
      <c r="R609">
        <v>0</v>
      </c>
      <c r="S609">
        <v>0</v>
      </c>
      <c r="T609">
        <v>4.483333</v>
      </c>
      <c r="U609">
        <v>0</v>
      </c>
    </row>
    <row r="610" spans="1:21" x14ac:dyDescent="0.25">
      <c r="A610" t="s">
        <v>2480</v>
      </c>
      <c r="B610">
        <v>1</v>
      </c>
      <c r="C610" t="s">
        <v>78</v>
      </c>
      <c r="D610" t="s">
        <v>105</v>
      </c>
      <c r="E610" t="s">
        <v>2481</v>
      </c>
      <c r="F610" t="s">
        <v>166</v>
      </c>
      <c r="G610" t="s">
        <v>72</v>
      </c>
      <c r="H610" t="s">
        <v>136</v>
      </c>
      <c r="I610" t="s">
        <v>22</v>
      </c>
      <c r="J610" t="s">
        <v>131</v>
      </c>
      <c r="K610" t="s">
        <v>2482</v>
      </c>
      <c r="L610" t="s">
        <v>2483</v>
      </c>
      <c r="M610">
        <v>0.136425833</v>
      </c>
      <c r="N610">
        <v>2</v>
      </c>
      <c r="O610">
        <v>5636</v>
      </c>
      <c r="P610">
        <v>0</v>
      </c>
      <c r="Q610">
        <v>0</v>
      </c>
      <c r="R610">
        <v>0.27285199999999998</v>
      </c>
      <c r="S610">
        <v>768.89599499999997</v>
      </c>
      <c r="T610">
        <v>0</v>
      </c>
      <c r="U610">
        <v>0</v>
      </c>
    </row>
    <row r="611" spans="1:21" x14ac:dyDescent="0.25">
      <c r="A611" t="s">
        <v>2484</v>
      </c>
      <c r="B611">
        <v>1</v>
      </c>
      <c r="C611" t="s">
        <v>78</v>
      </c>
      <c r="D611" t="s">
        <v>94</v>
      </c>
      <c r="E611" t="s">
        <v>2455</v>
      </c>
      <c r="F611" t="s">
        <v>226</v>
      </c>
      <c r="G611" t="s">
        <v>72</v>
      </c>
      <c r="H611" t="s">
        <v>136</v>
      </c>
      <c r="I611" t="s">
        <v>22</v>
      </c>
      <c r="J611" t="s">
        <v>131</v>
      </c>
      <c r="K611" t="s">
        <v>2485</v>
      </c>
      <c r="L611" t="s">
        <v>2486</v>
      </c>
      <c r="M611">
        <v>2.0924999999999998</v>
      </c>
      <c r="N611">
        <v>0</v>
      </c>
      <c r="O611">
        <v>7</v>
      </c>
      <c r="P611">
        <v>0</v>
      </c>
      <c r="Q611">
        <v>24</v>
      </c>
      <c r="R611">
        <v>0</v>
      </c>
      <c r="S611">
        <v>14.647500000000001</v>
      </c>
      <c r="T611">
        <v>0</v>
      </c>
      <c r="U611">
        <v>50.22</v>
      </c>
    </row>
    <row r="612" spans="1:21" x14ac:dyDescent="0.25">
      <c r="A612" t="s">
        <v>2487</v>
      </c>
      <c r="B612">
        <v>1</v>
      </c>
      <c r="C612" t="s">
        <v>78</v>
      </c>
      <c r="D612" t="s">
        <v>102</v>
      </c>
      <c r="E612" t="s">
        <v>2488</v>
      </c>
      <c r="F612" t="s">
        <v>362</v>
      </c>
      <c r="G612" t="s">
        <v>71</v>
      </c>
      <c r="H612" t="s">
        <v>136</v>
      </c>
      <c r="I612" t="s">
        <v>22</v>
      </c>
      <c r="J612" t="s">
        <v>131</v>
      </c>
      <c r="K612" t="s">
        <v>2489</v>
      </c>
      <c r="L612" t="s">
        <v>2490</v>
      </c>
      <c r="M612">
        <v>0.29611111099999998</v>
      </c>
      <c r="N612">
        <v>0</v>
      </c>
      <c r="O612">
        <v>0</v>
      </c>
      <c r="P612">
        <v>0</v>
      </c>
      <c r="Q612">
        <v>349</v>
      </c>
      <c r="R612">
        <v>0</v>
      </c>
      <c r="S612">
        <v>0</v>
      </c>
      <c r="T612">
        <v>0</v>
      </c>
      <c r="U612">
        <v>103.342778</v>
      </c>
    </row>
    <row r="613" spans="1:21" x14ac:dyDescent="0.25">
      <c r="A613" t="s">
        <v>2491</v>
      </c>
      <c r="B613">
        <v>1</v>
      </c>
      <c r="C613" t="s">
        <v>78</v>
      </c>
      <c r="D613" t="s">
        <v>91</v>
      </c>
      <c r="E613" t="s">
        <v>2492</v>
      </c>
      <c r="F613" t="s">
        <v>892</v>
      </c>
      <c r="G613" t="s">
        <v>71</v>
      </c>
      <c r="H613" t="s">
        <v>130</v>
      </c>
      <c r="I613" t="s">
        <v>22</v>
      </c>
      <c r="J613" t="s">
        <v>131</v>
      </c>
      <c r="K613" t="s">
        <v>2493</v>
      </c>
      <c r="L613" t="s">
        <v>2494</v>
      </c>
      <c r="M613">
        <v>4.2017499999999999E-2</v>
      </c>
      <c r="N613">
        <v>0</v>
      </c>
      <c r="O613">
        <v>183</v>
      </c>
      <c r="P613">
        <v>0</v>
      </c>
      <c r="Q613">
        <v>0</v>
      </c>
      <c r="R613">
        <v>0</v>
      </c>
      <c r="S613">
        <v>7.689203</v>
      </c>
      <c r="T613">
        <v>0</v>
      </c>
      <c r="U613">
        <v>0</v>
      </c>
    </row>
    <row r="614" spans="1:21" x14ac:dyDescent="0.25">
      <c r="A614" t="s">
        <v>2495</v>
      </c>
      <c r="B614">
        <v>1</v>
      </c>
      <c r="C614" t="s">
        <v>78</v>
      </c>
      <c r="D614" t="s">
        <v>101</v>
      </c>
      <c r="E614" t="s">
        <v>1375</v>
      </c>
      <c r="F614" t="s">
        <v>2496</v>
      </c>
      <c r="G614" t="s">
        <v>72</v>
      </c>
      <c r="H614" t="s">
        <v>136</v>
      </c>
      <c r="I614" t="s">
        <v>22</v>
      </c>
      <c r="J614" t="s">
        <v>131</v>
      </c>
      <c r="K614" t="s">
        <v>2497</v>
      </c>
      <c r="L614" t="s">
        <v>2498</v>
      </c>
      <c r="M614">
        <v>0.51472222199999995</v>
      </c>
      <c r="N614">
        <v>4</v>
      </c>
      <c r="O614">
        <v>281</v>
      </c>
      <c r="P614">
        <v>0</v>
      </c>
      <c r="Q614">
        <v>0</v>
      </c>
      <c r="R614">
        <v>2.0588890000000002</v>
      </c>
      <c r="S614">
        <v>144.636944</v>
      </c>
      <c r="T614">
        <v>0</v>
      </c>
      <c r="U614">
        <v>0</v>
      </c>
    </row>
    <row r="615" spans="1:21" x14ac:dyDescent="0.25">
      <c r="A615" t="s">
        <v>2499</v>
      </c>
      <c r="B615">
        <v>1</v>
      </c>
      <c r="C615" t="s">
        <v>78</v>
      </c>
      <c r="D615" t="s">
        <v>99</v>
      </c>
      <c r="E615" t="s">
        <v>2500</v>
      </c>
      <c r="F615" t="s">
        <v>166</v>
      </c>
      <c r="G615" t="s">
        <v>72</v>
      </c>
      <c r="H615" t="s">
        <v>136</v>
      </c>
      <c r="I615" t="s">
        <v>22</v>
      </c>
      <c r="J615" t="s">
        <v>131</v>
      </c>
      <c r="K615" t="s">
        <v>2501</v>
      </c>
      <c r="L615" t="s">
        <v>2502</v>
      </c>
      <c r="M615">
        <v>4.7016572219999997</v>
      </c>
      <c r="N615">
        <v>0</v>
      </c>
      <c r="O615">
        <v>0</v>
      </c>
      <c r="P615">
        <v>5</v>
      </c>
      <c r="Q615">
        <v>0</v>
      </c>
      <c r="R615">
        <v>0</v>
      </c>
      <c r="S615">
        <v>0</v>
      </c>
      <c r="T615">
        <v>23.508285999999998</v>
      </c>
      <c r="U615">
        <v>0</v>
      </c>
    </row>
    <row r="616" spans="1:21" x14ac:dyDescent="0.25">
      <c r="A616" t="s">
        <v>2503</v>
      </c>
      <c r="B616">
        <v>1</v>
      </c>
      <c r="C616" t="s">
        <v>79</v>
      </c>
      <c r="D616" t="s">
        <v>119</v>
      </c>
      <c r="E616" t="s">
        <v>2504</v>
      </c>
      <c r="F616" t="s">
        <v>780</v>
      </c>
      <c r="G616" t="s">
        <v>71</v>
      </c>
      <c r="H616" t="s">
        <v>136</v>
      </c>
      <c r="I616" t="s">
        <v>22</v>
      </c>
      <c r="J616" t="s">
        <v>131</v>
      </c>
      <c r="K616" t="s">
        <v>2505</v>
      </c>
      <c r="L616" t="s">
        <v>2506</v>
      </c>
      <c r="M616">
        <v>11.088888888</v>
      </c>
      <c r="N616">
        <v>0</v>
      </c>
      <c r="O616">
        <v>23</v>
      </c>
      <c r="P616">
        <v>0</v>
      </c>
      <c r="Q616">
        <v>7</v>
      </c>
      <c r="R616">
        <v>0</v>
      </c>
      <c r="S616">
        <v>255.044444</v>
      </c>
      <c r="T616">
        <v>0</v>
      </c>
      <c r="U616">
        <v>77.622221999999994</v>
      </c>
    </row>
    <row r="617" spans="1:21" x14ac:dyDescent="0.25">
      <c r="A617" t="s">
        <v>2507</v>
      </c>
      <c r="B617">
        <v>1</v>
      </c>
      <c r="C617" t="s">
        <v>79</v>
      </c>
      <c r="D617" t="s">
        <v>119</v>
      </c>
      <c r="E617" t="s">
        <v>2508</v>
      </c>
      <c r="F617" t="s">
        <v>166</v>
      </c>
      <c r="G617" t="s">
        <v>72</v>
      </c>
      <c r="H617" t="s">
        <v>136</v>
      </c>
      <c r="I617" t="s">
        <v>22</v>
      </c>
      <c r="J617" t="s">
        <v>131</v>
      </c>
      <c r="K617" t="s">
        <v>2509</v>
      </c>
      <c r="L617" t="s">
        <v>2510</v>
      </c>
      <c r="M617">
        <v>1.097580555</v>
      </c>
      <c r="N617">
        <v>0</v>
      </c>
      <c r="O617">
        <v>18</v>
      </c>
      <c r="P617">
        <v>0</v>
      </c>
      <c r="Q617">
        <v>7</v>
      </c>
      <c r="R617">
        <v>0</v>
      </c>
      <c r="S617">
        <v>19.756450000000001</v>
      </c>
      <c r="T617">
        <v>0</v>
      </c>
      <c r="U617">
        <v>7.6830639999999999</v>
      </c>
    </row>
    <row r="618" spans="1:21" x14ac:dyDescent="0.25">
      <c r="A618" t="s">
        <v>2511</v>
      </c>
      <c r="B618">
        <v>1</v>
      </c>
      <c r="C618" t="s">
        <v>79</v>
      </c>
      <c r="D618" t="s">
        <v>119</v>
      </c>
      <c r="E618" t="s">
        <v>2512</v>
      </c>
      <c r="F618" t="s">
        <v>231</v>
      </c>
      <c r="G618" t="s">
        <v>71</v>
      </c>
      <c r="H618" t="s">
        <v>136</v>
      </c>
      <c r="I618" t="s">
        <v>22</v>
      </c>
      <c r="J618" t="s">
        <v>131</v>
      </c>
      <c r="K618" t="s">
        <v>2513</v>
      </c>
      <c r="L618" t="s">
        <v>2514</v>
      </c>
      <c r="M618">
        <v>1.293055555</v>
      </c>
      <c r="N618">
        <v>0</v>
      </c>
      <c r="O618">
        <v>1</v>
      </c>
      <c r="P618">
        <v>0</v>
      </c>
      <c r="Q618">
        <v>0</v>
      </c>
      <c r="R618">
        <v>0</v>
      </c>
      <c r="S618">
        <v>1.293056</v>
      </c>
      <c r="T618">
        <v>0</v>
      </c>
      <c r="U618">
        <v>0</v>
      </c>
    </row>
    <row r="619" spans="1:21" x14ac:dyDescent="0.25">
      <c r="A619" t="s">
        <v>2515</v>
      </c>
      <c r="B619">
        <v>1</v>
      </c>
      <c r="C619" t="s">
        <v>78</v>
      </c>
      <c r="D619" t="s">
        <v>99</v>
      </c>
      <c r="E619" t="s">
        <v>2516</v>
      </c>
      <c r="F619" t="s">
        <v>296</v>
      </c>
      <c r="G619" t="s">
        <v>71</v>
      </c>
      <c r="H619" t="s">
        <v>136</v>
      </c>
      <c r="I619" t="s">
        <v>22</v>
      </c>
      <c r="J619" t="s">
        <v>221</v>
      </c>
      <c r="K619" t="s">
        <v>2517</v>
      </c>
      <c r="L619" t="s">
        <v>2518</v>
      </c>
      <c r="M619">
        <v>2.5</v>
      </c>
      <c r="N619">
        <v>0</v>
      </c>
      <c r="O619">
        <v>7</v>
      </c>
      <c r="P619">
        <v>0</v>
      </c>
      <c r="Q619">
        <v>0</v>
      </c>
      <c r="R619">
        <v>0</v>
      </c>
      <c r="S619">
        <v>17.5</v>
      </c>
      <c r="T619">
        <v>0</v>
      </c>
      <c r="U619">
        <v>0</v>
      </c>
    </row>
    <row r="620" spans="1:21" x14ac:dyDescent="0.25">
      <c r="A620" t="s">
        <v>2519</v>
      </c>
      <c r="B620">
        <v>1</v>
      </c>
      <c r="C620" t="s">
        <v>79</v>
      </c>
      <c r="D620" t="s">
        <v>119</v>
      </c>
      <c r="E620" t="s">
        <v>2520</v>
      </c>
      <c r="F620" t="s">
        <v>313</v>
      </c>
      <c r="G620" t="s">
        <v>71</v>
      </c>
      <c r="H620" t="s">
        <v>136</v>
      </c>
      <c r="I620" t="s">
        <v>22</v>
      </c>
      <c r="J620" t="s">
        <v>131</v>
      </c>
      <c r="K620" t="s">
        <v>2521</v>
      </c>
      <c r="L620" t="s">
        <v>2522</v>
      </c>
      <c r="M620">
        <v>1.3077777770000001</v>
      </c>
      <c r="N620">
        <v>0</v>
      </c>
      <c r="O620">
        <v>152</v>
      </c>
      <c r="P620">
        <v>0</v>
      </c>
      <c r="Q620">
        <v>96</v>
      </c>
      <c r="R620">
        <v>0</v>
      </c>
      <c r="S620">
        <v>198.78222199999999</v>
      </c>
      <c r="T620">
        <v>0</v>
      </c>
      <c r="U620">
        <v>125.546667</v>
      </c>
    </row>
    <row r="621" spans="1:21" x14ac:dyDescent="0.25">
      <c r="A621" t="s">
        <v>2523</v>
      </c>
      <c r="B621">
        <v>1</v>
      </c>
      <c r="C621" t="s">
        <v>78</v>
      </c>
      <c r="D621" t="s">
        <v>89</v>
      </c>
      <c r="E621" t="s">
        <v>2524</v>
      </c>
      <c r="F621" t="s">
        <v>2496</v>
      </c>
      <c r="G621" t="s">
        <v>72</v>
      </c>
      <c r="H621" t="s">
        <v>136</v>
      </c>
      <c r="I621" t="s">
        <v>22</v>
      </c>
      <c r="J621" t="s">
        <v>131</v>
      </c>
      <c r="K621" t="s">
        <v>2525</v>
      </c>
      <c r="L621" t="s">
        <v>2526</v>
      </c>
      <c r="M621">
        <v>0.90861111100000003</v>
      </c>
      <c r="N621">
        <v>0</v>
      </c>
      <c r="O621">
        <v>327</v>
      </c>
      <c r="P621">
        <v>0</v>
      </c>
      <c r="Q621">
        <v>0</v>
      </c>
      <c r="R621">
        <v>0</v>
      </c>
      <c r="S621">
        <v>297.11583300000001</v>
      </c>
      <c r="T621">
        <v>0</v>
      </c>
      <c r="U621">
        <v>0</v>
      </c>
    </row>
    <row r="622" spans="1:21" x14ac:dyDescent="0.25">
      <c r="A622" t="s">
        <v>2527</v>
      </c>
      <c r="B622">
        <v>1</v>
      </c>
      <c r="C622" t="s">
        <v>78</v>
      </c>
      <c r="D622" t="s">
        <v>94</v>
      </c>
      <c r="E622" t="s">
        <v>2528</v>
      </c>
      <c r="F622" t="s">
        <v>847</v>
      </c>
      <c r="G622" t="s">
        <v>71</v>
      </c>
      <c r="H622" t="s">
        <v>136</v>
      </c>
      <c r="I622" t="s">
        <v>22</v>
      </c>
      <c r="J622" t="s">
        <v>131</v>
      </c>
      <c r="K622" t="s">
        <v>2529</v>
      </c>
      <c r="L622" t="s">
        <v>2530</v>
      </c>
      <c r="M622">
        <v>4.0149999999999997</v>
      </c>
      <c r="N622">
        <v>0</v>
      </c>
      <c r="O622">
        <v>1</v>
      </c>
      <c r="P622">
        <v>0</v>
      </c>
      <c r="Q622">
        <v>0</v>
      </c>
      <c r="R622">
        <v>0</v>
      </c>
      <c r="S622">
        <v>4.0149999999999997</v>
      </c>
      <c r="T622">
        <v>0</v>
      </c>
      <c r="U622">
        <v>0</v>
      </c>
    </row>
    <row r="623" spans="1:21" x14ac:dyDescent="0.25">
      <c r="A623" t="s">
        <v>2531</v>
      </c>
      <c r="B623">
        <v>1</v>
      </c>
      <c r="C623" t="s">
        <v>78</v>
      </c>
      <c r="D623" t="s">
        <v>89</v>
      </c>
      <c r="E623" t="s">
        <v>2532</v>
      </c>
      <c r="F623" t="s">
        <v>847</v>
      </c>
      <c r="G623" t="s">
        <v>71</v>
      </c>
      <c r="H623" t="s">
        <v>136</v>
      </c>
      <c r="I623" t="s">
        <v>22</v>
      </c>
      <c r="J623" t="s">
        <v>131</v>
      </c>
      <c r="K623" t="s">
        <v>2533</v>
      </c>
      <c r="L623" t="s">
        <v>2534</v>
      </c>
      <c r="M623">
        <v>43.995833333</v>
      </c>
      <c r="N623">
        <v>0</v>
      </c>
      <c r="O623">
        <v>2</v>
      </c>
      <c r="P623">
        <v>0</v>
      </c>
      <c r="Q623">
        <v>0</v>
      </c>
      <c r="R623">
        <v>0</v>
      </c>
      <c r="S623">
        <v>87.991667000000007</v>
      </c>
      <c r="T623">
        <v>0</v>
      </c>
      <c r="U623">
        <v>0</v>
      </c>
    </row>
    <row r="624" spans="1:21" x14ac:dyDescent="0.25">
      <c r="A624" t="s">
        <v>2535</v>
      </c>
      <c r="B624">
        <v>1</v>
      </c>
      <c r="C624" t="s">
        <v>78</v>
      </c>
      <c r="D624" t="s">
        <v>89</v>
      </c>
      <c r="E624" t="s">
        <v>2536</v>
      </c>
      <c r="F624" t="s">
        <v>362</v>
      </c>
      <c r="G624" t="s">
        <v>71</v>
      </c>
      <c r="H624" t="s">
        <v>136</v>
      </c>
      <c r="I624" t="s">
        <v>22</v>
      </c>
      <c r="J624" t="s">
        <v>131</v>
      </c>
      <c r="K624" t="s">
        <v>2537</v>
      </c>
      <c r="L624" t="s">
        <v>2538</v>
      </c>
      <c r="M624">
        <v>0.226591666</v>
      </c>
      <c r="N624">
        <v>0</v>
      </c>
      <c r="O624">
        <v>5</v>
      </c>
      <c r="P624">
        <v>0</v>
      </c>
      <c r="Q624">
        <v>11</v>
      </c>
      <c r="R624">
        <v>0</v>
      </c>
      <c r="S624">
        <v>1.1329579999999999</v>
      </c>
      <c r="T624">
        <v>0</v>
      </c>
      <c r="U624">
        <v>2.4925079999999999</v>
      </c>
    </row>
    <row r="625" spans="1:21" x14ac:dyDescent="0.25">
      <c r="A625" t="s">
        <v>2539</v>
      </c>
      <c r="B625">
        <v>1</v>
      </c>
      <c r="C625" t="s">
        <v>79</v>
      </c>
      <c r="D625" t="s">
        <v>114</v>
      </c>
      <c r="E625" t="s">
        <v>2540</v>
      </c>
      <c r="F625" t="s">
        <v>166</v>
      </c>
      <c r="G625" t="s">
        <v>72</v>
      </c>
      <c r="H625" t="s">
        <v>136</v>
      </c>
      <c r="I625" t="s">
        <v>22</v>
      </c>
      <c r="J625" t="s">
        <v>131</v>
      </c>
      <c r="K625" t="s">
        <v>2541</v>
      </c>
      <c r="L625" t="s">
        <v>2542</v>
      </c>
      <c r="M625">
        <v>0.62972222200000005</v>
      </c>
      <c r="N625">
        <v>23</v>
      </c>
      <c r="O625">
        <v>24</v>
      </c>
      <c r="P625">
        <v>0</v>
      </c>
      <c r="Q625">
        <v>1</v>
      </c>
      <c r="R625">
        <v>14.483611</v>
      </c>
      <c r="S625">
        <v>15.113333000000001</v>
      </c>
      <c r="T625">
        <v>0</v>
      </c>
      <c r="U625">
        <v>0.629722</v>
      </c>
    </row>
    <row r="626" spans="1:21" x14ac:dyDescent="0.25">
      <c r="A626" t="s">
        <v>2543</v>
      </c>
      <c r="B626">
        <v>1</v>
      </c>
      <c r="C626" t="s">
        <v>79</v>
      </c>
      <c r="D626" t="s">
        <v>114</v>
      </c>
      <c r="E626" t="s">
        <v>2540</v>
      </c>
      <c r="F626" t="s">
        <v>166</v>
      </c>
      <c r="G626" t="s">
        <v>72</v>
      </c>
      <c r="H626" t="s">
        <v>136</v>
      </c>
      <c r="I626" t="s">
        <v>22</v>
      </c>
      <c r="J626" t="s">
        <v>131</v>
      </c>
      <c r="K626" t="s">
        <v>2544</v>
      </c>
      <c r="L626" t="s">
        <v>2545</v>
      </c>
      <c r="M626">
        <v>0.36417944400000002</v>
      </c>
      <c r="N626">
        <v>23</v>
      </c>
      <c r="O626">
        <v>24</v>
      </c>
      <c r="P626">
        <v>0</v>
      </c>
      <c r="Q626">
        <v>1</v>
      </c>
      <c r="R626">
        <v>8.3761270000000003</v>
      </c>
      <c r="S626">
        <v>8.7403069999999996</v>
      </c>
      <c r="T626">
        <v>0</v>
      </c>
      <c r="U626">
        <v>0.36417899999999997</v>
      </c>
    </row>
    <row r="627" spans="1:21" x14ac:dyDescent="0.25">
      <c r="A627" t="s">
        <v>2546</v>
      </c>
      <c r="B627">
        <v>1</v>
      </c>
      <c r="C627" t="s">
        <v>79</v>
      </c>
      <c r="D627" t="s">
        <v>114</v>
      </c>
      <c r="E627" t="s">
        <v>2547</v>
      </c>
      <c r="F627" t="s">
        <v>296</v>
      </c>
      <c r="G627" t="s">
        <v>72</v>
      </c>
      <c r="H627" t="s">
        <v>136</v>
      </c>
      <c r="I627" t="s">
        <v>22</v>
      </c>
      <c r="J627" t="s">
        <v>221</v>
      </c>
      <c r="K627" t="s">
        <v>2548</v>
      </c>
      <c r="L627" t="s">
        <v>2549</v>
      </c>
      <c r="M627">
        <v>3.324166666</v>
      </c>
      <c r="N627">
        <v>20</v>
      </c>
      <c r="O627">
        <v>0</v>
      </c>
      <c r="P627">
        <v>21</v>
      </c>
      <c r="Q627">
        <v>0</v>
      </c>
      <c r="R627">
        <v>66.483333000000002</v>
      </c>
      <c r="S627">
        <v>0</v>
      </c>
      <c r="T627">
        <v>69.807500000000005</v>
      </c>
      <c r="U627">
        <v>0</v>
      </c>
    </row>
    <row r="628" spans="1:21" x14ac:dyDescent="0.25">
      <c r="A628" t="s">
        <v>2550</v>
      </c>
      <c r="B628">
        <v>1</v>
      </c>
      <c r="C628" t="s">
        <v>78</v>
      </c>
      <c r="D628" t="s">
        <v>89</v>
      </c>
      <c r="E628" t="s">
        <v>2551</v>
      </c>
      <c r="F628" t="s">
        <v>847</v>
      </c>
      <c r="G628" t="s">
        <v>71</v>
      </c>
      <c r="H628" t="s">
        <v>136</v>
      </c>
      <c r="I628" t="s">
        <v>22</v>
      </c>
      <c r="J628" t="s">
        <v>131</v>
      </c>
      <c r="K628" t="s">
        <v>2552</v>
      </c>
      <c r="L628" t="s">
        <v>2553</v>
      </c>
      <c r="M628">
        <v>0.6</v>
      </c>
      <c r="N628">
        <v>0</v>
      </c>
      <c r="O628">
        <v>0</v>
      </c>
      <c r="P628">
        <v>0</v>
      </c>
      <c r="Q628">
        <v>1</v>
      </c>
      <c r="R628">
        <v>0</v>
      </c>
      <c r="S628">
        <v>0</v>
      </c>
      <c r="T628">
        <v>0</v>
      </c>
      <c r="U628">
        <v>0.6</v>
      </c>
    </row>
    <row r="629" spans="1:21" x14ac:dyDescent="0.25">
      <c r="A629" t="s">
        <v>2554</v>
      </c>
      <c r="B629">
        <v>1</v>
      </c>
      <c r="C629" t="s">
        <v>78</v>
      </c>
      <c r="D629" t="s">
        <v>89</v>
      </c>
      <c r="E629" t="s">
        <v>2555</v>
      </c>
      <c r="F629" t="s">
        <v>921</v>
      </c>
      <c r="G629" t="s">
        <v>71</v>
      </c>
      <c r="H629" t="s">
        <v>136</v>
      </c>
      <c r="I629" t="s">
        <v>22</v>
      </c>
      <c r="J629" t="s">
        <v>131</v>
      </c>
      <c r="K629" t="s">
        <v>2556</v>
      </c>
      <c r="L629" t="s">
        <v>2557</v>
      </c>
      <c r="M629">
        <v>1.017222222</v>
      </c>
      <c r="N629">
        <v>0</v>
      </c>
      <c r="O629">
        <v>101</v>
      </c>
      <c r="P629">
        <v>0</v>
      </c>
      <c r="Q629">
        <v>0</v>
      </c>
      <c r="R629">
        <v>0</v>
      </c>
      <c r="S629">
        <v>102.73944400000001</v>
      </c>
      <c r="T629">
        <v>0</v>
      </c>
      <c r="U629">
        <v>0</v>
      </c>
    </row>
    <row r="630" spans="1:21" x14ac:dyDescent="0.25">
      <c r="A630" t="s">
        <v>2558</v>
      </c>
      <c r="B630">
        <v>1</v>
      </c>
      <c r="C630" t="s">
        <v>78</v>
      </c>
      <c r="D630" t="s">
        <v>94</v>
      </c>
      <c r="E630" t="s">
        <v>2559</v>
      </c>
      <c r="F630" t="s">
        <v>847</v>
      </c>
      <c r="G630" t="s">
        <v>71</v>
      </c>
      <c r="H630" t="s">
        <v>136</v>
      </c>
      <c r="I630" t="s">
        <v>22</v>
      </c>
      <c r="J630" t="s">
        <v>131</v>
      </c>
      <c r="K630" t="s">
        <v>2560</v>
      </c>
      <c r="L630" t="s">
        <v>2561</v>
      </c>
      <c r="M630">
        <v>0.564722222</v>
      </c>
      <c r="N630">
        <v>0</v>
      </c>
      <c r="O630">
        <v>2</v>
      </c>
      <c r="P630">
        <v>0</v>
      </c>
      <c r="Q630">
        <v>0</v>
      </c>
      <c r="R630">
        <v>0</v>
      </c>
      <c r="S630">
        <v>1.1294439999999999</v>
      </c>
      <c r="T630">
        <v>0</v>
      </c>
      <c r="U630">
        <v>0</v>
      </c>
    </row>
    <row r="631" spans="1:21" x14ac:dyDescent="0.25">
      <c r="A631" t="s">
        <v>2562</v>
      </c>
      <c r="B631">
        <v>1</v>
      </c>
      <c r="C631" t="s">
        <v>78</v>
      </c>
      <c r="D631" t="s">
        <v>101</v>
      </c>
      <c r="E631" t="s">
        <v>1793</v>
      </c>
      <c r="F631" t="s">
        <v>226</v>
      </c>
      <c r="G631" t="s">
        <v>72</v>
      </c>
      <c r="H631" t="s">
        <v>136</v>
      </c>
      <c r="I631" t="s">
        <v>22</v>
      </c>
      <c r="J631" t="s">
        <v>131</v>
      </c>
      <c r="K631" t="s">
        <v>2563</v>
      </c>
      <c r="L631" t="s">
        <v>2564</v>
      </c>
      <c r="M631">
        <v>2.278611111</v>
      </c>
      <c r="N631">
        <v>17</v>
      </c>
      <c r="O631">
        <v>113</v>
      </c>
      <c r="P631">
        <v>0</v>
      </c>
      <c r="Q631">
        <v>0</v>
      </c>
      <c r="R631">
        <v>38.736389000000003</v>
      </c>
      <c r="S631">
        <v>257.48305599999998</v>
      </c>
      <c r="T631">
        <v>0</v>
      </c>
      <c r="U631">
        <v>0</v>
      </c>
    </row>
    <row r="632" spans="1:21" x14ac:dyDescent="0.25">
      <c r="A632" t="s">
        <v>2565</v>
      </c>
      <c r="B632">
        <v>1</v>
      </c>
      <c r="C632" t="s">
        <v>78</v>
      </c>
      <c r="D632" t="s">
        <v>105</v>
      </c>
      <c r="E632" t="s">
        <v>775</v>
      </c>
      <c r="F632" t="s">
        <v>166</v>
      </c>
      <c r="G632" t="s">
        <v>72</v>
      </c>
      <c r="H632" t="s">
        <v>136</v>
      </c>
      <c r="I632" t="s">
        <v>22</v>
      </c>
      <c r="J632" t="s">
        <v>131</v>
      </c>
      <c r="K632" t="s">
        <v>2566</v>
      </c>
      <c r="L632" t="s">
        <v>2567</v>
      </c>
      <c r="M632">
        <v>1.073055555</v>
      </c>
      <c r="N632">
        <v>52</v>
      </c>
      <c r="O632">
        <v>6102</v>
      </c>
      <c r="P632">
        <v>43</v>
      </c>
      <c r="Q632">
        <v>147</v>
      </c>
      <c r="R632">
        <v>55.798889000000003</v>
      </c>
      <c r="S632">
        <v>6547.7849969999997</v>
      </c>
      <c r="T632">
        <v>46.141388999999997</v>
      </c>
      <c r="U632">
        <v>157.73916700000001</v>
      </c>
    </row>
    <row r="633" spans="1:21" x14ac:dyDescent="0.25">
      <c r="A633" t="s">
        <v>2568</v>
      </c>
      <c r="B633">
        <v>1</v>
      </c>
      <c r="C633" t="s">
        <v>78</v>
      </c>
      <c r="D633" t="s">
        <v>94</v>
      </c>
      <c r="E633" t="s">
        <v>2569</v>
      </c>
      <c r="F633" t="s">
        <v>847</v>
      </c>
      <c r="G633" t="s">
        <v>71</v>
      </c>
      <c r="H633" t="s">
        <v>136</v>
      </c>
      <c r="I633" t="s">
        <v>22</v>
      </c>
      <c r="J633" t="s">
        <v>131</v>
      </c>
      <c r="K633" t="s">
        <v>2570</v>
      </c>
      <c r="L633" t="s">
        <v>2571</v>
      </c>
      <c r="M633">
        <v>4.7036111109999998</v>
      </c>
      <c r="N633">
        <v>0</v>
      </c>
      <c r="O633">
        <v>1</v>
      </c>
      <c r="P633">
        <v>0</v>
      </c>
      <c r="Q633">
        <v>0</v>
      </c>
      <c r="R633">
        <v>0</v>
      </c>
      <c r="S633">
        <v>4.7036110000000004</v>
      </c>
      <c r="T633">
        <v>0</v>
      </c>
      <c r="U633">
        <v>0</v>
      </c>
    </row>
    <row r="634" spans="1:21" x14ac:dyDescent="0.25">
      <c r="A634" t="s">
        <v>2572</v>
      </c>
      <c r="B634">
        <v>1</v>
      </c>
      <c r="C634" t="s">
        <v>78</v>
      </c>
      <c r="D634" t="s">
        <v>105</v>
      </c>
      <c r="E634" t="s">
        <v>2573</v>
      </c>
      <c r="F634" t="s">
        <v>847</v>
      </c>
      <c r="G634" t="s">
        <v>71</v>
      </c>
      <c r="H634" t="s">
        <v>136</v>
      </c>
      <c r="I634" t="s">
        <v>22</v>
      </c>
      <c r="J634" t="s">
        <v>131</v>
      </c>
      <c r="K634" t="s">
        <v>2574</v>
      </c>
      <c r="L634" t="s">
        <v>2575</v>
      </c>
      <c r="M634">
        <v>1.9130555549999999</v>
      </c>
      <c r="N634">
        <v>0</v>
      </c>
      <c r="O634">
        <v>1</v>
      </c>
      <c r="P634">
        <v>0</v>
      </c>
      <c r="Q634">
        <v>0</v>
      </c>
      <c r="R634">
        <v>0</v>
      </c>
      <c r="S634">
        <v>1.9130560000000001</v>
      </c>
      <c r="T634">
        <v>0</v>
      </c>
      <c r="U634">
        <v>0</v>
      </c>
    </row>
    <row r="635" spans="1:21" x14ac:dyDescent="0.25">
      <c r="A635" t="s">
        <v>2576</v>
      </c>
      <c r="B635">
        <v>1</v>
      </c>
      <c r="C635" t="s">
        <v>78</v>
      </c>
      <c r="D635" t="s">
        <v>98</v>
      </c>
      <c r="E635" t="s">
        <v>2577</v>
      </c>
      <c r="F635" t="s">
        <v>231</v>
      </c>
      <c r="G635" t="s">
        <v>71</v>
      </c>
      <c r="H635" t="s">
        <v>136</v>
      </c>
      <c r="I635" t="s">
        <v>22</v>
      </c>
      <c r="J635" t="s">
        <v>131</v>
      </c>
      <c r="K635" t="s">
        <v>2578</v>
      </c>
      <c r="L635" t="s">
        <v>2579</v>
      </c>
      <c r="M635">
        <v>1.4427777770000001</v>
      </c>
      <c r="N635">
        <v>0</v>
      </c>
      <c r="O635">
        <v>1</v>
      </c>
      <c r="P635">
        <v>0</v>
      </c>
      <c r="Q635">
        <v>0</v>
      </c>
      <c r="R635">
        <v>0</v>
      </c>
      <c r="S635">
        <v>1.4427779999999999</v>
      </c>
      <c r="T635">
        <v>0</v>
      </c>
      <c r="U635">
        <v>0</v>
      </c>
    </row>
    <row r="636" spans="1:21" x14ac:dyDescent="0.25">
      <c r="A636" t="s">
        <v>2580</v>
      </c>
      <c r="B636">
        <v>1</v>
      </c>
      <c r="C636" t="s">
        <v>79</v>
      </c>
      <c r="D636" t="s">
        <v>119</v>
      </c>
      <c r="E636" t="s">
        <v>2581</v>
      </c>
      <c r="F636" t="s">
        <v>391</v>
      </c>
      <c r="G636" t="s">
        <v>72</v>
      </c>
      <c r="H636" t="s">
        <v>136</v>
      </c>
      <c r="I636" t="s">
        <v>22</v>
      </c>
      <c r="J636" t="s">
        <v>131</v>
      </c>
      <c r="K636" t="s">
        <v>2582</v>
      </c>
      <c r="L636" t="s">
        <v>2583</v>
      </c>
      <c r="M636">
        <v>1.6177777769999999</v>
      </c>
      <c r="N636">
        <v>1</v>
      </c>
      <c r="O636">
        <v>0</v>
      </c>
      <c r="P636">
        <v>0</v>
      </c>
      <c r="Q636">
        <v>0</v>
      </c>
      <c r="R636">
        <v>1.6177779999999999</v>
      </c>
      <c r="S636">
        <v>0</v>
      </c>
      <c r="T636">
        <v>0</v>
      </c>
      <c r="U636">
        <v>0</v>
      </c>
    </row>
    <row r="637" spans="1:21" x14ac:dyDescent="0.25">
      <c r="A637" t="s">
        <v>2584</v>
      </c>
      <c r="B637">
        <v>1</v>
      </c>
      <c r="C637" t="s">
        <v>78</v>
      </c>
      <c r="D637" t="s">
        <v>103</v>
      </c>
      <c r="E637" t="s">
        <v>2585</v>
      </c>
      <c r="F637" t="s">
        <v>231</v>
      </c>
      <c r="G637" t="s">
        <v>71</v>
      </c>
      <c r="H637" t="s">
        <v>136</v>
      </c>
      <c r="I637" t="s">
        <v>22</v>
      </c>
      <c r="J637" t="s">
        <v>131</v>
      </c>
      <c r="K637" t="s">
        <v>2586</v>
      </c>
      <c r="L637" t="s">
        <v>2587</v>
      </c>
      <c r="M637">
        <v>1.3558333330000001</v>
      </c>
      <c r="N637">
        <v>0</v>
      </c>
      <c r="O637">
        <v>11</v>
      </c>
      <c r="P637">
        <v>0</v>
      </c>
      <c r="Q637">
        <v>0</v>
      </c>
      <c r="R637">
        <v>0</v>
      </c>
      <c r="S637">
        <v>14.914167000000001</v>
      </c>
      <c r="T637">
        <v>0</v>
      </c>
      <c r="U637">
        <v>0</v>
      </c>
    </row>
    <row r="638" spans="1:21" x14ac:dyDescent="0.25">
      <c r="A638" t="s">
        <v>2588</v>
      </c>
      <c r="B638">
        <v>1</v>
      </c>
      <c r="C638" t="s">
        <v>78</v>
      </c>
      <c r="D638" t="s">
        <v>94</v>
      </c>
      <c r="E638" t="s">
        <v>2589</v>
      </c>
      <c r="F638" t="s">
        <v>2590</v>
      </c>
      <c r="G638" t="s">
        <v>71</v>
      </c>
      <c r="H638" t="s">
        <v>136</v>
      </c>
      <c r="I638" t="s">
        <v>22</v>
      </c>
      <c r="J638" t="s">
        <v>131</v>
      </c>
      <c r="K638" t="s">
        <v>2591</v>
      </c>
      <c r="L638" t="s">
        <v>2592</v>
      </c>
      <c r="M638">
        <v>2.7097222219999999</v>
      </c>
      <c r="N638">
        <v>0</v>
      </c>
      <c r="O638">
        <v>33</v>
      </c>
      <c r="P638">
        <v>0</v>
      </c>
      <c r="Q638">
        <v>0</v>
      </c>
      <c r="R638">
        <v>0</v>
      </c>
      <c r="S638">
        <v>89.420833000000002</v>
      </c>
      <c r="T638">
        <v>0</v>
      </c>
      <c r="U638">
        <v>0</v>
      </c>
    </row>
    <row r="639" spans="1:21" x14ac:dyDescent="0.25">
      <c r="A639" t="s">
        <v>2593</v>
      </c>
      <c r="B639">
        <v>1</v>
      </c>
      <c r="C639" t="s">
        <v>78</v>
      </c>
      <c r="D639" t="s">
        <v>90</v>
      </c>
      <c r="E639" t="s">
        <v>2594</v>
      </c>
      <c r="F639" t="s">
        <v>780</v>
      </c>
      <c r="G639" t="s">
        <v>71</v>
      </c>
      <c r="H639" t="s">
        <v>136</v>
      </c>
      <c r="I639" t="s">
        <v>22</v>
      </c>
      <c r="J639" t="s">
        <v>131</v>
      </c>
      <c r="K639" t="s">
        <v>2595</v>
      </c>
      <c r="L639" t="s">
        <v>2596</v>
      </c>
      <c r="M639">
        <v>1.153611111</v>
      </c>
      <c r="N639">
        <v>0</v>
      </c>
      <c r="O639">
        <v>0</v>
      </c>
      <c r="P639">
        <v>0</v>
      </c>
      <c r="Q639">
        <v>24</v>
      </c>
      <c r="R639">
        <v>0</v>
      </c>
      <c r="S639">
        <v>0</v>
      </c>
      <c r="T639">
        <v>0</v>
      </c>
      <c r="U639">
        <v>27.686667</v>
      </c>
    </row>
    <row r="640" spans="1:21" x14ac:dyDescent="0.25">
      <c r="A640" t="s">
        <v>2597</v>
      </c>
      <c r="B640">
        <v>1</v>
      </c>
      <c r="C640" t="s">
        <v>78</v>
      </c>
      <c r="D640" t="s">
        <v>94</v>
      </c>
      <c r="E640" t="s">
        <v>2598</v>
      </c>
      <c r="F640" t="s">
        <v>934</v>
      </c>
      <c r="G640" t="s">
        <v>71</v>
      </c>
      <c r="H640" t="s">
        <v>136</v>
      </c>
      <c r="I640" t="s">
        <v>22</v>
      </c>
      <c r="J640" t="s">
        <v>131</v>
      </c>
      <c r="K640" t="s">
        <v>2599</v>
      </c>
      <c r="L640" t="s">
        <v>2600</v>
      </c>
      <c r="M640">
        <v>4.0669444439999998</v>
      </c>
      <c r="N640">
        <v>0</v>
      </c>
      <c r="O640">
        <v>1</v>
      </c>
      <c r="P640">
        <v>0</v>
      </c>
      <c r="Q640">
        <v>0</v>
      </c>
      <c r="R640">
        <v>0</v>
      </c>
      <c r="S640">
        <v>4.0669440000000003</v>
      </c>
      <c r="T640">
        <v>0</v>
      </c>
      <c r="U640">
        <v>0</v>
      </c>
    </row>
    <row r="641" spans="1:21" x14ac:dyDescent="0.25">
      <c r="A641" t="s">
        <v>2601</v>
      </c>
      <c r="B641">
        <v>1</v>
      </c>
      <c r="C641" t="s">
        <v>78</v>
      </c>
      <c r="D641" t="s">
        <v>94</v>
      </c>
      <c r="E641" t="s">
        <v>2602</v>
      </c>
      <c r="F641" t="s">
        <v>231</v>
      </c>
      <c r="G641" t="s">
        <v>71</v>
      </c>
      <c r="H641" t="s">
        <v>136</v>
      </c>
      <c r="I641" t="s">
        <v>22</v>
      </c>
      <c r="J641" t="s">
        <v>131</v>
      </c>
      <c r="K641" t="s">
        <v>2603</v>
      </c>
      <c r="L641" t="s">
        <v>2604</v>
      </c>
      <c r="M641">
        <v>2.5291666660000001</v>
      </c>
      <c r="N641">
        <v>0</v>
      </c>
      <c r="O641">
        <v>0</v>
      </c>
      <c r="P641">
        <v>0</v>
      </c>
      <c r="Q641">
        <v>1</v>
      </c>
      <c r="R641">
        <v>0</v>
      </c>
      <c r="S641">
        <v>0</v>
      </c>
      <c r="T641">
        <v>0</v>
      </c>
      <c r="U641">
        <v>2.5291670000000002</v>
      </c>
    </row>
    <row r="642" spans="1:21" x14ac:dyDescent="0.25">
      <c r="A642" t="s">
        <v>2605</v>
      </c>
      <c r="B642">
        <v>1</v>
      </c>
      <c r="C642" t="s">
        <v>78</v>
      </c>
      <c r="D642" t="s">
        <v>98</v>
      </c>
      <c r="E642" t="s">
        <v>2606</v>
      </c>
      <c r="F642" t="s">
        <v>921</v>
      </c>
      <c r="G642" t="s">
        <v>71</v>
      </c>
      <c r="H642" t="s">
        <v>136</v>
      </c>
      <c r="I642" t="s">
        <v>22</v>
      </c>
      <c r="J642" t="s">
        <v>131</v>
      </c>
      <c r="K642" t="s">
        <v>2607</v>
      </c>
      <c r="L642" t="s">
        <v>2608</v>
      </c>
      <c r="M642">
        <v>1.1927777770000001</v>
      </c>
      <c r="N642">
        <v>0</v>
      </c>
      <c r="O642">
        <v>105</v>
      </c>
      <c r="P642">
        <v>0</v>
      </c>
      <c r="Q642">
        <v>0</v>
      </c>
      <c r="R642">
        <v>0</v>
      </c>
      <c r="S642">
        <v>125.24166700000001</v>
      </c>
      <c r="T642">
        <v>0</v>
      </c>
      <c r="U642">
        <v>0</v>
      </c>
    </row>
    <row r="643" spans="1:21" x14ac:dyDescent="0.25">
      <c r="A643" t="s">
        <v>2609</v>
      </c>
      <c r="B643">
        <v>1</v>
      </c>
      <c r="C643" t="s">
        <v>78</v>
      </c>
      <c r="D643" t="s">
        <v>82</v>
      </c>
      <c r="E643" t="s">
        <v>2610</v>
      </c>
      <c r="F643" t="s">
        <v>313</v>
      </c>
      <c r="G643" t="s">
        <v>71</v>
      </c>
      <c r="H643" t="s">
        <v>136</v>
      </c>
      <c r="I643" t="s">
        <v>22</v>
      </c>
      <c r="J643" t="s">
        <v>131</v>
      </c>
      <c r="K643" t="s">
        <v>2611</v>
      </c>
      <c r="L643" t="s">
        <v>2612</v>
      </c>
      <c r="M643">
        <v>1.068888888</v>
      </c>
      <c r="N643">
        <v>0</v>
      </c>
      <c r="O643">
        <v>14</v>
      </c>
      <c r="P643">
        <v>0</v>
      </c>
      <c r="Q643">
        <v>24</v>
      </c>
      <c r="R643">
        <v>0</v>
      </c>
      <c r="S643">
        <v>14.964444</v>
      </c>
      <c r="T643">
        <v>0</v>
      </c>
      <c r="U643">
        <v>25.653333</v>
      </c>
    </row>
    <row r="644" spans="1:21" x14ac:dyDescent="0.25">
      <c r="A644" t="s">
        <v>2613</v>
      </c>
      <c r="B644">
        <v>1</v>
      </c>
      <c r="C644" t="s">
        <v>78</v>
      </c>
      <c r="D644" t="s">
        <v>94</v>
      </c>
      <c r="E644" t="s">
        <v>2614</v>
      </c>
      <c r="F644" t="s">
        <v>2615</v>
      </c>
      <c r="G644" t="s">
        <v>71</v>
      </c>
      <c r="H644" t="s">
        <v>136</v>
      </c>
      <c r="I644" t="s">
        <v>22</v>
      </c>
      <c r="J644" t="s">
        <v>131</v>
      </c>
      <c r="K644" t="s">
        <v>2616</v>
      </c>
      <c r="L644" t="s">
        <v>2617</v>
      </c>
      <c r="M644">
        <v>3.8191666660000001</v>
      </c>
      <c r="N644">
        <v>0</v>
      </c>
      <c r="O644">
        <v>302</v>
      </c>
      <c r="P644">
        <v>0</v>
      </c>
      <c r="Q644">
        <v>0</v>
      </c>
      <c r="R644">
        <v>0</v>
      </c>
      <c r="S644">
        <v>1153.3883330000001</v>
      </c>
      <c r="T644">
        <v>0</v>
      </c>
      <c r="U644">
        <v>0</v>
      </c>
    </row>
    <row r="645" spans="1:21" x14ac:dyDescent="0.25">
      <c r="A645" t="s">
        <v>2618</v>
      </c>
      <c r="B645">
        <v>1</v>
      </c>
      <c r="C645" t="s">
        <v>78</v>
      </c>
      <c r="D645" t="s">
        <v>102</v>
      </c>
      <c r="E645" t="s">
        <v>2619</v>
      </c>
      <c r="F645" t="s">
        <v>226</v>
      </c>
      <c r="G645" t="s">
        <v>72</v>
      </c>
      <c r="H645" t="s">
        <v>136</v>
      </c>
      <c r="I645" t="s">
        <v>22</v>
      </c>
      <c r="J645" t="s">
        <v>131</v>
      </c>
      <c r="K645" t="s">
        <v>2620</v>
      </c>
      <c r="L645" t="s">
        <v>2621</v>
      </c>
      <c r="M645">
        <v>1.58</v>
      </c>
      <c r="N645">
        <v>0</v>
      </c>
      <c r="O645">
        <v>0</v>
      </c>
      <c r="P645">
        <v>0</v>
      </c>
      <c r="Q645">
        <v>8</v>
      </c>
      <c r="R645">
        <v>0</v>
      </c>
      <c r="S645">
        <v>0</v>
      </c>
      <c r="T645">
        <v>0</v>
      </c>
      <c r="U645">
        <v>12.64</v>
      </c>
    </row>
    <row r="646" spans="1:21" x14ac:dyDescent="0.25">
      <c r="A646" t="s">
        <v>2622</v>
      </c>
      <c r="B646">
        <v>1</v>
      </c>
      <c r="C646" t="s">
        <v>79</v>
      </c>
      <c r="D646" t="s">
        <v>124</v>
      </c>
      <c r="E646" t="s">
        <v>2623</v>
      </c>
      <c r="F646" t="s">
        <v>166</v>
      </c>
      <c r="G646" t="s">
        <v>72</v>
      </c>
      <c r="H646" t="s">
        <v>136</v>
      </c>
      <c r="I646" t="s">
        <v>22</v>
      </c>
      <c r="J646" t="s">
        <v>131</v>
      </c>
      <c r="K646" t="s">
        <v>2624</v>
      </c>
      <c r="L646" t="s">
        <v>2625</v>
      </c>
      <c r="M646">
        <v>2.6552777769999998</v>
      </c>
      <c r="N646">
        <v>0</v>
      </c>
      <c r="O646">
        <v>0</v>
      </c>
      <c r="P646">
        <v>0</v>
      </c>
      <c r="Q646">
        <v>195</v>
      </c>
      <c r="R646">
        <v>0</v>
      </c>
      <c r="S646">
        <v>0</v>
      </c>
      <c r="T646">
        <v>0</v>
      </c>
      <c r="U646">
        <v>517.77916700000003</v>
      </c>
    </row>
    <row r="647" spans="1:21" x14ac:dyDescent="0.25">
      <c r="A647" t="s">
        <v>2626</v>
      </c>
      <c r="B647">
        <v>1</v>
      </c>
      <c r="C647" t="s">
        <v>78</v>
      </c>
      <c r="D647" t="s">
        <v>94</v>
      </c>
      <c r="E647" t="s">
        <v>2627</v>
      </c>
      <c r="F647" t="s">
        <v>416</v>
      </c>
      <c r="G647" t="s">
        <v>71</v>
      </c>
      <c r="H647" t="s">
        <v>136</v>
      </c>
      <c r="I647" t="s">
        <v>22</v>
      </c>
      <c r="J647" t="s">
        <v>131</v>
      </c>
      <c r="K647" t="s">
        <v>2628</v>
      </c>
      <c r="L647" t="s">
        <v>2629</v>
      </c>
      <c r="M647">
        <v>0.46121111100000001</v>
      </c>
      <c r="N647">
        <v>1</v>
      </c>
      <c r="O647">
        <v>2</v>
      </c>
      <c r="P647">
        <v>0</v>
      </c>
      <c r="Q647">
        <v>0</v>
      </c>
      <c r="R647">
        <v>0.46121099999999998</v>
      </c>
      <c r="S647">
        <v>0.92242199999999996</v>
      </c>
      <c r="T647">
        <v>0</v>
      </c>
      <c r="U647">
        <v>0</v>
      </c>
    </row>
    <row r="648" spans="1:21" x14ac:dyDescent="0.25">
      <c r="A648" t="s">
        <v>2630</v>
      </c>
      <c r="B648">
        <v>1</v>
      </c>
      <c r="C648" t="s">
        <v>78</v>
      </c>
      <c r="D648" t="s">
        <v>101</v>
      </c>
      <c r="E648" t="s">
        <v>1375</v>
      </c>
      <c r="F648" t="s">
        <v>166</v>
      </c>
      <c r="G648" t="s">
        <v>72</v>
      </c>
      <c r="H648" t="s">
        <v>136</v>
      </c>
      <c r="I648" t="s">
        <v>22</v>
      </c>
      <c r="J648" t="s">
        <v>131</v>
      </c>
      <c r="K648" t="s">
        <v>2631</v>
      </c>
      <c r="L648" t="s">
        <v>2632</v>
      </c>
      <c r="M648">
        <v>0.77777777699999995</v>
      </c>
      <c r="N648">
        <v>4</v>
      </c>
      <c r="O648">
        <v>281</v>
      </c>
      <c r="P648">
        <v>0</v>
      </c>
      <c r="Q648">
        <v>0</v>
      </c>
      <c r="R648">
        <v>3.1111110000000002</v>
      </c>
      <c r="S648">
        <v>218.555555</v>
      </c>
      <c r="T648">
        <v>0</v>
      </c>
      <c r="U648">
        <v>0</v>
      </c>
    </row>
    <row r="649" spans="1:21" x14ac:dyDescent="0.25">
      <c r="A649" t="s">
        <v>2633</v>
      </c>
      <c r="B649">
        <v>1</v>
      </c>
      <c r="C649" t="s">
        <v>78</v>
      </c>
      <c r="D649" t="s">
        <v>94</v>
      </c>
      <c r="E649" t="s">
        <v>2634</v>
      </c>
      <c r="F649" t="s">
        <v>892</v>
      </c>
      <c r="G649" t="s">
        <v>71</v>
      </c>
      <c r="H649" t="s">
        <v>136</v>
      </c>
      <c r="I649" t="s">
        <v>22</v>
      </c>
      <c r="J649" t="s">
        <v>131</v>
      </c>
      <c r="K649" t="s">
        <v>2635</v>
      </c>
      <c r="L649" t="s">
        <v>2636</v>
      </c>
      <c r="M649">
        <v>8.0252777769999994</v>
      </c>
      <c r="N649">
        <v>0</v>
      </c>
      <c r="O649">
        <v>89</v>
      </c>
      <c r="P649">
        <v>0</v>
      </c>
      <c r="Q649">
        <v>0</v>
      </c>
      <c r="R649">
        <v>0</v>
      </c>
      <c r="S649">
        <v>714.24972200000002</v>
      </c>
      <c r="T649">
        <v>0</v>
      </c>
      <c r="U649">
        <v>0</v>
      </c>
    </row>
    <row r="650" spans="1:21" x14ac:dyDescent="0.25">
      <c r="A650" t="s">
        <v>2637</v>
      </c>
      <c r="B650">
        <v>1</v>
      </c>
      <c r="C650" t="s">
        <v>78</v>
      </c>
      <c r="D650" t="s">
        <v>101</v>
      </c>
      <c r="E650" t="s">
        <v>2638</v>
      </c>
      <c r="F650" t="s">
        <v>252</v>
      </c>
      <c r="G650" t="s">
        <v>72</v>
      </c>
      <c r="H650" t="s">
        <v>136</v>
      </c>
      <c r="I650" t="s">
        <v>22</v>
      </c>
      <c r="J650" t="s">
        <v>131</v>
      </c>
      <c r="K650" t="s">
        <v>2639</v>
      </c>
      <c r="L650" t="s">
        <v>2640</v>
      </c>
      <c r="M650">
        <v>5.1727777770000003</v>
      </c>
      <c r="N650">
        <v>0</v>
      </c>
      <c r="O650">
        <v>2</v>
      </c>
      <c r="P650">
        <v>0</v>
      </c>
      <c r="Q650">
        <v>0</v>
      </c>
      <c r="R650">
        <v>0</v>
      </c>
      <c r="S650">
        <v>10.345556</v>
      </c>
      <c r="T650">
        <v>0</v>
      </c>
      <c r="U650">
        <v>0</v>
      </c>
    </row>
    <row r="651" spans="1:21" x14ac:dyDescent="0.25">
      <c r="A651" t="s">
        <v>2641</v>
      </c>
      <c r="B651">
        <v>1</v>
      </c>
      <c r="C651" t="s">
        <v>79</v>
      </c>
      <c r="D651" t="s">
        <v>121</v>
      </c>
      <c r="E651" t="s">
        <v>2642</v>
      </c>
      <c r="F651" t="s">
        <v>362</v>
      </c>
      <c r="G651" t="s">
        <v>71</v>
      </c>
      <c r="H651" t="s">
        <v>136</v>
      </c>
      <c r="I651" t="s">
        <v>22</v>
      </c>
      <c r="J651" t="s">
        <v>131</v>
      </c>
      <c r="K651" t="s">
        <v>2643</v>
      </c>
      <c r="L651" t="s">
        <v>2644</v>
      </c>
      <c r="M651">
        <v>0.41055555500000002</v>
      </c>
      <c r="N651">
        <v>0</v>
      </c>
      <c r="O651">
        <v>150</v>
      </c>
      <c r="P651">
        <v>0</v>
      </c>
      <c r="Q651">
        <v>0</v>
      </c>
      <c r="R651">
        <v>0</v>
      </c>
      <c r="S651">
        <v>61.583333000000003</v>
      </c>
      <c r="T651">
        <v>0</v>
      </c>
      <c r="U651">
        <v>0</v>
      </c>
    </row>
    <row r="652" spans="1:21" x14ac:dyDescent="0.25">
      <c r="A652" t="s">
        <v>2645</v>
      </c>
      <c r="B652">
        <v>1</v>
      </c>
      <c r="C652" t="s">
        <v>79</v>
      </c>
      <c r="D652" t="s">
        <v>119</v>
      </c>
      <c r="E652" t="s">
        <v>1448</v>
      </c>
      <c r="F652" t="s">
        <v>166</v>
      </c>
      <c r="G652" t="s">
        <v>72</v>
      </c>
      <c r="H652" t="s">
        <v>136</v>
      </c>
      <c r="I652" t="s">
        <v>22</v>
      </c>
      <c r="J652" t="s">
        <v>131</v>
      </c>
      <c r="K652" t="s">
        <v>2646</v>
      </c>
      <c r="L652" t="s">
        <v>2647</v>
      </c>
      <c r="M652">
        <v>0.35027583299999998</v>
      </c>
      <c r="N652">
        <v>26</v>
      </c>
      <c r="O652">
        <v>812</v>
      </c>
      <c r="P652">
        <v>12</v>
      </c>
      <c r="Q652">
        <v>162</v>
      </c>
      <c r="R652">
        <v>9.1071720000000003</v>
      </c>
      <c r="S652">
        <v>284.42397599999998</v>
      </c>
      <c r="T652">
        <v>4.2033100000000001</v>
      </c>
      <c r="U652">
        <v>56.744684999999997</v>
      </c>
    </row>
    <row r="653" spans="1:21" x14ac:dyDescent="0.25">
      <c r="A653" t="s">
        <v>2648</v>
      </c>
      <c r="B653">
        <v>1</v>
      </c>
      <c r="C653" t="s">
        <v>78</v>
      </c>
      <c r="D653" t="s">
        <v>105</v>
      </c>
      <c r="E653" t="s">
        <v>2649</v>
      </c>
      <c r="F653" t="s">
        <v>313</v>
      </c>
      <c r="G653" t="s">
        <v>71</v>
      </c>
      <c r="H653" t="s">
        <v>136</v>
      </c>
      <c r="I653" t="s">
        <v>22</v>
      </c>
      <c r="J653" t="s">
        <v>131</v>
      </c>
      <c r="K653" t="s">
        <v>2650</v>
      </c>
      <c r="L653" t="s">
        <v>2651</v>
      </c>
      <c r="M653">
        <v>1.02</v>
      </c>
      <c r="N653">
        <v>0</v>
      </c>
      <c r="O653">
        <v>37</v>
      </c>
      <c r="P653">
        <v>0</v>
      </c>
      <c r="Q653">
        <v>0</v>
      </c>
      <c r="R653">
        <v>0</v>
      </c>
      <c r="S653">
        <v>37.74</v>
      </c>
      <c r="T653">
        <v>0</v>
      </c>
      <c r="U653">
        <v>0</v>
      </c>
    </row>
    <row r="654" spans="1:21" x14ac:dyDescent="0.25">
      <c r="A654" t="s">
        <v>2652</v>
      </c>
      <c r="B654">
        <v>1</v>
      </c>
      <c r="C654" t="s">
        <v>78</v>
      </c>
      <c r="D654" t="s">
        <v>105</v>
      </c>
      <c r="E654" t="s">
        <v>2653</v>
      </c>
      <c r="F654" t="s">
        <v>934</v>
      </c>
      <c r="G654" t="s">
        <v>71</v>
      </c>
      <c r="H654" t="s">
        <v>136</v>
      </c>
      <c r="I654" t="s">
        <v>22</v>
      </c>
      <c r="J654" t="s">
        <v>131</v>
      </c>
      <c r="K654" t="s">
        <v>2654</v>
      </c>
      <c r="L654" t="s">
        <v>2655</v>
      </c>
      <c r="M654">
        <v>1.839444444</v>
      </c>
      <c r="N654">
        <v>0</v>
      </c>
      <c r="O654">
        <v>6</v>
      </c>
      <c r="P654">
        <v>0</v>
      </c>
      <c r="Q654">
        <v>0</v>
      </c>
      <c r="R654">
        <v>0</v>
      </c>
      <c r="S654">
        <v>11.036667</v>
      </c>
      <c r="T654">
        <v>0</v>
      </c>
      <c r="U654">
        <v>0</v>
      </c>
    </row>
    <row r="655" spans="1:21" x14ac:dyDescent="0.25">
      <c r="A655" t="s">
        <v>2656</v>
      </c>
      <c r="B655">
        <v>1</v>
      </c>
      <c r="C655" t="s">
        <v>78</v>
      </c>
      <c r="D655" t="s">
        <v>105</v>
      </c>
      <c r="E655" t="s">
        <v>2657</v>
      </c>
      <c r="F655" t="s">
        <v>780</v>
      </c>
      <c r="G655" t="s">
        <v>71</v>
      </c>
      <c r="H655" t="s">
        <v>136</v>
      </c>
      <c r="I655" t="s">
        <v>22</v>
      </c>
      <c r="J655" t="s">
        <v>131</v>
      </c>
      <c r="K655" t="s">
        <v>2658</v>
      </c>
      <c r="L655" t="s">
        <v>2659</v>
      </c>
      <c r="M655">
        <v>1.741666666</v>
      </c>
      <c r="N655">
        <v>0</v>
      </c>
      <c r="O655">
        <v>161</v>
      </c>
      <c r="P655">
        <v>0</v>
      </c>
      <c r="Q655">
        <v>0</v>
      </c>
      <c r="R655">
        <v>0</v>
      </c>
      <c r="S655">
        <v>280.40833300000003</v>
      </c>
      <c r="T655">
        <v>0</v>
      </c>
      <c r="U655">
        <v>0</v>
      </c>
    </row>
    <row r="656" spans="1:21" x14ac:dyDescent="0.25">
      <c r="A656" t="s">
        <v>2660</v>
      </c>
      <c r="B656">
        <v>1</v>
      </c>
      <c r="C656" t="s">
        <v>78</v>
      </c>
      <c r="D656" t="s">
        <v>105</v>
      </c>
      <c r="E656" t="s">
        <v>2661</v>
      </c>
      <c r="F656" t="s">
        <v>226</v>
      </c>
      <c r="G656" t="s">
        <v>72</v>
      </c>
      <c r="H656" t="s">
        <v>136</v>
      </c>
      <c r="I656" t="s">
        <v>22</v>
      </c>
      <c r="J656" t="s">
        <v>131</v>
      </c>
      <c r="K656" t="s">
        <v>2662</v>
      </c>
      <c r="L656" t="s">
        <v>2663</v>
      </c>
      <c r="M656">
        <v>1.105</v>
      </c>
      <c r="N656">
        <v>0</v>
      </c>
      <c r="O656">
        <v>0</v>
      </c>
      <c r="P656">
        <v>1</v>
      </c>
      <c r="Q656">
        <v>0</v>
      </c>
      <c r="R656">
        <v>0</v>
      </c>
      <c r="S656">
        <v>0</v>
      </c>
      <c r="T656">
        <v>1.105</v>
      </c>
      <c r="U656">
        <v>0</v>
      </c>
    </row>
    <row r="657" spans="1:21" x14ac:dyDescent="0.25">
      <c r="A657" t="s">
        <v>2664</v>
      </c>
      <c r="B657">
        <v>1</v>
      </c>
      <c r="C657" t="s">
        <v>78</v>
      </c>
      <c r="D657" t="s">
        <v>105</v>
      </c>
      <c r="E657" t="s">
        <v>2665</v>
      </c>
      <c r="F657" t="s">
        <v>231</v>
      </c>
      <c r="G657" t="s">
        <v>71</v>
      </c>
      <c r="H657" t="s">
        <v>136</v>
      </c>
      <c r="I657" t="s">
        <v>22</v>
      </c>
      <c r="J657" t="s">
        <v>131</v>
      </c>
      <c r="K657" t="s">
        <v>2666</v>
      </c>
      <c r="L657" t="s">
        <v>2667</v>
      </c>
      <c r="M657">
        <v>2.7847222220000001</v>
      </c>
      <c r="N657">
        <v>0</v>
      </c>
      <c r="O657">
        <v>1</v>
      </c>
      <c r="P657">
        <v>0</v>
      </c>
      <c r="Q657">
        <v>0</v>
      </c>
      <c r="R657">
        <v>0</v>
      </c>
      <c r="S657">
        <v>2.7847219999999999</v>
      </c>
      <c r="T657">
        <v>0</v>
      </c>
      <c r="U657">
        <v>0</v>
      </c>
    </row>
    <row r="658" spans="1:21" x14ac:dyDescent="0.25">
      <c r="A658" t="s">
        <v>2668</v>
      </c>
      <c r="B658">
        <v>1</v>
      </c>
      <c r="C658" t="s">
        <v>78</v>
      </c>
      <c r="D658" t="s">
        <v>95</v>
      </c>
      <c r="E658" t="s">
        <v>2669</v>
      </c>
      <c r="F658" t="s">
        <v>2615</v>
      </c>
      <c r="G658" t="s">
        <v>71</v>
      </c>
      <c r="H658" t="s">
        <v>136</v>
      </c>
      <c r="I658" t="s">
        <v>22</v>
      </c>
      <c r="J658" t="s">
        <v>131</v>
      </c>
      <c r="K658" t="s">
        <v>2670</v>
      </c>
      <c r="L658" t="s">
        <v>2671</v>
      </c>
      <c r="M658">
        <v>0.47861111099999998</v>
      </c>
      <c r="N658">
        <v>0</v>
      </c>
      <c r="O658">
        <v>38</v>
      </c>
      <c r="P658">
        <v>0</v>
      </c>
      <c r="Q658">
        <v>0</v>
      </c>
      <c r="R658">
        <v>0</v>
      </c>
      <c r="S658">
        <v>18.187221999999998</v>
      </c>
      <c r="T658">
        <v>0</v>
      </c>
      <c r="U658">
        <v>0</v>
      </c>
    </row>
    <row r="659" spans="1:21" x14ac:dyDescent="0.25">
      <c r="A659" t="s">
        <v>2672</v>
      </c>
      <c r="B659">
        <v>1</v>
      </c>
      <c r="C659" t="s">
        <v>78</v>
      </c>
      <c r="D659" t="s">
        <v>103</v>
      </c>
      <c r="E659" t="s">
        <v>2673</v>
      </c>
      <c r="F659" t="s">
        <v>313</v>
      </c>
      <c r="G659" t="s">
        <v>71</v>
      </c>
      <c r="H659" t="s">
        <v>136</v>
      </c>
      <c r="I659" t="s">
        <v>22</v>
      </c>
      <c r="J659" t="s">
        <v>131</v>
      </c>
      <c r="K659" t="s">
        <v>2674</v>
      </c>
      <c r="L659" t="s">
        <v>2675</v>
      </c>
      <c r="M659">
        <v>1.103179444</v>
      </c>
      <c r="N659">
        <v>0</v>
      </c>
      <c r="O659">
        <v>489</v>
      </c>
      <c r="P659">
        <v>0</v>
      </c>
      <c r="Q659">
        <v>0</v>
      </c>
      <c r="R659">
        <v>0</v>
      </c>
      <c r="S659">
        <v>539.454748</v>
      </c>
      <c r="T659">
        <v>0</v>
      </c>
      <c r="U659">
        <v>0</v>
      </c>
    </row>
    <row r="660" spans="1:21" x14ac:dyDescent="0.25">
      <c r="A660" t="s">
        <v>2676</v>
      </c>
      <c r="B660">
        <v>1</v>
      </c>
      <c r="C660" t="s">
        <v>78</v>
      </c>
      <c r="D660" t="s">
        <v>103</v>
      </c>
      <c r="E660" t="s">
        <v>2677</v>
      </c>
      <c r="F660" t="s">
        <v>985</v>
      </c>
      <c r="G660" t="s">
        <v>71</v>
      </c>
      <c r="H660" t="s">
        <v>136</v>
      </c>
      <c r="I660" t="s">
        <v>22</v>
      </c>
      <c r="J660" t="s">
        <v>131</v>
      </c>
      <c r="K660" t="s">
        <v>2678</v>
      </c>
      <c r="L660" t="s">
        <v>2679</v>
      </c>
      <c r="M660">
        <v>1.140833333</v>
      </c>
      <c r="N660">
        <v>0</v>
      </c>
      <c r="O660">
        <v>110</v>
      </c>
      <c r="P660">
        <v>0</v>
      </c>
      <c r="Q660">
        <v>0</v>
      </c>
      <c r="R660">
        <v>0</v>
      </c>
      <c r="S660">
        <v>125.49166700000001</v>
      </c>
      <c r="T660">
        <v>0</v>
      </c>
      <c r="U660">
        <v>0</v>
      </c>
    </row>
    <row r="661" spans="1:21" x14ac:dyDescent="0.25">
      <c r="A661" t="s">
        <v>2680</v>
      </c>
      <c r="B661">
        <v>1</v>
      </c>
      <c r="C661" t="s">
        <v>78</v>
      </c>
      <c r="D661" t="s">
        <v>101</v>
      </c>
      <c r="E661" t="s">
        <v>2681</v>
      </c>
      <c r="F661" t="s">
        <v>313</v>
      </c>
      <c r="G661" t="s">
        <v>71</v>
      </c>
      <c r="H661" t="s">
        <v>136</v>
      </c>
      <c r="I661" t="s">
        <v>22</v>
      </c>
      <c r="J661" t="s">
        <v>131</v>
      </c>
      <c r="K661" t="s">
        <v>2682</v>
      </c>
      <c r="L661" t="s">
        <v>2683</v>
      </c>
      <c r="M661">
        <v>1.1644444439999999</v>
      </c>
      <c r="N661">
        <v>0</v>
      </c>
      <c r="O661">
        <v>93</v>
      </c>
      <c r="P661">
        <v>0</v>
      </c>
      <c r="Q661">
        <v>0</v>
      </c>
      <c r="R661">
        <v>0</v>
      </c>
      <c r="S661">
        <v>108.293333</v>
      </c>
      <c r="T661">
        <v>0</v>
      </c>
      <c r="U661">
        <v>0</v>
      </c>
    </row>
    <row r="662" spans="1:21" x14ac:dyDescent="0.25">
      <c r="A662" t="s">
        <v>2684</v>
      </c>
      <c r="B662">
        <v>1</v>
      </c>
      <c r="C662" t="s">
        <v>78</v>
      </c>
      <c r="D662" t="s">
        <v>101</v>
      </c>
      <c r="E662" t="s">
        <v>2685</v>
      </c>
      <c r="F662" t="s">
        <v>313</v>
      </c>
      <c r="G662" t="s">
        <v>71</v>
      </c>
      <c r="H662" t="s">
        <v>136</v>
      </c>
      <c r="I662" t="s">
        <v>22</v>
      </c>
      <c r="J662" t="s">
        <v>131</v>
      </c>
      <c r="K662" t="s">
        <v>2686</v>
      </c>
      <c r="L662" t="s">
        <v>2687</v>
      </c>
      <c r="M662">
        <v>0.53055555499999996</v>
      </c>
      <c r="N662">
        <v>0</v>
      </c>
      <c r="O662">
        <v>181</v>
      </c>
      <c r="P662">
        <v>0</v>
      </c>
      <c r="Q662">
        <v>0</v>
      </c>
      <c r="R662">
        <v>0</v>
      </c>
      <c r="S662">
        <v>96.030555000000007</v>
      </c>
      <c r="T662">
        <v>0</v>
      </c>
      <c r="U662">
        <v>0</v>
      </c>
    </row>
    <row r="663" spans="1:21" x14ac:dyDescent="0.25">
      <c r="A663" t="s">
        <v>2688</v>
      </c>
      <c r="B663">
        <v>1</v>
      </c>
      <c r="C663" t="s">
        <v>78</v>
      </c>
      <c r="D663" t="s">
        <v>89</v>
      </c>
      <c r="E663" t="s">
        <v>2689</v>
      </c>
      <c r="F663" t="s">
        <v>313</v>
      </c>
      <c r="G663" t="s">
        <v>71</v>
      </c>
      <c r="H663" t="s">
        <v>136</v>
      </c>
      <c r="I663" t="s">
        <v>22</v>
      </c>
      <c r="J663" t="s">
        <v>131</v>
      </c>
      <c r="K663" t="s">
        <v>2690</v>
      </c>
      <c r="L663" t="s">
        <v>2691</v>
      </c>
      <c r="M663">
        <v>4.8855555549999998</v>
      </c>
      <c r="N663">
        <v>0</v>
      </c>
      <c r="O663">
        <v>0</v>
      </c>
      <c r="P663">
        <v>0</v>
      </c>
      <c r="Q663">
        <v>16</v>
      </c>
      <c r="R663">
        <v>0</v>
      </c>
      <c r="S663">
        <v>0</v>
      </c>
      <c r="T663">
        <v>0</v>
      </c>
      <c r="U663">
        <v>78.168888999999993</v>
      </c>
    </row>
    <row r="664" spans="1:21" x14ac:dyDescent="0.25">
      <c r="A664" t="s">
        <v>2692</v>
      </c>
      <c r="B664">
        <v>1</v>
      </c>
      <c r="C664" t="s">
        <v>78</v>
      </c>
      <c r="D664" t="s">
        <v>89</v>
      </c>
      <c r="E664" t="s">
        <v>2693</v>
      </c>
      <c r="F664" t="s">
        <v>934</v>
      </c>
      <c r="G664" t="s">
        <v>71</v>
      </c>
      <c r="H664" t="s">
        <v>136</v>
      </c>
      <c r="I664" t="s">
        <v>22</v>
      </c>
      <c r="J664" t="s">
        <v>131</v>
      </c>
      <c r="K664" t="s">
        <v>2694</v>
      </c>
      <c r="L664" t="s">
        <v>2695</v>
      </c>
      <c r="M664">
        <v>1.464722222</v>
      </c>
      <c r="N664">
        <v>0</v>
      </c>
      <c r="O664">
        <v>6</v>
      </c>
      <c r="P664">
        <v>0</v>
      </c>
      <c r="Q664">
        <v>0</v>
      </c>
      <c r="R664">
        <v>0</v>
      </c>
      <c r="S664">
        <v>8.7883329999999997</v>
      </c>
      <c r="T664">
        <v>0</v>
      </c>
      <c r="U664">
        <v>0</v>
      </c>
    </row>
    <row r="665" spans="1:21" x14ac:dyDescent="0.25">
      <c r="A665" t="s">
        <v>2696</v>
      </c>
      <c r="B665">
        <v>1</v>
      </c>
      <c r="C665" t="s">
        <v>78</v>
      </c>
      <c r="D665" t="s">
        <v>89</v>
      </c>
      <c r="E665" t="s">
        <v>2697</v>
      </c>
      <c r="F665" t="s">
        <v>231</v>
      </c>
      <c r="G665" t="s">
        <v>71</v>
      </c>
      <c r="H665" t="s">
        <v>136</v>
      </c>
      <c r="I665" t="s">
        <v>22</v>
      </c>
      <c r="J665" t="s">
        <v>131</v>
      </c>
      <c r="K665" t="s">
        <v>2698</v>
      </c>
      <c r="L665" t="s">
        <v>2699</v>
      </c>
      <c r="M665">
        <v>0.31583333299999999</v>
      </c>
      <c r="N665">
        <v>0</v>
      </c>
      <c r="O665">
        <v>4</v>
      </c>
      <c r="P665">
        <v>0</v>
      </c>
      <c r="Q665">
        <v>0</v>
      </c>
      <c r="R665">
        <v>0</v>
      </c>
      <c r="S665">
        <v>1.263333</v>
      </c>
      <c r="T665">
        <v>0</v>
      </c>
      <c r="U665">
        <v>0</v>
      </c>
    </row>
    <row r="666" spans="1:21" x14ac:dyDescent="0.25">
      <c r="A666" t="s">
        <v>2700</v>
      </c>
      <c r="B666">
        <v>1</v>
      </c>
      <c r="C666" t="s">
        <v>78</v>
      </c>
      <c r="D666" t="s">
        <v>102</v>
      </c>
      <c r="E666" t="s">
        <v>2488</v>
      </c>
      <c r="F666" t="s">
        <v>247</v>
      </c>
      <c r="G666" t="s">
        <v>71</v>
      </c>
      <c r="H666" t="s">
        <v>136</v>
      </c>
      <c r="I666" t="s">
        <v>22</v>
      </c>
      <c r="J666" t="s">
        <v>221</v>
      </c>
      <c r="K666" t="s">
        <v>2701</v>
      </c>
      <c r="L666" t="s">
        <v>2702</v>
      </c>
      <c r="M666">
        <v>6.7858333330000002</v>
      </c>
      <c r="N666">
        <v>0</v>
      </c>
      <c r="O666">
        <v>0</v>
      </c>
      <c r="P666">
        <v>0</v>
      </c>
      <c r="Q666">
        <v>349</v>
      </c>
      <c r="R666">
        <v>0</v>
      </c>
      <c r="S666">
        <v>0</v>
      </c>
      <c r="T666">
        <v>0</v>
      </c>
      <c r="U666">
        <v>2368.2558330000002</v>
      </c>
    </row>
    <row r="667" spans="1:21" x14ac:dyDescent="0.25">
      <c r="A667" t="s">
        <v>2703</v>
      </c>
      <c r="B667">
        <v>1</v>
      </c>
      <c r="C667" t="s">
        <v>79</v>
      </c>
      <c r="D667" t="s">
        <v>123</v>
      </c>
      <c r="E667" t="s">
        <v>2704</v>
      </c>
      <c r="F667" t="s">
        <v>247</v>
      </c>
      <c r="G667" t="s">
        <v>71</v>
      </c>
      <c r="H667" t="s">
        <v>136</v>
      </c>
      <c r="I667" t="s">
        <v>22</v>
      </c>
      <c r="J667" t="s">
        <v>221</v>
      </c>
      <c r="K667" t="s">
        <v>2705</v>
      </c>
      <c r="L667" t="s">
        <v>2706</v>
      </c>
      <c r="M667">
        <v>4.8230555549999998</v>
      </c>
      <c r="N667">
        <v>0</v>
      </c>
      <c r="O667">
        <v>8</v>
      </c>
      <c r="P667">
        <v>0</v>
      </c>
      <c r="Q667">
        <v>0</v>
      </c>
      <c r="R667">
        <v>0</v>
      </c>
      <c r="S667">
        <v>38.584443999999998</v>
      </c>
      <c r="T667">
        <v>0</v>
      </c>
      <c r="U667">
        <v>0</v>
      </c>
    </row>
    <row r="668" spans="1:21" x14ac:dyDescent="0.25">
      <c r="A668" t="s">
        <v>2707</v>
      </c>
      <c r="B668">
        <v>1</v>
      </c>
      <c r="C668" t="s">
        <v>78</v>
      </c>
      <c r="D668" t="s">
        <v>105</v>
      </c>
      <c r="E668" t="s">
        <v>2708</v>
      </c>
      <c r="F668" t="s">
        <v>296</v>
      </c>
      <c r="G668" t="s">
        <v>72</v>
      </c>
      <c r="H668" t="s">
        <v>136</v>
      </c>
      <c r="I668" t="s">
        <v>22</v>
      </c>
      <c r="J668" t="s">
        <v>221</v>
      </c>
      <c r="K668" t="s">
        <v>2709</v>
      </c>
      <c r="L668" t="s">
        <v>2710</v>
      </c>
      <c r="M668">
        <v>5.3393350000000002</v>
      </c>
      <c r="N668">
        <v>0</v>
      </c>
      <c r="O668">
        <v>1329</v>
      </c>
      <c r="P668">
        <v>0</v>
      </c>
      <c r="Q668">
        <v>0</v>
      </c>
      <c r="R668">
        <v>0</v>
      </c>
      <c r="S668">
        <v>7095.9762149999997</v>
      </c>
      <c r="T668">
        <v>0</v>
      </c>
      <c r="U668">
        <v>0</v>
      </c>
    </row>
    <row r="669" spans="1:21" x14ac:dyDescent="0.25">
      <c r="A669" t="s">
        <v>2711</v>
      </c>
      <c r="B669">
        <v>1</v>
      </c>
      <c r="C669" t="s">
        <v>79</v>
      </c>
      <c r="D669" t="s">
        <v>121</v>
      </c>
      <c r="E669" t="s">
        <v>2036</v>
      </c>
      <c r="F669" t="s">
        <v>166</v>
      </c>
      <c r="G669" t="s">
        <v>72</v>
      </c>
      <c r="H669" t="s">
        <v>136</v>
      </c>
      <c r="I669" t="s">
        <v>22</v>
      </c>
      <c r="J669" t="s">
        <v>131</v>
      </c>
      <c r="K669" t="s">
        <v>2712</v>
      </c>
      <c r="L669" t="s">
        <v>2713</v>
      </c>
      <c r="M669">
        <v>1.765485</v>
      </c>
      <c r="N669">
        <v>2</v>
      </c>
      <c r="O669">
        <v>944</v>
      </c>
      <c r="P669">
        <v>290</v>
      </c>
      <c r="Q669">
        <v>385</v>
      </c>
      <c r="R669">
        <v>3.5309699999999999</v>
      </c>
      <c r="S669">
        <v>1666.6178399999999</v>
      </c>
      <c r="T669">
        <v>511.99065000000002</v>
      </c>
      <c r="U669">
        <v>679.711725</v>
      </c>
    </row>
    <row r="670" spans="1:21" x14ac:dyDescent="0.25">
      <c r="A670" t="s">
        <v>2714</v>
      </c>
      <c r="B670">
        <v>1</v>
      </c>
      <c r="C670" t="s">
        <v>79</v>
      </c>
      <c r="D670" t="s">
        <v>114</v>
      </c>
      <c r="E670" t="s">
        <v>2715</v>
      </c>
      <c r="F670" t="s">
        <v>313</v>
      </c>
      <c r="G670" t="s">
        <v>71</v>
      </c>
      <c r="H670" t="s">
        <v>136</v>
      </c>
      <c r="I670" t="s">
        <v>22</v>
      </c>
      <c r="J670" t="s">
        <v>131</v>
      </c>
      <c r="K670" t="s">
        <v>2716</v>
      </c>
      <c r="L670" t="s">
        <v>2717</v>
      </c>
      <c r="M670">
        <v>0.33944444400000001</v>
      </c>
      <c r="N670">
        <v>0</v>
      </c>
      <c r="O670">
        <v>68</v>
      </c>
      <c r="P670">
        <v>0</v>
      </c>
      <c r="Q670">
        <v>0</v>
      </c>
      <c r="R670">
        <v>0</v>
      </c>
      <c r="S670">
        <v>23.082222000000002</v>
      </c>
      <c r="T670">
        <v>0</v>
      </c>
      <c r="U670">
        <v>0</v>
      </c>
    </row>
    <row r="671" spans="1:21" x14ac:dyDescent="0.25">
      <c r="A671" t="s">
        <v>2718</v>
      </c>
      <c r="B671">
        <v>1</v>
      </c>
      <c r="C671" t="s">
        <v>78</v>
      </c>
      <c r="D671" t="s">
        <v>98</v>
      </c>
      <c r="E671" t="s">
        <v>2719</v>
      </c>
      <c r="F671" t="s">
        <v>166</v>
      </c>
      <c r="G671" t="s">
        <v>72</v>
      </c>
      <c r="H671" t="s">
        <v>136</v>
      </c>
      <c r="I671" t="s">
        <v>22</v>
      </c>
      <c r="J671" t="s">
        <v>131</v>
      </c>
      <c r="K671" t="s">
        <v>2720</v>
      </c>
      <c r="L671" t="s">
        <v>2721</v>
      </c>
      <c r="M671">
        <v>0.397448888</v>
      </c>
      <c r="N671">
        <v>3</v>
      </c>
      <c r="O671">
        <v>1510</v>
      </c>
      <c r="P671">
        <v>0</v>
      </c>
      <c r="Q671">
        <v>0</v>
      </c>
      <c r="R671">
        <v>1.192347</v>
      </c>
      <c r="S671">
        <v>600.14782100000002</v>
      </c>
      <c r="T671">
        <v>0</v>
      </c>
      <c r="U671">
        <v>0</v>
      </c>
    </row>
    <row r="672" spans="1:21" x14ac:dyDescent="0.25">
      <c r="A672" t="s">
        <v>2722</v>
      </c>
      <c r="B672">
        <v>1</v>
      </c>
      <c r="C672" t="s">
        <v>78</v>
      </c>
      <c r="D672" t="s">
        <v>93</v>
      </c>
      <c r="E672" t="s">
        <v>2723</v>
      </c>
      <c r="F672" t="s">
        <v>1150</v>
      </c>
      <c r="G672" t="s">
        <v>71</v>
      </c>
      <c r="H672" t="s">
        <v>136</v>
      </c>
      <c r="I672" t="s">
        <v>22</v>
      </c>
      <c r="J672" t="s">
        <v>131</v>
      </c>
      <c r="K672" t="s">
        <v>2724</v>
      </c>
      <c r="L672" t="s">
        <v>2725</v>
      </c>
      <c r="M672">
        <v>10.51801</v>
      </c>
      <c r="N672">
        <v>0</v>
      </c>
      <c r="O672">
        <v>233</v>
      </c>
      <c r="P672">
        <v>0</v>
      </c>
      <c r="Q672">
        <v>1</v>
      </c>
      <c r="R672">
        <v>0</v>
      </c>
      <c r="S672">
        <v>2450.6963300000002</v>
      </c>
      <c r="T672">
        <v>0</v>
      </c>
      <c r="U672">
        <v>10.51801</v>
      </c>
    </row>
    <row r="673" spans="1:21" x14ac:dyDescent="0.25">
      <c r="A673" t="s">
        <v>2726</v>
      </c>
      <c r="B673">
        <v>1</v>
      </c>
      <c r="C673" t="s">
        <v>78</v>
      </c>
      <c r="D673" t="s">
        <v>102</v>
      </c>
      <c r="E673" t="s">
        <v>2727</v>
      </c>
      <c r="F673" t="s">
        <v>847</v>
      </c>
      <c r="G673" t="s">
        <v>71</v>
      </c>
      <c r="H673" t="s">
        <v>136</v>
      </c>
      <c r="I673" t="s">
        <v>22</v>
      </c>
      <c r="J673" t="s">
        <v>131</v>
      </c>
      <c r="K673" t="s">
        <v>2728</v>
      </c>
      <c r="L673" t="s">
        <v>2729</v>
      </c>
      <c r="M673">
        <v>2.0833333330000001</v>
      </c>
      <c r="N673">
        <v>0</v>
      </c>
      <c r="O673">
        <v>5</v>
      </c>
      <c r="P673">
        <v>0</v>
      </c>
      <c r="Q673">
        <v>0</v>
      </c>
      <c r="R673">
        <v>0</v>
      </c>
      <c r="S673">
        <v>10.416667</v>
      </c>
      <c r="T673">
        <v>0</v>
      </c>
      <c r="U673">
        <v>0</v>
      </c>
    </row>
    <row r="674" spans="1:21" x14ac:dyDescent="0.25">
      <c r="A674" t="s">
        <v>2730</v>
      </c>
      <c r="B674">
        <v>1</v>
      </c>
      <c r="C674" t="s">
        <v>78</v>
      </c>
      <c r="D674" t="s">
        <v>91</v>
      </c>
      <c r="E674" t="s">
        <v>2731</v>
      </c>
      <c r="F674" t="s">
        <v>362</v>
      </c>
      <c r="G674" t="s">
        <v>71</v>
      </c>
      <c r="H674" t="s">
        <v>136</v>
      </c>
      <c r="I674" t="s">
        <v>22</v>
      </c>
      <c r="J674" t="s">
        <v>131</v>
      </c>
      <c r="K674" t="s">
        <v>2732</v>
      </c>
      <c r="L674" t="s">
        <v>2733</v>
      </c>
      <c r="M674">
        <v>0.811111111</v>
      </c>
      <c r="N674">
        <v>0</v>
      </c>
      <c r="O674">
        <v>21</v>
      </c>
      <c r="P674">
        <v>0</v>
      </c>
      <c r="Q674">
        <v>43</v>
      </c>
      <c r="R674">
        <v>0</v>
      </c>
      <c r="S674">
        <v>17.033332999999999</v>
      </c>
      <c r="T674">
        <v>0</v>
      </c>
      <c r="U674">
        <v>34.877777999999999</v>
      </c>
    </row>
    <row r="675" spans="1:21" x14ac:dyDescent="0.25">
      <c r="A675" t="s">
        <v>2734</v>
      </c>
      <c r="B675">
        <v>1</v>
      </c>
      <c r="C675" t="s">
        <v>78</v>
      </c>
      <c r="D675" t="s">
        <v>93</v>
      </c>
      <c r="E675" t="s">
        <v>2735</v>
      </c>
      <c r="F675" t="s">
        <v>166</v>
      </c>
      <c r="G675" t="s">
        <v>72</v>
      </c>
      <c r="H675" t="s">
        <v>136</v>
      </c>
      <c r="I675" t="s">
        <v>22</v>
      </c>
      <c r="J675" t="s">
        <v>131</v>
      </c>
      <c r="K675" t="s">
        <v>2736</v>
      </c>
      <c r="L675" t="s">
        <v>2737</v>
      </c>
      <c r="M675">
        <v>0.82516</v>
      </c>
      <c r="N675">
        <v>0</v>
      </c>
      <c r="O675">
        <v>0</v>
      </c>
      <c r="P675">
        <v>23</v>
      </c>
      <c r="Q675">
        <v>196</v>
      </c>
      <c r="R675">
        <v>0</v>
      </c>
      <c r="S675">
        <v>0</v>
      </c>
      <c r="T675">
        <v>18.978680000000001</v>
      </c>
      <c r="U675">
        <v>161.73136</v>
      </c>
    </row>
    <row r="676" spans="1:21" x14ac:dyDescent="0.25">
      <c r="A676" t="s">
        <v>2738</v>
      </c>
      <c r="B676">
        <v>1</v>
      </c>
      <c r="C676" t="s">
        <v>78</v>
      </c>
      <c r="D676" t="s">
        <v>93</v>
      </c>
      <c r="E676" t="s">
        <v>2739</v>
      </c>
      <c r="F676" t="s">
        <v>166</v>
      </c>
      <c r="G676" t="s">
        <v>72</v>
      </c>
      <c r="H676" t="s">
        <v>136</v>
      </c>
      <c r="I676" t="s">
        <v>22</v>
      </c>
      <c r="J676" t="s">
        <v>131</v>
      </c>
      <c r="K676" t="s">
        <v>2740</v>
      </c>
      <c r="L676" t="s">
        <v>2741</v>
      </c>
      <c r="M676">
        <v>0.38359722200000002</v>
      </c>
      <c r="N676">
        <v>22</v>
      </c>
      <c r="O676">
        <v>13611</v>
      </c>
      <c r="P676">
        <v>192</v>
      </c>
      <c r="Q676">
        <v>2321</v>
      </c>
      <c r="R676">
        <v>8.4391390000000008</v>
      </c>
      <c r="S676">
        <v>5221.1417890000002</v>
      </c>
      <c r="T676">
        <v>73.650666999999999</v>
      </c>
      <c r="U676">
        <v>890.32915200000002</v>
      </c>
    </row>
    <row r="677" spans="1:21" x14ac:dyDescent="0.25">
      <c r="A677" t="s">
        <v>2742</v>
      </c>
      <c r="B677">
        <v>1</v>
      </c>
      <c r="C677" t="s">
        <v>78</v>
      </c>
      <c r="D677" t="s">
        <v>98</v>
      </c>
      <c r="E677" t="s">
        <v>2719</v>
      </c>
      <c r="F677" t="s">
        <v>166</v>
      </c>
      <c r="G677" t="s">
        <v>72</v>
      </c>
      <c r="H677" t="s">
        <v>136</v>
      </c>
      <c r="I677" t="s">
        <v>22</v>
      </c>
      <c r="J677" t="s">
        <v>131</v>
      </c>
      <c r="K677" t="s">
        <v>2743</v>
      </c>
      <c r="L677" t="s">
        <v>2744</v>
      </c>
      <c r="M677">
        <v>0.90111111099999996</v>
      </c>
      <c r="N677">
        <v>3</v>
      </c>
      <c r="O677">
        <v>1510</v>
      </c>
      <c r="P677">
        <v>0</v>
      </c>
      <c r="Q677">
        <v>0</v>
      </c>
      <c r="R677">
        <v>2.7033330000000002</v>
      </c>
      <c r="S677">
        <v>1360.677778</v>
      </c>
      <c r="T677">
        <v>0</v>
      </c>
      <c r="U677">
        <v>0</v>
      </c>
    </row>
    <row r="678" spans="1:21" x14ac:dyDescent="0.25">
      <c r="A678" t="s">
        <v>2745</v>
      </c>
      <c r="B678">
        <v>1</v>
      </c>
      <c r="C678" t="s">
        <v>78</v>
      </c>
      <c r="D678" t="s">
        <v>93</v>
      </c>
      <c r="E678" t="s">
        <v>2739</v>
      </c>
      <c r="F678" t="s">
        <v>166</v>
      </c>
      <c r="G678" t="s">
        <v>72</v>
      </c>
      <c r="H678" t="s">
        <v>136</v>
      </c>
      <c r="I678" t="s">
        <v>22</v>
      </c>
      <c r="J678" t="s">
        <v>131</v>
      </c>
      <c r="K678" t="s">
        <v>2746</v>
      </c>
      <c r="L678" t="s">
        <v>2747</v>
      </c>
      <c r="M678">
        <v>0.207589722</v>
      </c>
      <c r="N678">
        <v>22</v>
      </c>
      <c r="O678">
        <v>13535</v>
      </c>
      <c r="P678">
        <v>192</v>
      </c>
      <c r="Q678">
        <v>2321</v>
      </c>
      <c r="R678">
        <v>4.5669740000000001</v>
      </c>
      <c r="S678">
        <v>2809.7268869999998</v>
      </c>
      <c r="T678">
        <v>39.857227000000002</v>
      </c>
      <c r="U678">
        <v>481.81574499999999</v>
      </c>
    </row>
    <row r="679" spans="1:21" x14ac:dyDescent="0.25">
      <c r="A679" t="s">
        <v>2748</v>
      </c>
      <c r="B679">
        <v>1</v>
      </c>
      <c r="C679" t="s">
        <v>78</v>
      </c>
      <c r="D679" t="s">
        <v>103</v>
      </c>
      <c r="E679" t="s">
        <v>2749</v>
      </c>
      <c r="F679">
        <v>3</v>
      </c>
      <c r="G679" t="s">
        <v>72</v>
      </c>
      <c r="H679" t="s">
        <v>136</v>
      </c>
      <c r="I679" t="s">
        <v>22</v>
      </c>
      <c r="J679" t="s">
        <v>131</v>
      </c>
      <c r="K679" t="s">
        <v>2750</v>
      </c>
      <c r="L679" t="s">
        <v>2751</v>
      </c>
      <c r="M679">
        <v>5.2733333330000001</v>
      </c>
      <c r="N679">
        <v>0</v>
      </c>
      <c r="O679">
        <v>1</v>
      </c>
      <c r="P679">
        <v>0</v>
      </c>
      <c r="Q679">
        <v>0</v>
      </c>
      <c r="R679">
        <v>0</v>
      </c>
      <c r="S679">
        <v>5.273333</v>
      </c>
      <c r="T679">
        <v>0</v>
      </c>
      <c r="U679">
        <v>0</v>
      </c>
    </row>
    <row r="680" spans="1:21" x14ac:dyDescent="0.25">
      <c r="A680" t="s">
        <v>2752</v>
      </c>
      <c r="B680">
        <v>1</v>
      </c>
      <c r="C680" t="s">
        <v>78</v>
      </c>
      <c r="D680" t="s">
        <v>94</v>
      </c>
      <c r="E680" t="s">
        <v>2753</v>
      </c>
      <c r="F680" t="s">
        <v>847</v>
      </c>
      <c r="G680" t="s">
        <v>71</v>
      </c>
      <c r="H680" t="s">
        <v>136</v>
      </c>
      <c r="I680" t="s">
        <v>22</v>
      </c>
      <c r="J680" t="s">
        <v>131</v>
      </c>
      <c r="K680" t="s">
        <v>2754</v>
      </c>
      <c r="L680" t="s">
        <v>2755</v>
      </c>
      <c r="M680">
        <v>2.4991666659999998</v>
      </c>
      <c r="N680">
        <v>0</v>
      </c>
      <c r="O680">
        <v>2</v>
      </c>
      <c r="P680">
        <v>0</v>
      </c>
      <c r="Q680">
        <v>0</v>
      </c>
      <c r="R680">
        <v>0</v>
      </c>
      <c r="S680">
        <v>4.9983329999999997</v>
      </c>
      <c r="T680">
        <v>0</v>
      </c>
      <c r="U680">
        <v>0</v>
      </c>
    </row>
    <row r="681" spans="1:21" x14ac:dyDescent="0.25">
      <c r="A681" t="s">
        <v>2756</v>
      </c>
      <c r="B681">
        <v>1</v>
      </c>
      <c r="C681" t="s">
        <v>78</v>
      </c>
      <c r="D681" t="s">
        <v>93</v>
      </c>
      <c r="E681" t="s">
        <v>2757</v>
      </c>
      <c r="F681" t="s">
        <v>523</v>
      </c>
      <c r="G681" t="s">
        <v>72</v>
      </c>
      <c r="H681" t="s">
        <v>136</v>
      </c>
      <c r="I681" t="s">
        <v>22</v>
      </c>
      <c r="J681" t="s">
        <v>131</v>
      </c>
      <c r="K681" t="s">
        <v>2758</v>
      </c>
      <c r="L681" t="s">
        <v>2759</v>
      </c>
      <c r="M681">
        <v>2.0103277770000001</v>
      </c>
      <c r="N681">
        <v>0</v>
      </c>
      <c r="O681">
        <v>0</v>
      </c>
      <c r="P681">
        <v>0</v>
      </c>
      <c r="Q681">
        <v>73</v>
      </c>
      <c r="R681">
        <v>0</v>
      </c>
      <c r="S681">
        <v>0</v>
      </c>
      <c r="T681">
        <v>0</v>
      </c>
      <c r="U681">
        <v>146.753928</v>
      </c>
    </row>
    <row r="682" spans="1:21" x14ac:dyDescent="0.25">
      <c r="A682" t="s">
        <v>2760</v>
      </c>
      <c r="B682">
        <v>1</v>
      </c>
      <c r="C682" t="s">
        <v>78</v>
      </c>
      <c r="D682" t="s">
        <v>102</v>
      </c>
      <c r="E682" t="s">
        <v>2761</v>
      </c>
      <c r="F682" t="s">
        <v>247</v>
      </c>
      <c r="G682" t="s">
        <v>71</v>
      </c>
      <c r="H682" t="s">
        <v>136</v>
      </c>
      <c r="I682" t="s">
        <v>22</v>
      </c>
      <c r="J682" t="s">
        <v>221</v>
      </c>
      <c r="K682" t="s">
        <v>2762</v>
      </c>
      <c r="L682" t="s">
        <v>2763</v>
      </c>
      <c r="M682">
        <v>6.8775000000000004</v>
      </c>
      <c r="N682">
        <v>0</v>
      </c>
      <c r="O682">
        <v>0</v>
      </c>
      <c r="P682">
        <v>0</v>
      </c>
      <c r="Q682">
        <v>184</v>
      </c>
      <c r="R682">
        <v>0</v>
      </c>
      <c r="S682">
        <v>0</v>
      </c>
      <c r="T682">
        <v>0</v>
      </c>
      <c r="U682">
        <v>1265.46</v>
      </c>
    </row>
    <row r="683" spans="1:21" x14ac:dyDescent="0.25">
      <c r="A683" t="s">
        <v>2764</v>
      </c>
      <c r="B683">
        <v>1</v>
      </c>
      <c r="C683" t="s">
        <v>78</v>
      </c>
      <c r="D683" t="s">
        <v>94</v>
      </c>
      <c r="E683" t="s">
        <v>2765</v>
      </c>
      <c r="F683" t="s">
        <v>847</v>
      </c>
      <c r="G683" t="s">
        <v>71</v>
      </c>
      <c r="H683" t="s">
        <v>136</v>
      </c>
      <c r="I683" t="s">
        <v>22</v>
      </c>
      <c r="J683" t="s">
        <v>131</v>
      </c>
      <c r="K683" t="s">
        <v>2766</v>
      </c>
      <c r="L683" t="s">
        <v>2767</v>
      </c>
      <c r="M683">
        <v>22.525833333000001</v>
      </c>
      <c r="N683">
        <v>0</v>
      </c>
      <c r="O683">
        <v>1</v>
      </c>
      <c r="P683">
        <v>0</v>
      </c>
      <c r="Q683">
        <v>0</v>
      </c>
      <c r="R683">
        <v>0</v>
      </c>
      <c r="S683">
        <v>22.525832999999999</v>
      </c>
      <c r="T683">
        <v>0</v>
      </c>
      <c r="U683">
        <v>0</v>
      </c>
    </row>
    <row r="684" spans="1:21" x14ac:dyDescent="0.25">
      <c r="A684" t="s">
        <v>2768</v>
      </c>
      <c r="B684">
        <v>1</v>
      </c>
      <c r="C684" t="s">
        <v>78</v>
      </c>
      <c r="D684" t="s">
        <v>94</v>
      </c>
      <c r="E684" t="s">
        <v>2769</v>
      </c>
      <c r="F684" t="s">
        <v>231</v>
      </c>
      <c r="G684" t="s">
        <v>71</v>
      </c>
      <c r="H684" t="s">
        <v>136</v>
      </c>
      <c r="I684" t="s">
        <v>22</v>
      </c>
      <c r="J684" t="s">
        <v>131</v>
      </c>
      <c r="K684" t="s">
        <v>2770</v>
      </c>
      <c r="L684" t="s">
        <v>2771</v>
      </c>
      <c r="M684">
        <v>6.7302777770000004</v>
      </c>
      <c r="N684">
        <v>0</v>
      </c>
      <c r="O684">
        <v>1</v>
      </c>
      <c r="P684">
        <v>0</v>
      </c>
      <c r="Q684">
        <v>0</v>
      </c>
      <c r="R684">
        <v>0</v>
      </c>
      <c r="S684">
        <v>6.7302780000000002</v>
      </c>
      <c r="T684">
        <v>0</v>
      </c>
      <c r="U684">
        <v>0</v>
      </c>
    </row>
    <row r="685" spans="1:21" x14ac:dyDescent="0.25">
      <c r="A685" t="s">
        <v>2772</v>
      </c>
      <c r="B685">
        <v>1</v>
      </c>
      <c r="C685" t="s">
        <v>78</v>
      </c>
      <c r="D685" t="s">
        <v>82</v>
      </c>
      <c r="E685" t="s">
        <v>2773</v>
      </c>
      <c r="F685" t="s">
        <v>313</v>
      </c>
      <c r="G685" t="s">
        <v>71</v>
      </c>
      <c r="H685" t="s">
        <v>136</v>
      </c>
      <c r="I685" t="s">
        <v>22</v>
      </c>
      <c r="J685" t="s">
        <v>131</v>
      </c>
      <c r="K685" t="s">
        <v>2774</v>
      </c>
      <c r="L685" t="s">
        <v>2775</v>
      </c>
      <c r="M685">
        <v>0.40916666600000001</v>
      </c>
      <c r="N685">
        <v>0</v>
      </c>
      <c r="O685">
        <v>190</v>
      </c>
      <c r="P685">
        <v>0</v>
      </c>
      <c r="Q685">
        <v>1</v>
      </c>
      <c r="R685">
        <v>0</v>
      </c>
      <c r="S685">
        <v>77.741667000000007</v>
      </c>
      <c r="T685">
        <v>0</v>
      </c>
      <c r="U685">
        <v>0.409167</v>
      </c>
    </row>
    <row r="686" spans="1:21" x14ac:dyDescent="0.25">
      <c r="A686" t="s">
        <v>2776</v>
      </c>
      <c r="B686">
        <v>1</v>
      </c>
      <c r="C686" t="s">
        <v>78</v>
      </c>
      <c r="D686" t="s">
        <v>89</v>
      </c>
      <c r="E686" t="s">
        <v>2697</v>
      </c>
      <c r="F686" t="s">
        <v>231</v>
      </c>
      <c r="G686" t="s">
        <v>71</v>
      </c>
      <c r="H686" t="s">
        <v>136</v>
      </c>
      <c r="I686" t="s">
        <v>22</v>
      </c>
      <c r="J686" t="s">
        <v>131</v>
      </c>
      <c r="K686" t="s">
        <v>2777</v>
      </c>
      <c r="L686" t="s">
        <v>2778</v>
      </c>
      <c r="M686">
        <v>0.203055555</v>
      </c>
      <c r="N686">
        <v>0</v>
      </c>
      <c r="O686">
        <v>4</v>
      </c>
      <c r="P686">
        <v>0</v>
      </c>
      <c r="Q686">
        <v>0</v>
      </c>
      <c r="R686">
        <v>0</v>
      </c>
      <c r="S686">
        <v>0.812222</v>
      </c>
      <c r="T686">
        <v>0</v>
      </c>
      <c r="U686">
        <v>0</v>
      </c>
    </row>
    <row r="687" spans="1:21" x14ac:dyDescent="0.25">
      <c r="A687" t="s">
        <v>2779</v>
      </c>
      <c r="B687">
        <v>1</v>
      </c>
      <c r="C687" t="s">
        <v>78</v>
      </c>
      <c r="D687" t="s">
        <v>93</v>
      </c>
      <c r="E687" t="s">
        <v>2780</v>
      </c>
      <c r="F687" t="s">
        <v>780</v>
      </c>
      <c r="G687" t="s">
        <v>71</v>
      </c>
      <c r="H687" t="s">
        <v>136</v>
      </c>
      <c r="I687" t="s">
        <v>22</v>
      </c>
      <c r="J687" t="s">
        <v>131</v>
      </c>
      <c r="K687" t="s">
        <v>2781</v>
      </c>
      <c r="L687" t="s">
        <v>2782</v>
      </c>
      <c r="M687">
        <v>4.8358333330000001</v>
      </c>
      <c r="N687">
        <v>0</v>
      </c>
      <c r="O687">
        <v>139</v>
      </c>
      <c r="P687">
        <v>0</v>
      </c>
      <c r="Q687">
        <v>0</v>
      </c>
      <c r="R687">
        <v>0</v>
      </c>
      <c r="S687">
        <v>672.18083300000001</v>
      </c>
      <c r="T687">
        <v>0</v>
      </c>
      <c r="U687">
        <v>0</v>
      </c>
    </row>
    <row r="688" spans="1:21" x14ac:dyDescent="0.25">
      <c r="A688" t="s">
        <v>2783</v>
      </c>
      <c r="B688">
        <v>1</v>
      </c>
      <c r="C688" t="s">
        <v>78</v>
      </c>
      <c r="D688" t="s">
        <v>93</v>
      </c>
      <c r="E688" t="s">
        <v>2784</v>
      </c>
      <c r="F688" t="s">
        <v>921</v>
      </c>
      <c r="G688" t="s">
        <v>71</v>
      </c>
      <c r="H688" t="s">
        <v>136</v>
      </c>
      <c r="I688" t="s">
        <v>22</v>
      </c>
      <c r="J688" t="s">
        <v>131</v>
      </c>
      <c r="K688" t="s">
        <v>2785</v>
      </c>
      <c r="L688" t="s">
        <v>2786</v>
      </c>
      <c r="M688">
        <v>0.45694444400000001</v>
      </c>
      <c r="N688">
        <v>0</v>
      </c>
      <c r="O688">
        <v>130</v>
      </c>
      <c r="P688">
        <v>0</v>
      </c>
      <c r="Q688">
        <v>1</v>
      </c>
      <c r="R688">
        <v>0</v>
      </c>
      <c r="S688">
        <v>59.402777999999998</v>
      </c>
      <c r="T688">
        <v>0</v>
      </c>
      <c r="U688">
        <v>0.45694400000000002</v>
      </c>
    </row>
    <row r="689" spans="1:21" x14ac:dyDescent="0.25">
      <c r="A689" t="s">
        <v>2787</v>
      </c>
      <c r="B689">
        <v>1</v>
      </c>
      <c r="C689" t="s">
        <v>79</v>
      </c>
      <c r="D689" t="s">
        <v>114</v>
      </c>
      <c r="E689" t="s">
        <v>2788</v>
      </c>
      <c r="F689" t="s">
        <v>231</v>
      </c>
      <c r="G689" t="s">
        <v>71</v>
      </c>
      <c r="H689" t="s">
        <v>136</v>
      </c>
      <c r="I689" t="s">
        <v>22</v>
      </c>
      <c r="J689" t="s">
        <v>131</v>
      </c>
      <c r="K689" t="s">
        <v>2789</v>
      </c>
      <c r="L689" t="s">
        <v>2790</v>
      </c>
      <c r="M689">
        <v>0.86861111099999999</v>
      </c>
      <c r="N689">
        <v>0</v>
      </c>
      <c r="O689">
        <v>1</v>
      </c>
      <c r="P689">
        <v>0</v>
      </c>
      <c r="Q689">
        <v>0</v>
      </c>
      <c r="R689">
        <v>0</v>
      </c>
      <c r="S689">
        <v>0.86861100000000002</v>
      </c>
      <c r="T689">
        <v>0</v>
      </c>
      <c r="U689">
        <v>0</v>
      </c>
    </row>
    <row r="690" spans="1:21" x14ac:dyDescent="0.25">
      <c r="A690" t="s">
        <v>2791</v>
      </c>
      <c r="B690">
        <v>1</v>
      </c>
      <c r="C690" t="s">
        <v>79</v>
      </c>
      <c r="D690" t="s">
        <v>123</v>
      </c>
      <c r="E690" t="s">
        <v>2704</v>
      </c>
      <c r="F690" t="s">
        <v>247</v>
      </c>
      <c r="G690" t="s">
        <v>71</v>
      </c>
      <c r="H690" t="s">
        <v>136</v>
      </c>
      <c r="I690" t="s">
        <v>22</v>
      </c>
      <c r="J690" t="s">
        <v>221</v>
      </c>
      <c r="K690" t="s">
        <v>2792</v>
      </c>
      <c r="L690" t="s">
        <v>2793</v>
      </c>
      <c r="M690">
        <v>1.9</v>
      </c>
      <c r="N690">
        <v>0</v>
      </c>
      <c r="O690">
        <v>8</v>
      </c>
      <c r="P690">
        <v>0</v>
      </c>
      <c r="Q690">
        <v>0</v>
      </c>
      <c r="R690">
        <v>0</v>
      </c>
      <c r="S690">
        <v>15.2</v>
      </c>
      <c r="T690">
        <v>0</v>
      </c>
      <c r="U690">
        <v>0</v>
      </c>
    </row>
    <row r="691" spans="1:21" x14ac:dyDescent="0.25">
      <c r="A691" t="s">
        <v>2794</v>
      </c>
      <c r="B691">
        <v>1</v>
      </c>
      <c r="C691" t="s">
        <v>79</v>
      </c>
      <c r="D691" t="s">
        <v>114</v>
      </c>
      <c r="E691" t="s">
        <v>2795</v>
      </c>
      <c r="F691" t="s">
        <v>231</v>
      </c>
      <c r="G691" t="s">
        <v>71</v>
      </c>
      <c r="H691" t="s">
        <v>136</v>
      </c>
      <c r="I691" t="s">
        <v>22</v>
      </c>
      <c r="J691" t="s">
        <v>131</v>
      </c>
      <c r="K691" t="s">
        <v>2796</v>
      </c>
      <c r="L691" t="s">
        <v>2797</v>
      </c>
      <c r="M691">
        <v>1.7875000000000001</v>
      </c>
      <c r="N691">
        <v>0</v>
      </c>
      <c r="O691">
        <v>2</v>
      </c>
      <c r="P691">
        <v>0</v>
      </c>
      <c r="Q691">
        <v>0</v>
      </c>
      <c r="R691">
        <v>0</v>
      </c>
      <c r="S691">
        <v>3.5750000000000002</v>
      </c>
      <c r="T691">
        <v>0</v>
      </c>
      <c r="U691">
        <v>0</v>
      </c>
    </row>
    <row r="692" spans="1:21" x14ac:dyDescent="0.25">
      <c r="A692" t="s">
        <v>2798</v>
      </c>
      <c r="B692">
        <v>1</v>
      </c>
      <c r="C692" t="s">
        <v>78</v>
      </c>
      <c r="D692" t="s">
        <v>102</v>
      </c>
      <c r="E692" t="s">
        <v>2799</v>
      </c>
      <c r="F692" t="s">
        <v>362</v>
      </c>
      <c r="G692" t="s">
        <v>71</v>
      </c>
      <c r="H692" t="s">
        <v>136</v>
      </c>
      <c r="I692" t="s">
        <v>22</v>
      </c>
      <c r="J692" t="s">
        <v>131</v>
      </c>
      <c r="K692" t="s">
        <v>2800</v>
      </c>
      <c r="L692" t="s">
        <v>2801</v>
      </c>
      <c r="M692">
        <v>0.79833333299999998</v>
      </c>
      <c r="N692">
        <v>0</v>
      </c>
      <c r="O692">
        <v>39</v>
      </c>
      <c r="P692">
        <v>0</v>
      </c>
      <c r="Q692">
        <v>42</v>
      </c>
      <c r="R692">
        <v>0</v>
      </c>
      <c r="S692">
        <v>31.135000000000002</v>
      </c>
      <c r="T692">
        <v>0</v>
      </c>
      <c r="U692">
        <v>33.53</v>
      </c>
    </row>
    <row r="693" spans="1:21" x14ac:dyDescent="0.25">
      <c r="A693" t="s">
        <v>2802</v>
      </c>
      <c r="B693">
        <v>1</v>
      </c>
      <c r="C693" t="s">
        <v>78</v>
      </c>
      <c r="D693" t="s">
        <v>86</v>
      </c>
      <c r="E693" t="s">
        <v>2803</v>
      </c>
      <c r="F693" t="s">
        <v>367</v>
      </c>
      <c r="G693" t="s">
        <v>72</v>
      </c>
      <c r="H693" t="s">
        <v>136</v>
      </c>
      <c r="I693" t="s">
        <v>22</v>
      </c>
      <c r="J693" t="s">
        <v>131</v>
      </c>
      <c r="K693" t="s">
        <v>2804</v>
      </c>
      <c r="L693" t="s">
        <v>2805</v>
      </c>
      <c r="M693">
        <v>0.71194444400000001</v>
      </c>
      <c r="N693">
        <v>2</v>
      </c>
      <c r="O693">
        <v>3</v>
      </c>
      <c r="P693">
        <v>0</v>
      </c>
      <c r="Q693">
        <v>0</v>
      </c>
      <c r="R693">
        <v>1.423889</v>
      </c>
      <c r="S693">
        <v>2.1358329999999999</v>
      </c>
      <c r="T693">
        <v>0</v>
      </c>
      <c r="U693">
        <v>0</v>
      </c>
    </row>
    <row r="694" spans="1:21" x14ac:dyDescent="0.25">
      <c r="A694" t="s">
        <v>2806</v>
      </c>
      <c r="B694">
        <v>1</v>
      </c>
      <c r="C694" t="s">
        <v>78</v>
      </c>
      <c r="D694" t="s">
        <v>91</v>
      </c>
      <c r="E694" t="s">
        <v>2283</v>
      </c>
      <c r="F694" t="s">
        <v>220</v>
      </c>
      <c r="G694" t="s">
        <v>76</v>
      </c>
      <c r="H694" t="s">
        <v>136</v>
      </c>
      <c r="I694" t="s">
        <v>22</v>
      </c>
      <c r="J694" t="s">
        <v>221</v>
      </c>
      <c r="K694" t="s">
        <v>2807</v>
      </c>
      <c r="L694" t="s">
        <v>2808</v>
      </c>
      <c r="M694">
        <v>0.30694444399999998</v>
      </c>
      <c r="N694">
        <v>34</v>
      </c>
      <c r="O694">
        <v>40871</v>
      </c>
      <c r="P694">
        <v>379</v>
      </c>
      <c r="Q694">
        <v>16288</v>
      </c>
      <c r="R694">
        <v>10.436111</v>
      </c>
      <c r="S694">
        <v>12545.126371</v>
      </c>
      <c r="T694">
        <v>116.33194399999999</v>
      </c>
      <c r="U694">
        <v>4999.5111040000002</v>
      </c>
    </row>
    <row r="695" spans="1:21" x14ac:dyDescent="0.25">
      <c r="A695" t="s">
        <v>2809</v>
      </c>
      <c r="B695">
        <v>1</v>
      </c>
      <c r="C695" t="s">
        <v>78</v>
      </c>
      <c r="D695" t="s">
        <v>91</v>
      </c>
      <c r="E695" t="s">
        <v>1110</v>
      </c>
      <c r="F695" t="s">
        <v>313</v>
      </c>
      <c r="G695" t="s">
        <v>71</v>
      </c>
      <c r="H695" t="s">
        <v>136</v>
      </c>
      <c r="I695" t="s">
        <v>22</v>
      </c>
      <c r="J695" t="s">
        <v>131</v>
      </c>
      <c r="K695" t="s">
        <v>2810</v>
      </c>
      <c r="L695" t="s">
        <v>2811</v>
      </c>
      <c r="M695">
        <v>1.7933333330000001</v>
      </c>
      <c r="N695">
        <v>0</v>
      </c>
      <c r="O695">
        <v>68</v>
      </c>
      <c r="P695">
        <v>0</v>
      </c>
      <c r="Q695">
        <v>0</v>
      </c>
      <c r="R695">
        <v>0</v>
      </c>
      <c r="S695">
        <v>121.94666700000001</v>
      </c>
      <c r="T695">
        <v>0</v>
      </c>
      <c r="U695">
        <v>0</v>
      </c>
    </row>
    <row r="696" spans="1:21" x14ac:dyDescent="0.25">
      <c r="A696" t="s">
        <v>2812</v>
      </c>
      <c r="B696">
        <v>1</v>
      </c>
      <c r="C696" t="s">
        <v>78</v>
      </c>
      <c r="D696" t="s">
        <v>81</v>
      </c>
      <c r="E696" t="s">
        <v>2813</v>
      </c>
      <c r="F696" t="s">
        <v>129</v>
      </c>
      <c r="G696" t="s">
        <v>72</v>
      </c>
      <c r="H696" t="s">
        <v>136</v>
      </c>
      <c r="I696" t="s">
        <v>22</v>
      </c>
      <c r="J696" t="s">
        <v>131</v>
      </c>
      <c r="K696" t="s">
        <v>2814</v>
      </c>
      <c r="L696" t="s">
        <v>2815</v>
      </c>
      <c r="M696">
        <v>0.28722222200000003</v>
      </c>
      <c r="N696">
        <v>0</v>
      </c>
      <c r="O696">
        <v>1194</v>
      </c>
      <c r="P696">
        <v>0</v>
      </c>
      <c r="Q696">
        <v>0</v>
      </c>
      <c r="R696">
        <v>0</v>
      </c>
      <c r="S696">
        <v>342.943333</v>
      </c>
      <c r="T696">
        <v>0</v>
      </c>
      <c r="U696">
        <v>0</v>
      </c>
    </row>
    <row r="697" spans="1:21" x14ac:dyDescent="0.25">
      <c r="A697" t="s">
        <v>2816</v>
      </c>
      <c r="B697">
        <v>1</v>
      </c>
      <c r="C697" t="s">
        <v>78</v>
      </c>
      <c r="D697" t="s">
        <v>94</v>
      </c>
      <c r="E697" t="s">
        <v>2817</v>
      </c>
      <c r="F697" t="s">
        <v>847</v>
      </c>
      <c r="G697" t="s">
        <v>71</v>
      </c>
      <c r="H697" t="s">
        <v>136</v>
      </c>
      <c r="I697" t="s">
        <v>22</v>
      </c>
      <c r="J697" t="s">
        <v>131</v>
      </c>
      <c r="K697" t="s">
        <v>2818</v>
      </c>
      <c r="L697" t="s">
        <v>2819</v>
      </c>
      <c r="M697">
        <v>21.262499999999999</v>
      </c>
      <c r="N697">
        <v>0</v>
      </c>
      <c r="O697">
        <v>1</v>
      </c>
      <c r="P697">
        <v>0</v>
      </c>
      <c r="Q697">
        <v>0</v>
      </c>
      <c r="R697">
        <v>0</v>
      </c>
      <c r="S697">
        <v>21.262499999999999</v>
      </c>
      <c r="T697">
        <v>0</v>
      </c>
      <c r="U697">
        <v>0</v>
      </c>
    </row>
    <row r="698" spans="1:21" x14ac:dyDescent="0.25">
      <c r="A698" t="s">
        <v>2820</v>
      </c>
      <c r="B698">
        <v>1</v>
      </c>
      <c r="C698" t="s">
        <v>78</v>
      </c>
      <c r="D698" t="s">
        <v>85</v>
      </c>
      <c r="E698" t="s">
        <v>2821</v>
      </c>
      <c r="F698" t="s">
        <v>231</v>
      </c>
      <c r="G698" t="s">
        <v>71</v>
      </c>
      <c r="H698" t="s">
        <v>136</v>
      </c>
      <c r="I698" t="s">
        <v>22</v>
      </c>
      <c r="J698" t="s">
        <v>131</v>
      </c>
      <c r="K698" t="s">
        <v>2822</v>
      </c>
      <c r="L698" t="s">
        <v>2823</v>
      </c>
      <c r="M698">
        <v>2.5661111110000001</v>
      </c>
      <c r="N698">
        <v>0</v>
      </c>
      <c r="O698">
        <v>2</v>
      </c>
      <c r="P698">
        <v>0</v>
      </c>
      <c r="Q698">
        <v>0</v>
      </c>
      <c r="R698">
        <v>0</v>
      </c>
      <c r="S698">
        <v>5.1322219999999996</v>
      </c>
      <c r="T698">
        <v>0</v>
      </c>
      <c r="U698">
        <v>0</v>
      </c>
    </row>
    <row r="699" spans="1:21" x14ac:dyDescent="0.25">
      <c r="A699" t="s">
        <v>2824</v>
      </c>
      <c r="B699">
        <v>1</v>
      </c>
      <c r="C699" t="s">
        <v>78</v>
      </c>
      <c r="D699" t="s">
        <v>94</v>
      </c>
      <c r="E699" t="s">
        <v>2825</v>
      </c>
      <c r="F699" t="s">
        <v>847</v>
      </c>
      <c r="G699" t="s">
        <v>71</v>
      </c>
      <c r="H699" t="s">
        <v>136</v>
      </c>
      <c r="I699" t="s">
        <v>22</v>
      </c>
      <c r="J699" t="s">
        <v>131</v>
      </c>
      <c r="K699" t="s">
        <v>2826</v>
      </c>
      <c r="L699" t="s">
        <v>2827</v>
      </c>
      <c r="M699">
        <v>4.5750000000000002</v>
      </c>
      <c r="N699">
        <v>0</v>
      </c>
      <c r="O699">
        <v>1</v>
      </c>
      <c r="P699">
        <v>0</v>
      </c>
      <c r="Q699">
        <v>0</v>
      </c>
      <c r="R699">
        <v>0</v>
      </c>
      <c r="S699">
        <v>4.5750000000000002</v>
      </c>
      <c r="T699">
        <v>0</v>
      </c>
      <c r="U699">
        <v>0</v>
      </c>
    </row>
    <row r="700" spans="1:21" x14ac:dyDescent="0.25">
      <c r="A700" t="s">
        <v>2828</v>
      </c>
      <c r="B700">
        <v>1</v>
      </c>
      <c r="C700" t="s">
        <v>78</v>
      </c>
      <c r="D700" t="s">
        <v>94</v>
      </c>
      <c r="E700" t="s">
        <v>2829</v>
      </c>
      <c r="F700" t="s">
        <v>847</v>
      </c>
      <c r="G700" t="s">
        <v>71</v>
      </c>
      <c r="H700" t="s">
        <v>136</v>
      </c>
      <c r="I700" t="s">
        <v>22</v>
      </c>
      <c r="J700" t="s">
        <v>131</v>
      </c>
      <c r="K700" t="s">
        <v>2830</v>
      </c>
      <c r="L700" t="s">
        <v>2831</v>
      </c>
      <c r="M700">
        <v>47.870833333</v>
      </c>
      <c r="N700">
        <v>0</v>
      </c>
      <c r="O700">
        <v>1</v>
      </c>
      <c r="P700">
        <v>0</v>
      </c>
      <c r="Q700">
        <v>0</v>
      </c>
      <c r="R700">
        <v>0</v>
      </c>
      <c r="S700">
        <v>47.870832999999998</v>
      </c>
      <c r="T700">
        <v>0</v>
      </c>
      <c r="U700">
        <v>0</v>
      </c>
    </row>
    <row r="701" spans="1:21" x14ac:dyDescent="0.25">
      <c r="A701" t="s">
        <v>2832</v>
      </c>
      <c r="B701">
        <v>1</v>
      </c>
      <c r="C701" t="s">
        <v>79</v>
      </c>
      <c r="D701" t="s">
        <v>123</v>
      </c>
      <c r="E701" t="s">
        <v>2833</v>
      </c>
      <c r="F701" t="s">
        <v>231</v>
      </c>
      <c r="G701" t="s">
        <v>71</v>
      </c>
      <c r="H701" t="s">
        <v>136</v>
      </c>
      <c r="I701" t="s">
        <v>22</v>
      </c>
      <c r="J701" t="s">
        <v>131</v>
      </c>
      <c r="K701" t="s">
        <v>2834</v>
      </c>
      <c r="L701" t="s">
        <v>2835</v>
      </c>
      <c r="M701">
        <v>1.419166666</v>
      </c>
      <c r="N701">
        <v>0</v>
      </c>
      <c r="O701">
        <v>1</v>
      </c>
      <c r="P701">
        <v>0</v>
      </c>
      <c r="Q701">
        <v>0</v>
      </c>
      <c r="R701">
        <v>0</v>
      </c>
      <c r="S701">
        <v>1.4191670000000001</v>
      </c>
      <c r="T701">
        <v>0</v>
      </c>
      <c r="U701">
        <v>0</v>
      </c>
    </row>
    <row r="702" spans="1:21" x14ac:dyDescent="0.25">
      <c r="A702" t="s">
        <v>2836</v>
      </c>
      <c r="B702">
        <v>1</v>
      </c>
      <c r="C702" t="s">
        <v>78</v>
      </c>
      <c r="D702" t="s">
        <v>94</v>
      </c>
      <c r="E702" t="s">
        <v>2837</v>
      </c>
      <c r="F702" t="s">
        <v>847</v>
      </c>
      <c r="G702" t="s">
        <v>71</v>
      </c>
      <c r="H702" t="s">
        <v>136</v>
      </c>
      <c r="I702" t="s">
        <v>22</v>
      </c>
      <c r="J702" t="s">
        <v>131</v>
      </c>
      <c r="K702" t="s">
        <v>2838</v>
      </c>
      <c r="L702" t="s">
        <v>2839</v>
      </c>
      <c r="M702">
        <v>1.215833333</v>
      </c>
      <c r="N702">
        <v>0</v>
      </c>
      <c r="O702">
        <v>1</v>
      </c>
      <c r="P702">
        <v>0</v>
      </c>
      <c r="Q702">
        <v>0</v>
      </c>
      <c r="R702">
        <v>0</v>
      </c>
      <c r="S702">
        <v>1.2158329999999999</v>
      </c>
      <c r="T702">
        <v>0</v>
      </c>
      <c r="U702">
        <v>0</v>
      </c>
    </row>
    <row r="703" spans="1:21" x14ac:dyDescent="0.25">
      <c r="A703" t="s">
        <v>2840</v>
      </c>
      <c r="B703">
        <v>1</v>
      </c>
      <c r="C703" t="s">
        <v>78</v>
      </c>
      <c r="D703" t="s">
        <v>89</v>
      </c>
      <c r="E703" t="s">
        <v>2841</v>
      </c>
      <c r="F703" t="s">
        <v>2102</v>
      </c>
      <c r="G703" t="s">
        <v>71</v>
      </c>
      <c r="H703" t="s">
        <v>136</v>
      </c>
      <c r="I703" t="s">
        <v>22</v>
      </c>
      <c r="J703" t="s">
        <v>131</v>
      </c>
      <c r="K703" t="s">
        <v>2842</v>
      </c>
      <c r="L703" t="s">
        <v>2843</v>
      </c>
      <c r="M703">
        <v>5.2663888879999998</v>
      </c>
      <c r="N703">
        <v>0</v>
      </c>
      <c r="O703">
        <v>62</v>
      </c>
      <c r="P703">
        <v>0</v>
      </c>
      <c r="Q703">
        <v>0</v>
      </c>
      <c r="R703">
        <v>0</v>
      </c>
      <c r="S703">
        <v>326.51611100000002</v>
      </c>
      <c r="T703">
        <v>0</v>
      </c>
      <c r="U703">
        <v>0</v>
      </c>
    </row>
    <row r="704" spans="1:21" x14ac:dyDescent="0.25">
      <c r="A704" t="s">
        <v>2844</v>
      </c>
      <c r="B704">
        <v>1</v>
      </c>
      <c r="C704" t="s">
        <v>78</v>
      </c>
      <c r="D704" t="s">
        <v>94</v>
      </c>
      <c r="E704" t="s">
        <v>2845</v>
      </c>
      <c r="F704" t="s">
        <v>847</v>
      </c>
      <c r="G704" t="s">
        <v>71</v>
      </c>
      <c r="H704" t="s">
        <v>136</v>
      </c>
      <c r="I704" t="s">
        <v>22</v>
      </c>
      <c r="J704" t="s">
        <v>131</v>
      </c>
      <c r="K704" t="s">
        <v>2846</v>
      </c>
      <c r="L704" t="s">
        <v>2847</v>
      </c>
      <c r="M704">
        <v>6.2869444440000004</v>
      </c>
      <c r="N704">
        <v>0</v>
      </c>
      <c r="O704">
        <v>1</v>
      </c>
      <c r="P704">
        <v>0</v>
      </c>
      <c r="Q704">
        <v>0</v>
      </c>
      <c r="R704">
        <v>0</v>
      </c>
      <c r="S704">
        <v>6.2869440000000001</v>
      </c>
      <c r="T704">
        <v>0</v>
      </c>
      <c r="U704">
        <v>0</v>
      </c>
    </row>
    <row r="705" spans="1:21" x14ac:dyDescent="0.25">
      <c r="A705" t="s">
        <v>2848</v>
      </c>
      <c r="B705">
        <v>1</v>
      </c>
      <c r="C705" t="s">
        <v>78</v>
      </c>
      <c r="D705" t="s">
        <v>94</v>
      </c>
      <c r="E705" t="s">
        <v>2849</v>
      </c>
      <c r="F705" t="s">
        <v>847</v>
      </c>
      <c r="G705" t="s">
        <v>71</v>
      </c>
      <c r="H705" t="s">
        <v>136</v>
      </c>
      <c r="I705" t="s">
        <v>22</v>
      </c>
      <c r="J705" t="s">
        <v>131</v>
      </c>
      <c r="K705" t="s">
        <v>2850</v>
      </c>
      <c r="L705" t="s">
        <v>2851</v>
      </c>
      <c r="M705">
        <v>11.101111111</v>
      </c>
      <c r="N705">
        <v>0</v>
      </c>
      <c r="O705">
        <v>1</v>
      </c>
      <c r="P705">
        <v>0</v>
      </c>
      <c r="Q705">
        <v>0</v>
      </c>
      <c r="R705">
        <v>0</v>
      </c>
      <c r="S705">
        <v>11.101111</v>
      </c>
      <c r="T705">
        <v>0</v>
      </c>
      <c r="U705">
        <v>0</v>
      </c>
    </row>
    <row r="706" spans="1:21" x14ac:dyDescent="0.25">
      <c r="A706" t="s">
        <v>2852</v>
      </c>
      <c r="B706">
        <v>1</v>
      </c>
      <c r="C706" t="s">
        <v>78</v>
      </c>
      <c r="D706" t="s">
        <v>94</v>
      </c>
      <c r="E706" t="s">
        <v>2853</v>
      </c>
      <c r="F706" t="s">
        <v>847</v>
      </c>
      <c r="G706" t="s">
        <v>71</v>
      </c>
      <c r="H706" t="s">
        <v>136</v>
      </c>
      <c r="I706" t="s">
        <v>22</v>
      </c>
      <c r="J706" t="s">
        <v>131</v>
      </c>
      <c r="K706" t="s">
        <v>2854</v>
      </c>
      <c r="L706" t="s">
        <v>2855</v>
      </c>
      <c r="M706">
        <v>8.2572222219999993</v>
      </c>
      <c r="N706">
        <v>0</v>
      </c>
      <c r="O706">
        <v>1</v>
      </c>
      <c r="P706">
        <v>0</v>
      </c>
      <c r="Q706">
        <v>0</v>
      </c>
      <c r="R706">
        <v>0</v>
      </c>
      <c r="S706">
        <v>8.2572220000000005</v>
      </c>
      <c r="T706">
        <v>0</v>
      </c>
      <c r="U706">
        <v>0</v>
      </c>
    </row>
    <row r="707" spans="1:21" x14ac:dyDescent="0.25">
      <c r="A707" t="s">
        <v>2856</v>
      </c>
      <c r="B707">
        <v>1</v>
      </c>
      <c r="C707" t="s">
        <v>78</v>
      </c>
      <c r="D707" t="s">
        <v>93</v>
      </c>
      <c r="E707" t="s">
        <v>2857</v>
      </c>
      <c r="F707">
        <v>3</v>
      </c>
      <c r="G707" t="s">
        <v>72</v>
      </c>
      <c r="H707" t="s">
        <v>136</v>
      </c>
      <c r="I707" t="s">
        <v>24</v>
      </c>
      <c r="J707" t="s">
        <v>131</v>
      </c>
      <c r="K707" t="s">
        <v>2858</v>
      </c>
      <c r="L707" t="s">
        <v>2859</v>
      </c>
      <c r="M707">
        <v>1.2183333329999999</v>
      </c>
      <c r="N707">
        <v>1</v>
      </c>
      <c r="O707">
        <v>0</v>
      </c>
      <c r="P707">
        <v>0</v>
      </c>
      <c r="Q707">
        <v>0</v>
      </c>
      <c r="R707">
        <v>1.2183330000000001</v>
      </c>
      <c r="S707">
        <v>0</v>
      </c>
      <c r="T707">
        <v>0</v>
      </c>
      <c r="U707">
        <v>0</v>
      </c>
    </row>
    <row r="708" spans="1:21" x14ac:dyDescent="0.25">
      <c r="A708" t="s">
        <v>2860</v>
      </c>
      <c r="B708">
        <v>1</v>
      </c>
      <c r="C708" t="s">
        <v>78</v>
      </c>
      <c r="D708" t="s">
        <v>93</v>
      </c>
      <c r="E708" t="s">
        <v>2857</v>
      </c>
      <c r="F708">
        <v>3</v>
      </c>
      <c r="G708" t="s">
        <v>72</v>
      </c>
      <c r="H708" t="s">
        <v>136</v>
      </c>
      <c r="I708" t="s">
        <v>24</v>
      </c>
      <c r="J708" t="s">
        <v>131</v>
      </c>
      <c r="K708" t="s">
        <v>2861</v>
      </c>
      <c r="L708" t="s">
        <v>2862</v>
      </c>
      <c r="M708">
        <v>1.8791666659999999</v>
      </c>
      <c r="N708">
        <v>1</v>
      </c>
      <c r="O708">
        <v>0</v>
      </c>
      <c r="P708">
        <v>0</v>
      </c>
      <c r="Q708">
        <v>0</v>
      </c>
      <c r="R708">
        <v>1.879167</v>
      </c>
      <c r="S708">
        <v>0</v>
      </c>
      <c r="T708">
        <v>0</v>
      </c>
      <c r="U708">
        <v>0</v>
      </c>
    </row>
    <row r="709" spans="1:21" x14ac:dyDescent="0.25">
      <c r="A709" t="s">
        <v>2863</v>
      </c>
      <c r="B709">
        <v>1</v>
      </c>
      <c r="C709" t="s">
        <v>78</v>
      </c>
      <c r="D709" t="s">
        <v>94</v>
      </c>
      <c r="E709" t="s">
        <v>2864</v>
      </c>
      <c r="F709" t="s">
        <v>231</v>
      </c>
      <c r="G709" t="s">
        <v>71</v>
      </c>
      <c r="H709" t="s">
        <v>136</v>
      </c>
      <c r="I709" t="s">
        <v>22</v>
      </c>
      <c r="J709" t="s">
        <v>131</v>
      </c>
      <c r="K709" t="s">
        <v>2865</v>
      </c>
      <c r="L709" t="s">
        <v>2866</v>
      </c>
      <c r="M709">
        <v>0.96027777700000005</v>
      </c>
      <c r="N709">
        <v>0</v>
      </c>
      <c r="O709">
        <v>1</v>
      </c>
      <c r="P709">
        <v>0</v>
      </c>
      <c r="Q709">
        <v>0</v>
      </c>
      <c r="R709">
        <v>0</v>
      </c>
      <c r="S709">
        <v>0.96027799999999996</v>
      </c>
      <c r="T709">
        <v>0</v>
      </c>
      <c r="U709">
        <v>0</v>
      </c>
    </row>
    <row r="710" spans="1:21" x14ac:dyDescent="0.25">
      <c r="A710" t="s">
        <v>2867</v>
      </c>
      <c r="B710">
        <v>1</v>
      </c>
      <c r="C710" t="s">
        <v>78</v>
      </c>
      <c r="D710" t="s">
        <v>93</v>
      </c>
      <c r="E710" t="s">
        <v>2868</v>
      </c>
      <c r="F710" t="s">
        <v>921</v>
      </c>
      <c r="G710" t="s">
        <v>71</v>
      </c>
      <c r="H710" t="s">
        <v>136</v>
      </c>
      <c r="I710" t="s">
        <v>22</v>
      </c>
      <c r="J710" t="s">
        <v>131</v>
      </c>
      <c r="K710" t="s">
        <v>2869</v>
      </c>
      <c r="L710" t="s">
        <v>2870</v>
      </c>
      <c r="M710">
        <v>1.0830555550000001</v>
      </c>
      <c r="N710">
        <v>0</v>
      </c>
      <c r="O710">
        <v>66</v>
      </c>
      <c r="P710">
        <v>0</v>
      </c>
      <c r="Q710">
        <v>0</v>
      </c>
      <c r="R710">
        <v>0</v>
      </c>
      <c r="S710">
        <v>71.481667000000002</v>
      </c>
      <c r="T710">
        <v>0</v>
      </c>
      <c r="U710">
        <v>0</v>
      </c>
    </row>
    <row r="711" spans="1:21" x14ac:dyDescent="0.25">
      <c r="A711" t="s">
        <v>2871</v>
      </c>
      <c r="B711">
        <v>1</v>
      </c>
      <c r="C711" t="s">
        <v>78</v>
      </c>
      <c r="D711" t="s">
        <v>90</v>
      </c>
      <c r="E711" t="s">
        <v>2872</v>
      </c>
      <c r="F711" t="s">
        <v>247</v>
      </c>
      <c r="G711" t="s">
        <v>72</v>
      </c>
      <c r="H711" t="s">
        <v>136</v>
      </c>
      <c r="I711" t="s">
        <v>22</v>
      </c>
      <c r="J711" t="s">
        <v>221</v>
      </c>
      <c r="K711" t="s">
        <v>2873</v>
      </c>
      <c r="L711" t="s">
        <v>2874</v>
      </c>
      <c r="M711">
        <v>1.440833333</v>
      </c>
      <c r="N711">
        <v>0</v>
      </c>
      <c r="O711">
        <v>0</v>
      </c>
      <c r="P711">
        <v>14</v>
      </c>
      <c r="Q711">
        <v>291</v>
      </c>
      <c r="R711">
        <v>0</v>
      </c>
      <c r="S711">
        <v>0</v>
      </c>
      <c r="T711">
        <v>20.171666999999999</v>
      </c>
      <c r="U711">
        <v>419.28250000000003</v>
      </c>
    </row>
    <row r="712" spans="1:21" x14ac:dyDescent="0.25">
      <c r="A712" t="s">
        <v>2875</v>
      </c>
      <c r="B712">
        <v>1</v>
      </c>
      <c r="C712" t="s">
        <v>78</v>
      </c>
      <c r="D712" t="s">
        <v>85</v>
      </c>
      <c r="E712" t="s">
        <v>2876</v>
      </c>
      <c r="F712" t="s">
        <v>2201</v>
      </c>
      <c r="G712" t="s">
        <v>71</v>
      </c>
      <c r="H712" t="s">
        <v>136</v>
      </c>
      <c r="I712" t="s">
        <v>22</v>
      </c>
      <c r="J712" t="s">
        <v>221</v>
      </c>
      <c r="K712" t="s">
        <v>2877</v>
      </c>
      <c r="L712" t="s">
        <v>2878</v>
      </c>
      <c r="M712">
        <v>6.9672722220000001</v>
      </c>
      <c r="N712">
        <v>0</v>
      </c>
      <c r="O712">
        <v>649</v>
      </c>
      <c r="P712">
        <v>0</v>
      </c>
      <c r="Q712">
        <v>0</v>
      </c>
      <c r="R712">
        <v>0</v>
      </c>
      <c r="S712">
        <v>4521.7596720000001</v>
      </c>
      <c r="T712">
        <v>0</v>
      </c>
      <c r="U712">
        <v>0</v>
      </c>
    </row>
    <row r="713" spans="1:21" x14ac:dyDescent="0.25">
      <c r="A713" t="s">
        <v>2879</v>
      </c>
      <c r="B713">
        <v>1</v>
      </c>
      <c r="C713" t="s">
        <v>78</v>
      </c>
      <c r="D713" t="s">
        <v>89</v>
      </c>
      <c r="E713" t="s">
        <v>2880</v>
      </c>
      <c r="F713" t="s">
        <v>231</v>
      </c>
      <c r="G713" t="s">
        <v>71</v>
      </c>
      <c r="H713" t="s">
        <v>136</v>
      </c>
      <c r="I713" t="s">
        <v>22</v>
      </c>
      <c r="J713" t="s">
        <v>131</v>
      </c>
      <c r="K713" t="s">
        <v>2881</v>
      </c>
      <c r="L713" t="s">
        <v>2882</v>
      </c>
      <c r="M713">
        <v>3.5744444440000001</v>
      </c>
      <c r="N713">
        <v>0</v>
      </c>
      <c r="O713">
        <v>7</v>
      </c>
      <c r="P713">
        <v>0</v>
      </c>
      <c r="Q713">
        <v>0</v>
      </c>
      <c r="R713">
        <v>0</v>
      </c>
      <c r="S713">
        <v>25.021111000000001</v>
      </c>
      <c r="T713">
        <v>0</v>
      </c>
      <c r="U713">
        <v>0</v>
      </c>
    </row>
    <row r="714" spans="1:21" x14ac:dyDescent="0.25">
      <c r="A714" t="s">
        <v>2883</v>
      </c>
      <c r="B714">
        <v>1</v>
      </c>
      <c r="C714" t="s">
        <v>78</v>
      </c>
      <c r="D714" t="s">
        <v>105</v>
      </c>
      <c r="E714" t="s">
        <v>2884</v>
      </c>
      <c r="F714" t="s">
        <v>934</v>
      </c>
      <c r="G714" t="s">
        <v>71</v>
      </c>
      <c r="H714" t="s">
        <v>136</v>
      </c>
      <c r="I714" t="s">
        <v>22</v>
      </c>
      <c r="J714" t="s">
        <v>131</v>
      </c>
      <c r="K714" t="s">
        <v>2885</v>
      </c>
      <c r="L714" t="s">
        <v>2886</v>
      </c>
      <c r="M714">
        <v>1.5680555549999999</v>
      </c>
      <c r="N714">
        <v>0</v>
      </c>
      <c r="O714">
        <v>4</v>
      </c>
      <c r="P714">
        <v>0</v>
      </c>
      <c r="Q714">
        <v>0</v>
      </c>
      <c r="R714">
        <v>0</v>
      </c>
      <c r="S714">
        <v>6.2722220000000002</v>
      </c>
      <c r="T714">
        <v>0</v>
      </c>
      <c r="U714">
        <v>0</v>
      </c>
    </row>
    <row r="715" spans="1:21" x14ac:dyDescent="0.25">
      <c r="A715" t="s">
        <v>2887</v>
      </c>
      <c r="B715">
        <v>1</v>
      </c>
      <c r="C715" t="s">
        <v>78</v>
      </c>
      <c r="D715" t="s">
        <v>105</v>
      </c>
      <c r="E715" t="s">
        <v>2888</v>
      </c>
      <c r="F715" t="s">
        <v>934</v>
      </c>
      <c r="G715" t="s">
        <v>71</v>
      </c>
      <c r="H715" t="s">
        <v>136</v>
      </c>
      <c r="I715" t="s">
        <v>22</v>
      </c>
      <c r="J715" t="s">
        <v>131</v>
      </c>
      <c r="K715" t="s">
        <v>2889</v>
      </c>
      <c r="L715" t="s">
        <v>2890</v>
      </c>
      <c r="M715">
        <v>2.4191666660000002</v>
      </c>
      <c r="N715">
        <v>0</v>
      </c>
      <c r="O715">
        <v>5</v>
      </c>
      <c r="P715">
        <v>0</v>
      </c>
      <c r="Q715">
        <v>0</v>
      </c>
      <c r="R715">
        <v>0</v>
      </c>
      <c r="S715">
        <v>12.095833000000001</v>
      </c>
      <c r="T715">
        <v>0</v>
      </c>
      <c r="U715">
        <v>0</v>
      </c>
    </row>
    <row r="716" spans="1:21" x14ac:dyDescent="0.25">
      <c r="A716" t="s">
        <v>2891</v>
      </c>
      <c r="B716">
        <v>1</v>
      </c>
      <c r="C716" t="s">
        <v>78</v>
      </c>
      <c r="D716" t="s">
        <v>105</v>
      </c>
      <c r="E716" t="s">
        <v>2892</v>
      </c>
      <c r="F716" t="s">
        <v>296</v>
      </c>
      <c r="G716" t="s">
        <v>72</v>
      </c>
      <c r="H716" t="s">
        <v>136</v>
      </c>
      <c r="I716" t="s">
        <v>22</v>
      </c>
      <c r="J716" t="s">
        <v>221</v>
      </c>
      <c r="K716" t="s">
        <v>2893</v>
      </c>
      <c r="L716" t="s">
        <v>2894</v>
      </c>
      <c r="M716">
        <v>3.6969444440000001</v>
      </c>
      <c r="N716">
        <v>0</v>
      </c>
      <c r="O716">
        <v>52</v>
      </c>
      <c r="P716">
        <v>16</v>
      </c>
      <c r="Q716">
        <v>3</v>
      </c>
      <c r="R716">
        <v>0</v>
      </c>
      <c r="S716">
        <v>192.24111099999999</v>
      </c>
      <c r="T716">
        <v>59.151111</v>
      </c>
      <c r="U716">
        <v>11.090833</v>
      </c>
    </row>
    <row r="717" spans="1:21" x14ac:dyDescent="0.25">
      <c r="A717" t="s">
        <v>2895</v>
      </c>
      <c r="B717">
        <v>1</v>
      </c>
      <c r="C717" t="s">
        <v>78</v>
      </c>
      <c r="D717" t="s">
        <v>105</v>
      </c>
      <c r="E717" t="s">
        <v>2896</v>
      </c>
      <c r="F717" t="s">
        <v>231</v>
      </c>
      <c r="G717" t="s">
        <v>71</v>
      </c>
      <c r="H717" t="s">
        <v>136</v>
      </c>
      <c r="I717" t="s">
        <v>22</v>
      </c>
      <c r="J717" t="s">
        <v>131</v>
      </c>
      <c r="K717" t="s">
        <v>2897</v>
      </c>
      <c r="L717" t="s">
        <v>2898</v>
      </c>
      <c r="M717">
        <v>6.19</v>
      </c>
      <c r="N717">
        <v>0</v>
      </c>
      <c r="O717">
        <v>1</v>
      </c>
      <c r="P717">
        <v>0</v>
      </c>
      <c r="Q717">
        <v>0</v>
      </c>
      <c r="R717">
        <v>0</v>
      </c>
      <c r="S717">
        <v>6.19</v>
      </c>
      <c r="T717">
        <v>0</v>
      </c>
      <c r="U717">
        <v>0</v>
      </c>
    </row>
    <row r="718" spans="1:21" x14ac:dyDescent="0.25">
      <c r="A718" t="s">
        <v>2899</v>
      </c>
      <c r="B718">
        <v>1</v>
      </c>
      <c r="C718" t="s">
        <v>78</v>
      </c>
      <c r="D718" t="s">
        <v>81</v>
      </c>
      <c r="E718" t="s">
        <v>2813</v>
      </c>
      <c r="F718" t="s">
        <v>247</v>
      </c>
      <c r="G718" t="s">
        <v>72</v>
      </c>
      <c r="H718" t="s">
        <v>136</v>
      </c>
      <c r="I718" t="s">
        <v>22</v>
      </c>
      <c r="J718" t="s">
        <v>221</v>
      </c>
      <c r="K718" t="s">
        <v>2900</v>
      </c>
      <c r="L718" t="s">
        <v>2901</v>
      </c>
      <c r="M718">
        <v>9.1772222219999993</v>
      </c>
      <c r="N718">
        <v>0</v>
      </c>
      <c r="O718">
        <v>1194</v>
      </c>
      <c r="P718">
        <v>0</v>
      </c>
      <c r="Q718">
        <v>0</v>
      </c>
      <c r="R718">
        <v>0</v>
      </c>
      <c r="S718">
        <v>10957.603332999999</v>
      </c>
      <c r="T718">
        <v>0</v>
      </c>
      <c r="U718">
        <v>0</v>
      </c>
    </row>
    <row r="719" spans="1:21" x14ac:dyDescent="0.25">
      <c r="A719" t="s">
        <v>2902</v>
      </c>
      <c r="B719">
        <v>1</v>
      </c>
      <c r="C719" t="s">
        <v>79</v>
      </c>
      <c r="D719" t="s">
        <v>119</v>
      </c>
      <c r="E719" t="s">
        <v>2903</v>
      </c>
      <c r="F719" t="s">
        <v>231</v>
      </c>
      <c r="G719" t="s">
        <v>71</v>
      </c>
      <c r="H719" t="s">
        <v>136</v>
      </c>
      <c r="I719" t="s">
        <v>22</v>
      </c>
      <c r="J719" t="s">
        <v>131</v>
      </c>
      <c r="K719" t="s">
        <v>2904</v>
      </c>
      <c r="L719" t="s">
        <v>2905</v>
      </c>
      <c r="M719">
        <v>1.185277777</v>
      </c>
      <c r="N719">
        <v>0</v>
      </c>
      <c r="O719">
        <v>0</v>
      </c>
      <c r="P719">
        <v>0</v>
      </c>
      <c r="Q719">
        <v>5</v>
      </c>
      <c r="R719">
        <v>0</v>
      </c>
      <c r="S719">
        <v>0</v>
      </c>
      <c r="T719">
        <v>0</v>
      </c>
      <c r="U719">
        <v>5.9263890000000004</v>
      </c>
    </row>
    <row r="720" spans="1:21" x14ac:dyDescent="0.25">
      <c r="A720" t="s">
        <v>2906</v>
      </c>
      <c r="B720">
        <v>1</v>
      </c>
      <c r="C720" t="s">
        <v>79</v>
      </c>
      <c r="D720" t="s">
        <v>119</v>
      </c>
      <c r="E720" t="s">
        <v>1448</v>
      </c>
      <c r="F720" t="s">
        <v>1016</v>
      </c>
      <c r="G720" t="s">
        <v>72</v>
      </c>
      <c r="H720" t="s">
        <v>136</v>
      </c>
      <c r="I720" t="s">
        <v>22</v>
      </c>
      <c r="J720" t="s">
        <v>131</v>
      </c>
      <c r="K720" t="s">
        <v>2907</v>
      </c>
      <c r="L720" t="s">
        <v>2908</v>
      </c>
      <c r="M720">
        <v>0.49869805499999997</v>
      </c>
      <c r="N720">
        <v>26</v>
      </c>
      <c r="O720">
        <v>812</v>
      </c>
      <c r="P720">
        <v>12</v>
      </c>
      <c r="Q720">
        <v>162</v>
      </c>
      <c r="R720">
        <v>12.966149</v>
      </c>
      <c r="S720">
        <v>404.94282099999998</v>
      </c>
      <c r="T720">
        <v>5.9843770000000003</v>
      </c>
      <c r="U720">
        <v>80.789085</v>
      </c>
    </row>
    <row r="721" spans="1:21" x14ac:dyDescent="0.25">
      <c r="A721" t="s">
        <v>2909</v>
      </c>
      <c r="B721">
        <v>1</v>
      </c>
      <c r="C721" t="s">
        <v>78</v>
      </c>
      <c r="D721" t="s">
        <v>90</v>
      </c>
      <c r="E721" t="s">
        <v>2910</v>
      </c>
      <c r="F721" t="s">
        <v>226</v>
      </c>
      <c r="G721" t="s">
        <v>72</v>
      </c>
      <c r="H721" t="s">
        <v>136</v>
      </c>
      <c r="I721" t="s">
        <v>22</v>
      </c>
      <c r="J721" t="s">
        <v>131</v>
      </c>
      <c r="K721" t="s">
        <v>2911</v>
      </c>
      <c r="L721" t="s">
        <v>2912</v>
      </c>
      <c r="M721">
        <v>1.1516666659999999</v>
      </c>
      <c r="N721">
        <v>0</v>
      </c>
      <c r="O721">
        <v>37</v>
      </c>
      <c r="P721">
        <v>0</v>
      </c>
      <c r="Q721">
        <v>0</v>
      </c>
      <c r="R721">
        <v>0</v>
      </c>
      <c r="S721">
        <v>42.611666999999997</v>
      </c>
      <c r="T721">
        <v>0</v>
      </c>
      <c r="U721">
        <v>0</v>
      </c>
    </row>
    <row r="722" spans="1:21" x14ac:dyDescent="0.25">
      <c r="A722" t="s">
        <v>2913</v>
      </c>
      <c r="B722">
        <v>1</v>
      </c>
      <c r="C722" t="s">
        <v>78</v>
      </c>
      <c r="D722" t="s">
        <v>80</v>
      </c>
      <c r="E722" t="s">
        <v>2914</v>
      </c>
      <c r="F722" t="s">
        <v>231</v>
      </c>
      <c r="G722" t="s">
        <v>71</v>
      </c>
      <c r="H722" t="s">
        <v>136</v>
      </c>
      <c r="I722" t="s">
        <v>22</v>
      </c>
      <c r="J722" t="s">
        <v>131</v>
      </c>
      <c r="K722" t="s">
        <v>2915</v>
      </c>
      <c r="L722" t="s">
        <v>2916</v>
      </c>
      <c r="M722">
        <v>4.5702777770000003</v>
      </c>
      <c r="N722">
        <v>0</v>
      </c>
      <c r="O722">
        <v>2</v>
      </c>
      <c r="P722">
        <v>0</v>
      </c>
      <c r="Q722">
        <v>0</v>
      </c>
      <c r="R722">
        <v>0</v>
      </c>
      <c r="S722">
        <v>9.1405560000000001</v>
      </c>
      <c r="T722">
        <v>0</v>
      </c>
      <c r="U722">
        <v>0</v>
      </c>
    </row>
    <row r="723" spans="1:21" x14ac:dyDescent="0.25">
      <c r="A723" t="s">
        <v>2917</v>
      </c>
      <c r="B723">
        <v>1</v>
      </c>
      <c r="C723" t="s">
        <v>78</v>
      </c>
      <c r="D723" t="s">
        <v>102</v>
      </c>
      <c r="E723" t="s">
        <v>2918</v>
      </c>
      <c r="F723" t="s">
        <v>1685</v>
      </c>
      <c r="G723" t="s">
        <v>71</v>
      </c>
      <c r="H723" t="s">
        <v>136</v>
      </c>
      <c r="I723" t="s">
        <v>22</v>
      </c>
      <c r="J723" t="s">
        <v>131</v>
      </c>
      <c r="K723" t="s">
        <v>2919</v>
      </c>
      <c r="L723" t="s">
        <v>2920</v>
      </c>
      <c r="M723">
        <v>1.8763888879999999</v>
      </c>
      <c r="N723">
        <v>0</v>
      </c>
      <c r="O723">
        <v>0</v>
      </c>
      <c r="P723">
        <v>0</v>
      </c>
      <c r="Q723">
        <v>455</v>
      </c>
      <c r="R723">
        <v>0</v>
      </c>
      <c r="S723">
        <v>0</v>
      </c>
      <c r="T723">
        <v>0</v>
      </c>
      <c r="U723">
        <v>853.75694399999998</v>
      </c>
    </row>
    <row r="724" spans="1:21" x14ac:dyDescent="0.25">
      <c r="A724" t="s">
        <v>2921</v>
      </c>
      <c r="B724">
        <v>1</v>
      </c>
      <c r="C724" t="s">
        <v>79</v>
      </c>
      <c r="D724" t="s">
        <v>124</v>
      </c>
      <c r="E724" t="s">
        <v>2922</v>
      </c>
      <c r="F724" t="s">
        <v>780</v>
      </c>
      <c r="G724" t="s">
        <v>71</v>
      </c>
      <c r="H724" t="s">
        <v>136</v>
      </c>
      <c r="I724" t="s">
        <v>22</v>
      </c>
      <c r="J724" t="s">
        <v>131</v>
      </c>
      <c r="K724" t="s">
        <v>2923</v>
      </c>
      <c r="L724" t="s">
        <v>2924</v>
      </c>
      <c r="M724">
        <v>2.366944444</v>
      </c>
      <c r="N724">
        <v>0</v>
      </c>
      <c r="O724">
        <v>0</v>
      </c>
      <c r="P724">
        <v>0</v>
      </c>
      <c r="Q724">
        <v>22</v>
      </c>
      <c r="R724">
        <v>0</v>
      </c>
      <c r="S724">
        <v>0</v>
      </c>
      <c r="T724">
        <v>0</v>
      </c>
      <c r="U724">
        <v>52.072778</v>
      </c>
    </row>
    <row r="725" spans="1:21" x14ac:dyDescent="0.25">
      <c r="A725" t="s">
        <v>2925</v>
      </c>
      <c r="B725">
        <v>1</v>
      </c>
      <c r="C725" t="s">
        <v>78</v>
      </c>
      <c r="D725" t="s">
        <v>99</v>
      </c>
      <c r="E725" t="s">
        <v>2926</v>
      </c>
      <c r="F725" t="s">
        <v>166</v>
      </c>
      <c r="G725" t="s">
        <v>72</v>
      </c>
      <c r="H725" t="s">
        <v>136</v>
      </c>
      <c r="I725" t="s">
        <v>22</v>
      </c>
      <c r="J725" t="s">
        <v>131</v>
      </c>
      <c r="K725" t="s">
        <v>2927</v>
      </c>
      <c r="L725" t="s">
        <v>2928</v>
      </c>
      <c r="M725">
        <v>0.62540361099999997</v>
      </c>
      <c r="N725">
        <v>5</v>
      </c>
      <c r="O725">
        <v>2309</v>
      </c>
      <c r="P725">
        <v>71</v>
      </c>
      <c r="Q725">
        <v>639</v>
      </c>
      <c r="R725">
        <v>3.1270180000000001</v>
      </c>
      <c r="S725">
        <v>1444.0569379999999</v>
      </c>
      <c r="T725">
        <v>44.403655999999998</v>
      </c>
      <c r="U725">
        <v>399.63290699999999</v>
      </c>
    </row>
    <row r="726" spans="1:21" x14ac:dyDescent="0.25">
      <c r="A726" t="s">
        <v>2929</v>
      </c>
      <c r="B726">
        <v>1</v>
      </c>
      <c r="C726" t="s">
        <v>78</v>
      </c>
      <c r="D726" t="s">
        <v>94</v>
      </c>
      <c r="E726" t="s">
        <v>2930</v>
      </c>
      <c r="F726" t="s">
        <v>231</v>
      </c>
      <c r="G726" t="s">
        <v>71</v>
      </c>
      <c r="H726" t="s">
        <v>136</v>
      </c>
      <c r="I726" t="s">
        <v>22</v>
      </c>
      <c r="J726" t="s">
        <v>131</v>
      </c>
      <c r="K726" t="s">
        <v>2931</v>
      </c>
      <c r="L726" t="s">
        <v>2932</v>
      </c>
      <c r="M726">
        <v>11.546666666</v>
      </c>
      <c r="N726">
        <v>0</v>
      </c>
      <c r="O726">
        <v>0</v>
      </c>
      <c r="P726">
        <v>0</v>
      </c>
      <c r="Q726">
        <v>1</v>
      </c>
      <c r="R726">
        <v>0</v>
      </c>
      <c r="S726">
        <v>0</v>
      </c>
      <c r="T726">
        <v>0</v>
      </c>
      <c r="U726">
        <v>11.546666999999999</v>
      </c>
    </row>
    <row r="727" spans="1:21" x14ac:dyDescent="0.25">
      <c r="A727" t="s">
        <v>2933</v>
      </c>
      <c r="B727">
        <v>1</v>
      </c>
      <c r="C727" t="s">
        <v>78</v>
      </c>
      <c r="D727" t="s">
        <v>101</v>
      </c>
      <c r="E727" t="s">
        <v>2934</v>
      </c>
      <c r="F727" t="s">
        <v>934</v>
      </c>
      <c r="G727" t="s">
        <v>71</v>
      </c>
      <c r="H727" t="s">
        <v>136</v>
      </c>
      <c r="I727" t="s">
        <v>22</v>
      </c>
      <c r="J727" t="s">
        <v>131</v>
      </c>
      <c r="K727" t="s">
        <v>2935</v>
      </c>
      <c r="L727" t="s">
        <v>2936</v>
      </c>
      <c r="M727">
        <v>0.40472222200000002</v>
      </c>
      <c r="N727">
        <v>0</v>
      </c>
      <c r="O727">
        <v>15</v>
      </c>
      <c r="P727">
        <v>0</v>
      </c>
      <c r="Q727">
        <v>0</v>
      </c>
      <c r="R727">
        <v>0</v>
      </c>
      <c r="S727">
        <v>6.0708330000000004</v>
      </c>
      <c r="T727">
        <v>0</v>
      </c>
      <c r="U727">
        <v>0</v>
      </c>
    </row>
    <row r="728" spans="1:21" x14ac:dyDescent="0.25">
      <c r="A728" t="s">
        <v>2937</v>
      </c>
      <c r="B728">
        <v>1</v>
      </c>
      <c r="C728" t="s">
        <v>78</v>
      </c>
      <c r="D728" t="s">
        <v>105</v>
      </c>
      <c r="E728" t="s">
        <v>2938</v>
      </c>
      <c r="F728" t="s">
        <v>231</v>
      </c>
      <c r="G728" t="s">
        <v>71</v>
      </c>
      <c r="H728" t="s">
        <v>136</v>
      </c>
      <c r="I728" t="s">
        <v>22</v>
      </c>
      <c r="J728" t="s">
        <v>131</v>
      </c>
      <c r="K728" t="s">
        <v>2939</v>
      </c>
      <c r="L728" t="s">
        <v>2940</v>
      </c>
      <c r="M728">
        <v>1.230555555</v>
      </c>
      <c r="N728">
        <v>0</v>
      </c>
      <c r="O728">
        <v>1</v>
      </c>
      <c r="P728">
        <v>0</v>
      </c>
      <c r="Q728">
        <v>0</v>
      </c>
      <c r="R728">
        <v>0</v>
      </c>
      <c r="S728">
        <v>1.230556</v>
      </c>
      <c r="T728">
        <v>0</v>
      </c>
      <c r="U728">
        <v>0</v>
      </c>
    </row>
    <row r="729" spans="1:21" x14ac:dyDescent="0.25">
      <c r="A729" t="s">
        <v>2941</v>
      </c>
      <c r="B729">
        <v>1</v>
      </c>
      <c r="C729" t="s">
        <v>78</v>
      </c>
      <c r="D729" t="s">
        <v>97</v>
      </c>
      <c r="E729" t="s">
        <v>2942</v>
      </c>
      <c r="F729" t="s">
        <v>231</v>
      </c>
      <c r="G729" t="s">
        <v>71</v>
      </c>
      <c r="H729" t="s">
        <v>136</v>
      </c>
      <c r="I729" t="s">
        <v>22</v>
      </c>
      <c r="J729" t="s">
        <v>131</v>
      </c>
      <c r="K729" t="s">
        <v>2943</v>
      </c>
      <c r="L729" t="s">
        <v>2944</v>
      </c>
      <c r="M729">
        <v>1.8691666659999999</v>
      </c>
      <c r="N729">
        <v>0</v>
      </c>
      <c r="O729">
        <v>4</v>
      </c>
      <c r="P729">
        <v>0</v>
      </c>
      <c r="Q729">
        <v>0</v>
      </c>
      <c r="R729">
        <v>0</v>
      </c>
      <c r="S729">
        <v>7.476667</v>
      </c>
      <c r="T729">
        <v>0</v>
      </c>
      <c r="U729">
        <v>0</v>
      </c>
    </row>
    <row r="730" spans="1:21" x14ac:dyDescent="0.25">
      <c r="A730" t="s">
        <v>2945</v>
      </c>
      <c r="B730">
        <v>1</v>
      </c>
      <c r="C730" t="s">
        <v>79</v>
      </c>
      <c r="D730" t="s">
        <v>114</v>
      </c>
      <c r="E730" t="s">
        <v>2946</v>
      </c>
      <c r="F730" t="s">
        <v>231</v>
      </c>
      <c r="G730" t="s">
        <v>71</v>
      </c>
      <c r="H730" t="s">
        <v>136</v>
      </c>
      <c r="I730" t="s">
        <v>22</v>
      </c>
      <c r="J730" t="s">
        <v>131</v>
      </c>
      <c r="K730" t="s">
        <v>2947</v>
      </c>
      <c r="L730" t="s">
        <v>2948</v>
      </c>
      <c r="M730">
        <v>1.302777777</v>
      </c>
      <c r="N730">
        <v>0</v>
      </c>
      <c r="O730">
        <v>1</v>
      </c>
      <c r="P730">
        <v>0</v>
      </c>
      <c r="Q730">
        <v>0</v>
      </c>
      <c r="R730">
        <v>0</v>
      </c>
      <c r="S730">
        <v>1.302778</v>
      </c>
      <c r="T730">
        <v>0</v>
      </c>
      <c r="U730">
        <v>0</v>
      </c>
    </row>
    <row r="731" spans="1:21" x14ac:dyDescent="0.25">
      <c r="A731" t="s">
        <v>2949</v>
      </c>
      <c r="B731">
        <v>1</v>
      </c>
      <c r="C731" t="s">
        <v>78</v>
      </c>
      <c r="D731" t="s">
        <v>105</v>
      </c>
      <c r="E731" t="s">
        <v>2950</v>
      </c>
      <c r="F731" t="s">
        <v>166</v>
      </c>
      <c r="G731" t="s">
        <v>72</v>
      </c>
      <c r="H731" t="s">
        <v>136</v>
      </c>
      <c r="I731" t="s">
        <v>22</v>
      </c>
      <c r="J731" t="s">
        <v>131</v>
      </c>
      <c r="K731" t="s">
        <v>2951</v>
      </c>
      <c r="L731" t="s">
        <v>2952</v>
      </c>
      <c r="M731">
        <v>0.31050833300000003</v>
      </c>
      <c r="N731">
        <v>51</v>
      </c>
      <c r="O731">
        <v>5656</v>
      </c>
      <c r="P731">
        <v>39</v>
      </c>
      <c r="Q731">
        <v>129</v>
      </c>
      <c r="R731">
        <v>15.835925</v>
      </c>
      <c r="S731">
        <v>1756.2351309999999</v>
      </c>
      <c r="T731">
        <v>12.109825000000001</v>
      </c>
      <c r="U731">
        <v>40.055574999999997</v>
      </c>
    </row>
    <row r="732" spans="1:21" x14ac:dyDescent="0.25">
      <c r="A732" t="s">
        <v>2953</v>
      </c>
      <c r="B732">
        <v>1</v>
      </c>
      <c r="C732" t="s">
        <v>78</v>
      </c>
      <c r="D732" t="s">
        <v>105</v>
      </c>
      <c r="E732" t="s">
        <v>2954</v>
      </c>
      <c r="F732" t="s">
        <v>1150</v>
      </c>
      <c r="G732" t="s">
        <v>71</v>
      </c>
      <c r="H732" t="s">
        <v>136</v>
      </c>
      <c r="I732" t="s">
        <v>22</v>
      </c>
      <c r="J732" t="s">
        <v>131</v>
      </c>
      <c r="K732" t="s">
        <v>2955</v>
      </c>
      <c r="L732" t="s">
        <v>2956</v>
      </c>
      <c r="M732">
        <v>1.7608333329999999</v>
      </c>
      <c r="N732">
        <v>0</v>
      </c>
      <c r="O732">
        <v>45</v>
      </c>
      <c r="P732">
        <v>0</v>
      </c>
      <c r="Q732">
        <v>0</v>
      </c>
      <c r="R732">
        <v>0</v>
      </c>
      <c r="S732">
        <v>79.237499999999997</v>
      </c>
      <c r="T732">
        <v>0</v>
      </c>
      <c r="U732">
        <v>0</v>
      </c>
    </row>
    <row r="733" spans="1:21" x14ac:dyDescent="0.25">
      <c r="A733" t="s">
        <v>2957</v>
      </c>
      <c r="B733">
        <v>1</v>
      </c>
      <c r="C733" t="s">
        <v>78</v>
      </c>
      <c r="D733" t="s">
        <v>105</v>
      </c>
      <c r="E733" t="s">
        <v>1285</v>
      </c>
      <c r="F733" t="s">
        <v>166</v>
      </c>
      <c r="G733" t="s">
        <v>72</v>
      </c>
      <c r="H733" t="s">
        <v>136</v>
      </c>
      <c r="I733" t="s">
        <v>22</v>
      </c>
      <c r="J733" t="s">
        <v>131</v>
      </c>
      <c r="K733" t="s">
        <v>2958</v>
      </c>
      <c r="L733" t="s">
        <v>2959</v>
      </c>
      <c r="M733">
        <v>1.0322222219999999</v>
      </c>
      <c r="N733">
        <v>1</v>
      </c>
      <c r="O733">
        <v>405</v>
      </c>
      <c r="P733">
        <v>3</v>
      </c>
      <c r="Q733">
        <v>2</v>
      </c>
      <c r="R733">
        <v>1.032222</v>
      </c>
      <c r="S733">
        <v>418.05</v>
      </c>
      <c r="T733">
        <v>3.0966670000000001</v>
      </c>
      <c r="U733">
        <v>2.0644439999999999</v>
      </c>
    </row>
    <row r="734" spans="1:21" x14ac:dyDescent="0.25">
      <c r="A734" t="s">
        <v>2960</v>
      </c>
      <c r="B734">
        <v>1</v>
      </c>
      <c r="C734" t="s">
        <v>78</v>
      </c>
      <c r="D734" t="s">
        <v>98</v>
      </c>
      <c r="E734" t="s">
        <v>2961</v>
      </c>
      <c r="F734" t="s">
        <v>166</v>
      </c>
      <c r="G734" t="s">
        <v>72</v>
      </c>
      <c r="H734" t="s">
        <v>136</v>
      </c>
      <c r="I734" t="s">
        <v>22</v>
      </c>
      <c r="J734" t="s">
        <v>131</v>
      </c>
      <c r="K734" t="s">
        <v>2962</v>
      </c>
      <c r="L734" t="s">
        <v>2963</v>
      </c>
      <c r="M734">
        <v>2.062777777</v>
      </c>
      <c r="N734">
        <v>15</v>
      </c>
      <c r="O734">
        <v>7684</v>
      </c>
      <c r="P734">
        <v>0</v>
      </c>
      <c r="Q734">
        <v>1</v>
      </c>
      <c r="R734">
        <v>30.941666999999999</v>
      </c>
      <c r="S734">
        <v>15850.384437999999</v>
      </c>
      <c r="T734">
        <v>0</v>
      </c>
      <c r="U734">
        <v>2.0627779999999998</v>
      </c>
    </row>
    <row r="735" spans="1:21" x14ac:dyDescent="0.25">
      <c r="A735" t="s">
        <v>2964</v>
      </c>
      <c r="B735">
        <v>1</v>
      </c>
      <c r="C735" t="s">
        <v>79</v>
      </c>
      <c r="D735" t="s">
        <v>114</v>
      </c>
      <c r="E735" t="s">
        <v>2965</v>
      </c>
      <c r="F735" t="s">
        <v>313</v>
      </c>
      <c r="G735" t="s">
        <v>71</v>
      </c>
      <c r="H735" t="s">
        <v>136</v>
      </c>
      <c r="I735" t="s">
        <v>22</v>
      </c>
      <c r="J735" t="s">
        <v>131</v>
      </c>
      <c r="K735" t="s">
        <v>2966</v>
      </c>
      <c r="L735" t="s">
        <v>2967</v>
      </c>
      <c r="M735">
        <v>0.85</v>
      </c>
      <c r="N735">
        <v>0</v>
      </c>
      <c r="O735">
        <v>42</v>
      </c>
      <c r="P735">
        <v>0</v>
      </c>
      <c r="Q735">
        <v>0</v>
      </c>
      <c r="R735">
        <v>0</v>
      </c>
      <c r="S735">
        <v>35.700000000000003</v>
      </c>
      <c r="T735">
        <v>0</v>
      </c>
      <c r="U735">
        <v>0</v>
      </c>
    </row>
    <row r="736" spans="1:21" x14ac:dyDescent="0.25">
      <c r="A736" t="s">
        <v>2968</v>
      </c>
      <c r="B736">
        <v>1</v>
      </c>
      <c r="C736" t="s">
        <v>78</v>
      </c>
      <c r="D736" t="s">
        <v>105</v>
      </c>
      <c r="E736" t="s">
        <v>2969</v>
      </c>
      <c r="F736" t="s">
        <v>362</v>
      </c>
      <c r="G736" t="s">
        <v>71</v>
      </c>
      <c r="H736" t="s">
        <v>136</v>
      </c>
      <c r="I736" t="s">
        <v>22</v>
      </c>
      <c r="J736" t="s">
        <v>131</v>
      </c>
      <c r="K736" t="s">
        <v>2970</v>
      </c>
      <c r="L736" t="s">
        <v>2971</v>
      </c>
      <c r="M736">
        <v>0.436111111</v>
      </c>
      <c r="N736">
        <v>0</v>
      </c>
      <c r="O736">
        <v>16</v>
      </c>
      <c r="P736">
        <v>0</v>
      </c>
      <c r="Q736">
        <v>0</v>
      </c>
      <c r="R736">
        <v>0</v>
      </c>
      <c r="S736">
        <v>6.9777779999999998</v>
      </c>
      <c r="T736">
        <v>0</v>
      </c>
      <c r="U736">
        <v>0</v>
      </c>
    </row>
    <row r="737" spans="1:21" x14ac:dyDescent="0.25">
      <c r="A737" t="s">
        <v>2972</v>
      </c>
      <c r="B737">
        <v>1</v>
      </c>
      <c r="C737" t="s">
        <v>78</v>
      </c>
      <c r="D737" t="s">
        <v>93</v>
      </c>
      <c r="E737" t="s">
        <v>2973</v>
      </c>
      <c r="F737" t="s">
        <v>847</v>
      </c>
      <c r="G737" t="s">
        <v>71</v>
      </c>
      <c r="H737" t="s">
        <v>136</v>
      </c>
      <c r="I737" t="s">
        <v>22</v>
      </c>
      <c r="J737" t="s">
        <v>131</v>
      </c>
      <c r="K737" t="s">
        <v>2974</v>
      </c>
      <c r="L737" t="s">
        <v>2975</v>
      </c>
      <c r="M737">
        <v>5.4175000000000004</v>
      </c>
      <c r="N737">
        <v>0</v>
      </c>
      <c r="O737">
        <v>13</v>
      </c>
      <c r="P737">
        <v>0</v>
      </c>
      <c r="Q737">
        <v>0</v>
      </c>
      <c r="R737">
        <v>0</v>
      </c>
      <c r="S737">
        <v>70.427499999999995</v>
      </c>
      <c r="T737">
        <v>0</v>
      </c>
      <c r="U737">
        <v>0</v>
      </c>
    </row>
    <row r="738" spans="1:21" x14ac:dyDescent="0.25">
      <c r="A738" t="s">
        <v>2976</v>
      </c>
      <c r="B738">
        <v>1</v>
      </c>
      <c r="C738" t="s">
        <v>78</v>
      </c>
      <c r="D738" t="s">
        <v>103</v>
      </c>
      <c r="E738" t="s">
        <v>2977</v>
      </c>
      <c r="F738" t="s">
        <v>296</v>
      </c>
      <c r="G738" t="s">
        <v>72</v>
      </c>
      <c r="H738" t="s">
        <v>136</v>
      </c>
      <c r="I738" t="s">
        <v>22</v>
      </c>
      <c r="J738" t="s">
        <v>221</v>
      </c>
      <c r="K738" t="s">
        <v>2978</v>
      </c>
      <c r="L738" t="s">
        <v>2979</v>
      </c>
      <c r="M738">
        <v>2.0211111110000002</v>
      </c>
      <c r="N738">
        <v>1</v>
      </c>
      <c r="O738">
        <v>1067</v>
      </c>
      <c r="P738">
        <v>47</v>
      </c>
      <c r="Q738">
        <v>636</v>
      </c>
      <c r="R738">
        <v>2.0211109999999999</v>
      </c>
      <c r="S738">
        <v>2156.5255550000002</v>
      </c>
      <c r="T738">
        <v>94.992221999999998</v>
      </c>
      <c r="U738">
        <v>1285.426667</v>
      </c>
    </row>
    <row r="739" spans="1:21" x14ac:dyDescent="0.25">
      <c r="A739" t="s">
        <v>2980</v>
      </c>
      <c r="B739">
        <v>1</v>
      </c>
      <c r="C739" t="s">
        <v>78</v>
      </c>
      <c r="D739" t="s">
        <v>103</v>
      </c>
      <c r="E739" t="s">
        <v>2981</v>
      </c>
      <c r="F739" t="s">
        <v>231</v>
      </c>
      <c r="G739" t="s">
        <v>71</v>
      </c>
      <c r="H739" t="s">
        <v>136</v>
      </c>
      <c r="I739" t="s">
        <v>22</v>
      </c>
      <c r="J739" t="s">
        <v>131</v>
      </c>
      <c r="K739" t="s">
        <v>2982</v>
      </c>
      <c r="L739" t="s">
        <v>2983</v>
      </c>
      <c r="M739">
        <v>4.2083333329999997</v>
      </c>
      <c r="N739">
        <v>0</v>
      </c>
      <c r="O739">
        <v>16</v>
      </c>
      <c r="P739">
        <v>0</v>
      </c>
      <c r="Q739">
        <v>0</v>
      </c>
      <c r="R739">
        <v>0</v>
      </c>
      <c r="S739">
        <v>67.333332999999996</v>
      </c>
      <c r="T739">
        <v>0</v>
      </c>
      <c r="U739">
        <v>0</v>
      </c>
    </row>
    <row r="740" spans="1:21" x14ac:dyDescent="0.25">
      <c r="A740" t="s">
        <v>2984</v>
      </c>
      <c r="B740">
        <v>1</v>
      </c>
      <c r="C740" t="s">
        <v>78</v>
      </c>
      <c r="D740" t="s">
        <v>105</v>
      </c>
      <c r="E740" t="s">
        <v>775</v>
      </c>
      <c r="F740" t="s">
        <v>166</v>
      </c>
      <c r="G740" t="s">
        <v>72</v>
      </c>
      <c r="H740" t="s">
        <v>136</v>
      </c>
      <c r="I740" t="s">
        <v>22</v>
      </c>
      <c r="J740" t="s">
        <v>131</v>
      </c>
      <c r="K740" t="s">
        <v>2985</v>
      </c>
      <c r="L740" t="s">
        <v>2986</v>
      </c>
      <c r="M740">
        <v>1.0149999999999999</v>
      </c>
      <c r="N740">
        <v>52</v>
      </c>
      <c r="O740">
        <v>6102</v>
      </c>
      <c r="P740">
        <v>43</v>
      </c>
      <c r="Q740">
        <v>147</v>
      </c>
      <c r="R740">
        <v>52.78</v>
      </c>
      <c r="S740">
        <v>6193.53</v>
      </c>
      <c r="T740">
        <v>43.645000000000003</v>
      </c>
      <c r="U740">
        <v>149.20500000000001</v>
      </c>
    </row>
    <row r="741" spans="1:21" x14ac:dyDescent="0.25">
      <c r="A741" t="s">
        <v>2987</v>
      </c>
      <c r="B741">
        <v>1</v>
      </c>
      <c r="C741" t="s">
        <v>79</v>
      </c>
      <c r="D741" t="s">
        <v>123</v>
      </c>
      <c r="E741" t="s">
        <v>1399</v>
      </c>
      <c r="F741" t="s">
        <v>166</v>
      </c>
      <c r="G741" t="s">
        <v>72</v>
      </c>
      <c r="H741" t="s">
        <v>136</v>
      </c>
      <c r="I741" t="s">
        <v>22</v>
      </c>
      <c r="J741" t="s">
        <v>131</v>
      </c>
      <c r="K741" t="s">
        <v>2988</v>
      </c>
      <c r="L741" t="s">
        <v>2989</v>
      </c>
      <c r="M741">
        <v>2.6038888880000002</v>
      </c>
      <c r="N741">
        <v>0</v>
      </c>
      <c r="O741">
        <v>102</v>
      </c>
      <c r="P741">
        <v>0</v>
      </c>
      <c r="Q741">
        <v>1</v>
      </c>
      <c r="R741">
        <v>0</v>
      </c>
      <c r="S741">
        <v>265.59666700000002</v>
      </c>
      <c r="T741">
        <v>0</v>
      </c>
      <c r="U741">
        <v>2.6038890000000001</v>
      </c>
    </row>
    <row r="742" spans="1:21" x14ac:dyDescent="0.25">
      <c r="A742" t="s">
        <v>2990</v>
      </c>
      <c r="B742">
        <v>1</v>
      </c>
      <c r="C742" t="s">
        <v>79</v>
      </c>
      <c r="D742" t="s">
        <v>123</v>
      </c>
      <c r="E742" t="s">
        <v>2991</v>
      </c>
      <c r="F742" t="s">
        <v>921</v>
      </c>
      <c r="G742" t="s">
        <v>71</v>
      </c>
      <c r="H742" t="s">
        <v>136</v>
      </c>
      <c r="I742" t="s">
        <v>22</v>
      </c>
      <c r="J742" t="s">
        <v>131</v>
      </c>
      <c r="K742" t="s">
        <v>2992</v>
      </c>
      <c r="L742" t="s">
        <v>2993</v>
      </c>
      <c r="M742">
        <v>1.9831147220000001</v>
      </c>
      <c r="N742">
        <v>0</v>
      </c>
      <c r="O742">
        <v>104</v>
      </c>
      <c r="P742">
        <v>0</v>
      </c>
      <c r="Q742">
        <v>0</v>
      </c>
      <c r="R742">
        <v>0</v>
      </c>
      <c r="S742">
        <v>206.243931</v>
      </c>
      <c r="T742">
        <v>0</v>
      </c>
      <c r="U742">
        <v>0</v>
      </c>
    </row>
    <row r="743" spans="1:21" x14ac:dyDescent="0.25">
      <c r="A743" t="s">
        <v>2994</v>
      </c>
      <c r="B743">
        <v>1</v>
      </c>
      <c r="C743" t="s">
        <v>78</v>
      </c>
      <c r="D743" t="s">
        <v>80</v>
      </c>
      <c r="E743" t="s">
        <v>2995</v>
      </c>
      <c r="F743" t="s">
        <v>2201</v>
      </c>
      <c r="G743" t="s">
        <v>71</v>
      </c>
      <c r="H743" t="s">
        <v>136</v>
      </c>
      <c r="I743" t="s">
        <v>22</v>
      </c>
      <c r="J743" t="s">
        <v>221</v>
      </c>
      <c r="K743" t="s">
        <v>2996</v>
      </c>
      <c r="L743" t="s">
        <v>2997</v>
      </c>
      <c r="M743">
        <v>1.941944444</v>
      </c>
      <c r="N743">
        <v>0</v>
      </c>
      <c r="O743">
        <v>115</v>
      </c>
      <c r="P743">
        <v>0</v>
      </c>
      <c r="Q743">
        <v>0</v>
      </c>
      <c r="R743">
        <v>0</v>
      </c>
      <c r="S743">
        <v>223.323611</v>
      </c>
      <c r="T743">
        <v>0</v>
      </c>
      <c r="U743">
        <v>0</v>
      </c>
    </row>
    <row r="744" spans="1:21" x14ac:dyDescent="0.25">
      <c r="A744" t="s">
        <v>2998</v>
      </c>
      <c r="B744">
        <v>1</v>
      </c>
      <c r="C744" t="s">
        <v>78</v>
      </c>
      <c r="D744" t="s">
        <v>90</v>
      </c>
      <c r="E744" t="s">
        <v>2999</v>
      </c>
      <c r="F744" t="s">
        <v>780</v>
      </c>
      <c r="G744" t="s">
        <v>71</v>
      </c>
      <c r="H744" t="s">
        <v>136</v>
      </c>
      <c r="I744" t="s">
        <v>22</v>
      </c>
      <c r="J744" t="s">
        <v>131</v>
      </c>
      <c r="K744" t="s">
        <v>3000</v>
      </c>
      <c r="L744" t="s">
        <v>3001</v>
      </c>
      <c r="M744">
        <v>1.469166666</v>
      </c>
      <c r="N744">
        <v>0</v>
      </c>
      <c r="O744">
        <v>0</v>
      </c>
      <c r="P744">
        <v>0</v>
      </c>
      <c r="Q744">
        <v>27</v>
      </c>
      <c r="R744">
        <v>0</v>
      </c>
      <c r="S744">
        <v>0</v>
      </c>
      <c r="T744">
        <v>0</v>
      </c>
      <c r="U744">
        <v>39.667499999999997</v>
      </c>
    </row>
    <row r="745" spans="1:21" x14ac:dyDescent="0.25">
      <c r="A745" t="s">
        <v>3002</v>
      </c>
      <c r="B745">
        <v>1</v>
      </c>
      <c r="C745" t="s">
        <v>78</v>
      </c>
      <c r="D745" t="s">
        <v>90</v>
      </c>
      <c r="E745" t="s">
        <v>3003</v>
      </c>
      <c r="F745" t="s">
        <v>231</v>
      </c>
      <c r="G745" t="s">
        <v>71</v>
      </c>
      <c r="H745" t="s">
        <v>136</v>
      </c>
      <c r="I745" t="s">
        <v>22</v>
      </c>
      <c r="J745" t="s">
        <v>131</v>
      </c>
      <c r="K745" t="s">
        <v>3004</v>
      </c>
      <c r="L745" t="s">
        <v>3005</v>
      </c>
      <c r="M745">
        <v>1.447777777</v>
      </c>
      <c r="N745">
        <v>0</v>
      </c>
      <c r="O745">
        <v>1</v>
      </c>
      <c r="P745">
        <v>0</v>
      </c>
      <c r="Q745">
        <v>0</v>
      </c>
      <c r="R745">
        <v>0</v>
      </c>
      <c r="S745">
        <v>1.447778</v>
      </c>
      <c r="T745">
        <v>0</v>
      </c>
      <c r="U745">
        <v>0</v>
      </c>
    </row>
    <row r="746" spans="1:21" x14ac:dyDescent="0.25">
      <c r="A746" t="s">
        <v>3006</v>
      </c>
      <c r="B746">
        <v>1</v>
      </c>
      <c r="C746" t="s">
        <v>78</v>
      </c>
      <c r="D746" t="s">
        <v>90</v>
      </c>
      <c r="E746" t="s">
        <v>3003</v>
      </c>
      <c r="F746" t="s">
        <v>231</v>
      </c>
      <c r="G746" t="s">
        <v>71</v>
      </c>
      <c r="H746" t="s">
        <v>136</v>
      </c>
      <c r="I746" t="s">
        <v>22</v>
      </c>
      <c r="J746" t="s">
        <v>131</v>
      </c>
      <c r="K746" t="s">
        <v>3007</v>
      </c>
      <c r="L746" t="s">
        <v>3008</v>
      </c>
      <c r="M746">
        <v>1.570277777</v>
      </c>
      <c r="N746">
        <v>0</v>
      </c>
      <c r="O746">
        <v>1</v>
      </c>
      <c r="P746">
        <v>0</v>
      </c>
      <c r="Q746">
        <v>0</v>
      </c>
      <c r="R746">
        <v>0</v>
      </c>
      <c r="S746">
        <v>1.5702780000000001</v>
      </c>
      <c r="T746">
        <v>0</v>
      </c>
      <c r="U746">
        <v>0</v>
      </c>
    </row>
    <row r="747" spans="1:21" x14ac:dyDescent="0.25">
      <c r="A747" t="s">
        <v>3009</v>
      </c>
      <c r="B747">
        <v>1</v>
      </c>
      <c r="C747" t="s">
        <v>78</v>
      </c>
      <c r="D747" t="s">
        <v>80</v>
      </c>
      <c r="E747" t="s">
        <v>3010</v>
      </c>
      <c r="F747" t="s">
        <v>231</v>
      </c>
      <c r="G747" t="s">
        <v>71</v>
      </c>
      <c r="H747" t="s">
        <v>136</v>
      </c>
      <c r="I747" t="s">
        <v>22</v>
      </c>
      <c r="J747" t="s">
        <v>131</v>
      </c>
      <c r="K747" t="s">
        <v>3011</v>
      </c>
      <c r="L747" t="s">
        <v>3012</v>
      </c>
      <c r="M747">
        <v>1.0719444440000001</v>
      </c>
      <c r="N747">
        <v>0</v>
      </c>
      <c r="O747">
        <v>3</v>
      </c>
      <c r="P747">
        <v>0</v>
      </c>
      <c r="Q747">
        <v>0</v>
      </c>
      <c r="R747">
        <v>0</v>
      </c>
      <c r="S747">
        <v>3.2158329999999999</v>
      </c>
      <c r="T747">
        <v>0</v>
      </c>
      <c r="U747">
        <v>0</v>
      </c>
    </row>
    <row r="748" spans="1:21" x14ac:dyDescent="0.25">
      <c r="A748" t="s">
        <v>3013</v>
      </c>
      <c r="B748">
        <v>1</v>
      </c>
      <c r="C748" t="s">
        <v>78</v>
      </c>
      <c r="D748" t="s">
        <v>82</v>
      </c>
      <c r="E748" t="s">
        <v>3014</v>
      </c>
      <c r="F748" t="s">
        <v>231</v>
      </c>
      <c r="G748" t="s">
        <v>71</v>
      </c>
      <c r="H748" t="s">
        <v>136</v>
      </c>
      <c r="I748" t="s">
        <v>22</v>
      </c>
      <c r="J748" t="s">
        <v>131</v>
      </c>
      <c r="K748" t="s">
        <v>3015</v>
      </c>
      <c r="L748" t="s">
        <v>3016</v>
      </c>
      <c r="M748">
        <v>2.673611111</v>
      </c>
      <c r="N748">
        <v>0</v>
      </c>
      <c r="O748">
        <v>16</v>
      </c>
      <c r="P748">
        <v>0</v>
      </c>
      <c r="Q748">
        <v>0</v>
      </c>
      <c r="R748">
        <v>0</v>
      </c>
      <c r="S748">
        <v>42.777777999999998</v>
      </c>
      <c r="T748">
        <v>0</v>
      </c>
      <c r="U748">
        <v>0</v>
      </c>
    </row>
    <row r="749" spans="1:21" x14ac:dyDescent="0.25">
      <c r="A749" t="s">
        <v>3017</v>
      </c>
      <c r="B749">
        <v>1</v>
      </c>
      <c r="C749" t="s">
        <v>78</v>
      </c>
      <c r="D749" t="s">
        <v>93</v>
      </c>
      <c r="E749" t="s">
        <v>3018</v>
      </c>
      <c r="F749" t="s">
        <v>231</v>
      </c>
      <c r="G749" t="s">
        <v>71</v>
      </c>
      <c r="H749" t="s">
        <v>136</v>
      </c>
      <c r="I749" t="s">
        <v>22</v>
      </c>
      <c r="J749" t="s">
        <v>131</v>
      </c>
      <c r="K749" t="s">
        <v>3019</v>
      </c>
      <c r="L749" t="s">
        <v>3020</v>
      </c>
      <c r="M749">
        <v>1.8619444439999999</v>
      </c>
      <c r="N749">
        <v>0</v>
      </c>
      <c r="O749">
        <v>5</v>
      </c>
      <c r="P749">
        <v>0</v>
      </c>
      <c r="Q749">
        <v>0</v>
      </c>
      <c r="R749">
        <v>0</v>
      </c>
      <c r="S749">
        <v>9.3097220000000007</v>
      </c>
      <c r="T749">
        <v>0</v>
      </c>
      <c r="U749">
        <v>0</v>
      </c>
    </row>
    <row r="750" spans="1:21" x14ac:dyDescent="0.25">
      <c r="A750" t="s">
        <v>3021</v>
      </c>
      <c r="B750">
        <v>1</v>
      </c>
      <c r="C750" t="s">
        <v>78</v>
      </c>
      <c r="D750" t="s">
        <v>93</v>
      </c>
      <c r="E750" t="s">
        <v>3022</v>
      </c>
      <c r="F750" t="s">
        <v>247</v>
      </c>
      <c r="G750" t="s">
        <v>72</v>
      </c>
      <c r="H750" t="s">
        <v>136</v>
      </c>
      <c r="I750" t="s">
        <v>22</v>
      </c>
      <c r="J750" t="s">
        <v>221</v>
      </c>
      <c r="K750" t="s">
        <v>3023</v>
      </c>
      <c r="L750" t="s">
        <v>3024</v>
      </c>
      <c r="M750">
        <v>6.3809972220000004</v>
      </c>
      <c r="N750">
        <v>0</v>
      </c>
      <c r="O750">
        <v>1020</v>
      </c>
      <c r="P750">
        <v>0</v>
      </c>
      <c r="Q750">
        <v>21</v>
      </c>
      <c r="R750">
        <v>0</v>
      </c>
      <c r="S750">
        <v>6508.617166</v>
      </c>
      <c r="T750">
        <v>0</v>
      </c>
      <c r="U750">
        <v>134.00094200000001</v>
      </c>
    </row>
    <row r="751" spans="1:21" x14ac:dyDescent="0.25">
      <c r="A751" t="s">
        <v>3025</v>
      </c>
      <c r="B751">
        <v>1</v>
      </c>
      <c r="C751" t="s">
        <v>78</v>
      </c>
      <c r="D751" t="s">
        <v>93</v>
      </c>
      <c r="E751" t="s">
        <v>2735</v>
      </c>
      <c r="F751" t="s">
        <v>247</v>
      </c>
      <c r="G751" t="s">
        <v>72</v>
      </c>
      <c r="H751" t="s">
        <v>136</v>
      </c>
      <c r="I751" t="s">
        <v>22</v>
      </c>
      <c r="J751" t="s">
        <v>221</v>
      </c>
      <c r="K751" t="s">
        <v>3026</v>
      </c>
      <c r="L751" t="s">
        <v>3027</v>
      </c>
      <c r="M751">
        <v>6.6615544440000001</v>
      </c>
      <c r="N751">
        <v>0</v>
      </c>
      <c r="O751">
        <v>0</v>
      </c>
      <c r="P751">
        <v>23</v>
      </c>
      <c r="Q751">
        <v>196</v>
      </c>
      <c r="R751">
        <v>0</v>
      </c>
      <c r="S751">
        <v>0</v>
      </c>
      <c r="T751">
        <v>153.21575200000001</v>
      </c>
      <c r="U751">
        <v>1305.664671</v>
      </c>
    </row>
    <row r="752" spans="1:21" x14ac:dyDescent="0.25">
      <c r="A752" t="s">
        <v>3028</v>
      </c>
      <c r="B752">
        <v>1</v>
      </c>
      <c r="C752" t="s">
        <v>78</v>
      </c>
      <c r="D752" t="s">
        <v>101</v>
      </c>
      <c r="E752" t="s">
        <v>3029</v>
      </c>
      <c r="F752" t="s">
        <v>231</v>
      </c>
      <c r="G752" t="s">
        <v>71</v>
      </c>
      <c r="H752" t="s">
        <v>136</v>
      </c>
      <c r="I752" t="s">
        <v>22</v>
      </c>
      <c r="J752" t="s">
        <v>131</v>
      </c>
      <c r="K752" t="s">
        <v>3030</v>
      </c>
      <c r="L752" t="s">
        <v>3031</v>
      </c>
      <c r="M752">
        <v>1.5138888880000001</v>
      </c>
      <c r="N752">
        <v>0</v>
      </c>
      <c r="O752">
        <v>9</v>
      </c>
      <c r="P752">
        <v>0</v>
      </c>
      <c r="Q752">
        <v>0</v>
      </c>
      <c r="R752">
        <v>0</v>
      </c>
      <c r="S752">
        <v>13.625</v>
      </c>
      <c r="T752">
        <v>0</v>
      </c>
      <c r="U752">
        <v>0</v>
      </c>
    </row>
    <row r="753" spans="1:21" x14ac:dyDescent="0.25">
      <c r="A753" t="s">
        <v>3032</v>
      </c>
      <c r="B753">
        <v>1</v>
      </c>
      <c r="C753" t="s">
        <v>78</v>
      </c>
      <c r="D753" t="s">
        <v>93</v>
      </c>
      <c r="E753" t="s">
        <v>3022</v>
      </c>
      <c r="F753" t="s">
        <v>247</v>
      </c>
      <c r="G753" t="s">
        <v>72</v>
      </c>
      <c r="H753" t="s">
        <v>136</v>
      </c>
      <c r="I753" t="s">
        <v>22</v>
      </c>
      <c r="J753" t="s">
        <v>221</v>
      </c>
      <c r="K753" t="s">
        <v>3033</v>
      </c>
      <c r="L753" t="s">
        <v>2747</v>
      </c>
      <c r="M753">
        <v>6.6756194439999996</v>
      </c>
      <c r="N753">
        <v>0</v>
      </c>
      <c r="O753">
        <v>1020</v>
      </c>
      <c r="P753">
        <v>0</v>
      </c>
      <c r="Q753">
        <v>21</v>
      </c>
      <c r="R753">
        <v>0</v>
      </c>
      <c r="S753">
        <v>6809.1318330000004</v>
      </c>
      <c r="T753">
        <v>0</v>
      </c>
      <c r="U753">
        <v>140.188008</v>
      </c>
    </row>
    <row r="754" spans="1:21" x14ac:dyDescent="0.25">
      <c r="A754" t="s">
        <v>3034</v>
      </c>
      <c r="B754">
        <v>1</v>
      </c>
      <c r="C754" t="s">
        <v>78</v>
      </c>
      <c r="D754" t="s">
        <v>105</v>
      </c>
      <c r="E754" t="s">
        <v>3035</v>
      </c>
      <c r="F754" t="s">
        <v>934</v>
      </c>
      <c r="G754" t="s">
        <v>71</v>
      </c>
      <c r="H754" t="s">
        <v>136</v>
      </c>
      <c r="I754" t="s">
        <v>22</v>
      </c>
      <c r="J754" t="s">
        <v>131</v>
      </c>
      <c r="K754" t="s">
        <v>3036</v>
      </c>
      <c r="L754" t="s">
        <v>3037</v>
      </c>
      <c r="M754">
        <v>1.6758333329999999</v>
      </c>
      <c r="N754">
        <v>0</v>
      </c>
      <c r="O754">
        <v>1</v>
      </c>
      <c r="P754">
        <v>0</v>
      </c>
      <c r="Q754">
        <v>0</v>
      </c>
      <c r="R754">
        <v>0</v>
      </c>
      <c r="S754">
        <v>1.6758329999999999</v>
      </c>
      <c r="T754">
        <v>0</v>
      </c>
      <c r="U754">
        <v>0</v>
      </c>
    </row>
    <row r="755" spans="1:21" x14ac:dyDescent="0.25">
      <c r="A755" t="s">
        <v>3038</v>
      </c>
      <c r="B755">
        <v>1</v>
      </c>
      <c r="C755" t="s">
        <v>79</v>
      </c>
      <c r="D755" t="s">
        <v>113</v>
      </c>
      <c r="E755" t="s">
        <v>3039</v>
      </c>
      <c r="F755" t="s">
        <v>231</v>
      </c>
      <c r="G755" t="s">
        <v>71</v>
      </c>
      <c r="H755" t="s">
        <v>136</v>
      </c>
      <c r="I755" t="s">
        <v>22</v>
      </c>
      <c r="J755" t="s">
        <v>131</v>
      </c>
      <c r="K755" t="s">
        <v>3040</v>
      </c>
      <c r="L755" t="s">
        <v>3041</v>
      </c>
      <c r="M755">
        <v>0.78694444399999997</v>
      </c>
      <c r="N755">
        <v>0</v>
      </c>
      <c r="O755">
        <v>1</v>
      </c>
      <c r="P755">
        <v>0</v>
      </c>
      <c r="Q755">
        <v>0</v>
      </c>
      <c r="R755">
        <v>0</v>
      </c>
      <c r="S755">
        <v>0.78694399999999998</v>
      </c>
      <c r="T755">
        <v>0</v>
      </c>
      <c r="U755">
        <v>0</v>
      </c>
    </row>
    <row r="756" spans="1:21" x14ac:dyDescent="0.25">
      <c r="A756" t="s">
        <v>3042</v>
      </c>
      <c r="B756">
        <v>1</v>
      </c>
      <c r="C756" t="s">
        <v>78</v>
      </c>
      <c r="D756" t="s">
        <v>82</v>
      </c>
      <c r="E756" t="s">
        <v>3043</v>
      </c>
      <c r="F756" t="s">
        <v>367</v>
      </c>
      <c r="G756" t="s">
        <v>72</v>
      </c>
      <c r="H756" t="s">
        <v>136</v>
      </c>
      <c r="I756" t="s">
        <v>22</v>
      </c>
      <c r="J756" t="s">
        <v>131</v>
      </c>
      <c r="K756" t="s">
        <v>3044</v>
      </c>
      <c r="L756" t="s">
        <v>217</v>
      </c>
      <c r="M756">
        <v>0.161111111</v>
      </c>
      <c r="N756">
        <v>7</v>
      </c>
      <c r="O756">
        <v>95</v>
      </c>
      <c r="P756">
        <v>0</v>
      </c>
      <c r="Q756">
        <v>0</v>
      </c>
      <c r="R756">
        <v>1.1277779999999999</v>
      </c>
      <c r="S756">
        <v>15.305555999999999</v>
      </c>
      <c r="T756">
        <v>0</v>
      </c>
      <c r="U756">
        <v>0</v>
      </c>
    </row>
    <row r="757" spans="1:21" x14ac:dyDescent="0.25">
      <c r="A757" t="s">
        <v>3045</v>
      </c>
      <c r="B757">
        <v>1</v>
      </c>
      <c r="C757" t="s">
        <v>78</v>
      </c>
      <c r="D757" t="s">
        <v>85</v>
      </c>
      <c r="E757" t="s">
        <v>3046</v>
      </c>
      <c r="F757" t="s">
        <v>362</v>
      </c>
      <c r="G757" t="s">
        <v>71</v>
      </c>
      <c r="H757" t="s">
        <v>136</v>
      </c>
      <c r="I757" t="s">
        <v>22</v>
      </c>
      <c r="J757" t="s">
        <v>131</v>
      </c>
      <c r="K757" t="s">
        <v>3047</v>
      </c>
      <c r="L757" t="s">
        <v>3048</v>
      </c>
      <c r="M757">
        <v>1.7905555550000001</v>
      </c>
      <c r="N757">
        <v>0</v>
      </c>
      <c r="O757">
        <v>698</v>
      </c>
      <c r="P757">
        <v>0</v>
      </c>
      <c r="Q757">
        <v>0</v>
      </c>
      <c r="R757">
        <v>0</v>
      </c>
      <c r="S757">
        <v>1249.807777</v>
      </c>
      <c r="T757">
        <v>0</v>
      </c>
      <c r="U757">
        <v>0</v>
      </c>
    </row>
    <row r="758" spans="1:21" x14ac:dyDescent="0.25">
      <c r="A758" t="s">
        <v>3049</v>
      </c>
      <c r="B758">
        <v>1</v>
      </c>
      <c r="C758" t="s">
        <v>78</v>
      </c>
      <c r="D758" t="s">
        <v>105</v>
      </c>
      <c r="E758" t="s">
        <v>3050</v>
      </c>
      <c r="F758" t="s">
        <v>231</v>
      </c>
      <c r="G758" t="s">
        <v>71</v>
      </c>
      <c r="H758" t="s">
        <v>136</v>
      </c>
      <c r="I758" t="s">
        <v>22</v>
      </c>
      <c r="J758" t="s">
        <v>131</v>
      </c>
      <c r="K758" t="s">
        <v>3051</v>
      </c>
      <c r="L758" t="s">
        <v>3052</v>
      </c>
      <c r="M758">
        <v>2.8463888879999999</v>
      </c>
      <c r="N758">
        <v>0</v>
      </c>
      <c r="O758">
        <v>9</v>
      </c>
      <c r="P758">
        <v>0</v>
      </c>
      <c r="Q758">
        <v>0</v>
      </c>
      <c r="R758">
        <v>0</v>
      </c>
      <c r="S758">
        <v>25.6175</v>
      </c>
      <c r="T758">
        <v>0</v>
      </c>
      <c r="U758">
        <v>0</v>
      </c>
    </row>
    <row r="759" spans="1:21" x14ac:dyDescent="0.25">
      <c r="A759" t="s">
        <v>3053</v>
      </c>
      <c r="B759">
        <v>1</v>
      </c>
      <c r="C759" t="s">
        <v>78</v>
      </c>
      <c r="D759" t="s">
        <v>102</v>
      </c>
      <c r="E759" t="s">
        <v>2761</v>
      </c>
      <c r="F759" t="s">
        <v>247</v>
      </c>
      <c r="G759" t="s">
        <v>71</v>
      </c>
      <c r="H759" t="s">
        <v>136</v>
      </c>
      <c r="I759" t="s">
        <v>22</v>
      </c>
      <c r="J759" t="s">
        <v>221</v>
      </c>
      <c r="K759" t="s">
        <v>3054</v>
      </c>
      <c r="L759" t="s">
        <v>3055</v>
      </c>
      <c r="M759">
        <v>1.06</v>
      </c>
      <c r="N759">
        <v>0</v>
      </c>
      <c r="O759">
        <v>0</v>
      </c>
      <c r="P759">
        <v>0</v>
      </c>
      <c r="Q759">
        <v>184</v>
      </c>
      <c r="R759">
        <v>0</v>
      </c>
      <c r="S759">
        <v>0</v>
      </c>
      <c r="T759">
        <v>0</v>
      </c>
      <c r="U759">
        <v>195.04</v>
      </c>
    </row>
    <row r="760" spans="1:21" x14ac:dyDescent="0.25">
      <c r="A760" t="s">
        <v>3056</v>
      </c>
      <c r="B760">
        <v>1</v>
      </c>
      <c r="C760" t="s">
        <v>78</v>
      </c>
      <c r="D760" t="s">
        <v>91</v>
      </c>
      <c r="E760" t="s">
        <v>3057</v>
      </c>
      <c r="F760" t="s">
        <v>296</v>
      </c>
      <c r="G760" t="s">
        <v>72</v>
      </c>
      <c r="H760" t="s">
        <v>136</v>
      </c>
      <c r="I760" t="s">
        <v>22</v>
      </c>
      <c r="J760" t="s">
        <v>221</v>
      </c>
      <c r="K760" t="s">
        <v>3058</v>
      </c>
      <c r="L760" t="s">
        <v>3059</v>
      </c>
      <c r="M760">
        <v>3.2383333329999999</v>
      </c>
      <c r="N760">
        <v>2</v>
      </c>
      <c r="O760">
        <v>119</v>
      </c>
      <c r="P760">
        <v>1</v>
      </c>
      <c r="Q760">
        <v>0</v>
      </c>
      <c r="R760">
        <v>6.476667</v>
      </c>
      <c r="S760">
        <v>385.36166700000001</v>
      </c>
      <c r="T760">
        <v>3.2383329999999999</v>
      </c>
      <c r="U760">
        <v>0</v>
      </c>
    </row>
    <row r="761" spans="1:21" x14ac:dyDescent="0.25">
      <c r="A761" t="s">
        <v>3060</v>
      </c>
      <c r="B761">
        <v>1</v>
      </c>
      <c r="C761" t="s">
        <v>78</v>
      </c>
      <c r="D761" t="s">
        <v>99</v>
      </c>
      <c r="E761" t="s">
        <v>3061</v>
      </c>
      <c r="F761" t="s">
        <v>166</v>
      </c>
      <c r="G761" t="s">
        <v>72</v>
      </c>
      <c r="H761" t="s">
        <v>136</v>
      </c>
      <c r="I761" t="s">
        <v>22</v>
      </c>
      <c r="J761" t="s">
        <v>131</v>
      </c>
      <c r="K761" t="s">
        <v>3062</v>
      </c>
      <c r="L761" t="s">
        <v>3063</v>
      </c>
      <c r="M761">
        <v>1.1177777769999999</v>
      </c>
      <c r="N761">
        <v>0</v>
      </c>
      <c r="O761">
        <v>0</v>
      </c>
      <c r="P761">
        <v>1</v>
      </c>
      <c r="Q761">
        <v>0</v>
      </c>
      <c r="R761">
        <v>0</v>
      </c>
      <c r="S761">
        <v>0</v>
      </c>
      <c r="T761">
        <v>1.1177779999999999</v>
      </c>
      <c r="U761">
        <v>0</v>
      </c>
    </row>
    <row r="762" spans="1:21" x14ac:dyDescent="0.25">
      <c r="A762" t="s">
        <v>3064</v>
      </c>
      <c r="B762">
        <v>1</v>
      </c>
      <c r="C762" t="s">
        <v>78</v>
      </c>
      <c r="D762" t="s">
        <v>99</v>
      </c>
      <c r="E762" t="s">
        <v>3065</v>
      </c>
      <c r="F762" t="s">
        <v>296</v>
      </c>
      <c r="G762" t="s">
        <v>71</v>
      </c>
      <c r="H762" t="s">
        <v>136</v>
      </c>
      <c r="I762" t="s">
        <v>22</v>
      </c>
      <c r="J762" t="s">
        <v>221</v>
      </c>
      <c r="K762" t="s">
        <v>3066</v>
      </c>
      <c r="L762" t="s">
        <v>3067</v>
      </c>
      <c r="M762">
        <v>1.1002777770000001</v>
      </c>
      <c r="N762">
        <v>0</v>
      </c>
      <c r="O762">
        <v>255</v>
      </c>
      <c r="P762">
        <v>0</v>
      </c>
      <c r="Q762">
        <v>5</v>
      </c>
      <c r="R762">
        <v>0</v>
      </c>
      <c r="S762">
        <v>280.57083299999999</v>
      </c>
      <c r="T762">
        <v>0</v>
      </c>
      <c r="U762">
        <v>5.5013889999999996</v>
      </c>
    </row>
    <row r="763" spans="1:21" x14ac:dyDescent="0.25">
      <c r="A763" t="s">
        <v>3068</v>
      </c>
      <c r="B763">
        <v>1</v>
      </c>
      <c r="C763" t="s">
        <v>78</v>
      </c>
      <c r="D763" t="s">
        <v>99</v>
      </c>
      <c r="E763" t="s">
        <v>3069</v>
      </c>
      <c r="F763" t="s">
        <v>166</v>
      </c>
      <c r="G763" t="s">
        <v>72</v>
      </c>
      <c r="H763" t="s">
        <v>136</v>
      </c>
      <c r="I763" t="s">
        <v>22</v>
      </c>
      <c r="J763" t="s">
        <v>131</v>
      </c>
      <c r="K763" t="s">
        <v>3070</v>
      </c>
      <c r="L763" t="s">
        <v>3071</v>
      </c>
      <c r="M763">
        <v>0.40894249999999999</v>
      </c>
      <c r="N763">
        <v>0</v>
      </c>
      <c r="O763">
        <v>500</v>
      </c>
      <c r="P763">
        <v>0</v>
      </c>
      <c r="Q763">
        <v>6</v>
      </c>
      <c r="R763">
        <v>0</v>
      </c>
      <c r="S763">
        <v>204.47125</v>
      </c>
      <c r="T763">
        <v>0</v>
      </c>
      <c r="U763">
        <v>2.4536549999999999</v>
      </c>
    </row>
    <row r="764" spans="1:21" x14ac:dyDescent="0.25">
      <c r="A764" t="s">
        <v>3072</v>
      </c>
      <c r="B764">
        <v>1</v>
      </c>
      <c r="C764" t="s">
        <v>78</v>
      </c>
      <c r="D764" t="s">
        <v>98</v>
      </c>
      <c r="E764" t="s">
        <v>3073</v>
      </c>
      <c r="F764" t="s">
        <v>166</v>
      </c>
      <c r="G764" t="s">
        <v>72</v>
      </c>
      <c r="H764" t="s">
        <v>136</v>
      </c>
      <c r="I764" t="s">
        <v>22</v>
      </c>
      <c r="J764" t="s">
        <v>131</v>
      </c>
      <c r="K764" t="s">
        <v>3074</v>
      </c>
      <c r="L764" t="s">
        <v>3075</v>
      </c>
      <c r="M764">
        <v>0.75866</v>
      </c>
      <c r="N764">
        <v>6</v>
      </c>
      <c r="O764">
        <v>2012</v>
      </c>
      <c r="P764">
        <v>11</v>
      </c>
      <c r="Q764">
        <v>12</v>
      </c>
      <c r="R764">
        <v>4.5519600000000002</v>
      </c>
      <c r="S764">
        <v>1526.42392</v>
      </c>
      <c r="T764">
        <v>8.3452599999999997</v>
      </c>
      <c r="U764">
        <v>9.1039200000000005</v>
      </c>
    </row>
    <row r="765" spans="1:21" x14ac:dyDescent="0.25">
      <c r="A765" t="s">
        <v>3076</v>
      </c>
      <c r="B765">
        <v>1</v>
      </c>
      <c r="C765" t="s">
        <v>78</v>
      </c>
      <c r="D765" t="s">
        <v>80</v>
      </c>
      <c r="E765" t="s">
        <v>3077</v>
      </c>
      <c r="F765" t="s">
        <v>231</v>
      </c>
      <c r="G765" t="s">
        <v>71</v>
      </c>
      <c r="H765" t="s">
        <v>136</v>
      </c>
      <c r="I765" t="s">
        <v>22</v>
      </c>
      <c r="J765" t="s">
        <v>131</v>
      </c>
      <c r="K765" t="s">
        <v>3078</v>
      </c>
      <c r="L765" t="s">
        <v>3079</v>
      </c>
      <c r="M765">
        <v>5.2530555550000004</v>
      </c>
      <c r="N765">
        <v>0</v>
      </c>
      <c r="O765">
        <v>1</v>
      </c>
      <c r="P765">
        <v>0</v>
      </c>
      <c r="Q765">
        <v>0</v>
      </c>
      <c r="R765">
        <v>0</v>
      </c>
      <c r="S765">
        <v>5.2530559999999999</v>
      </c>
      <c r="T765">
        <v>0</v>
      </c>
      <c r="U765">
        <v>0</v>
      </c>
    </row>
    <row r="766" spans="1:21" x14ac:dyDescent="0.25">
      <c r="A766" t="s">
        <v>3080</v>
      </c>
      <c r="B766">
        <v>1</v>
      </c>
      <c r="C766" t="s">
        <v>78</v>
      </c>
      <c r="D766" t="s">
        <v>93</v>
      </c>
      <c r="E766" t="s">
        <v>3081</v>
      </c>
      <c r="F766" t="s">
        <v>847</v>
      </c>
      <c r="G766" t="s">
        <v>71</v>
      </c>
      <c r="H766" t="s">
        <v>136</v>
      </c>
      <c r="I766" t="s">
        <v>22</v>
      </c>
      <c r="J766" t="s">
        <v>131</v>
      </c>
      <c r="K766" t="s">
        <v>3082</v>
      </c>
      <c r="L766" t="s">
        <v>3083</v>
      </c>
      <c r="M766">
        <v>4.1088888880000001</v>
      </c>
      <c r="N766">
        <v>0</v>
      </c>
      <c r="O766">
        <v>1</v>
      </c>
      <c r="P766">
        <v>0</v>
      </c>
      <c r="Q766">
        <v>0</v>
      </c>
      <c r="R766">
        <v>0</v>
      </c>
      <c r="S766">
        <v>4.1088889999999996</v>
      </c>
      <c r="T766">
        <v>0</v>
      </c>
      <c r="U766">
        <v>0</v>
      </c>
    </row>
    <row r="767" spans="1:21" x14ac:dyDescent="0.25">
      <c r="A767" t="s">
        <v>3084</v>
      </c>
      <c r="B767">
        <v>1</v>
      </c>
      <c r="C767" t="s">
        <v>78</v>
      </c>
      <c r="D767" t="s">
        <v>93</v>
      </c>
      <c r="E767" t="s">
        <v>2735</v>
      </c>
      <c r="F767" t="s">
        <v>166</v>
      </c>
      <c r="G767" t="s">
        <v>72</v>
      </c>
      <c r="H767" t="s">
        <v>136</v>
      </c>
      <c r="I767" t="s">
        <v>22</v>
      </c>
      <c r="J767" t="s">
        <v>131</v>
      </c>
      <c r="K767" t="s">
        <v>3085</v>
      </c>
      <c r="L767" t="s">
        <v>1393</v>
      </c>
      <c r="M767">
        <v>1.329722222</v>
      </c>
      <c r="N767">
        <v>0</v>
      </c>
      <c r="O767">
        <v>0</v>
      </c>
      <c r="P767">
        <v>23</v>
      </c>
      <c r="Q767">
        <v>196</v>
      </c>
      <c r="R767">
        <v>0</v>
      </c>
      <c r="S767">
        <v>0</v>
      </c>
      <c r="T767">
        <v>30.583611000000001</v>
      </c>
      <c r="U767">
        <v>260.62555600000002</v>
      </c>
    </row>
    <row r="768" spans="1:21" x14ac:dyDescent="0.25">
      <c r="A768" t="s">
        <v>3086</v>
      </c>
      <c r="B768">
        <v>1</v>
      </c>
      <c r="C768" t="s">
        <v>79</v>
      </c>
      <c r="D768" t="s">
        <v>119</v>
      </c>
      <c r="E768" t="s">
        <v>3087</v>
      </c>
      <c r="F768" t="s">
        <v>166</v>
      </c>
      <c r="G768" t="s">
        <v>72</v>
      </c>
      <c r="H768" t="s">
        <v>136</v>
      </c>
      <c r="I768" t="s">
        <v>22</v>
      </c>
      <c r="J768" t="s">
        <v>131</v>
      </c>
      <c r="K768" t="s">
        <v>3088</v>
      </c>
      <c r="L768" t="s">
        <v>3089</v>
      </c>
      <c r="M768">
        <v>1.6674016659999999</v>
      </c>
      <c r="N768">
        <v>7</v>
      </c>
      <c r="O768">
        <v>3020</v>
      </c>
      <c r="P768">
        <v>0</v>
      </c>
      <c r="Q768">
        <v>1140</v>
      </c>
      <c r="R768">
        <v>11.671811999999999</v>
      </c>
      <c r="S768">
        <v>5035.5530310000004</v>
      </c>
      <c r="T768">
        <v>0</v>
      </c>
      <c r="U768">
        <v>1900.8378990000001</v>
      </c>
    </row>
    <row r="769" spans="1:21" x14ac:dyDescent="0.25">
      <c r="A769" t="s">
        <v>3090</v>
      </c>
      <c r="B769">
        <v>1</v>
      </c>
      <c r="C769" t="s">
        <v>78</v>
      </c>
      <c r="D769" t="s">
        <v>82</v>
      </c>
      <c r="E769" t="s">
        <v>3091</v>
      </c>
      <c r="F769" t="s">
        <v>1016</v>
      </c>
      <c r="G769" t="s">
        <v>72</v>
      </c>
      <c r="H769" t="s">
        <v>136</v>
      </c>
      <c r="I769" t="s">
        <v>22</v>
      </c>
      <c r="J769" t="s">
        <v>131</v>
      </c>
      <c r="K769" t="s">
        <v>3092</v>
      </c>
      <c r="L769" t="s">
        <v>3093</v>
      </c>
      <c r="M769">
        <v>0.932775833</v>
      </c>
      <c r="N769">
        <v>10</v>
      </c>
      <c r="O769">
        <v>655</v>
      </c>
      <c r="P769">
        <v>34</v>
      </c>
      <c r="Q769">
        <v>262</v>
      </c>
      <c r="R769">
        <v>9.3277579999999993</v>
      </c>
      <c r="S769">
        <v>610.96817099999998</v>
      </c>
      <c r="T769">
        <v>31.714378</v>
      </c>
      <c r="U769">
        <v>244.38726800000001</v>
      </c>
    </row>
    <row r="770" spans="1:21" x14ac:dyDescent="0.25">
      <c r="A770" t="s">
        <v>3094</v>
      </c>
      <c r="B770">
        <v>1</v>
      </c>
      <c r="C770" t="s">
        <v>78</v>
      </c>
      <c r="D770" t="s">
        <v>94</v>
      </c>
      <c r="E770" t="s">
        <v>3095</v>
      </c>
      <c r="F770" t="s">
        <v>231</v>
      </c>
      <c r="G770" t="s">
        <v>71</v>
      </c>
      <c r="H770" t="s">
        <v>136</v>
      </c>
      <c r="I770" t="s">
        <v>22</v>
      </c>
      <c r="J770" t="s">
        <v>131</v>
      </c>
      <c r="K770" t="s">
        <v>3096</v>
      </c>
      <c r="L770" t="s">
        <v>3097</v>
      </c>
      <c r="M770">
        <v>10.56</v>
      </c>
      <c r="N770">
        <v>0</v>
      </c>
      <c r="O770">
        <v>1</v>
      </c>
      <c r="P770">
        <v>0</v>
      </c>
      <c r="Q770">
        <v>0</v>
      </c>
      <c r="R770">
        <v>0</v>
      </c>
      <c r="S770">
        <v>10.56</v>
      </c>
      <c r="T770">
        <v>0</v>
      </c>
      <c r="U770">
        <v>0</v>
      </c>
    </row>
    <row r="771" spans="1:21" x14ac:dyDescent="0.25">
      <c r="A771" t="s">
        <v>3098</v>
      </c>
      <c r="B771">
        <v>1</v>
      </c>
      <c r="C771" t="s">
        <v>79</v>
      </c>
      <c r="D771" t="s">
        <v>119</v>
      </c>
      <c r="E771" t="s">
        <v>3099</v>
      </c>
      <c r="F771" t="s">
        <v>2102</v>
      </c>
      <c r="G771" t="s">
        <v>71</v>
      </c>
      <c r="H771" t="s">
        <v>136</v>
      </c>
      <c r="I771" t="s">
        <v>22</v>
      </c>
      <c r="J771" t="s">
        <v>131</v>
      </c>
      <c r="K771" t="s">
        <v>3100</v>
      </c>
      <c r="L771" t="s">
        <v>3101</v>
      </c>
      <c r="M771">
        <v>0.67888888800000002</v>
      </c>
      <c r="N771">
        <v>0</v>
      </c>
      <c r="O771">
        <v>62</v>
      </c>
      <c r="P771">
        <v>0</v>
      </c>
      <c r="Q771">
        <v>16</v>
      </c>
      <c r="R771">
        <v>0</v>
      </c>
      <c r="S771">
        <v>42.091110999999998</v>
      </c>
      <c r="T771">
        <v>0</v>
      </c>
      <c r="U771">
        <v>10.862221999999999</v>
      </c>
    </row>
    <row r="772" spans="1:21" x14ac:dyDescent="0.25">
      <c r="A772" t="s">
        <v>3102</v>
      </c>
      <c r="B772">
        <v>1</v>
      </c>
      <c r="C772" t="s">
        <v>78</v>
      </c>
      <c r="D772" t="s">
        <v>101</v>
      </c>
      <c r="E772" t="s">
        <v>3103</v>
      </c>
      <c r="F772" t="s">
        <v>847</v>
      </c>
      <c r="G772" t="s">
        <v>71</v>
      </c>
      <c r="H772" t="s">
        <v>136</v>
      </c>
      <c r="I772" t="s">
        <v>22</v>
      </c>
      <c r="J772" t="s">
        <v>131</v>
      </c>
      <c r="K772" t="s">
        <v>3104</v>
      </c>
      <c r="L772" t="s">
        <v>3105</v>
      </c>
      <c r="M772">
        <v>17.809166665999999</v>
      </c>
      <c r="N772">
        <v>0</v>
      </c>
      <c r="O772">
        <v>1</v>
      </c>
      <c r="P772">
        <v>0</v>
      </c>
      <c r="Q772">
        <v>0</v>
      </c>
      <c r="R772">
        <v>0</v>
      </c>
      <c r="S772">
        <v>17.809166999999999</v>
      </c>
      <c r="T772">
        <v>0</v>
      </c>
      <c r="U772">
        <v>0</v>
      </c>
    </row>
    <row r="773" spans="1:21" x14ac:dyDescent="0.25">
      <c r="A773" t="s">
        <v>3106</v>
      </c>
      <c r="B773">
        <v>1</v>
      </c>
      <c r="C773" t="s">
        <v>78</v>
      </c>
      <c r="D773" t="s">
        <v>93</v>
      </c>
      <c r="E773" t="s">
        <v>3107</v>
      </c>
      <c r="F773" t="s">
        <v>129</v>
      </c>
      <c r="G773" t="s">
        <v>72</v>
      </c>
      <c r="H773" t="s">
        <v>136</v>
      </c>
      <c r="I773" t="s">
        <v>22</v>
      </c>
      <c r="J773" t="s">
        <v>131</v>
      </c>
      <c r="K773" t="s">
        <v>3108</v>
      </c>
      <c r="L773" t="s">
        <v>3109</v>
      </c>
      <c r="M773">
        <v>0.50864166600000005</v>
      </c>
      <c r="N773">
        <v>0</v>
      </c>
      <c r="O773">
        <v>1936</v>
      </c>
      <c r="P773">
        <v>0</v>
      </c>
      <c r="Q773">
        <v>6</v>
      </c>
      <c r="R773">
        <v>0</v>
      </c>
      <c r="S773">
        <v>984.73026500000003</v>
      </c>
      <c r="T773">
        <v>0</v>
      </c>
      <c r="U773">
        <v>3.05185</v>
      </c>
    </row>
    <row r="774" spans="1:21" x14ac:dyDescent="0.25">
      <c r="A774" t="s">
        <v>3110</v>
      </c>
      <c r="B774">
        <v>1</v>
      </c>
      <c r="C774" t="s">
        <v>78</v>
      </c>
      <c r="D774" t="s">
        <v>93</v>
      </c>
      <c r="E774" t="s">
        <v>2739</v>
      </c>
      <c r="F774" t="s">
        <v>202</v>
      </c>
      <c r="G774" t="s">
        <v>72</v>
      </c>
      <c r="H774" t="s">
        <v>136</v>
      </c>
      <c r="I774" t="s">
        <v>22</v>
      </c>
      <c r="J774" t="s">
        <v>131</v>
      </c>
      <c r="K774" t="s">
        <v>3111</v>
      </c>
      <c r="L774" t="s">
        <v>2725</v>
      </c>
      <c r="M774">
        <v>3.1974849999999999</v>
      </c>
      <c r="N774">
        <v>22</v>
      </c>
      <c r="O774">
        <v>13611</v>
      </c>
      <c r="P774">
        <v>192</v>
      </c>
      <c r="Q774">
        <v>2321</v>
      </c>
      <c r="R774">
        <v>70.344669999999994</v>
      </c>
      <c r="S774">
        <v>43520.968334999998</v>
      </c>
      <c r="T774">
        <v>613.91711999999995</v>
      </c>
      <c r="U774">
        <v>7421.3626850000001</v>
      </c>
    </row>
    <row r="775" spans="1:21" x14ac:dyDescent="0.25">
      <c r="A775" t="s">
        <v>3112</v>
      </c>
      <c r="B775">
        <v>1</v>
      </c>
      <c r="C775" t="s">
        <v>78</v>
      </c>
      <c r="D775" t="s">
        <v>86</v>
      </c>
      <c r="E775" t="s">
        <v>3113</v>
      </c>
      <c r="F775" t="s">
        <v>313</v>
      </c>
      <c r="G775" t="s">
        <v>71</v>
      </c>
      <c r="H775" t="s">
        <v>136</v>
      </c>
      <c r="I775" t="s">
        <v>22</v>
      </c>
      <c r="J775" t="s">
        <v>131</v>
      </c>
      <c r="K775" t="s">
        <v>3114</v>
      </c>
      <c r="L775" t="s">
        <v>3115</v>
      </c>
      <c r="M775">
        <v>1.5686111110000001</v>
      </c>
      <c r="N775">
        <v>0</v>
      </c>
      <c r="O775">
        <v>12</v>
      </c>
      <c r="P775">
        <v>0</v>
      </c>
      <c r="Q775">
        <v>0</v>
      </c>
      <c r="R775">
        <v>0</v>
      </c>
      <c r="S775">
        <v>18.823333000000002</v>
      </c>
      <c r="T775">
        <v>0</v>
      </c>
      <c r="U775">
        <v>0</v>
      </c>
    </row>
    <row r="776" spans="1:21" x14ac:dyDescent="0.25">
      <c r="A776" t="s">
        <v>3116</v>
      </c>
      <c r="B776">
        <v>1</v>
      </c>
      <c r="C776" t="s">
        <v>78</v>
      </c>
      <c r="D776" t="s">
        <v>93</v>
      </c>
      <c r="E776" t="s">
        <v>2739</v>
      </c>
      <c r="F776" t="s">
        <v>296</v>
      </c>
      <c r="G776" t="s">
        <v>72</v>
      </c>
      <c r="H776" t="s">
        <v>136</v>
      </c>
      <c r="I776" t="s">
        <v>22</v>
      </c>
      <c r="J776" t="s">
        <v>221</v>
      </c>
      <c r="K776" t="s">
        <v>3117</v>
      </c>
      <c r="L776" t="s">
        <v>3118</v>
      </c>
      <c r="M776">
        <v>1.1808350000000001</v>
      </c>
      <c r="N776">
        <v>22</v>
      </c>
      <c r="O776">
        <v>13611</v>
      </c>
      <c r="P776">
        <v>192</v>
      </c>
      <c r="Q776">
        <v>2321</v>
      </c>
      <c r="R776">
        <v>25.978370000000002</v>
      </c>
      <c r="S776">
        <v>16072.345185</v>
      </c>
      <c r="T776">
        <v>226.72031999999999</v>
      </c>
      <c r="U776">
        <v>2740.7180349999999</v>
      </c>
    </row>
    <row r="777" spans="1:21" x14ac:dyDescent="0.25">
      <c r="A777" t="s">
        <v>3119</v>
      </c>
      <c r="B777">
        <v>1</v>
      </c>
      <c r="C777" t="s">
        <v>79</v>
      </c>
      <c r="D777" t="s">
        <v>114</v>
      </c>
      <c r="E777" t="s">
        <v>3120</v>
      </c>
      <c r="F777" t="s">
        <v>231</v>
      </c>
      <c r="G777" t="s">
        <v>71</v>
      </c>
      <c r="H777" t="s">
        <v>136</v>
      </c>
      <c r="I777" t="s">
        <v>22</v>
      </c>
      <c r="J777" t="s">
        <v>131</v>
      </c>
      <c r="K777" t="s">
        <v>3121</v>
      </c>
      <c r="L777" t="s">
        <v>3122</v>
      </c>
      <c r="M777">
        <v>0.55833333299999999</v>
      </c>
      <c r="N777">
        <v>0</v>
      </c>
      <c r="O777">
        <v>1</v>
      </c>
      <c r="P777">
        <v>0</v>
      </c>
      <c r="Q777">
        <v>0</v>
      </c>
      <c r="R777">
        <v>0</v>
      </c>
      <c r="S777">
        <v>0.55833299999999997</v>
      </c>
      <c r="T777">
        <v>0</v>
      </c>
      <c r="U777">
        <v>0</v>
      </c>
    </row>
    <row r="778" spans="1:21" x14ac:dyDescent="0.25">
      <c r="A778" t="s">
        <v>3123</v>
      </c>
      <c r="B778">
        <v>1</v>
      </c>
      <c r="C778" t="s">
        <v>78</v>
      </c>
      <c r="D778" t="s">
        <v>94</v>
      </c>
      <c r="E778" t="s">
        <v>3124</v>
      </c>
      <c r="F778" t="s">
        <v>847</v>
      </c>
      <c r="G778" t="s">
        <v>71</v>
      </c>
      <c r="H778" t="s">
        <v>136</v>
      </c>
      <c r="I778" t="s">
        <v>22</v>
      </c>
      <c r="J778" t="s">
        <v>131</v>
      </c>
      <c r="K778" t="s">
        <v>3125</v>
      </c>
      <c r="L778" t="s">
        <v>3126</v>
      </c>
      <c r="M778">
        <v>2.9369444439999999</v>
      </c>
      <c r="N778">
        <v>0</v>
      </c>
      <c r="O778">
        <v>1</v>
      </c>
      <c r="P778">
        <v>0</v>
      </c>
      <c r="Q778">
        <v>0</v>
      </c>
      <c r="R778">
        <v>0</v>
      </c>
      <c r="S778">
        <v>2.936944</v>
      </c>
      <c r="T778">
        <v>0</v>
      </c>
      <c r="U778">
        <v>0</v>
      </c>
    </row>
    <row r="779" spans="1:21" x14ac:dyDescent="0.25">
      <c r="A779" t="s">
        <v>3127</v>
      </c>
      <c r="B779">
        <v>1</v>
      </c>
      <c r="C779" t="s">
        <v>78</v>
      </c>
      <c r="D779" t="s">
        <v>93</v>
      </c>
      <c r="E779" t="s">
        <v>2735</v>
      </c>
      <c r="F779" t="s">
        <v>247</v>
      </c>
      <c r="G779" t="s">
        <v>72</v>
      </c>
      <c r="H779" t="s">
        <v>136</v>
      </c>
      <c r="I779" t="s">
        <v>22</v>
      </c>
      <c r="J779" t="s">
        <v>221</v>
      </c>
      <c r="K779" t="s">
        <v>3128</v>
      </c>
      <c r="L779" t="s">
        <v>3129</v>
      </c>
      <c r="M779">
        <v>6.8128583330000003</v>
      </c>
      <c r="N779">
        <v>0</v>
      </c>
      <c r="O779">
        <v>0</v>
      </c>
      <c r="P779">
        <v>23</v>
      </c>
      <c r="Q779">
        <v>107</v>
      </c>
      <c r="R779">
        <v>0</v>
      </c>
      <c r="S779">
        <v>0</v>
      </c>
      <c r="T779">
        <v>156.695742</v>
      </c>
      <c r="U779">
        <v>728.97584199999994</v>
      </c>
    </row>
    <row r="780" spans="1:21" x14ac:dyDescent="0.25">
      <c r="A780" t="s">
        <v>3130</v>
      </c>
      <c r="B780">
        <v>1</v>
      </c>
      <c r="C780" t="s">
        <v>78</v>
      </c>
      <c r="D780" t="s">
        <v>93</v>
      </c>
      <c r="E780" t="s">
        <v>2739</v>
      </c>
      <c r="F780" t="s">
        <v>296</v>
      </c>
      <c r="G780" t="s">
        <v>72</v>
      </c>
      <c r="H780" t="s">
        <v>136</v>
      </c>
      <c r="I780" t="s">
        <v>22</v>
      </c>
      <c r="J780" t="s">
        <v>221</v>
      </c>
      <c r="K780" t="s">
        <v>3131</v>
      </c>
      <c r="L780" t="s">
        <v>3132</v>
      </c>
      <c r="M780">
        <v>0.42916666599999997</v>
      </c>
      <c r="N780">
        <v>22</v>
      </c>
      <c r="O780">
        <v>13611</v>
      </c>
      <c r="P780">
        <v>192</v>
      </c>
      <c r="Q780">
        <v>2321</v>
      </c>
      <c r="R780">
        <v>9.4416670000000007</v>
      </c>
      <c r="S780">
        <v>5841.3874910000004</v>
      </c>
      <c r="T780">
        <v>82.4</v>
      </c>
      <c r="U780">
        <v>996.09583199999997</v>
      </c>
    </row>
    <row r="781" spans="1:21" x14ac:dyDescent="0.25">
      <c r="A781" t="s">
        <v>3133</v>
      </c>
      <c r="B781">
        <v>1</v>
      </c>
      <c r="C781" t="s">
        <v>78</v>
      </c>
      <c r="D781" t="s">
        <v>93</v>
      </c>
      <c r="E781" t="s">
        <v>2739</v>
      </c>
      <c r="F781" t="s">
        <v>166</v>
      </c>
      <c r="G781" t="s">
        <v>72</v>
      </c>
      <c r="H781" t="s">
        <v>136</v>
      </c>
      <c r="I781" t="s">
        <v>22</v>
      </c>
      <c r="J781" t="s">
        <v>131</v>
      </c>
      <c r="K781" t="s">
        <v>3134</v>
      </c>
      <c r="L781" t="s">
        <v>3135</v>
      </c>
      <c r="M781">
        <v>0.33639805499999997</v>
      </c>
      <c r="N781">
        <v>22</v>
      </c>
      <c r="O781">
        <v>13611</v>
      </c>
      <c r="P781">
        <v>192</v>
      </c>
      <c r="Q781">
        <v>2321</v>
      </c>
      <c r="R781">
        <v>7.4007569999999996</v>
      </c>
      <c r="S781">
        <v>4578.7139269999998</v>
      </c>
      <c r="T781">
        <v>64.588426999999996</v>
      </c>
      <c r="U781">
        <v>780.77988600000003</v>
      </c>
    </row>
    <row r="782" spans="1:21" x14ac:dyDescent="0.25">
      <c r="A782" t="s">
        <v>3136</v>
      </c>
      <c r="B782">
        <v>1</v>
      </c>
      <c r="C782" t="s">
        <v>78</v>
      </c>
      <c r="D782" t="s">
        <v>85</v>
      </c>
      <c r="E782" t="s">
        <v>3137</v>
      </c>
      <c r="F782" t="s">
        <v>2201</v>
      </c>
      <c r="G782" t="s">
        <v>71</v>
      </c>
      <c r="H782" t="s">
        <v>136</v>
      </c>
      <c r="I782" t="s">
        <v>22</v>
      </c>
      <c r="J782" t="s">
        <v>221</v>
      </c>
      <c r="K782" t="s">
        <v>3138</v>
      </c>
      <c r="L782" t="s">
        <v>3139</v>
      </c>
      <c r="M782">
        <v>2.0949452769999999</v>
      </c>
      <c r="N782">
        <v>0</v>
      </c>
      <c r="O782">
        <v>727</v>
      </c>
      <c r="P782">
        <v>0</v>
      </c>
      <c r="Q782">
        <v>0</v>
      </c>
      <c r="R782">
        <v>0</v>
      </c>
      <c r="S782">
        <v>1523.025216</v>
      </c>
      <c r="T782">
        <v>0</v>
      </c>
      <c r="U782">
        <v>0</v>
      </c>
    </row>
    <row r="783" spans="1:21" x14ac:dyDescent="0.25">
      <c r="A783" t="s">
        <v>3140</v>
      </c>
      <c r="B783">
        <v>1</v>
      </c>
      <c r="C783" t="s">
        <v>79</v>
      </c>
      <c r="D783" t="s">
        <v>114</v>
      </c>
      <c r="E783" t="s">
        <v>3141</v>
      </c>
      <c r="F783" t="s">
        <v>231</v>
      </c>
      <c r="G783" t="s">
        <v>71</v>
      </c>
      <c r="H783" t="s">
        <v>136</v>
      </c>
      <c r="I783" t="s">
        <v>22</v>
      </c>
      <c r="J783" t="s">
        <v>131</v>
      </c>
      <c r="K783" t="s">
        <v>3142</v>
      </c>
      <c r="L783" t="s">
        <v>3143</v>
      </c>
      <c r="M783">
        <v>2.0419444439999999</v>
      </c>
      <c r="N783">
        <v>0</v>
      </c>
      <c r="O783">
        <v>6</v>
      </c>
      <c r="P783">
        <v>0</v>
      </c>
      <c r="Q783">
        <v>0</v>
      </c>
      <c r="R783">
        <v>0</v>
      </c>
      <c r="S783">
        <v>12.251666999999999</v>
      </c>
      <c r="T783">
        <v>0</v>
      </c>
      <c r="U783">
        <v>0</v>
      </c>
    </row>
    <row r="784" spans="1:21" x14ac:dyDescent="0.25">
      <c r="A784" t="s">
        <v>3144</v>
      </c>
      <c r="B784">
        <v>1</v>
      </c>
      <c r="C784" t="s">
        <v>78</v>
      </c>
      <c r="D784" t="s">
        <v>82</v>
      </c>
      <c r="E784" t="s">
        <v>3091</v>
      </c>
      <c r="F784" t="s">
        <v>166</v>
      </c>
      <c r="G784" t="s">
        <v>72</v>
      </c>
      <c r="H784" t="s">
        <v>136</v>
      </c>
      <c r="I784" t="s">
        <v>22</v>
      </c>
      <c r="J784" t="s">
        <v>131</v>
      </c>
      <c r="K784" t="s">
        <v>3145</v>
      </c>
      <c r="L784" t="s">
        <v>3146</v>
      </c>
      <c r="M784">
        <v>0.86260722199999995</v>
      </c>
      <c r="N784">
        <v>10</v>
      </c>
      <c r="O784">
        <v>655</v>
      </c>
      <c r="P784">
        <v>34</v>
      </c>
      <c r="Q784">
        <v>262</v>
      </c>
      <c r="R784">
        <v>8.6260720000000006</v>
      </c>
      <c r="S784">
        <v>565.00773000000004</v>
      </c>
      <c r="T784">
        <v>29.328645999999999</v>
      </c>
      <c r="U784">
        <v>226.00309200000001</v>
      </c>
    </row>
    <row r="785" spans="1:21" x14ac:dyDescent="0.25">
      <c r="A785" t="s">
        <v>3147</v>
      </c>
      <c r="B785">
        <v>1</v>
      </c>
      <c r="C785" t="s">
        <v>78</v>
      </c>
      <c r="D785" t="s">
        <v>82</v>
      </c>
      <c r="E785" t="s">
        <v>3148</v>
      </c>
      <c r="F785" t="s">
        <v>921</v>
      </c>
      <c r="G785" t="s">
        <v>71</v>
      </c>
      <c r="H785" t="s">
        <v>136</v>
      </c>
      <c r="I785" t="s">
        <v>22</v>
      </c>
      <c r="J785" t="s">
        <v>131</v>
      </c>
      <c r="K785" t="s">
        <v>3149</v>
      </c>
      <c r="L785" t="s">
        <v>3150</v>
      </c>
      <c r="M785">
        <v>0.52787388800000001</v>
      </c>
      <c r="N785">
        <v>0</v>
      </c>
      <c r="O785">
        <v>1105</v>
      </c>
      <c r="P785">
        <v>0</v>
      </c>
      <c r="Q785">
        <v>0</v>
      </c>
      <c r="R785">
        <v>0</v>
      </c>
      <c r="S785">
        <v>583.30064600000003</v>
      </c>
      <c r="T785">
        <v>0</v>
      </c>
      <c r="U785">
        <v>0</v>
      </c>
    </row>
    <row r="786" spans="1:21" x14ac:dyDescent="0.25">
      <c r="A786" t="s">
        <v>3151</v>
      </c>
      <c r="B786">
        <v>1</v>
      </c>
      <c r="C786" t="s">
        <v>78</v>
      </c>
      <c r="D786" t="s">
        <v>82</v>
      </c>
      <c r="E786" t="s">
        <v>3152</v>
      </c>
      <c r="F786" t="s">
        <v>2201</v>
      </c>
      <c r="G786" t="s">
        <v>71</v>
      </c>
      <c r="H786" t="s">
        <v>136</v>
      </c>
      <c r="I786" t="s">
        <v>22</v>
      </c>
      <c r="J786" t="s">
        <v>221</v>
      </c>
      <c r="K786" t="s">
        <v>3153</v>
      </c>
      <c r="L786" t="s">
        <v>3154</v>
      </c>
      <c r="M786">
        <v>2.2038888879999998</v>
      </c>
      <c r="N786">
        <v>0</v>
      </c>
      <c r="O786">
        <v>366</v>
      </c>
      <c r="P786">
        <v>0</v>
      </c>
      <c r="Q786">
        <v>0</v>
      </c>
      <c r="R786">
        <v>0</v>
      </c>
      <c r="S786">
        <v>806.623333</v>
      </c>
      <c r="T786">
        <v>0</v>
      </c>
      <c r="U786">
        <v>0</v>
      </c>
    </row>
    <row r="787" spans="1:21" x14ac:dyDescent="0.25">
      <c r="A787" t="s">
        <v>3155</v>
      </c>
      <c r="B787">
        <v>1</v>
      </c>
      <c r="C787" t="s">
        <v>78</v>
      </c>
      <c r="D787" t="s">
        <v>80</v>
      </c>
      <c r="E787" t="s">
        <v>3156</v>
      </c>
      <c r="F787" t="s">
        <v>252</v>
      </c>
      <c r="G787" t="s">
        <v>72</v>
      </c>
      <c r="H787" t="s">
        <v>136</v>
      </c>
      <c r="I787" t="s">
        <v>22</v>
      </c>
      <c r="J787" t="s">
        <v>131</v>
      </c>
      <c r="K787" t="s">
        <v>3157</v>
      </c>
      <c r="L787" t="s">
        <v>3158</v>
      </c>
      <c r="M787">
        <v>0.86166666599999997</v>
      </c>
      <c r="N787">
        <v>0</v>
      </c>
      <c r="O787">
        <v>1836</v>
      </c>
      <c r="P787">
        <v>0</v>
      </c>
      <c r="Q787">
        <v>0</v>
      </c>
      <c r="R787">
        <v>0</v>
      </c>
      <c r="S787">
        <v>1582.0199990000001</v>
      </c>
      <c r="T787">
        <v>0</v>
      </c>
      <c r="U787">
        <v>0</v>
      </c>
    </row>
    <row r="788" spans="1:21" x14ac:dyDescent="0.25">
      <c r="A788" t="s">
        <v>3159</v>
      </c>
      <c r="B788">
        <v>1</v>
      </c>
      <c r="C788" t="s">
        <v>78</v>
      </c>
      <c r="D788" t="s">
        <v>105</v>
      </c>
      <c r="E788" t="s">
        <v>3160</v>
      </c>
      <c r="F788" t="s">
        <v>847</v>
      </c>
      <c r="G788" t="s">
        <v>71</v>
      </c>
      <c r="H788" t="s">
        <v>136</v>
      </c>
      <c r="I788" t="s">
        <v>22</v>
      </c>
      <c r="J788" t="s">
        <v>131</v>
      </c>
      <c r="K788" t="s">
        <v>3161</v>
      </c>
      <c r="L788" t="s">
        <v>3162</v>
      </c>
      <c r="M788">
        <v>1.5916666660000001</v>
      </c>
      <c r="N788">
        <v>0</v>
      </c>
      <c r="O788">
        <v>2</v>
      </c>
      <c r="P788">
        <v>0</v>
      </c>
      <c r="Q788">
        <v>0</v>
      </c>
      <c r="R788">
        <v>0</v>
      </c>
      <c r="S788">
        <v>3.1833330000000002</v>
      </c>
      <c r="T788">
        <v>0</v>
      </c>
      <c r="U788">
        <v>0</v>
      </c>
    </row>
    <row r="789" spans="1:21" x14ac:dyDescent="0.25">
      <c r="A789" t="s">
        <v>3163</v>
      </c>
      <c r="B789">
        <v>1</v>
      </c>
      <c r="C789" t="s">
        <v>78</v>
      </c>
      <c r="D789" t="s">
        <v>82</v>
      </c>
      <c r="E789" t="s">
        <v>3164</v>
      </c>
      <c r="F789" t="s">
        <v>847</v>
      </c>
      <c r="G789" t="s">
        <v>71</v>
      </c>
      <c r="H789" t="s">
        <v>136</v>
      </c>
      <c r="I789" t="s">
        <v>22</v>
      </c>
      <c r="J789" t="s">
        <v>131</v>
      </c>
      <c r="K789" t="s">
        <v>3165</v>
      </c>
      <c r="L789" t="s">
        <v>3166</v>
      </c>
      <c r="M789">
        <v>26.264444443999999</v>
      </c>
      <c r="N789">
        <v>0</v>
      </c>
      <c r="O789">
        <v>4</v>
      </c>
      <c r="P789">
        <v>0</v>
      </c>
      <c r="Q789">
        <v>0</v>
      </c>
      <c r="R789">
        <v>0</v>
      </c>
      <c r="S789">
        <v>105.057778</v>
      </c>
      <c r="T789">
        <v>0</v>
      </c>
      <c r="U789">
        <v>0</v>
      </c>
    </row>
    <row r="790" spans="1:21" x14ac:dyDescent="0.25">
      <c r="A790" t="s">
        <v>3167</v>
      </c>
      <c r="B790">
        <v>1</v>
      </c>
      <c r="C790" t="s">
        <v>78</v>
      </c>
      <c r="D790" t="s">
        <v>94</v>
      </c>
      <c r="E790" t="s">
        <v>3168</v>
      </c>
      <c r="F790" t="s">
        <v>231</v>
      </c>
      <c r="G790" t="s">
        <v>71</v>
      </c>
      <c r="H790" t="s">
        <v>136</v>
      </c>
      <c r="I790" t="s">
        <v>22</v>
      </c>
      <c r="J790" t="s">
        <v>131</v>
      </c>
      <c r="K790" t="s">
        <v>3169</v>
      </c>
      <c r="L790" t="s">
        <v>3170</v>
      </c>
      <c r="M790">
        <v>0.87749999999999995</v>
      </c>
      <c r="N790">
        <v>0</v>
      </c>
      <c r="O790">
        <v>2</v>
      </c>
      <c r="P790">
        <v>0</v>
      </c>
      <c r="Q790">
        <v>0</v>
      </c>
      <c r="R790">
        <v>0</v>
      </c>
      <c r="S790">
        <v>1.7549999999999999</v>
      </c>
      <c r="T790">
        <v>0</v>
      </c>
      <c r="U790">
        <v>0</v>
      </c>
    </row>
    <row r="791" spans="1:21" x14ac:dyDescent="0.25">
      <c r="A791" t="s">
        <v>3171</v>
      </c>
      <c r="B791">
        <v>1</v>
      </c>
      <c r="C791" t="s">
        <v>78</v>
      </c>
      <c r="D791" t="s">
        <v>94</v>
      </c>
      <c r="E791" t="s">
        <v>3172</v>
      </c>
      <c r="F791" t="s">
        <v>231</v>
      </c>
      <c r="G791" t="s">
        <v>71</v>
      </c>
      <c r="H791" t="s">
        <v>136</v>
      </c>
      <c r="I791" t="s">
        <v>22</v>
      </c>
      <c r="J791" t="s">
        <v>131</v>
      </c>
      <c r="K791" t="s">
        <v>3173</v>
      </c>
      <c r="L791" t="s">
        <v>3174</v>
      </c>
      <c r="M791">
        <v>2.2969444440000002</v>
      </c>
      <c r="N791">
        <v>0</v>
      </c>
      <c r="O791">
        <v>3</v>
      </c>
      <c r="P791">
        <v>0</v>
      </c>
      <c r="Q791">
        <v>0</v>
      </c>
      <c r="R791">
        <v>0</v>
      </c>
      <c r="S791">
        <v>6.8908329999999998</v>
      </c>
      <c r="T791">
        <v>0</v>
      </c>
      <c r="U791">
        <v>0</v>
      </c>
    </row>
    <row r="792" spans="1:21" x14ac:dyDescent="0.25">
      <c r="A792" t="s">
        <v>3175</v>
      </c>
      <c r="B792">
        <v>1</v>
      </c>
      <c r="C792" t="s">
        <v>78</v>
      </c>
      <c r="D792" t="s">
        <v>93</v>
      </c>
      <c r="E792" t="s">
        <v>3176</v>
      </c>
      <c r="F792" t="s">
        <v>747</v>
      </c>
      <c r="G792" t="s">
        <v>72</v>
      </c>
      <c r="H792" t="s">
        <v>136</v>
      </c>
      <c r="I792" t="s">
        <v>22</v>
      </c>
      <c r="J792" t="s">
        <v>131</v>
      </c>
      <c r="K792" t="s">
        <v>3177</v>
      </c>
      <c r="L792" t="s">
        <v>3178</v>
      </c>
      <c r="M792">
        <v>0.65555555499999996</v>
      </c>
      <c r="N792">
        <v>0</v>
      </c>
      <c r="O792">
        <v>0</v>
      </c>
      <c r="P792">
        <v>0</v>
      </c>
      <c r="Q792">
        <v>1</v>
      </c>
      <c r="R792">
        <v>0</v>
      </c>
      <c r="S792">
        <v>0</v>
      </c>
      <c r="T792">
        <v>0</v>
      </c>
      <c r="U792">
        <v>0.65555600000000003</v>
      </c>
    </row>
    <row r="793" spans="1:21" x14ac:dyDescent="0.25">
      <c r="A793" t="s">
        <v>3179</v>
      </c>
      <c r="B793">
        <v>1</v>
      </c>
      <c r="C793" t="s">
        <v>78</v>
      </c>
      <c r="D793" t="s">
        <v>97</v>
      </c>
      <c r="E793" t="s">
        <v>3180</v>
      </c>
      <c r="F793" t="s">
        <v>934</v>
      </c>
      <c r="G793" t="s">
        <v>71</v>
      </c>
      <c r="H793" t="s">
        <v>136</v>
      </c>
      <c r="I793" t="s">
        <v>22</v>
      </c>
      <c r="J793" t="s">
        <v>131</v>
      </c>
      <c r="K793" t="s">
        <v>3181</v>
      </c>
      <c r="L793" t="s">
        <v>3182</v>
      </c>
      <c r="M793">
        <v>5.5949999999999998</v>
      </c>
      <c r="N793">
        <v>0</v>
      </c>
      <c r="O793">
        <v>1</v>
      </c>
      <c r="P793">
        <v>0</v>
      </c>
      <c r="Q793">
        <v>0</v>
      </c>
      <c r="R793">
        <v>0</v>
      </c>
      <c r="S793">
        <v>5.5949999999999998</v>
      </c>
      <c r="T793">
        <v>0</v>
      </c>
      <c r="U793">
        <v>0</v>
      </c>
    </row>
    <row r="794" spans="1:21" x14ac:dyDescent="0.25">
      <c r="A794" t="s">
        <v>3183</v>
      </c>
      <c r="B794">
        <v>1</v>
      </c>
      <c r="C794" t="s">
        <v>78</v>
      </c>
      <c r="D794" t="s">
        <v>87</v>
      </c>
      <c r="E794" t="s">
        <v>3184</v>
      </c>
      <c r="F794" t="s">
        <v>166</v>
      </c>
      <c r="G794" t="s">
        <v>72</v>
      </c>
      <c r="H794" t="s">
        <v>136</v>
      </c>
      <c r="I794" t="s">
        <v>22</v>
      </c>
      <c r="J794" t="s">
        <v>131</v>
      </c>
      <c r="K794" t="s">
        <v>3185</v>
      </c>
      <c r="L794" t="s">
        <v>3186</v>
      </c>
      <c r="M794">
        <v>0.72872499999999996</v>
      </c>
      <c r="N794">
        <v>2</v>
      </c>
      <c r="O794">
        <v>84</v>
      </c>
      <c r="P794">
        <v>3</v>
      </c>
      <c r="Q794">
        <v>1</v>
      </c>
      <c r="R794">
        <v>1.4574499999999999</v>
      </c>
      <c r="S794">
        <v>61.212899999999998</v>
      </c>
      <c r="T794">
        <v>2.186175</v>
      </c>
      <c r="U794">
        <v>0.72872499999999996</v>
      </c>
    </row>
    <row r="795" spans="1:21" x14ac:dyDescent="0.25">
      <c r="A795" t="s">
        <v>3187</v>
      </c>
      <c r="B795">
        <v>1</v>
      </c>
      <c r="C795" t="s">
        <v>78</v>
      </c>
      <c r="D795" t="s">
        <v>81</v>
      </c>
      <c r="E795" t="s">
        <v>3188</v>
      </c>
      <c r="F795" t="s">
        <v>166</v>
      </c>
      <c r="G795" t="s">
        <v>72</v>
      </c>
      <c r="H795" t="s">
        <v>136</v>
      </c>
      <c r="I795" t="s">
        <v>22</v>
      </c>
      <c r="J795" t="s">
        <v>131</v>
      </c>
      <c r="K795" t="s">
        <v>3189</v>
      </c>
      <c r="L795" t="s">
        <v>3190</v>
      </c>
      <c r="M795">
        <v>0.65301277700000004</v>
      </c>
      <c r="N795">
        <v>1</v>
      </c>
      <c r="O795">
        <v>233</v>
      </c>
      <c r="P795">
        <v>0</v>
      </c>
      <c r="Q795">
        <v>0</v>
      </c>
      <c r="R795">
        <v>0.65301299999999995</v>
      </c>
      <c r="S795">
        <v>152.15197699999999</v>
      </c>
      <c r="T795">
        <v>0</v>
      </c>
      <c r="U795">
        <v>0</v>
      </c>
    </row>
    <row r="796" spans="1:21" x14ac:dyDescent="0.25">
      <c r="A796" t="s">
        <v>3191</v>
      </c>
      <c r="B796">
        <v>1</v>
      </c>
      <c r="C796" t="s">
        <v>79</v>
      </c>
      <c r="D796" t="s">
        <v>119</v>
      </c>
      <c r="E796" t="s">
        <v>3192</v>
      </c>
      <c r="F796" t="s">
        <v>166</v>
      </c>
      <c r="G796" t="s">
        <v>72</v>
      </c>
      <c r="H796" t="s">
        <v>136</v>
      </c>
      <c r="I796" t="s">
        <v>22</v>
      </c>
      <c r="J796" t="s">
        <v>131</v>
      </c>
      <c r="K796" t="s">
        <v>3193</v>
      </c>
      <c r="L796" t="s">
        <v>3194</v>
      </c>
      <c r="M796">
        <v>0.31990277700000003</v>
      </c>
      <c r="N796">
        <v>0</v>
      </c>
      <c r="O796">
        <v>84</v>
      </c>
      <c r="P796">
        <v>0</v>
      </c>
      <c r="Q796">
        <v>22</v>
      </c>
      <c r="R796">
        <v>0</v>
      </c>
      <c r="S796">
        <v>26.871832999999999</v>
      </c>
      <c r="T796">
        <v>0</v>
      </c>
      <c r="U796">
        <v>7.0378610000000004</v>
      </c>
    </row>
    <row r="797" spans="1:21" x14ac:dyDescent="0.25">
      <c r="A797" t="s">
        <v>3195</v>
      </c>
      <c r="B797">
        <v>1</v>
      </c>
      <c r="C797" t="s">
        <v>78</v>
      </c>
      <c r="D797" t="s">
        <v>94</v>
      </c>
      <c r="E797" t="s">
        <v>3196</v>
      </c>
      <c r="F797" t="s">
        <v>231</v>
      </c>
      <c r="G797" t="s">
        <v>71</v>
      </c>
      <c r="H797" t="s">
        <v>136</v>
      </c>
      <c r="I797" t="s">
        <v>22</v>
      </c>
      <c r="J797" t="s">
        <v>131</v>
      </c>
      <c r="K797" t="s">
        <v>3197</v>
      </c>
      <c r="L797" t="s">
        <v>3198</v>
      </c>
      <c r="M797">
        <v>1.1302777770000001</v>
      </c>
      <c r="N797">
        <v>0</v>
      </c>
      <c r="O797">
        <v>1</v>
      </c>
      <c r="P797">
        <v>0</v>
      </c>
      <c r="Q797">
        <v>0</v>
      </c>
      <c r="R797">
        <v>0</v>
      </c>
      <c r="S797">
        <v>1.1302779999999999</v>
      </c>
      <c r="T797">
        <v>0</v>
      </c>
      <c r="U797">
        <v>0</v>
      </c>
    </row>
    <row r="798" spans="1:21" x14ac:dyDescent="0.25">
      <c r="A798" t="s">
        <v>3199</v>
      </c>
      <c r="B798">
        <v>1</v>
      </c>
      <c r="C798" t="s">
        <v>78</v>
      </c>
      <c r="D798" t="s">
        <v>81</v>
      </c>
      <c r="E798" t="s">
        <v>3200</v>
      </c>
      <c r="F798" t="s">
        <v>247</v>
      </c>
      <c r="G798" t="s">
        <v>72</v>
      </c>
      <c r="H798" t="s">
        <v>136</v>
      </c>
      <c r="I798" t="s">
        <v>22</v>
      </c>
      <c r="J798" t="s">
        <v>221</v>
      </c>
      <c r="K798" t="s">
        <v>3201</v>
      </c>
      <c r="L798" t="s">
        <v>3202</v>
      </c>
      <c r="M798">
        <v>1.051388888</v>
      </c>
      <c r="N798">
        <v>0</v>
      </c>
      <c r="O798">
        <v>1</v>
      </c>
      <c r="P798">
        <v>14</v>
      </c>
      <c r="Q798">
        <v>0</v>
      </c>
      <c r="R798">
        <v>0</v>
      </c>
      <c r="S798">
        <v>1.0513889999999999</v>
      </c>
      <c r="T798">
        <v>14.719443999999999</v>
      </c>
      <c r="U798">
        <v>0</v>
      </c>
    </row>
    <row r="799" spans="1:21" x14ac:dyDescent="0.25">
      <c r="A799" t="s">
        <v>3203</v>
      </c>
      <c r="B799">
        <v>1</v>
      </c>
      <c r="C799" t="s">
        <v>78</v>
      </c>
      <c r="D799" t="s">
        <v>97</v>
      </c>
      <c r="E799" t="s">
        <v>3204</v>
      </c>
      <c r="F799" t="s">
        <v>231</v>
      </c>
      <c r="G799" t="s">
        <v>71</v>
      </c>
      <c r="H799" t="s">
        <v>136</v>
      </c>
      <c r="I799" t="s">
        <v>22</v>
      </c>
      <c r="J799" t="s">
        <v>131</v>
      </c>
      <c r="K799" t="s">
        <v>3205</v>
      </c>
      <c r="L799" t="s">
        <v>3206</v>
      </c>
      <c r="M799">
        <v>2.0358333329999998</v>
      </c>
      <c r="N799">
        <v>0</v>
      </c>
      <c r="O799">
        <v>2</v>
      </c>
      <c r="P799">
        <v>0</v>
      </c>
      <c r="Q799">
        <v>0</v>
      </c>
      <c r="R799">
        <v>0</v>
      </c>
      <c r="S799">
        <v>4.0716669999999997</v>
      </c>
      <c r="T799">
        <v>0</v>
      </c>
      <c r="U799">
        <v>0</v>
      </c>
    </row>
    <row r="800" spans="1:21" x14ac:dyDescent="0.25">
      <c r="A800" t="s">
        <v>3207</v>
      </c>
      <c r="B800">
        <v>1</v>
      </c>
      <c r="C800" t="s">
        <v>78</v>
      </c>
      <c r="D800" t="s">
        <v>101</v>
      </c>
      <c r="E800" t="s">
        <v>3208</v>
      </c>
      <c r="F800" t="s">
        <v>231</v>
      </c>
      <c r="G800" t="s">
        <v>71</v>
      </c>
      <c r="H800" t="s">
        <v>136</v>
      </c>
      <c r="I800" t="s">
        <v>22</v>
      </c>
      <c r="J800" t="s">
        <v>131</v>
      </c>
      <c r="K800" t="s">
        <v>3209</v>
      </c>
      <c r="L800" t="s">
        <v>3210</v>
      </c>
      <c r="M800">
        <v>0.70250000000000001</v>
      </c>
      <c r="N800">
        <v>0</v>
      </c>
      <c r="O800">
        <v>1</v>
      </c>
      <c r="P800">
        <v>0</v>
      </c>
      <c r="Q800">
        <v>0</v>
      </c>
      <c r="R800">
        <v>0</v>
      </c>
      <c r="S800">
        <v>0.70250000000000001</v>
      </c>
      <c r="T800">
        <v>0</v>
      </c>
      <c r="U800">
        <v>0</v>
      </c>
    </row>
    <row r="801" spans="1:21" x14ac:dyDescent="0.25">
      <c r="A801" t="s">
        <v>3211</v>
      </c>
      <c r="B801">
        <v>1</v>
      </c>
      <c r="C801" t="s">
        <v>78</v>
      </c>
      <c r="D801" t="s">
        <v>80</v>
      </c>
      <c r="E801" t="s">
        <v>3212</v>
      </c>
      <c r="F801" t="s">
        <v>313</v>
      </c>
      <c r="G801" t="s">
        <v>71</v>
      </c>
      <c r="H801" t="s">
        <v>136</v>
      </c>
      <c r="I801" t="s">
        <v>22</v>
      </c>
      <c r="J801" t="s">
        <v>131</v>
      </c>
      <c r="K801" t="s">
        <v>3213</v>
      </c>
      <c r="L801" t="s">
        <v>3214</v>
      </c>
      <c r="M801">
        <v>0.88277777700000004</v>
      </c>
      <c r="N801">
        <v>0</v>
      </c>
      <c r="O801">
        <v>248</v>
      </c>
      <c r="P801">
        <v>0</v>
      </c>
      <c r="Q801">
        <v>0</v>
      </c>
      <c r="R801">
        <v>0</v>
      </c>
      <c r="S801">
        <v>218.928889</v>
      </c>
      <c r="T801">
        <v>0</v>
      </c>
      <c r="U801">
        <v>0</v>
      </c>
    </row>
    <row r="802" spans="1:21" x14ac:dyDescent="0.25">
      <c r="A802" t="s">
        <v>3215</v>
      </c>
      <c r="B802">
        <v>1</v>
      </c>
      <c r="C802" t="s">
        <v>78</v>
      </c>
      <c r="D802" t="s">
        <v>89</v>
      </c>
      <c r="E802" t="s">
        <v>3216</v>
      </c>
      <c r="F802" t="s">
        <v>934</v>
      </c>
      <c r="G802" t="s">
        <v>71</v>
      </c>
      <c r="H802" t="s">
        <v>136</v>
      </c>
      <c r="I802" t="s">
        <v>22</v>
      </c>
      <c r="J802" t="s">
        <v>131</v>
      </c>
      <c r="K802" t="s">
        <v>3217</v>
      </c>
      <c r="L802" t="s">
        <v>3218</v>
      </c>
      <c r="M802">
        <v>0.57750000000000001</v>
      </c>
      <c r="N802">
        <v>0</v>
      </c>
      <c r="O802">
        <v>1</v>
      </c>
      <c r="P802">
        <v>0</v>
      </c>
      <c r="Q802">
        <v>0</v>
      </c>
      <c r="R802">
        <v>0</v>
      </c>
      <c r="S802">
        <v>0.57750000000000001</v>
      </c>
      <c r="T802">
        <v>0</v>
      </c>
      <c r="U802">
        <v>0</v>
      </c>
    </row>
    <row r="803" spans="1:21" x14ac:dyDescent="0.25">
      <c r="A803" t="s">
        <v>3219</v>
      </c>
      <c r="B803">
        <v>1</v>
      </c>
      <c r="C803" t="s">
        <v>78</v>
      </c>
      <c r="D803" t="s">
        <v>103</v>
      </c>
      <c r="E803" t="s">
        <v>3220</v>
      </c>
      <c r="F803" t="s">
        <v>166</v>
      </c>
      <c r="G803" t="s">
        <v>72</v>
      </c>
      <c r="H803" t="s">
        <v>136</v>
      </c>
      <c r="I803" t="s">
        <v>22</v>
      </c>
      <c r="J803" t="s">
        <v>131</v>
      </c>
      <c r="K803" t="s">
        <v>3221</v>
      </c>
      <c r="L803" t="s">
        <v>3222</v>
      </c>
      <c r="M803">
        <v>0.77970916599999995</v>
      </c>
      <c r="N803">
        <v>0</v>
      </c>
      <c r="O803">
        <v>0</v>
      </c>
      <c r="P803">
        <v>0</v>
      </c>
      <c r="Q803">
        <v>143</v>
      </c>
      <c r="R803">
        <v>0</v>
      </c>
      <c r="S803">
        <v>0</v>
      </c>
      <c r="T803">
        <v>0</v>
      </c>
      <c r="U803">
        <v>111.498411</v>
      </c>
    </row>
    <row r="804" spans="1:21" x14ac:dyDescent="0.25">
      <c r="A804" t="s">
        <v>3223</v>
      </c>
      <c r="B804">
        <v>1</v>
      </c>
      <c r="C804" t="s">
        <v>78</v>
      </c>
      <c r="D804" t="s">
        <v>98</v>
      </c>
      <c r="E804" t="s">
        <v>3224</v>
      </c>
      <c r="F804" t="s">
        <v>231</v>
      </c>
      <c r="G804" t="s">
        <v>71</v>
      </c>
      <c r="H804" t="s">
        <v>136</v>
      </c>
      <c r="I804" t="s">
        <v>22</v>
      </c>
      <c r="J804" t="s">
        <v>131</v>
      </c>
      <c r="K804" t="s">
        <v>3225</v>
      </c>
      <c r="L804" t="s">
        <v>3226</v>
      </c>
      <c r="M804">
        <v>0.84888888799999995</v>
      </c>
      <c r="N804">
        <v>0</v>
      </c>
      <c r="O804">
        <v>2</v>
      </c>
      <c r="P804">
        <v>0</v>
      </c>
      <c r="Q804">
        <v>0</v>
      </c>
      <c r="R804">
        <v>0</v>
      </c>
      <c r="S804">
        <v>1.697778</v>
      </c>
      <c r="T804">
        <v>0</v>
      </c>
      <c r="U804">
        <v>0</v>
      </c>
    </row>
    <row r="805" spans="1:21" x14ac:dyDescent="0.25">
      <c r="A805" t="s">
        <v>3227</v>
      </c>
      <c r="B805">
        <v>1</v>
      </c>
      <c r="C805" t="s">
        <v>78</v>
      </c>
      <c r="D805" t="s">
        <v>80</v>
      </c>
      <c r="E805" t="s">
        <v>3228</v>
      </c>
      <c r="F805" t="s">
        <v>129</v>
      </c>
      <c r="G805" t="s">
        <v>72</v>
      </c>
      <c r="H805" t="s">
        <v>130</v>
      </c>
      <c r="I805" t="s">
        <v>22</v>
      </c>
      <c r="J805" t="s">
        <v>131</v>
      </c>
      <c r="K805" t="s">
        <v>3229</v>
      </c>
      <c r="L805" t="s">
        <v>3230</v>
      </c>
      <c r="M805">
        <v>3.6257221999999999E-2</v>
      </c>
      <c r="N805">
        <v>0</v>
      </c>
      <c r="O805">
        <v>2483</v>
      </c>
      <c r="P805">
        <v>0</v>
      </c>
      <c r="Q805">
        <v>0</v>
      </c>
      <c r="R805">
        <v>0</v>
      </c>
      <c r="S805">
        <v>90.026681999999994</v>
      </c>
      <c r="T805">
        <v>0</v>
      </c>
      <c r="U805">
        <v>0</v>
      </c>
    </row>
    <row r="806" spans="1:21" x14ac:dyDescent="0.25">
      <c r="A806" t="s">
        <v>3231</v>
      </c>
      <c r="B806">
        <v>1</v>
      </c>
      <c r="C806" t="s">
        <v>78</v>
      </c>
      <c r="D806" t="s">
        <v>80</v>
      </c>
      <c r="E806" t="s">
        <v>3232</v>
      </c>
      <c r="F806" t="s">
        <v>780</v>
      </c>
      <c r="G806" t="s">
        <v>71</v>
      </c>
      <c r="H806" t="s">
        <v>136</v>
      </c>
      <c r="I806" t="s">
        <v>22</v>
      </c>
      <c r="J806" t="s">
        <v>131</v>
      </c>
      <c r="K806" t="s">
        <v>3233</v>
      </c>
      <c r="L806" t="s">
        <v>3234</v>
      </c>
      <c r="M806">
        <v>0.5575</v>
      </c>
      <c r="N806">
        <v>0</v>
      </c>
      <c r="O806">
        <v>445</v>
      </c>
      <c r="P806">
        <v>0</v>
      </c>
      <c r="Q806">
        <v>0</v>
      </c>
      <c r="R806">
        <v>0</v>
      </c>
      <c r="S806">
        <v>248.08750000000001</v>
      </c>
      <c r="T806">
        <v>0</v>
      </c>
      <c r="U806">
        <v>0</v>
      </c>
    </row>
    <row r="807" spans="1:21" x14ac:dyDescent="0.25">
      <c r="A807" t="s">
        <v>3235</v>
      </c>
      <c r="B807">
        <v>1</v>
      </c>
      <c r="C807" t="s">
        <v>78</v>
      </c>
      <c r="D807" t="s">
        <v>82</v>
      </c>
      <c r="E807" t="s">
        <v>3236</v>
      </c>
      <c r="F807" t="s">
        <v>2201</v>
      </c>
      <c r="G807" t="s">
        <v>71</v>
      </c>
      <c r="H807" t="s">
        <v>136</v>
      </c>
      <c r="I807" t="s">
        <v>22</v>
      </c>
      <c r="J807" t="s">
        <v>221</v>
      </c>
      <c r="K807" t="s">
        <v>3237</v>
      </c>
      <c r="L807" t="s">
        <v>3238</v>
      </c>
      <c r="M807">
        <v>0.69039722199999998</v>
      </c>
      <c r="N807">
        <v>0</v>
      </c>
      <c r="O807">
        <v>553</v>
      </c>
      <c r="P807">
        <v>0</v>
      </c>
      <c r="Q807">
        <v>18</v>
      </c>
      <c r="R807">
        <v>0</v>
      </c>
      <c r="S807">
        <v>381.78966400000002</v>
      </c>
      <c r="T807">
        <v>0</v>
      </c>
      <c r="U807">
        <v>12.427149999999999</v>
      </c>
    </row>
    <row r="808" spans="1:21" x14ac:dyDescent="0.25">
      <c r="A808" t="s">
        <v>3239</v>
      </c>
      <c r="B808">
        <v>1</v>
      </c>
      <c r="C808" t="s">
        <v>78</v>
      </c>
      <c r="D808" t="s">
        <v>80</v>
      </c>
      <c r="E808" t="s">
        <v>3240</v>
      </c>
      <c r="F808" t="s">
        <v>247</v>
      </c>
      <c r="G808" t="s">
        <v>71</v>
      </c>
      <c r="H808" t="s">
        <v>136</v>
      </c>
      <c r="I808" t="s">
        <v>22</v>
      </c>
      <c r="J808" t="s">
        <v>221</v>
      </c>
      <c r="K808" t="s">
        <v>3241</v>
      </c>
      <c r="L808" t="s">
        <v>3242</v>
      </c>
      <c r="M808">
        <v>6.2586111109999996</v>
      </c>
      <c r="N808">
        <v>0</v>
      </c>
      <c r="O808">
        <v>54</v>
      </c>
      <c r="P808">
        <v>0</v>
      </c>
      <c r="Q808">
        <v>0</v>
      </c>
      <c r="R808">
        <v>0</v>
      </c>
      <c r="S808">
        <v>337.96499999999997</v>
      </c>
      <c r="T808">
        <v>0</v>
      </c>
      <c r="U808">
        <v>0</v>
      </c>
    </row>
    <row r="809" spans="1:21" x14ac:dyDescent="0.25">
      <c r="A809" t="s">
        <v>3243</v>
      </c>
      <c r="B809">
        <v>1</v>
      </c>
      <c r="C809" t="s">
        <v>78</v>
      </c>
      <c r="D809" t="s">
        <v>80</v>
      </c>
      <c r="E809" t="s">
        <v>3244</v>
      </c>
      <c r="F809" t="s">
        <v>247</v>
      </c>
      <c r="G809" t="s">
        <v>71</v>
      </c>
      <c r="H809" t="s">
        <v>136</v>
      </c>
      <c r="I809" t="s">
        <v>22</v>
      </c>
      <c r="J809" t="s">
        <v>221</v>
      </c>
      <c r="K809" t="s">
        <v>3245</v>
      </c>
      <c r="L809" t="s">
        <v>3246</v>
      </c>
      <c r="M809">
        <v>5.9686111110000004</v>
      </c>
      <c r="N809">
        <v>0</v>
      </c>
      <c r="O809">
        <v>30</v>
      </c>
      <c r="P809">
        <v>0</v>
      </c>
      <c r="Q809">
        <v>0</v>
      </c>
      <c r="R809">
        <v>0</v>
      </c>
      <c r="S809">
        <v>179.058333</v>
      </c>
      <c r="T809">
        <v>0</v>
      </c>
      <c r="U809">
        <v>0</v>
      </c>
    </row>
    <row r="810" spans="1:21" x14ac:dyDescent="0.25">
      <c r="A810" t="s">
        <v>3247</v>
      </c>
      <c r="B810">
        <v>1</v>
      </c>
      <c r="C810" t="s">
        <v>78</v>
      </c>
      <c r="D810" t="s">
        <v>101</v>
      </c>
      <c r="E810" t="s">
        <v>3248</v>
      </c>
      <c r="F810" t="s">
        <v>934</v>
      </c>
      <c r="G810" t="s">
        <v>71</v>
      </c>
      <c r="H810" t="s">
        <v>136</v>
      </c>
      <c r="I810" t="s">
        <v>22</v>
      </c>
      <c r="J810" t="s">
        <v>131</v>
      </c>
      <c r="K810" t="s">
        <v>3249</v>
      </c>
      <c r="L810" t="s">
        <v>3250</v>
      </c>
      <c r="M810">
        <v>0.49972222199999999</v>
      </c>
      <c r="N810">
        <v>0</v>
      </c>
      <c r="O810">
        <v>1</v>
      </c>
      <c r="P810">
        <v>0</v>
      </c>
      <c r="Q810">
        <v>0</v>
      </c>
      <c r="R810">
        <v>0</v>
      </c>
      <c r="S810">
        <v>0.499722</v>
      </c>
      <c r="T810">
        <v>0</v>
      </c>
      <c r="U810">
        <v>0</v>
      </c>
    </row>
    <row r="811" spans="1:21" x14ac:dyDescent="0.25">
      <c r="A811" t="s">
        <v>3251</v>
      </c>
      <c r="B811">
        <v>1</v>
      </c>
      <c r="C811" t="s">
        <v>78</v>
      </c>
      <c r="D811" t="s">
        <v>94</v>
      </c>
      <c r="E811" t="s">
        <v>3252</v>
      </c>
      <c r="F811" t="s">
        <v>847</v>
      </c>
      <c r="G811" t="s">
        <v>71</v>
      </c>
      <c r="H811" t="s">
        <v>136</v>
      </c>
      <c r="I811" t="s">
        <v>22</v>
      </c>
      <c r="J811" t="s">
        <v>131</v>
      </c>
      <c r="K811" t="s">
        <v>3253</v>
      </c>
      <c r="L811" t="s">
        <v>3254</v>
      </c>
      <c r="M811">
        <v>90.495277776999998</v>
      </c>
      <c r="N811">
        <v>0</v>
      </c>
      <c r="O811">
        <v>1</v>
      </c>
      <c r="P811">
        <v>0</v>
      </c>
      <c r="Q811">
        <v>0</v>
      </c>
      <c r="R811">
        <v>0</v>
      </c>
      <c r="S811">
        <v>90.495277999999999</v>
      </c>
      <c r="T811">
        <v>0</v>
      </c>
      <c r="U811">
        <v>0</v>
      </c>
    </row>
    <row r="812" spans="1:21" x14ac:dyDescent="0.25">
      <c r="A812" t="s">
        <v>3255</v>
      </c>
      <c r="B812">
        <v>1</v>
      </c>
      <c r="C812" t="s">
        <v>79</v>
      </c>
      <c r="D812" t="s">
        <v>112</v>
      </c>
      <c r="E812" t="s">
        <v>3256</v>
      </c>
      <c r="F812" t="s">
        <v>231</v>
      </c>
      <c r="G812" t="s">
        <v>71</v>
      </c>
      <c r="H812" t="s">
        <v>136</v>
      </c>
      <c r="I812" t="s">
        <v>22</v>
      </c>
      <c r="J812" t="s">
        <v>131</v>
      </c>
      <c r="K812" t="s">
        <v>3257</v>
      </c>
      <c r="L812" t="s">
        <v>3258</v>
      </c>
      <c r="M812">
        <v>3.9813888880000001</v>
      </c>
      <c r="N812">
        <v>0</v>
      </c>
      <c r="O812">
        <v>2</v>
      </c>
      <c r="P812">
        <v>0</v>
      </c>
      <c r="Q812">
        <v>0</v>
      </c>
      <c r="R812">
        <v>0</v>
      </c>
      <c r="S812">
        <v>7.9627780000000001</v>
      </c>
      <c r="T812">
        <v>0</v>
      </c>
      <c r="U812">
        <v>0</v>
      </c>
    </row>
    <row r="813" spans="1:21" x14ac:dyDescent="0.25">
      <c r="A813" t="s">
        <v>3259</v>
      </c>
      <c r="B813">
        <v>1</v>
      </c>
      <c r="C813" t="s">
        <v>79</v>
      </c>
      <c r="D813" t="s">
        <v>119</v>
      </c>
      <c r="E813" t="s">
        <v>3260</v>
      </c>
      <c r="F813" t="s">
        <v>166</v>
      </c>
      <c r="G813" t="s">
        <v>72</v>
      </c>
      <c r="H813" t="s">
        <v>136</v>
      </c>
      <c r="I813" t="s">
        <v>22</v>
      </c>
      <c r="J813" t="s">
        <v>131</v>
      </c>
      <c r="K813" t="s">
        <v>3261</v>
      </c>
      <c r="L813" t="s">
        <v>3262</v>
      </c>
      <c r="M813">
        <v>0.92333333299999998</v>
      </c>
      <c r="N813">
        <v>0</v>
      </c>
      <c r="O813">
        <v>186</v>
      </c>
      <c r="P813">
        <v>0</v>
      </c>
      <c r="Q813">
        <v>116</v>
      </c>
      <c r="R813">
        <v>0</v>
      </c>
      <c r="S813">
        <v>171.74</v>
      </c>
      <c r="T813">
        <v>0</v>
      </c>
      <c r="U813">
        <v>107.106667</v>
      </c>
    </row>
    <row r="814" spans="1:21" x14ac:dyDescent="0.25">
      <c r="A814" t="s">
        <v>3263</v>
      </c>
      <c r="B814">
        <v>1</v>
      </c>
      <c r="C814" t="s">
        <v>79</v>
      </c>
      <c r="D814" t="s">
        <v>114</v>
      </c>
      <c r="E814" t="s">
        <v>3264</v>
      </c>
      <c r="F814" t="s">
        <v>231</v>
      </c>
      <c r="G814" t="s">
        <v>71</v>
      </c>
      <c r="H814" t="s">
        <v>136</v>
      </c>
      <c r="I814" t="s">
        <v>22</v>
      </c>
      <c r="J814" t="s">
        <v>131</v>
      </c>
      <c r="K814" t="s">
        <v>3265</v>
      </c>
      <c r="L814" t="s">
        <v>3266</v>
      </c>
      <c r="M814">
        <v>1.7522222220000001</v>
      </c>
      <c r="N814">
        <v>0</v>
      </c>
      <c r="O814">
        <v>2</v>
      </c>
      <c r="P814">
        <v>0</v>
      </c>
      <c r="Q814">
        <v>0</v>
      </c>
      <c r="R814">
        <v>0</v>
      </c>
      <c r="S814">
        <v>3.5044439999999999</v>
      </c>
      <c r="T814">
        <v>0</v>
      </c>
      <c r="U814">
        <v>0</v>
      </c>
    </row>
    <row r="815" spans="1:21" x14ac:dyDescent="0.25">
      <c r="A815" t="s">
        <v>3267</v>
      </c>
      <c r="B815">
        <v>1</v>
      </c>
      <c r="C815" t="s">
        <v>78</v>
      </c>
      <c r="D815" t="s">
        <v>93</v>
      </c>
      <c r="E815" t="s">
        <v>3268</v>
      </c>
      <c r="F815" t="s">
        <v>785</v>
      </c>
      <c r="G815" t="s">
        <v>71</v>
      </c>
      <c r="H815" t="s">
        <v>136</v>
      </c>
      <c r="I815" t="s">
        <v>22</v>
      </c>
      <c r="J815" t="s">
        <v>131</v>
      </c>
      <c r="K815" t="s">
        <v>3269</v>
      </c>
      <c r="L815" t="s">
        <v>3270</v>
      </c>
      <c r="M815">
        <v>2.9280555549999998</v>
      </c>
      <c r="N815">
        <v>0</v>
      </c>
      <c r="O815">
        <v>16</v>
      </c>
      <c r="P815">
        <v>0</v>
      </c>
      <c r="Q815">
        <v>0</v>
      </c>
      <c r="R815">
        <v>0</v>
      </c>
      <c r="S815">
        <v>46.848889</v>
      </c>
      <c r="T815">
        <v>0</v>
      </c>
      <c r="U815">
        <v>0</v>
      </c>
    </row>
    <row r="816" spans="1:21" x14ac:dyDescent="0.25">
      <c r="A816" t="s">
        <v>3271</v>
      </c>
      <c r="B816">
        <v>1</v>
      </c>
      <c r="C816" t="s">
        <v>79</v>
      </c>
      <c r="D816" t="s">
        <v>112</v>
      </c>
      <c r="E816" t="s">
        <v>3272</v>
      </c>
      <c r="F816" t="s">
        <v>313</v>
      </c>
      <c r="G816" t="s">
        <v>71</v>
      </c>
      <c r="H816" t="s">
        <v>136</v>
      </c>
      <c r="I816" t="s">
        <v>22</v>
      </c>
      <c r="J816" t="s">
        <v>131</v>
      </c>
      <c r="K816" t="s">
        <v>3273</v>
      </c>
      <c r="L816" t="s">
        <v>3274</v>
      </c>
      <c r="M816">
        <v>0.80305555500000003</v>
      </c>
      <c r="N816">
        <v>0</v>
      </c>
      <c r="O816">
        <v>68</v>
      </c>
      <c r="P816">
        <v>0</v>
      </c>
      <c r="Q816">
        <v>0</v>
      </c>
      <c r="R816">
        <v>0</v>
      </c>
      <c r="S816">
        <v>54.607778000000003</v>
      </c>
      <c r="T816">
        <v>0</v>
      </c>
      <c r="U816">
        <v>0</v>
      </c>
    </row>
    <row r="817" spans="1:21" x14ac:dyDescent="0.25">
      <c r="A817" t="s">
        <v>3275</v>
      </c>
      <c r="B817">
        <v>1</v>
      </c>
      <c r="C817" t="s">
        <v>78</v>
      </c>
      <c r="D817" t="s">
        <v>103</v>
      </c>
      <c r="E817" t="s">
        <v>3276</v>
      </c>
      <c r="F817" t="s">
        <v>296</v>
      </c>
      <c r="G817" t="s">
        <v>71</v>
      </c>
      <c r="H817" t="s">
        <v>136</v>
      </c>
      <c r="I817" t="s">
        <v>22</v>
      </c>
      <c r="J817" t="s">
        <v>221</v>
      </c>
      <c r="K817" t="s">
        <v>3277</v>
      </c>
      <c r="L817" t="s">
        <v>3278</v>
      </c>
      <c r="M817">
        <v>0.62246749999999995</v>
      </c>
      <c r="N817">
        <v>0</v>
      </c>
      <c r="O817">
        <v>339</v>
      </c>
      <c r="P817">
        <v>0</v>
      </c>
      <c r="Q817">
        <v>0</v>
      </c>
      <c r="R817">
        <v>0</v>
      </c>
      <c r="S817">
        <v>211.01648299999999</v>
      </c>
      <c r="T817">
        <v>0</v>
      </c>
      <c r="U817">
        <v>0</v>
      </c>
    </row>
    <row r="818" spans="1:21" x14ac:dyDescent="0.25">
      <c r="A818" t="s">
        <v>3279</v>
      </c>
      <c r="B818">
        <v>1</v>
      </c>
      <c r="C818" t="s">
        <v>78</v>
      </c>
      <c r="D818" t="s">
        <v>101</v>
      </c>
      <c r="E818" t="s">
        <v>3280</v>
      </c>
      <c r="F818" t="s">
        <v>231</v>
      </c>
      <c r="G818" t="s">
        <v>71</v>
      </c>
      <c r="H818" t="s">
        <v>136</v>
      </c>
      <c r="I818" t="s">
        <v>22</v>
      </c>
      <c r="J818" t="s">
        <v>131</v>
      </c>
      <c r="K818" t="s">
        <v>3281</v>
      </c>
      <c r="L818" t="s">
        <v>3282</v>
      </c>
      <c r="M818">
        <v>1.0480555549999999</v>
      </c>
      <c r="N818">
        <v>0</v>
      </c>
      <c r="O818">
        <v>9</v>
      </c>
      <c r="P818">
        <v>0</v>
      </c>
      <c r="Q818">
        <v>0</v>
      </c>
      <c r="R818">
        <v>0</v>
      </c>
      <c r="S818">
        <v>9.4324999999999992</v>
      </c>
      <c r="T818">
        <v>0</v>
      </c>
      <c r="U818">
        <v>0</v>
      </c>
    </row>
    <row r="819" spans="1:21" x14ac:dyDescent="0.25">
      <c r="A819" t="s">
        <v>3283</v>
      </c>
      <c r="B819">
        <v>1</v>
      </c>
      <c r="C819" t="s">
        <v>78</v>
      </c>
      <c r="D819" t="s">
        <v>101</v>
      </c>
      <c r="E819" t="s">
        <v>3284</v>
      </c>
      <c r="F819" t="s">
        <v>231</v>
      </c>
      <c r="G819" t="s">
        <v>71</v>
      </c>
      <c r="H819" t="s">
        <v>136</v>
      </c>
      <c r="I819" t="s">
        <v>22</v>
      </c>
      <c r="J819" t="s">
        <v>131</v>
      </c>
      <c r="K819" t="s">
        <v>3285</v>
      </c>
      <c r="L819" t="s">
        <v>3286</v>
      </c>
      <c r="M819">
        <v>6.8852777769999998</v>
      </c>
      <c r="N819">
        <v>0</v>
      </c>
      <c r="O819">
        <v>10</v>
      </c>
      <c r="P819">
        <v>0</v>
      </c>
      <c r="Q819">
        <v>0</v>
      </c>
      <c r="R819">
        <v>0</v>
      </c>
      <c r="S819">
        <v>68.852778000000001</v>
      </c>
      <c r="T819">
        <v>0</v>
      </c>
      <c r="U819">
        <v>0</v>
      </c>
    </row>
    <row r="820" spans="1:21" x14ac:dyDescent="0.25">
      <c r="A820" t="s">
        <v>3287</v>
      </c>
      <c r="B820">
        <v>1</v>
      </c>
      <c r="C820" t="s">
        <v>79</v>
      </c>
      <c r="D820" t="s">
        <v>114</v>
      </c>
      <c r="E820" t="s">
        <v>3288</v>
      </c>
      <c r="F820" t="s">
        <v>934</v>
      </c>
      <c r="G820" t="s">
        <v>71</v>
      </c>
      <c r="H820" t="s">
        <v>136</v>
      </c>
      <c r="I820" t="s">
        <v>22</v>
      </c>
      <c r="J820" t="s">
        <v>131</v>
      </c>
      <c r="K820" t="s">
        <v>3289</v>
      </c>
      <c r="L820" t="s">
        <v>3290</v>
      </c>
      <c r="M820">
        <v>2.7749999999999999</v>
      </c>
      <c r="N820">
        <v>0</v>
      </c>
      <c r="O820">
        <v>1</v>
      </c>
      <c r="P820">
        <v>0</v>
      </c>
      <c r="Q820">
        <v>0</v>
      </c>
      <c r="R820">
        <v>0</v>
      </c>
      <c r="S820">
        <v>2.7749999999999999</v>
      </c>
      <c r="T820">
        <v>0</v>
      </c>
      <c r="U820">
        <v>0</v>
      </c>
    </row>
    <row r="821" spans="1:21" x14ac:dyDescent="0.25">
      <c r="A821" t="s">
        <v>3291</v>
      </c>
      <c r="B821">
        <v>1</v>
      </c>
      <c r="C821" t="s">
        <v>78</v>
      </c>
      <c r="D821" t="s">
        <v>89</v>
      </c>
      <c r="E821" t="s">
        <v>3292</v>
      </c>
      <c r="F821" t="s">
        <v>2615</v>
      </c>
      <c r="G821" t="s">
        <v>71</v>
      </c>
      <c r="H821" t="s">
        <v>136</v>
      </c>
      <c r="I821" t="s">
        <v>22</v>
      </c>
      <c r="J821" t="s">
        <v>131</v>
      </c>
      <c r="K821" t="s">
        <v>3293</v>
      </c>
      <c r="L821" t="s">
        <v>3294</v>
      </c>
      <c r="M821">
        <v>9.34</v>
      </c>
      <c r="N821">
        <v>0</v>
      </c>
      <c r="O821">
        <v>19</v>
      </c>
      <c r="P821">
        <v>0</v>
      </c>
      <c r="Q821">
        <v>0</v>
      </c>
      <c r="R821">
        <v>0</v>
      </c>
      <c r="S821">
        <v>177.46</v>
      </c>
      <c r="T821">
        <v>0</v>
      </c>
      <c r="U821">
        <v>0</v>
      </c>
    </row>
    <row r="822" spans="1:21" x14ac:dyDescent="0.25">
      <c r="A822" t="s">
        <v>3295</v>
      </c>
      <c r="B822">
        <v>1</v>
      </c>
      <c r="C822" t="s">
        <v>78</v>
      </c>
      <c r="D822" t="s">
        <v>81</v>
      </c>
      <c r="E822" t="s">
        <v>3296</v>
      </c>
      <c r="F822" t="s">
        <v>226</v>
      </c>
      <c r="G822" t="s">
        <v>72</v>
      </c>
      <c r="H822" t="s">
        <v>136</v>
      </c>
      <c r="I822" t="s">
        <v>22</v>
      </c>
      <c r="J822" t="s">
        <v>131</v>
      </c>
      <c r="K822" t="s">
        <v>3297</v>
      </c>
      <c r="L822" t="s">
        <v>3298</v>
      </c>
      <c r="M822">
        <v>2.539722222</v>
      </c>
      <c r="N822">
        <v>0</v>
      </c>
      <c r="O822">
        <v>170</v>
      </c>
      <c r="P822">
        <v>0</v>
      </c>
      <c r="Q822">
        <v>0</v>
      </c>
      <c r="R822">
        <v>0</v>
      </c>
      <c r="S822">
        <v>431.75277799999998</v>
      </c>
      <c r="T822">
        <v>0</v>
      </c>
      <c r="U822">
        <v>0</v>
      </c>
    </row>
    <row r="823" spans="1:21" x14ac:dyDescent="0.25">
      <c r="A823" t="s">
        <v>3299</v>
      </c>
      <c r="B823">
        <v>1</v>
      </c>
      <c r="C823" t="s">
        <v>78</v>
      </c>
      <c r="D823" t="s">
        <v>94</v>
      </c>
      <c r="E823" t="s">
        <v>3300</v>
      </c>
      <c r="F823" t="s">
        <v>847</v>
      </c>
      <c r="G823" t="s">
        <v>71</v>
      </c>
      <c r="H823" t="s">
        <v>136</v>
      </c>
      <c r="I823" t="s">
        <v>22</v>
      </c>
      <c r="J823" t="s">
        <v>131</v>
      </c>
      <c r="K823" t="s">
        <v>3301</v>
      </c>
      <c r="L823" t="s">
        <v>3302</v>
      </c>
      <c r="M823">
        <v>2.8319444439999999</v>
      </c>
      <c r="N823">
        <v>0</v>
      </c>
      <c r="O823">
        <v>0</v>
      </c>
      <c r="P823">
        <v>0</v>
      </c>
      <c r="Q823">
        <v>1</v>
      </c>
      <c r="R823">
        <v>0</v>
      </c>
      <c r="S823">
        <v>0</v>
      </c>
      <c r="T823">
        <v>0</v>
      </c>
      <c r="U823">
        <v>2.831944</v>
      </c>
    </row>
    <row r="824" spans="1:21" x14ac:dyDescent="0.25">
      <c r="A824" t="s">
        <v>3303</v>
      </c>
      <c r="B824">
        <v>1</v>
      </c>
      <c r="C824" t="s">
        <v>79</v>
      </c>
      <c r="D824" t="s">
        <v>114</v>
      </c>
      <c r="E824" t="s">
        <v>3304</v>
      </c>
      <c r="F824" t="s">
        <v>226</v>
      </c>
      <c r="G824" t="s">
        <v>72</v>
      </c>
      <c r="H824" t="s">
        <v>136</v>
      </c>
      <c r="I824" t="s">
        <v>22</v>
      </c>
      <c r="J824" t="s">
        <v>131</v>
      </c>
      <c r="K824" t="s">
        <v>3305</v>
      </c>
      <c r="L824" t="s">
        <v>3306</v>
      </c>
      <c r="M824">
        <v>1.0809544440000001</v>
      </c>
      <c r="N824">
        <v>0</v>
      </c>
      <c r="O824">
        <v>24</v>
      </c>
      <c r="P824">
        <v>0</v>
      </c>
      <c r="Q824">
        <v>1</v>
      </c>
      <c r="R824">
        <v>0</v>
      </c>
      <c r="S824">
        <v>25.942907000000002</v>
      </c>
      <c r="T824">
        <v>0</v>
      </c>
      <c r="U824">
        <v>1.080954</v>
      </c>
    </row>
    <row r="825" spans="1:21" x14ac:dyDescent="0.25">
      <c r="A825" t="s">
        <v>3307</v>
      </c>
      <c r="B825">
        <v>1</v>
      </c>
      <c r="C825" t="s">
        <v>78</v>
      </c>
      <c r="D825" t="s">
        <v>94</v>
      </c>
      <c r="E825" t="s">
        <v>3308</v>
      </c>
      <c r="F825" t="s">
        <v>1150</v>
      </c>
      <c r="G825" t="s">
        <v>71</v>
      </c>
      <c r="H825" t="s">
        <v>136</v>
      </c>
      <c r="I825" t="s">
        <v>22</v>
      </c>
      <c r="J825" t="s">
        <v>131</v>
      </c>
      <c r="K825" t="s">
        <v>3309</v>
      </c>
      <c r="L825" t="s">
        <v>3310</v>
      </c>
      <c r="M825">
        <v>14.831388887999999</v>
      </c>
      <c r="N825">
        <v>0</v>
      </c>
      <c r="O825">
        <v>150</v>
      </c>
      <c r="P825">
        <v>0</v>
      </c>
      <c r="Q825">
        <v>0</v>
      </c>
      <c r="R825">
        <v>0</v>
      </c>
      <c r="S825">
        <v>2224.708333</v>
      </c>
      <c r="T825">
        <v>0</v>
      </c>
      <c r="U825">
        <v>0</v>
      </c>
    </row>
    <row r="826" spans="1:21" x14ac:dyDescent="0.25">
      <c r="A826" t="s">
        <v>3311</v>
      </c>
      <c r="B826">
        <v>1</v>
      </c>
      <c r="C826" t="s">
        <v>79</v>
      </c>
      <c r="D826" t="s">
        <v>114</v>
      </c>
      <c r="E826" t="s">
        <v>3312</v>
      </c>
      <c r="F826" t="s">
        <v>231</v>
      </c>
      <c r="G826" t="s">
        <v>71</v>
      </c>
      <c r="H826" t="s">
        <v>136</v>
      </c>
      <c r="I826" t="s">
        <v>22</v>
      </c>
      <c r="J826" t="s">
        <v>131</v>
      </c>
      <c r="K826" t="s">
        <v>3313</v>
      </c>
      <c r="L826" t="s">
        <v>3314</v>
      </c>
      <c r="M826">
        <v>1.5547222220000001</v>
      </c>
      <c r="N826">
        <v>0</v>
      </c>
      <c r="O826">
        <v>8</v>
      </c>
      <c r="P826">
        <v>0</v>
      </c>
      <c r="Q826">
        <v>0</v>
      </c>
      <c r="R826">
        <v>0</v>
      </c>
      <c r="S826">
        <v>12.437778</v>
      </c>
      <c r="T826">
        <v>0</v>
      </c>
      <c r="U826">
        <v>0</v>
      </c>
    </row>
    <row r="827" spans="1:21" x14ac:dyDescent="0.25">
      <c r="A827" t="s">
        <v>3315</v>
      </c>
      <c r="B827">
        <v>1</v>
      </c>
      <c r="C827" t="s">
        <v>78</v>
      </c>
      <c r="D827" t="s">
        <v>85</v>
      </c>
      <c r="E827" t="s">
        <v>3316</v>
      </c>
      <c r="F827" t="s">
        <v>313</v>
      </c>
      <c r="G827" t="s">
        <v>71</v>
      </c>
      <c r="H827" t="s">
        <v>136</v>
      </c>
      <c r="I827" t="s">
        <v>22</v>
      </c>
      <c r="J827" t="s">
        <v>131</v>
      </c>
      <c r="K827" t="s">
        <v>3317</v>
      </c>
      <c r="L827" t="s">
        <v>3318</v>
      </c>
      <c r="M827">
        <v>3.6472222219999999</v>
      </c>
      <c r="N827">
        <v>0</v>
      </c>
      <c r="O827">
        <v>182</v>
      </c>
      <c r="P827">
        <v>0</v>
      </c>
      <c r="Q827">
        <v>0</v>
      </c>
      <c r="R827">
        <v>0</v>
      </c>
      <c r="S827">
        <v>663.794444</v>
      </c>
      <c r="T827">
        <v>0</v>
      </c>
      <c r="U827">
        <v>0</v>
      </c>
    </row>
    <row r="828" spans="1:21" x14ac:dyDescent="0.25">
      <c r="A828" t="s">
        <v>3319</v>
      </c>
      <c r="B828">
        <v>1</v>
      </c>
      <c r="C828" t="s">
        <v>79</v>
      </c>
      <c r="D828" t="s">
        <v>114</v>
      </c>
      <c r="E828" t="s">
        <v>3320</v>
      </c>
      <c r="F828" t="s">
        <v>231</v>
      </c>
      <c r="G828" t="s">
        <v>71</v>
      </c>
      <c r="H828" t="s">
        <v>136</v>
      </c>
      <c r="I828" t="s">
        <v>22</v>
      </c>
      <c r="J828" t="s">
        <v>131</v>
      </c>
      <c r="K828" t="s">
        <v>3321</v>
      </c>
      <c r="L828" t="s">
        <v>3322</v>
      </c>
      <c r="M828">
        <v>1.8458333330000001</v>
      </c>
      <c r="N828">
        <v>0</v>
      </c>
      <c r="O828">
        <v>1</v>
      </c>
      <c r="P828">
        <v>0</v>
      </c>
      <c r="Q828">
        <v>0</v>
      </c>
      <c r="R828">
        <v>0</v>
      </c>
      <c r="S828">
        <v>1.8458330000000001</v>
      </c>
      <c r="T828">
        <v>0</v>
      </c>
      <c r="U828">
        <v>0</v>
      </c>
    </row>
    <row r="829" spans="1:21" x14ac:dyDescent="0.25">
      <c r="A829" t="s">
        <v>3323</v>
      </c>
      <c r="B829">
        <v>1</v>
      </c>
      <c r="C829" t="s">
        <v>79</v>
      </c>
      <c r="D829" t="s">
        <v>113</v>
      </c>
      <c r="E829" t="s">
        <v>3324</v>
      </c>
      <c r="F829" t="s">
        <v>296</v>
      </c>
      <c r="G829" t="s">
        <v>72</v>
      </c>
      <c r="H829" t="s">
        <v>136</v>
      </c>
      <c r="I829" t="s">
        <v>22</v>
      </c>
      <c r="J829" t="s">
        <v>221</v>
      </c>
      <c r="K829" t="s">
        <v>3325</v>
      </c>
      <c r="L829" t="s">
        <v>3326</v>
      </c>
      <c r="M829">
        <v>3.457181388</v>
      </c>
      <c r="N829">
        <v>1</v>
      </c>
      <c r="O829">
        <v>204</v>
      </c>
      <c r="P829">
        <v>2</v>
      </c>
      <c r="Q829">
        <v>28</v>
      </c>
      <c r="R829">
        <v>3.4571809999999998</v>
      </c>
      <c r="S829">
        <v>705.26500299999998</v>
      </c>
      <c r="T829">
        <v>6.9143629999999998</v>
      </c>
      <c r="U829">
        <v>96.801079000000001</v>
      </c>
    </row>
    <row r="830" spans="1:21" x14ac:dyDescent="0.25">
      <c r="A830" t="s">
        <v>3327</v>
      </c>
      <c r="B830">
        <v>1</v>
      </c>
      <c r="C830" t="s">
        <v>78</v>
      </c>
      <c r="D830" t="s">
        <v>101</v>
      </c>
      <c r="E830" t="s">
        <v>1375</v>
      </c>
      <c r="F830" t="s">
        <v>166</v>
      </c>
      <c r="G830" t="s">
        <v>72</v>
      </c>
      <c r="H830" t="s">
        <v>136</v>
      </c>
      <c r="I830" t="s">
        <v>22</v>
      </c>
      <c r="J830" t="s">
        <v>131</v>
      </c>
      <c r="K830" t="s">
        <v>3328</v>
      </c>
      <c r="L830" t="s">
        <v>3329</v>
      </c>
      <c r="M830">
        <v>0.94</v>
      </c>
      <c r="N830">
        <v>4</v>
      </c>
      <c r="O830">
        <v>281</v>
      </c>
      <c r="P830">
        <v>0</v>
      </c>
      <c r="Q830">
        <v>0</v>
      </c>
      <c r="R830">
        <v>3.76</v>
      </c>
      <c r="S830">
        <v>264.14</v>
      </c>
      <c r="T830">
        <v>0</v>
      </c>
      <c r="U830">
        <v>0</v>
      </c>
    </row>
    <row r="831" spans="1:21" x14ac:dyDescent="0.25">
      <c r="A831" t="s">
        <v>3330</v>
      </c>
      <c r="B831">
        <v>1</v>
      </c>
      <c r="C831" t="s">
        <v>79</v>
      </c>
      <c r="D831" t="s">
        <v>113</v>
      </c>
      <c r="E831" t="s">
        <v>3331</v>
      </c>
      <c r="F831" t="s">
        <v>1472</v>
      </c>
      <c r="G831" t="s">
        <v>71</v>
      </c>
      <c r="H831" t="s">
        <v>136</v>
      </c>
      <c r="I831" t="s">
        <v>22</v>
      </c>
      <c r="J831" t="s">
        <v>131</v>
      </c>
      <c r="K831" t="s">
        <v>3332</v>
      </c>
      <c r="L831" t="s">
        <v>3333</v>
      </c>
      <c r="M831">
        <v>0.67249999999999999</v>
      </c>
      <c r="N831">
        <v>0</v>
      </c>
      <c r="O831">
        <v>180</v>
      </c>
      <c r="P831">
        <v>0</v>
      </c>
      <c r="Q831">
        <v>0</v>
      </c>
      <c r="R831">
        <v>0</v>
      </c>
      <c r="S831">
        <v>121.05</v>
      </c>
      <c r="T831">
        <v>0</v>
      </c>
      <c r="U831">
        <v>0</v>
      </c>
    </row>
    <row r="832" spans="1:21" x14ac:dyDescent="0.25">
      <c r="A832" t="s">
        <v>3334</v>
      </c>
      <c r="B832">
        <v>1</v>
      </c>
      <c r="C832" t="s">
        <v>79</v>
      </c>
      <c r="D832" t="s">
        <v>119</v>
      </c>
      <c r="E832" t="s">
        <v>3335</v>
      </c>
      <c r="F832" t="s">
        <v>416</v>
      </c>
      <c r="G832" t="s">
        <v>71</v>
      </c>
      <c r="H832" t="s">
        <v>136</v>
      </c>
      <c r="I832" t="s">
        <v>22</v>
      </c>
      <c r="J832" t="s">
        <v>131</v>
      </c>
      <c r="K832" t="s">
        <v>3336</v>
      </c>
      <c r="L832" t="s">
        <v>3337</v>
      </c>
      <c r="M832">
        <v>4.0658333329999996</v>
      </c>
      <c r="N832">
        <v>0</v>
      </c>
      <c r="O832">
        <v>1</v>
      </c>
      <c r="P832">
        <v>0</v>
      </c>
      <c r="Q832">
        <v>0</v>
      </c>
      <c r="R832">
        <v>0</v>
      </c>
      <c r="S832">
        <v>4.0658329999999996</v>
      </c>
      <c r="T832">
        <v>0</v>
      </c>
      <c r="U832">
        <v>0</v>
      </c>
    </row>
    <row r="833" spans="1:21" x14ac:dyDescent="0.25">
      <c r="A833" t="s">
        <v>3338</v>
      </c>
      <c r="B833">
        <v>1</v>
      </c>
      <c r="C833" t="s">
        <v>78</v>
      </c>
      <c r="D833" t="s">
        <v>91</v>
      </c>
      <c r="E833" t="s">
        <v>3339</v>
      </c>
      <c r="F833" t="s">
        <v>166</v>
      </c>
      <c r="G833" t="s">
        <v>72</v>
      </c>
      <c r="H833" t="s">
        <v>136</v>
      </c>
      <c r="I833" t="s">
        <v>22</v>
      </c>
      <c r="J833" t="s">
        <v>131</v>
      </c>
      <c r="K833" t="s">
        <v>3340</v>
      </c>
      <c r="L833" t="s">
        <v>3341</v>
      </c>
      <c r="M833">
        <v>0.99483888799999998</v>
      </c>
      <c r="N833">
        <v>0</v>
      </c>
      <c r="O833">
        <v>609</v>
      </c>
      <c r="P833">
        <v>0</v>
      </c>
      <c r="Q833">
        <v>0</v>
      </c>
      <c r="R833">
        <v>0</v>
      </c>
      <c r="S833">
        <v>605.85688300000004</v>
      </c>
      <c r="T833">
        <v>0</v>
      </c>
      <c r="U833">
        <v>0</v>
      </c>
    </row>
    <row r="834" spans="1:21" x14ac:dyDescent="0.25">
      <c r="A834" t="s">
        <v>3342</v>
      </c>
      <c r="B834">
        <v>1</v>
      </c>
      <c r="C834" t="s">
        <v>78</v>
      </c>
      <c r="D834" t="s">
        <v>82</v>
      </c>
      <c r="E834" t="s">
        <v>3343</v>
      </c>
      <c r="F834" t="s">
        <v>226</v>
      </c>
      <c r="G834" t="s">
        <v>72</v>
      </c>
      <c r="H834" t="s">
        <v>136</v>
      </c>
      <c r="I834" t="s">
        <v>22</v>
      </c>
      <c r="J834" t="s">
        <v>131</v>
      </c>
      <c r="K834" t="s">
        <v>3344</v>
      </c>
      <c r="L834" t="s">
        <v>3345</v>
      </c>
      <c r="M834">
        <v>7.0260472219999999</v>
      </c>
      <c r="N834">
        <v>0</v>
      </c>
      <c r="O834">
        <v>49</v>
      </c>
      <c r="P834">
        <v>0</v>
      </c>
      <c r="Q834">
        <v>41</v>
      </c>
      <c r="R834">
        <v>0</v>
      </c>
      <c r="S834">
        <v>344.27631400000001</v>
      </c>
      <c r="T834">
        <v>0</v>
      </c>
      <c r="U834">
        <v>288.06793599999997</v>
      </c>
    </row>
    <row r="835" spans="1:21" x14ac:dyDescent="0.25">
      <c r="A835" t="s">
        <v>3346</v>
      </c>
      <c r="B835">
        <v>1</v>
      </c>
      <c r="C835" t="s">
        <v>78</v>
      </c>
      <c r="D835" t="s">
        <v>82</v>
      </c>
      <c r="E835" t="s">
        <v>3091</v>
      </c>
      <c r="F835" t="s">
        <v>523</v>
      </c>
      <c r="G835" t="s">
        <v>72</v>
      </c>
      <c r="H835" t="s">
        <v>136</v>
      </c>
      <c r="I835" t="s">
        <v>22</v>
      </c>
      <c r="J835" t="s">
        <v>131</v>
      </c>
      <c r="K835" t="s">
        <v>3347</v>
      </c>
      <c r="L835" t="s">
        <v>3348</v>
      </c>
      <c r="M835">
        <v>0.42226111100000002</v>
      </c>
      <c r="N835">
        <v>10</v>
      </c>
      <c r="O835">
        <v>655</v>
      </c>
      <c r="P835">
        <v>34</v>
      </c>
      <c r="Q835">
        <v>262</v>
      </c>
      <c r="R835">
        <v>4.2226109999999997</v>
      </c>
      <c r="S835">
        <v>276.581028</v>
      </c>
      <c r="T835">
        <v>14.356878</v>
      </c>
      <c r="U835">
        <v>110.632411</v>
      </c>
    </row>
    <row r="836" spans="1:21" x14ac:dyDescent="0.25">
      <c r="A836" t="s">
        <v>3349</v>
      </c>
      <c r="B836">
        <v>1</v>
      </c>
      <c r="C836" t="s">
        <v>78</v>
      </c>
      <c r="D836" t="s">
        <v>94</v>
      </c>
      <c r="E836" t="s">
        <v>3350</v>
      </c>
      <c r="F836" t="s">
        <v>3351</v>
      </c>
      <c r="G836" t="s">
        <v>71</v>
      </c>
      <c r="H836" t="s">
        <v>136</v>
      </c>
      <c r="I836" t="s">
        <v>22</v>
      </c>
      <c r="J836" t="s">
        <v>131</v>
      </c>
      <c r="K836" t="s">
        <v>3352</v>
      </c>
      <c r="L836" t="s">
        <v>3353</v>
      </c>
      <c r="M836">
        <v>2.8455555549999998</v>
      </c>
      <c r="N836">
        <v>0</v>
      </c>
      <c r="O836">
        <v>1</v>
      </c>
      <c r="P836">
        <v>0</v>
      </c>
      <c r="Q836">
        <v>0</v>
      </c>
      <c r="R836">
        <v>0</v>
      </c>
      <c r="S836">
        <v>2.8455560000000002</v>
      </c>
      <c r="T836">
        <v>0</v>
      </c>
      <c r="U836">
        <v>0</v>
      </c>
    </row>
    <row r="837" spans="1:21" x14ac:dyDescent="0.25">
      <c r="A837" t="s">
        <v>3354</v>
      </c>
      <c r="B837">
        <v>1</v>
      </c>
      <c r="C837" t="s">
        <v>78</v>
      </c>
      <c r="D837" t="s">
        <v>80</v>
      </c>
      <c r="E837" t="s">
        <v>3355</v>
      </c>
      <c r="F837" t="s">
        <v>296</v>
      </c>
      <c r="G837" t="s">
        <v>71</v>
      </c>
      <c r="H837" t="s">
        <v>136</v>
      </c>
      <c r="I837" t="s">
        <v>22</v>
      </c>
      <c r="J837" t="s">
        <v>221</v>
      </c>
      <c r="K837" t="s">
        <v>3356</v>
      </c>
      <c r="L837" t="s">
        <v>3357</v>
      </c>
      <c r="M837">
        <v>6.7827777769999997</v>
      </c>
      <c r="N837">
        <v>0</v>
      </c>
      <c r="O837">
        <v>48</v>
      </c>
      <c r="P837">
        <v>0</v>
      </c>
      <c r="Q837">
        <v>0</v>
      </c>
      <c r="R837">
        <v>0</v>
      </c>
      <c r="S837">
        <v>325.57333299999999</v>
      </c>
      <c r="T837">
        <v>0</v>
      </c>
      <c r="U837">
        <v>0</v>
      </c>
    </row>
    <row r="838" spans="1:21" x14ac:dyDescent="0.25">
      <c r="A838" t="s">
        <v>3358</v>
      </c>
      <c r="B838">
        <v>1</v>
      </c>
      <c r="C838" t="s">
        <v>79</v>
      </c>
      <c r="D838" t="s">
        <v>114</v>
      </c>
      <c r="E838" t="s">
        <v>3359</v>
      </c>
      <c r="F838" t="s">
        <v>226</v>
      </c>
      <c r="G838" t="s">
        <v>72</v>
      </c>
      <c r="H838" t="s">
        <v>136</v>
      </c>
      <c r="I838" t="s">
        <v>22</v>
      </c>
      <c r="J838" t="s">
        <v>131</v>
      </c>
      <c r="K838" t="s">
        <v>3360</v>
      </c>
      <c r="L838" t="s">
        <v>3361</v>
      </c>
      <c r="M838">
        <v>4.2813888880000004</v>
      </c>
      <c r="N838">
        <v>0</v>
      </c>
      <c r="O838">
        <v>1</v>
      </c>
      <c r="P838">
        <v>0</v>
      </c>
      <c r="Q838">
        <v>0</v>
      </c>
      <c r="R838">
        <v>0</v>
      </c>
      <c r="S838">
        <v>4.2813889999999999</v>
      </c>
      <c r="T838">
        <v>0</v>
      </c>
      <c r="U838">
        <v>0</v>
      </c>
    </row>
    <row r="839" spans="1:21" x14ac:dyDescent="0.25">
      <c r="A839" t="s">
        <v>3362</v>
      </c>
      <c r="B839">
        <v>1</v>
      </c>
      <c r="C839" t="s">
        <v>79</v>
      </c>
      <c r="D839" t="s">
        <v>114</v>
      </c>
      <c r="E839" t="s">
        <v>3363</v>
      </c>
      <c r="F839" t="s">
        <v>231</v>
      </c>
      <c r="G839" t="s">
        <v>71</v>
      </c>
      <c r="H839" t="s">
        <v>136</v>
      </c>
      <c r="I839" t="s">
        <v>22</v>
      </c>
      <c r="J839" t="s">
        <v>131</v>
      </c>
      <c r="K839" t="s">
        <v>3364</v>
      </c>
      <c r="L839" t="s">
        <v>3365</v>
      </c>
      <c r="M839">
        <v>0.45888888799999999</v>
      </c>
      <c r="N839">
        <v>0</v>
      </c>
      <c r="O839">
        <v>1</v>
      </c>
      <c r="P839">
        <v>0</v>
      </c>
      <c r="Q839">
        <v>0</v>
      </c>
      <c r="R839">
        <v>0</v>
      </c>
      <c r="S839">
        <v>0.45888899999999999</v>
      </c>
      <c r="T839">
        <v>0</v>
      </c>
      <c r="U839">
        <v>0</v>
      </c>
    </row>
    <row r="840" spans="1:21" x14ac:dyDescent="0.25">
      <c r="A840" t="s">
        <v>3366</v>
      </c>
      <c r="B840">
        <v>1</v>
      </c>
      <c r="C840" t="s">
        <v>78</v>
      </c>
      <c r="D840" t="s">
        <v>94</v>
      </c>
      <c r="E840" t="s">
        <v>3367</v>
      </c>
      <c r="F840" t="s">
        <v>847</v>
      </c>
      <c r="G840" t="s">
        <v>71</v>
      </c>
      <c r="H840" t="s">
        <v>136</v>
      </c>
      <c r="I840" t="s">
        <v>22</v>
      </c>
      <c r="J840" t="s">
        <v>131</v>
      </c>
      <c r="K840" t="s">
        <v>3368</v>
      </c>
      <c r="L840" t="s">
        <v>3369</v>
      </c>
      <c r="M840">
        <v>2.738611111</v>
      </c>
      <c r="N840">
        <v>0</v>
      </c>
      <c r="O840">
        <v>2</v>
      </c>
      <c r="P840">
        <v>0</v>
      </c>
      <c r="Q840">
        <v>0</v>
      </c>
      <c r="R840">
        <v>0</v>
      </c>
      <c r="S840">
        <v>5.4772220000000003</v>
      </c>
      <c r="T840">
        <v>0</v>
      </c>
      <c r="U840">
        <v>0</v>
      </c>
    </row>
    <row r="841" spans="1:21" x14ac:dyDescent="0.25">
      <c r="A841" t="s">
        <v>3370</v>
      </c>
      <c r="B841">
        <v>1</v>
      </c>
      <c r="C841" t="s">
        <v>79</v>
      </c>
      <c r="D841" t="s">
        <v>114</v>
      </c>
      <c r="E841" t="s">
        <v>3371</v>
      </c>
      <c r="F841" t="s">
        <v>231</v>
      </c>
      <c r="G841" t="s">
        <v>71</v>
      </c>
      <c r="H841" t="s">
        <v>136</v>
      </c>
      <c r="I841" t="s">
        <v>22</v>
      </c>
      <c r="J841" t="s">
        <v>131</v>
      </c>
      <c r="K841" t="s">
        <v>3372</v>
      </c>
      <c r="L841" t="s">
        <v>3373</v>
      </c>
      <c r="M841">
        <v>1.543055555</v>
      </c>
      <c r="N841">
        <v>0</v>
      </c>
      <c r="O841">
        <v>1</v>
      </c>
      <c r="P841">
        <v>0</v>
      </c>
      <c r="Q841">
        <v>0</v>
      </c>
      <c r="R841">
        <v>0</v>
      </c>
      <c r="S841">
        <v>1.543056</v>
      </c>
      <c r="T841">
        <v>0</v>
      </c>
      <c r="U841">
        <v>0</v>
      </c>
    </row>
    <row r="842" spans="1:21" x14ac:dyDescent="0.25">
      <c r="A842" t="s">
        <v>3374</v>
      </c>
      <c r="B842">
        <v>1</v>
      </c>
      <c r="C842" t="s">
        <v>79</v>
      </c>
      <c r="D842" t="s">
        <v>114</v>
      </c>
      <c r="E842" t="s">
        <v>3371</v>
      </c>
      <c r="F842" t="s">
        <v>231</v>
      </c>
      <c r="G842" t="s">
        <v>71</v>
      </c>
      <c r="H842" t="s">
        <v>136</v>
      </c>
      <c r="I842" t="s">
        <v>22</v>
      </c>
      <c r="J842" t="s">
        <v>131</v>
      </c>
      <c r="K842" t="s">
        <v>3375</v>
      </c>
      <c r="L842" t="s">
        <v>3376</v>
      </c>
      <c r="M842">
        <v>0.653888888</v>
      </c>
      <c r="N842">
        <v>0</v>
      </c>
      <c r="O842">
        <v>1</v>
      </c>
      <c r="P842">
        <v>0</v>
      </c>
      <c r="Q842">
        <v>0</v>
      </c>
      <c r="R842">
        <v>0</v>
      </c>
      <c r="S842">
        <v>0.65388900000000005</v>
      </c>
      <c r="T842">
        <v>0</v>
      </c>
      <c r="U842">
        <v>0</v>
      </c>
    </row>
    <row r="843" spans="1:21" x14ac:dyDescent="0.25">
      <c r="A843" t="s">
        <v>3377</v>
      </c>
      <c r="B843">
        <v>1</v>
      </c>
      <c r="C843" t="s">
        <v>78</v>
      </c>
      <c r="D843" t="s">
        <v>81</v>
      </c>
      <c r="E843" t="s">
        <v>3378</v>
      </c>
      <c r="F843">
        <v>3</v>
      </c>
      <c r="G843" t="s">
        <v>72</v>
      </c>
      <c r="H843" t="s">
        <v>136</v>
      </c>
      <c r="I843" t="s">
        <v>22</v>
      </c>
      <c r="J843" t="s">
        <v>131</v>
      </c>
      <c r="K843" t="s">
        <v>3379</v>
      </c>
      <c r="L843" t="s">
        <v>3380</v>
      </c>
      <c r="M843">
        <v>1.554166666</v>
      </c>
      <c r="N843">
        <v>0</v>
      </c>
      <c r="O843">
        <v>6032</v>
      </c>
      <c r="P843">
        <v>0</v>
      </c>
      <c r="Q843">
        <v>0</v>
      </c>
      <c r="R843">
        <v>0</v>
      </c>
      <c r="S843">
        <v>9374.7333290000006</v>
      </c>
      <c r="T843">
        <v>0</v>
      </c>
      <c r="U843">
        <v>0</v>
      </c>
    </row>
    <row r="844" spans="1:21" x14ac:dyDescent="0.25">
      <c r="A844" t="s">
        <v>3381</v>
      </c>
      <c r="B844">
        <v>1</v>
      </c>
      <c r="C844" t="s">
        <v>78</v>
      </c>
      <c r="D844" t="s">
        <v>94</v>
      </c>
      <c r="E844" t="s">
        <v>3382</v>
      </c>
      <c r="F844" t="s">
        <v>847</v>
      </c>
      <c r="G844" t="s">
        <v>71</v>
      </c>
      <c r="H844" t="s">
        <v>136</v>
      </c>
      <c r="I844" t="s">
        <v>22</v>
      </c>
      <c r="J844" t="s">
        <v>131</v>
      </c>
      <c r="K844" t="s">
        <v>3383</v>
      </c>
      <c r="L844" t="s">
        <v>3384</v>
      </c>
      <c r="M844">
        <v>1.2238888880000001</v>
      </c>
      <c r="N844">
        <v>0</v>
      </c>
      <c r="O844">
        <v>1</v>
      </c>
      <c r="P844">
        <v>0</v>
      </c>
      <c r="Q844">
        <v>0</v>
      </c>
      <c r="R844">
        <v>0</v>
      </c>
      <c r="S844">
        <v>1.223889</v>
      </c>
      <c r="T844">
        <v>0</v>
      </c>
      <c r="U844">
        <v>0</v>
      </c>
    </row>
    <row r="845" spans="1:21" x14ac:dyDescent="0.25">
      <c r="A845" t="s">
        <v>3385</v>
      </c>
      <c r="B845">
        <v>1</v>
      </c>
      <c r="C845" t="s">
        <v>78</v>
      </c>
      <c r="D845" t="s">
        <v>80</v>
      </c>
      <c r="E845" t="s">
        <v>3386</v>
      </c>
      <c r="F845" t="s">
        <v>247</v>
      </c>
      <c r="G845" t="s">
        <v>71</v>
      </c>
      <c r="H845" t="s">
        <v>136</v>
      </c>
      <c r="I845" t="s">
        <v>22</v>
      </c>
      <c r="J845" t="s">
        <v>221</v>
      </c>
      <c r="K845" t="s">
        <v>3387</v>
      </c>
      <c r="L845" t="s">
        <v>3388</v>
      </c>
      <c r="M845">
        <v>5.0722222219999997</v>
      </c>
      <c r="N845">
        <v>0</v>
      </c>
      <c r="O845">
        <v>41</v>
      </c>
      <c r="P845">
        <v>0</v>
      </c>
      <c r="Q845">
        <v>0</v>
      </c>
      <c r="R845">
        <v>0</v>
      </c>
      <c r="S845">
        <v>207.96111099999999</v>
      </c>
      <c r="T845">
        <v>0</v>
      </c>
      <c r="U845">
        <v>0</v>
      </c>
    </row>
    <row r="846" spans="1:21" x14ac:dyDescent="0.25">
      <c r="A846" t="s">
        <v>3389</v>
      </c>
      <c r="B846">
        <v>1</v>
      </c>
      <c r="C846" t="s">
        <v>78</v>
      </c>
      <c r="D846" t="s">
        <v>80</v>
      </c>
      <c r="E846" t="s">
        <v>3390</v>
      </c>
      <c r="F846" t="s">
        <v>247</v>
      </c>
      <c r="G846" t="s">
        <v>71</v>
      </c>
      <c r="H846" t="s">
        <v>136</v>
      </c>
      <c r="I846" t="s">
        <v>22</v>
      </c>
      <c r="J846" t="s">
        <v>221</v>
      </c>
      <c r="K846" t="s">
        <v>3391</v>
      </c>
      <c r="L846" t="s">
        <v>3392</v>
      </c>
      <c r="M846">
        <v>2.3908333329999998</v>
      </c>
      <c r="N846">
        <v>0</v>
      </c>
      <c r="O846">
        <v>54</v>
      </c>
      <c r="P846">
        <v>0</v>
      </c>
      <c r="Q846">
        <v>0</v>
      </c>
      <c r="R846">
        <v>0</v>
      </c>
      <c r="S846">
        <v>129.10499999999999</v>
      </c>
      <c r="T846">
        <v>0</v>
      </c>
      <c r="U846">
        <v>0</v>
      </c>
    </row>
    <row r="847" spans="1:21" x14ac:dyDescent="0.25">
      <c r="A847" t="s">
        <v>3393</v>
      </c>
      <c r="B847">
        <v>1</v>
      </c>
      <c r="C847" t="s">
        <v>78</v>
      </c>
      <c r="D847" t="s">
        <v>94</v>
      </c>
      <c r="E847" t="s">
        <v>3394</v>
      </c>
      <c r="F847" t="s">
        <v>847</v>
      </c>
      <c r="G847" t="s">
        <v>71</v>
      </c>
      <c r="H847" t="s">
        <v>136</v>
      </c>
      <c r="I847" t="s">
        <v>22</v>
      </c>
      <c r="J847" t="s">
        <v>131</v>
      </c>
      <c r="K847" t="s">
        <v>3395</v>
      </c>
      <c r="L847" t="s">
        <v>3396</v>
      </c>
      <c r="M847">
        <v>2.2197222220000001</v>
      </c>
      <c r="N847">
        <v>0</v>
      </c>
      <c r="O847">
        <v>1</v>
      </c>
      <c r="P847">
        <v>0</v>
      </c>
      <c r="Q847">
        <v>0</v>
      </c>
      <c r="R847">
        <v>0</v>
      </c>
      <c r="S847">
        <v>2.219722</v>
      </c>
      <c r="T847">
        <v>0</v>
      </c>
      <c r="U847">
        <v>0</v>
      </c>
    </row>
    <row r="848" spans="1:21" x14ac:dyDescent="0.25">
      <c r="A848" t="s">
        <v>3397</v>
      </c>
      <c r="B848">
        <v>1</v>
      </c>
      <c r="C848" t="s">
        <v>78</v>
      </c>
      <c r="D848" t="s">
        <v>94</v>
      </c>
      <c r="E848" t="s">
        <v>3398</v>
      </c>
      <c r="F848" t="s">
        <v>847</v>
      </c>
      <c r="G848" t="s">
        <v>71</v>
      </c>
      <c r="H848" t="s">
        <v>136</v>
      </c>
      <c r="I848" t="s">
        <v>22</v>
      </c>
      <c r="J848" t="s">
        <v>131</v>
      </c>
      <c r="K848" t="s">
        <v>3399</v>
      </c>
      <c r="L848" t="s">
        <v>3400</v>
      </c>
      <c r="M848">
        <v>9.2058333329999993</v>
      </c>
      <c r="N848">
        <v>0</v>
      </c>
      <c r="O848">
        <v>1</v>
      </c>
      <c r="P848">
        <v>0</v>
      </c>
      <c r="Q848">
        <v>0</v>
      </c>
      <c r="R848">
        <v>0</v>
      </c>
      <c r="S848">
        <v>9.2058330000000002</v>
      </c>
      <c r="T848">
        <v>0</v>
      </c>
      <c r="U848">
        <v>0</v>
      </c>
    </row>
    <row r="849" spans="1:21" x14ac:dyDescent="0.25">
      <c r="A849" t="s">
        <v>3401</v>
      </c>
      <c r="B849">
        <v>1</v>
      </c>
      <c r="C849" t="s">
        <v>78</v>
      </c>
      <c r="D849" t="s">
        <v>95</v>
      </c>
      <c r="E849" t="s">
        <v>3402</v>
      </c>
      <c r="F849" t="s">
        <v>313</v>
      </c>
      <c r="G849" t="s">
        <v>71</v>
      </c>
      <c r="H849" t="s">
        <v>136</v>
      </c>
      <c r="I849" t="s">
        <v>22</v>
      </c>
      <c r="J849" t="s">
        <v>131</v>
      </c>
      <c r="K849" t="s">
        <v>3403</v>
      </c>
      <c r="L849" t="s">
        <v>3404</v>
      </c>
      <c r="M849">
        <v>7.5091666659999996</v>
      </c>
      <c r="N849">
        <v>0</v>
      </c>
      <c r="O849">
        <v>17</v>
      </c>
      <c r="P849">
        <v>0</v>
      </c>
      <c r="Q849">
        <v>4</v>
      </c>
      <c r="R849">
        <v>0</v>
      </c>
      <c r="S849">
        <v>127.655833</v>
      </c>
      <c r="T849">
        <v>0</v>
      </c>
      <c r="U849">
        <v>30.036667000000001</v>
      </c>
    </row>
    <row r="850" spans="1:21" x14ac:dyDescent="0.25">
      <c r="A850" t="s">
        <v>3405</v>
      </c>
      <c r="B850">
        <v>1</v>
      </c>
      <c r="C850" t="s">
        <v>79</v>
      </c>
      <c r="D850" t="s">
        <v>114</v>
      </c>
      <c r="E850" t="s">
        <v>3406</v>
      </c>
      <c r="F850" t="s">
        <v>231</v>
      </c>
      <c r="G850" t="s">
        <v>71</v>
      </c>
      <c r="H850" t="s">
        <v>136</v>
      </c>
      <c r="I850" t="s">
        <v>22</v>
      </c>
      <c r="J850" t="s">
        <v>131</v>
      </c>
      <c r="K850" t="s">
        <v>3407</v>
      </c>
      <c r="L850" t="s">
        <v>3408</v>
      </c>
      <c r="M850">
        <v>1.714722222</v>
      </c>
      <c r="N850">
        <v>0</v>
      </c>
      <c r="O850">
        <v>1</v>
      </c>
      <c r="P850">
        <v>0</v>
      </c>
      <c r="Q850">
        <v>0</v>
      </c>
      <c r="R850">
        <v>0</v>
      </c>
      <c r="S850">
        <v>1.7147220000000001</v>
      </c>
      <c r="T850">
        <v>0</v>
      </c>
      <c r="U850">
        <v>0</v>
      </c>
    </row>
    <row r="851" spans="1:21" x14ac:dyDescent="0.25">
      <c r="A851" t="s">
        <v>3409</v>
      </c>
      <c r="B851">
        <v>1</v>
      </c>
      <c r="C851" t="s">
        <v>79</v>
      </c>
      <c r="D851" t="s">
        <v>114</v>
      </c>
      <c r="E851" t="s">
        <v>3410</v>
      </c>
      <c r="F851" t="s">
        <v>231</v>
      </c>
      <c r="G851" t="s">
        <v>71</v>
      </c>
      <c r="H851" t="s">
        <v>136</v>
      </c>
      <c r="I851" t="s">
        <v>22</v>
      </c>
      <c r="J851" t="s">
        <v>131</v>
      </c>
      <c r="K851" t="s">
        <v>3411</v>
      </c>
      <c r="L851" t="s">
        <v>3412</v>
      </c>
      <c r="M851">
        <v>6.0338888879999999</v>
      </c>
      <c r="N851">
        <v>0</v>
      </c>
      <c r="O851">
        <v>1</v>
      </c>
      <c r="P851">
        <v>0</v>
      </c>
      <c r="Q851">
        <v>0</v>
      </c>
      <c r="R851">
        <v>0</v>
      </c>
      <c r="S851">
        <v>6.0338890000000003</v>
      </c>
      <c r="T851">
        <v>0</v>
      </c>
      <c r="U851">
        <v>0</v>
      </c>
    </row>
    <row r="852" spans="1:21" x14ac:dyDescent="0.25">
      <c r="A852" t="s">
        <v>3413</v>
      </c>
      <c r="B852">
        <v>1</v>
      </c>
      <c r="C852" t="s">
        <v>78</v>
      </c>
      <c r="D852" t="s">
        <v>101</v>
      </c>
      <c r="E852" t="s">
        <v>3414</v>
      </c>
      <c r="F852" t="s">
        <v>166</v>
      </c>
      <c r="G852" t="s">
        <v>72</v>
      </c>
      <c r="H852" t="s">
        <v>136</v>
      </c>
      <c r="I852" t="s">
        <v>22</v>
      </c>
      <c r="J852" t="s">
        <v>131</v>
      </c>
      <c r="K852" t="s">
        <v>3415</v>
      </c>
      <c r="L852" t="s">
        <v>3416</v>
      </c>
      <c r="M852">
        <v>0.94499999999999995</v>
      </c>
      <c r="N852">
        <v>14</v>
      </c>
      <c r="O852">
        <v>5</v>
      </c>
      <c r="P852">
        <v>4</v>
      </c>
      <c r="Q852">
        <v>0</v>
      </c>
      <c r="R852">
        <v>13.23</v>
      </c>
      <c r="S852">
        <v>4.7249999999999996</v>
      </c>
      <c r="T852">
        <v>3.78</v>
      </c>
      <c r="U852">
        <v>0</v>
      </c>
    </row>
    <row r="853" spans="1:21" x14ac:dyDescent="0.25">
      <c r="A853" t="s">
        <v>3417</v>
      </c>
      <c r="B853">
        <v>1</v>
      </c>
      <c r="C853" t="s">
        <v>78</v>
      </c>
      <c r="D853" t="s">
        <v>82</v>
      </c>
      <c r="E853" t="s">
        <v>3418</v>
      </c>
      <c r="F853" t="s">
        <v>166</v>
      </c>
      <c r="G853" t="s">
        <v>72</v>
      </c>
      <c r="H853" t="s">
        <v>136</v>
      </c>
      <c r="I853" t="s">
        <v>22</v>
      </c>
      <c r="J853" t="s">
        <v>131</v>
      </c>
      <c r="K853" t="s">
        <v>3419</v>
      </c>
      <c r="L853" t="s">
        <v>3420</v>
      </c>
      <c r="M853">
        <v>0.48083333299999997</v>
      </c>
      <c r="N853">
        <v>1</v>
      </c>
      <c r="O853">
        <v>0</v>
      </c>
      <c r="P853">
        <v>0</v>
      </c>
      <c r="Q853">
        <v>0</v>
      </c>
      <c r="R853">
        <v>0.48083300000000001</v>
      </c>
      <c r="S853">
        <v>0</v>
      </c>
      <c r="T853">
        <v>0</v>
      </c>
      <c r="U853">
        <v>0</v>
      </c>
    </row>
    <row r="854" spans="1:21" x14ac:dyDescent="0.25">
      <c r="A854" t="s">
        <v>3421</v>
      </c>
      <c r="B854">
        <v>1</v>
      </c>
      <c r="C854" t="s">
        <v>78</v>
      </c>
      <c r="D854" t="s">
        <v>82</v>
      </c>
      <c r="E854" t="s">
        <v>3422</v>
      </c>
      <c r="F854" t="s">
        <v>166</v>
      </c>
      <c r="G854" t="s">
        <v>72</v>
      </c>
      <c r="H854" t="s">
        <v>136</v>
      </c>
      <c r="I854" t="s">
        <v>22</v>
      </c>
      <c r="J854" t="s">
        <v>131</v>
      </c>
      <c r="K854" t="s">
        <v>3423</v>
      </c>
      <c r="L854" t="s">
        <v>3424</v>
      </c>
      <c r="M854">
        <v>0.27222222200000001</v>
      </c>
      <c r="N854">
        <v>0</v>
      </c>
      <c r="O854">
        <v>0</v>
      </c>
      <c r="P854">
        <v>1</v>
      </c>
      <c r="Q854">
        <v>0</v>
      </c>
      <c r="R854">
        <v>0</v>
      </c>
      <c r="S854">
        <v>0</v>
      </c>
      <c r="T854">
        <v>0.27222200000000002</v>
      </c>
      <c r="U854">
        <v>0</v>
      </c>
    </row>
    <row r="855" spans="1:21" x14ac:dyDescent="0.25">
      <c r="A855" t="s">
        <v>3425</v>
      </c>
      <c r="B855">
        <v>1</v>
      </c>
      <c r="C855" t="s">
        <v>79</v>
      </c>
      <c r="D855" t="s">
        <v>114</v>
      </c>
      <c r="E855" t="s">
        <v>3426</v>
      </c>
      <c r="F855" t="s">
        <v>231</v>
      </c>
      <c r="G855" t="s">
        <v>71</v>
      </c>
      <c r="H855" t="s">
        <v>136</v>
      </c>
      <c r="I855" t="s">
        <v>22</v>
      </c>
      <c r="J855" t="s">
        <v>131</v>
      </c>
      <c r="K855" t="s">
        <v>3427</v>
      </c>
      <c r="L855" t="s">
        <v>3428</v>
      </c>
      <c r="M855">
        <v>2.525555555</v>
      </c>
      <c r="N855">
        <v>0</v>
      </c>
      <c r="O855">
        <v>1</v>
      </c>
      <c r="P855">
        <v>0</v>
      </c>
      <c r="Q855">
        <v>0</v>
      </c>
      <c r="R855">
        <v>0</v>
      </c>
      <c r="S855">
        <v>2.5255559999999999</v>
      </c>
      <c r="T855">
        <v>0</v>
      </c>
      <c r="U855">
        <v>0</v>
      </c>
    </row>
    <row r="856" spans="1:21" x14ac:dyDescent="0.25">
      <c r="A856" t="s">
        <v>3429</v>
      </c>
      <c r="B856">
        <v>1</v>
      </c>
      <c r="C856" t="s">
        <v>78</v>
      </c>
      <c r="D856" t="s">
        <v>98</v>
      </c>
      <c r="E856" t="s">
        <v>3430</v>
      </c>
      <c r="F856" t="s">
        <v>231</v>
      </c>
      <c r="G856" t="s">
        <v>71</v>
      </c>
      <c r="H856" t="s">
        <v>136</v>
      </c>
      <c r="I856" t="s">
        <v>22</v>
      </c>
      <c r="J856" t="s">
        <v>131</v>
      </c>
      <c r="K856" t="s">
        <v>3431</v>
      </c>
      <c r="L856" t="s">
        <v>3432</v>
      </c>
      <c r="M856">
        <v>2.9558333330000002</v>
      </c>
      <c r="N856">
        <v>0</v>
      </c>
      <c r="O856">
        <v>1</v>
      </c>
      <c r="P856">
        <v>0</v>
      </c>
      <c r="Q856">
        <v>0</v>
      </c>
      <c r="R856">
        <v>0</v>
      </c>
      <c r="S856">
        <v>2.9558330000000002</v>
      </c>
      <c r="T856">
        <v>0</v>
      </c>
      <c r="U856">
        <v>0</v>
      </c>
    </row>
    <row r="857" spans="1:21" x14ac:dyDescent="0.25">
      <c r="A857" t="s">
        <v>3433</v>
      </c>
      <c r="B857">
        <v>1</v>
      </c>
      <c r="C857" t="s">
        <v>78</v>
      </c>
      <c r="D857" t="s">
        <v>105</v>
      </c>
      <c r="E857" t="s">
        <v>1285</v>
      </c>
      <c r="F857" t="s">
        <v>166</v>
      </c>
      <c r="G857" t="s">
        <v>72</v>
      </c>
      <c r="H857" t="s">
        <v>136</v>
      </c>
      <c r="I857" t="s">
        <v>22</v>
      </c>
      <c r="J857" t="s">
        <v>131</v>
      </c>
      <c r="K857" t="s">
        <v>3434</v>
      </c>
      <c r="L857" t="s">
        <v>3435</v>
      </c>
      <c r="M857">
        <v>0.96983333299999996</v>
      </c>
      <c r="N857">
        <v>1</v>
      </c>
      <c r="O857">
        <v>405</v>
      </c>
      <c r="P857">
        <v>3</v>
      </c>
      <c r="Q857">
        <v>2</v>
      </c>
      <c r="R857">
        <v>0.96983299999999995</v>
      </c>
      <c r="S857">
        <v>392.78250000000003</v>
      </c>
      <c r="T857">
        <v>2.9095</v>
      </c>
      <c r="U857">
        <v>1.939667</v>
      </c>
    </row>
    <row r="858" spans="1:21" x14ac:dyDescent="0.25">
      <c r="A858" t="s">
        <v>3436</v>
      </c>
      <c r="B858">
        <v>1</v>
      </c>
      <c r="C858" t="s">
        <v>78</v>
      </c>
      <c r="D858" t="s">
        <v>105</v>
      </c>
      <c r="E858" t="s">
        <v>3437</v>
      </c>
      <c r="F858" t="s">
        <v>847</v>
      </c>
      <c r="G858" t="s">
        <v>71</v>
      </c>
      <c r="H858" t="s">
        <v>136</v>
      </c>
      <c r="I858" t="s">
        <v>22</v>
      </c>
      <c r="J858" t="s">
        <v>131</v>
      </c>
      <c r="K858" t="s">
        <v>3438</v>
      </c>
      <c r="L858" t="s">
        <v>3439</v>
      </c>
      <c r="M858">
        <v>3.5869444439999998</v>
      </c>
      <c r="N858">
        <v>0</v>
      </c>
      <c r="O858">
        <v>1</v>
      </c>
      <c r="P858">
        <v>0</v>
      </c>
      <c r="Q858">
        <v>0</v>
      </c>
      <c r="R858">
        <v>0</v>
      </c>
      <c r="S858">
        <v>3.5869439999999999</v>
      </c>
      <c r="T858">
        <v>0</v>
      </c>
      <c r="U858">
        <v>0</v>
      </c>
    </row>
    <row r="859" spans="1:21" x14ac:dyDescent="0.25">
      <c r="A859" t="s">
        <v>3440</v>
      </c>
      <c r="B859">
        <v>1</v>
      </c>
      <c r="C859" t="s">
        <v>78</v>
      </c>
      <c r="D859" t="s">
        <v>105</v>
      </c>
      <c r="E859" t="s">
        <v>3441</v>
      </c>
      <c r="F859" t="s">
        <v>847</v>
      </c>
      <c r="G859" t="s">
        <v>71</v>
      </c>
      <c r="H859" t="s">
        <v>136</v>
      </c>
      <c r="I859" t="s">
        <v>22</v>
      </c>
      <c r="J859" t="s">
        <v>131</v>
      </c>
      <c r="K859" t="s">
        <v>3442</v>
      </c>
      <c r="L859" t="s">
        <v>3443</v>
      </c>
      <c r="M859">
        <v>143.21305555500001</v>
      </c>
      <c r="N859">
        <v>0</v>
      </c>
      <c r="O859">
        <v>1</v>
      </c>
      <c r="P859">
        <v>0</v>
      </c>
      <c r="Q859">
        <v>0</v>
      </c>
      <c r="R859">
        <v>0</v>
      </c>
      <c r="S859">
        <v>143.21305599999999</v>
      </c>
      <c r="T859">
        <v>0</v>
      </c>
      <c r="U859">
        <v>0</v>
      </c>
    </row>
    <row r="860" spans="1:21" x14ac:dyDescent="0.25">
      <c r="A860" t="s">
        <v>3444</v>
      </c>
      <c r="B860">
        <v>1</v>
      </c>
      <c r="C860" t="s">
        <v>78</v>
      </c>
      <c r="D860" t="s">
        <v>105</v>
      </c>
      <c r="E860" t="s">
        <v>3445</v>
      </c>
      <c r="F860" t="s">
        <v>231</v>
      </c>
      <c r="G860" t="s">
        <v>71</v>
      </c>
      <c r="H860" t="s">
        <v>136</v>
      </c>
      <c r="I860" t="s">
        <v>22</v>
      </c>
      <c r="J860" t="s">
        <v>131</v>
      </c>
      <c r="K860" t="s">
        <v>3446</v>
      </c>
      <c r="L860" t="s">
        <v>3447</v>
      </c>
      <c r="M860">
        <v>3.2813888879999999</v>
      </c>
      <c r="N860">
        <v>0</v>
      </c>
      <c r="O860">
        <v>1</v>
      </c>
      <c r="P860">
        <v>0</v>
      </c>
      <c r="Q860">
        <v>0</v>
      </c>
      <c r="R860">
        <v>0</v>
      </c>
      <c r="S860">
        <v>3.2813889999999999</v>
      </c>
      <c r="T860">
        <v>0</v>
      </c>
      <c r="U860">
        <v>0</v>
      </c>
    </row>
    <row r="861" spans="1:21" x14ac:dyDescent="0.25">
      <c r="A861" t="s">
        <v>3448</v>
      </c>
      <c r="B861">
        <v>1</v>
      </c>
      <c r="C861" t="s">
        <v>78</v>
      </c>
      <c r="D861" t="s">
        <v>90</v>
      </c>
      <c r="E861" t="s">
        <v>3449</v>
      </c>
      <c r="F861" t="s">
        <v>247</v>
      </c>
      <c r="G861" t="s">
        <v>72</v>
      </c>
      <c r="H861" t="s">
        <v>136</v>
      </c>
      <c r="I861" t="s">
        <v>22</v>
      </c>
      <c r="J861" t="s">
        <v>221</v>
      </c>
      <c r="K861" t="s">
        <v>3450</v>
      </c>
      <c r="L861" t="s">
        <v>3451</v>
      </c>
      <c r="M861">
        <v>2.6170544439999999</v>
      </c>
      <c r="N861">
        <v>0</v>
      </c>
      <c r="O861">
        <v>2092</v>
      </c>
      <c r="P861">
        <v>0</v>
      </c>
      <c r="Q861">
        <v>1</v>
      </c>
      <c r="R861">
        <v>0</v>
      </c>
      <c r="S861">
        <v>5474.8778970000003</v>
      </c>
      <c r="T861">
        <v>0</v>
      </c>
      <c r="U861">
        <v>2.617054</v>
      </c>
    </row>
    <row r="862" spans="1:21" x14ac:dyDescent="0.25">
      <c r="A862" t="s">
        <v>3452</v>
      </c>
      <c r="B862">
        <v>1</v>
      </c>
      <c r="C862" t="s">
        <v>78</v>
      </c>
      <c r="D862" t="s">
        <v>97</v>
      </c>
      <c r="E862" t="s">
        <v>3453</v>
      </c>
      <c r="F862" t="s">
        <v>231</v>
      </c>
      <c r="G862" t="s">
        <v>71</v>
      </c>
      <c r="H862" t="s">
        <v>136</v>
      </c>
      <c r="I862" t="s">
        <v>22</v>
      </c>
      <c r="J862" t="s">
        <v>131</v>
      </c>
      <c r="K862" t="s">
        <v>3454</v>
      </c>
      <c r="L862" t="s">
        <v>3455</v>
      </c>
      <c r="M862">
        <v>2.1411111109999998</v>
      </c>
      <c r="N862">
        <v>0</v>
      </c>
      <c r="O862">
        <v>1</v>
      </c>
      <c r="P862">
        <v>0</v>
      </c>
      <c r="Q862">
        <v>0</v>
      </c>
      <c r="R862">
        <v>0</v>
      </c>
      <c r="S862">
        <v>2.141111</v>
      </c>
      <c r="T862">
        <v>0</v>
      </c>
      <c r="U862">
        <v>0</v>
      </c>
    </row>
    <row r="863" spans="1:21" x14ac:dyDescent="0.25">
      <c r="A863" t="s">
        <v>3456</v>
      </c>
      <c r="B863">
        <v>1</v>
      </c>
      <c r="C863" t="s">
        <v>78</v>
      </c>
      <c r="D863" t="s">
        <v>91</v>
      </c>
      <c r="E863" t="s">
        <v>3457</v>
      </c>
      <c r="F863" t="s">
        <v>296</v>
      </c>
      <c r="G863" t="s">
        <v>72</v>
      </c>
      <c r="H863" t="s">
        <v>136</v>
      </c>
      <c r="I863" t="s">
        <v>22</v>
      </c>
      <c r="J863" t="s">
        <v>221</v>
      </c>
      <c r="K863" t="s">
        <v>3458</v>
      </c>
      <c r="L863" t="s">
        <v>3459</v>
      </c>
      <c r="M863">
        <v>6.8938888880000002</v>
      </c>
      <c r="N863">
        <v>4</v>
      </c>
      <c r="O863">
        <v>79</v>
      </c>
      <c r="P863">
        <v>0</v>
      </c>
      <c r="Q863">
        <v>35</v>
      </c>
      <c r="R863">
        <v>27.575555999999999</v>
      </c>
      <c r="S863">
        <v>544.61722199999997</v>
      </c>
      <c r="T863">
        <v>0</v>
      </c>
      <c r="U863">
        <v>241.28611100000001</v>
      </c>
    </row>
    <row r="864" spans="1:21" x14ac:dyDescent="0.25">
      <c r="A864" t="s">
        <v>3460</v>
      </c>
      <c r="B864">
        <v>1</v>
      </c>
      <c r="C864" t="s">
        <v>78</v>
      </c>
      <c r="D864" t="s">
        <v>92</v>
      </c>
      <c r="E864" t="s">
        <v>3461</v>
      </c>
      <c r="F864" t="s">
        <v>166</v>
      </c>
      <c r="G864" t="s">
        <v>72</v>
      </c>
      <c r="H864" t="s">
        <v>136</v>
      </c>
      <c r="I864" t="s">
        <v>22</v>
      </c>
      <c r="J864" t="s">
        <v>131</v>
      </c>
      <c r="K864" t="s">
        <v>3462</v>
      </c>
      <c r="L864" t="s">
        <v>3463</v>
      </c>
      <c r="M864">
        <v>3.9277777770000002</v>
      </c>
      <c r="N864">
        <v>0</v>
      </c>
      <c r="O864">
        <v>0</v>
      </c>
      <c r="P864">
        <v>22</v>
      </c>
      <c r="Q864">
        <v>571</v>
      </c>
      <c r="R864">
        <v>0</v>
      </c>
      <c r="S864">
        <v>0</v>
      </c>
      <c r="T864">
        <v>86.411111000000005</v>
      </c>
      <c r="U864">
        <v>2242.7611109999998</v>
      </c>
    </row>
    <row r="865" spans="1:21" x14ac:dyDescent="0.25">
      <c r="A865" t="s">
        <v>3464</v>
      </c>
      <c r="B865">
        <v>1</v>
      </c>
      <c r="C865" t="s">
        <v>78</v>
      </c>
      <c r="D865" t="s">
        <v>92</v>
      </c>
      <c r="E865" t="s">
        <v>3465</v>
      </c>
      <c r="F865" t="s">
        <v>166</v>
      </c>
      <c r="G865" t="s">
        <v>72</v>
      </c>
      <c r="H865" t="s">
        <v>136</v>
      </c>
      <c r="I865" t="s">
        <v>22</v>
      </c>
      <c r="J865" t="s">
        <v>131</v>
      </c>
      <c r="K865" t="s">
        <v>3466</v>
      </c>
      <c r="L865" t="s">
        <v>3467</v>
      </c>
      <c r="M865">
        <v>2.3263888879999999</v>
      </c>
      <c r="N865">
        <v>0</v>
      </c>
      <c r="O865">
        <v>3506</v>
      </c>
      <c r="P865">
        <v>0</v>
      </c>
      <c r="Q865">
        <v>134</v>
      </c>
      <c r="R865">
        <v>0</v>
      </c>
      <c r="S865">
        <v>8156.3194409999996</v>
      </c>
      <c r="T865">
        <v>0</v>
      </c>
      <c r="U865">
        <v>311.73611099999999</v>
      </c>
    </row>
    <row r="866" spans="1:21" x14ac:dyDescent="0.25">
      <c r="A866" t="s">
        <v>3468</v>
      </c>
      <c r="B866">
        <v>1</v>
      </c>
      <c r="C866" t="s">
        <v>78</v>
      </c>
      <c r="D866" t="s">
        <v>86</v>
      </c>
      <c r="E866" t="s">
        <v>3469</v>
      </c>
      <c r="F866" t="s">
        <v>231</v>
      </c>
      <c r="G866" t="s">
        <v>71</v>
      </c>
      <c r="H866" t="s">
        <v>136</v>
      </c>
      <c r="I866" t="s">
        <v>22</v>
      </c>
      <c r="J866" t="s">
        <v>131</v>
      </c>
      <c r="K866" t="s">
        <v>3470</v>
      </c>
      <c r="L866" t="s">
        <v>3471</v>
      </c>
      <c r="M866">
        <v>0.85083333299999997</v>
      </c>
      <c r="N866">
        <v>0</v>
      </c>
      <c r="O866">
        <v>0</v>
      </c>
      <c r="P866">
        <v>0</v>
      </c>
      <c r="Q866">
        <v>2</v>
      </c>
      <c r="R866">
        <v>0</v>
      </c>
      <c r="S866">
        <v>0</v>
      </c>
      <c r="T866">
        <v>0</v>
      </c>
      <c r="U866">
        <v>1.701667</v>
      </c>
    </row>
    <row r="867" spans="1:21" x14ac:dyDescent="0.25">
      <c r="A867" t="s">
        <v>3472</v>
      </c>
      <c r="B867">
        <v>1</v>
      </c>
      <c r="C867" t="s">
        <v>78</v>
      </c>
      <c r="D867" t="s">
        <v>105</v>
      </c>
      <c r="E867" t="s">
        <v>775</v>
      </c>
      <c r="F867" t="s">
        <v>166</v>
      </c>
      <c r="G867" t="s">
        <v>72</v>
      </c>
      <c r="H867" t="s">
        <v>136</v>
      </c>
      <c r="I867" t="s">
        <v>22</v>
      </c>
      <c r="J867" t="s">
        <v>131</v>
      </c>
      <c r="K867" t="s">
        <v>3473</v>
      </c>
      <c r="L867" t="s">
        <v>3474</v>
      </c>
      <c r="M867">
        <v>0.45111111100000001</v>
      </c>
      <c r="N867">
        <v>52</v>
      </c>
      <c r="O867">
        <v>6102</v>
      </c>
      <c r="P867">
        <v>43</v>
      </c>
      <c r="Q867">
        <v>147</v>
      </c>
      <c r="R867">
        <v>23.457778000000001</v>
      </c>
      <c r="S867">
        <v>2752.679999</v>
      </c>
      <c r="T867">
        <v>19.397777999999999</v>
      </c>
      <c r="U867">
        <v>66.313333</v>
      </c>
    </row>
    <row r="868" spans="1:21" x14ac:dyDescent="0.25">
      <c r="A868" t="s">
        <v>3475</v>
      </c>
      <c r="B868">
        <v>1</v>
      </c>
      <c r="C868" t="s">
        <v>79</v>
      </c>
      <c r="D868" t="s">
        <v>114</v>
      </c>
      <c r="E868" t="s">
        <v>3476</v>
      </c>
      <c r="F868" t="s">
        <v>3351</v>
      </c>
      <c r="G868" t="s">
        <v>71</v>
      </c>
      <c r="H868" t="s">
        <v>136</v>
      </c>
      <c r="I868" t="s">
        <v>22</v>
      </c>
      <c r="J868" t="s">
        <v>131</v>
      </c>
      <c r="K868" t="s">
        <v>3477</v>
      </c>
      <c r="L868" t="s">
        <v>3478</v>
      </c>
      <c r="M868">
        <v>0.61722222199999999</v>
      </c>
      <c r="N868">
        <v>0</v>
      </c>
      <c r="O868">
        <v>4</v>
      </c>
      <c r="P868">
        <v>0</v>
      </c>
      <c r="Q868">
        <v>0</v>
      </c>
      <c r="R868">
        <v>0</v>
      </c>
      <c r="S868">
        <v>2.4688889999999999</v>
      </c>
      <c r="T868">
        <v>0</v>
      </c>
      <c r="U868">
        <v>0</v>
      </c>
    </row>
    <row r="869" spans="1:21" x14ac:dyDescent="0.25">
      <c r="A869" t="s">
        <v>3479</v>
      </c>
      <c r="B869">
        <v>1</v>
      </c>
      <c r="C869" t="s">
        <v>79</v>
      </c>
      <c r="D869" t="s">
        <v>114</v>
      </c>
      <c r="E869" t="s">
        <v>3480</v>
      </c>
      <c r="F869" t="s">
        <v>934</v>
      </c>
      <c r="G869" t="s">
        <v>71</v>
      </c>
      <c r="H869" t="s">
        <v>136</v>
      </c>
      <c r="I869" t="s">
        <v>22</v>
      </c>
      <c r="J869" t="s">
        <v>131</v>
      </c>
      <c r="K869" t="s">
        <v>3481</v>
      </c>
      <c r="L869" t="s">
        <v>3482</v>
      </c>
      <c r="M869">
        <v>1.1811111110000001</v>
      </c>
      <c r="N869">
        <v>0</v>
      </c>
      <c r="O869">
        <v>11</v>
      </c>
      <c r="P869">
        <v>0</v>
      </c>
      <c r="Q869">
        <v>0</v>
      </c>
      <c r="R869">
        <v>0</v>
      </c>
      <c r="S869">
        <v>12.992222</v>
      </c>
      <c r="T869">
        <v>0</v>
      </c>
      <c r="U869">
        <v>0</v>
      </c>
    </row>
    <row r="870" spans="1:21" x14ac:dyDescent="0.25">
      <c r="A870" t="s">
        <v>3483</v>
      </c>
      <c r="B870">
        <v>1</v>
      </c>
      <c r="C870" t="s">
        <v>79</v>
      </c>
      <c r="D870" t="s">
        <v>123</v>
      </c>
      <c r="E870" t="s">
        <v>1535</v>
      </c>
      <c r="F870" t="s">
        <v>166</v>
      </c>
      <c r="G870" t="s">
        <v>72</v>
      </c>
      <c r="H870" t="s">
        <v>136</v>
      </c>
      <c r="I870" t="s">
        <v>22</v>
      </c>
      <c r="J870" t="s">
        <v>131</v>
      </c>
      <c r="K870" t="s">
        <v>3484</v>
      </c>
      <c r="L870" t="s">
        <v>3485</v>
      </c>
      <c r="M870">
        <v>1.3825000000000001</v>
      </c>
      <c r="N870">
        <v>0</v>
      </c>
      <c r="O870">
        <v>318</v>
      </c>
      <c r="P870">
        <v>2</v>
      </c>
      <c r="Q870">
        <v>46</v>
      </c>
      <c r="R870">
        <v>0</v>
      </c>
      <c r="S870">
        <v>439.63499999999999</v>
      </c>
      <c r="T870">
        <v>2.7650000000000001</v>
      </c>
      <c r="U870">
        <v>63.594999999999999</v>
      </c>
    </row>
    <row r="871" spans="1:21" x14ac:dyDescent="0.25">
      <c r="A871" t="s">
        <v>3486</v>
      </c>
      <c r="B871">
        <v>1</v>
      </c>
      <c r="C871" t="s">
        <v>78</v>
      </c>
      <c r="D871" t="s">
        <v>82</v>
      </c>
      <c r="E871" t="s">
        <v>3487</v>
      </c>
      <c r="F871" t="s">
        <v>921</v>
      </c>
      <c r="G871" t="s">
        <v>71</v>
      </c>
      <c r="H871" t="s">
        <v>136</v>
      </c>
      <c r="I871" t="s">
        <v>22</v>
      </c>
      <c r="J871" t="s">
        <v>131</v>
      </c>
      <c r="K871" t="s">
        <v>3488</v>
      </c>
      <c r="L871" t="s">
        <v>3489</v>
      </c>
      <c r="M871">
        <v>0.35805555500000003</v>
      </c>
      <c r="N871">
        <v>0</v>
      </c>
      <c r="O871">
        <v>824</v>
      </c>
      <c r="P871">
        <v>0</v>
      </c>
      <c r="Q871">
        <v>0</v>
      </c>
      <c r="R871">
        <v>0</v>
      </c>
      <c r="S871">
        <v>295.03777700000001</v>
      </c>
      <c r="T871">
        <v>0</v>
      </c>
      <c r="U871">
        <v>0</v>
      </c>
    </row>
    <row r="872" spans="1:21" x14ac:dyDescent="0.25">
      <c r="A872" t="s">
        <v>3490</v>
      </c>
      <c r="B872">
        <v>1</v>
      </c>
      <c r="C872" t="s">
        <v>78</v>
      </c>
      <c r="D872" t="s">
        <v>95</v>
      </c>
      <c r="E872" t="s">
        <v>2184</v>
      </c>
      <c r="F872" t="s">
        <v>313</v>
      </c>
      <c r="G872" t="s">
        <v>71</v>
      </c>
      <c r="H872" t="s">
        <v>136</v>
      </c>
      <c r="I872" t="s">
        <v>22</v>
      </c>
      <c r="J872" t="s">
        <v>131</v>
      </c>
      <c r="K872" t="s">
        <v>3491</v>
      </c>
      <c r="L872" t="s">
        <v>3492</v>
      </c>
      <c r="M872">
        <v>1.136111111</v>
      </c>
      <c r="N872">
        <v>0</v>
      </c>
      <c r="O872">
        <v>0</v>
      </c>
      <c r="P872">
        <v>0</v>
      </c>
      <c r="Q872">
        <v>3</v>
      </c>
      <c r="R872">
        <v>0</v>
      </c>
      <c r="S872">
        <v>0</v>
      </c>
      <c r="T872">
        <v>0</v>
      </c>
      <c r="U872">
        <v>3.4083329999999998</v>
      </c>
    </row>
    <row r="873" spans="1:21" x14ac:dyDescent="0.25">
      <c r="A873" t="s">
        <v>3493</v>
      </c>
      <c r="B873">
        <v>1</v>
      </c>
      <c r="C873" t="s">
        <v>78</v>
      </c>
      <c r="D873" t="s">
        <v>95</v>
      </c>
      <c r="E873" t="s">
        <v>3494</v>
      </c>
      <c r="F873" t="s">
        <v>166</v>
      </c>
      <c r="G873" t="s">
        <v>72</v>
      </c>
      <c r="H873" t="s">
        <v>136</v>
      </c>
      <c r="I873" t="s">
        <v>22</v>
      </c>
      <c r="J873" t="s">
        <v>131</v>
      </c>
      <c r="K873" t="s">
        <v>3495</v>
      </c>
      <c r="L873" t="s">
        <v>3496</v>
      </c>
      <c r="M873">
        <v>0.638055555</v>
      </c>
      <c r="N873">
        <v>14</v>
      </c>
      <c r="O873">
        <v>4845</v>
      </c>
      <c r="P873">
        <v>18</v>
      </c>
      <c r="Q873">
        <v>857</v>
      </c>
      <c r="R873">
        <v>8.9327780000000008</v>
      </c>
      <c r="S873">
        <v>3091.3791639999999</v>
      </c>
      <c r="T873">
        <v>11.484999999999999</v>
      </c>
      <c r="U873">
        <v>546.81361100000004</v>
      </c>
    </row>
    <row r="874" spans="1:21" x14ac:dyDescent="0.25">
      <c r="A874" t="s">
        <v>3497</v>
      </c>
      <c r="B874">
        <v>1</v>
      </c>
      <c r="C874" t="s">
        <v>78</v>
      </c>
      <c r="D874" t="s">
        <v>95</v>
      </c>
      <c r="E874" t="s">
        <v>3498</v>
      </c>
      <c r="F874" t="s">
        <v>780</v>
      </c>
      <c r="G874" t="s">
        <v>71</v>
      </c>
      <c r="H874" t="s">
        <v>136</v>
      </c>
      <c r="I874" t="s">
        <v>22</v>
      </c>
      <c r="J874" t="s">
        <v>131</v>
      </c>
      <c r="K874" t="s">
        <v>3499</v>
      </c>
      <c r="L874" t="s">
        <v>3500</v>
      </c>
      <c r="M874">
        <v>1.135555555</v>
      </c>
      <c r="N874">
        <v>0</v>
      </c>
      <c r="O874">
        <v>0</v>
      </c>
      <c r="P874">
        <v>0</v>
      </c>
      <c r="Q874">
        <v>97</v>
      </c>
      <c r="R874">
        <v>0</v>
      </c>
      <c r="S874">
        <v>0</v>
      </c>
      <c r="T874">
        <v>0</v>
      </c>
      <c r="U874">
        <v>110.148889</v>
      </c>
    </row>
    <row r="875" spans="1:21" x14ac:dyDescent="0.25">
      <c r="A875" t="s">
        <v>3501</v>
      </c>
      <c r="B875">
        <v>1</v>
      </c>
      <c r="C875" t="s">
        <v>79</v>
      </c>
      <c r="D875" t="s">
        <v>114</v>
      </c>
      <c r="E875" t="s">
        <v>3502</v>
      </c>
      <c r="F875" t="s">
        <v>247</v>
      </c>
      <c r="G875" t="s">
        <v>71</v>
      </c>
      <c r="H875" t="s">
        <v>136</v>
      </c>
      <c r="I875" t="s">
        <v>22</v>
      </c>
      <c r="J875" t="s">
        <v>221</v>
      </c>
      <c r="K875" t="s">
        <v>3503</v>
      </c>
      <c r="L875" t="s">
        <v>3504</v>
      </c>
      <c r="M875">
        <v>2.125277777</v>
      </c>
      <c r="N875">
        <v>0</v>
      </c>
      <c r="O875">
        <v>753</v>
      </c>
      <c r="P875">
        <v>0</v>
      </c>
      <c r="Q875">
        <v>0</v>
      </c>
      <c r="R875">
        <v>0</v>
      </c>
      <c r="S875">
        <v>1600.3341660000001</v>
      </c>
      <c r="T875">
        <v>0</v>
      </c>
      <c r="U875">
        <v>0</v>
      </c>
    </row>
    <row r="876" spans="1:21" x14ac:dyDescent="0.25">
      <c r="A876" t="s">
        <v>3505</v>
      </c>
      <c r="B876">
        <v>1</v>
      </c>
      <c r="C876" t="s">
        <v>78</v>
      </c>
      <c r="D876" t="s">
        <v>85</v>
      </c>
      <c r="E876" t="s">
        <v>3506</v>
      </c>
      <c r="F876" t="s">
        <v>2201</v>
      </c>
      <c r="G876" t="s">
        <v>71</v>
      </c>
      <c r="H876" t="s">
        <v>136</v>
      </c>
      <c r="I876" t="s">
        <v>22</v>
      </c>
      <c r="J876" t="s">
        <v>221</v>
      </c>
      <c r="K876" t="s">
        <v>3507</v>
      </c>
      <c r="L876" t="s">
        <v>3508</v>
      </c>
      <c r="M876">
        <v>2.707433333</v>
      </c>
      <c r="N876">
        <v>0</v>
      </c>
      <c r="O876">
        <v>19</v>
      </c>
      <c r="P876">
        <v>0</v>
      </c>
      <c r="Q876">
        <v>0</v>
      </c>
      <c r="R876">
        <v>0</v>
      </c>
      <c r="S876">
        <v>51.441232999999997</v>
      </c>
      <c r="T876">
        <v>0</v>
      </c>
      <c r="U876">
        <v>0</v>
      </c>
    </row>
    <row r="877" spans="1:21" x14ac:dyDescent="0.25">
      <c r="A877" t="s">
        <v>3509</v>
      </c>
      <c r="B877">
        <v>1</v>
      </c>
      <c r="C877" t="s">
        <v>78</v>
      </c>
      <c r="D877" t="s">
        <v>80</v>
      </c>
      <c r="E877" t="s">
        <v>3510</v>
      </c>
      <c r="F877" t="s">
        <v>129</v>
      </c>
      <c r="G877" t="s">
        <v>72</v>
      </c>
      <c r="H877" t="s">
        <v>136</v>
      </c>
      <c r="I877" t="s">
        <v>22</v>
      </c>
      <c r="J877" t="s">
        <v>131</v>
      </c>
      <c r="K877" t="s">
        <v>3511</v>
      </c>
      <c r="L877" t="s">
        <v>3512</v>
      </c>
      <c r="M877">
        <v>0.49027777700000003</v>
      </c>
      <c r="N877">
        <v>2</v>
      </c>
      <c r="O877">
        <v>2632</v>
      </c>
      <c r="P877">
        <v>0</v>
      </c>
      <c r="Q877">
        <v>0</v>
      </c>
      <c r="R877">
        <v>0.98055599999999998</v>
      </c>
      <c r="S877">
        <v>1290.4111089999999</v>
      </c>
      <c r="T877">
        <v>0</v>
      </c>
      <c r="U877">
        <v>0</v>
      </c>
    </row>
    <row r="878" spans="1:21" x14ac:dyDescent="0.25">
      <c r="A878" t="s">
        <v>3513</v>
      </c>
      <c r="B878">
        <v>1</v>
      </c>
      <c r="C878" t="s">
        <v>78</v>
      </c>
      <c r="D878" t="s">
        <v>80</v>
      </c>
      <c r="E878" t="s">
        <v>3514</v>
      </c>
      <c r="F878" t="s">
        <v>129</v>
      </c>
      <c r="G878" t="s">
        <v>72</v>
      </c>
      <c r="H878" t="s">
        <v>130</v>
      </c>
      <c r="I878" t="s">
        <v>22</v>
      </c>
      <c r="J878" t="s">
        <v>131</v>
      </c>
      <c r="K878" t="s">
        <v>3515</v>
      </c>
      <c r="L878" t="s">
        <v>3516</v>
      </c>
      <c r="M878">
        <v>4.0285000000000001E-2</v>
      </c>
      <c r="N878">
        <v>0</v>
      </c>
      <c r="O878">
        <v>1004</v>
      </c>
      <c r="P878">
        <v>0</v>
      </c>
      <c r="Q878">
        <v>0</v>
      </c>
      <c r="R878">
        <v>0</v>
      </c>
      <c r="S878">
        <v>40.44614</v>
      </c>
      <c r="T878">
        <v>0</v>
      </c>
      <c r="U878">
        <v>0</v>
      </c>
    </row>
    <row r="879" spans="1:21" x14ac:dyDescent="0.25">
      <c r="A879" t="s">
        <v>3517</v>
      </c>
      <c r="B879">
        <v>1</v>
      </c>
      <c r="C879" t="s">
        <v>78</v>
      </c>
      <c r="D879" t="s">
        <v>80</v>
      </c>
      <c r="E879" t="s">
        <v>3518</v>
      </c>
      <c r="F879" t="s">
        <v>129</v>
      </c>
      <c r="G879" t="s">
        <v>72</v>
      </c>
      <c r="H879" t="s">
        <v>136</v>
      </c>
      <c r="I879" t="s">
        <v>22</v>
      </c>
      <c r="J879" t="s">
        <v>131</v>
      </c>
      <c r="K879" t="s">
        <v>3519</v>
      </c>
      <c r="L879" t="s">
        <v>3520</v>
      </c>
      <c r="M879">
        <v>0.25638888799999998</v>
      </c>
      <c r="N879">
        <v>0</v>
      </c>
      <c r="O879">
        <v>68</v>
      </c>
      <c r="P879">
        <v>0</v>
      </c>
      <c r="Q879">
        <v>0</v>
      </c>
      <c r="R879">
        <v>0</v>
      </c>
      <c r="S879">
        <v>17.434443999999999</v>
      </c>
      <c r="T879">
        <v>0</v>
      </c>
      <c r="U879">
        <v>0</v>
      </c>
    </row>
    <row r="880" spans="1:21" x14ac:dyDescent="0.25">
      <c r="A880" t="s">
        <v>3521</v>
      </c>
      <c r="B880">
        <v>1</v>
      </c>
      <c r="C880" t="s">
        <v>78</v>
      </c>
      <c r="D880" t="s">
        <v>91</v>
      </c>
      <c r="E880" t="s">
        <v>3522</v>
      </c>
      <c r="F880" t="s">
        <v>166</v>
      </c>
      <c r="G880" t="s">
        <v>72</v>
      </c>
      <c r="H880" t="s">
        <v>136</v>
      </c>
      <c r="I880" t="s">
        <v>22</v>
      </c>
      <c r="J880" t="s">
        <v>131</v>
      </c>
      <c r="K880" t="s">
        <v>3523</v>
      </c>
      <c r="L880" t="s">
        <v>3524</v>
      </c>
      <c r="M880">
        <v>0.46689166599999998</v>
      </c>
      <c r="N880">
        <v>8</v>
      </c>
      <c r="O880">
        <v>687</v>
      </c>
      <c r="P880">
        <v>0</v>
      </c>
      <c r="Q880">
        <v>8</v>
      </c>
      <c r="R880">
        <v>3.7351329999999998</v>
      </c>
      <c r="S880">
        <v>320.75457499999999</v>
      </c>
      <c r="T880">
        <v>0</v>
      </c>
      <c r="U880">
        <v>3.7351329999999998</v>
      </c>
    </row>
    <row r="881" spans="1:21" x14ac:dyDescent="0.25">
      <c r="A881" t="s">
        <v>3525</v>
      </c>
      <c r="B881">
        <v>1</v>
      </c>
      <c r="C881" t="s">
        <v>78</v>
      </c>
      <c r="D881" t="s">
        <v>80</v>
      </c>
      <c r="E881" t="s">
        <v>3526</v>
      </c>
      <c r="F881" t="s">
        <v>129</v>
      </c>
      <c r="G881" t="s">
        <v>72</v>
      </c>
      <c r="H881" t="s">
        <v>136</v>
      </c>
      <c r="I881" t="s">
        <v>22</v>
      </c>
      <c r="J881" t="s">
        <v>131</v>
      </c>
      <c r="K881" t="s">
        <v>3527</v>
      </c>
      <c r="L881" t="s">
        <v>3528</v>
      </c>
      <c r="M881">
        <v>0.25881944400000001</v>
      </c>
      <c r="N881">
        <v>4</v>
      </c>
      <c r="O881">
        <v>7505</v>
      </c>
      <c r="P881">
        <v>0</v>
      </c>
      <c r="Q881">
        <v>5</v>
      </c>
      <c r="R881">
        <v>1.0352779999999999</v>
      </c>
      <c r="S881">
        <v>1942.4399269999999</v>
      </c>
      <c r="T881">
        <v>0</v>
      </c>
      <c r="U881">
        <v>1.2940970000000001</v>
      </c>
    </row>
    <row r="882" spans="1:21" x14ac:dyDescent="0.25">
      <c r="A882" t="s">
        <v>3529</v>
      </c>
      <c r="B882">
        <v>1</v>
      </c>
      <c r="C882" t="s">
        <v>78</v>
      </c>
      <c r="D882" t="s">
        <v>94</v>
      </c>
      <c r="E882" t="s">
        <v>3530</v>
      </c>
      <c r="F882" t="s">
        <v>921</v>
      </c>
      <c r="G882" t="s">
        <v>71</v>
      </c>
      <c r="H882" t="s">
        <v>136</v>
      </c>
      <c r="I882" t="s">
        <v>22</v>
      </c>
      <c r="J882" t="s">
        <v>131</v>
      </c>
      <c r="K882" t="s">
        <v>3531</v>
      </c>
      <c r="L882" t="s">
        <v>3532</v>
      </c>
      <c r="M882">
        <v>1.355277777</v>
      </c>
      <c r="N882">
        <v>0</v>
      </c>
      <c r="O882">
        <v>192</v>
      </c>
      <c r="P882">
        <v>0</v>
      </c>
      <c r="Q882">
        <v>0</v>
      </c>
      <c r="R882">
        <v>0</v>
      </c>
      <c r="S882">
        <v>260.21333299999998</v>
      </c>
      <c r="T882">
        <v>0</v>
      </c>
      <c r="U882">
        <v>0</v>
      </c>
    </row>
    <row r="883" spans="1:21" x14ac:dyDescent="0.25">
      <c r="A883" t="s">
        <v>3533</v>
      </c>
      <c r="B883">
        <v>1</v>
      </c>
      <c r="C883" t="s">
        <v>79</v>
      </c>
      <c r="D883" t="s">
        <v>114</v>
      </c>
      <c r="E883" t="s">
        <v>3534</v>
      </c>
      <c r="F883" t="s">
        <v>892</v>
      </c>
      <c r="G883" t="s">
        <v>71</v>
      </c>
      <c r="H883" t="s">
        <v>136</v>
      </c>
      <c r="I883" t="s">
        <v>22</v>
      </c>
      <c r="J883" t="s">
        <v>131</v>
      </c>
      <c r="K883" t="s">
        <v>3535</v>
      </c>
      <c r="L883" t="s">
        <v>3536</v>
      </c>
      <c r="M883">
        <v>1.2547222220000001</v>
      </c>
      <c r="N883">
        <v>0</v>
      </c>
      <c r="O883">
        <v>347</v>
      </c>
      <c r="P883">
        <v>0</v>
      </c>
      <c r="Q883">
        <v>6</v>
      </c>
      <c r="R883">
        <v>0</v>
      </c>
      <c r="S883">
        <v>435.38861100000003</v>
      </c>
      <c r="T883">
        <v>0</v>
      </c>
      <c r="U883">
        <v>7.5283329999999999</v>
      </c>
    </row>
    <row r="884" spans="1:21" x14ac:dyDescent="0.25">
      <c r="A884" t="s">
        <v>3537</v>
      </c>
      <c r="B884">
        <v>1</v>
      </c>
      <c r="C884" t="s">
        <v>78</v>
      </c>
      <c r="D884" t="s">
        <v>81</v>
      </c>
      <c r="E884" t="s">
        <v>3538</v>
      </c>
      <c r="F884" t="s">
        <v>247</v>
      </c>
      <c r="G884" t="s">
        <v>71</v>
      </c>
      <c r="H884" t="s">
        <v>136</v>
      </c>
      <c r="I884" t="s">
        <v>22</v>
      </c>
      <c r="J884" t="s">
        <v>221</v>
      </c>
      <c r="K884" t="s">
        <v>3539</v>
      </c>
      <c r="L884" t="s">
        <v>3540</v>
      </c>
      <c r="M884">
        <v>9.6397222219999996</v>
      </c>
      <c r="N884">
        <v>0</v>
      </c>
      <c r="O884">
        <v>2</v>
      </c>
      <c r="P884">
        <v>0</v>
      </c>
      <c r="Q884">
        <v>0</v>
      </c>
      <c r="R884">
        <v>0</v>
      </c>
      <c r="S884">
        <v>19.279444000000002</v>
      </c>
      <c r="T884">
        <v>0</v>
      </c>
      <c r="U884">
        <v>0</v>
      </c>
    </row>
    <row r="885" spans="1:21" x14ac:dyDescent="0.25">
      <c r="A885" t="s">
        <v>3541</v>
      </c>
      <c r="B885">
        <v>1</v>
      </c>
      <c r="C885" t="s">
        <v>78</v>
      </c>
      <c r="D885" t="s">
        <v>80</v>
      </c>
      <c r="E885" t="s">
        <v>3542</v>
      </c>
      <c r="F885" t="s">
        <v>129</v>
      </c>
      <c r="G885" t="s">
        <v>72</v>
      </c>
      <c r="H885" t="s">
        <v>136</v>
      </c>
      <c r="I885" t="s">
        <v>22</v>
      </c>
      <c r="J885" t="s">
        <v>131</v>
      </c>
      <c r="K885" t="s">
        <v>3543</v>
      </c>
      <c r="L885" t="s">
        <v>3544</v>
      </c>
      <c r="M885">
        <v>0.59</v>
      </c>
      <c r="N885">
        <v>2</v>
      </c>
      <c r="O885">
        <v>216</v>
      </c>
      <c r="P885">
        <v>0</v>
      </c>
      <c r="Q885">
        <v>0</v>
      </c>
      <c r="R885">
        <v>1.18</v>
      </c>
      <c r="S885">
        <v>127.44</v>
      </c>
      <c r="T885">
        <v>0</v>
      </c>
      <c r="U885">
        <v>0</v>
      </c>
    </row>
    <row r="886" spans="1:21" x14ac:dyDescent="0.25">
      <c r="A886" t="s">
        <v>3545</v>
      </c>
      <c r="B886">
        <v>1</v>
      </c>
      <c r="C886" t="s">
        <v>78</v>
      </c>
      <c r="D886" t="s">
        <v>80</v>
      </c>
      <c r="E886" t="s">
        <v>3526</v>
      </c>
      <c r="F886" t="s">
        <v>129</v>
      </c>
      <c r="G886" t="s">
        <v>72</v>
      </c>
      <c r="H886" t="s">
        <v>136</v>
      </c>
      <c r="I886" t="s">
        <v>22</v>
      </c>
      <c r="J886" t="s">
        <v>131</v>
      </c>
      <c r="K886" t="s">
        <v>3511</v>
      </c>
      <c r="L886" t="s">
        <v>3546</v>
      </c>
      <c r="M886">
        <v>0.57750000000000001</v>
      </c>
      <c r="N886">
        <v>4</v>
      </c>
      <c r="O886">
        <v>7531</v>
      </c>
      <c r="P886">
        <v>0</v>
      </c>
      <c r="Q886">
        <v>5</v>
      </c>
      <c r="R886">
        <v>2.31</v>
      </c>
      <c r="S886">
        <v>4349.1525000000001</v>
      </c>
      <c r="T886">
        <v>0</v>
      </c>
      <c r="U886">
        <v>2.8875000000000002</v>
      </c>
    </row>
    <row r="887" spans="1:21" x14ac:dyDescent="0.25">
      <c r="A887" t="s">
        <v>3547</v>
      </c>
      <c r="B887">
        <v>1</v>
      </c>
      <c r="C887" t="s">
        <v>78</v>
      </c>
      <c r="D887" t="s">
        <v>80</v>
      </c>
      <c r="E887" t="s">
        <v>3548</v>
      </c>
      <c r="F887" t="s">
        <v>1685</v>
      </c>
      <c r="G887" t="s">
        <v>71</v>
      </c>
      <c r="H887" t="s">
        <v>136</v>
      </c>
      <c r="I887" t="s">
        <v>22</v>
      </c>
      <c r="J887" t="s">
        <v>131</v>
      </c>
      <c r="K887" t="s">
        <v>3549</v>
      </c>
      <c r="L887" t="s">
        <v>3550</v>
      </c>
      <c r="M887">
        <v>1.0525</v>
      </c>
      <c r="N887">
        <v>0</v>
      </c>
      <c r="O887">
        <v>159</v>
      </c>
      <c r="P887">
        <v>0</v>
      </c>
      <c r="Q887">
        <v>0</v>
      </c>
      <c r="R887">
        <v>0</v>
      </c>
      <c r="S887">
        <v>167.3475</v>
      </c>
      <c r="T887">
        <v>0</v>
      </c>
      <c r="U887">
        <v>0</v>
      </c>
    </row>
    <row r="888" spans="1:21" x14ac:dyDescent="0.25">
      <c r="A888" t="s">
        <v>3551</v>
      </c>
      <c r="B888">
        <v>1</v>
      </c>
      <c r="C888" t="s">
        <v>78</v>
      </c>
      <c r="D888" t="s">
        <v>80</v>
      </c>
      <c r="E888" t="s">
        <v>3552</v>
      </c>
      <c r="F888" t="s">
        <v>129</v>
      </c>
      <c r="G888" t="s">
        <v>72</v>
      </c>
      <c r="H888" t="s">
        <v>136</v>
      </c>
      <c r="I888" t="s">
        <v>22</v>
      </c>
      <c r="J888" t="s">
        <v>131</v>
      </c>
      <c r="K888" t="s">
        <v>3553</v>
      </c>
      <c r="L888" t="s">
        <v>3554</v>
      </c>
      <c r="M888">
        <v>7.0277777E-2</v>
      </c>
      <c r="N888">
        <v>0</v>
      </c>
      <c r="O888">
        <v>4520</v>
      </c>
      <c r="P888">
        <v>0</v>
      </c>
      <c r="Q888">
        <v>0</v>
      </c>
      <c r="R888">
        <v>0</v>
      </c>
      <c r="S888">
        <v>317.655552</v>
      </c>
      <c r="T888">
        <v>0</v>
      </c>
      <c r="U888">
        <v>0</v>
      </c>
    </row>
    <row r="889" spans="1:21" x14ac:dyDescent="0.25">
      <c r="A889" t="s">
        <v>3555</v>
      </c>
      <c r="B889">
        <v>1</v>
      </c>
      <c r="C889" t="s">
        <v>78</v>
      </c>
      <c r="D889" t="s">
        <v>80</v>
      </c>
      <c r="E889" t="s">
        <v>3518</v>
      </c>
      <c r="F889" t="s">
        <v>129</v>
      </c>
      <c r="G889" t="s">
        <v>72</v>
      </c>
      <c r="H889" t="s">
        <v>136</v>
      </c>
      <c r="I889" t="s">
        <v>22</v>
      </c>
      <c r="J889" t="s">
        <v>131</v>
      </c>
      <c r="K889" t="s">
        <v>3556</v>
      </c>
      <c r="L889" t="s">
        <v>3557</v>
      </c>
      <c r="M889">
        <v>0.21</v>
      </c>
      <c r="N889">
        <v>0</v>
      </c>
      <c r="O889">
        <v>68</v>
      </c>
      <c r="P889">
        <v>0</v>
      </c>
      <c r="Q889">
        <v>0</v>
      </c>
      <c r="R889">
        <v>0</v>
      </c>
      <c r="S889">
        <v>14.28</v>
      </c>
      <c r="T889">
        <v>0</v>
      </c>
      <c r="U889">
        <v>0</v>
      </c>
    </row>
    <row r="890" spans="1:21" x14ac:dyDescent="0.25">
      <c r="A890" t="s">
        <v>3558</v>
      </c>
      <c r="B890">
        <v>1</v>
      </c>
      <c r="C890" t="s">
        <v>78</v>
      </c>
      <c r="D890" t="s">
        <v>85</v>
      </c>
      <c r="E890" t="s">
        <v>3559</v>
      </c>
      <c r="F890" t="s">
        <v>231</v>
      </c>
      <c r="G890" t="s">
        <v>71</v>
      </c>
      <c r="H890" t="s">
        <v>136</v>
      </c>
      <c r="I890" t="s">
        <v>22</v>
      </c>
      <c r="J890" t="s">
        <v>131</v>
      </c>
      <c r="K890" t="s">
        <v>3560</v>
      </c>
      <c r="L890" t="s">
        <v>3561</v>
      </c>
      <c r="M890">
        <v>0.92666666600000003</v>
      </c>
      <c r="N890">
        <v>0</v>
      </c>
      <c r="O890">
        <v>2</v>
      </c>
      <c r="P890">
        <v>0</v>
      </c>
      <c r="Q890">
        <v>0</v>
      </c>
      <c r="R890">
        <v>0</v>
      </c>
      <c r="S890">
        <v>1.8533329999999999</v>
      </c>
      <c r="T890">
        <v>0</v>
      </c>
      <c r="U890">
        <v>0</v>
      </c>
    </row>
    <row r="891" spans="1:21" x14ac:dyDescent="0.25">
      <c r="A891" t="s">
        <v>3562</v>
      </c>
      <c r="B891">
        <v>1</v>
      </c>
      <c r="C891" t="s">
        <v>78</v>
      </c>
      <c r="D891" t="s">
        <v>80</v>
      </c>
      <c r="E891" t="s">
        <v>3563</v>
      </c>
      <c r="F891" t="s">
        <v>129</v>
      </c>
      <c r="G891" t="s">
        <v>72</v>
      </c>
      <c r="H891" t="s">
        <v>130</v>
      </c>
      <c r="I891" t="s">
        <v>22</v>
      </c>
      <c r="J891" t="s">
        <v>131</v>
      </c>
      <c r="K891" t="s">
        <v>3564</v>
      </c>
      <c r="L891" t="s">
        <v>3565</v>
      </c>
      <c r="M891">
        <v>1.8630555E-2</v>
      </c>
      <c r="N891">
        <v>1</v>
      </c>
      <c r="O891">
        <v>132</v>
      </c>
      <c r="P891">
        <v>0</v>
      </c>
      <c r="Q891">
        <v>0</v>
      </c>
      <c r="R891">
        <v>1.8631000000000002E-2</v>
      </c>
      <c r="S891">
        <v>2.4592329999999998</v>
      </c>
      <c r="T891">
        <v>0</v>
      </c>
      <c r="U891">
        <v>0</v>
      </c>
    </row>
    <row r="892" spans="1:21" x14ac:dyDescent="0.25">
      <c r="A892" t="s">
        <v>3566</v>
      </c>
      <c r="B892">
        <v>1</v>
      </c>
      <c r="C892" t="s">
        <v>78</v>
      </c>
      <c r="D892" t="s">
        <v>85</v>
      </c>
      <c r="E892" t="s">
        <v>3567</v>
      </c>
      <c r="F892" t="s">
        <v>2201</v>
      </c>
      <c r="G892" t="s">
        <v>71</v>
      </c>
      <c r="H892" t="s">
        <v>136</v>
      </c>
      <c r="I892" t="s">
        <v>22</v>
      </c>
      <c r="J892" t="s">
        <v>221</v>
      </c>
      <c r="K892" t="s">
        <v>3568</v>
      </c>
      <c r="L892" t="s">
        <v>3569</v>
      </c>
      <c r="M892">
        <v>2.3083333330000002</v>
      </c>
      <c r="N892">
        <v>0</v>
      </c>
      <c r="O892">
        <v>11</v>
      </c>
      <c r="P892">
        <v>0</v>
      </c>
      <c r="Q892">
        <v>0</v>
      </c>
      <c r="R892">
        <v>0</v>
      </c>
      <c r="S892">
        <v>25.391667000000002</v>
      </c>
      <c r="T892">
        <v>0</v>
      </c>
      <c r="U892">
        <v>0</v>
      </c>
    </row>
    <row r="893" spans="1:21" x14ac:dyDescent="0.25">
      <c r="A893" t="s">
        <v>3570</v>
      </c>
      <c r="B893">
        <v>1</v>
      </c>
      <c r="C893" t="s">
        <v>78</v>
      </c>
      <c r="D893" t="s">
        <v>90</v>
      </c>
      <c r="E893" t="s">
        <v>3571</v>
      </c>
      <c r="F893" t="s">
        <v>166</v>
      </c>
      <c r="G893" t="s">
        <v>72</v>
      </c>
      <c r="H893" t="s">
        <v>136</v>
      </c>
      <c r="I893" t="s">
        <v>22</v>
      </c>
      <c r="J893" t="s">
        <v>131</v>
      </c>
      <c r="K893" t="s">
        <v>3572</v>
      </c>
      <c r="L893" t="s">
        <v>3573</v>
      </c>
      <c r="M893">
        <v>0.59831111100000001</v>
      </c>
      <c r="N893">
        <v>0</v>
      </c>
      <c r="O893">
        <v>0</v>
      </c>
      <c r="P893">
        <v>14</v>
      </c>
      <c r="Q893">
        <v>291</v>
      </c>
      <c r="R893">
        <v>0</v>
      </c>
      <c r="S893">
        <v>0</v>
      </c>
      <c r="T893">
        <v>8.3763559999999995</v>
      </c>
      <c r="U893">
        <v>174.10853299999999</v>
      </c>
    </row>
    <row r="894" spans="1:21" x14ac:dyDescent="0.25">
      <c r="A894" t="s">
        <v>3574</v>
      </c>
      <c r="B894">
        <v>1</v>
      </c>
      <c r="C894" t="s">
        <v>78</v>
      </c>
      <c r="D894" t="s">
        <v>80</v>
      </c>
      <c r="E894" t="s">
        <v>3514</v>
      </c>
      <c r="F894" t="s">
        <v>129</v>
      </c>
      <c r="G894" t="s">
        <v>72</v>
      </c>
      <c r="H894" t="s">
        <v>136</v>
      </c>
      <c r="I894" t="s">
        <v>22</v>
      </c>
      <c r="J894" t="s">
        <v>131</v>
      </c>
      <c r="K894" t="s">
        <v>3575</v>
      </c>
      <c r="L894" t="s">
        <v>3576</v>
      </c>
      <c r="M894">
        <v>0.168333333</v>
      </c>
      <c r="N894">
        <v>0</v>
      </c>
      <c r="O894">
        <v>1004</v>
      </c>
      <c r="P894">
        <v>0</v>
      </c>
      <c r="Q894">
        <v>0</v>
      </c>
      <c r="R894">
        <v>0</v>
      </c>
      <c r="S894">
        <v>169.006666</v>
      </c>
      <c r="T894">
        <v>0</v>
      </c>
      <c r="U894">
        <v>0</v>
      </c>
    </row>
    <row r="895" spans="1:21" x14ac:dyDescent="0.25">
      <c r="A895" t="s">
        <v>3577</v>
      </c>
      <c r="B895">
        <v>1</v>
      </c>
      <c r="C895" t="s">
        <v>78</v>
      </c>
      <c r="D895" t="s">
        <v>85</v>
      </c>
      <c r="E895" t="s">
        <v>3578</v>
      </c>
      <c r="F895" t="s">
        <v>362</v>
      </c>
      <c r="G895" t="s">
        <v>71</v>
      </c>
      <c r="H895" t="s">
        <v>136</v>
      </c>
      <c r="I895" t="s">
        <v>22</v>
      </c>
      <c r="J895" t="s">
        <v>131</v>
      </c>
      <c r="K895" t="s">
        <v>3579</v>
      </c>
      <c r="L895" t="s">
        <v>3580</v>
      </c>
      <c r="M895">
        <v>1.2866666659999999</v>
      </c>
      <c r="N895">
        <v>0</v>
      </c>
      <c r="O895">
        <v>806</v>
      </c>
      <c r="P895">
        <v>0</v>
      </c>
      <c r="Q895">
        <v>0</v>
      </c>
      <c r="R895">
        <v>0</v>
      </c>
      <c r="S895">
        <v>1037.0533330000001</v>
      </c>
      <c r="T895">
        <v>0</v>
      </c>
      <c r="U895">
        <v>0</v>
      </c>
    </row>
    <row r="896" spans="1:21" x14ac:dyDescent="0.25">
      <c r="A896" t="s">
        <v>3581</v>
      </c>
      <c r="B896">
        <v>1</v>
      </c>
      <c r="C896" t="s">
        <v>78</v>
      </c>
      <c r="D896" t="s">
        <v>80</v>
      </c>
      <c r="E896" t="s">
        <v>3563</v>
      </c>
      <c r="F896" t="s">
        <v>129</v>
      </c>
      <c r="G896" t="s">
        <v>72</v>
      </c>
      <c r="H896" t="s">
        <v>136</v>
      </c>
      <c r="I896" t="s">
        <v>22</v>
      </c>
      <c r="J896" t="s">
        <v>131</v>
      </c>
      <c r="K896" t="s">
        <v>3582</v>
      </c>
      <c r="L896" t="s">
        <v>3583</v>
      </c>
      <c r="M896">
        <v>6.1392500000000003E-2</v>
      </c>
      <c r="N896">
        <v>1</v>
      </c>
      <c r="O896">
        <v>132</v>
      </c>
      <c r="P896">
        <v>0</v>
      </c>
      <c r="Q896">
        <v>0</v>
      </c>
      <c r="R896">
        <v>6.1393000000000003E-2</v>
      </c>
      <c r="S896">
        <v>8.1038099999999993</v>
      </c>
      <c r="T896">
        <v>0</v>
      </c>
      <c r="U896">
        <v>0</v>
      </c>
    </row>
    <row r="897" spans="1:21" x14ac:dyDescent="0.25">
      <c r="A897" t="s">
        <v>3584</v>
      </c>
      <c r="B897">
        <v>1</v>
      </c>
      <c r="C897" t="s">
        <v>78</v>
      </c>
      <c r="D897" t="s">
        <v>80</v>
      </c>
      <c r="E897" t="s">
        <v>3585</v>
      </c>
      <c r="F897" t="s">
        <v>129</v>
      </c>
      <c r="G897" t="s">
        <v>72</v>
      </c>
      <c r="H897" t="s">
        <v>136</v>
      </c>
      <c r="I897" t="s">
        <v>22</v>
      </c>
      <c r="J897" t="s">
        <v>131</v>
      </c>
      <c r="K897" t="s">
        <v>3586</v>
      </c>
      <c r="L897" t="s">
        <v>3587</v>
      </c>
      <c r="M897">
        <v>0.263055555</v>
      </c>
      <c r="N897">
        <v>6</v>
      </c>
      <c r="O897">
        <v>4500</v>
      </c>
      <c r="P897">
        <v>0</v>
      </c>
      <c r="Q897">
        <v>0</v>
      </c>
      <c r="R897">
        <v>1.578333</v>
      </c>
      <c r="S897">
        <v>1183.749998</v>
      </c>
      <c r="T897">
        <v>0</v>
      </c>
      <c r="U897">
        <v>0</v>
      </c>
    </row>
    <row r="898" spans="1:21" x14ac:dyDescent="0.25">
      <c r="A898" t="s">
        <v>3588</v>
      </c>
      <c r="B898">
        <v>1</v>
      </c>
      <c r="C898" t="s">
        <v>79</v>
      </c>
      <c r="D898" t="s">
        <v>123</v>
      </c>
      <c r="E898" t="s">
        <v>3589</v>
      </c>
      <c r="F898" t="s">
        <v>847</v>
      </c>
      <c r="G898" t="s">
        <v>71</v>
      </c>
      <c r="H898" t="s">
        <v>136</v>
      </c>
      <c r="I898" t="s">
        <v>22</v>
      </c>
      <c r="J898" t="s">
        <v>131</v>
      </c>
      <c r="K898" t="s">
        <v>3590</v>
      </c>
      <c r="L898" t="s">
        <v>3591</v>
      </c>
      <c r="M898">
        <v>4.2361111109999996</v>
      </c>
      <c r="N898">
        <v>0</v>
      </c>
      <c r="O898">
        <v>6</v>
      </c>
      <c r="P898">
        <v>0</v>
      </c>
      <c r="Q898">
        <v>0</v>
      </c>
      <c r="R898">
        <v>0</v>
      </c>
      <c r="S898">
        <v>25.416667</v>
      </c>
      <c r="T898">
        <v>0</v>
      </c>
      <c r="U898">
        <v>0</v>
      </c>
    </row>
    <row r="899" spans="1:21" x14ac:dyDescent="0.25">
      <c r="A899" t="s">
        <v>3592</v>
      </c>
      <c r="B899">
        <v>1</v>
      </c>
      <c r="C899" t="s">
        <v>78</v>
      </c>
      <c r="D899" t="s">
        <v>80</v>
      </c>
      <c r="E899" t="s">
        <v>3514</v>
      </c>
      <c r="F899" t="s">
        <v>129</v>
      </c>
      <c r="G899" t="s">
        <v>72</v>
      </c>
      <c r="H899" t="s">
        <v>136</v>
      </c>
      <c r="I899" t="s">
        <v>22</v>
      </c>
      <c r="J899" t="s">
        <v>131</v>
      </c>
      <c r="K899" t="s">
        <v>3593</v>
      </c>
      <c r="L899" t="s">
        <v>3594</v>
      </c>
      <c r="M899">
        <v>0.17472222200000001</v>
      </c>
      <c r="N899">
        <v>0</v>
      </c>
      <c r="O899">
        <v>1004</v>
      </c>
      <c r="P899">
        <v>0</v>
      </c>
      <c r="Q899">
        <v>0</v>
      </c>
      <c r="R899">
        <v>0</v>
      </c>
      <c r="S899">
        <v>175.421111</v>
      </c>
      <c r="T899">
        <v>0</v>
      </c>
      <c r="U899">
        <v>0</v>
      </c>
    </row>
    <row r="900" spans="1:21" x14ac:dyDescent="0.25">
      <c r="A900" t="s">
        <v>3595</v>
      </c>
      <c r="B900">
        <v>1</v>
      </c>
      <c r="C900" t="s">
        <v>78</v>
      </c>
      <c r="D900" t="s">
        <v>80</v>
      </c>
      <c r="E900" t="s">
        <v>3596</v>
      </c>
      <c r="F900" t="s">
        <v>129</v>
      </c>
      <c r="G900" t="s">
        <v>72</v>
      </c>
      <c r="H900" t="s">
        <v>136</v>
      </c>
      <c r="I900" t="s">
        <v>22</v>
      </c>
      <c r="J900" t="s">
        <v>131</v>
      </c>
      <c r="K900" t="s">
        <v>3597</v>
      </c>
      <c r="L900" t="s">
        <v>3598</v>
      </c>
      <c r="M900">
        <v>0.60277777700000001</v>
      </c>
      <c r="N900">
        <v>2</v>
      </c>
      <c r="O900">
        <v>1501</v>
      </c>
      <c r="P900">
        <v>0</v>
      </c>
      <c r="Q900">
        <v>0</v>
      </c>
      <c r="R900">
        <v>1.2055560000000001</v>
      </c>
      <c r="S900">
        <v>904.76944300000002</v>
      </c>
      <c r="T900">
        <v>0</v>
      </c>
      <c r="U900">
        <v>0</v>
      </c>
    </row>
    <row r="901" spans="1:21" x14ac:dyDescent="0.25">
      <c r="A901" t="s">
        <v>3599</v>
      </c>
      <c r="B901">
        <v>1</v>
      </c>
      <c r="C901" t="s">
        <v>78</v>
      </c>
      <c r="D901" t="s">
        <v>80</v>
      </c>
      <c r="E901" t="s">
        <v>3600</v>
      </c>
      <c r="F901" t="s">
        <v>129</v>
      </c>
      <c r="G901" t="s">
        <v>72</v>
      </c>
      <c r="H901" t="s">
        <v>136</v>
      </c>
      <c r="I901" t="s">
        <v>22</v>
      </c>
      <c r="J901" t="s">
        <v>131</v>
      </c>
      <c r="K901" t="s">
        <v>3601</v>
      </c>
      <c r="L901" t="s">
        <v>3602</v>
      </c>
      <c r="M901">
        <v>0.28111111100000002</v>
      </c>
      <c r="N901">
        <v>2</v>
      </c>
      <c r="O901">
        <v>3002</v>
      </c>
      <c r="P901">
        <v>0</v>
      </c>
      <c r="Q901">
        <v>0</v>
      </c>
      <c r="R901">
        <v>0.562222</v>
      </c>
      <c r="S901">
        <v>843.89555499999994</v>
      </c>
      <c r="T901">
        <v>0</v>
      </c>
      <c r="U901">
        <v>0</v>
      </c>
    </row>
    <row r="902" spans="1:21" x14ac:dyDescent="0.25">
      <c r="A902" t="s">
        <v>3603</v>
      </c>
      <c r="B902">
        <v>1</v>
      </c>
      <c r="C902" t="s">
        <v>78</v>
      </c>
      <c r="D902" t="s">
        <v>80</v>
      </c>
      <c r="E902" t="s">
        <v>3604</v>
      </c>
      <c r="F902" t="s">
        <v>129</v>
      </c>
      <c r="G902" t="s">
        <v>72</v>
      </c>
      <c r="H902" t="s">
        <v>136</v>
      </c>
      <c r="I902" t="s">
        <v>22</v>
      </c>
      <c r="J902" t="s">
        <v>131</v>
      </c>
      <c r="K902" t="s">
        <v>3605</v>
      </c>
      <c r="L902" t="s">
        <v>3606</v>
      </c>
      <c r="M902">
        <v>0.26638888799999999</v>
      </c>
      <c r="N902">
        <v>1</v>
      </c>
      <c r="O902">
        <v>5103</v>
      </c>
      <c r="P902">
        <v>0</v>
      </c>
      <c r="Q902">
        <v>0</v>
      </c>
      <c r="R902">
        <v>0.26638899999999999</v>
      </c>
      <c r="S902">
        <v>1359.3824950000001</v>
      </c>
      <c r="T902">
        <v>0</v>
      </c>
      <c r="U902">
        <v>0</v>
      </c>
    </row>
    <row r="903" spans="1:21" x14ac:dyDescent="0.25">
      <c r="A903" t="s">
        <v>3607</v>
      </c>
      <c r="B903">
        <v>1</v>
      </c>
      <c r="C903" t="s">
        <v>78</v>
      </c>
      <c r="D903" t="s">
        <v>80</v>
      </c>
      <c r="E903" t="s">
        <v>3510</v>
      </c>
      <c r="F903" t="s">
        <v>129</v>
      </c>
      <c r="G903" t="s">
        <v>72</v>
      </c>
      <c r="H903" t="s">
        <v>136</v>
      </c>
      <c r="I903" t="s">
        <v>22</v>
      </c>
      <c r="J903" t="s">
        <v>131</v>
      </c>
      <c r="K903" t="s">
        <v>3605</v>
      </c>
      <c r="L903" t="s">
        <v>3608</v>
      </c>
      <c r="M903">
        <v>0.233055555</v>
      </c>
      <c r="N903">
        <v>2</v>
      </c>
      <c r="O903">
        <v>2632</v>
      </c>
      <c r="P903">
        <v>0</v>
      </c>
      <c r="Q903">
        <v>0</v>
      </c>
      <c r="R903">
        <v>0.466111</v>
      </c>
      <c r="S903">
        <v>613.40222100000005</v>
      </c>
      <c r="T903">
        <v>0</v>
      </c>
      <c r="U903">
        <v>0</v>
      </c>
    </row>
    <row r="904" spans="1:21" x14ac:dyDescent="0.25">
      <c r="A904" t="s">
        <v>3609</v>
      </c>
      <c r="B904">
        <v>1</v>
      </c>
      <c r="C904" t="s">
        <v>78</v>
      </c>
      <c r="D904" t="s">
        <v>80</v>
      </c>
      <c r="E904" t="s">
        <v>3542</v>
      </c>
      <c r="F904" t="s">
        <v>129</v>
      </c>
      <c r="G904" t="s">
        <v>72</v>
      </c>
      <c r="H904" t="s">
        <v>136</v>
      </c>
      <c r="I904" t="s">
        <v>22</v>
      </c>
      <c r="J904" t="s">
        <v>131</v>
      </c>
      <c r="K904" t="s">
        <v>3610</v>
      </c>
      <c r="L904" t="s">
        <v>3611</v>
      </c>
      <c r="M904">
        <v>0.152777777</v>
      </c>
      <c r="N904">
        <v>2</v>
      </c>
      <c r="O904">
        <v>216</v>
      </c>
      <c r="P904">
        <v>0</v>
      </c>
      <c r="Q904">
        <v>0</v>
      </c>
      <c r="R904">
        <v>0.30555599999999999</v>
      </c>
      <c r="S904">
        <v>33</v>
      </c>
      <c r="T904">
        <v>0</v>
      </c>
      <c r="U904">
        <v>0</v>
      </c>
    </row>
    <row r="905" spans="1:21" x14ac:dyDescent="0.25">
      <c r="A905" t="s">
        <v>3612</v>
      </c>
      <c r="B905">
        <v>1</v>
      </c>
      <c r="C905" t="s">
        <v>78</v>
      </c>
      <c r="D905" t="s">
        <v>80</v>
      </c>
      <c r="E905" t="s">
        <v>3526</v>
      </c>
      <c r="F905" t="s">
        <v>129</v>
      </c>
      <c r="G905" t="s">
        <v>72</v>
      </c>
      <c r="H905" t="s">
        <v>136</v>
      </c>
      <c r="I905" t="s">
        <v>22</v>
      </c>
      <c r="J905" t="s">
        <v>131</v>
      </c>
      <c r="K905" t="s">
        <v>3613</v>
      </c>
      <c r="L905" t="s">
        <v>3614</v>
      </c>
      <c r="M905">
        <v>0.25666666599999999</v>
      </c>
      <c r="N905">
        <v>4</v>
      </c>
      <c r="O905">
        <v>7531</v>
      </c>
      <c r="P905">
        <v>0</v>
      </c>
      <c r="Q905">
        <v>5</v>
      </c>
      <c r="R905">
        <v>1.026667</v>
      </c>
      <c r="S905">
        <v>1932.9566620000001</v>
      </c>
      <c r="T905">
        <v>0</v>
      </c>
      <c r="U905">
        <v>1.2833330000000001</v>
      </c>
    </row>
    <row r="906" spans="1:21" x14ac:dyDescent="0.25">
      <c r="A906" t="s">
        <v>3615</v>
      </c>
      <c r="B906">
        <v>1</v>
      </c>
      <c r="C906" t="s">
        <v>78</v>
      </c>
      <c r="D906" t="s">
        <v>80</v>
      </c>
      <c r="E906" t="s">
        <v>3596</v>
      </c>
      <c r="F906" t="s">
        <v>129</v>
      </c>
      <c r="G906" t="s">
        <v>72</v>
      </c>
      <c r="H906" t="s">
        <v>136</v>
      </c>
      <c r="I906" t="s">
        <v>22</v>
      </c>
      <c r="J906" t="s">
        <v>131</v>
      </c>
      <c r="K906" t="s">
        <v>3605</v>
      </c>
      <c r="L906" t="s">
        <v>3616</v>
      </c>
      <c r="M906">
        <v>0.24722222199999999</v>
      </c>
      <c r="N906">
        <v>2</v>
      </c>
      <c r="O906">
        <v>1501</v>
      </c>
      <c r="P906">
        <v>0</v>
      </c>
      <c r="Q906">
        <v>0</v>
      </c>
      <c r="R906">
        <v>0.49444399999999999</v>
      </c>
      <c r="S906">
        <v>371.080555</v>
      </c>
      <c r="T906">
        <v>0</v>
      </c>
      <c r="U906">
        <v>0</v>
      </c>
    </row>
    <row r="907" spans="1:21" x14ac:dyDescent="0.25">
      <c r="A907" t="s">
        <v>3617</v>
      </c>
      <c r="B907">
        <v>1</v>
      </c>
      <c r="C907" t="s">
        <v>78</v>
      </c>
      <c r="D907" t="s">
        <v>80</v>
      </c>
      <c r="E907" t="s">
        <v>3585</v>
      </c>
      <c r="F907" t="s">
        <v>129</v>
      </c>
      <c r="G907" t="s">
        <v>72</v>
      </c>
      <c r="H907" t="s">
        <v>136</v>
      </c>
      <c r="I907" t="s">
        <v>22</v>
      </c>
      <c r="J907" t="s">
        <v>131</v>
      </c>
      <c r="K907" t="s">
        <v>3605</v>
      </c>
      <c r="L907" t="s">
        <v>3618</v>
      </c>
      <c r="M907">
        <v>0.27305555500000001</v>
      </c>
      <c r="N907">
        <v>6</v>
      </c>
      <c r="O907">
        <v>4500</v>
      </c>
      <c r="P907">
        <v>0</v>
      </c>
      <c r="Q907">
        <v>0</v>
      </c>
      <c r="R907">
        <v>1.638333</v>
      </c>
      <c r="S907">
        <v>1228.749998</v>
      </c>
      <c r="T907">
        <v>0</v>
      </c>
      <c r="U907">
        <v>0</v>
      </c>
    </row>
    <row r="908" spans="1:21" x14ac:dyDescent="0.25">
      <c r="A908" t="s">
        <v>3619</v>
      </c>
      <c r="B908">
        <v>1</v>
      </c>
      <c r="C908" t="s">
        <v>78</v>
      </c>
      <c r="D908" t="s">
        <v>80</v>
      </c>
      <c r="E908" t="s">
        <v>3563</v>
      </c>
      <c r="F908" t="s">
        <v>129</v>
      </c>
      <c r="G908" t="s">
        <v>72</v>
      </c>
      <c r="H908" t="s">
        <v>136</v>
      </c>
      <c r="I908" t="s">
        <v>22</v>
      </c>
      <c r="J908" t="s">
        <v>131</v>
      </c>
      <c r="K908" t="s">
        <v>3620</v>
      </c>
      <c r="L908" t="s">
        <v>3621</v>
      </c>
      <c r="M908">
        <v>0.49972222199999999</v>
      </c>
      <c r="N908">
        <v>1</v>
      </c>
      <c r="O908">
        <v>132</v>
      </c>
      <c r="P908">
        <v>0</v>
      </c>
      <c r="Q908">
        <v>0</v>
      </c>
      <c r="R908">
        <v>0.499722</v>
      </c>
      <c r="S908">
        <v>65.963333000000006</v>
      </c>
      <c r="T908">
        <v>0</v>
      </c>
      <c r="U908">
        <v>0</v>
      </c>
    </row>
    <row r="909" spans="1:21" x14ac:dyDescent="0.25">
      <c r="A909" t="s">
        <v>3622</v>
      </c>
      <c r="B909">
        <v>1</v>
      </c>
      <c r="C909" t="s">
        <v>78</v>
      </c>
      <c r="D909" t="s">
        <v>80</v>
      </c>
      <c r="E909" t="s">
        <v>3518</v>
      </c>
      <c r="F909" t="s">
        <v>129</v>
      </c>
      <c r="G909" t="s">
        <v>72</v>
      </c>
      <c r="H909" t="s">
        <v>136</v>
      </c>
      <c r="I909" t="s">
        <v>22</v>
      </c>
      <c r="J909" t="s">
        <v>131</v>
      </c>
      <c r="K909" t="s">
        <v>3586</v>
      </c>
      <c r="L909" t="s">
        <v>3623</v>
      </c>
      <c r="M909">
        <v>0.240277777</v>
      </c>
      <c r="N909">
        <v>0</v>
      </c>
      <c r="O909">
        <v>68</v>
      </c>
      <c r="P909">
        <v>0</v>
      </c>
      <c r="Q909">
        <v>0</v>
      </c>
      <c r="R909">
        <v>0</v>
      </c>
      <c r="S909">
        <v>16.338889000000002</v>
      </c>
      <c r="T909">
        <v>0</v>
      </c>
      <c r="U909">
        <v>0</v>
      </c>
    </row>
    <row r="910" spans="1:21" x14ac:dyDescent="0.25">
      <c r="A910" t="s">
        <v>3624</v>
      </c>
      <c r="B910">
        <v>1</v>
      </c>
      <c r="C910" t="s">
        <v>78</v>
      </c>
      <c r="D910" t="s">
        <v>80</v>
      </c>
      <c r="E910" t="s">
        <v>3625</v>
      </c>
      <c r="F910" t="s">
        <v>129</v>
      </c>
      <c r="G910" t="s">
        <v>72</v>
      </c>
      <c r="H910" t="s">
        <v>136</v>
      </c>
      <c r="I910" t="s">
        <v>22</v>
      </c>
      <c r="J910" t="s">
        <v>131</v>
      </c>
      <c r="K910" t="s">
        <v>3626</v>
      </c>
      <c r="L910" t="s">
        <v>3627</v>
      </c>
      <c r="M910">
        <v>0.106944444</v>
      </c>
      <c r="N910">
        <v>2</v>
      </c>
      <c r="O910">
        <v>2782</v>
      </c>
      <c r="P910">
        <v>0</v>
      </c>
      <c r="Q910">
        <v>1</v>
      </c>
      <c r="R910">
        <v>0.213889</v>
      </c>
      <c r="S910">
        <v>297.51944300000002</v>
      </c>
      <c r="T910">
        <v>0</v>
      </c>
      <c r="U910">
        <v>0.106944</v>
      </c>
    </row>
    <row r="911" spans="1:21" x14ac:dyDescent="0.25">
      <c r="A911" t="s">
        <v>3628</v>
      </c>
      <c r="B911">
        <v>1</v>
      </c>
      <c r="C911" t="s">
        <v>78</v>
      </c>
      <c r="D911" t="s">
        <v>80</v>
      </c>
      <c r="E911" t="s">
        <v>3563</v>
      </c>
      <c r="F911" t="s">
        <v>129</v>
      </c>
      <c r="G911" t="s">
        <v>72</v>
      </c>
      <c r="H911" t="s">
        <v>130</v>
      </c>
      <c r="I911" t="s">
        <v>22</v>
      </c>
      <c r="J911" t="s">
        <v>131</v>
      </c>
      <c r="K911" t="s">
        <v>3629</v>
      </c>
      <c r="L911" t="s">
        <v>3630</v>
      </c>
      <c r="M911">
        <v>2.4901665999999999E-2</v>
      </c>
      <c r="N911">
        <v>1</v>
      </c>
      <c r="O911">
        <v>132</v>
      </c>
      <c r="P911">
        <v>0</v>
      </c>
      <c r="Q911">
        <v>0</v>
      </c>
      <c r="R911">
        <v>2.4902000000000001E-2</v>
      </c>
      <c r="S911">
        <v>3.2870200000000001</v>
      </c>
      <c r="T911">
        <v>0</v>
      </c>
      <c r="U911">
        <v>0</v>
      </c>
    </row>
    <row r="912" spans="1:21" x14ac:dyDescent="0.25">
      <c r="A912" t="s">
        <v>3631</v>
      </c>
      <c r="B912">
        <v>1</v>
      </c>
      <c r="C912" t="s">
        <v>78</v>
      </c>
      <c r="D912" t="s">
        <v>80</v>
      </c>
      <c r="E912" t="s">
        <v>3563</v>
      </c>
      <c r="F912" t="s">
        <v>166</v>
      </c>
      <c r="G912" t="s">
        <v>72</v>
      </c>
      <c r="H912" t="s">
        <v>136</v>
      </c>
      <c r="I912" t="s">
        <v>22</v>
      </c>
      <c r="J912" t="s">
        <v>131</v>
      </c>
      <c r="K912" t="s">
        <v>3632</v>
      </c>
      <c r="L912" t="s">
        <v>3633</v>
      </c>
      <c r="M912">
        <v>1.330653611</v>
      </c>
      <c r="N912">
        <v>1</v>
      </c>
      <c r="O912">
        <v>132</v>
      </c>
      <c r="P912">
        <v>0</v>
      </c>
      <c r="Q912">
        <v>0</v>
      </c>
      <c r="R912">
        <v>1.330654</v>
      </c>
      <c r="S912">
        <v>175.646277</v>
      </c>
      <c r="T912">
        <v>0</v>
      </c>
      <c r="U912">
        <v>0</v>
      </c>
    </row>
    <row r="913" spans="1:21" x14ac:dyDescent="0.25">
      <c r="A913" t="s">
        <v>3634</v>
      </c>
      <c r="B913">
        <v>1</v>
      </c>
      <c r="C913" t="s">
        <v>78</v>
      </c>
      <c r="D913" t="s">
        <v>85</v>
      </c>
      <c r="E913" t="s">
        <v>3635</v>
      </c>
      <c r="F913" t="s">
        <v>129</v>
      </c>
      <c r="G913" t="s">
        <v>72</v>
      </c>
      <c r="H913" t="s">
        <v>136</v>
      </c>
      <c r="I913" t="s">
        <v>22</v>
      </c>
      <c r="J913" t="s">
        <v>131</v>
      </c>
      <c r="K913" t="s">
        <v>3636</v>
      </c>
      <c r="L913" t="s">
        <v>3637</v>
      </c>
      <c r="M913">
        <v>6.5833332999999994E-2</v>
      </c>
      <c r="N913">
        <v>7</v>
      </c>
      <c r="O913">
        <v>33</v>
      </c>
      <c r="P913">
        <v>0</v>
      </c>
      <c r="Q913">
        <v>0</v>
      </c>
      <c r="R913">
        <v>0.46083299999999999</v>
      </c>
      <c r="S913">
        <v>2.1724999999999999</v>
      </c>
      <c r="T913">
        <v>0</v>
      </c>
      <c r="U913">
        <v>0</v>
      </c>
    </row>
    <row r="914" spans="1:21" x14ac:dyDescent="0.25">
      <c r="A914" t="s">
        <v>3638</v>
      </c>
      <c r="B914">
        <v>1</v>
      </c>
      <c r="C914" t="s">
        <v>78</v>
      </c>
      <c r="D914" t="s">
        <v>93</v>
      </c>
      <c r="E914" t="s">
        <v>3639</v>
      </c>
      <c r="F914" t="s">
        <v>231</v>
      </c>
      <c r="G914" t="s">
        <v>71</v>
      </c>
      <c r="H914" t="s">
        <v>136</v>
      </c>
      <c r="I914" t="s">
        <v>22</v>
      </c>
      <c r="J914" t="s">
        <v>131</v>
      </c>
      <c r="K914" t="s">
        <v>3640</v>
      </c>
      <c r="L914" t="s">
        <v>3641</v>
      </c>
      <c r="M914">
        <v>2.3508333330000002</v>
      </c>
      <c r="N914">
        <v>0</v>
      </c>
      <c r="O914">
        <v>1</v>
      </c>
      <c r="P914">
        <v>0</v>
      </c>
      <c r="Q914">
        <v>0</v>
      </c>
      <c r="R914">
        <v>0</v>
      </c>
      <c r="S914">
        <v>2.3508330000000002</v>
      </c>
      <c r="T914">
        <v>0</v>
      </c>
      <c r="U914">
        <v>0</v>
      </c>
    </row>
    <row r="915" spans="1:21" x14ac:dyDescent="0.25">
      <c r="A915" t="s">
        <v>3642</v>
      </c>
      <c r="B915">
        <v>1</v>
      </c>
      <c r="C915" t="s">
        <v>78</v>
      </c>
      <c r="D915" t="s">
        <v>93</v>
      </c>
      <c r="E915" t="s">
        <v>3643</v>
      </c>
      <c r="F915" t="s">
        <v>231</v>
      </c>
      <c r="G915" t="s">
        <v>71</v>
      </c>
      <c r="H915" t="s">
        <v>136</v>
      </c>
      <c r="I915" t="s">
        <v>22</v>
      </c>
      <c r="J915" t="s">
        <v>131</v>
      </c>
      <c r="K915" t="s">
        <v>3644</v>
      </c>
      <c r="L915" t="s">
        <v>3645</v>
      </c>
      <c r="M915">
        <v>0.88249999999999995</v>
      </c>
      <c r="N915">
        <v>0</v>
      </c>
      <c r="O915">
        <v>1</v>
      </c>
      <c r="P915">
        <v>0</v>
      </c>
      <c r="Q915">
        <v>0</v>
      </c>
      <c r="R915">
        <v>0</v>
      </c>
      <c r="S915">
        <v>0.88249999999999995</v>
      </c>
      <c r="T915">
        <v>0</v>
      </c>
      <c r="U915">
        <v>0</v>
      </c>
    </row>
    <row r="916" spans="1:21" x14ac:dyDescent="0.25">
      <c r="A916" t="s">
        <v>3646</v>
      </c>
      <c r="B916">
        <v>1</v>
      </c>
      <c r="C916" t="s">
        <v>79</v>
      </c>
      <c r="D916" t="s">
        <v>123</v>
      </c>
      <c r="E916" t="s">
        <v>3647</v>
      </c>
      <c r="F916" t="s">
        <v>934</v>
      </c>
      <c r="G916" t="s">
        <v>71</v>
      </c>
      <c r="H916" t="s">
        <v>136</v>
      </c>
      <c r="I916" t="s">
        <v>22</v>
      </c>
      <c r="J916" t="s">
        <v>131</v>
      </c>
      <c r="K916" t="s">
        <v>3648</v>
      </c>
      <c r="L916" t="s">
        <v>3649</v>
      </c>
      <c r="M916">
        <v>1.7183333329999999</v>
      </c>
      <c r="N916">
        <v>0</v>
      </c>
      <c r="O916">
        <v>19</v>
      </c>
      <c r="P916">
        <v>0</v>
      </c>
      <c r="Q916">
        <v>0</v>
      </c>
      <c r="R916">
        <v>0</v>
      </c>
      <c r="S916">
        <v>32.648333000000001</v>
      </c>
      <c r="T916">
        <v>0</v>
      </c>
      <c r="U916">
        <v>0</v>
      </c>
    </row>
    <row r="917" spans="1:21" x14ac:dyDescent="0.25">
      <c r="A917" t="s">
        <v>3650</v>
      </c>
      <c r="B917">
        <v>1</v>
      </c>
      <c r="C917" t="s">
        <v>78</v>
      </c>
      <c r="D917" t="s">
        <v>95</v>
      </c>
      <c r="E917" t="s">
        <v>3651</v>
      </c>
      <c r="F917" t="s">
        <v>313</v>
      </c>
      <c r="G917" t="s">
        <v>71</v>
      </c>
      <c r="H917" t="s">
        <v>136</v>
      </c>
      <c r="I917" t="s">
        <v>22</v>
      </c>
      <c r="J917" t="s">
        <v>131</v>
      </c>
      <c r="K917" t="s">
        <v>3652</v>
      </c>
      <c r="L917" t="s">
        <v>3653</v>
      </c>
      <c r="M917">
        <v>2.57</v>
      </c>
      <c r="N917">
        <v>0</v>
      </c>
      <c r="O917">
        <v>0</v>
      </c>
      <c r="P917">
        <v>0</v>
      </c>
      <c r="Q917">
        <v>12</v>
      </c>
      <c r="R917">
        <v>0</v>
      </c>
      <c r="S917">
        <v>0</v>
      </c>
      <c r="T917">
        <v>0</v>
      </c>
      <c r="U917">
        <v>30.84</v>
      </c>
    </row>
    <row r="918" spans="1:21" x14ac:dyDescent="0.25">
      <c r="A918" t="s">
        <v>3654</v>
      </c>
      <c r="B918">
        <v>1</v>
      </c>
      <c r="C918" t="s">
        <v>78</v>
      </c>
      <c r="D918" t="s">
        <v>102</v>
      </c>
      <c r="E918" t="s">
        <v>3655</v>
      </c>
      <c r="F918" t="s">
        <v>231</v>
      </c>
      <c r="G918" t="s">
        <v>71</v>
      </c>
      <c r="H918" t="s">
        <v>136</v>
      </c>
      <c r="I918" t="s">
        <v>22</v>
      </c>
      <c r="J918" t="s">
        <v>131</v>
      </c>
      <c r="K918" t="s">
        <v>3656</v>
      </c>
      <c r="L918" t="s">
        <v>3657</v>
      </c>
      <c r="M918">
        <v>2.8880555550000002</v>
      </c>
      <c r="N918">
        <v>0</v>
      </c>
      <c r="O918">
        <v>0</v>
      </c>
      <c r="P918">
        <v>0</v>
      </c>
      <c r="Q918">
        <v>2</v>
      </c>
      <c r="R918">
        <v>0</v>
      </c>
      <c r="S918">
        <v>0</v>
      </c>
      <c r="T918">
        <v>0</v>
      </c>
      <c r="U918">
        <v>5.7761110000000002</v>
      </c>
    </row>
    <row r="919" spans="1:21" x14ac:dyDescent="0.25">
      <c r="A919" t="s">
        <v>3658</v>
      </c>
      <c r="B919">
        <v>1</v>
      </c>
      <c r="C919" t="s">
        <v>78</v>
      </c>
      <c r="D919" t="s">
        <v>80</v>
      </c>
      <c r="E919" t="s">
        <v>3659</v>
      </c>
      <c r="F919" t="s">
        <v>226</v>
      </c>
      <c r="G919" t="s">
        <v>72</v>
      </c>
      <c r="H919" t="s">
        <v>136</v>
      </c>
      <c r="I919" t="s">
        <v>22</v>
      </c>
      <c r="J919" t="s">
        <v>131</v>
      </c>
      <c r="K919" t="s">
        <v>3660</v>
      </c>
      <c r="L919" t="s">
        <v>3661</v>
      </c>
      <c r="M919">
        <v>2.4530555550000002</v>
      </c>
      <c r="N919">
        <v>0</v>
      </c>
      <c r="O919">
        <v>308</v>
      </c>
      <c r="P919">
        <v>0</v>
      </c>
      <c r="Q919">
        <v>0</v>
      </c>
      <c r="R919">
        <v>0</v>
      </c>
      <c r="S919">
        <v>755.541111</v>
      </c>
      <c r="T919">
        <v>0</v>
      </c>
      <c r="U919">
        <v>0</v>
      </c>
    </row>
    <row r="920" spans="1:21" x14ac:dyDescent="0.25">
      <c r="A920" t="s">
        <v>3662</v>
      </c>
      <c r="B920">
        <v>1</v>
      </c>
      <c r="C920" t="s">
        <v>78</v>
      </c>
      <c r="D920" t="s">
        <v>81</v>
      </c>
      <c r="E920" t="s">
        <v>3663</v>
      </c>
      <c r="F920" t="s">
        <v>247</v>
      </c>
      <c r="G920" t="s">
        <v>71</v>
      </c>
      <c r="H920" t="s">
        <v>136</v>
      </c>
      <c r="I920" t="s">
        <v>22</v>
      </c>
      <c r="J920" t="s">
        <v>221</v>
      </c>
      <c r="K920" t="s">
        <v>3664</v>
      </c>
      <c r="L920" t="s">
        <v>3665</v>
      </c>
      <c r="M920">
        <v>8.6936111109999992</v>
      </c>
      <c r="N920">
        <v>0</v>
      </c>
      <c r="O920">
        <v>206</v>
      </c>
      <c r="P920">
        <v>0</v>
      </c>
      <c r="Q920">
        <v>4</v>
      </c>
      <c r="R920">
        <v>0</v>
      </c>
      <c r="S920">
        <v>1790.883889</v>
      </c>
      <c r="T920">
        <v>0</v>
      </c>
      <c r="U920">
        <v>34.774444000000003</v>
      </c>
    </row>
    <row r="921" spans="1:21" x14ac:dyDescent="0.25">
      <c r="A921" t="s">
        <v>3666</v>
      </c>
      <c r="B921">
        <v>1</v>
      </c>
      <c r="C921" t="s">
        <v>78</v>
      </c>
      <c r="D921" t="s">
        <v>81</v>
      </c>
      <c r="E921" t="s">
        <v>3667</v>
      </c>
      <c r="F921" t="s">
        <v>202</v>
      </c>
      <c r="G921" t="s">
        <v>72</v>
      </c>
      <c r="H921" t="s">
        <v>136</v>
      </c>
      <c r="I921" t="s">
        <v>22</v>
      </c>
      <c r="J921" t="s">
        <v>131</v>
      </c>
      <c r="K921" t="s">
        <v>3668</v>
      </c>
      <c r="L921" t="s">
        <v>3669</v>
      </c>
      <c r="M921">
        <v>1.0838888879999999</v>
      </c>
      <c r="N921">
        <v>0</v>
      </c>
      <c r="O921">
        <v>0</v>
      </c>
      <c r="P921">
        <v>14</v>
      </c>
      <c r="Q921">
        <v>0</v>
      </c>
      <c r="R921">
        <v>0</v>
      </c>
      <c r="S921">
        <v>0</v>
      </c>
      <c r="T921">
        <v>15.174443999999999</v>
      </c>
      <c r="U921">
        <v>0</v>
      </c>
    </row>
    <row r="922" spans="1:21" x14ac:dyDescent="0.25">
      <c r="A922" t="s">
        <v>3670</v>
      </c>
      <c r="B922">
        <v>1</v>
      </c>
      <c r="C922" t="s">
        <v>78</v>
      </c>
      <c r="D922" t="s">
        <v>81</v>
      </c>
      <c r="E922" t="s">
        <v>3671</v>
      </c>
      <c r="F922" t="s">
        <v>247</v>
      </c>
      <c r="G922" t="s">
        <v>71</v>
      </c>
      <c r="H922" t="s">
        <v>136</v>
      </c>
      <c r="I922" t="s">
        <v>22</v>
      </c>
      <c r="J922" t="s">
        <v>221</v>
      </c>
      <c r="K922" t="s">
        <v>3672</v>
      </c>
      <c r="L922" t="s">
        <v>3673</v>
      </c>
      <c r="M922">
        <v>8.2169444439999992</v>
      </c>
      <c r="N922">
        <v>0</v>
      </c>
      <c r="O922">
        <v>7</v>
      </c>
      <c r="P922">
        <v>0</v>
      </c>
      <c r="Q922">
        <v>0</v>
      </c>
      <c r="R922">
        <v>0</v>
      </c>
      <c r="S922">
        <v>57.518611</v>
      </c>
      <c r="T922">
        <v>0</v>
      </c>
      <c r="U922">
        <v>0</v>
      </c>
    </row>
    <row r="923" spans="1:21" x14ac:dyDescent="0.25">
      <c r="A923" t="s">
        <v>3674</v>
      </c>
      <c r="B923">
        <v>1</v>
      </c>
      <c r="C923" t="s">
        <v>78</v>
      </c>
      <c r="D923" t="s">
        <v>98</v>
      </c>
      <c r="E923" t="s">
        <v>3675</v>
      </c>
      <c r="F923" t="s">
        <v>231</v>
      </c>
      <c r="G923" t="s">
        <v>71</v>
      </c>
      <c r="H923" t="s">
        <v>136</v>
      </c>
      <c r="I923" t="s">
        <v>22</v>
      </c>
      <c r="J923" t="s">
        <v>131</v>
      </c>
      <c r="K923" t="s">
        <v>3676</v>
      </c>
      <c r="L923" t="s">
        <v>3677</v>
      </c>
      <c r="M923">
        <v>1.426388888</v>
      </c>
      <c r="N923">
        <v>0</v>
      </c>
      <c r="O923">
        <v>1</v>
      </c>
      <c r="P923">
        <v>0</v>
      </c>
      <c r="Q923">
        <v>0</v>
      </c>
      <c r="R923">
        <v>0</v>
      </c>
      <c r="S923">
        <v>1.4263889999999999</v>
      </c>
      <c r="T923">
        <v>0</v>
      </c>
      <c r="U923">
        <v>0</v>
      </c>
    </row>
    <row r="924" spans="1:21" x14ac:dyDescent="0.25">
      <c r="A924" t="s">
        <v>3678</v>
      </c>
      <c r="B924">
        <v>1</v>
      </c>
      <c r="C924" t="s">
        <v>78</v>
      </c>
      <c r="D924" t="s">
        <v>80</v>
      </c>
      <c r="E924" t="s">
        <v>3679</v>
      </c>
      <c r="F924" t="s">
        <v>780</v>
      </c>
      <c r="G924" t="s">
        <v>71</v>
      </c>
      <c r="H924" t="s">
        <v>136</v>
      </c>
      <c r="I924" t="s">
        <v>22</v>
      </c>
      <c r="J924" t="s">
        <v>131</v>
      </c>
      <c r="K924" t="s">
        <v>3680</v>
      </c>
      <c r="L924" t="s">
        <v>3681</v>
      </c>
      <c r="M924">
        <v>2.068888888</v>
      </c>
      <c r="N924">
        <v>0</v>
      </c>
      <c r="O924">
        <v>277</v>
      </c>
      <c r="P924">
        <v>0</v>
      </c>
      <c r="Q924">
        <v>0</v>
      </c>
      <c r="R924">
        <v>0</v>
      </c>
      <c r="S924">
        <v>573.082222</v>
      </c>
      <c r="T924">
        <v>0</v>
      </c>
      <c r="U924">
        <v>0</v>
      </c>
    </row>
    <row r="925" spans="1:21" x14ac:dyDescent="0.25">
      <c r="A925" t="s">
        <v>3682</v>
      </c>
      <c r="B925">
        <v>1</v>
      </c>
      <c r="C925" t="s">
        <v>79</v>
      </c>
      <c r="D925" t="s">
        <v>123</v>
      </c>
      <c r="E925" t="s">
        <v>3683</v>
      </c>
      <c r="F925" t="s">
        <v>231</v>
      </c>
      <c r="G925" t="s">
        <v>71</v>
      </c>
      <c r="H925" t="s">
        <v>136</v>
      </c>
      <c r="I925" t="s">
        <v>22</v>
      </c>
      <c r="J925" t="s">
        <v>131</v>
      </c>
      <c r="K925" t="s">
        <v>3684</v>
      </c>
      <c r="L925" t="s">
        <v>3685</v>
      </c>
      <c r="M925">
        <v>1.6994444440000001</v>
      </c>
      <c r="N925">
        <v>0</v>
      </c>
      <c r="O925">
        <v>1</v>
      </c>
      <c r="P925">
        <v>0</v>
      </c>
      <c r="Q925">
        <v>0</v>
      </c>
      <c r="R925">
        <v>0</v>
      </c>
      <c r="S925">
        <v>1.699444</v>
      </c>
      <c r="T925">
        <v>0</v>
      </c>
      <c r="U925">
        <v>0</v>
      </c>
    </row>
    <row r="926" spans="1:21" x14ac:dyDescent="0.25">
      <c r="A926" t="s">
        <v>3686</v>
      </c>
      <c r="B926">
        <v>1</v>
      </c>
      <c r="C926" t="s">
        <v>78</v>
      </c>
      <c r="D926" t="s">
        <v>82</v>
      </c>
      <c r="E926" t="s">
        <v>3687</v>
      </c>
      <c r="F926" t="s">
        <v>934</v>
      </c>
      <c r="G926" t="s">
        <v>71</v>
      </c>
      <c r="H926" t="s">
        <v>136</v>
      </c>
      <c r="I926" t="s">
        <v>22</v>
      </c>
      <c r="J926" t="s">
        <v>131</v>
      </c>
      <c r="K926" t="s">
        <v>3688</v>
      </c>
      <c r="L926" t="s">
        <v>3689</v>
      </c>
      <c r="M926">
        <v>2.5274999999999999</v>
      </c>
      <c r="N926">
        <v>0</v>
      </c>
      <c r="O926">
        <v>1</v>
      </c>
      <c r="P926">
        <v>0</v>
      </c>
      <c r="Q926">
        <v>0</v>
      </c>
      <c r="R926">
        <v>0</v>
      </c>
      <c r="S926">
        <v>2.5274999999999999</v>
      </c>
      <c r="T926">
        <v>0</v>
      </c>
      <c r="U926">
        <v>0</v>
      </c>
    </row>
    <row r="927" spans="1:21" x14ac:dyDescent="0.25">
      <c r="A927" t="s">
        <v>3690</v>
      </c>
      <c r="B927">
        <v>1</v>
      </c>
      <c r="C927" t="s">
        <v>78</v>
      </c>
      <c r="D927" t="s">
        <v>80</v>
      </c>
      <c r="E927" t="s">
        <v>3691</v>
      </c>
      <c r="F927" t="s">
        <v>129</v>
      </c>
      <c r="G927" t="s">
        <v>72</v>
      </c>
      <c r="H927" t="s">
        <v>136</v>
      </c>
      <c r="I927" t="s">
        <v>22</v>
      </c>
      <c r="J927" t="s">
        <v>131</v>
      </c>
      <c r="K927" t="s">
        <v>3692</v>
      </c>
      <c r="L927" t="s">
        <v>3693</v>
      </c>
      <c r="M927">
        <v>0.128611111</v>
      </c>
      <c r="N927">
        <v>4</v>
      </c>
      <c r="O927">
        <v>4296</v>
      </c>
      <c r="P927">
        <v>1</v>
      </c>
      <c r="Q927">
        <v>0</v>
      </c>
      <c r="R927">
        <v>0.51444400000000001</v>
      </c>
      <c r="S927">
        <v>552.51333299999999</v>
      </c>
      <c r="T927">
        <v>0.128611</v>
      </c>
      <c r="U927">
        <v>0</v>
      </c>
    </row>
    <row r="928" spans="1:21" x14ac:dyDescent="0.25">
      <c r="A928" t="s">
        <v>3694</v>
      </c>
      <c r="B928">
        <v>1</v>
      </c>
      <c r="C928" t="s">
        <v>78</v>
      </c>
      <c r="D928" t="s">
        <v>94</v>
      </c>
      <c r="E928" t="s">
        <v>3695</v>
      </c>
      <c r="F928" t="s">
        <v>231</v>
      </c>
      <c r="G928" t="s">
        <v>71</v>
      </c>
      <c r="H928" t="s">
        <v>136</v>
      </c>
      <c r="I928" t="s">
        <v>22</v>
      </c>
      <c r="J928" t="s">
        <v>131</v>
      </c>
      <c r="K928" t="s">
        <v>3696</v>
      </c>
      <c r="L928" t="s">
        <v>3697</v>
      </c>
      <c r="M928">
        <v>3.0874999999999999</v>
      </c>
      <c r="N928">
        <v>0</v>
      </c>
      <c r="O928">
        <v>1</v>
      </c>
      <c r="P928">
        <v>0</v>
      </c>
      <c r="Q928">
        <v>0</v>
      </c>
      <c r="R928">
        <v>0</v>
      </c>
      <c r="S928">
        <v>3.0874999999999999</v>
      </c>
      <c r="T928">
        <v>0</v>
      </c>
      <c r="U928">
        <v>0</v>
      </c>
    </row>
    <row r="929" spans="1:21" x14ac:dyDescent="0.25">
      <c r="A929" t="s">
        <v>3698</v>
      </c>
      <c r="B929">
        <v>1</v>
      </c>
      <c r="C929" t="s">
        <v>78</v>
      </c>
      <c r="D929" t="s">
        <v>80</v>
      </c>
      <c r="E929" t="s">
        <v>3699</v>
      </c>
      <c r="F929" t="s">
        <v>313</v>
      </c>
      <c r="G929" t="s">
        <v>71</v>
      </c>
      <c r="H929" t="s">
        <v>136</v>
      </c>
      <c r="I929" t="s">
        <v>22</v>
      </c>
      <c r="J929" t="s">
        <v>131</v>
      </c>
      <c r="K929" t="s">
        <v>3700</v>
      </c>
      <c r="L929" t="s">
        <v>3701</v>
      </c>
      <c r="M929">
        <v>0.41805555500000002</v>
      </c>
      <c r="N929">
        <v>0</v>
      </c>
      <c r="O929">
        <v>82</v>
      </c>
      <c r="P929">
        <v>0</v>
      </c>
      <c r="Q929">
        <v>0</v>
      </c>
      <c r="R929">
        <v>0</v>
      </c>
      <c r="S929">
        <v>34.280555999999997</v>
      </c>
      <c r="T929">
        <v>0</v>
      </c>
      <c r="U929">
        <v>0</v>
      </c>
    </row>
    <row r="930" spans="1:21" x14ac:dyDescent="0.25">
      <c r="A930" t="s">
        <v>3702</v>
      </c>
      <c r="B930">
        <v>1</v>
      </c>
      <c r="C930" t="s">
        <v>78</v>
      </c>
      <c r="D930" t="s">
        <v>95</v>
      </c>
      <c r="E930" t="s">
        <v>3703</v>
      </c>
      <c r="F930" t="s">
        <v>231</v>
      </c>
      <c r="G930" t="s">
        <v>71</v>
      </c>
      <c r="H930" t="s">
        <v>136</v>
      </c>
      <c r="I930" t="s">
        <v>22</v>
      </c>
      <c r="J930" t="s">
        <v>131</v>
      </c>
      <c r="K930" t="s">
        <v>3704</v>
      </c>
      <c r="L930" t="s">
        <v>3705</v>
      </c>
      <c r="M930">
        <v>1.986388888</v>
      </c>
      <c r="N930">
        <v>0</v>
      </c>
      <c r="O930">
        <v>0</v>
      </c>
      <c r="P930">
        <v>0</v>
      </c>
      <c r="Q930">
        <v>1</v>
      </c>
      <c r="R930">
        <v>0</v>
      </c>
      <c r="S930">
        <v>0</v>
      </c>
      <c r="T930">
        <v>0</v>
      </c>
      <c r="U930">
        <v>1.986389</v>
      </c>
    </row>
    <row r="931" spans="1:21" x14ac:dyDescent="0.25">
      <c r="A931" t="s">
        <v>3706</v>
      </c>
      <c r="B931">
        <v>1</v>
      </c>
      <c r="C931" t="s">
        <v>78</v>
      </c>
      <c r="D931" t="s">
        <v>85</v>
      </c>
      <c r="E931" t="s">
        <v>3707</v>
      </c>
      <c r="F931" t="s">
        <v>2201</v>
      </c>
      <c r="G931" t="s">
        <v>71</v>
      </c>
      <c r="H931" t="s">
        <v>136</v>
      </c>
      <c r="I931" t="s">
        <v>22</v>
      </c>
      <c r="J931" t="s">
        <v>221</v>
      </c>
      <c r="K931" t="s">
        <v>3708</v>
      </c>
      <c r="L931" t="s">
        <v>3709</v>
      </c>
      <c r="M931">
        <v>1.373306388</v>
      </c>
      <c r="N931">
        <v>0</v>
      </c>
      <c r="O931">
        <v>8</v>
      </c>
      <c r="P931">
        <v>0</v>
      </c>
      <c r="Q931">
        <v>0</v>
      </c>
      <c r="R931">
        <v>0</v>
      </c>
      <c r="S931">
        <v>10.986451000000001</v>
      </c>
      <c r="T931">
        <v>0</v>
      </c>
      <c r="U931">
        <v>0</v>
      </c>
    </row>
    <row r="932" spans="1:21" x14ac:dyDescent="0.25">
      <c r="A932" t="s">
        <v>3710</v>
      </c>
      <c r="B932">
        <v>1</v>
      </c>
      <c r="C932" t="s">
        <v>78</v>
      </c>
      <c r="D932" t="s">
        <v>85</v>
      </c>
      <c r="E932" t="s">
        <v>3711</v>
      </c>
      <c r="F932" t="s">
        <v>2201</v>
      </c>
      <c r="G932" t="s">
        <v>72</v>
      </c>
      <c r="H932" t="s">
        <v>136</v>
      </c>
      <c r="I932" t="s">
        <v>22</v>
      </c>
      <c r="J932" t="s">
        <v>221</v>
      </c>
      <c r="K932" t="s">
        <v>3712</v>
      </c>
      <c r="L932" t="s">
        <v>3713</v>
      </c>
      <c r="M932">
        <v>3.3844444440000001</v>
      </c>
      <c r="N932">
        <v>0</v>
      </c>
      <c r="O932">
        <v>1</v>
      </c>
      <c r="P932">
        <v>0</v>
      </c>
      <c r="Q932">
        <v>0</v>
      </c>
      <c r="R932">
        <v>0</v>
      </c>
      <c r="S932">
        <v>3.3844439999999998</v>
      </c>
      <c r="T932">
        <v>0</v>
      </c>
      <c r="U932">
        <v>0</v>
      </c>
    </row>
    <row r="933" spans="1:21" x14ac:dyDescent="0.25">
      <c r="A933" t="s">
        <v>3714</v>
      </c>
      <c r="B933">
        <v>1</v>
      </c>
      <c r="C933" t="s">
        <v>78</v>
      </c>
      <c r="D933" t="s">
        <v>81</v>
      </c>
      <c r="E933" t="s">
        <v>3715</v>
      </c>
      <c r="F933" t="s">
        <v>934</v>
      </c>
      <c r="G933" t="s">
        <v>71</v>
      </c>
      <c r="H933" t="s">
        <v>136</v>
      </c>
      <c r="I933" t="s">
        <v>22</v>
      </c>
      <c r="J933" t="s">
        <v>131</v>
      </c>
      <c r="K933" t="s">
        <v>3716</v>
      </c>
      <c r="L933" t="s">
        <v>3717</v>
      </c>
      <c r="M933">
        <v>0.811111111</v>
      </c>
      <c r="N933">
        <v>0</v>
      </c>
      <c r="O933">
        <v>11</v>
      </c>
      <c r="P933">
        <v>0</v>
      </c>
      <c r="Q933">
        <v>0</v>
      </c>
      <c r="R933">
        <v>0</v>
      </c>
      <c r="S933">
        <v>8.9222219999999997</v>
      </c>
      <c r="T933">
        <v>0</v>
      </c>
      <c r="U933">
        <v>0</v>
      </c>
    </row>
    <row r="934" spans="1:21" x14ac:dyDescent="0.25">
      <c r="A934" t="s">
        <v>3718</v>
      </c>
      <c r="B934">
        <v>1</v>
      </c>
      <c r="C934" t="s">
        <v>79</v>
      </c>
      <c r="D934" t="s">
        <v>123</v>
      </c>
      <c r="E934" t="s">
        <v>3719</v>
      </c>
      <c r="F934" t="s">
        <v>231</v>
      </c>
      <c r="G934" t="s">
        <v>71</v>
      </c>
      <c r="H934" t="s">
        <v>136</v>
      </c>
      <c r="I934" t="s">
        <v>22</v>
      </c>
      <c r="J934" t="s">
        <v>131</v>
      </c>
      <c r="K934" t="s">
        <v>3720</v>
      </c>
      <c r="L934" t="s">
        <v>3721</v>
      </c>
      <c r="M934">
        <v>0.86972222200000004</v>
      </c>
      <c r="N934">
        <v>0</v>
      </c>
      <c r="O934">
        <v>7</v>
      </c>
      <c r="P934">
        <v>0</v>
      </c>
      <c r="Q934">
        <v>0</v>
      </c>
      <c r="R934">
        <v>0</v>
      </c>
      <c r="S934">
        <v>6.0880559999999999</v>
      </c>
      <c r="T934">
        <v>0</v>
      </c>
      <c r="U934">
        <v>0</v>
      </c>
    </row>
    <row r="935" spans="1:21" x14ac:dyDescent="0.25">
      <c r="A935" t="s">
        <v>3722</v>
      </c>
      <c r="B935">
        <v>1</v>
      </c>
      <c r="C935" t="s">
        <v>79</v>
      </c>
      <c r="D935" t="s">
        <v>123</v>
      </c>
      <c r="E935" t="s">
        <v>3723</v>
      </c>
      <c r="F935" t="s">
        <v>313</v>
      </c>
      <c r="G935" t="s">
        <v>71</v>
      </c>
      <c r="H935" t="s">
        <v>136</v>
      </c>
      <c r="I935" t="s">
        <v>22</v>
      </c>
      <c r="J935" t="s">
        <v>131</v>
      </c>
      <c r="K935" t="s">
        <v>3724</v>
      </c>
      <c r="L935" t="s">
        <v>3725</v>
      </c>
      <c r="M935">
        <v>2.8561111110000001</v>
      </c>
      <c r="N935">
        <v>0</v>
      </c>
      <c r="O935">
        <v>37</v>
      </c>
      <c r="P935">
        <v>0</v>
      </c>
      <c r="Q935">
        <v>0</v>
      </c>
      <c r="R935">
        <v>0</v>
      </c>
      <c r="S935">
        <v>105.67611100000001</v>
      </c>
      <c r="T935">
        <v>0</v>
      </c>
      <c r="U935">
        <v>0</v>
      </c>
    </row>
    <row r="936" spans="1:21" x14ac:dyDescent="0.25">
      <c r="A936" t="s">
        <v>3726</v>
      </c>
      <c r="B936">
        <v>1</v>
      </c>
      <c r="C936" t="s">
        <v>78</v>
      </c>
      <c r="D936" t="s">
        <v>81</v>
      </c>
      <c r="E936" t="s">
        <v>3727</v>
      </c>
      <c r="F936" t="s">
        <v>247</v>
      </c>
      <c r="G936" t="s">
        <v>71</v>
      </c>
      <c r="H936" t="s">
        <v>136</v>
      </c>
      <c r="I936" t="s">
        <v>22</v>
      </c>
      <c r="J936" t="s">
        <v>221</v>
      </c>
      <c r="K936" t="s">
        <v>3728</v>
      </c>
      <c r="L936" t="s">
        <v>3729</v>
      </c>
      <c r="M936">
        <v>9.2327777770000008</v>
      </c>
      <c r="N936">
        <v>0</v>
      </c>
      <c r="O936">
        <v>49</v>
      </c>
      <c r="P936">
        <v>0</v>
      </c>
      <c r="Q936">
        <v>0</v>
      </c>
      <c r="R936">
        <v>0</v>
      </c>
      <c r="S936">
        <v>452.40611100000001</v>
      </c>
      <c r="T936">
        <v>0</v>
      </c>
      <c r="U936">
        <v>0</v>
      </c>
    </row>
    <row r="937" spans="1:21" x14ac:dyDescent="0.25">
      <c r="A937" t="s">
        <v>3730</v>
      </c>
      <c r="B937">
        <v>1</v>
      </c>
      <c r="C937" t="s">
        <v>78</v>
      </c>
      <c r="D937" t="s">
        <v>81</v>
      </c>
      <c r="E937" t="s">
        <v>3538</v>
      </c>
      <c r="F937" t="s">
        <v>247</v>
      </c>
      <c r="G937" t="s">
        <v>71</v>
      </c>
      <c r="H937" t="s">
        <v>136</v>
      </c>
      <c r="I937" t="s">
        <v>22</v>
      </c>
      <c r="J937" t="s">
        <v>221</v>
      </c>
      <c r="K937" t="s">
        <v>3731</v>
      </c>
      <c r="L937" t="s">
        <v>3732</v>
      </c>
      <c r="M937">
        <v>7.7363888879999996</v>
      </c>
      <c r="N937">
        <v>0</v>
      </c>
      <c r="O937">
        <v>2</v>
      </c>
      <c r="P937">
        <v>0</v>
      </c>
      <c r="Q937">
        <v>0</v>
      </c>
      <c r="R937">
        <v>0</v>
      </c>
      <c r="S937">
        <v>15.472778</v>
      </c>
      <c r="T937">
        <v>0</v>
      </c>
      <c r="U937">
        <v>0</v>
      </c>
    </row>
    <row r="938" spans="1:21" x14ac:dyDescent="0.25">
      <c r="A938" t="s">
        <v>3733</v>
      </c>
      <c r="B938">
        <v>1</v>
      </c>
      <c r="C938" t="s">
        <v>78</v>
      </c>
      <c r="D938" t="s">
        <v>88</v>
      </c>
      <c r="E938" t="s">
        <v>3734</v>
      </c>
      <c r="F938" t="s">
        <v>921</v>
      </c>
      <c r="G938" t="s">
        <v>71</v>
      </c>
      <c r="H938" t="s">
        <v>136</v>
      </c>
      <c r="I938" t="s">
        <v>22</v>
      </c>
      <c r="J938" t="s">
        <v>131</v>
      </c>
      <c r="K938" t="s">
        <v>3735</v>
      </c>
      <c r="L938" t="s">
        <v>3736</v>
      </c>
      <c r="M938">
        <v>0.42166666600000002</v>
      </c>
      <c r="N938">
        <v>0</v>
      </c>
      <c r="O938">
        <v>90</v>
      </c>
      <c r="P938">
        <v>0</v>
      </c>
      <c r="Q938">
        <v>0</v>
      </c>
      <c r="R938">
        <v>0</v>
      </c>
      <c r="S938">
        <v>37.950000000000003</v>
      </c>
      <c r="T938">
        <v>0</v>
      </c>
      <c r="U938">
        <v>0</v>
      </c>
    </row>
    <row r="939" spans="1:21" x14ac:dyDescent="0.25">
      <c r="A939" t="s">
        <v>3737</v>
      </c>
      <c r="B939">
        <v>1</v>
      </c>
      <c r="C939" t="s">
        <v>78</v>
      </c>
      <c r="D939" t="s">
        <v>90</v>
      </c>
      <c r="E939" t="s">
        <v>3738</v>
      </c>
      <c r="F939" t="s">
        <v>166</v>
      </c>
      <c r="G939" t="s">
        <v>72</v>
      </c>
      <c r="H939" t="s">
        <v>136</v>
      </c>
      <c r="I939" t="s">
        <v>22</v>
      </c>
      <c r="J939" t="s">
        <v>131</v>
      </c>
      <c r="K939" t="s">
        <v>3739</v>
      </c>
      <c r="L939" t="s">
        <v>3740</v>
      </c>
      <c r="M939">
        <v>1.5419444440000001</v>
      </c>
      <c r="N939">
        <v>4</v>
      </c>
      <c r="O939">
        <v>5038</v>
      </c>
      <c r="P939">
        <v>19</v>
      </c>
      <c r="Q939">
        <v>974</v>
      </c>
      <c r="R939">
        <v>6.1677780000000002</v>
      </c>
      <c r="S939">
        <v>7768.3161090000003</v>
      </c>
      <c r="T939">
        <v>29.296944</v>
      </c>
      <c r="U939">
        <v>1501.8538880000001</v>
      </c>
    </row>
    <row r="940" spans="1:21" x14ac:dyDescent="0.25">
      <c r="A940" t="s">
        <v>3741</v>
      </c>
      <c r="B940">
        <v>1</v>
      </c>
      <c r="C940" t="s">
        <v>78</v>
      </c>
      <c r="D940" t="s">
        <v>90</v>
      </c>
      <c r="E940" t="s">
        <v>3742</v>
      </c>
      <c r="F940" t="s">
        <v>166</v>
      </c>
      <c r="G940" t="s">
        <v>72</v>
      </c>
      <c r="H940" t="s">
        <v>136</v>
      </c>
      <c r="I940" t="s">
        <v>22</v>
      </c>
      <c r="J940" t="s">
        <v>131</v>
      </c>
      <c r="K940" t="s">
        <v>3743</v>
      </c>
      <c r="L940" t="s">
        <v>3744</v>
      </c>
      <c r="M940">
        <v>0.92317583299999995</v>
      </c>
      <c r="N940">
        <v>30</v>
      </c>
      <c r="O940">
        <v>16397</v>
      </c>
      <c r="P940">
        <v>102</v>
      </c>
      <c r="Q940">
        <v>5222</v>
      </c>
      <c r="R940">
        <v>27.695274999999999</v>
      </c>
      <c r="S940">
        <v>15137.314134</v>
      </c>
      <c r="T940">
        <v>94.163934999999995</v>
      </c>
      <c r="U940">
        <v>4820.8242</v>
      </c>
    </row>
    <row r="941" spans="1:21" x14ac:dyDescent="0.25">
      <c r="A941" t="s">
        <v>3745</v>
      </c>
      <c r="B941">
        <v>1</v>
      </c>
      <c r="C941" t="s">
        <v>78</v>
      </c>
      <c r="D941" t="s">
        <v>90</v>
      </c>
      <c r="E941" t="s">
        <v>3746</v>
      </c>
      <c r="F941" t="s">
        <v>523</v>
      </c>
      <c r="G941" t="s">
        <v>72</v>
      </c>
      <c r="H941" t="s">
        <v>136</v>
      </c>
      <c r="I941" t="s">
        <v>22</v>
      </c>
      <c r="J941" t="s">
        <v>131</v>
      </c>
      <c r="K941" t="s">
        <v>3747</v>
      </c>
      <c r="L941" t="s">
        <v>3748</v>
      </c>
      <c r="M941">
        <v>4.6683333329999996</v>
      </c>
      <c r="N941">
        <v>1</v>
      </c>
      <c r="O941">
        <v>93</v>
      </c>
      <c r="P941">
        <v>3</v>
      </c>
      <c r="Q941">
        <v>29</v>
      </c>
      <c r="R941">
        <v>4.6683329999999996</v>
      </c>
      <c r="S941">
        <v>434.15499999999997</v>
      </c>
      <c r="T941">
        <v>14.005000000000001</v>
      </c>
      <c r="U941">
        <v>135.38166699999999</v>
      </c>
    </row>
    <row r="942" spans="1:21" x14ac:dyDescent="0.25">
      <c r="A942" t="s">
        <v>3749</v>
      </c>
      <c r="B942">
        <v>1</v>
      </c>
      <c r="C942" t="s">
        <v>78</v>
      </c>
      <c r="D942" t="s">
        <v>90</v>
      </c>
      <c r="E942" t="s">
        <v>3750</v>
      </c>
      <c r="F942" t="s">
        <v>296</v>
      </c>
      <c r="G942" t="s">
        <v>72</v>
      </c>
      <c r="H942" t="s">
        <v>136</v>
      </c>
      <c r="I942" t="s">
        <v>22</v>
      </c>
      <c r="J942" t="s">
        <v>221</v>
      </c>
      <c r="K942" t="s">
        <v>3751</v>
      </c>
      <c r="L942" t="s">
        <v>3752</v>
      </c>
      <c r="M942">
        <v>0.77</v>
      </c>
      <c r="N942">
        <v>17</v>
      </c>
      <c r="O942">
        <v>4947</v>
      </c>
      <c r="P942">
        <v>8</v>
      </c>
      <c r="Q942">
        <v>173</v>
      </c>
      <c r="R942">
        <v>13.09</v>
      </c>
      <c r="S942">
        <v>3809.19</v>
      </c>
      <c r="T942">
        <v>6.16</v>
      </c>
      <c r="U942">
        <v>133.21</v>
      </c>
    </row>
    <row r="943" spans="1:21" x14ac:dyDescent="0.25">
      <c r="A943" t="s">
        <v>3753</v>
      </c>
      <c r="B943">
        <v>1</v>
      </c>
      <c r="C943" t="s">
        <v>78</v>
      </c>
      <c r="D943" t="s">
        <v>90</v>
      </c>
      <c r="E943" t="s">
        <v>3754</v>
      </c>
      <c r="F943" t="s">
        <v>296</v>
      </c>
      <c r="G943" t="s">
        <v>72</v>
      </c>
      <c r="H943" t="s">
        <v>136</v>
      </c>
      <c r="I943" t="s">
        <v>22</v>
      </c>
      <c r="J943" t="s">
        <v>221</v>
      </c>
      <c r="K943" t="s">
        <v>3755</v>
      </c>
      <c r="L943" t="s">
        <v>3756</v>
      </c>
      <c r="M943">
        <v>0.67916666599999997</v>
      </c>
      <c r="N943">
        <v>7</v>
      </c>
      <c r="O943">
        <v>2439</v>
      </c>
      <c r="P943">
        <v>6</v>
      </c>
      <c r="Q943">
        <v>635</v>
      </c>
      <c r="R943">
        <v>4.7541669999999998</v>
      </c>
      <c r="S943">
        <v>1656.487498</v>
      </c>
      <c r="T943">
        <v>4.0750000000000002</v>
      </c>
      <c r="U943">
        <v>431.27083299999998</v>
      </c>
    </row>
    <row r="944" spans="1:21" x14ac:dyDescent="0.25">
      <c r="A944" t="s">
        <v>3757</v>
      </c>
      <c r="B944">
        <v>1</v>
      </c>
      <c r="C944" t="s">
        <v>78</v>
      </c>
      <c r="D944" t="s">
        <v>95</v>
      </c>
      <c r="E944" t="s">
        <v>3758</v>
      </c>
      <c r="F944" t="s">
        <v>1685</v>
      </c>
      <c r="G944" t="s">
        <v>71</v>
      </c>
      <c r="H944" t="s">
        <v>136</v>
      </c>
      <c r="I944" t="s">
        <v>22</v>
      </c>
      <c r="J944" t="s">
        <v>131</v>
      </c>
      <c r="K944" t="s">
        <v>3759</v>
      </c>
      <c r="L944" t="s">
        <v>3760</v>
      </c>
      <c r="M944">
        <v>1.9044444439999999</v>
      </c>
      <c r="N944">
        <v>0</v>
      </c>
      <c r="O944">
        <v>0</v>
      </c>
      <c r="P944">
        <v>0</v>
      </c>
      <c r="Q944">
        <v>12</v>
      </c>
      <c r="R944">
        <v>0</v>
      </c>
      <c r="S944">
        <v>0</v>
      </c>
      <c r="T944">
        <v>0</v>
      </c>
      <c r="U944">
        <v>22.853332999999999</v>
      </c>
    </row>
    <row r="945" spans="1:21" x14ac:dyDescent="0.25">
      <c r="A945" t="s">
        <v>3761</v>
      </c>
      <c r="B945">
        <v>1</v>
      </c>
      <c r="C945" t="s">
        <v>78</v>
      </c>
      <c r="D945" t="s">
        <v>90</v>
      </c>
      <c r="E945" t="s">
        <v>3746</v>
      </c>
      <c r="F945" t="s">
        <v>166</v>
      </c>
      <c r="G945" t="s">
        <v>72</v>
      </c>
      <c r="H945" t="s">
        <v>136</v>
      </c>
      <c r="I945" t="s">
        <v>22</v>
      </c>
      <c r="J945" t="s">
        <v>131</v>
      </c>
      <c r="K945" t="s">
        <v>3762</v>
      </c>
      <c r="L945" t="s">
        <v>3763</v>
      </c>
      <c r="M945">
        <v>0.93357305499999998</v>
      </c>
      <c r="N945">
        <v>1</v>
      </c>
      <c r="O945">
        <v>93</v>
      </c>
      <c r="P945">
        <v>3</v>
      </c>
      <c r="Q945">
        <v>29</v>
      </c>
      <c r="R945">
        <v>0.93357299999999999</v>
      </c>
      <c r="S945">
        <v>86.822293999999999</v>
      </c>
      <c r="T945">
        <v>2.800719</v>
      </c>
      <c r="U945">
        <v>27.073619000000001</v>
      </c>
    </row>
    <row r="946" spans="1:21" x14ac:dyDescent="0.25">
      <c r="A946" t="s">
        <v>3764</v>
      </c>
      <c r="B946">
        <v>1</v>
      </c>
      <c r="C946" t="s">
        <v>78</v>
      </c>
      <c r="D946" t="s">
        <v>80</v>
      </c>
      <c r="E946" t="s">
        <v>3765</v>
      </c>
      <c r="F946" t="s">
        <v>252</v>
      </c>
      <c r="G946" t="s">
        <v>72</v>
      </c>
      <c r="H946" t="s">
        <v>136</v>
      </c>
      <c r="I946" t="s">
        <v>22</v>
      </c>
      <c r="J946" t="s">
        <v>131</v>
      </c>
      <c r="K946" t="s">
        <v>3766</v>
      </c>
      <c r="L946" t="s">
        <v>3767</v>
      </c>
      <c r="M946">
        <v>1.4603961110000001</v>
      </c>
      <c r="N946">
        <v>0</v>
      </c>
      <c r="O946">
        <v>2684</v>
      </c>
      <c r="P946">
        <v>0</v>
      </c>
      <c r="Q946">
        <v>0</v>
      </c>
      <c r="R946">
        <v>0</v>
      </c>
      <c r="S946">
        <v>3919.7031619999998</v>
      </c>
      <c r="T946">
        <v>0</v>
      </c>
      <c r="U946">
        <v>0</v>
      </c>
    </row>
    <row r="947" spans="1:21" x14ac:dyDescent="0.25">
      <c r="A947" t="s">
        <v>3768</v>
      </c>
      <c r="B947">
        <v>1</v>
      </c>
      <c r="C947" t="s">
        <v>78</v>
      </c>
      <c r="D947" t="s">
        <v>80</v>
      </c>
      <c r="E947" t="s">
        <v>3769</v>
      </c>
      <c r="F947" t="s">
        <v>531</v>
      </c>
      <c r="G947" t="s">
        <v>72</v>
      </c>
      <c r="H947" t="s">
        <v>136</v>
      </c>
      <c r="I947" t="s">
        <v>22</v>
      </c>
      <c r="J947" t="s">
        <v>131</v>
      </c>
      <c r="K947" t="s">
        <v>3770</v>
      </c>
      <c r="L947" t="s">
        <v>3771</v>
      </c>
      <c r="M947">
        <v>1.1758333329999999</v>
      </c>
      <c r="N947">
        <v>2</v>
      </c>
      <c r="O947">
        <v>123</v>
      </c>
      <c r="P947">
        <v>0</v>
      </c>
      <c r="Q947">
        <v>0</v>
      </c>
      <c r="R947">
        <v>2.351667</v>
      </c>
      <c r="S947">
        <v>144.6275</v>
      </c>
      <c r="T947">
        <v>0</v>
      </c>
      <c r="U947">
        <v>0</v>
      </c>
    </row>
    <row r="948" spans="1:21" x14ac:dyDescent="0.25">
      <c r="A948" t="s">
        <v>3772</v>
      </c>
      <c r="B948">
        <v>1</v>
      </c>
      <c r="C948" t="s">
        <v>78</v>
      </c>
      <c r="D948" t="s">
        <v>80</v>
      </c>
      <c r="E948" t="s">
        <v>3773</v>
      </c>
      <c r="F948" t="s">
        <v>129</v>
      </c>
      <c r="G948" t="s">
        <v>76</v>
      </c>
      <c r="H948" t="s">
        <v>136</v>
      </c>
      <c r="I948" t="s">
        <v>22</v>
      </c>
      <c r="J948" t="s">
        <v>131</v>
      </c>
      <c r="K948" t="s">
        <v>3774</v>
      </c>
      <c r="L948" t="s">
        <v>3775</v>
      </c>
      <c r="M948">
        <v>0.204444444</v>
      </c>
      <c r="N948">
        <v>51</v>
      </c>
      <c r="O948">
        <v>51029</v>
      </c>
      <c r="P948">
        <v>0</v>
      </c>
      <c r="Q948">
        <v>11</v>
      </c>
      <c r="R948">
        <v>10.426667</v>
      </c>
      <c r="S948">
        <v>10432.595533</v>
      </c>
      <c r="T948">
        <v>0</v>
      </c>
      <c r="U948">
        <v>2.2488890000000001</v>
      </c>
    </row>
    <row r="949" spans="1:21" x14ac:dyDescent="0.25">
      <c r="A949" t="s">
        <v>3776</v>
      </c>
      <c r="B949">
        <v>1</v>
      </c>
      <c r="C949" t="s">
        <v>78</v>
      </c>
      <c r="D949" t="s">
        <v>80</v>
      </c>
      <c r="E949" t="s">
        <v>3777</v>
      </c>
      <c r="F949" t="s">
        <v>129</v>
      </c>
      <c r="G949" t="s">
        <v>72</v>
      </c>
      <c r="H949" t="s">
        <v>136</v>
      </c>
      <c r="I949" t="s">
        <v>22</v>
      </c>
      <c r="J949" t="s">
        <v>131</v>
      </c>
      <c r="K949" t="s">
        <v>3778</v>
      </c>
      <c r="L949" t="s">
        <v>3779</v>
      </c>
      <c r="M949">
        <v>1.6044444440000001</v>
      </c>
      <c r="N949">
        <v>6</v>
      </c>
      <c r="O949">
        <v>3776</v>
      </c>
      <c r="P949">
        <v>0</v>
      </c>
      <c r="Q949">
        <v>0</v>
      </c>
      <c r="R949">
        <v>9.6266669999999994</v>
      </c>
      <c r="S949">
        <v>6058.3822209999998</v>
      </c>
      <c r="T949">
        <v>0</v>
      </c>
      <c r="U949">
        <v>0</v>
      </c>
    </row>
    <row r="950" spans="1:21" x14ac:dyDescent="0.25">
      <c r="A950" t="s">
        <v>3780</v>
      </c>
      <c r="B950">
        <v>1</v>
      </c>
      <c r="C950" t="s">
        <v>78</v>
      </c>
      <c r="D950" t="s">
        <v>90</v>
      </c>
      <c r="E950" t="s">
        <v>3781</v>
      </c>
      <c r="F950" t="s">
        <v>1685</v>
      </c>
      <c r="G950" t="s">
        <v>71</v>
      </c>
      <c r="H950" t="s">
        <v>136</v>
      </c>
      <c r="I950" t="s">
        <v>22</v>
      </c>
      <c r="J950" t="s">
        <v>131</v>
      </c>
      <c r="K950" t="s">
        <v>3782</v>
      </c>
      <c r="L950" t="s">
        <v>3783</v>
      </c>
      <c r="M950">
        <v>1.298888888</v>
      </c>
      <c r="N950">
        <v>0</v>
      </c>
      <c r="O950">
        <v>13</v>
      </c>
      <c r="P950">
        <v>0</v>
      </c>
      <c r="Q950">
        <v>0</v>
      </c>
      <c r="R950">
        <v>0</v>
      </c>
      <c r="S950">
        <v>16.885556000000001</v>
      </c>
      <c r="T950">
        <v>0</v>
      </c>
      <c r="U950">
        <v>0</v>
      </c>
    </row>
    <row r="951" spans="1:21" x14ac:dyDescent="0.25">
      <c r="A951" t="s">
        <v>3784</v>
      </c>
      <c r="B951">
        <v>1</v>
      </c>
      <c r="C951" t="s">
        <v>78</v>
      </c>
      <c r="D951" t="s">
        <v>80</v>
      </c>
      <c r="E951" t="s">
        <v>3785</v>
      </c>
      <c r="F951" t="s">
        <v>247</v>
      </c>
      <c r="G951" t="s">
        <v>71</v>
      </c>
      <c r="H951" t="s">
        <v>136</v>
      </c>
      <c r="I951" t="s">
        <v>22</v>
      </c>
      <c r="J951" t="s">
        <v>221</v>
      </c>
      <c r="K951" t="s">
        <v>3786</v>
      </c>
      <c r="L951" t="s">
        <v>3787</v>
      </c>
      <c r="M951">
        <v>7.4291666660000004</v>
      </c>
      <c r="N951">
        <v>0</v>
      </c>
      <c r="O951">
        <v>69</v>
      </c>
      <c r="P951">
        <v>0</v>
      </c>
      <c r="Q951">
        <v>0</v>
      </c>
      <c r="R951">
        <v>0</v>
      </c>
      <c r="S951">
        <v>512.61249999999995</v>
      </c>
      <c r="T951">
        <v>0</v>
      </c>
      <c r="U951">
        <v>0</v>
      </c>
    </row>
    <row r="952" spans="1:21" x14ac:dyDescent="0.25">
      <c r="A952" t="s">
        <v>3788</v>
      </c>
      <c r="B952">
        <v>1</v>
      </c>
      <c r="C952" t="s">
        <v>78</v>
      </c>
      <c r="D952" t="s">
        <v>80</v>
      </c>
      <c r="E952" t="s">
        <v>3765</v>
      </c>
      <c r="F952" t="s">
        <v>166</v>
      </c>
      <c r="G952" t="s">
        <v>72</v>
      </c>
      <c r="H952" t="s">
        <v>136</v>
      </c>
      <c r="I952" t="s">
        <v>22</v>
      </c>
      <c r="J952" t="s">
        <v>131</v>
      </c>
      <c r="K952" t="s">
        <v>3789</v>
      </c>
      <c r="L952" t="s">
        <v>3790</v>
      </c>
      <c r="M952">
        <v>0.66600000000000004</v>
      </c>
      <c r="N952">
        <v>0</v>
      </c>
      <c r="O952">
        <v>2684</v>
      </c>
      <c r="P952">
        <v>0</v>
      </c>
      <c r="Q952">
        <v>0</v>
      </c>
      <c r="R952">
        <v>0</v>
      </c>
      <c r="S952">
        <v>1787.5440000000001</v>
      </c>
      <c r="T952">
        <v>0</v>
      </c>
      <c r="U952">
        <v>0</v>
      </c>
    </row>
    <row r="953" spans="1:21" x14ac:dyDescent="0.25">
      <c r="A953" t="s">
        <v>3791</v>
      </c>
      <c r="B953">
        <v>1</v>
      </c>
      <c r="C953" t="s">
        <v>78</v>
      </c>
      <c r="D953" t="s">
        <v>80</v>
      </c>
      <c r="E953" t="s">
        <v>3765</v>
      </c>
      <c r="F953" t="s">
        <v>166</v>
      </c>
      <c r="G953" t="s">
        <v>72</v>
      </c>
      <c r="H953" t="s">
        <v>136</v>
      </c>
      <c r="I953" t="s">
        <v>22</v>
      </c>
      <c r="J953" t="s">
        <v>131</v>
      </c>
      <c r="K953" t="s">
        <v>3792</v>
      </c>
      <c r="L953" t="s">
        <v>3793</v>
      </c>
      <c r="M953">
        <v>0.53294166600000004</v>
      </c>
      <c r="N953">
        <v>0</v>
      </c>
      <c r="O953">
        <v>2684</v>
      </c>
      <c r="P953">
        <v>0</v>
      </c>
      <c r="Q953">
        <v>0</v>
      </c>
      <c r="R953">
        <v>0</v>
      </c>
      <c r="S953">
        <v>1430.415432</v>
      </c>
      <c r="T953">
        <v>0</v>
      </c>
      <c r="U953">
        <v>0</v>
      </c>
    </row>
    <row r="954" spans="1:21" x14ac:dyDescent="0.25">
      <c r="A954" t="s">
        <v>3794</v>
      </c>
      <c r="B954">
        <v>1</v>
      </c>
      <c r="C954" t="s">
        <v>78</v>
      </c>
      <c r="D954" t="s">
        <v>80</v>
      </c>
      <c r="E954" t="s">
        <v>3777</v>
      </c>
      <c r="F954" t="s">
        <v>129</v>
      </c>
      <c r="G954" t="s">
        <v>76</v>
      </c>
      <c r="H954" t="s">
        <v>136</v>
      </c>
      <c r="I954" t="s">
        <v>22</v>
      </c>
      <c r="J954" t="s">
        <v>131</v>
      </c>
      <c r="K954" t="s">
        <v>3795</v>
      </c>
      <c r="L954" t="s">
        <v>3796</v>
      </c>
      <c r="M954">
        <v>0.40527777700000001</v>
      </c>
      <c r="N954">
        <v>6</v>
      </c>
      <c r="O954">
        <v>3776</v>
      </c>
      <c r="P954">
        <v>0</v>
      </c>
      <c r="Q954">
        <v>0</v>
      </c>
      <c r="R954">
        <v>2.431667</v>
      </c>
      <c r="S954">
        <v>1530.328886</v>
      </c>
      <c r="T954">
        <v>0</v>
      </c>
      <c r="U954">
        <v>0</v>
      </c>
    </row>
    <row r="955" spans="1:21" x14ac:dyDescent="0.25">
      <c r="A955" t="s">
        <v>3797</v>
      </c>
      <c r="B955">
        <v>1</v>
      </c>
      <c r="C955" t="s">
        <v>78</v>
      </c>
      <c r="D955" t="s">
        <v>80</v>
      </c>
      <c r="E955" t="s">
        <v>3777</v>
      </c>
      <c r="F955" t="s">
        <v>129</v>
      </c>
      <c r="G955" t="s">
        <v>76</v>
      </c>
      <c r="H955" t="s">
        <v>136</v>
      </c>
      <c r="I955" t="s">
        <v>22</v>
      </c>
      <c r="J955" t="s">
        <v>131</v>
      </c>
      <c r="K955" t="s">
        <v>3798</v>
      </c>
      <c r="L955" t="s">
        <v>3799</v>
      </c>
      <c r="M955">
        <v>0.46055555500000001</v>
      </c>
      <c r="N955">
        <v>6</v>
      </c>
      <c r="O955">
        <v>3776</v>
      </c>
      <c r="P955">
        <v>0</v>
      </c>
      <c r="Q955">
        <v>0</v>
      </c>
      <c r="R955">
        <v>2.7633329999999998</v>
      </c>
      <c r="S955">
        <v>1739.0577760000001</v>
      </c>
      <c r="T955">
        <v>0</v>
      </c>
      <c r="U955">
        <v>0</v>
      </c>
    </row>
    <row r="956" spans="1:21" x14ac:dyDescent="0.25">
      <c r="A956" t="s">
        <v>3800</v>
      </c>
      <c r="B956">
        <v>1</v>
      </c>
      <c r="C956" t="s">
        <v>78</v>
      </c>
      <c r="D956" t="s">
        <v>80</v>
      </c>
      <c r="E956" t="s">
        <v>3777</v>
      </c>
      <c r="F956" t="s">
        <v>129</v>
      </c>
      <c r="G956" t="s">
        <v>76</v>
      </c>
      <c r="H956" t="s">
        <v>136</v>
      </c>
      <c r="I956" t="s">
        <v>22</v>
      </c>
      <c r="J956" t="s">
        <v>131</v>
      </c>
      <c r="K956" t="s">
        <v>3801</v>
      </c>
      <c r="L956" t="s">
        <v>3802</v>
      </c>
      <c r="M956">
        <v>9.6388888000000006E-2</v>
      </c>
      <c r="N956">
        <v>6</v>
      </c>
      <c r="O956">
        <v>3776</v>
      </c>
      <c r="P956">
        <v>0</v>
      </c>
      <c r="Q956">
        <v>0</v>
      </c>
      <c r="R956">
        <v>0.57833299999999999</v>
      </c>
      <c r="S956">
        <v>363.96444100000002</v>
      </c>
      <c r="T956">
        <v>0</v>
      </c>
      <c r="U956">
        <v>0</v>
      </c>
    </row>
    <row r="957" spans="1:21" x14ac:dyDescent="0.25">
      <c r="A957" t="s">
        <v>3803</v>
      </c>
      <c r="B957">
        <v>1</v>
      </c>
      <c r="C957" t="s">
        <v>78</v>
      </c>
      <c r="D957" t="s">
        <v>80</v>
      </c>
      <c r="E957" t="s">
        <v>3804</v>
      </c>
      <c r="F957" t="s">
        <v>166</v>
      </c>
      <c r="G957" t="s">
        <v>72</v>
      </c>
      <c r="H957" t="s">
        <v>136</v>
      </c>
      <c r="I957" t="s">
        <v>22</v>
      </c>
      <c r="J957" t="s">
        <v>131</v>
      </c>
      <c r="K957" t="s">
        <v>3805</v>
      </c>
      <c r="L957" t="s">
        <v>3806</v>
      </c>
      <c r="M957">
        <v>0.19750000000000001</v>
      </c>
      <c r="N957">
        <v>3</v>
      </c>
      <c r="O957">
        <v>1794</v>
      </c>
      <c r="P957">
        <v>0</v>
      </c>
      <c r="Q957">
        <v>0</v>
      </c>
      <c r="R957">
        <v>0.59250000000000003</v>
      </c>
      <c r="S957">
        <v>354.315</v>
      </c>
      <c r="T957">
        <v>0</v>
      </c>
      <c r="U957">
        <v>0</v>
      </c>
    </row>
    <row r="958" spans="1:21" x14ac:dyDescent="0.25">
      <c r="A958" t="s">
        <v>3807</v>
      </c>
      <c r="B958">
        <v>1</v>
      </c>
      <c r="C958" t="s">
        <v>78</v>
      </c>
      <c r="D958" t="s">
        <v>90</v>
      </c>
      <c r="E958" t="s">
        <v>3750</v>
      </c>
      <c r="F958" t="s">
        <v>166</v>
      </c>
      <c r="G958" t="s">
        <v>72</v>
      </c>
      <c r="H958" t="s">
        <v>136</v>
      </c>
      <c r="I958" t="s">
        <v>22</v>
      </c>
      <c r="J958" t="s">
        <v>131</v>
      </c>
      <c r="K958" t="s">
        <v>3808</v>
      </c>
      <c r="L958" t="s">
        <v>3809</v>
      </c>
      <c r="M958">
        <v>1.6597222220000001</v>
      </c>
      <c r="N958">
        <v>17</v>
      </c>
      <c r="O958">
        <v>4947</v>
      </c>
      <c r="P958">
        <v>8</v>
      </c>
      <c r="Q958">
        <v>173</v>
      </c>
      <c r="R958">
        <v>28.215278000000001</v>
      </c>
      <c r="S958">
        <v>8210.6458320000002</v>
      </c>
      <c r="T958">
        <v>13.277778</v>
      </c>
      <c r="U958">
        <v>287.13194399999998</v>
      </c>
    </row>
    <row r="959" spans="1:21" x14ac:dyDescent="0.25">
      <c r="A959" t="s">
        <v>3810</v>
      </c>
      <c r="B959">
        <v>1</v>
      </c>
      <c r="C959" t="s">
        <v>79</v>
      </c>
      <c r="D959" t="s">
        <v>114</v>
      </c>
      <c r="E959" t="s">
        <v>3811</v>
      </c>
      <c r="F959" t="s">
        <v>892</v>
      </c>
      <c r="G959" t="s">
        <v>71</v>
      </c>
      <c r="H959" t="s">
        <v>136</v>
      </c>
      <c r="I959" t="s">
        <v>22</v>
      </c>
      <c r="J959" t="s">
        <v>131</v>
      </c>
      <c r="K959" t="s">
        <v>3812</v>
      </c>
      <c r="L959" t="s">
        <v>3813</v>
      </c>
      <c r="M959">
        <v>3.295833333</v>
      </c>
      <c r="N959">
        <v>0</v>
      </c>
      <c r="O959">
        <v>156</v>
      </c>
      <c r="P959">
        <v>0</v>
      </c>
      <c r="Q959">
        <v>4</v>
      </c>
      <c r="R959">
        <v>0</v>
      </c>
      <c r="S959">
        <v>514.15</v>
      </c>
      <c r="T959">
        <v>0</v>
      </c>
      <c r="U959">
        <v>13.183332999999999</v>
      </c>
    </row>
    <row r="960" spans="1:21" x14ac:dyDescent="0.25">
      <c r="A960" t="s">
        <v>3814</v>
      </c>
      <c r="B960">
        <v>1</v>
      </c>
      <c r="C960" t="s">
        <v>78</v>
      </c>
      <c r="D960" t="s">
        <v>80</v>
      </c>
      <c r="E960" t="s">
        <v>3815</v>
      </c>
      <c r="F960" t="s">
        <v>231</v>
      </c>
      <c r="G960" t="s">
        <v>71</v>
      </c>
      <c r="H960" t="s">
        <v>136</v>
      </c>
      <c r="I960" t="s">
        <v>22</v>
      </c>
      <c r="J960" t="s">
        <v>131</v>
      </c>
      <c r="K960" t="s">
        <v>3816</v>
      </c>
      <c r="L960" t="s">
        <v>3817</v>
      </c>
      <c r="M960">
        <v>1.1386111109999999</v>
      </c>
      <c r="N960">
        <v>0</v>
      </c>
      <c r="O960">
        <v>1</v>
      </c>
      <c r="P960">
        <v>0</v>
      </c>
      <c r="Q960">
        <v>0</v>
      </c>
      <c r="R960">
        <v>0</v>
      </c>
      <c r="S960">
        <v>1.138611</v>
      </c>
      <c r="T960">
        <v>0</v>
      </c>
      <c r="U960">
        <v>0</v>
      </c>
    </row>
    <row r="961" spans="1:21" x14ac:dyDescent="0.25">
      <c r="A961" t="s">
        <v>3818</v>
      </c>
      <c r="B961">
        <v>1</v>
      </c>
      <c r="C961" t="s">
        <v>78</v>
      </c>
      <c r="D961" t="s">
        <v>103</v>
      </c>
      <c r="E961" t="s">
        <v>3819</v>
      </c>
      <c r="F961" t="s">
        <v>296</v>
      </c>
      <c r="G961" t="s">
        <v>72</v>
      </c>
      <c r="H961" t="s">
        <v>136</v>
      </c>
      <c r="I961" t="s">
        <v>22</v>
      </c>
      <c r="J961" t="s">
        <v>221</v>
      </c>
      <c r="K961" t="s">
        <v>3820</v>
      </c>
      <c r="L961" t="s">
        <v>3821</v>
      </c>
      <c r="M961">
        <v>2.4680555549999998</v>
      </c>
      <c r="N961">
        <v>9</v>
      </c>
      <c r="O961">
        <v>1066</v>
      </c>
      <c r="P961">
        <v>0</v>
      </c>
      <c r="Q961">
        <v>10</v>
      </c>
      <c r="R961">
        <v>22.212499999999999</v>
      </c>
      <c r="S961">
        <v>2630.9472219999998</v>
      </c>
      <c r="T961">
        <v>0</v>
      </c>
      <c r="U961">
        <v>24.680555999999999</v>
      </c>
    </row>
    <row r="962" spans="1:21" x14ac:dyDescent="0.25">
      <c r="A962" t="s">
        <v>3822</v>
      </c>
      <c r="B962">
        <v>1</v>
      </c>
      <c r="C962" t="s">
        <v>78</v>
      </c>
      <c r="D962" t="s">
        <v>103</v>
      </c>
      <c r="E962" t="s">
        <v>3823</v>
      </c>
      <c r="F962" t="s">
        <v>296</v>
      </c>
      <c r="G962" t="s">
        <v>72</v>
      </c>
      <c r="H962" t="s">
        <v>136</v>
      </c>
      <c r="I962" t="s">
        <v>22</v>
      </c>
      <c r="J962" t="s">
        <v>221</v>
      </c>
      <c r="K962" t="s">
        <v>3824</v>
      </c>
      <c r="L962" t="s">
        <v>3825</v>
      </c>
      <c r="M962">
        <v>0.21429722200000001</v>
      </c>
      <c r="N962">
        <v>41</v>
      </c>
      <c r="O962">
        <v>13419</v>
      </c>
      <c r="P962">
        <v>2</v>
      </c>
      <c r="Q962">
        <v>162</v>
      </c>
      <c r="R962">
        <v>8.7861860000000007</v>
      </c>
      <c r="S962">
        <v>2875.6544220000001</v>
      </c>
      <c r="T962">
        <v>0.42859399999999997</v>
      </c>
      <c r="U962">
        <v>34.716149999999999</v>
      </c>
    </row>
    <row r="963" spans="1:21" x14ac:dyDescent="0.25">
      <c r="A963" t="s">
        <v>3826</v>
      </c>
      <c r="B963">
        <v>1</v>
      </c>
      <c r="C963" t="s">
        <v>78</v>
      </c>
      <c r="D963" t="s">
        <v>103</v>
      </c>
      <c r="E963" t="s">
        <v>3827</v>
      </c>
      <c r="F963" t="s">
        <v>296</v>
      </c>
      <c r="G963" t="s">
        <v>72</v>
      </c>
      <c r="H963" t="s">
        <v>136</v>
      </c>
      <c r="I963" t="s">
        <v>22</v>
      </c>
      <c r="J963" t="s">
        <v>221</v>
      </c>
      <c r="K963" t="s">
        <v>3824</v>
      </c>
      <c r="L963" t="s">
        <v>3828</v>
      </c>
      <c r="M963">
        <v>0.480988888</v>
      </c>
      <c r="N963">
        <v>17</v>
      </c>
      <c r="O963">
        <v>25169</v>
      </c>
      <c r="P963">
        <v>30</v>
      </c>
      <c r="Q963">
        <v>2469</v>
      </c>
      <c r="R963">
        <v>8.1768110000000007</v>
      </c>
      <c r="S963">
        <v>12106.009322</v>
      </c>
      <c r="T963">
        <v>14.429667</v>
      </c>
      <c r="U963">
        <v>1187.5615640000001</v>
      </c>
    </row>
    <row r="964" spans="1:21" x14ac:dyDescent="0.25">
      <c r="A964" t="s">
        <v>3829</v>
      </c>
      <c r="B964">
        <v>1</v>
      </c>
      <c r="C964" t="s">
        <v>78</v>
      </c>
      <c r="D964" t="s">
        <v>80</v>
      </c>
      <c r="E964" t="s">
        <v>3830</v>
      </c>
      <c r="F964" t="s">
        <v>129</v>
      </c>
      <c r="G964" t="s">
        <v>76</v>
      </c>
      <c r="H964" t="s">
        <v>136</v>
      </c>
      <c r="I964" t="s">
        <v>22</v>
      </c>
      <c r="J964" t="s">
        <v>131</v>
      </c>
      <c r="K964" t="s">
        <v>3831</v>
      </c>
      <c r="L964" t="s">
        <v>3832</v>
      </c>
      <c r="M964">
        <v>0.14027777699999999</v>
      </c>
      <c r="N964">
        <v>0</v>
      </c>
      <c r="O964">
        <v>5819</v>
      </c>
      <c r="P964">
        <v>0</v>
      </c>
      <c r="Q964">
        <v>7</v>
      </c>
      <c r="R964">
        <v>0</v>
      </c>
      <c r="S964">
        <v>816.27638400000001</v>
      </c>
      <c r="T964">
        <v>0</v>
      </c>
      <c r="U964">
        <v>0.98194400000000004</v>
      </c>
    </row>
    <row r="965" spans="1:21" x14ac:dyDescent="0.25">
      <c r="A965" t="s">
        <v>3833</v>
      </c>
      <c r="B965">
        <v>1</v>
      </c>
      <c r="C965" t="s">
        <v>78</v>
      </c>
      <c r="D965" t="s">
        <v>80</v>
      </c>
      <c r="E965" t="s">
        <v>3834</v>
      </c>
      <c r="F965" t="s">
        <v>129</v>
      </c>
      <c r="G965" t="s">
        <v>76</v>
      </c>
      <c r="H965" t="s">
        <v>136</v>
      </c>
      <c r="I965" t="s">
        <v>22</v>
      </c>
      <c r="J965" t="s">
        <v>131</v>
      </c>
      <c r="K965" t="s">
        <v>3835</v>
      </c>
      <c r="L965" t="s">
        <v>3836</v>
      </c>
      <c r="M965">
        <v>0.181388888</v>
      </c>
      <c r="N965">
        <v>38</v>
      </c>
      <c r="O965">
        <v>10623</v>
      </c>
      <c r="P965">
        <v>0</v>
      </c>
      <c r="Q965">
        <v>0</v>
      </c>
      <c r="R965">
        <v>6.8927779999999998</v>
      </c>
      <c r="S965">
        <v>1926.894157</v>
      </c>
      <c r="T965">
        <v>0</v>
      </c>
      <c r="U965">
        <v>0</v>
      </c>
    </row>
    <row r="966" spans="1:21" x14ac:dyDescent="0.25">
      <c r="A966" t="s">
        <v>3837</v>
      </c>
      <c r="B966">
        <v>1</v>
      </c>
      <c r="C966" t="s">
        <v>78</v>
      </c>
      <c r="D966" t="s">
        <v>90</v>
      </c>
      <c r="E966" t="s">
        <v>3838</v>
      </c>
      <c r="F966" t="s">
        <v>1016</v>
      </c>
      <c r="G966" t="s">
        <v>72</v>
      </c>
      <c r="H966" t="s">
        <v>136</v>
      </c>
      <c r="I966" t="s">
        <v>22</v>
      </c>
      <c r="J966" t="s">
        <v>131</v>
      </c>
      <c r="K966" t="s">
        <v>3839</v>
      </c>
      <c r="L966" t="s">
        <v>3840</v>
      </c>
      <c r="M966">
        <v>1.119722222</v>
      </c>
      <c r="N966">
        <v>1</v>
      </c>
      <c r="O966">
        <v>175</v>
      </c>
      <c r="P966">
        <v>53</v>
      </c>
      <c r="Q966">
        <v>3198</v>
      </c>
      <c r="R966">
        <v>1.1197220000000001</v>
      </c>
      <c r="S966">
        <v>195.95138900000001</v>
      </c>
      <c r="T966">
        <v>59.345278</v>
      </c>
      <c r="U966">
        <v>3580.871666</v>
      </c>
    </row>
    <row r="967" spans="1:21" x14ac:dyDescent="0.25">
      <c r="A967" t="s">
        <v>3841</v>
      </c>
      <c r="B967">
        <v>1</v>
      </c>
      <c r="C967" t="s">
        <v>78</v>
      </c>
      <c r="D967" t="s">
        <v>90</v>
      </c>
      <c r="E967" t="s">
        <v>3746</v>
      </c>
      <c r="F967" t="s">
        <v>523</v>
      </c>
      <c r="G967" t="s">
        <v>72</v>
      </c>
      <c r="H967" t="s">
        <v>136</v>
      </c>
      <c r="I967" t="s">
        <v>22</v>
      </c>
      <c r="J967" t="s">
        <v>131</v>
      </c>
      <c r="K967" t="s">
        <v>3842</v>
      </c>
      <c r="L967" t="s">
        <v>3843</v>
      </c>
      <c r="M967">
        <v>2.8026036109999999</v>
      </c>
      <c r="N967">
        <v>1</v>
      </c>
      <c r="O967">
        <v>93</v>
      </c>
      <c r="P967">
        <v>3</v>
      </c>
      <c r="Q967">
        <v>29</v>
      </c>
      <c r="R967">
        <v>2.8026040000000001</v>
      </c>
      <c r="S967">
        <v>260.64213599999999</v>
      </c>
      <c r="T967">
        <v>8.4078110000000006</v>
      </c>
      <c r="U967">
        <v>81.275504999999995</v>
      </c>
    </row>
    <row r="968" spans="1:21" x14ac:dyDescent="0.25">
      <c r="A968" t="s">
        <v>3844</v>
      </c>
      <c r="B968">
        <v>1</v>
      </c>
      <c r="C968" t="s">
        <v>78</v>
      </c>
      <c r="D968" t="s">
        <v>90</v>
      </c>
      <c r="E968" t="s">
        <v>3746</v>
      </c>
      <c r="F968" t="s">
        <v>166</v>
      </c>
      <c r="G968" t="s">
        <v>72</v>
      </c>
      <c r="H968" t="s">
        <v>136</v>
      </c>
      <c r="I968" t="s">
        <v>22</v>
      </c>
      <c r="J968" t="s">
        <v>131</v>
      </c>
      <c r="K968" t="s">
        <v>3845</v>
      </c>
      <c r="L968" t="s">
        <v>3846</v>
      </c>
      <c r="M968">
        <v>0.76361111100000001</v>
      </c>
      <c r="N968">
        <v>1</v>
      </c>
      <c r="O968">
        <v>93</v>
      </c>
      <c r="P968">
        <v>3</v>
      </c>
      <c r="Q968">
        <v>29</v>
      </c>
      <c r="R968">
        <v>0.76361100000000004</v>
      </c>
      <c r="S968">
        <v>71.015833000000001</v>
      </c>
      <c r="T968">
        <v>2.2908330000000001</v>
      </c>
      <c r="U968">
        <v>22.144722000000002</v>
      </c>
    </row>
    <row r="969" spans="1:21" x14ac:dyDescent="0.25">
      <c r="A969" t="s">
        <v>3847</v>
      </c>
      <c r="B969">
        <v>1</v>
      </c>
      <c r="C969" t="s">
        <v>78</v>
      </c>
      <c r="D969" t="s">
        <v>80</v>
      </c>
      <c r="E969" t="s">
        <v>3848</v>
      </c>
      <c r="F969" t="s">
        <v>129</v>
      </c>
      <c r="G969" t="s">
        <v>76</v>
      </c>
      <c r="H969" t="s">
        <v>136</v>
      </c>
      <c r="I969" t="s">
        <v>22</v>
      </c>
      <c r="J969" t="s">
        <v>131</v>
      </c>
      <c r="K969" t="s">
        <v>3849</v>
      </c>
      <c r="L969" t="s">
        <v>3850</v>
      </c>
      <c r="M969">
        <v>0.400277777</v>
      </c>
      <c r="N969">
        <v>2</v>
      </c>
      <c r="O969">
        <v>11353</v>
      </c>
      <c r="P969">
        <v>0</v>
      </c>
      <c r="Q969">
        <v>4</v>
      </c>
      <c r="R969">
        <v>0.80055600000000005</v>
      </c>
      <c r="S969">
        <v>4544.3536020000001</v>
      </c>
      <c r="T969">
        <v>0</v>
      </c>
      <c r="U969">
        <v>1.601111</v>
      </c>
    </row>
    <row r="970" spans="1:21" x14ac:dyDescent="0.25">
      <c r="A970" t="s">
        <v>3851</v>
      </c>
      <c r="B970">
        <v>1</v>
      </c>
      <c r="C970" t="s">
        <v>78</v>
      </c>
      <c r="D970" t="s">
        <v>80</v>
      </c>
      <c r="E970" t="s">
        <v>3830</v>
      </c>
      <c r="F970" t="s">
        <v>129</v>
      </c>
      <c r="G970" t="s">
        <v>72</v>
      </c>
      <c r="H970" t="s">
        <v>136</v>
      </c>
      <c r="I970" t="s">
        <v>22</v>
      </c>
      <c r="J970" t="s">
        <v>131</v>
      </c>
      <c r="K970" t="s">
        <v>3852</v>
      </c>
      <c r="L970" t="s">
        <v>3853</v>
      </c>
      <c r="M970">
        <v>0.16968055500000001</v>
      </c>
      <c r="N970">
        <v>0</v>
      </c>
      <c r="O970">
        <v>5819</v>
      </c>
      <c r="P970">
        <v>0</v>
      </c>
      <c r="Q970">
        <v>7</v>
      </c>
      <c r="R970">
        <v>0</v>
      </c>
      <c r="S970">
        <v>987.37114999999994</v>
      </c>
      <c r="T970">
        <v>0</v>
      </c>
      <c r="U970">
        <v>1.187764</v>
      </c>
    </row>
    <row r="971" spans="1:21" x14ac:dyDescent="0.25">
      <c r="A971" t="s">
        <v>3854</v>
      </c>
      <c r="B971">
        <v>1</v>
      </c>
      <c r="C971" t="s">
        <v>78</v>
      </c>
      <c r="D971" t="s">
        <v>80</v>
      </c>
      <c r="E971" t="s">
        <v>3804</v>
      </c>
      <c r="F971" t="s">
        <v>1227</v>
      </c>
      <c r="G971" t="s">
        <v>72</v>
      </c>
      <c r="H971" t="s">
        <v>136</v>
      </c>
      <c r="I971" t="s">
        <v>22</v>
      </c>
      <c r="J971" t="s">
        <v>131</v>
      </c>
      <c r="K971" t="s">
        <v>3855</v>
      </c>
      <c r="L971" t="s">
        <v>3856</v>
      </c>
      <c r="M971">
        <v>12.101111111</v>
      </c>
      <c r="N971">
        <v>3</v>
      </c>
      <c r="O971">
        <v>1794</v>
      </c>
      <c r="P971">
        <v>0</v>
      </c>
      <c r="Q971">
        <v>0</v>
      </c>
      <c r="R971">
        <v>36.303333000000002</v>
      </c>
      <c r="S971">
        <v>21709.393333</v>
      </c>
      <c r="T971">
        <v>0</v>
      </c>
      <c r="U971">
        <v>0</v>
      </c>
    </row>
    <row r="972" spans="1:21" x14ac:dyDescent="0.25">
      <c r="A972" t="s">
        <v>3857</v>
      </c>
      <c r="B972">
        <v>1</v>
      </c>
      <c r="C972" t="s">
        <v>78</v>
      </c>
      <c r="D972" t="s">
        <v>103</v>
      </c>
      <c r="E972" t="s">
        <v>239</v>
      </c>
      <c r="F972" t="s">
        <v>129</v>
      </c>
      <c r="G972" t="s">
        <v>76</v>
      </c>
      <c r="H972" t="s">
        <v>136</v>
      </c>
      <c r="I972" t="s">
        <v>22</v>
      </c>
      <c r="J972" t="s">
        <v>131</v>
      </c>
      <c r="K972" t="s">
        <v>3858</v>
      </c>
      <c r="L972" t="s">
        <v>3859</v>
      </c>
      <c r="M972">
        <v>0.28833333300000002</v>
      </c>
      <c r="N972">
        <v>1</v>
      </c>
      <c r="O972">
        <v>6</v>
      </c>
      <c r="P972">
        <v>0</v>
      </c>
      <c r="Q972">
        <v>0</v>
      </c>
      <c r="R972">
        <v>0.28833300000000001</v>
      </c>
      <c r="S972">
        <v>1.73</v>
      </c>
      <c r="T972">
        <v>0</v>
      </c>
      <c r="U972">
        <v>0</v>
      </c>
    </row>
    <row r="973" spans="1:21" x14ac:dyDescent="0.25">
      <c r="A973" t="s">
        <v>3860</v>
      </c>
      <c r="B973">
        <v>1</v>
      </c>
      <c r="C973" t="s">
        <v>78</v>
      </c>
      <c r="D973" t="s">
        <v>88</v>
      </c>
      <c r="E973" t="s">
        <v>3861</v>
      </c>
      <c r="F973" t="s">
        <v>220</v>
      </c>
      <c r="G973" t="s">
        <v>76</v>
      </c>
      <c r="H973" t="s">
        <v>136</v>
      </c>
      <c r="I973" t="s">
        <v>22</v>
      </c>
      <c r="J973" t="s">
        <v>221</v>
      </c>
      <c r="K973" t="s">
        <v>3862</v>
      </c>
      <c r="L973" t="s">
        <v>3863</v>
      </c>
      <c r="M973">
        <v>6.2631387999999996E-2</v>
      </c>
      <c r="N973">
        <v>0</v>
      </c>
      <c r="O973">
        <v>5280</v>
      </c>
      <c r="P973">
        <v>0</v>
      </c>
      <c r="Q973">
        <v>0</v>
      </c>
      <c r="R973">
        <v>0</v>
      </c>
      <c r="S973">
        <v>330.69372900000002</v>
      </c>
      <c r="T973">
        <v>0</v>
      </c>
      <c r="U973">
        <v>0</v>
      </c>
    </row>
    <row r="974" spans="1:21" x14ac:dyDescent="0.25">
      <c r="A974" t="s">
        <v>3864</v>
      </c>
      <c r="B974">
        <v>1</v>
      </c>
      <c r="C974" t="s">
        <v>78</v>
      </c>
      <c r="D974" t="s">
        <v>88</v>
      </c>
      <c r="E974" t="s">
        <v>3865</v>
      </c>
      <c r="F974" t="s">
        <v>220</v>
      </c>
      <c r="G974" t="s">
        <v>76</v>
      </c>
      <c r="H974" t="s">
        <v>136</v>
      </c>
      <c r="I974" t="s">
        <v>22</v>
      </c>
      <c r="J974" t="s">
        <v>221</v>
      </c>
      <c r="K974" t="s">
        <v>3866</v>
      </c>
      <c r="L974" t="s">
        <v>3867</v>
      </c>
      <c r="M974">
        <v>6.2297221999999999E-2</v>
      </c>
      <c r="N974">
        <v>1</v>
      </c>
      <c r="O974">
        <v>3515</v>
      </c>
      <c r="P974">
        <v>0</v>
      </c>
      <c r="Q974">
        <v>1</v>
      </c>
      <c r="R974">
        <v>6.2296999999999998E-2</v>
      </c>
      <c r="S974">
        <v>218.97473500000001</v>
      </c>
      <c r="T974">
        <v>0</v>
      </c>
      <c r="U974">
        <v>6.2296999999999998E-2</v>
      </c>
    </row>
    <row r="975" spans="1:21" x14ac:dyDescent="0.25">
      <c r="A975" t="s">
        <v>3868</v>
      </c>
      <c r="B975">
        <v>1</v>
      </c>
      <c r="C975" t="s">
        <v>79</v>
      </c>
      <c r="D975" t="s">
        <v>114</v>
      </c>
      <c r="E975" t="s">
        <v>3869</v>
      </c>
      <c r="F975" t="s">
        <v>892</v>
      </c>
      <c r="G975" t="s">
        <v>71</v>
      </c>
      <c r="H975" t="s">
        <v>136</v>
      </c>
      <c r="I975" t="s">
        <v>22</v>
      </c>
      <c r="J975" t="s">
        <v>131</v>
      </c>
      <c r="K975" t="s">
        <v>3870</v>
      </c>
      <c r="L975" t="s">
        <v>3871</v>
      </c>
      <c r="M975">
        <v>1.2327777769999999</v>
      </c>
      <c r="N975">
        <v>0</v>
      </c>
      <c r="O975">
        <v>21</v>
      </c>
      <c r="P975">
        <v>0</v>
      </c>
      <c r="Q975">
        <v>0</v>
      </c>
      <c r="R975">
        <v>0</v>
      </c>
      <c r="S975">
        <v>25.888332999999999</v>
      </c>
      <c r="T975">
        <v>0</v>
      </c>
      <c r="U975">
        <v>0</v>
      </c>
    </row>
    <row r="976" spans="1:21" x14ac:dyDescent="0.25">
      <c r="A976" t="s">
        <v>3872</v>
      </c>
      <c r="B976">
        <v>1</v>
      </c>
      <c r="C976" t="s">
        <v>79</v>
      </c>
      <c r="D976" t="s">
        <v>108</v>
      </c>
      <c r="E976" t="s">
        <v>3873</v>
      </c>
      <c r="F976" t="s">
        <v>226</v>
      </c>
      <c r="G976" t="s">
        <v>72</v>
      </c>
      <c r="H976" t="s">
        <v>136</v>
      </c>
      <c r="I976" t="s">
        <v>22</v>
      </c>
      <c r="J976" t="s">
        <v>131</v>
      </c>
      <c r="K976" t="s">
        <v>3874</v>
      </c>
      <c r="L976" t="s">
        <v>3875</v>
      </c>
      <c r="M976">
        <v>0.80555555499999998</v>
      </c>
      <c r="N976">
        <v>1</v>
      </c>
      <c r="O976">
        <v>0</v>
      </c>
      <c r="P976">
        <v>0</v>
      </c>
      <c r="Q976">
        <v>0</v>
      </c>
      <c r="R976">
        <v>0.80555600000000005</v>
      </c>
      <c r="S976">
        <v>0</v>
      </c>
      <c r="T976">
        <v>0</v>
      </c>
      <c r="U976">
        <v>0</v>
      </c>
    </row>
    <row r="977" spans="1:21" x14ac:dyDescent="0.25">
      <c r="A977" t="s">
        <v>3876</v>
      </c>
      <c r="B977">
        <v>1</v>
      </c>
      <c r="C977" t="s">
        <v>79</v>
      </c>
      <c r="D977" t="s">
        <v>108</v>
      </c>
      <c r="E977" t="s">
        <v>3877</v>
      </c>
      <c r="F977" t="s">
        <v>231</v>
      </c>
      <c r="G977" t="s">
        <v>71</v>
      </c>
      <c r="H977" t="s">
        <v>136</v>
      </c>
      <c r="I977" t="s">
        <v>22</v>
      </c>
      <c r="J977" t="s">
        <v>131</v>
      </c>
      <c r="K977" t="s">
        <v>3878</v>
      </c>
      <c r="L977" t="s">
        <v>3879</v>
      </c>
      <c r="M977">
        <v>1.629444444</v>
      </c>
      <c r="N977">
        <v>0</v>
      </c>
      <c r="O977">
        <v>1</v>
      </c>
      <c r="P977">
        <v>0</v>
      </c>
      <c r="Q977">
        <v>0</v>
      </c>
      <c r="R977">
        <v>0</v>
      </c>
      <c r="S977">
        <v>1.6294439999999999</v>
      </c>
      <c r="T977">
        <v>0</v>
      </c>
      <c r="U977">
        <v>0</v>
      </c>
    </row>
    <row r="978" spans="1:21" x14ac:dyDescent="0.25">
      <c r="A978" t="s">
        <v>3880</v>
      </c>
      <c r="B978">
        <v>1</v>
      </c>
      <c r="C978" t="s">
        <v>79</v>
      </c>
      <c r="D978" t="s">
        <v>108</v>
      </c>
      <c r="E978" t="s">
        <v>3881</v>
      </c>
      <c r="F978" t="s">
        <v>166</v>
      </c>
      <c r="G978" t="s">
        <v>72</v>
      </c>
      <c r="H978" t="s">
        <v>136</v>
      </c>
      <c r="I978" t="s">
        <v>22</v>
      </c>
      <c r="J978" t="s">
        <v>131</v>
      </c>
      <c r="K978" t="s">
        <v>3882</v>
      </c>
      <c r="L978" t="s">
        <v>3883</v>
      </c>
      <c r="M978">
        <v>0.88388888799999998</v>
      </c>
      <c r="N978">
        <v>1</v>
      </c>
      <c r="O978">
        <v>0</v>
      </c>
      <c r="P978">
        <v>60</v>
      </c>
      <c r="Q978">
        <v>1186</v>
      </c>
      <c r="R978">
        <v>0.88388900000000004</v>
      </c>
      <c r="S978">
        <v>0</v>
      </c>
      <c r="T978">
        <v>53.033332999999999</v>
      </c>
      <c r="U978">
        <v>1048.2922209999999</v>
      </c>
    </row>
    <row r="979" spans="1:21" x14ac:dyDescent="0.25">
      <c r="A979" t="s">
        <v>3884</v>
      </c>
      <c r="B979">
        <v>1</v>
      </c>
      <c r="C979" t="s">
        <v>79</v>
      </c>
      <c r="D979" t="s">
        <v>108</v>
      </c>
      <c r="E979" t="s">
        <v>3885</v>
      </c>
      <c r="F979" t="s">
        <v>166</v>
      </c>
      <c r="G979" t="s">
        <v>72</v>
      </c>
      <c r="H979" t="s">
        <v>136</v>
      </c>
      <c r="I979" t="s">
        <v>22</v>
      </c>
      <c r="J979" t="s">
        <v>131</v>
      </c>
      <c r="K979" t="s">
        <v>3886</v>
      </c>
      <c r="L979" t="s">
        <v>3887</v>
      </c>
      <c r="M979">
        <v>1.0352777769999999</v>
      </c>
      <c r="N979">
        <v>1</v>
      </c>
      <c r="O979">
        <v>0</v>
      </c>
      <c r="P979">
        <v>97</v>
      </c>
      <c r="Q979">
        <v>1870</v>
      </c>
      <c r="R979">
        <v>1.0352779999999999</v>
      </c>
      <c r="S979">
        <v>0</v>
      </c>
      <c r="T979">
        <v>100.421944</v>
      </c>
      <c r="U979">
        <v>1935.969443</v>
      </c>
    </row>
    <row r="980" spans="1:21" x14ac:dyDescent="0.25">
      <c r="A980" t="s">
        <v>3888</v>
      </c>
      <c r="B980">
        <v>1</v>
      </c>
      <c r="C980" t="s">
        <v>79</v>
      </c>
      <c r="D980" t="s">
        <v>108</v>
      </c>
      <c r="E980" t="s">
        <v>3881</v>
      </c>
      <c r="F980" t="s">
        <v>166</v>
      </c>
      <c r="G980" t="s">
        <v>72</v>
      </c>
      <c r="H980" t="s">
        <v>136</v>
      </c>
      <c r="I980" t="s">
        <v>22</v>
      </c>
      <c r="J980" t="s">
        <v>131</v>
      </c>
      <c r="K980" t="s">
        <v>3889</v>
      </c>
      <c r="L980" t="s">
        <v>3890</v>
      </c>
      <c r="M980">
        <v>0.26833333300000001</v>
      </c>
      <c r="N980">
        <v>1</v>
      </c>
      <c r="O980">
        <v>0</v>
      </c>
      <c r="P980">
        <v>60</v>
      </c>
      <c r="Q980">
        <v>1211</v>
      </c>
      <c r="R980">
        <v>0.26833299999999999</v>
      </c>
      <c r="S980">
        <v>0</v>
      </c>
      <c r="T980">
        <v>16.100000000000001</v>
      </c>
      <c r="U980">
        <v>324.95166599999999</v>
      </c>
    </row>
    <row r="981" spans="1:21" x14ac:dyDescent="0.25">
      <c r="A981" t="s">
        <v>3891</v>
      </c>
      <c r="B981">
        <v>1</v>
      </c>
      <c r="C981" t="s">
        <v>78</v>
      </c>
      <c r="D981" t="s">
        <v>88</v>
      </c>
      <c r="E981" t="s">
        <v>3892</v>
      </c>
      <c r="F981" t="s">
        <v>921</v>
      </c>
      <c r="G981" t="s">
        <v>71</v>
      </c>
      <c r="H981" t="s">
        <v>136</v>
      </c>
      <c r="I981" t="s">
        <v>22</v>
      </c>
      <c r="J981" t="s">
        <v>131</v>
      </c>
      <c r="K981" t="s">
        <v>3893</v>
      </c>
      <c r="L981" t="s">
        <v>3894</v>
      </c>
      <c r="M981">
        <v>0.20972222200000001</v>
      </c>
      <c r="N981">
        <v>0</v>
      </c>
      <c r="O981">
        <v>186</v>
      </c>
      <c r="P981">
        <v>0</v>
      </c>
      <c r="Q981">
        <v>0</v>
      </c>
      <c r="R981">
        <v>0</v>
      </c>
      <c r="S981">
        <v>39.008333</v>
      </c>
      <c r="T981">
        <v>0</v>
      </c>
      <c r="U981">
        <v>0</v>
      </c>
    </row>
    <row r="982" spans="1:21" x14ac:dyDescent="0.25">
      <c r="A982" t="s">
        <v>3895</v>
      </c>
      <c r="B982">
        <v>1</v>
      </c>
      <c r="C982" t="s">
        <v>78</v>
      </c>
      <c r="D982" t="s">
        <v>88</v>
      </c>
      <c r="E982" t="s">
        <v>3896</v>
      </c>
      <c r="F982" t="s">
        <v>921</v>
      </c>
      <c r="G982" t="s">
        <v>71</v>
      </c>
      <c r="H982" t="s">
        <v>136</v>
      </c>
      <c r="I982" t="s">
        <v>22</v>
      </c>
      <c r="J982" t="s">
        <v>131</v>
      </c>
      <c r="K982" t="s">
        <v>3897</v>
      </c>
      <c r="L982" t="s">
        <v>3898</v>
      </c>
      <c r="M982">
        <v>0.22750000000000001</v>
      </c>
      <c r="N982">
        <v>0</v>
      </c>
      <c r="O982">
        <v>149</v>
      </c>
      <c r="P982">
        <v>0</v>
      </c>
      <c r="Q982">
        <v>0</v>
      </c>
      <c r="R982">
        <v>0</v>
      </c>
      <c r="S982">
        <v>33.897500000000001</v>
      </c>
      <c r="T982">
        <v>0</v>
      </c>
      <c r="U982">
        <v>0</v>
      </c>
    </row>
    <row r="983" spans="1:21" x14ac:dyDescent="0.25">
      <c r="A983" t="s">
        <v>3899</v>
      </c>
      <c r="B983">
        <v>1</v>
      </c>
      <c r="C983" t="s">
        <v>79</v>
      </c>
      <c r="D983" t="s">
        <v>123</v>
      </c>
      <c r="E983" t="s">
        <v>3589</v>
      </c>
      <c r="F983" t="s">
        <v>847</v>
      </c>
      <c r="G983" t="s">
        <v>71</v>
      </c>
      <c r="H983" t="s">
        <v>136</v>
      </c>
      <c r="I983" t="s">
        <v>22</v>
      </c>
      <c r="J983" t="s">
        <v>131</v>
      </c>
      <c r="K983" t="s">
        <v>3900</v>
      </c>
      <c r="L983" t="s">
        <v>3901</v>
      </c>
      <c r="M983">
        <v>2.929166666</v>
      </c>
      <c r="N983">
        <v>0</v>
      </c>
      <c r="O983">
        <v>6</v>
      </c>
      <c r="P983">
        <v>0</v>
      </c>
      <c r="Q983">
        <v>0</v>
      </c>
      <c r="R983">
        <v>0</v>
      </c>
      <c r="S983">
        <v>17.574999999999999</v>
      </c>
      <c r="T983">
        <v>0</v>
      </c>
      <c r="U983">
        <v>0</v>
      </c>
    </row>
    <row r="984" spans="1:21" x14ac:dyDescent="0.25">
      <c r="A984" t="s">
        <v>3902</v>
      </c>
      <c r="B984">
        <v>1</v>
      </c>
      <c r="C984" t="s">
        <v>78</v>
      </c>
      <c r="D984" t="s">
        <v>90</v>
      </c>
      <c r="E984" t="s">
        <v>3838</v>
      </c>
      <c r="F984" t="s">
        <v>226</v>
      </c>
      <c r="G984" t="s">
        <v>72</v>
      </c>
      <c r="H984" t="s">
        <v>136</v>
      </c>
      <c r="I984" t="s">
        <v>22</v>
      </c>
      <c r="J984" t="s">
        <v>131</v>
      </c>
      <c r="K984" t="s">
        <v>3903</v>
      </c>
      <c r="L984" t="s">
        <v>3904</v>
      </c>
      <c r="M984">
        <v>3.693888888</v>
      </c>
      <c r="N984">
        <v>1</v>
      </c>
      <c r="O984">
        <v>175</v>
      </c>
      <c r="P984">
        <v>53</v>
      </c>
      <c r="Q984">
        <v>3198</v>
      </c>
      <c r="R984">
        <v>3.693889</v>
      </c>
      <c r="S984">
        <v>646.43055500000003</v>
      </c>
      <c r="T984">
        <v>195.77611099999999</v>
      </c>
      <c r="U984">
        <v>11813.056664</v>
      </c>
    </row>
    <row r="985" spans="1:21" x14ac:dyDescent="0.25">
      <c r="A985" t="s">
        <v>3905</v>
      </c>
      <c r="B985">
        <v>1</v>
      </c>
      <c r="C985" t="s">
        <v>78</v>
      </c>
      <c r="D985" t="s">
        <v>81</v>
      </c>
      <c r="E985" t="s">
        <v>3906</v>
      </c>
      <c r="F985" t="s">
        <v>934</v>
      </c>
      <c r="G985" t="s">
        <v>71</v>
      </c>
      <c r="H985" t="s">
        <v>136</v>
      </c>
      <c r="I985" t="s">
        <v>22</v>
      </c>
      <c r="J985" t="s">
        <v>131</v>
      </c>
      <c r="K985" t="s">
        <v>3907</v>
      </c>
      <c r="L985" t="s">
        <v>3908</v>
      </c>
      <c r="M985">
        <v>5.3886111110000003</v>
      </c>
      <c r="N985">
        <v>0</v>
      </c>
      <c r="O985">
        <v>1</v>
      </c>
      <c r="P985">
        <v>0</v>
      </c>
      <c r="Q985">
        <v>0</v>
      </c>
      <c r="R985">
        <v>0</v>
      </c>
      <c r="S985">
        <v>5.388611</v>
      </c>
      <c r="T985">
        <v>0</v>
      </c>
      <c r="U985">
        <v>0</v>
      </c>
    </row>
    <row r="986" spans="1:21" x14ac:dyDescent="0.25">
      <c r="A986" t="s">
        <v>3909</v>
      </c>
      <c r="B986">
        <v>1</v>
      </c>
      <c r="C986" t="s">
        <v>78</v>
      </c>
      <c r="D986" t="s">
        <v>99</v>
      </c>
      <c r="E986" t="s">
        <v>3910</v>
      </c>
      <c r="F986" t="s">
        <v>934</v>
      </c>
      <c r="G986" t="s">
        <v>71</v>
      </c>
      <c r="H986" t="s">
        <v>136</v>
      </c>
      <c r="I986" t="s">
        <v>22</v>
      </c>
      <c r="J986" t="s">
        <v>131</v>
      </c>
      <c r="K986" t="s">
        <v>3911</v>
      </c>
      <c r="L986" t="s">
        <v>3912</v>
      </c>
      <c r="M986">
        <v>1.3352777769999999</v>
      </c>
      <c r="N986">
        <v>0</v>
      </c>
      <c r="O986">
        <v>1</v>
      </c>
      <c r="P986">
        <v>0</v>
      </c>
      <c r="Q986">
        <v>0</v>
      </c>
      <c r="R986">
        <v>0</v>
      </c>
      <c r="S986">
        <v>1.335278</v>
      </c>
      <c r="T986">
        <v>0</v>
      </c>
      <c r="U986">
        <v>0</v>
      </c>
    </row>
    <row r="987" spans="1:21" x14ac:dyDescent="0.25">
      <c r="A987" t="s">
        <v>3913</v>
      </c>
      <c r="B987">
        <v>1</v>
      </c>
      <c r="C987" t="s">
        <v>78</v>
      </c>
      <c r="D987" t="s">
        <v>90</v>
      </c>
      <c r="E987" t="s">
        <v>3838</v>
      </c>
      <c r="F987" t="s">
        <v>747</v>
      </c>
      <c r="G987" t="s">
        <v>72</v>
      </c>
      <c r="H987" t="s">
        <v>136</v>
      </c>
      <c r="I987" t="s">
        <v>22</v>
      </c>
      <c r="J987" t="s">
        <v>131</v>
      </c>
      <c r="K987" t="s">
        <v>3914</v>
      </c>
      <c r="L987" t="s">
        <v>3915</v>
      </c>
      <c r="M987">
        <v>0.30111111099999999</v>
      </c>
      <c r="N987">
        <v>1</v>
      </c>
      <c r="O987">
        <v>175</v>
      </c>
      <c r="P987">
        <v>53</v>
      </c>
      <c r="Q987">
        <v>3198</v>
      </c>
      <c r="R987">
        <v>0.30111100000000002</v>
      </c>
      <c r="S987">
        <v>52.694443999999997</v>
      </c>
      <c r="T987">
        <v>15.958888999999999</v>
      </c>
      <c r="U987">
        <v>962.95333300000004</v>
      </c>
    </row>
    <row r="988" spans="1:21" x14ac:dyDescent="0.25">
      <c r="A988" t="s">
        <v>3916</v>
      </c>
      <c r="B988">
        <v>1</v>
      </c>
      <c r="C988" t="s">
        <v>78</v>
      </c>
      <c r="D988" t="s">
        <v>103</v>
      </c>
      <c r="E988" t="s">
        <v>251</v>
      </c>
      <c r="F988" t="s">
        <v>166</v>
      </c>
      <c r="G988" t="s">
        <v>72</v>
      </c>
      <c r="H988" t="s">
        <v>136</v>
      </c>
      <c r="I988" t="s">
        <v>22</v>
      </c>
      <c r="J988" t="s">
        <v>131</v>
      </c>
      <c r="K988" t="s">
        <v>3917</v>
      </c>
      <c r="L988" t="s">
        <v>3918</v>
      </c>
      <c r="M988">
        <v>0.72916666600000002</v>
      </c>
      <c r="N988">
        <v>3</v>
      </c>
      <c r="O988">
        <v>5060</v>
      </c>
      <c r="P988">
        <v>1</v>
      </c>
      <c r="Q988">
        <v>24</v>
      </c>
      <c r="R988">
        <v>2.1875</v>
      </c>
      <c r="S988">
        <v>3689.5833299999999</v>
      </c>
      <c r="T988">
        <v>0.72916700000000001</v>
      </c>
      <c r="U988">
        <v>17.5</v>
      </c>
    </row>
    <row r="989" spans="1:21" x14ac:dyDescent="0.25">
      <c r="A989" t="s">
        <v>3919</v>
      </c>
      <c r="B989">
        <v>1</v>
      </c>
      <c r="C989" t="s">
        <v>78</v>
      </c>
      <c r="D989" t="s">
        <v>103</v>
      </c>
      <c r="E989" t="s">
        <v>3920</v>
      </c>
      <c r="F989" t="s">
        <v>296</v>
      </c>
      <c r="G989" t="s">
        <v>72</v>
      </c>
      <c r="H989" t="s">
        <v>136</v>
      </c>
      <c r="I989" t="s">
        <v>22</v>
      </c>
      <c r="J989" t="s">
        <v>221</v>
      </c>
      <c r="K989" t="s">
        <v>3921</v>
      </c>
      <c r="L989" t="s">
        <v>3922</v>
      </c>
      <c r="M989">
        <v>1.0661111109999999</v>
      </c>
      <c r="N989">
        <v>0</v>
      </c>
      <c r="O989">
        <v>421</v>
      </c>
      <c r="P989">
        <v>0</v>
      </c>
      <c r="Q989">
        <v>0</v>
      </c>
      <c r="R989">
        <v>0</v>
      </c>
      <c r="S989">
        <v>448.83277800000002</v>
      </c>
      <c r="T989">
        <v>0</v>
      </c>
      <c r="U989">
        <v>0</v>
      </c>
    </row>
    <row r="990" spans="1:21" x14ac:dyDescent="0.25">
      <c r="A990" t="s">
        <v>3923</v>
      </c>
      <c r="B990">
        <v>1</v>
      </c>
      <c r="C990" t="s">
        <v>78</v>
      </c>
      <c r="D990" t="s">
        <v>81</v>
      </c>
      <c r="E990" t="s">
        <v>3924</v>
      </c>
      <c r="F990" t="s">
        <v>129</v>
      </c>
      <c r="G990" t="s">
        <v>72</v>
      </c>
      <c r="H990" t="s">
        <v>136</v>
      </c>
      <c r="I990" t="s">
        <v>22</v>
      </c>
      <c r="J990" t="s">
        <v>131</v>
      </c>
      <c r="K990" t="s">
        <v>3925</v>
      </c>
      <c r="L990" t="s">
        <v>3926</v>
      </c>
      <c r="M990">
        <v>0.2175</v>
      </c>
      <c r="N990">
        <v>7</v>
      </c>
      <c r="O990">
        <v>11875</v>
      </c>
      <c r="P990">
        <v>1</v>
      </c>
      <c r="Q990">
        <v>1</v>
      </c>
      <c r="R990">
        <v>1.5225</v>
      </c>
      <c r="S990">
        <v>2582.8125</v>
      </c>
      <c r="T990">
        <v>0.2175</v>
      </c>
      <c r="U990">
        <v>0.2175</v>
      </c>
    </row>
    <row r="991" spans="1:21" x14ac:dyDescent="0.25">
      <c r="A991" t="s">
        <v>3927</v>
      </c>
      <c r="B991">
        <v>1</v>
      </c>
      <c r="C991" t="s">
        <v>78</v>
      </c>
      <c r="D991" t="s">
        <v>81</v>
      </c>
      <c r="E991" t="s">
        <v>3928</v>
      </c>
      <c r="F991" t="s">
        <v>531</v>
      </c>
      <c r="G991" t="s">
        <v>72</v>
      </c>
      <c r="H991" t="s">
        <v>136</v>
      </c>
      <c r="I991" t="s">
        <v>22</v>
      </c>
      <c r="J991" t="s">
        <v>131</v>
      </c>
      <c r="K991" t="s">
        <v>3929</v>
      </c>
      <c r="L991" t="s">
        <v>3930</v>
      </c>
      <c r="M991">
        <v>1.529330555</v>
      </c>
      <c r="N991">
        <v>21</v>
      </c>
      <c r="O991">
        <v>221</v>
      </c>
      <c r="P991">
        <v>9</v>
      </c>
      <c r="Q991">
        <v>0</v>
      </c>
      <c r="R991">
        <v>32.115941999999997</v>
      </c>
      <c r="S991">
        <v>337.98205300000001</v>
      </c>
      <c r="T991">
        <v>13.763975</v>
      </c>
      <c r="U991">
        <v>0</v>
      </c>
    </row>
    <row r="992" spans="1:21" x14ac:dyDescent="0.25">
      <c r="A992" t="s">
        <v>3931</v>
      </c>
      <c r="B992">
        <v>1</v>
      </c>
      <c r="C992" t="s">
        <v>78</v>
      </c>
      <c r="D992" t="s">
        <v>81</v>
      </c>
      <c r="E992" t="s">
        <v>3932</v>
      </c>
      <c r="F992" t="s">
        <v>166</v>
      </c>
      <c r="G992" t="s">
        <v>72</v>
      </c>
      <c r="H992" t="s">
        <v>136</v>
      </c>
      <c r="I992" t="s">
        <v>22</v>
      </c>
      <c r="J992" t="s">
        <v>131</v>
      </c>
      <c r="K992" t="s">
        <v>3933</v>
      </c>
      <c r="L992" t="s">
        <v>3934</v>
      </c>
      <c r="M992">
        <v>0.51398777699999998</v>
      </c>
      <c r="N992">
        <v>21</v>
      </c>
      <c r="O992">
        <v>928</v>
      </c>
      <c r="P992">
        <v>0</v>
      </c>
      <c r="Q992">
        <v>0</v>
      </c>
      <c r="R992">
        <v>10.793742999999999</v>
      </c>
      <c r="S992">
        <v>476.98065700000001</v>
      </c>
      <c r="T992">
        <v>0</v>
      </c>
      <c r="U992">
        <v>0</v>
      </c>
    </row>
    <row r="993" spans="1:21" x14ac:dyDescent="0.25">
      <c r="A993" t="s">
        <v>3935</v>
      </c>
      <c r="B993">
        <v>1</v>
      </c>
      <c r="C993" t="s">
        <v>78</v>
      </c>
      <c r="D993" t="s">
        <v>81</v>
      </c>
      <c r="E993" t="s">
        <v>3936</v>
      </c>
      <c r="F993" t="s">
        <v>166</v>
      </c>
      <c r="G993" t="s">
        <v>72</v>
      </c>
      <c r="H993" t="s">
        <v>136</v>
      </c>
      <c r="I993" t="s">
        <v>22</v>
      </c>
      <c r="J993" t="s">
        <v>131</v>
      </c>
      <c r="K993" t="s">
        <v>3937</v>
      </c>
      <c r="L993" t="s">
        <v>3938</v>
      </c>
      <c r="M993">
        <v>0.33022499999999999</v>
      </c>
      <c r="N993">
        <v>36</v>
      </c>
      <c r="O993">
        <v>3258</v>
      </c>
      <c r="P993">
        <v>8</v>
      </c>
      <c r="Q993">
        <v>31</v>
      </c>
      <c r="R993">
        <v>11.8881</v>
      </c>
      <c r="S993">
        <v>1075.8730499999999</v>
      </c>
      <c r="T993">
        <v>2.6417999999999999</v>
      </c>
      <c r="U993">
        <v>10.236974999999999</v>
      </c>
    </row>
    <row r="994" spans="1:21" x14ac:dyDescent="0.25">
      <c r="A994" t="s">
        <v>3939</v>
      </c>
      <c r="B994">
        <v>1</v>
      </c>
      <c r="C994" t="s">
        <v>78</v>
      </c>
      <c r="D994" t="s">
        <v>101</v>
      </c>
      <c r="E994" t="s">
        <v>3940</v>
      </c>
      <c r="F994" t="s">
        <v>313</v>
      </c>
      <c r="G994" t="s">
        <v>71</v>
      </c>
      <c r="H994" t="s">
        <v>136</v>
      </c>
      <c r="I994" t="s">
        <v>22</v>
      </c>
      <c r="J994" t="s">
        <v>131</v>
      </c>
      <c r="K994" t="s">
        <v>3941</v>
      </c>
      <c r="L994" t="s">
        <v>3942</v>
      </c>
      <c r="M994">
        <v>1.0405555550000001</v>
      </c>
      <c r="N994">
        <v>0</v>
      </c>
      <c r="O994">
        <v>100</v>
      </c>
      <c r="P994">
        <v>0</v>
      </c>
      <c r="Q994">
        <v>0</v>
      </c>
      <c r="R994">
        <v>0</v>
      </c>
      <c r="S994">
        <v>104.055556</v>
      </c>
      <c r="T994">
        <v>0</v>
      </c>
      <c r="U994">
        <v>0</v>
      </c>
    </row>
    <row r="995" spans="1:21" x14ac:dyDescent="0.25">
      <c r="A995" t="s">
        <v>3943</v>
      </c>
      <c r="B995">
        <v>1</v>
      </c>
      <c r="C995" t="s">
        <v>78</v>
      </c>
      <c r="D995" t="s">
        <v>105</v>
      </c>
      <c r="E995" t="s">
        <v>3944</v>
      </c>
      <c r="F995" t="s">
        <v>934</v>
      </c>
      <c r="G995" t="s">
        <v>71</v>
      </c>
      <c r="H995" t="s">
        <v>136</v>
      </c>
      <c r="I995" t="s">
        <v>22</v>
      </c>
      <c r="J995" t="s">
        <v>131</v>
      </c>
      <c r="K995" t="s">
        <v>3945</v>
      </c>
      <c r="L995" t="s">
        <v>3946</v>
      </c>
      <c r="M995">
        <v>2.167777777</v>
      </c>
      <c r="N995">
        <v>0</v>
      </c>
      <c r="O995">
        <v>1</v>
      </c>
      <c r="P995">
        <v>0</v>
      </c>
      <c r="Q995">
        <v>0</v>
      </c>
      <c r="R995">
        <v>0</v>
      </c>
      <c r="S995">
        <v>2.1677780000000002</v>
      </c>
      <c r="T995">
        <v>0</v>
      </c>
      <c r="U995">
        <v>0</v>
      </c>
    </row>
    <row r="996" spans="1:21" x14ac:dyDescent="0.25">
      <c r="A996" t="s">
        <v>3947</v>
      </c>
      <c r="B996">
        <v>1</v>
      </c>
      <c r="C996" t="s">
        <v>78</v>
      </c>
      <c r="D996" t="s">
        <v>81</v>
      </c>
      <c r="E996" t="s">
        <v>3727</v>
      </c>
      <c r="F996" t="s">
        <v>247</v>
      </c>
      <c r="G996" t="s">
        <v>71</v>
      </c>
      <c r="H996" t="s">
        <v>136</v>
      </c>
      <c r="I996" t="s">
        <v>22</v>
      </c>
      <c r="J996" t="s">
        <v>221</v>
      </c>
      <c r="K996" t="s">
        <v>3948</v>
      </c>
      <c r="L996" t="s">
        <v>3949</v>
      </c>
      <c r="M996">
        <v>8.5047222219999998</v>
      </c>
      <c r="N996">
        <v>0</v>
      </c>
      <c r="O996">
        <v>49</v>
      </c>
      <c r="P996">
        <v>0</v>
      </c>
      <c r="Q996">
        <v>0</v>
      </c>
      <c r="R996">
        <v>0</v>
      </c>
      <c r="S996">
        <v>416.73138899999998</v>
      </c>
      <c r="T996">
        <v>0</v>
      </c>
      <c r="U996">
        <v>0</v>
      </c>
    </row>
    <row r="997" spans="1:21" x14ac:dyDescent="0.25">
      <c r="A997" t="s">
        <v>3950</v>
      </c>
      <c r="B997">
        <v>1</v>
      </c>
      <c r="C997" t="s">
        <v>78</v>
      </c>
      <c r="D997" t="s">
        <v>81</v>
      </c>
      <c r="E997" t="s">
        <v>3727</v>
      </c>
      <c r="F997" t="s">
        <v>247</v>
      </c>
      <c r="G997" t="s">
        <v>71</v>
      </c>
      <c r="H997" t="s">
        <v>136</v>
      </c>
      <c r="I997" t="s">
        <v>22</v>
      </c>
      <c r="J997" t="s">
        <v>221</v>
      </c>
      <c r="K997" t="s">
        <v>3951</v>
      </c>
      <c r="L997" t="s">
        <v>3952</v>
      </c>
      <c r="M997">
        <v>8.0177777769999992</v>
      </c>
      <c r="N997">
        <v>0</v>
      </c>
      <c r="O997">
        <v>49</v>
      </c>
      <c r="P997">
        <v>0</v>
      </c>
      <c r="Q997">
        <v>0</v>
      </c>
      <c r="R997">
        <v>0</v>
      </c>
      <c r="S997">
        <v>392.87111099999998</v>
      </c>
      <c r="T997">
        <v>0</v>
      </c>
      <c r="U997">
        <v>0</v>
      </c>
    </row>
    <row r="998" spans="1:21" x14ac:dyDescent="0.25">
      <c r="A998" t="s">
        <v>3953</v>
      </c>
      <c r="B998">
        <v>1</v>
      </c>
      <c r="C998" t="s">
        <v>78</v>
      </c>
      <c r="D998" t="s">
        <v>81</v>
      </c>
      <c r="E998" t="s">
        <v>3727</v>
      </c>
      <c r="F998" t="s">
        <v>247</v>
      </c>
      <c r="G998" t="s">
        <v>71</v>
      </c>
      <c r="H998" t="s">
        <v>136</v>
      </c>
      <c r="I998" t="s">
        <v>22</v>
      </c>
      <c r="J998" t="s">
        <v>221</v>
      </c>
      <c r="K998" t="s">
        <v>3954</v>
      </c>
      <c r="L998" t="s">
        <v>3955</v>
      </c>
      <c r="M998">
        <v>9.1274999999999995</v>
      </c>
      <c r="N998">
        <v>0</v>
      </c>
      <c r="O998">
        <v>49</v>
      </c>
      <c r="P998">
        <v>0</v>
      </c>
      <c r="Q998">
        <v>0</v>
      </c>
      <c r="R998">
        <v>0</v>
      </c>
      <c r="S998">
        <v>447.2475</v>
      </c>
      <c r="T998">
        <v>0</v>
      </c>
      <c r="U998">
        <v>0</v>
      </c>
    </row>
    <row r="999" spans="1:21" x14ac:dyDescent="0.25">
      <c r="A999" t="s">
        <v>3956</v>
      </c>
      <c r="B999">
        <v>1</v>
      </c>
      <c r="C999" t="s">
        <v>78</v>
      </c>
      <c r="D999" t="s">
        <v>81</v>
      </c>
      <c r="E999" t="s">
        <v>3663</v>
      </c>
      <c r="F999" t="s">
        <v>247</v>
      </c>
      <c r="G999" t="s">
        <v>71</v>
      </c>
      <c r="H999" t="s">
        <v>136</v>
      </c>
      <c r="I999" t="s">
        <v>22</v>
      </c>
      <c r="J999" t="s">
        <v>221</v>
      </c>
      <c r="K999" t="s">
        <v>3957</v>
      </c>
      <c r="L999" t="s">
        <v>3958</v>
      </c>
      <c r="M999">
        <v>8.5549999999999997</v>
      </c>
      <c r="N999">
        <v>0</v>
      </c>
      <c r="O999">
        <v>206</v>
      </c>
      <c r="P999">
        <v>0</v>
      </c>
      <c r="Q999">
        <v>4</v>
      </c>
      <c r="R999">
        <v>0</v>
      </c>
      <c r="S999">
        <v>1762.33</v>
      </c>
      <c r="T999">
        <v>0</v>
      </c>
      <c r="U999">
        <v>34.22</v>
      </c>
    </row>
    <row r="1000" spans="1:21" x14ac:dyDescent="0.25">
      <c r="A1000" t="s">
        <v>3959</v>
      </c>
      <c r="B1000">
        <v>1</v>
      </c>
      <c r="C1000" t="s">
        <v>78</v>
      </c>
      <c r="D1000" t="s">
        <v>105</v>
      </c>
      <c r="E1000" t="s">
        <v>3960</v>
      </c>
      <c r="F1000" t="s">
        <v>847</v>
      </c>
      <c r="G1000" t="s">
        <v>71</v>
      </c>
      <c r="H1000" t="s">
        <v>136</v>
      </c>
      <c r="I1000" t="s">
        <v>22</v>
      </c>
      <c r="J1000" t="s">
        <v>131</v>
      </c>
      <c r="K1000" t="s">
        <v>3961</v>
      </c>
      <c r="L1000" t="s">
        <v>3962</v>
      </c>
      <c r="M1000">
        <v>5.2019444439999996</v>
      </c>
      <c r="N1000">
        <v>0</v>
      </c>
      <c r="O1000">
        <v>1</v>
      </c>
      <c r="P1000">
        <v>0</v>
      </c>
      <c r="Q1000">
        <v>0</v>
      </c>
      <c r="R1000">
        <v>0</v>
      </c>
      <c r="S1000">
        <v>5.2019440000000001</v>
      </c>
      <c r="T1000">
        <v>0</v>
      </c>
      <c r="U1000">
        <v>0</v>
      </c>
    </row>
    <row r="1001" spans="1:21" x14ac:dyDescent="0.25">
      <c r="A1001" t="s">
        <v>3963</v>
      </c>
      <c r="B1001">
        <v>1</v>
      </c>
      <c r="C1001" t="s">
        <v>78</v>
      </c>
      <c r="D1001" t="s">
        <v>105</v>
      </c>
      <c r="E1001" t="s">
        <v>3964</v>
      </c>
      <c r="F1001" t="s">
        <v>231</v>
      </c>
      <c r="G1001" t="s">
        <v>71</v>
      </c>
      <c r="H1001" t="s">
        <v>136</v>
      </c>
      <c r="I1001" t="s">
        <v>22</v>
      </c>
      <c r="J1001" t="s">
        <v>131</v>
      </c>
      <c r="K1001" t="s">
        <v>3965</v>
      </c>
      <c r="L1001" t="s">
        <v>3966</v>
      </c>
      <c r="M1001">
        <v>1.1416666660000001</v>
      </c>
      <c r="N1001">
        <v>0</v>
      </c>
      <c r="O1001">
        <v>1</v>
      </c>
      <c r="P1001">
        <v>0</v>
      </c>
      <c r="Q1001">
        <v>0</v>
      </c>
      <c r="R1001">
        <v>0</v>
      </c>
      <c r="S1001">
        <v>1.141667</v>
      </c>
      <c r="T1001">
        <v>0</v>
      </c>
      <c r="U1001">
        <v>0</v>
      </c>
    </row>
    <row r="1002" spans="1:21" x14ac:dyDescent="0.25">
      <c r="A1002" t="s">
        <v>3967</v>
      </c>
      <c r="B1002">
        <v>1</v>
      </c>
      <c r="C1002" t="s">
        <v>78</v>
      </c>
      <c r="D1002" t="s">
        <v>103</v>
      </c>
      <c r="E1002" t="s">
        <v>3968</v>
      </c>
      <c r="F1002" t="s">
        <v>226</v>
      </c>
      <c r="G1002" t="s">
        <v>72</v>
      </c>
      <c r="H1002" t="s">
        <v>136</v>
      </c>
      <c r="I1002" t="s">
        <v>22</v>
      </c>
      <c r="J1002" t="s">
        <v>131</v>
      </c>
      <c r="K1002" t="s">
        <v>3969</v>
      </c>
      <c r="L1002" t="s">
        <v>3970</v>
      </c>
      <c r="M1002">
        <v>1.050277777</v>
      </c>
      <c r="N1002">
        <v>0</v>
      </c>
      <c r="O1002">
        <v>193</v>
      </c>
      <c r="P1002">
        <v>0</v>
      </c>
      <c r="Q1002">
        <v>7</v>
      </c>
      <c r="R1002">
        <v>0</v>
      </c>
      <c r="S1002">
        <v>202.703611</v>
      </c>
      <c r="T1002">
        <v>0</v>
      </c>
      <c r="U1002">
        <v>7.3519439999999996</v>
      </c>
    </row>
    <row r="1003" spans="1:21" x14ac:dyDescent="0.25">
      <c r="A1003" t="s">
        <v>3971</v>
      </c>
      <c r="B1003">
        <v>1</v>
      </c>
      <c r="C1003" t="s">
        <v>78</v>
      </c>
      <c r="D1003" t="s">
        <v>82</v>
      </c>
      <c r="E1003" t="s">
        <v>3972</v>
      </c>
      <c r="F1003" t="s">
        <v>313</v>
      </c>
      <c r="G1003" t="s">
        <v>71</v>
      </c>
      <c r="H1003" t="s">
        <v>136</v>
      </c>
      <c r="I1003" t="s">
        <v>22</v>
      </c>
      <c r="J1003" t="s">
        <v>131</v>
      </c>
      <c r="K1003" t="s">
        <v>3973</v>
      </c>
      <c r="L1003" t="s">
        <v>3974</v>
      </c>
      <c r="M1003">
        <v>1.653611111</v>
      </c>
      <c r="N1003">
        <v>0</v>
      </c>
      <c r="O1003">
        <v>113</v>
      </c>
      <c r="P1003">
        <v>0</v>
      </c>
      <c r="Q1003">
        <v>0</v>
      </c>
      <c r="R1003">
        <v>0</v>
      </c>
      <c r="S1003">
        <v>186.858056</v>
      </c>
      <c r="T1003">
        <v>0</v>
      </c>
      <c r="U1003">
        <v>0</v>
      </c>
    </row>
    <row r="1004" spans="1:21" x14ac:dyDescent="0.25">
      <c r="A1004" t="s">
        <v>3975</v>
      </c>
      <c r="B1004">
        <v>1</v>
      </c>
      <c r="C1004" t="s">
        <v>78</v>
      </c>
      <c r="D1004" t="s">
        <v>81</v>
      </c>
      <c r="E1004" t="s">
        <v>3671</v>
      </c>
      <c r="F1004" t="s">
        <v>247</v>
      </c>
      <c r="G1004" t="s">
        <v>71</v>
      </c>
      <c r="H1004" t="s">
        <v>136</v>
      </c>
      <c r="I1004" t="s">
        <v>22</v>
      </c>
      <c r="J1004" t="s">
        <v>221</v>
      </c>
      <c r="K1004" t="s">
        <v>3976</v>
      </c>
      <c r="L1004" t="s">
        <v>3977</v>
      </c>
      <c r="M1004">
        <v>10.478333333</v>
      </c>
      <c r="N1004">
        <v>0</v>
      </c>
      <c r="O1004">
        <v>7</v>
      </c>
      <c r="P1004">
        <v>0</v>
      </c>
      <c r="Q1004">
        <v>0</v>
      </c>
      <c r="R1004">
        <v>0</v>
      </c>
      <c r="S1004">
        <v>73.348332999999997</v>
      </c>
      <c r="T1004">
        <v>0</v>
      </c>
      <c r="U1004">
        <v>0</v>
      </c>
    </row>
    <row r="1005" spans="1:21" x14ac:dyDescent="0.25">
      <c r="A1005" t="s">
        <v>3978</v>
      </c>
      <c r="B1005">
        <v>1</v>
      </c>
      <c r="C1005" t="s">
        <v>79</v>
      </c>
      <c r="D1005" t="s">
        <v>114</v>
      </c>
      <c r="E1005" t="s">
        <v>3979</v>
      </c>
      <c r="F1005" t="s">
        <v>780</v>
      </c>
      <c r="G1005" t="s">
        <v>71</v>
      </c>
      <c r="H1005" t="s">
        <v>136</v>
      </c>
      <c r="I1005" t="s">
        <v>22</v>
      </c>
      <c r="J1005" t="s">
        <v>131</v>
      </c>
      <c r="K1005" t="s">
        <v>3980</v>
      </c>
      <c r="L1005" t="s">
        <v>3981</v>
      </c>
      <c r="M1005">
        <v>1.6969444440000001</v>
      </c>
      <c r="N1005">
        <v>0</v>
      </c>
      <c r="O1005">
        <v>24</v>
      </c>
      <c r="P1005">
        <v>0</v>
      </c>
      <c r="Q1005">
        <v>0</v>
      </c>
      <c r="R1005">
        <v>0</v>
      </c>
      <c r="S1005">
        <v>40.726666999999999</v>
      </c>
      <c r="T1005">
        <v>0</v>
      </c>
      <c r="U1005">
        <v>0</v>
      </c>
    </row>
    <row r="1006" spans="1:21" x14ac:dyDescent="0.25">
      <c r="A1006" t="s">
        <v>3982</v>
      </c>
      <c r="B1006">
        <v>1</v>
      </c>
      <c r="C1006" t="s">
        <v>79</v>
      </c>
      <c r="D1006" t="s">
        <v>114</v>
      </c>
      <c r="E1006" t="s">
        <v>3983</v>
      </c>
      <c r="F1006" t="s">
        <v>362</v>
      </c>
      <c r="G1006" t="s">
        <v>71</v>
      </c>
      <c r="H1006" t="s">
        <v>136</v>
      </c>
      <c r="I1006" t="s">
        <v>22</v>
      </c>
      <c r="J1006" t="s">
        <v>131</v>
      </c>
      <c r="K1006" t="s">
        <v>3984</v>
      </c>
      <c r="L1006" t="s">
        <v>3985</v>
      </c>
      <c r="M1006">
        <v>0.58499999999999996</v>
      </c>
      <c r="N1006">
        <v>0</v>
      </c>
      <c r="O1006">
        <v>21</v>
      </c>
      <c r="P1006">
        <v>0</v>
      </c>
      <c r="Q1006">
        <v>0</v>
      </c>
      <c r="R1006">
        <v>0</v>
      </c>
      <c r="S1006">
        <v>12.285</v>
      </c>
      <c r="T1006">
        <v>0</v>
      </c>
      <c r="U1006">
        <v>0</v>
      </c>
    </row>
    <row r="1007" spans="1:21" x14ac:dyDescent="0.25">
      <c r="A1007" t="s">
        <v>3986</v>
      </c>
      <c r="B1007">
        <v>1</v>
      </c>
      <c r="C1007" t="s">
        <v>78</v>
      </c>
      <c r="D1007" t="s">
        <v>99</v>
      </c>
      <c r="E1007" t="s">
        <v>3987</v>
      </c>
      <c r="F1007" t="s">
        <v>231</v>
      </c>
      <c r="G1007" t="s">
        <v>71</v>
      </c>
      <c r="H1007" t="s">
        <v>136</v>
      </c>
      <c r="I1007" t="s">
        <v>22</v>
      </c>
      <c r="J1007" t="s">
        <v>131</v>
      </c>
      <c r="K1007" t="s">
        <v>3988</v>
      </c>
      <c r="L1007" t="s">
        <v>3989</v>
      </c>
      <c r="M1007">
        <v>2.3672222220000001</v>
      </c>
      <c r="N1007">
        <v>0</v>
      </c>
      <c r="O1007">
        <v>1</v>
      </c>
      <c r="P1007">
        <v>0</v>
      </c>
      <c r="Q1007">
        <v>0</v>
      </c>
      <c r="R1007">
        <v>0</v>
      </c>
      <c r="S1007">
        <v>2.3672219999999999</v>
      </c>
      <c r="T1007">
        <v>0</v>
      </c>
      <c r="U1007">
        <v>0</v>
      </c>
    </row>
    <row r="1008" spans="1:21" x14ac:dyDescent="0.25">
      <c r="A1008" t="s">
        <v>3990</v>
      </c>
      <c r="B1008">
        <v>1</v>
      </c>
      <c r="C1008" t="s">
        <v>78</v>
      </c>
      <c r="D1008" t="s">
        <v>81</v>
      </c>
      <c r="E1008" t="s">
        <v>3991</v>
      </c>
      <c r="F1008" t="s">
        <v>247</v>
      </c>
      <c r="G1008" t="s">
        <v>71</v>
      </c>
      <c r="H1008" t="s">
        <v>136</v>
      </c>
      <c r="I1008" t="s">
        <v>22</v>
      </c>
      <c r="J1008" t="s">
        <v>221</v>
      </c>
      <c r="K1008" t="s">
        <v>3992</v>
      </c>
      <c r="L1008" t="s">
        <v>3993</v>
      </c>
      <c r="M1008">
        <v>8.727222222</v>
      </c>
      <c r="N1008">
        <v>0</v>
      </c>
      <c r="O1008">
        <v>38</v>
      </c>
      <c r="P1008">
        <v>0</v>
      </c>
      <c r="Q1008">
        <v>0</v>
      </c>
      <c r="R1008">
        <v>0</v>
      </c>
      <c r="S1008">
        <v>331.63444399999997</v>
      </c>
      <c r="T1008">
        <v>0</v>
      </c>
      <c r="U1008">
        <v>0</v>
      </c>
    </row>
    <row r="1009" spans="1:21" x14ac:dyDescent="0.25">
      <c r="A1009" t="s">
        <v>3994</v>
      </c>
      <c r="B1009">
        <v>1</v>
      </c>
      <c r="C1009" t="s">
        <v>78</v>
      </c>
      <c r="D1009" t="s">
        <v>81</v>
      </c>
      <c r="E1009" t="s">
        <v>3663</v>
      </c>
      <c r="F1009" t="s">
        <v>247</v>
      </c>
      <c r="G1009" t="s">
        <v>71</v>
      </c>
      <c r="H1009" t="s">
        <v>136</v>
      </c>
      <c r="I1009" t="s">
        <v>22</v>
      </c>
      <c r="J1009" t="s">
        <v>221</v>
      </c>
      <c r="K1009" t="s">
        <v>3995</v>
      </c>
      <c r="L1009" t="s">
        <v>3996</v>
      </c>
      <c r="M1009">
        <v>8.6180555549999998</v>
      </c>
      <c r="N1009">
        <v>0</v>
      </c>
      <c r="O1009">
        <v>206</v>
      </c>
      <c r="P1009">
        <v>0</v>
      </c>
      <c r="Q1009">
        <v>4</v>
      </c>
      <c r="R1009">
        <v>0</v>
      </c>
      <c r="S1009">
        <v>1775.319444</v>
      </c>
      <c r="T1009">
        <v>0</v>
      </c>
      <c r="U1009">
        <v>34.472222000000002</v>
      </c>
    </row>
    <row r="1010" spans="1:21" x14ac:dyDescent="0.25">
      <c r="A1010" t="s">
        <v>3997</v>
      </c>
      <c r="B1010">
        <v>1</v>
      </c>
      <c r="C1010" t="s">
        <v>78</v>
      </c>
      <c r="D1010" t="s">
        <v>81</v>
      </c>
      <c r="E1010" t="s">
        <v>3538</v>
      </c>
      <c r="F1010" t="s">
        <v>247</v>
      </c>
      <c r="G1010" t="s">
        <v>71</v>
      </c>
      <c r="H1010" t="s">
        <v>136</v>
      </c>
      <c r="I1010" t="s">
        <v>22</v>
      </c>
      <c r="J1010" t="s">
        <v>221</v>
      </c>
      <c r="K1010" t="s">
        <v>3998</v>
      </c>
      <c r="L1010" t="s">
        <v>3999</v>
      </c>
      <c r="M1010">
        <v>8.7608333330000008</v>
      </c>
      <c r="N1010">
        <v>0</v>
      </c>
      <c r="O1010">
        <v>2</v>
      </c>
      <c r="P1010">
        <v>0</v>
      </c>
      <c r="Q1010">
        <v>0</v>
      </c>
      <c r="R1010">
        <v>0</v>
      </c>
      <c r="S1010">
        <v>17.521667000000001</v>
      </c>
      <c r="T1010">
        <v>0</v>
      </c>
      <c r="U1010">
        <v>0</v>
      </c>
    </row>
    <row r="1011" spans="1:21" x14ac:dyDescent="0.25">
      <c r="A1011" t="s">
        <v>4000</v>
      </c>
      <c r="B1011">
        <v>1</v>
      </c>
      <c r="C1011" t="s">
        <v>79</v>
      </c>
      <c r="D1011" t="s">
        <v>123</v>
      </c>
      <c r="E1011" t="s">
        <v>4001</v>
      </c>
      <c r="F1011" t="s">
        <v>3351</v>
      </c>
      <c r="G1011" t="s">
        <v>71</v>
      </c>
      <c r="H1011" t="s">
        <v>136</v>
      </c>
      <c r="I1011" t="s">
        <v>22</v>
      </c>
      <c r="J1011" t="s">
        <v>131</v>
      </c>
      <c r="K1011" t="s">
        <v>4002</v>
      </c>
      <c r="L1011" t="s">
        <v>4003</v>
      </c>
      <c r="M1011">
        <v>0.630833333</v>
      </c>
      <c r="N1011">
        <v>0</v>
      </c>
      <c r="O1011">
        <v>16</v>
      </c>
      <c r="P1011">
        <v>0</v>
      </c>
      <c r="Q1011">
        <v>0</v>
      </c>
      <c r="R1011">
        <v>0</v>
      </c>
      <c r="S1011">
        <v>10.093332999999999</v>
      </c>
      <c r="T1011">
        <v>0</v>
      </c>
      <c r="U1011">
        <v>0</v>
      </c>
    </row>
    <row r="1012" spans="1:21" x14ac:dyDescent="0.25">
      <c r="A1012" t="s">
        <v>4004</v>
      </c>
      <c r="B1012">
        <v>1</v>
      </c>
      <c r="C1012" t="s">
        <v>78</v>
      </c>
      <c r="D1012" t="s">
        <v>82</v>
      </c>
      <c r="E1012" t="s">
        <v>4005</v>
      </c>
      <c r="F1012" t="s">
        <v>785</v>
      </c>
      <c r="G1012" t="s">
        <v>71</v>
      </c>
      <c r="H1012" t="s">
        <v>136</v>
      </c>
      <c r="I1012" t="s">
        <v>22</v>
      </c>
      <c r="J1012" t="s">
        <v>131</v>
      </c>
      <c r="K1012" t="s">
        <v>4006</v>
      </c>
      <c r="L1012" t="s">
        <v>4007</v>
      </c>
      <c r="M1012">
        <v>2.3958333330000001</v>
      </c>
      <c r="N1012">
        <v>0</v>
      </c>
      <c r="O1012">
        <v>51</v>
      </c>
      <c r="P1012">
        <v>0</v>
      </c>
      <c r="Q1012">
        <v>0</v>
      </c>
      <c r="R1012">
        <v>0</v>
      </c>
      <c r="S1012">
        <v>122.1875</v>
      </c>
      <c r="T1012">
        <v>0</v>
      </c>
      <c r="U1012">
        <v>0</v>
      </c>
    </row>
    <row r="1013" spans="1:21" x14ac:dyDescent="0.25">
      <c r="A1013" t="s">
        <v>4008</v>
      </c>
      <c r="B1013">
        <v>1</v>
      </c>
      <c r="C1013" t="s">
        <v>78</v>
      </c>
      <c r="D1013" t="s">
        <v>80</v>
      </c>
      <c r="E1013" t="s">
        <v>3691</v>
      </c>
      <c r="F1013" t="s">
        <v>129</v>
      </c>
      <c r="G1013" t="s">
        <v>72</v>
      </c>
      <c r="H1013" t="s">
        <v>136</v>
      </c>
      <c r="I1013" t="s">
        <v>22</v>
      </c>
      <c r="J1013" t="s">
        <v>131</v>
      </c>
      <c r="K1013" t="s">
        <v>4009</v>
      </c>
      <c r="L1013" t="s">
        <v>4010</v>
      </c>
      <c r="M1013">
        <v>8.0555555000000001E-2</v>
      </c>
      <c r="N1013">
        <v>4</v>
      </c>
      <c r="O1013">
        <v>4296</v>
      </c>
      <c r="P1013">
        <v>1</v>
      </c>
      <c r="Q1013">
        <v>0</v>
      </c>
      <c r="R1013">
        <v>0.32222200000000001</v>
      </c>
      <c r="S1013">
        <v>346.066664</v>
      </c>
      <c r="T1013">
        <v>8.0556000000000003E-2</v>
      </c>
      <c r="U1013">
        <v>0</v>
      </c>
    </row>
    <row r="1014" spans="1:21" x14ac:dyDescent="0.25">
      <c r="A1014" t="s">
        <v>4011</v>
      </c>
      <c r="B1014">
        <v>1</v>
      </c>
      <c r="C1014" t="s">
        <v>78</v>
      </c>
      <c r="D1014" t="s">
        <v>80</v>
      </c>
      <c r="E1014" t="s">
        <v>4012</v>
      </c>
      <c r="F1014" t="s">
        <v>129</v>
      </c>
      <c r="G1014" t="s">
        <v>72</v>
      </c>
      <c r="H1014" t="s">
        <v>136</v>
      </c>
      <c r="I1014" t="s">
        <v>22</v>
      </c>
      <c r="J1014" t="s">
        <v>131</v>
      </c>
      <c r="K1014" t="s">
        <v>4013</v>
      </c>
      <c r="L1014" t="s">
        <v>4014</v>
      </c>
      <c r="M1014">
        <v>2.3393738879999999</v>
      </c>
      <c r="N1014">
        <v>2</v>
      </c>
      <c r="O1014">
        <v>2484</v>
      </c>
      <c r="P1014">
        <v>0</v>
      </c>
      <c r="Q1014">
        <v>0</v>
      </c>
      <c r="R1014">
        <v>4.6787479999999997</v>
      </c>
      <c r="S1014">
        <v>5811.0047379999996</v>
      </c>
      <c r="T1014">
        <v>0</v>
      </c>
      <c r="U1014">
        <v>0</v>
      </c>
    </row>
    <row r="1015" spans="1:21" x14ac:dyDescent="0.25">
      <c r="A1015" t="s">
        <v>4015</v>
      </c>
      <c r="B1015">
        <v>1</v>
      </c>
      <c r="C1015" t="s">
        <v>78</v>
      </c>
      <c r="D1015" t="s">
        <v>95</v>
      </c>
      <c r="E1015" t="s">
        <v>4016</v>
      </c>
      <c r="F1015" t="s">
        <v>166</v>
      </c>
      <c r="G1015" t="s">
        <v>72</v>
      </c>
      <c r="H1015" t="s">
        <v>136</v>
      </c>
      <c r="I1015" t="s">
        <v>22</v>
      </c>
      <c r="J1015" t="s">
        <v>131</v>
      </c>
      <c r="K1015" t="s">
        <v>4017</v>
      </c>
      <c r="L1015" t="s">
        <v>4018</v>
      </c>
      <c r="M1015">
        <v>0.56965833300000002</v>
      </c>
      <c r="N1015">
        <v>0</v>
      </c>
      <c r="O1015">
        <v>0</v>
      </c>
      <c r="P1015">
        <v>0</v>
      </c>
      <c r="Q1015">
        <v>79</v>
      </c>
      <c r="R1015">
        <v>0</v>
      </c>
      <c r="S1015">
        <v>0</v>
      </c>
      <c r="T1015">
        <v>0</v>
      </c>
      <c r="U1015">
        <v>45.003008000000001</v>
      </c>
    </row>
    <row r="1016" spans="1:21" x14ac:dyDescent="0.25">
      <c r="A1016" t="s">
        <v>4019</v>
      </c>
      <c r="B1016">
        <v>1</v>
      </c>
      <c r="C1016" t="s">
        <v>78</v>
      </c>
      <c r="D1016" t="s">
        <v>80</v>
      </c>
      <c r="E1016" t="s">
        <v>4020</v>
      </c>
      <c r="F1016" t="s">
        <v>780</v>
      </c>
      <c r="G1016" t="s">
        <v>71</v>
      </c>
      <c r="H1016" t="s">
        <v>136</v>
      </c>
      <c r="I1016" t="s">
        <v>22</v>
      </c>
      <c r="J1016" t="s">
        <v>131</v>
      </c>
      <c r="K1016" t="s">
        <v>4021</v>
      </c>
      <c r="L1016" t="s">
        <v>4022</v>
      </c>
      <c r="M1016">
        <v>2.5924999999999998</v>
      </c>
      <c r="N1016">
        <v>0</v>
      </c>
      <c r="O1016">
        <v>237</v>
      </c>
      <c r="P1016">
        <v>0</v>
      </c>
      <c r="Q1016">
        <v>0</v>
      </c>
      <c r="R1016">
        <v>0</v>
      </c>
      <c r="S1016">
        <v>614.42250000000001</v>
      </c>
      <c r="T1016">
        <v>0</v>
      </c>
      <c r="U1016">
        <v>0</v>
      </c>
    </row>
    <row r="1017" spans="1:21" x14ac:dyDescent="0.25">
      <c r="A1017" t="s">
        <v>4023</v>
      </c>
      <c r="B1017">
        <v>1</v>
      </c>
      <c r="C1017" t="s">
        <v>78</v>
      </c>
      <c r="D1017" t="s">
        <v>80</v>
      </c>
      <c r="E1017" t="s">
        <v>4020</v>
      </c>
      <c r="F1017" t="s">
        <v>780</v>
      </c>
      <c r="G1017" t="s">
        <v>71</v>
      </c>
      <c r="H1017" t="s">
        <v>136</v>
      </c>
      <c r="I1017" t="s">
        <v>22</v>
      </c>
      <c r="J1017" t="s">
        <v>131</v>
      </c>
      <c r="K1017" t="s">
        <v>4024</v>
      </c>
      <c r="L1017" t="s">
        <v>4025</v>
      </c>
      <c r="M1017">
        <v>0.97556750000000003</v>
      </c>
      <c r="N1017">
        <v>0</v>
      </c>
      <c r="O1017">
        <v>237</v>
      </c>
      <c r="P1017">
        <v>0</v>
      </c>
      <c r="Q1017">
        <v>0</v>
      </c>
      <c r="R1017">
        <v>0</v>
      </c>
      <c r="S1017">
        <v>231.209498</v>
      </c>
      <c r="T1017">
        <v>0</v>
      </c>
      <c r="U1017">
        <v>0</v>
      </c>
    </row>
    <row r="1018" spans="1:21" x14ac:dyDescent="0.25">
      <c r="A1018" t="s">
        <v>4026</v>
      </c>
      <c r="B1018">
        <v>1</v>
      </c>
      <c r="C1018" t="s">
        <v>78</v>
      </c>
      <c r="D1018" t="s">
        <v>81</v>
      </c>
      <c r="E1018" t="s">
        <v>3727</v>
      </c>
      <c r="F1018" t="s">
        <v>247</v>
      </c>
      <c r="G1018" t="s">
        <v>71</v>
      </c>
      <c r="H1018" t="s">
        <v>136</v>
      </c>
      <c r="I1018" t="s">
        <v>22</v>
      </c>
      <c r="J1018" t="s">
        <v>221</v>
      </c>
      <c r="K1018" t="s">
        <v>4027</v>
      </c>
      <c r="L1018" t="s">
        <v>4028</v>
      </c>
      <c r="M1018">
        <v>5.07</v>
      </c>
      <c r="N1018">
        <v>0</v>
      </c>
      <c r="O1018">
        <v>49</v>
      </c>
      <c r="P1018">
        <v>0</v>
      </c>
      <c r="Q1018">
        <v>0</v>
      </c>
      <c r="R1018">
        <v>0</v>
      </c>
      <c r="S1018">
        <v>248.43</v>
      </c>
      <c r="T1018">
        <v>0</v>
      </c>
      <c r="U1018">
        <v>0</v>
      </c>
    </row>
    <row r="1019" spans="1:21" x14ac:dyDescent="0.25">
      <c r="A1019" t="s">
        <v>4029</v>
      </c>
      <c r="B1019">
        <v>1</v>
      </c>
      <c r="C1019" t="s">
        <v>78</v>
      </c>
      <c r="D1019" t="s">
        <v>95</v>
      </c>
      <c r="E1019" t="s">
        <v>4030</v>
      </c>
      <c r="F1019" t="s">
        <v>847</v>
      </c>
      <c r="G1019" t="s">
        <v>71</v>
      </c>
      <c r="H1019" t="s">
        <v>136</v>
      </c>
      <c r="I1019" t="s">
        <v>22</v>
      </c>
      <c r="J1019" t="s">
        <v>131</v>
      </c>
      <c r="K1019" t="s">
        <v>4031</v>
      </c>
      <c r="L1019" t="s">
        <v>4032</v>
      </c>
      <c r="M1019">
        <v>6.903888888</v>
      </c>
      <c r="N1019">
        <v>0</v>
      </c>
      <c r="O1019">
        <v>0</v>
      </c>
      <c r="P1019">
        <v>0</v>
      </c>
      <c r="Q1019">
        <v>6</v>
      </c>
      <c r="R1019">
        <v>0</v>
      </c>
      <c r="S1019">
        <v>0</v>
      </c>
      <c r="T1019">
        <v>0</v>
      </c>
      <c r="U1019">
        <v>41.423333</v>
      </c>
    </row>
    <row r="1020" spans="1:21" x14ac:dyDescent="0.25">
      <c r="A1020" t="s">
        <v>4033</v>
      </c>
      <c r="B1020">
        <v>1</v>
      </c>
      <c r="C1020" t="s">
        <v>78</v>
      </c>
      <c r="D1020" t="s">
        <v>80</v>
      </c>
      <c r="E1020" t="s">
        <v>4034</v>
      </c>
      <c r="F1020" t="s">
        <v>129</v>
      </c>
      <c r="G1020" t="s">
        <v>72</v>
      </c>
      <c r="H1020" t="s">
        <v>130</v>
      </c>
      <c r="I1020" t="s">
        <v>22</v>
      </c>
      <c r="J1020" t="s">
        <v>131</v>
      </c>
      <c r="K1020" t="s">
        <v>4035</v>
      </c>
      <c r="L1020" t="s">
        <v>4036</v>
      </c>
      <c r="M1020">
        <v>1.5292500000000001E-2</v>
      </c>
      <c r="N1020">
        <v>9</v>
      </c>
      <c r="O1020">
        <v>12605</v>
      </c>
      <c r="P1020">
        <v>0</v>
      </c>
      <c r="Q1020">
        <v>0</v>
      </c>
      <c r="R1020">
        <v>0.13763300000000001</v>
      </c>
      <c r="S1020">
        <v>192.76196300000001</v>
      </c>
      <c r="T1020">
        <v>0</v>
      </c>
      <c r="U1020">
        <v>0</v>
      </c>
    </row>
    <row r="1021" spans="1:21" x14ac:dyDescent="0.25">
      <c r="A1021" t="s">
        <v>4037</v>
      </c>
      <c r="B1021">
        <v>1</v>
      </c>
      <c r="C1021" t="s">
        <v>78</v>
      </c>
      <c r="D1021" t="s">
        <v>101</v>
      </c>
      <c r="E1021" t="s">
        <v>4038</v>
      </c>
      <c r="F1021" t="s">
        <v>166</v>
      </c>
      <c r="G1021" t="s">
        <v>72</v>
      </c>
      <c r="H1021" t="s">
        <v>136</v>
      </c>
      <c r="I1021" t="s">
        <v>22</v>
      </c>
      <c r="J1021" t="s">
        <v>131</v>
      </c>
      <c r="K1021" t="s">
        <v>4039</v>
      </c>
      <c r="L1021" t="s">
        <v>4040</v>
      </c>
      <c r="M1021">
        <v>0.72138888800000001</v>
      </c>
      <c r="N1021">
        <v>0</v>
      </c>
      <c r="O1021">
        <v>0</v>
      </c>
      <c r="P1021">
        <v>29</v>
      </c>
      <c r="Q1021">
        <v>138</v>
      </c>
      <c r="R1021">
        <v>0</v>
      </c>
      <c r="S1021">
        <v>0</v>
      </c>
      <c r="T1021">
        <v>20.920278</v>
      </c>
      <c r="U1021">
        <v>99.551666999999995</v>
      </c>
    </row>
    <row r="1022" spans="1:21" x14ac:dyDescent="0.25">
      <c r="A1022" t="s">
        <v>4041</v>
      </c>
      <c r="B1022">
        <v>1</v>
      </c>
      <c r="C1022" t="s">
        <v>78</v>
      </c>
      <c r="D1022" t="s">
        <v>101</v>
      </c>
      <c r="E1022" t="s">
        <v>4038</v>
      </c>
      <c r="F1022" t="s">
        <v>166</v>
      </c>
      <c r="G1022" t="s">
        <v>72</v>
      </c>
      <c r="H1022" t="s">
        <v>136</v>
      </c>
      <c r="I1022" t="s">
        <v>22</v>
      </c>
      <c r="J1022" t="s">
        <v>131</v>
      </c>
      <c r="K1022" t="s">
        <v>4042</v>
      </c>
      <c r="L1022" t="s">
        <v>4043</v>
      </c>
      <c r="M1022">
        <v>0.5</v>
      </c>
      <c r="N1022">
        <v>0</v>
      </c>
      <c r="O1022">
        <v>0</v>
      </c>
      <c r="P1022">
        <v>29</v>
      </c>
      <c r="Q1022">
        <v>138</v>
      </c>
      <c r="R1022">
        <v>0</v>
      </c>
      <c r="S1022">
        <v>0</v>
      </c>
      <c r="T1022">
        <v>14.5</v>
      </c>
      <c r="U1022">
        <v>69</v>
      </c>
    </row>
    <row r="1023" spans="1:21" x14ac:dyDescent="0.25">
      <c r="A1023" t="s">
        <v>4044</v>
      </c>
      <c r="B1023">
        <v>1</v>
      </c>
      <c r="C1023" t="s">
        <v>78</v>
      </c>
      <c r="D1023" t="s">
        <v>101</v>
      </c>
      <c r="E1023" t="s">
        <v>4045</v>
      </c>
      <c r="F1023" t="s">
        <v>523</v>
      </c>
      <c r="G1023" t="s">
        <v>72</v>
      </c>
      <c r="H1023" t="s">
        <v>136</v>
      </c>
      <c r="I1023" t="s">
        <v>22</v>
      </c>
      <c r="J1023" t="s">
        <v>131</v>
      </c>
      <c r="K1023" t="s">
        <v>4046</v>
      </c>
      <c r="L1023" t="s">
        <v>4047</v>
      </c>
      <c r="M1023">
        <v>0.49183888799999997</v>
      </c>
      <c r="N1023">
        <v>0</v>
      </c>
      <c r="O1023">
        <v>0</v>
      </c>
      <c r="P1023">
        <v>31</v>
      </c>
      <c r="Q1023">
        <v>434</v>
      </c>
      <c r="R1023">
        <v>0</v>
      </c>
      <c r="S1023">
        <v>0</v>
      </c>
      <c r="T1023">
        <v>15.247006000000001</v>
      </c>
      <c r="U1023">
        <v>213.458077</v>
      </c>
    </row>
    <row r="1024" spans="1:21" x14ac:dyDescent="0.25">
      <c r="A1024" t="s">
        <v>4048</v>
      </c>
      <c r="B1024">
        <v>1</v>
      </c>
      <c r="C1024" t="s">
        <v>78</v>
      </c>
      <c r="D1024" t="s">
        <v>80</v>
      </c>
      <c r="E1024" t="s">
        <v>4012</v>
      </c>
      <c r="F1024" t="s">
        <v>129</v>
      </c>
      <c r="G1024" t="s">
        <v>72</v>
      </c>
      <c r="H1024" t="s">
        <v>136</v>
      </c>
      <c r="I1024" t="s">
        <v>22</v>
      </c>
      <c r="J1024" t="s">
        <v>131</v>
      </c>
      <c r="K1024" t="s">
        <v>4049</v>
      </c>
      <c r="L1024" t="s">
        <v>4050</v>
      </c>
      <c r="M1024">
        <v>7.6666665999999994E-2</v>
      </c>
      <c r="N1024">
        <v>2</v>
      </c>
      <c r="O1024">
        <v>2484</v>
      </c>
      <c r="P1024">
        <v>0</v>
      </c>
      <c r="Q1024">
        <v>0</v>
      </c>
      <c r="R1024">
        <v>0.153333</v>
      </c>
      <c r="S1024">
        <v>190.439998</v>
      </c>
      <c r="T1024">
        <v>0</v>
      </c>
      <c r="U1024">
        <v>0</v>
      </c>
    </row>
    <row r="1025" spans="1:21" x14ac:dyDescent="0.25">
      <c r="A1025" t="s">
        <v>4051</v>
      </c>
      <c r="B1025">
        <v>1</v>
      </c>
      <c r="C1025" t="s">
        <v>78</v>
      </c>
      <c r="D1025" t="s">
        <v>103</v>
      </c>
      <c r="E1025" t="s">
        <v>4052</v>
      </c>
      <c r="F1025" t="s">
        <v>847</v>
      </c>
      <c r="G1025" t="s">
        <v>71</v>
      </c>
      <c r="H1025" t="s">
        <v>136</v>
      </c>
      <c r="I1025" t="s">
        <v>22</v>
      </c>
      <c r="J1025" t="s">
        <v>131</v>
      </c>
      <c r="K1025" t="s">
        <v>4053</v>
      </c>
      <c r="L1025" t="s">
        <v>4054</v>
      </c>
      <c r="M1025">
        <v>0.77749999999999997</v>
      </c>
      <c r="N1025">
        <v>0</v>
      </c>
      <c r="O1025">
        <v>3</v>
      </c>
      <c r="P1025">
        <v>0</v>
      </c>
      <c r="Q1025">
        <v>0</v>
      </c>
      <c r="R1025">
        <v>0</v>
      </c>
      <c r="S1025">
        <v>2.3325</v>
      </c>
      <c r="T1025">
        <v>0</v>
      </c>
      <c r="U1025">
        <v>0</v>
      </c>
    </row>
    <row r="1026" spans="1:21" x14ac:dyDescent="0.25">
      <c r="A1026" t="s">
        <v>4055</v>
      </c>
      <c r="B1026">
        <v>1</v>
      </c>
      <c r="C1026" t="s">
        <v>78</v>
      </c>
      <c r="D1026" t="s">
        <v>103</v>
      </c>
      <c r="E1026" t="s">
        <v>4056</v>
      </c>
      <c r="F1026" t="s">
        <v>362</v>
      </c>
      <c r="G1026" t="s">
        <v>71</v>
      </c>
      <c r="H1026" t="s">
        <v>136</v>
      </c>
      <c r="I1026" t="s">
        <v>22</v>
      </c>
      <c r="J1026" t="s">
        <v>131</v>
      </c>
      <c r="K1026" t="s">
        <v>4057</v>
      </c>
      <c r="L1026" t="s">
        <v>4058</v>
      </c>
      <c r="M1026">
        <v>0.384722222</v>
      </c>
      <c r="N1026">
        <v>0</v>
      </c>
      <c r="O1026">
        <v>50</v>
      </c>
      <c r="P1026">
        <v>0</v>
      </c>
      <c r="Q1026">
        <v>0</v>
      </c>
      <c r="R1026">
        <v>0</v>
      </c>
      <c r="S1026">
        <v>19.236111000000001</v>
      </c>
      <c r="T1026">
        <v>0</v>
      </c>
      <c r="U1026">
        <v>0</v>
      </c>
    </row>
    <row r="1027" spans="1:21" x14ac:dyDescent="0.25">
      <c r="A1027" t="s">
        <v>4059</v>
      </c>
      <c r="B1027">
        <v>1</v>
      </c>
      <c r="C1027" t="s">
        <v>79</v>
      </c>
      <c r="D1027" t="s">
        <v>119</v>
      </c>
      <c r="E1027" t="s">
        <v>3087</v>
      </c>
      <c r="F1027" t="s">
        <v>1527</v>
      </c>
      <c r="G1027" t="s">
        <v>72</v>
      </c>
      <c r="H1027" t="s">
        <v>136</v>
      </c>
      <c r="I1027" t="s">
        <v>22</v>
      </c>
      <c r="J1027" t="s">
        <v>131</v>
      </c>
      <c r="K1027" t="s">
        <v>4060</v>
      </c>
      <c r="L1027" t="s">
        <v>4061</v>
      </c>
      <c r="M1027">
        <v>1.0723433330000001</v>
      </c>
      <c r="N1027">
        <v>7</v>
      </c>
      <c r="O1027">
        <v>3020</v>
      </c>
      <c r="P1027">
        <v>0</v>
      </c>
      <c r="Q1027">
        <v>1140</v>
      </c>
      <c r="R1027">
        <v>7.5064029999999997</v>
      </c>
      <c r="S1027">
        <v>3238.476866</v>
      </c>
      <c r="T1027">
        <v>0</v>
      </c>
      <c r="U1027">
        <v>1222.4713999999999</v>
      </c>
    </row>
    <row r="1028" spans="1:21" x14ac:dyDescent="0.25">
      <c r="A1028" t="s">
        <v>4062</v>
      </c>
      <c r="B1028">
        <v>1</v>
      </c>
      <c r="C1028" t="s">
        <v>79</v>
      </c>
      <c r="D1028" t="s">
        <v>114</v>
      </c>
      <c r="E1028" t="s">
        <v>4063</v>
      </c>
      <c r="F1028" t="s">
        <v>921</v>
      </c>
      <c r="G1028" t="s">
        <v>71</v>
      </c>
      <c r="H1028" t="s">
        <v>136</v>
      </c>
      <c r="I1028" t="s">
        <v>22</v>
      </c>
      <c r="J1028" t="s">
        <v>131</v>
      </c>
      <c r="K1028" t="s">
        <v>4064</v>
      </c>
      <c r="L1028" t="s">
        <v>4065</v>
      </c>
      <c r="M1028">
        <v>0.86305555499999997</v>
      </c>
      <c r="N1028">
        <v>0</v>
      </c>
      <c r="O1028">
        <v>179</v>
      </c>
      <c r="P1028">
        <v>0</v>
      </c>
      <c r="Q1028">
        <v>0</v>
      </c>
      <c r="R1028">
        <v>0</v>
      </c>
      <c r="S1028">
        <v>154.48694399999999</v>
      </c>
      <c r="T1028">
        <v>0</v>
      </c>
      <c r="U1028">
        <v>0</v>
      </c>
    </row>
    <row r="1029" spans="1:21" x14ac:dyDescent="0.25">
      <c r="A1029" t="s">
        <v>4066</v>
      </c>
      <c r="B1029">
        <v>1</v>
      </c>
      <c r="C1029" t="s">
        <v>79</v>
      </c>
      <c r="D1029" t="s">
        <v>114</v>
      </c>
      <c r="E1029" t="s">
        <v>4067</v>
      </c>
      <c r="F1029" t="s">
        <v>247</v>
      </c>
      <c r="G1029" t="s">
        <v>72</v>
      </c>
      <c r="H1029" t="s">
        <v>136</v>
      </c>
      <c r="I1029" t="s">
        <v>22</v>
      </c>
      <c r="J1029" t="s">
        <v>221</v>
      </c>
      <c r="K1029" t="s">
        <v>4068</v>
      </c>
      <c r="L1029" t="s">
        <v>4069</v>
      </c>
      <c r="M1029">
        <v>4.1275472219999996</v>
      </c>
      <c r="N1029">
        <v>15</v>
      </c>
      <c r="O1029">
        <v>467</v>
      </c>
      <c r="P1029">
        <v>0</v>
      </c>
      <c r="Q1029">
        <v>0</v>
      </c>
      <c r="R1029">
        <v>61.913207999999997</v>
      </c>
      <c r="S1029">
        <v>1927.5645529999999</v>
      </c>
      <c r="T1029">
        <v>0</v>
      </c>
      <c r="U1029">
        <v>0</v>
      </c>
    </row>
    <row r="1030" spans="1:21" x14ac:dyDescent="0.25">
      <c r="A1030" t="s">
        <v>4070</v>
      </c>
      <c r="B1030">
        <v>1</v>
      </c>
      <c r="C1030" t="s">
        <v>79</v>
      </c>
      <c r="D1030" t="s">
        <v>119</v>
      </c>
      <c r="E1030" t="s">
        <v>4071</v>
      </c>
      <c r="F1030" t="s">
        <v>847</v>
      </c>
      <c r="G1030" t="s">
        <v>71</v>
      </c>
      <c r="H1030" t="s">
        <v>136</v>
      </c>
      <c r="I1030" t="s">
        <v>22</v>
      </c>
      <c r="J1030" t="s">
        <v>131</v>
      </c>
      <c r="K1030" t="s">
        <v>4072</v>
      </c>
      <c r="L1030" t="s">
        <v>4073</v>
      </c>
      <c r="M1030">
        <v>3.622222222</v>
      </c>
      <c r="N1030">
        <v>0</v>
      </c>
      <c r="O1030">
        <v>0</v>
      </c>
      <c r="P1030">
        <v>0</v>
      </c>
      <c r="Q1030">
        <v>3</v>
      </c>
      <c r="R1030">
        <v>0</v>
      </c>
      <c r="S1030">
        <v>0</v>
      </c>
      <c r="T1030">
        <v>0</v>
      </c>
      <c r="U1030">
        <v>10.866667</v>
      </c>
    </row>
    <row r="1031" spans="1:21" x14ac:dyDescent="0.25">
      <c r="A1031" t="s">
        <v>4074</v>
      </c>
      <c r="B1031">
        <v>1</v>
      </c>
      <c r="C1031" t="s">
        <v>78</v>
      </c>
      <c r="D1031" t="s">
        <v>87</v>
      </c>
      <c r="E1031" t="s">
        <v>4075</v>
      </c>
      <c r="F1031" t="s">
        <v>313</v>
      </c>
      <c r="G1031" t="s">
        <v>71</v>
      </c>
      <c r="H1031" t="s">
        <v>136</v>
      </c>
      <c r="I1031" t="s">
        <v>22</v>
      </c>
      <c r="J1031" t="s">
        <v>131</v>
      </c>
      <c r="K1031" t="s">
        <v>4076</v>
      </c>
      <c r="L1031" t="s">
        <v>4077</v>
      </c>
      <c r="M1031">
        <v>1.1191666659999999</v>
      </c>
      <c r="N1031">
        <v>0</v>
      </c>
      <c r="O1031">
        <v>7</v>
      </c>
      <c r="P1031">
        <v>0</v>
      </c>
      <c r="Q1031">
        <v>0</v>
      </c>
      <c r="R1031">
        <v>0</v>
      </c>
      <c r="S1031">
        <v>7.8341669999999999</v>
      </c>
      <c r="T1031">
        <v>0</v>
      </c>
      <c r="U1031">
        <v>0</v>
      </c>
    </row>
    <row r="1032" spans="1:21" x14ac:dyDescent="0.25">
      <c r="A1032" t="s">
        <v>4078</v>
      </c>
      <c r="B1032">
        <v>1</v>
      </c>
      <c r="C1032" t="s">
        <v>78</v>
      </c>
      <c r="D1032" t="s">
        <v>93</v>
      </c>
      <c r="E1032" t="s">
        <v>4079</v>
      </c>
      <c r="F1032" t="s">
        <v>231</v>
      </c>
      <c r="G1032" t="s">
        <v>71</v>
      </c>
      <c r="H1032" t="s">
        <v>136</v>
      </c>
      <c r="I1032" t="s">
        <v>22</v>
      </c>
      <c r="J1032" t="s">
        <v>131</v>
      </c>
      <c r="K1032" t="s">
        <v>4080</v>
      </c>
      <c r="L1032" t="s">
        <v>4081</v>
      </c>
      <c r="M1032">
        <v>3.525555555</v>
      </c>
      <c r="N1032">
        <v>0</v>
      </c>
      <c r="O1032">
        <v>1</v>
      </c>
      <c r="P1032">
        <v>0</v>
      </c>
      <c r="Q1032">
        <v>0</v>
      </c>
      <c r="R1032">
        <v>0</v>
      </c>
      <c r="S1032">
        <v>3.5255559999999999</v>
      </c>
      <c r="T1032">
        <v>0</v>
      </c>
      <c r="U1032">
        <v>0</v>
      </c>
    </row>
    <row r="1033" spans="1:21" x14ac:dyDescent="0.25">
      <c r="A1033" t="s">
        <v>4082</v>
      </c>
      <c r="B1033">
        <v>1</v>
      </c>
      <c r="C1033" t="s">
        <v>78</v>
      </c>
      <c r="D1033" t="s">
        <v>93</v>
      </c>
      <c r="E1033" t="s">
        <v>4083</v>
      </c>
      <c r="F1033" t="s">
        <v>362</v>
      </c>
      <c r="G1033" t="s">
        <v>71</v>
      </c>
      <c r="H1033" t="s">
        <v>136</v>
      </c>
      <c r="I1033" t="s">
        <v>22</v>
      </c>
      <c r="J1033" t="s">
        <v>131</v>
      </c>
      <c r="K1033" t="s">
        <v>4084</v>
      </c>
      <c r="L1033" t="s">
        <v>4085</v>
      </c>
      <c r="M1033">
        <v>0.49305555499999998</v>
      </c>
      <c r="N1033">
        <v>0</v>
      </c>
      <c r="O1033">
        <v>220</v>
      </c>
      <c r="P1033">
        <v>0</v>
      </c>
      <c r="Q1033">
        <v>0</v>
      </c>
      <c r="R1033">
        <v>0</v>
      </c>
      <c r="S1033">
        <v>108.472222</v>
      </c>
      <c r="T1033">
        <v>0</v>
      </c>
      <c r="U1033">
        <v>0</v>
      </c>
    </row>
    <row r="1034" spans="1:21" x14ac:dyDescent="0.25">
      <c r="A1034" t="s">
        <v>4086</v>
      </c>
      <c r="B1034">
        <v>1</v>
      </c>
      <c r="C1034" t="s">
        <v>78</v>
      </c>
      <c r="D1034" t="s">
        <v>91</v>
      </c>
      <c r="E1034" t="s">
        <v>4087</v>
      </c>
      <c r="F1034" t="s">
        <v>231</v>
      </c>
      <c r="G1034" t="s">
        <v>71</v>
      </c>
      <c r="H1034" t="s">
        <v>136</v>
      </c>
      <c r="I1034" t="s">
        <v>22</v>
      </c>
      <c r="J1034" t="s">
        <v>131</v>
      </c>
      <c r="K1034" t="s">
        <v>4088</v>
      </c>
      <c r="L1034" t="s">
        <v>4089</v>
      </c>
      <c r="M1034">
        <v>5.1497222220000003</v>
      </c>
      <c r="N1034">
        <v>0</v>
      </c>
      <c r="O1034">
        <v>0</v>
      </c>
      <c r="P1034">
        <v>0</v>
      </c>
      <c r="Q1034">
        <v>1</v>
      </c>
      <c r="R1034">
        <v>0</v>
      </c>
      <c r="S1034">
        <v>0</v>
      </c>
      <c r="T1034">
        <v>0</v>
      </c>
      <c r="U1034">
        <v>5.1497219999999997</v>
      </c>
    </row>
    <row r="1035" spans="1:21" x14ac:dyDescent="0.25">
      <c r="A1035" t="s">
        <v>4090</v>
      </c>
      <c r="B1035">
        <v>1</v>
      </c>
      <c r="C1035" t="s">
        <v>78</v>
      </c>
      <c r="D1035" t="s">
        <v>91</v>
      </c>
      <c r="E1035" t="s">
        <v>4091</v>
      </c>
      <c r="F1035" t="s">
        <v>313</v>
      </c>
      <c r="G1035" t="s">
        <v>71</v>
      </c>
      <c r="H1035" t="s">
        <v>136</v>
      </c>
      <c r="I1035" t="s">
        <v>22</v>
      </c>
      <c r="J1035" t="s">
        <v>131</v>
      </c>
      <c r="K1035" t="s">
        <v>4092</v>
      </c>
      <c r="L1035" t="s">
        <v>4093</v>
      </c>
      <c r="M1035">
        <v>1.870833333</v>
      </c>
      <c r="N1035">
        <v>0</v>
      </c>
      <c r="O1035">
        <v>0</v>
      </c>
      <c r="P1035">
        <v>0</v>
      </c>
      <c r="Q1035">
        <v>20</v>
      </c>
      <c r="R1035">
        <v>0</v>
      </c>
      <c r="S1035">
        <v>0</v>
      </c>
      <c r="T1035">
        <v>0</v>
      </c>
      <c r="U1035">
        <v>37.416666999999997</v>
      </c>
    </row>
    <row r="1036" spans="1:21" x14ac:dyDescent="0.25">
      <c r="A1036" t="s">
        <v>4094</v>
      </c>
      <c r="B1036">
        <v>1</v>
      </c>
      <c r="C1036" t="s">
        <v>78</v>
      </c>
      <c r="D1036" t="s">
        <v>98</v>
      </c>
      <c r="E1036" t="s">
        <v>4095</v>
      </c>
      <c r="F1036" t="s">
        <v>231</v>
      </c>
      <c r="G1036" t="s">
        <v>71</v>
      </c>
      <c r="H1036" t="s">
        <v>136</v>
      </c>
      <c r="I1036" t="s">
        <v>22</v>
      </c>
      <c r="J1036" t="s">
        <v>131</v>
      </c>
      <c r="K1036" t="s">
        <v>4096</v>
      </c>
      <c r="L1036" t="s">
        <v>4097</v>
      </c>
      <c r="M1036">
        <v>16.694166666000001</v>
      </c>
      <c r="N1036">
        <v>0</v>
      </c>
      <c r="O1036">
        <v>1</v>
      </c>
      <c r="P1036">
        <v>0</v>
      </c>
      <c r="Q1036">
        <v>0</v>
      </c>
      <c r="R1036">
        <v>0</v>
      </c>
      <c r="S1036">
        <v>16.694167</v>
      </c>
      <c r="T1036">
        <v>0</v>
      </c>
      <c r="U1036">
        <v>0</v>
      </c>
    </row>
    <row r="1037" spans="1:21" x14ac:dyDescent="0.25">
      <c r="A1037" t="s">
        <v>4098</v>
      </c>
      <c r="B1037">
        <v>1</v>
      </c>
      <c r="C1037" t="s">
        <v>78</v>
      </c>
      <c r="D1037" t="s">
        <v>85</v>
      </c>
      <c r="E1037" t="s">
        <v>4099</v>
      </c>
      <c r="F1037" t="s">
        <v>892</v>
      </c>
      <c r="G1037" t="s">
        <v>71</v>
      </c>
      <c r="H1037" t="s">
        <v>136</v>
      </c>
      <c r="I1037" t="s">
        <v>22</v>
      </c>
      <c r="J1037" t="s">
        <v>131</v>
      </c>
      <c r="K1037" t="s">
        <v>4100</v>
      </c>
      <c r="L1037" t="s">
        <v>4101</v>
      </c>
      <c r="M1037">
        <v>1.7475000000000001</v>
      </c>
      <c r="N1037">
        <v>0</v>
      </c>
      <c r="O1037">
        <v>2</v>
      </c>
      <c r="P1037">
        <v>0</v>
      </c>
      <c r="Q1037">
        <v>0</v>
      </c>
      <c r="R1037">
        <v>0</v>
      </c>
      <c r="S1037">
        <v>3.4950000000000001</v>
      </c>
      <c r="T1037">
        <v>0</v>
      </c>
      <c r="U1037">
        <v>0</v>
      </c>
    </row>
    <row r="1038" spans="1:21" x14ac:dyDescent="0.25">
      <c r="A1038" t="s">
        <v>4102</v>
      </c>
      <c r="B1038">
        <v>1</v>
      </c>
      <c r="C1038" t="s">
        <v>79</v>
      </c>
      <c r="D1038" t="s">
        <v>112</v>
      </c>
      <c r="E1038" t="s">
        <v>4103</v>
      </c>
      <c r="F1038" t="s">
        <v>231</v>
      </c>
      <c r="G1038" t="s">
        <v>71</v>
      </c>
      <c r="H1038" t="s">
        <v>136</v>
      </c>
      <c r="I1038" t="s">
        <v>22</v>
      </c>
      <c r="J1038" t="s">
        <v>131</v>
      </c>
      <c r="K1038" t="s">
        <v>4104</v>
      </c>
      <c r="L1038" t="s">
        <v>4105</v>
      </c>
      <c r="M1038">
        <v>60.556666665999998</v>
      </c>
      <c r="N1038">
        <v>0</v>
      </c>
      <c r="O1038">
        <v>1</v>
      </c>
      <c r="P1038">
        <v>0</v>
      </c>
      <c r="Q1038">
        <v>0</v>
      </c>
      <c r="R1038">
        <v>0</v>
      </c>
      <c r="S1038">
        <v>60.556666999999997</v>
      </c>
      <c r="T1038">
        <v>0</v>
      </c>
      <c r="U1038">
        <v>0</v>
      </c>
    </row>
    <row r="1039" spans="1:21" x14ac:dyDescent="0.25">
      <c r="A1039" t="s">
        <v>4106</v>
      </c>
      <c r="B1039">
        <v>1</v>
      </c>
      <c r="C1039" t="s">
        <v>78</v>
      </c>
      <c r="D1039" t="s">
        <v>95</v>
      </c>
      <c r="E1039" t="s">
        <v>4107</v>
      </c>
      <c r="F1039" t="s">
        <v>847</v>
      </c>
      <c r="G1039" t="s">
        <v>71</v>
      </c>
      <c r="H1039" t="s">
        <v>136</v>
      </c>
      <c r="I1039" t="s">
        <v>22</v>
      </c>
      <c r="J1039" t="s">
        <v>131</v>
      </c>
      <c r="K1039" t="s">
        <v>4108</v>
      </c>
      <c r="L1039" t="s">
        <v>4109</v>
      </c>
      <c r="M1039">
        <v>24.928888887999999</v>
      </c>
      <c r="N1039">
        <v>0</v>
      </c>
      <c r="O1039">
        <v>0</v>
      </c>
      <c r="P1039">
        <v>0</v>
      </c>
      <c r="Q1039">
        <v>1</v>
      </c>
      <c r="R1039">
        <v>0</v>
      </c>
      <c r="S1039">
        <v>0</v>
      </c>
      <c r="T1039">
        <v>0</v>
      </c>
      <c r="U1039">
        <v>24.928889000000002</v>
      </c>
    </row>
    <row r="1040" spans="1:21" x14ac:dyDescent="0.25">
      <c r="A1040" t="s">
        <v>4110</v>
      </c>
      <c r="B1040">
        <v>1</v>
      </c>
      <c r="C1040" t="s">
        <v>78</v>
      </c>
      <c r="D1040" t="s">
        <v>82</v>
      </c>
      <c r="E1040" t="s">
        <v>4111</v>
      </c>
      <c r="F1040" t="s">
        <v>934</v>
      </c>
      <c r="G1040" t="s">
        <v>71</v>
      </c>
      <c r="H1040" t="s">
        <v>136</v>
      </c>
      <c r="I1040" t="s">
        <v>22</v>
      </c>
      <c r="J1040" t="s">
        <v>131</v>
      </c>
      <c r="K1040" t="s">
        <v>4112</v>
      </c>
      <c r="L1040" t="s">
        <v>4113</v>
      </c>
      <c r="M1040">
        <v>1.5561111110000001</v>
      </c>
      <c r="N1040">
        <v>0</v>
      </c>
      <c r="O1040">
        <v>1</v>
      </c>
      <c r="P1040">
        <v>0</v>
      </c>
      <c r="Q1040">
        <v>0</v>
      </c>
      <c r="R1040">
        <v>0</v>
      </c>
      <c r="S1040">
        <v>1.556111</v>
      </c>
      <c r="T1040">
        <v>0</v>
      </c>
      <c r="U1040">
        <v>0</v>
      </c>
    </row>
    <row r="1041" spans="1:21" x14ac:dyDescent="0.25">
      <c r="A1041" t="s">
        <v>4114</v>
      </c>
      <c r="B1041">
        <v>1</v>
      </c>
      <c r="C1041" t="s">
        <v>79</v>
      </c>
      <c r="D1041" t="s">
        <v>119</v>
      </c>
      <c r="E1041" t="s">
        <v>4115</v>
      </c>
      <c r="F1041" t="s">
        <v>780</v>
      </c>
      <c r="G1041" t="s">
        <v>71</v>
      </c>
      <c r="H1041" t="s">
        <v>136</v>
      </c>
      <c r="I1041" t="s">
        <v>22</v>
      </c>
      <c r="J1041" t="s">
        <v>131</v>
      </c>
      <c r="K1041" t="s">
        <v>4116</v>
      </c>
      <c r="L1041" t="s">
        <v>4117</v>
      </c>
      <c r="M1041">
        <v>2.0705555549999999</v>
      </c>
      <c r="N1041">
        <v>0</v>
      </c>
      <c r="O1041">
        <v>66</v>
      </c>
      <c r="P1041">
        <v>0</v>
      </c>
      <c r="Q1041">
        <v>4</v>
      </c>
      <c r="R1041">
        <v>0</v>
      </c>
      <c r="S1041">
        <v>136.656667</v>
      </c>
      <c r="T1041">
        <v>0</v>
      </c>
      <c r="U1041">
        <v>8.2822220000000009</v>
      </c>
    </row>
    <row r="1042" spans="1:21" x14ac:dyDescent="0.25">
      <c r="A1042" t="s">
        <v>4118</v>
      </c>
      <c r="B1042">
        <v>1</v>
      </c>
      <c r="C1042" t="s">
        <v>78</v>
      </c>
      <c r="D1042" t="s">
        <v>82</v>
      </c>
      <c r="E1042" t="s">
        <v>3422</v>
      </c>
      <c r="F1042" t="s">
        <v>531</v>
      </c>
      <c r="G1042" t="s">
        <v>72</v>
      </c>
      <c r="H1042" t="s">
        <v>136</v>
      </c>
      <c r="I1042" t="s">
        <v>22</v>
      </c>
      <c r="J1042" t="s">
        <v>131</v>
      </c>
      <c r="K1042" t="s">
        <v>4119</v>
      </c>
      <c r="L1042" t="s">
        <v>4120</v>
      </c>
      <c r="M1042">
        <v>2.338055555</v>
      </c>
      <c r="N1042">
        <v>0</v>
      </c>
      <c r="O1042">
        <v>0</v>
      </c>
      <c r="P1042">
        <v>1</v>
      </c>
      <c r="Q1042">
        <v>0</v>
      </c>
      <c r="R1042">
        <v>0</v>
      </c>
      <c r="S1042">
        <v>0</v>
      </c>
      <c r="T1042">
        <v>2.3380559999999999</v>
      </c>
      <c r="U1042">
        <v>0</v>
      </c>
    </row>
    <row r="1043" spans="1:21" x14ac:dyDescent="0.25">
      <c r="A1043" t="s">
        <v>4121</v>
      </c>
      <c r="B1043">
        <v>1</v>
      </c>
      <c r="C1043" t="s">
        <v>78</v>
      </c>
      <c r="D1043" t="s">
        <v>87</v>
      </c>
      <c r="E1043" t="s">
        <v>4122</v>
      </c>
      <c r="F1043" t="s">
        <v>296</v>
      </c>
      <c r="G1043" t="s">
        <v>71</v>
      </c>
      <c r="H1043" t="s">
        <v>136</v>
      </c>
      <c r="I1043" t="s">
        <v>22</v>
      </c>
      <c r="J1043" t="s">
        <v>221</v>
      </c>
      <c r="K1043" t="s">
        <v>4123</v>
      </c>
      <c r="L1043" t="s">
        <v>4124</v>
      </c>
      <c r="M1043">
        <v>2.8288888879999998</v>
      </c>
      <c r="N1043">
        <v>0</v>
      </c>
      <c r="O1043">
        <v>308</v>
      </c>
      <c r="P1043">
        <v>0</v>
      </c>
      <c r="Q1043">
        <v>0</v>
      </c>
      <c r="R1043">
        <v>0</v>
      </c>
      <c r="S1043">
        <v>871.29777799999999</v>
      </c>
      <c r="T1043">
        <v>0</v>
      </c>
      <c r="U1043">
        <v>0</v>
      </c>
    </row>
    <row r="1044" spans="1:21" x14ac:dyDescent="0.25">
      <c r="A1044" t="s">
        <v>4125</v>
      </c>
      <c r="B1044">
        <v>1</v>
      </c>
      <c r="C1044" t="s">
        <v>78</v>
      </c>
      <c r="D1044" t="s">
        <v>81</v>
      </c>
      <c r="E1044" t="s">
        <v>4126</v>
      </c>
      <c r="F1044" t="s">
        <v>4127</v>
      </c>
      <c r="G1044" t="s">
        <v>71</v>
      </c>
      <c r="H1044" t="s">
        <v>136</v>
      </c>
      <c r="I1044" t="s">
        <v>22</v>
      </c>
      <c r="J1044" t="s">
        <v>131</v>
      </c>
      <c r="K1044" t="s">
        <v>4128</v>
      </c>
      <c r="L1044" t="s">
        <v>4129</v>
      </c>
      <c r="M1044">
        <v>1.092777777</v>
      </c>
      <c r="N1044">
        <v>0</v>
      </c>
      <c r="O1044">
        <v>76</v>
      </c>
      <c r="P1044">
        <v>0</v>
      </c>
      <c r="Q1044">
        <v>0</v>
      </c>
      <c r="R1044">
        <v>0</v>
      </c>
      <c r="S1044">
        <v>83.051111000000006</v>
      </c>
      <c r="T1044">
        <v>0</v>
      </c>
      <c r="U1044">
        <v>0</v>
      </c>
    </row>
    <row r="1045" spans="1:21" x14ac:dyDescent="0.25">
      <c r="A1045" t="s">
        <v>4130</v>
      </c>
      <c r="B1045">
        <v>1</v>
      </c>
      <c r="C1045" t="s">
        <v>78</v>
      </c>
      <c r="D1045" t="s">
        <v>81</v>
      </c>
      <c r="E1045" t="s">
        <v>4131</v>
      </c>
      <c r="F1045" t="s">
        <v>934</v>
      </c>
      <c r="G1045" t="s">
        <v>71</v>
      </c>
      <c r="H1045" t="s">
        <v>136</v>
      </c>
      <c r="I1045" t="s">
        <v>22</v>
      </c>
      <c r="J1045" t="s">
        <v>131</v>
      </c>
      <c r="K1045" t="s">
        <v>4132</v>
      </c>
      <c r="L1045" t="s">
        <v>4133</v>
      </c>
      <c r="M1045">
        <v>0.51194444400000005</v>
      </c>
      <c r="N1045">
        <v>0</v>
      </c>
      <c r="O1045">
        <v>9</v>
      </c>
      <c r="P1045">
        <v>0</v>
      </c>
      <c r="Q1045">
        <v>0</v>
      </c>
      <c r="R1045">
        <v>0</v>
      </c>
      <c r="S1045">
        <v>4.6074999999999999</v>
      </c>
      <c r="T1045">
        <v>0</v>
      </c>
      <c r="U1045">
        <v>0</v>
      </c>
    </row>
    <row r="1046" spans="1:21" x14ac:dyDescent="0.25">
      <c r="A1046" t="s">
        <v>4134</v>
      </c>
      <c r="B1046">
        <v>1</v>
      </c>
      <c r="C1046" t="s">
        <v>79</v>
      </c>
      <c r="D1046" t="s">
        <v>108</v>
      </c>
      <c r="E1046" t="s">
        <v>4135</v>
      </c>
      <c r="F1046" t="s">
        <v>166</v>
      </c>
      <c r="G1046" t="s">
        <v>72</v>
      </c>
      <c r="H1046" t="s">
        <v>136</v>
      </c>
      <c r="I1046" t="s">
        <v>22</v>
      </c>
      <c r="J1046" t="s">
        <v>131</v>
      </c>
      <c r="K1046" t="s">
        <v>4136</v>
      </c>
      <c r="L1046" t="s">
        <v>4137</v>
      </c>
      <c r="M1046">
        <v>0.85499999999999998</v>
      </c>
      <c r="N1046">
        <v>0</v>
      </c>
      <c r="O1046">
        <v>581</v>
      </c>
      <c r="P1046">
        <v>7</v>
      </c>
      <c r="Q1046">
        <v>70</v>
      </c>
      <c r="R1046">
        <v>0</v>
      </c>
      <c r="S1046">
        <v>496.755</v>
      </c>
      <c r="T1046">
        <v>5.9850000000000003</v>
      </c>
      <c r="U1046">
        <v>59.85</v>
      </c>
    </row>
    <row r="1047" spans="1:21" x14ac:dyDescent="0.25">
      <c r="A1047" t="s">
        <v>4138</v>
      </c>
      <c r="B1047">
        <v>1</v>
      </c>
      <c r="C1047" t="s">
        <v>78</v>
      </c>
      <c r="D1047" t="s">
        <v>80</v>
      </c>
      <c r="E1047" t="s">
        <v>4139</v>
      </c>
      <c r="F1047" t="s">
        <v>362</v>
      </c>
      <c r="G1047" t="s">
        <v>71</v>
      </c>
      <c r="H1047" t="s">
        <v>136</v>
      </c>
      <c r="I1047" t="s">
        <v>22</v>
      </c>
      <c r="J1047" t="s">
        <v>131</v>
      </c>
      <c r="K1047" t="s">
        <v>4140</v>
      </c>
      <c r="L1047" t="s">
        <v>4141</v>
      </c>
      <c r="M1047">
        <v>0.68361111100000005</v>
      </c>
      <c r="N1047">
        <v>0</v>
      </c>
      <c r="O1047">
        <v>790</v>
      </c>
      <c r="P1047">
        <v>0</v>
      </c>
      <c r="Q1047">
        <v>0</v>
      </c>
      <c r="R1047">
        <v>0</v>
      </c>
      <c r="S1047">
        <v>540.05277799999999</v>
      </c>
      <c r="T1047">
        <v>0</v>
      </c>
      <c r="U1047">
        <v>0</v>
      </c>
    </row>
    <row r="1048" spans="1:21" x14ac:dyDescent="0.25">
      <c r="A1048" t="s">
        <v>4142</v>
      </c>
      <c r="B1048">
        <v>1</v>
      </c>
      <c r="C1048" t="s">
        <v>79</v>
      </c>
      <c r="D1048" t="s">
        <v>108</v>
      </c>
      <c r="E1048" t="s">
        <v>4143</v>
      </c>
      <c r="F1048" t="s">
        <v>313</v>
      </c>
      <c r="G1048" t="s">
        <v>71</v>
      </c>
      <c r="H1048" t="s">
        <v>136</v>
      </c>
      <c r="I1048" t="s">
        <v>22</v>
      </c>
      <c r="J1048" t="s">
        <v>131</v>
      </c>
      <c r="K1048" t="s">
        <v>4144</v>
      </c>
      <c r="L1048" t="s">
        <v>4145</v>
      </c>
      <c r="M1048">
        <v>0.79666666600000002</v>
      </c>
      <c r="N1048">
        <v>0</v>
      </c>
      <c r="O1048">
        <v>6</v>
      </c>
      <c r="P1048">
        <v>0</v>
      </c>
      <c r="Q1048">
        <v>17</v>
      </c>
      <c r="R1048">
        <v>0</v>
      </c>
      <c r="S1048">
        <v>4.78</v>
      </c>
      <c r="T1048">
        <v>0</v>
      </c>
      <c r="U1048">
        <v>13.543333000000001</v>
      </c>
    </row>
    <row r="1049" spans="1:21" x14ac:dyDescent="0.25">
      <c r="A1049" t="s">
        <v>4146</v>
      </c>
      <c r="B1049">
        <v>1</v>
      </c>
      <c r="C1049" t="s">
        <v>79</v>
      </c>
      <c r="D1049" t="s">
        <v>108</v>
      </c>
      <c r="E1049" t="s">
        <v>4135</v>
      </c>
      <c r="F1049" t="s">
        <v>166</v>
      </c>
      <c r="G1049" t="s">
        <v>72</v>
      </c>
      <c r="H1049" t="s">
        <v>136</v>
      </c>
      <c r="I1049" t="s">
        <v>22</v>
      </c>
      <c r="J1049" t="s">
        <v>131</v>
      </c>
      <c r="K1049" t="s">
        <v>4147</v>
      </c>
      <c r="L1049" t="s">
        <v>4148</v>
      </c>
      <c r="M1049">
        <v>1.005702777</v>
      </c>
      <c r="N1049">
        <v>0</v>
      </c>
      <c r="O1049">
        <v>581</v>
      </c>
      <c r="P1049">
        <v>7</v>
      </c>
      <c r="Q1049">
        <v>70</v>
      </c>
      <c r="R1049">
        <v>0</v>
      </c>
      <c r="S1049">
        <v>584.31331299999999</v>
      </c>
      <c r="T1049">
        <v>7.0399190000000003</v>
      </c>
      <c r="U1049">
        <v>70.399193999999994</v>
      </c>
    </row>
    <row r="1050" spans="1:21" x14ac:dyDescent="0.25">
      <c r="A1050" t="s">
        <v>4149</v>
      </c>
      <c r="B1050">
        <v>1</v>
      </c>
      <c r="C1050" t="s">
        <v>78</v>
      </c>
      <c r="D1050" t="s">
        <v>80</v>
      </c>
      <c r="E1050" t="s">
        <v>4150</v>
      </c>
      <c r="F1050" t="s">
        <v>231</v>
      </c>
      <c r="G1050" t="s">
        <v>71</v>
      </c>
      <c r="H1050" t="s">
        <v>136</v>
      </c>
      <c r="I1050" t="s">
        <v>22</v>
      </c>
      <c r="J1050" t="s">
        <v>131</v>
      </c>
      <c r="K1050" t="s">
        <v>4151</v>
      </c>
      <c r="L1050" t="s">
        <v>4152</v>
      </c>
      <c r="M1050">
        <v>1.7055555549999999</v>
      </c>
      <c r="N1050">
        <v>0</v>
      </c>
      <c r="O1050">
        <v>4</v>
      </c>
      <c r="P1050">
        <v>0</v>
      </c>
      <c r="Q1050">
        <v>0</v>
      </c>
      <c r="R1050">
        <v>0</v>
      </c>
      <c r="S1050">
        <v>6.822222</v>
      </c>
      <c r="T1050">
        <v>0</v>
      </c>
      <c r="U1050">
        <v>0</v>
      </c>
    </row>
    <row r="1051" spans="1:21" x14ac:dyDescent="0.25">
      <c r="A1051" t="s">
        <v>4153</v>
      </c>
      <c r="B1051">
        <v>1</v>
      </c>
      <c r="C1051" t="s">
        <v>78</v>
      </c>
      <c r="D1051" t="s">
        <v>91</v>
      </c>
      <c r="E1051" t="s">
        <v>4154</v>
      </c>
      <c r="F1051" t="s">
        <v>226</v>
      </c>
      <c r="G1051" t="s">
        <v>72</v>
      </c>
      <c r="H1051" t="s">
        <v>136</v>
      </c>
      <c r="I1051" t="s">
        <v>22</v>
      </c>
      <c r="J1051" t="s">
        <v>131</v>
      </c>
      <c r="K1051" t="s">
        <v>4155</v>
      </c>
      <c r="L1051" t="s">
        <v>4156</v>
      </c>
      <c r="M1051">
        <v>1.8582591660000001</v>
      </c>
      <c r="N1051">
        <v>0</v>
      </c>
      <c r="O1051">
        <v>187</v>
      </c>
      <c r="P1051">
        <v>0</v>
      </c>
      <c r="Q1051">
        <v>4</v>
      </c>
      <c r="R1051">
        <v>0</v>
      </c>
      <c r="S1051">
        <v>347.49446399999999</v>
      </c>
      <c r="T1051">
        <v>0</v>
      </c>
      <c r="U1051">
        <v>7.4330369999999997</v>
      </c>
    </row>
    <row r="1052" spans="1:21" x14ac:dyDescent="0.25">
      <c r="A1052" t="s">
        <v>4157</v>
      </c>
      <c r="B1052">
        <v>1</v>
      </c>
      <c r="C1052" t="s">
        <v>78</v>
      </c>
      <c r="D1052" t="s">
        <v>91</v>
      </c>
      <c r="E1052" t="s">
        <v>4158</v>
      </c>
      <c r="F1052" t="s">
        <v>1227</v>
      </c>
      <c r="G1052" t="s">
        <v>72</v>
      </c>
      <c r="H1052" t="s">
        <v>136</v>
      </c>
      <c r="I1052" t="s">
        <v>22</v>
      </c>
      <c r="J1052" t="s">
        <v>131</v>
      </c>
      <c r="K1052" t="s">
        <v>4159</v>
      </c>
      <c r="L1052" t="s">
        <v>4160</v>
      </c>
      <c r="M1052">
        <v>5.653888888</v>
      </c>
      <c r="N1052">
        <v>0</v>
      </c>
      <c r="O1052">
        <v>31</v>
      </c>
      <c r="P1052">
        <v>0</v>
      </c>
      <c r="Q1052">
        <v>35</v>
      </c>
      <c r="R1052">
        <v>0</v>
      </c>
      <c r="S1052">
        <v>175.270556</v>
      </c>
      <c r="T1052">
        <v>0</v>
      </c>
      <c r="U1052">
        <v>197.886111</v>
      </c>
    </row>
    <row r="1053" spans="1:21" x14ac:dyDescent="0.25">
      <c r="A1053" t="s">
        <v>4161</v>
      </c>
      <c r="B1053">
        <v>1</v>
      </c>
      <c r="C1053" t="s">
        <v>78</v>
      </c>
      <c r="D1053" t="s">
        <v>103</v>
      </c>
      <c r="E1053" t="s">
        <v>1341</v>
      </c>
      <c r="F1053" t="s">
        <v>166</v>
      </c>
      <c r="G1053" t="s">
        <v>72</v>
      </c>
      <c r="H1053" t="s">
        <v>136</v>
      </c>
      <c r="I1053" t="s">
        <v>22</v>
      </c>
      <c r="J1053" t="s">
        <v>131</v>
      </c>
      <c r="K1053" t="s">
        <v>4162</v>
      </c>
      <c r="L1053" t="s">
        <v>4163</v>
      </c>
      <c r="M1053">
        <v>0.93640083299999999</v>
      </c>
      <c r="N1053">
        <v>0</v>
      </c>
      <c r="O1053">
        <v>1016</v>
      </c>
      <c r="P1053">
        <v>4</v>
      </c>
      <c r="Q1053">
        <v>30</v>
      </c>
      <c r="R1053">
        <v>0</v>
      </c>
      <c r="S1053">
        <v>951.38324599999999</v>
      </c>
      <c r="T1053">
        <v>3.745603</v>
      </c>
      <c r="U1053">
        <v>28.092025</v>
      </c>
    </row>
    <row r="1054" spans="1:21" x14ac:dyDescent="0.25">
      <c r="A1054" t="s">
        <v>4164</v>
      </c>
      <c r="B1054">
        <v>1</v>
      </c>
      <c r="C1054" t="s">
        <v>78</v>
      </c>
      <c r="D1054" t="s">
        <v>95</v>
      </c>
      <c r="E1054" t="s">
        <v>4165</v>
      </c>
      <c r="F1054" t="s">
        <v>231</v>
      </c>
      <c r="G1054" t="s">
        <v>71</v>
      </c>
      <c r="H1054" t="s">
        <v>136</v>
      </c>
      <c r="I1054" t="s">
        <v>22</v>
      </c>
      <c r="J1054" t="s">
        <v>131</v>
      </c>
      <c r="K1054" t="s">
        <v>4166</v>
      </c>
      <c r="L1054" t="s">
        <v>4167</v>
      </c>
      <c r="M1054">
        <v>2.5594444439999999</v>
      </c>
      <c r="N1054">
        <v>0</v>
      </c>
      <c r="O1054">
        <v>0</v>
      </c>
      <c r="P1054">
        <v>0</v>
      </c>
      <c r="Q1054">
        <v>2</v>
      </c>
      <c r="R1054">
        <v>0</v>
      </c>
      <c r="S1054">
        <v>0</v>
      </c>
      <c r="T1054">
        <v>0</v>
      </c>
      <c r="U1054">
        <v>5.1188890000000002</v>
      </c>
    </row>
    <row r="1055" spans="1:21" x14ac:dyDescent="0.25">
      <c r="A1055" t="s">
        <v>4168</v>
      </c>
      <c r="B1055">
        <v>1</v>
      </c>
      <c r="C1055" t="s">
        <v>78</v>
      </c>
      <c r="D1055" t="s">
        <v>105</v>
      </c>
      <c r="E1055" t="s">
        <v>4169</v>
      </c>
      <c r="F1055" t="s">
        <v>166</v>
      </c>
      <c r="G1055" t="s">
        <v>72</v>
      </c>
      <c r="H1055" t="s">
        <v>136</v>
      </c>
      <c r="I1055" t="s">
        <v>22</v>
      </c>
      <c r="J1055" t="s">
        <v>131</v>
      </c>
      <c r="K1055" t="s">
        <v>4170</v>
      </c>
      <c r="L1055" t="s">
        <v>4171</v>
      </c>
      <c r="M1055">
        <v>0.33555555500000001</v>
      </c>
      <c r="N1055">
        <v>59</v>
      </c>
      <c r="O1055">
        <v>19360</v>
      </c>
      <c r="P1055">
        <v>322</v>
      </c>
      <c r="Q1055">
        <v>599</v>
      </c>
      <c r="R1055">
        <v>19.797778000000001</v>
      </c>
      <c r="S1055">
        <v>6496.3555450000003</v>
      </c>
      <c r="T1055">
        <v>108.048889</v>
      </c>
      <c r="U1055">
        <v>200.99777700000001</v>
      </c>
    </row>
    <row r="1056" spans="1:21" x14ac:dyDescent="0.25">
      <c r="A1056" t="s">
        <v>4172</v>
      </c>
      <c r="B1056">
        <v>1</v>
      </c>
      <c r="C1056" t="s">
        <v>78</v>
      </c>
      <c r="D1056" t="s">
        <v>105</v>
      </c>
      <c r="E1056" t="s">
        <v>775</v>
      </c>
      <c r="F1056" t="s">
        <v>166</v>
      </c>
      <c r="G1056" t="s">
        <v>72</v>
      </c>
      <c r="H1056" t="s">
        <v>136</v>
      </c>
      <c r="I1056" t="s">
        <v>22</v>
      </c>
      <c r="J1056" t="s">
        <v>131</v>
      </c>
      <c r="K1056" t="s">
        <v>4173</v>
      </c>
      <c r="L1056" t="s">
        <v>4174</v>
      </c>
      <c r="M1056">
        <v>0.48166666600000002</v>
      </c>
      <c r="N1056">
        <v>52</v>
      </c>
      <c r="O1056">
        <v>6102</v>
      </c>
      <c r="P1056">
        <v>43</v>
      </c>
      <c r="Q1056">
        <v>147</v>
      </c>
      <c r="R1056">
        <v>25.046666999999999</v>
      </c>
      <c r="S1056">
        <v>2939.1299960000001</v>
      </c>
      <c r="T1056">
        <v>20.711666999999998</v>
      </c>
      <c r="U1056">
        <v>70.805000000000007</v>
      </c>
    </row>
    <row r="1057" spans="1:21" x14ac:dyDescent="0.25">
      <c r="A1057" t="s">
        <v>4175</v>
      </c>
      <c r="B1057">
        <v>1</v>
      </c>
      <c r="C1057" t="s">
        <v>78</v>
      </c>
      <c r="D1057" t="s">
        <v>105</v>
      </c>
      <c r="E1057" t="s">
        <v>4176</v>
      </c>
      <c r="F1057" t="s">
        <v>231</v>
      </c>
      <c r="G1057" t="s">
        <v>71</v>
      </c>
      <c r="H1057" t="s">
        <v>136</v>
      </c>
      <c r="I1057" t="s">
        <v>22</v>
      </c>
      <c r="J1057" t="s">
        <v>131</v>
      </c>
      <c r="K1057" t="s">
        <v>4177</v>
      </c>
      <c r="L1057" t="s">
        <v>4178</v>
      </c>
      <c r="M1057">
        <v>1.4316666659999999</v>
      </c>
      <c r="N1057">
        <v>0</v>
      </c>
      <c r="O1057">
        <v>1</v>
      </c>
      <c r="P1057">
        <v>0</v>
      </c>
      <c r="Q1057">
        <v>0</v>
      </c>
      <c r="R1057">
        <v>0</v>
      </c>
      <c r="S1057">
        <v>1.431667</v>
      </c>
      <c r="T1057">
        <v>0</v>
      </c>
      <c r="U1057">
        <v>0</v>
      </c>
    </row>
    <row r="1058" spans="1:21" x14ac:dyDescent="0.25">
      <c r="A1058" t="s">
        <v>4179</v>
      </c>
      <c r="B1058">
        <v>1</v>
      </c>
      <c r="C1058" t="s">
        <v>78</v>
      </c>
      <c r="D1058" t="s">
        <v>102</v>
      </c>
      <c r="E1058" t="s">
        <v>4180</v>
      </c>
      <c r="F1058" t="s">
        <v>296</v>
      </c>
      <c r="G1058" t="s">
        <v>72</v>
      </c>
      <c r="H1058" t="s">
        <v>136</v>
      </c>
      <c r="I1058" t="s">
        <v>22</v>
      </c>
      <c r="J1058" t="s">
        <v>221</v>
      </c>
      <c r="K1058" t="s">
        <v>4181</v>
      </c>
      <c r="L1058" t="s">
        <v>4182</v>
      </c>
      <c r="M1058">
        <v>0.302570277</v>
      </c>
      <c r="N1058">
        <v>5</v>
      </c>
      <c r="O1058">
        <v>3915</v>
      </c>
      <c r="P1058">
        <v>97</v>
      </c>
      <c r="Q1058">
        <v>1508</v>
      </c>
      <c r="R1058">
        <v>1.5128509999999999</v>
      </c>
      <c r="S1058">
        <v>1184.5626339999999</v>
      </c>
      <c r="T1058">
        <v>29.349316999999999</v>
      </c>
      <c r="U1058">
        <v>456.27597800000001</v>
      </c>
    </row>
    <row r="1059" spans="1:21" x14ac:dyDescent="0.25">
      <c r="A1059" t="s">
        <v>4183</v>
      </c>
      <c r="B1059">
        <v>1</v>
      </c>
      <c r="C1059" t="s">
        <v>79</v>
      </c>
      <c r="D1059" t="s">
        <v>123</v>
      </c>
      <c r="E1059" t="s">
        <v>1535</v>
      </c>
      <c r="F1059" t="s">
        <v>166</v>
      </c>
      <c r="G1059" t="s">
        <v>72</v>
      </c>
      <c r="H1059" t="s">
        <v>136</v>
      </c>
      <c r="I1059" t="s">
        <v>22</v>
      </c>
      <c r="J1059" t="s">
        <v>131</v>
      </c>
      <c r="K1059" t="s">
        <v>4184</v>
      </c>
      <c r="L1059" t="s">
        <v>4185</v>
      </c>
      <c r="M1059">
        <v>0.29205555500000002</v>
      </c>
      <c r="N1059">
        <v>0</v>
      </c>
      <c r="O1059">
        <v>318</v>
      </c>
      <c r="P1059">
        <v>2</v>
      </c>
      <c r="Q1059">
        <v>46</v>
      </c>
      <c r="R1059">
        <v>0</v>
      </c>
      <c r="S1059">
        <v>92.873666</v>
      </c>
      <c r="T1059">
        <v>0.58411100000000005</v>
      </c>
      <c r="U1059">
        <v>13.434556000000001</v>
      </c>
    </row>
    <row r="1060" spans="1:21" x14ac:dyDescent="0.25">
      <c r="A1060" t="s">
        <v>4186</v>
      </c>
      <c r="B1060">
        <v>1</v>
      </c>
      <c r="C1060" t="s">
        <v>78</v>
      </c>
      <c r="D1060" t="s">
        <v>80</v>
      </c>
      <c r="E1060" t="s">
        <v>4187</v>
      </c>
      <c r="F1060" t="s">
        <v>780</v>
      </c>
      <c r="G1060" t="s">
        <v>71</v>
      </c>
      <c r="H1060" t="s">
        <v>136</v>
      </c>
      <c r="I1060" t="s">
        <v>22</v>
      </c>
      <c r="J1060" t="s">
        <v>131</v>
      </c>
      <c r="K1060" t="s">
        <v>4188</v>
      </c>
      <c r="L1060" t="s">
        <v>4189</v>
      </c>
      <c r="M1060">
        <v>1.4908333330000001</v>
      </c>
      <c r="N1060">
        <v>0</v>
      </c>
      <c r="O1060">
        <v>126</v>
      </c>
      <c r="P1060">
        <v>0</v>
      </c>
      <c r="Q1060">
        <v>0</v>
      </c>
      <c r="R1060">
        <v>0</v>
      </c>
      <c r="S1060">
        <v>187.845</v>
      </c>
      <c r="T1060">
        <v>0</v>
      </c>
      <c r="U1060">
        <v>0</v>
      </c>
    </row>
    <row r="1061" spans="1:21" x14ac:dyDescent="0.25">
      <c r="A1061" t="s">
        <v>4190</v>
      </c>
      <c r="B1061">
        <v>1</v>
      </c>
      <c r="C1061" t="s">
        <v>78</v>
      </c>
      <c r="D1061" t="s">
        <v>80</v>
      </c>
      <c r="E1061" t="s">
        <v>4191</v>
      </c>
      <c r="F1061" t="s">
        <v>362</v>
      </c>
      <c r="G1061" t="s">
        <v>71</v>
      </c>
      <c r="H1061" t="s">
        <v>136</v>
      </c>
      <c r="I1061" t="s">
        <v>22</v>
      </c>
      <c r="J1061" t="s">
        <v>131</v>
      </c>
      <c r="K1061" t="s">
        <v>4192</v>
      </c>
      <c r="L1061" t="s">
        <v>4193</v>
      </c>
      <c r="M1061">
        <v>0.71361111099999996</v>
      </c>
      <c r="N1061">
        <v>0</v>
      </c>
      <c r="O1061">
        <v>352</v>
      </c>
      <c r="P1061">
        <v>0</v>
      </c>
      <c r="Q1061">
        <v>0</v>
      </c>
      <c r="R1061">
        <v>0</v>
      </c>
      <c r="S1061">
        <v>251.19111100000001</v>
      </c>
      <c r="T1061">
        <v>0</v>
      </c>
      <c r="U1061">
        <v>0</v>
      </c>
    </row>
    <row r="1062" spans="1:21" x14ac:dyDescent="0.25">
      <c r="A1062" t="s">
        <v>4194</v>
      </c>
      <c r="B1062">
        <v>1</v>
      </c>
      <c r="C1062" t="s">
        <v>79</v>
      </c>
      <c r="D1062" t="s">
        <v>123</v>
      </c>
      <c r="E1062" t="s">
        <v>4195</v>
      </c>
      <c r="F1062" t="s">
        <v>4196</v>
      </c>
      <c r="G1062" t="s">
        <v>71</v>
      </c>
      <c r="H1062" t="s">
        <v>136</v>
      </c>
      <c r="I1062" t="s">
        <v>22</v>
      </c>
      <c r="J1062" t="s">
        <v>131</v>
      </c>
      <c r="K1062" t="s">
        <v>4197</v>
      </c>
      <c r="L1062" t="s">
        <v>4198</v>
      </c>
      <c r="M1062">
        <v>1.438055555</v>
      </c>
      <c r="N1062">
        <v>0</v>
      </c>
      <c r="O1062">
        <v>9</v>
      </c>
      <c r="P1062">
        <v>0</v>
      </c>
      <c r="Q1062">
        <v>0</v>
      </c>
      <c r="R1062">
        <v>0</v>
      </c>
      <c r="S1062">
        <v>12.942500000000001</v>
      </c>
      <c r="T1062">
        <v>0</v>
      </c>
      <c r="U1062">
        <v>0</v>
      </c>
    </row>
    <row r="1063" spans="1:21" x14ac:dyDescent="0.25">
      <c r="A1063" t="s">
        <v>4199</v>
      </c>
      <c r="B1063">
        <v>1</v>
      </c>
      <c r="C1063" t="s">
        <v>78</v>
      </c>
      <c r="D1063" t="s">
        <v>80</v>
      </c>
      <c r="E1063" t="s">
        <v>4200</v>
      </c>
      <c r="F1063" t="s">
        <v>2201</v>
      </c>
      <c r="G1063" t="s">
        <v>71</v>
      </c>
      <c r="H1063" t="s">
        <v>136</v>
      </c>
      <c r="I1063" t="s">
        <v>22</v>
      </c>
      <c r="J1063" t="s">
        <v>221</v>
      </c>
      <c r="K1063" t="s">
        <v>4201</v>
      </c>
      <c r="L1063" t="s">
        <v>4202</v>
      </c>
      <c r="M1063">
        <v>1.6253377769999999</v>
      </c>
      <c r="N1063">
        <v>0</v>
      </c>
      <c r="O1063">
        <v>268</v>
      </c>
      <c r="P1063">
        <v>0</v>
      </c>
      <c r="Q1063">
        <v>0</v>
      </c>
      <c r="R1063">
        <v>0</v>
      </c>
      <c r="S1063">
        <v>435.59052400000002</v>
      </c>
      <c r="T1063">
        <v>0</v>
      </c>
      <c r="U1063">
        <v>0</v>
      </c>
    </row>
    <row r="1064" spans="1:21" x14ac:dyDescent="0.25">
      <c r="A1064" t="s">
        <v>4203</v>
      </c>
      <c r="B1064">
        <v>1</v>
      </c>
      <c r="C1064" t="s">
        <v>79</v>
      </c>
      <c r="D1064" t="s">
        <v>123</v>
      </c>
      <c r="E1064" t="s">
        <v>4204</v>
      </c>
      <c r="F1064" t="s">
        <v>1150</v>
      </c>
      <c r="G1064" t="s">
        <v>71</v>
      </c>
      <c r="H1064" t="s">
        <v>136</v>
      </c>
      <c r="I1064" t="s">
        <v>22</v>
      </c>
      <c r="J1064" t="s">
        <v>131</v>
      </c>
      <c r="K1064" t="s">
        <v>4205</v>
      </c>
      <c r="L1064" t="s">
        <v>4206</v>
      </c>
      <c r="M1064">
        <v>1.5213888879999999</v>
      </c>
      <c r="N1064">
        <v>0</v>
      </c>
      <c r="O1064">
        <v>75</v>
      </c>
      <c r="P1064">
        <v>0</v>
      </c>
      <c r="Q1064">
        <v>0</v>
      </c>
      <c r="R1064">
        <v>0</v>
      </c>
      <c r="S1064">
        <v>114.104167</v>
      </c>
      <c r="T1064">
        <v>0</v>
      </c>
      <c r="U1064">
        <v>0</v>
      </c>
    </row>
    <row r="1065" spans="1:21" x14ac:dyDescent="0.25">
      <c r="A1065" t="s">
        <v>4207</v>
      </c>
      <c r="B1065">
        <v>1</v>
      </c>
      <c r="C1065" t="s">
        <v>78</v>
      </c>
      <c r="D1065" t="s">
        <v>80</v>
      </c>
      <c r="E1065" t="s">
        <v>4191</v>
      </c>
      <c r="F1065" t="s">
        <v>362</v>
      </c>
      <c r="G1065" t="s">
        <v>71</v>
      </c>
      <c r="H1065" t="s">
        <v>136</v>
      </c>
      <c r="I1065" t="s">
        <v>22</v>
      </c>
      <c r="J1065" t="s">
        <v>131</v>
      </c>
      <c r="K1065" t="s">
        <v>4208</v>
      </c>
      <c r="L1065" t="s">
        <v>4209</v>
      </c>
      <c r="M1065">
        <v>0.205925</v>
      </c>
      <c r="N1065">
        <v>0</v>
      </c>
      <c r="O1065">
        <v>352</v>
      </c>
      <c r="P1065">
        <v>0</v>
      </c>
      <c r="Q1065">
        <v>0</v>
      </c>
      <c r="R1065">
        <v>0</v>
      </c>
      <c r="S1065">
        <v>72.485600000000005</v>
      </c>
      <c r="T1065">
        <v>0</v>
      </c>
      <c r="U1065">
        <v>0</v>
      </c>
    </row>
    <row r="1066" spans="1:21" x14ac:dyDescent="0.25">
      <c r="A1066" t="s">
        <v>4210</v>
      </c>
      <c r="B1066">
        <v>1</v>
      </c>
      <c r="C1066" t="s">
        <v>78</v>
      </c>
      <c r="D1066" t="s">
        <v>95</v>
      </c>
      <c r="E1066" t="s">
        <v>4211</v>
      </c>
      <c r="F1066" t="s">
        <v>362</v>
      </c>
      <c r="G1066" t="s">
        <v>71</v>
      </c>
      <c r="H1066" t="s">
        <v>136</v>
      </c>
      <c r="I1066" t="s">
        <v>22</v>
      </c>
      <c r="J1066" t="s">
        <v>131</v>
      </c>
      <c r="K1066" t="s">
        <v>4212</v>
      </c>
      <c r="L1066" t="s">
        <v>4213</v>
      </c>
      <c r="M1066">
        <v>0.77222222200000001</v>
      </c>
      <c r="N1066">
        <v>0</v>
      </c>
      <c r="O1066">
        <v>0</v>
      </c>
      <c r="P1066">
        <v>0</v>
      </c>
      <c r="Q1066">
        <v>68</v>
      </c>
      <c r="R1066">
        <v>0</v>
      </c>
      <c r="S1066">
        <v>0</v>
      </c>
      <c r="T1066">
        <v>0</v>
      </c>
      <c r="U1066">
        <v>52.511111</v>
      </c>
    </row>
    <row r="1067" spans="1:21" x14ac:dyDescent="0.25">
      <c r="A1067" t="s">
        <v>4214</v>
      </c>
      <c r="B1067">
        <v>1</v>
      </c>
      <c r="C1067" t="s">
        <v>78</v>
      </c>
      <c r="D1067" t="s">
        <v>80</v>
      </c>
      <c r="E1067" t="s">
        <v>4215</v>
      </c>
      <c r="F1067" t="s">
        <v>296</v>
      </c>
      <c r="G1067" t="s">
        <v>71</v>
      </c>
      <c r="H1067" t="s">
        <v>136</v>
      </c>
      <c r="I1067" t="s">
        <v>22</v>
      </c>
      <c r="J1067" t="s">
        <v>221</v>
      </c>
      <c r="K1067" t="s">
        <v>4216</v>
      </c>
      <c r="L1067" t="s">
        <v>4217</v>
      </c>
      <c r="M1067">
        <v>4.0158333329999998</v>
      </c>
      <c r="N1067">
        <v>0</v>
      </c>
      <c r="O1067">
        <v>45</v>
      </c>
      <c r="P1067">
        <v>0</v>
      </c>
      <c r="Q1067">
        <v>0</v>
      </c>
      <c r="R1067">
        <v>0</v>
      </c>
      <c r="S1067">
        <v>180.71250000000001</v>
      </c>
      <c r="T1067">
        <v>0</v>
      </c>
      <c r="U1067">
        <v>0</v>
      </c>
    </row>
    <row r="1068" spans="1:21" x14ac:dyDescent="0.25">
      <c r="A1068" t="s">
        <v>4218</v>
      </c>
      <c r="B1068">
        <v>1</v>
      </c>
      <c r="C1068" t="s">
        <v>78</v>
      </c>
      <c r="D1068" t="s">
        <v>95</v>
      </c>
      <c r="E1068" t="s">
        <v>4219</v>
      </c>
      <c r="F1068" t="s">
        <v>231</v>
      </c>
      <c r="G1068" t="s">
        <v>71</v>
      </c>
      <c r="H1068" t="s">
        <v>136</v>
      </c>
      <c r="I1068" t="s">
        <v>22</v>
      </c>
      <c r="J1068" t="s">
        <v>131</v>
      </c>
      <c r="K1068" t="s">
        <v>4220</v>
      </c>
      <c r="L1068" t="s">
        <v>4221</v>
      </c>
      <c r="M1068">
        <v>3.3661111109999999</v>
      </c>
      <c r="N1068">
        <v>0</v>
      </c>
      <c r="O1068">
        <v>0</v>
      </c>
      <c r="P1068">
        <v>0</v>
      </c>
      <c r="Q1068">
        <v>48</v>
      </c>
      <c r="R1068">
        <v>0</v>
      </c>
      <c r="S1068">
        <v>0</v>
      </c>
      <c r="T1068">
        <v>0</v>
      </c>
      <c r="U1068">
        <v>161.57333299999999</v>
      </c>
    </row>
    <row r="1069" spans="1:21" x14ac:dyDescent="0.25">
      <c r="A1069" t="s">
        <v>4222</v>
      </c>
      <c r="B1069">
        <v>1</v>
      </c>
      <c r="C1069" t="s">
        <v>78</v>
      </c>
      <c r="D1069" t="s">
        <v>85</v>
      </c>
      <c r="E1069" t="s">
        <v>4223</v>
      </c>
      <c r="F1069" t="s">
        <v>231</v>
      </c>
      <c r="G1069" t="s">
        <v>71</v>
      </c>
      <c r="H1069" t="s">
        <v>136</v>
      </c>
      <c r="I1069" t="s">
        <v>22</v>
      </c>
      <c r="J1069" t="s">
        <v>131</v>
      </c>
      <c r="K1069" t="s">
        <v>4224</v>
      </c>
      <c r="L1069" t="s">
        <v>4225</v>
      </c>
      <c r="M1069">
        <v>0.88527777699999999</v>
      </c>
      <c r="N1069">
        <v>0</v>
      </c>
      <c r="O1069">
        <v>5</v>
      </c>
      <c r="P1069">
        <v>0</v>
      </c>
      <c r="Q1069">
        <v>0</v>
      </c>
      <c r="R1069">
        <v>0</v>
      </c>
      <c r="S1069">
        <v>4.4263890000000004</v>
      </c>
      <c r="T1069">
        <v>0</v>
      </c>
      <c r="U1069">
        <v>0</v>
      </c>
    </row>
    <row r="1070" spans="1:21" x14ac:dyDescent="0.25">
      <c r="A1070" t="s">
        <v>4226</v>
      </c>
      <c r="B1070">
        <v>1</v>
      </c>
      <c r="C1070" t="s">
        <v>78</v>
      </c>
      <c r="D1070" t="s">
        <v>98</v>
      </c>
      <c r="E1070" t="s">
        <v>4227</v>
      </c>
      <c r="F1070" t="s">
        <v>296</v>
      </c>
      <c r="G1070" t="s">
        <v>72</v>
      </c>
      <c r="H1070" t="s">
        <v>136</v>
      </c>
      <c r="I1070" t="s">
        <v>22</v>
      </c>
      <c r="J1070" t="s">
        <v>221</v>
      </c>
      <c r="K1070" t="s">
        <v>4228</v>
      </c>
      <c r="L1070" t="s">
        <v>4229</v>
      </c>
      <c r="M1070">
        <v>7.0241666660000002</v>
      </c>
      <c r="N1070">
        <v>3</v>
      </c>
      <c r="O1070">
        <v>1030</v>
      </c>
      <c r="P1070">
        <v>0</v>
      </c>
      <c r="Q1070">
        <v>0</v>
      </c>
      <c r="R1070">
        <v>21.072500000000002</v>
      </c>
      <c r="S1070">
        <v>7234.8916660000004</v>
      </c>
      <c r="T1070">
        <v>0</v>
      </c>
      <c r="U1070">
        <v>0</v>
      </c>
    </row>
    <row r="1071" spans="1:21" x14ac:dyDescent="0.25">
      <c r="A1071" t="s">
        <v>4230</v>
      </c>
      <c r="B1071">
        <v>1</v>
      </c>
      <c r="C1071" t="s">
        <v>78</v>
      </c>
      <c r="D1071" t="s">
        <v>98</v>
      </c>
      <c r="E1071" t="s">
        <v>4231</v>
      </c>
      <c r="F1071" t="s">
        <v>226</v>
      </c>
      <c r="G1071" t="s">
        <v>72</v>
      </c>
      <c r="H1071" t="s">
        <v>136</v>
      </c>
      <c r="I1071" t="s">
        <v>22</v>
      </c>
      <c r="J1071" t="s">
        <v>131</v>
      </c>
      <c r="K1071" t="s">
        <v>4232</v>
      </c>
      <c r="L1071" t="s">
        <v>4233</v>
      </c>
      <c r="M1071">
        <v>1.9116666659999999</v>
      </c>
      <c r="N1071">
        <v>0</v>
      </c>
      <c r="O1071">
        <v>91</v>
      </c>
      <c r="P1071">
        <v>0</v>
      </c>
      <c r="Q1071">
        <v>0</v>
      </c>
      <c r="R1071">
        <v>0</v>
      </c>
      <c r="S1071">
        <v>173.96166700000001</v>
      </c>
      <c r="T1071">
        <v>0</v>
      </c>
      <c r="U1071">
        <v>0</v>
      </c>
    </row>
    <row r="1072" spans="1:21" x14ac:dyDescent="0.25">
      <c r="A1072" t="s">
        <v>4234</v>
      </c>
      <c r="B1072">
        <v>1</v>
      </c>
      <c r="C1072" t="s">
        <v>78</v>
      </c>
      <c r="D1072" t="s">
        <v>91</v>
      </c>
      <c r="E1072" t="s">
        <v>4235</v>
      </c>
      <c r="F1072" t="s">
        <v>231</v>
      </c>
      <c r="G1072" t="s">
        <v>71</v>
      </c>
      <c r="H1072" t="s">
        <v>136</v>
      </c>
      <c r="I1072" t="s">
        <v>22</v>
      </c>
      <c r="J1072" t="s">
        <v>131</v>
      </c>
      <c r="K1072" t="s">
        <v>4236</v>
      </c>
      <c r="L1072" t="s">
        <v>4237</v>
      </c>
      <c r="M1072">
        <v>4.3686111109999999</v>
      </c>
      <c r="N1072">
        <v>0</v>
      </c>
      <c r="O1072">
        <v>1</v>
      </c>
      <c r="P1072">
        <v>0</v>
      </c>
      <c r="Q1072">
        <v>0</v>
      </c>
      <c r="R1072">
        <v>0</v>
      </c>
      <c r="S1072">
        <v>4.3686109999999996</v>
      </c>
      <c r="T1072">
        <v>0</v>
      </c>
      <c r="U1072">
        <v>0</v>
      </c>
    </row>
    <row r="1073" spans="1:21" x14ac:dyDescent="0.25">
      <c r="A1073" t="s">
        <v>4238</v>
      </c>
      <c r="B1073">
        <v>1</v>
      </c>
      <c r="C1073" t="s">
        <v>78</v>
      </c>
      <c r="D1073" t="s">
        <v>80</v>
      </c>
      <c r="E1073" t="s">
        <v>3552</v>
      </c>
      <c r="F1073" t="s">
        <v>129</v>
      </c>
      <c r="G1073" t="s">
        <v>72</v>
      </c>
      <c r="H1073" t="s">
        <v>136</v>
      </c>
      <c r="I1073" t="s">
        <v>22</v>
      </c>
      <c r="J1073" t="s">
        <v>131</v>
      </c>
      <c r="K1073" t="s">
        <v>4239</v>
      </c>
      <c r="L1073" t="s">
        <v>4240</v>
      </c>
      <c r="M1073">
        <v>0.29611111099999998</v>
      </c>
      <c r="N1073">
        <v>0</v>
      </c>
      <c r="O1073">
        <v>4520</v>
      </c>
      <c r="P1073">
        <v>0</v>
      </c>
      <c r="Q1073">
        <v>0</v>
      </c>
      <c r="R1073">
        <v>0</v>
      </c>
      <c r="S1073">
        <v>1338.4222219999999</v>
      </c>
      <c r="T1073">
        <v>0</v>
      </c>
      <c r="U1073">
        <v>0</v>
      </c>
    </row>
    <row r="1074" spans="1:21" x14ac:dyDescent="0.25">
      <c r="A1074" t="s">
        <v>4241</v>
      </c>
      <c r="B1074">
        <v>1</v>
      </c>
      <c r="C1074" t="s">
        <v>78</v>
      </c>
      <c r="D1074" t="s">
        <v>93</v>
      </c>
      <c r="E1074" t="s">
        <v>2739</v>
      </c>
      <c r="F1074" t="s">
        <v>166</v>
      </c>
      <c r="G1074" t="s">
        <v>72</v>
      </c>
      <c r="H1074" t="s">
        <v>136</v>
      </c>
      <c r="I1074" t="s">
        <v>22</v>
      </c>
      <c r="J1074" t="s">
        <v>131</v>
      </c>
      <c r="K1074" t="s">
        <v>4242</v>
      </c>
      <c r="L1074" t="s">
        <v>4243</v>
      </c>
      <c r="M1074">
        <v>1.572601666</v>
      </c>
      <c r="N1074">
        <v>22</v>
      </c>
      <c r="O1074">
        <v>13611</v>
      </c>
      <c r="P1074">
        <v>192</v>
      </c>
      <c r="Q1074">
        <v>2321</v>
      </c>
      <c r="R1074">
        <v>34.597237</v>
      </c>
      <c r="S1074">
        <v>21404.681275999999</v>
      </c>
      <c r="T1074">
        <v>301.93952000000002</v>
      </c>
      <c r="U1074">
        <v>3650.0084670000001</v>
      </c>
    </row>
    <row r="1075" spans="1:21" x14ac:dyDescent="0.25">
      <c r="A1075" t="s">
        <v>4244</v>
      </c>
      <c r="B1075">
        <v>1</v>
      </c>
      <c r="C1075" t="s">
        <v>78</v>
      </c>
      <c r="D1075" t="s">
        <v>82</v>
      </c>
      <c r="E1075" t="s">
        <v>4245</v>
      </c>
      <c r="F1075" t="s">
        <v>785</v>
      </c>
      <c r="G1075" t="s">
        <v>71</v>
      </c>
      <c r="H1075" t="s">
        <v>136</v>
      </c>
      <c r="I1075" t="s">
        <v>22</v>
      </c>
      <c r="J1075" t="s">
        <v>131</v>
      </c>
      <c r="K1075" t="s">
        <v>4246</v>
      </c>
      <c r="L1075" t="s">
        <v>4247</v>
      </c>
      <c r="M1075">
        <v>1.383611111</v>
      </c>
      <c r="N1075">
        <v>0</v>
      </c>
      <c r="O1075">
        <v>8</v>
      </c>
      <c r="P1075">
        <v>0</v>
      </c>
      <c r="Q1075">
        <v>0</v>
      </c>
      <c r="R1075">
        <v>0</v>
      </c>
      <c r="S1075">
        <v>11.068889</v>
      </c>
      <c r="T1075">
        <v>0</v>
      </c>
      <c r="U1075">
        <v>0</v>
      </c>
    </row>
    <row r="1076" spans="1:21" x14ac:dyDescent="0.25">
      <c r="A1076" t="s">
        <v>4248</v>
      </c>
      <c r="B1076">
        <v>1</v>
      </c>
      <c r="C1076" t="s">
        <v>78</v>
      </c>
      <c r="D1076" t="s">
        <v>80</v>
      </c>
      <c r="E1076" t="s">
        <v>4249</v>
      </c>
      <c r="F1076" t="s">
        <v>362</v>
      </c>
      <c r="G1076" t="s">
        <v>71</v>
      </c>
      <c r="H1076" t="s">
        <v>136</v>
      </c>
      <c r="I1076" t="s">
        <v>22</v>
      </c>
      <c r="J1076" t="s">
        <v>131</v>
      </c>
      <c r="K1076" t="s">
        <v>4250</v>
      </c>
      <c r="L1076" t="s">
        <v>4251</v>
      </c>
      <c r="M1076">
        <v>0.94468694399999997</v>
      </c>
      <c r="N1076">
        <v>0</v>
      </c>
      <c r="O1076">
        <v>645</v>
      </c>
      <c r="P1076">
        <v>0</v>
      </c>
      <c r="Q1076">
        <v>0</v>
      </c>
      <c r="R1076">
        <v>0</v>
      </c>
      <c r="S1076">
        <v>609.32307900000001</v>
      </c>
      <c r="T1076">
        <v>0</v>
      </c>
      <c r="U1076">
        <v>0</v>
      </c>
    </row>
    <row r="1077" spans="1:21" x14ac:dyDescent="0.25">
      <c r="A1077" t="s">
        <v>4252</v>
      </c>
      <c r="B1077">
        <v>1</v>
      </c>
      <c r="C1077" t="s">
        <v>79</v>
      </c>
      <c r="D1077" t="s">
        <v>108</v>
      </c>
      <c r="E1077" t="s">
        <v>4253</v>
      </c>
      <c r="F1077" t="s">
        <v>166</v>
      </c>
      <c r="G1077" t="s">
        <v>72</v>
      </c>
      <c r="H1077" t="s">
        <v>136</v>
      </c>
      <c r="I1077" t="s">
        <v>22</v>
      </c>
      <c r="J1077" t="s">
        <v>131</v>
      </c>
      <c r="K1077" t="s">
        <v>4254</v>
      </c>
      <c r="L1077" t="s">
        <v>4255</v>
      </c>
      <c r="M1077">
        <v>0.59944888799999996</v>
      </c>
      <c r="N1077">
        <v>0</v>
      </c>
      <c r="O1077">
        <v>86</v>
      </c>
      <c r="P1077">
        <v>0</v>
      </c>
      <c r="Q1077">
        <v>0</v>
      </c>
      <c r="R1077">
        <v>0</v>
      </c>
      <c r="S1077">
        <v>51.552604000000002</v>
      </c>
      <c r="T1077">
        <v>0</v>
      </c>
      <c r="U1077">
        <v>0</v>
      </c>
    </row>
    <row r="1078" spans="1:21" x14ac:dyDescent="0.25">
      <c r="A1078" t="s">
        <v>4256</v>
      </c>
      <c r="B1078">
        <v>1</v>
      </c>
      <c r="C1078" t="s">
        <v>79</v>
      </c>
      <c r="D1078" t="s">
        <v>108</v>
      </c>
      <c r="E1078" t="s">
        <v>4257</v>
      </c>
      <c r="F1078" t="s">
        <v>226</v>
      </c>
      <c r="G1078" t="s">
        <v>72</v>
      </c>
      <c r="H1078" t="s">
        <v>136</v>
      </c>
      <c r="I1078" t="s">
        <v>22</v>
      </c>
      <c r="J1078" t="s">
        <v>131</v>
      </c>
      <c r="K1078" t="s">
        <v>4258</v>
      </c>
      <c r="L1078" t="s">
        <v>4259</v>
      </c>
      <c r="M1078">
        <v>0.45222222200000001</v>
      </c>
      <c r="N1078">
        <v>0</v>
      </c>
      <c r="O1078">
        <v>38</v>
      </c>
      <c r="P1078">
        <v>0</v>
      </c>
      <c r="Q1078">
        <v>0</v>
      </c>
      <c r="R1078">
        <v>0</v>
      </c>
      <c r="S1078">
        <v>17.184443999999999</v>
      </c>
      <c r="T1078">
        <v>0</v>
      </c>
      <c r="U1078">
        <v>0</v>
      </c>
    </row>
    <row r="1079" spans="1:21" x14ac:dyDescent="0.25">
      <c r="A1079" t="s">
        <v>4260</v>
      </c>
      <c r="B1079">
        <v>1</v>
      </c>
      <c r="C1079" t="s">
        <v>79</v>
      </c>
      <c r="D1079" t="s">
        <v>108</v>
      </c>
      <c r="E1079" t="s">
        <v>4261</v>
      </c>
      <c r="F1079" t="s">
        <v>296</v>
      </c>
      <c r="G1079" t="s">
        <v>72</v>
      </c>
      <c r="H1079" t="s">
        <v>136</v>
      </c>
      <c r="I1079" t="s">
        <v>22</v>
      </c>
      <c r="J1079" t="s">
        <v>221</v>
      </c>
      <c r="K1079" t="s">
        <v>4262</v>
      </c>
      <c r="L1079" t="s">
        <v>4263</v>
      </c>
      <c r="M1079">
        <v>0.73361111099999998</v>
      </c>
      <c r="N1079">
        <v>23</v>
      </c>
      <c r="O1079">
        <v>115</v>
      </c>
      <c r="P1079">
        <v>0</v>
      </c>
      <c r="Q1079">
        <v>0</v>
      </c>
      <c r="R1079">
        <v>16.873055999999998</v>
      </c>
      <c r="S1079">
        <v>84.365278000000004</v>
      </c>
      <c r="T1079">
        <v>0</v>
      </c>
      <c r="U1079">
        <v>0</v>
      </c>
    </row>
    <row r="1080" spans="1:21" x14ac:dyDescent="0.25">
      <c r="A1080" t="s">
        <v>4264</v>
      </c>
      <c r="B1080">
        <v>1</v>
      </c>
      <c r="C1080" t="s">
        <v>79</v>
      </c>
      <c r="D1080" t="s">
        <v>108</v>
      </c>
      <c r="E1080" t="s">
        <v>4265</v>
      </c>
      <c r="F1080" t="s">
        <v>1685</v>
      </c>
      <c r="G1080" t="s">
        <v>71</v>
      </c>
      <c r="H1080" t="s">
        <v>136</v>
      </c>
      <c r="I1080" t="s">
        <v>22</v>
      </c>
      <c r="J1080" t="s">
        <v>131</v>
      </c>
      <c r="K1080" t="s">
        <v>4266</v>
      </c>
      <c r="L1080" t="s">
        <v>4267</v>
      </c>
      <c r="M1080">
        <v>3.2027777770000001</v>
      </c>
      <c r="N1080">
        <v>0</v>
      </c>
      <c r="O1080">
        <v>155</v>
      </c>
      <c r="P1080">
        <v>0</v>
      </c>
      <c r="Q1080">
        <v>0</v>
      </c>
      <c r="R1080">
        <v>0</v>
      </c>
      <c r="S1080">
        <v>496.43055500000003</v>
      </c>
      <c r="T1080">
        <v>0</v>
      </c>
      <c r="U1080">
        <v>0</v>
      </c>
    </row>
    <row r="1081" spans="1:21" x14ac:dyDescent="0.25">
      <c r="A1081" t="s">
        <v>4268</v>
      </c>
      <c r="B1081">
        <v>1</v>
      </c>
      <c r="C1081" t="s">
        <v>78</v>
      </c>
      <c r="D1081" t="s">
        <v>81</v>
      </c>
      <c r="E1081" t="s">
        <v>4269</v>
      </c>
      <c r="F1081" t="s">
        <v>313</v>
      </c>
      <c r="G1081" t="s">
        <v>71</v>
      </c>
      <c r="H1081" t="s">
        <v>136</v>
      </c>
      <c r="I1081" t="s">
        <v>22</v>
      </c>
      <c r="J1081" t="s">
        <v>131</v>
      </c>
      <c r="K1081" t="s">
        <v>4270</v>
      </c>
      <c r="L1081" t="s">
        <v>4271</v>
      </c>
      <c r="M1081">
        <v>1.298888888</v>
      </c>
      <c r="N1081">
        <v>0</v>
      </c>
      <c r="O1081">
        <v>114</v>
      </c>
      <c r="P1081">
        <v>0</v>
      </c>
      <c r="Q1081">
        <v>0</v>
      </c>
      <c r="R1081">
        <v>0</v>
      </c>
      <c r="S1081">
        <v>148.07333299999999</v>
      </c>
      <c r="T1081">
        <v>0</v>
      </c>
      <c r="U1081">
        <v>0</v>
      </c>
    </row>
    <row r="1082" spans="1:21" x14ac:dyDescent="0.25">
      <c r="A1082" t="s">
        <v>4272</v>
      </c>
      <c r="B1082">
        <v>1</v>
      </c>
      <c r="C1082" t="s">
        <v>79</v>
      </c>
      <c r="D1082" t="s">
        <v>108</v>
      </c>
      <c r="E1082" t="s">
        <v>4261</v>
      </c>
      <c r="F1082" t="s">
        <v>166</v>
      </c>
      <c r="G1082" t="s">
        <v>72</v>
      </c>
      <c r="H1082" t="s">
        <v>136</v>
      </c>
      <c r="I1082" t="s">
        <v>22</v>
      </c>
      <c r="J1082" t="s">
        <v>131</v>
      </c>
      <c r="K1082" t="s">
        <v>4273</v>
      </c>
      <c r="L1082" t="s">
        <v>4274</v>
      </c>
      <c r="M1082">
        <v>0.76579166600000004</v>
      </c>
      <c r="N1082">
        <v>23</v>
      </c>
      <c r="O1082">
        <v>115</v>
      </c>
      <c r="P1082">
        <v>0</v>
      </c>
      <c r="Q1082">
        <v>0</v>
      </c>
      <c r="R1082">
        <v>17.613208</v>
      </c>
      <c r="S1082">
        <v>88.066041999999996</v>
      </c>
      <c r="T1082">
        <v>0</v>
      </c>
      <c r="U1082">
        <v>0</v>
      </c>
    </row>
    <row r="1083" spans="1:21" x14ac:dyDescent="0.25">
      <c r="A1083" t="s">
        <v>4275</v>
      </c>
      <c r="B1083">
        <v>1</v>
      </c>
      <c r="C1083" t="s">
        <v>79</v>
      </c>
      <c r="D1083" t="s">
        <v>108</v>
      </c>
      <c r="E1083" t="s">
        <v>4261</v>
      </c>
      <c r="F1083" t="s">
        <v>166</v>
      </c>
      <c r="G1083" t="s">
        <v>72</v>
      </c>
      <c r="H1083" t="s">
        <v>136</v>
      </c>
      <c r="I1083" t="s">
        <v>22</v>
      </c>
      <c r="J1083" t="s">
        <v>131</v>
      </c>
      <c r="K1083" t="s">
        <v>4276</v>
      </c>
      <c r="L1083" t="s">
        <v>4277</v>
      </c>
      <c r="M1083">
        <v>0.26974055499999999</v>
      </c>
      <c r="N1083">
        <v>23</v>
      </c>
      <c r="O1083">
        <v>115</v>
      </c>
      <c r="P1083">
        <v>0</v>
      </c>
      <c r="Q1083">
        <v>0</v>
      </c>
      <c r="R1083">
        <v>6.2040329999999999</v>
      </c>
      <c r="S1083">
        <v>31.020164000000001</v>
      </c>
      <c r="T1083">
        <v>0</v>
      </c>
      <c r="U1083">
        <v>0</v>
      </c>
    </row>
    <row r="1084" spans="1:21" x14ac:dyDescent="0.25">
      <c r="A1084" t="s">
        <v>4278</v>
      </c>
      <c r="B1084">
        <v>1</v>
      </c>
      <c r="C1084" t="s">
        <v>78</v>
      </c>
      <c r="D1084" t="s">
        <v>80</v>
      </c>
      <c r="E1084" t="s">
        <v>4279</v>
      </c>
      <c r="F1084" t="s">
        <v>847</v>
      </c>
      <c r="G1084" t="s">
        <v>71</v>
      </c>
      <c r="H1084" t="s">
        <v>136</v>
      </c>
      <c r="I1084" t="s">
        <v>22</v>
      </c>
      <c r="J1084" t="s">
        <v>131</v>
      </c>
      <c r="K1084" t="s">
        <v>4280</v>
      </c>
      <c r="L1084" t="s">
        <v>4281</v>
      </c>
      <c r="M1084">
        <v>3.3966666659999998</v>
      </c>
      <c r="N1084">
        <v>0</v>
      </c>
      <c r="O1084">
        <v>2</v>
      </c>
      <c r="P1084">
        <v>0</v>
      </c>
      <c r="Q1084">
        <v>0</v>
      </c>
      <c r="R1084">
        <v>0</v>
      </c>
      <c r="S1084">
        <v>6.7933329999999996</v>
      </c>
      <c r="T1084">
        <v>0</v>
      </c>
      <c r="U1084">
        <v>0</v>
      </c>
    </row>
    <row r="1085" spans="1:21" x14ac:dyDescent="0.25">
      <c r="A1085" t="s">
        <v>4282</v>
      </c>
      <c r="B1085">
        <v>1</v>
      </c>
      <c r="C1085" t="s">
        <v>79</v>
      </c>
      <c r="D1085" t="s">
        <v>108</v>
      </c>
      <c r="E1085" t="s">
        <v>4283</v>
      </c>
      <c r="F1085" t="s">
        <v>780</v>
      </c>
      <c r="G1085" t="s">
        <v>71</v>
      </c>
      <c r="H1085" t="s">
        <v>136</v>
      </c>
      <c r="I1085" t="s">
        <v>22</v>
      </c>
      <c r="J1085" t="s">
        <v>131</v>
      </c>
      <c r="K1085" t="s">
        <v>4284</v>
      </c>
      <c r="L1085" t="s">
        <v>4285</v>
      </c>
      <c r="M1085">
        <v>0.56999999999999995</v>
      </c>
      <c r="N1085">
        <v>0</v>
      </c>
      <c r="O1085">
        <v>58</v>
      </c>
      <c r="P1085">
        <v>0</v>
      </c>
      <c r="Q1085">
        <v>0</v>
      </c>
      <c r="R1085">
        <v>0</v>
      </c>
      <c r="S1085">
        <v>33.06</v>
      </c>
      <c r="T1085">
        <v>0</v>
      </c>
      <c r="U1085">
        <v>0</v>
      </c>
    </row>
    <row r="1086" spans="1:21" x14ac:dyDescent="0.25">
      <c r="A1086" t="s">
        <v>4286</v>
      </c>
      <c r="B1086">
        <v>1</v>
      </c>
      <c r="C1086" t="s">
        <v>79</v>
      </c>
      <c r="D1086" t="s">
        <v>108</v>
      </c>
      <c r="E1086" t="s">
        <v>4261</v>
      </c>
      <c r="F1086" t="s">
        <v>166</v>
      </c>
      <c r="G1086" t="s">
        <v>72</v>
      </c>
      <c r="H1086" t="s">
        <v>136</v>
      </c>
      <c r="I1086" t="s">
        <v>22</v>
      </c>
      <c r="J1086" t="s">
        <v>131</v>
      </c>
      <c r="K1086" t="s">
        <v>4287</v>
      </c>
      <c r="L1086" t="s">
        <v>4288</v>
      </c>
      <c r="M1086">
        <v>0.31277777699999998</v>
      </c>
      <c r="N1086">
        <v>23</v>
      </c>
      <c r="O1086">
        <v>115</v>
      </c>
      <c r="P1086">
        <v>0</v>
      </c>
      <c r="Q1086">
        <v>0</v>
      </c>
      <c r="R1086">
        <v>7.1938890000000004</v>
      </c>
      <c r="S1086">
        <v>35.969444000000003</v>
      </c>
      <c r="T1086">
        <v>0</v>
      </c>
      <c r="U1086">
        <v>0</v>
      </c>
    </row>
    <row r="1087" spans="1:21" x14ac:dyDescent="0.25">
      <c r="A1087" t="s">
        <v>4289</v>
      </c>
      <c r="B1087">
        <v>1</v>
      </c>
      <c r="C1087" t="s">
        <v>79</v>
      </c>
      <c r="D1087" t="s">
        <v>108</v>
      </c>
      <c r="E1087" t="s">
        <v>4290</v>
      </c>
      <c r="F1087" t="s">
        <v>226</v>
      </c>
      <c r="G1087" t="s">
        <v>72</v>
      </c>
      <c r="H1087" t="s">
        <v>136</v>
      </c>
      <c r="I1087" t="s">
        <v>22</v>
      </c>
      <c r="J1087" t="s">
        <v>131</v>
      </c>
      <c r="K1087" t="s">
        <v>4291</v>
      </c>
      <c r="L1087" t="s">
        <v>4292</v>
      </c>
      <c r="M1087">
        <v>0.57750000000000001</v>
      </c>
      <c r="N1087">
        <v>1</v>
      </c>
      <c r="O1087">
        <v>0</v>
      </c>
      <c r="P1087">
        <v>0</v>
      </c>
      <c r="Q1087">
        <v>0</v>
      </c>
      <c r="R1087">
        <v>0.57750000000000001</v>
      </c>
      <c r="S1087">
        <v>0</v>
      </c>
      <c r="T1087">
        <v>0</v>
      </c>
      <c r="U1087">
        <v>0</v>
      </c>
    </row>
    <row r="1088" spans="1:21" x14ac:dyDescent="0.25">
      <c r="A1088" t="s">
        <v>4293</v>
      </c>
      <c r="B1088">
        <v>1</v>
      </c>
      <c r="C1088" t="s">
        <v>78</v>
      </c>
      <c r="D1088" t="s">
        <v>99</v>
      </c>
      <c r="E1088" t="s">
        <v>4294</v>
      </c>
      <c r="F1088" t="s">
        <v>921</v>
      </c>
      <c r="G1088" t="s">
        <v>71</v>
      </c>
      <c r="H1088" t="s">
        <v>136</v>
      </c>
      <c r="I1088" t="s">
        <v>22</v>
      </c>
      <c r="J1088" t="s">
        <v>131</v>
      </c>
      <c r="K1088" t="s">
        <v>4295</v>
      </c>
      <c r="L1088" t="s">
        <v>4296</v>
      </c>
      <c r="M1088">
        <v>4.6725000000000003</v>
      </c>
      <c r="N1088">
        <v>0</v>
      </c>
      <c r="O1088">
        <v>51</v>
      </c>
      <c r="P1088">
        <v>0</v>
      </c>
      <c r="Q1088">
        <v>0</v>
      </c>
      <c r="R1088">
        <v>0</v>
      </c>
      <c r="S1088">
        <v>238.29750000000001</v>
      </c>
      <c r="T1088">
        <v>0</v>
      </c>
      <c r="U1088">
        <v>0</v>
      </c>
    </row>
    <row r="1089" spans="1:21" x14ac:dyDescent="0.25">
      <c r="A1089" t="s">
        <v>4297</v>
      </c>
      <c r="B1089">
        <v>1</v>
      </c>
      <c r="C1089" t="s">
        <v>78</v>
      </c>
      <c r="D1089" t="s">
        <v>99</v>
      </c>
      <c r="E1089" t="s">
        <v>4298</v>
      </c>
      <c r="F1089" t="s">
        <v>921</v>
      </c>
      <c r="G1089" t="s">
        <v>71</v>
      </c>
      <c r="H1089" t="s">
        <v>136</v>
      </c>
      <c r="I1089" t="s">
        <v>22</v>
      </c>
      <c r="J1089" t="s">
        <v>131</v>
      </c>
      <c r="K1089" t="s">
        <v>4299</v>
      </c>
      <c r="L1089" t="s">
        <v>4300</v>
      </c>
      <c r="M1089">
        <v>3.292777777</v>
      </c>
      <c r="N1089">
        <v>0</v>
      </c>
      <c r="O1089">
        <v>2</v>
      </c>
      <c r="P1089">
        <v>0</v>
      </c>
      <c r="Q1089">
        <v>0</v>
      </c>
      <c r="R1089">
        <v>0</v>
      </c>
      <c r="S1089">
        <v>6.5855560000000004</v>
      </c>
      <c r="T1089">
        <v>0</v>
      </c>
      <c r="U1089">
        <v>0</v>
      </c>
    </row>
    <row r="1090" spans="1:21" x14ac:dyDescent="0.25">
      <c r="A1090" t="s">
        <v>4301</v>
      </c>
      <c r="B1090">
        <v>1</v>
      </c>
      <c r="C1090" t="s">
        <v>78</v>
      </c>
      <c r="D1090" t="s">
        <v>99</v>
      </c>
      <c r="E1090" t="s">
        <v>4302</v>
      </c>
      <c r="F1090" t="s">
        <v>166</v>
      </c>
      <c r="G1090" t="s">
        <v>72</v>
      </c>
      <c r="H1090" t="s">
        <v>136</v>
      </c>
      <c r="I1090" t="s">
        <v>22</v>
      </c>
      <c r="J1090" t="s">
        <v>131</v>
      </c>
      <c r="K1090" t="s">
        <v>4303</v>
      </c>
      <c r="L1090" t="s">
        <v>4304</v>
      </c>
      <c r="M1090">
        <v>0.27500000000000002</v>
      </c>
      <c r="N1090">
        <v>2</v>
      </c>
      <c r="O1090">
        <v>427</v>
      </c>
      <c r="P1090">
        <v>18</v>
      </c>
      <c r="Q1090">
        <v>0</v>
      </c>
      <c r="R1090">
        <v>0.55000000000000004</v>
      </c>
      <c r="S1090">
        <v>117.425</v>
      </c>
      <c r="T1090">
        <v>4.95</v>
      </c>
      <c r="U1090">
        <v>0</v>
      </c>
    </row>
    <row r="1091" spans="1:21" x14ac:dyDescent="0.25">
      <c r="A1091" t="s">
        <v>4305</v>
      </c>
      <c r="B1091">
        <v>1</v>
      </c>
      <c r="C1091" t="s">
        <v>78</v>
      </c>
      <c r="D1091" t="s">
        <v>99</v>
      </c>
      <c r="E1091" t="s">
        <v>4306</v>
      </c>
      <c r="F1091" t="s">
        <v>296</v>
      </c>
      <c r="G1091" t="s">
        <v>72</v>
      </c>
      <c r="H1091" t="s">
        <v>136</v>
      </c>
      <c r="I1091" t="s">
        <v>22</v>
      </c>
      <c r="J1091" t="s">
        <v>221</v>
      </c>
      <c r="K1091" t="s">
        <v>4307</v>
      </c>
      <c r="L1091" t="s">
        <v>4308</v>
      </c>
      <c r="M1091">
        <v>0.823333333</v>
      </c>
      <c r="N1091">
        <v>5</v>
      </c>
      <c r="O1091">
        <v>7943</v>
      </c>
      <c r="P1091">
        <v>3</v>
      </c>
      <c r="Q1091">
        <v>45</v>
      </c>
      <c r="R1091">
        <v>4.1166669999999996</v>
      </c>
      <c r="S1091">
        <v>6539.736664</v>
      </c>
      <c r="T1091">
        <v>2.4700000000000002</v>
      </c>
      <c r="U1091">
        <v>37.049999999999997</v>
      </c>
    </row>
    <row r="1092" spans="1:21" x14ac:dyDescent="0.25">
      <c r="A1092" t="s">
        <v>4309</v>
      </c>
      <c r="B1092">
        <v>1</v>
      </c>
      <c r="C1092" t="s">
        <v>78</v>
      </c>
      <c r="D1092" t="s">
        <v>99</v>
      </c>
      <c r="E1092" t="s">
        <v>4310</v>
      </c>
      <c r="F1092" t="s">
        <v>296</v>
      </c>
      <c r="G1092" t="s">
        <v>72</v>
      </c>
      <c r="H1092" t="s">
        <v>136</v>
      </c>
      <c r="I1092" t="s">
        <v>22</v>
      </c>
      <c r="J1092" t="s">
        <v>221</v>
      </c>
      <c r="K1092" t="s">
        <v>4311</v>
      </c>
      <c r="L1092" t="s">
        <v>4312</v>
      </c>
      <c r="M1092">
        <v>0.416773055</v>
      </c>
      <c r="N1092">
        <v>7</v>
      </c>
      <c r="O1092">
        <v>444</v>
      </c>
      <c r="P1092">
        <v>0</v>
      </c>
      <c r="Q1092">
        <v>0</v>
      </c>
      <c r="R1092">
        <v>2.917411</v>
      </c>
      <c r="S1092">
        <v>185.047236</v>
      </c>
      <c r="T1092">
        <v>0</v>
      </c>
      <c r="U1092">
        <v>0</v>
      </c>
    </row>
    <row r="1093" spans="1:21" x14ac:dyDescent="0.25">
      <c r="A1093" t="s">
        <v>4313</v>
      </c>
      <c r="B1093">
        <v>1</v>
      </c>
      <c r="C1093" t="s">
        <v>78</v>
      </c>
      <c r="D1093" t="s">
        <v>99</v>
      </c>
      <c r="E1093" t="s">
        <v>4314</v>
      </c>
      <c r="F1093" t="s">
        <v>921</v>
      </c>
      <c r="G1093" t="s">
        <v>71</v>
      </c>
      <c r="H1093" t="s">
        <v>136</v>
      </c>
      <c r="I1093" t="s">
        <v>22</v>
      </c>
      <c r="J1093" t="s">
        <v>131</v>
      </c>
      <c r="K1093" t="s">
        <v>4315</v>
      </c>
      <c r="L1093" t="s">
        <v>4316</v>
      </c>
      <c r="M1093">
        <v>1.180833333</v>
      </c>
      <c r="N1093">
        <v>0</v>
      </c>
      <c r="O1093">
        <v>17</v>
      </c>
      <c r="P1093">
        <v>0</v>
      </c>
      <c r="Q1093">
        <v>0</v>
      </c>
      <c r="R1093">
        <v>0</v>
      </c>
      <c r="S1093">
        <v>20.074166999999999</v>
      </c>
      <c r="T1093">
        <v>0</v>
      </c>
      <c r="U1093">
        <v>0</v>
      </c>
    </row>
    <row r="1094" spans="1:21" x14ac:dyDescent="0.25">
      <c r="A1094" t="s">
        <v>4317</v>
      </c>
      <c r="B1094">
        <v>1</v>
      </c>
      <c r="C1094" t="s">
        <v>78</v>
      </c>
      <c r="D1094" t="s">
        <v>99</v>
      </c>
      <c r="E1094" t="s">
        <v>4302</v>
      </c>
      <c r="F1094" t="s">
        <v>166</v>
      </c>
      <c r="G1094" t="s">
        <v>72</v>
      </c>
      <c r="H1094" t="s">
        <v>136</v>
      </c>
      <c r="I1094" t="s">
        <v>22</v>
      </c>
      <c r="J1094" t="s">
        <v>131</v>
      </c>
      <c r="K1094" t="s">
        <v>4318</v>
      </c>
      <c r="L1094" t="s">
        <v>4319</v>
      </c>
      <c r="M1094">
        <v>3.4436111110000001</v>
      </c>
      <c r="N1094">
        <v>2</v>
      </c>
      <c r="O1094">
        <v>427</v>
      </c>
      <c r="P1094">
        <v>18</v>
      </c>
      <c r="Q1094">
        <v>0</v>
      </c>
      <c r="R1094">
        <v>6.8872220000000004</v>
      </c>
      <c r="S1094">
        <v>1470.4219439999999</v>
      </c>
      <c r="T1094">
        <v>61.984999999999999</v>
      </c>
      <c r="U1094">
        <v>0</v>
      </c>
    </row>
    <row r="1095" spans="1:21" x14ac:dyDescent="0.25">
      <c r="A1095" t="s">
        <v>4320</v>
      </c>
      <c r="B1095">
        <v>1</v>
      </c>
      <c r="C1095" t="s">
        <v>78</v>
      </c>
      <c r="D1095" t="s">
        <v>82</v>
      </c>
      <c r="E1095" t="s">
        <v>4321</v>
      </c>
      <c r="F1095" t="s">
        <v>231</v>
      </c>
      <c r="G1095" t="s">
        <v>71</v>
      </c>
      <c r="H1095" t="s">
        <v>136</v>
      </c>
      <c r="I1095" t="s">
        <v>22</v>
      </c>
      <c r="J1095" t="s">
        <v>131</v>
      </c>
      <c r="K1095" t="s">
        <v>4322</v>
      </c>
      <c r="L1095" t="s">
        <v>4323</v>
      </c>
      <c r="M1095">
        <v>1.2336111110000001</v>
      </c>
      <c r="N1095">
        <v>0</v>
      </c>
      <c r="O1095">
        <v>2</v>
      </c>
      <c r="P1095">
        <v>0</v>
      </c>
      <c r="Q1095">
        <v>0</v>
      </c>
      <c r="R1095">
        <v>0</v>
      </c>
      <c r="S1095">
        <v>2.467222</v>
      </c>
      <c r="T1095">
        <v>0</v>
      </c>
      <c r="U1095">
        <v>0</v>
      </c>
    </row>
    <row r="1096" spans="1:21" x14ac:dyDescent="0.25">
      <c r="A1096" t="s">
        <v>4324</v>
      </c>
      <c r="B1096">
        <v>1</v>
      </c>
      <c r="C1096" t="s">
        <v>78</v>
      </c>
      <c r="D1096" t="s">
        <v>103</v>
      </c>
      <c r="E1096" t="s">
        <v>4325</v>
      </c>
      <c r="F1096" t="s">
        <v>313</v>
      </c>
      <c r="G1096" t="s">
        <v>71</v>
      </c>
      <c r="H1096" t="s">
        <v>136</v>
      </c>
      <c r="I1096" t="s">
        <v>22</v>
      </c>
      <c r="J1096" t="s">
        <v>131</v>
      </c>
      <c r="K1096" t="s">
        <v>4326</v>
      </c>
      <c r="L1096" t="s">
        <v>4327</v>
      </c>
      <c r="M1096">
        <v>0.44194444399999999</v>
      </c>
      <c r="N1096">
        <v>0</v>
      </c>
      <c r="O1096">
        <v>0</v>
      </c>
      <c r="P1096">
        <v>0</v>
      </c>
      <c r="Q1096">
        <v>51</v>
      </c>
      <c r="R1096">
        <v>0</v>
      </c>
      <c r="S1096">
        <v>0</v>
      </c>
      <c r="T1096">
        <v>0</v>
      </c>
      <c r="U1096">
        <v>22.539166999999999</v>
      </c>
    </row>
    <row r="1097" spans="1:21" x14ac:dyDescent="0.25">
      <c r="A1097" t="s">
        <v>4328</v>
      </c>
      <c r="B1097">
        <v>1</v>
      </c>
      <c r="C1097" t="s">
        <v>78</v>
      </c>
      <c r="D1097" t="s">
        <v>80</v>
      </c>
      <c r="E1097" t="s">
        <v>3625</v>
      </c>
      <c r="F1097" t="s">
        <v>129</v>
      </c>
      <c r="G1097" t="s">
        <v>72</v>
      </c>
      <c r="H1097" t="s">
        <v>136</v>
      </c>
      <c r="I1097" t="s">
        <v>22</v>
      </c>
      <c r="J1097" t="s">
        <v>131</v>
      </c>
      <c r="K1097" t="s">
        <v>4329</v>
      </c>
      <c r="L1097" t="s">
        <v>4330</v>
      </c>
      <c r="M1097">
        <v>0.12944444399999999</v>
      </c>
      <c r="N1097">
        <v>2</v>
      </c>
      <c r="O1097">
        <v>2782</v>
      </c>
      <c r="P1097">
        <v>0</v>
      </c>
      <c r="Q1097">
        <v>1</v>
      </c>
      <c r="R1097">
        <v>0.25888899999999998</v>
      </c>
      <c r="S1097">
        <v>360.11444299999999</v>
      </c>
      <c r="T1097">
        <v>0</v>
      </c>
      <c r="U1097">
        <v>0.129444</v>
      </c>
    </row>
    <row r="1098" spans="1:21" x14ac:dyDescent="0.25">
      <c r="A1098" t="s">
        <v>4331</v>
      </c>
      <c r="B1098">
        <v>1</v>
      </c>
      <c r="C1098" t="s">
        <v>78</v>
      </c>
      <c r="D1098" t="s">
        <v>80</v>
      </c>
      <c r="E1098" t="s">
        <v>4332</v>
      </c>
      <c r="F1098" t="s">
        <v>129</v>
      </c>
      <c r="G1098" t="s">
        <v>72</v>
      </c>
      <c r="H1098" t="s">
        <v>136</v>
      </c>
      <c r="I1098" t="s">
        <v>22</v>
      </c>
      <c r="J1098" t="s">
        <v>131</v>
      </c>
      <c r="K1098" t="s">
        <v>4333</v>
      </c>
      <c r="L1098" t="s">
        <v>4334</v>
      </c>
      <c r="M1098">
        <v>0.30944444399999999</v>
      </c>
      <c r="N1098">
        <v>0</v>
      </c>
      <c r="O1098">
        <v>1070</v>
      </c>
      <c r="P1098">
        <v>0</v>
      </c>
      <c r="Q1098">
        <v>0</v>
      </c>
      <c r="R1098">
        <v>0</v>
      </c>
      <c r="S1098">
        <v>331.10555499999998</v>
      </c>
      <c r="T1098">
        <v>0</v>
      </c>
      <c r="U1098">
        <v>0</v>
      </c>
    </row>
    <row r="1099" spans="1:21" x14ac:dyDescent="0.25">
      <c r="A1099" t="s">
        <v>4335</v>
      </c>
      <c r="B1099">
        <v>1</v>
      </c>
      <c r="C1099" t="s">
        <v>78</v>
      </c>
      <c r="D1099" t="s">
        <v>82</v>
      </c>
      <c r="E1099" t="s">
        <v>4336</v>
      </c>
      <c r="F1099" t="s">
        <v>129</v>
      </c>
      <c r="G1099" t="s">
        <v>72</v>
      </c>
      <c r="H1099" t="s">
        <v>136</v>
      </c>
      <c r="I1099" t="s">
        <v>22</v>
      </c>
      <c r="J1099" t="s">
        <v>131</v>
      </c>
      <c r="K1099" t="s">
        <v>4337</v>
      </c>
      <c r="L1099" t="s">
        <v>4338</v>
      </c>
      <c r="M1099">
        <v>0.101388888</v>
      </c>
      <c r="N1099">
        <v>0</v>
      </c>
      <c r="O1099">
        <v>364</v>
      </c>
      <c r="P1099">
        <v>0</v>
      </c>
      <c r="Q1099">
        <v>0</v>
      </c>
      <c r="R1099">
        <v>0</v>
      </c>
      <c r="S1099">
        <v>36.905555</v>
      </c>
      <c r="T1099">
        <v>0</v>
      </c>
      <c r="U1099">
        <v>0</v>
      </c>
    </row>
    <row r="1100" spans="1:21" x14ac:dyDescent="0.25">
      <c r="A1100" t="s">
        <v>4339</v>
      </c>
      <c r="B1100">
        <v>1</v>
      </c>
      <c r="C1100" t="s">
        <v>78</v>
      </c>
      <c r="D1100" t="s">
        <v>99</v>
      </c>
      <c r="E1100" t="s">
        <v>4302</v>
      </c>
      <c r="F1100" t="s">
        <v>247</v>
      </c>
      <c r="G1100" t="s">
        <v>72</v>
      </c>
      <c r="H1100" t="s">
        <v>136</v>
      </c>
      <c r="I1100" t="s">
        <v>22</v>
      </c>
      <c r="J1100" t="s">
        <v>221</v>
      </c>
      <c r="K1100" t="s">
        <v>4340</v>
      </c>
      <c r="L1100" t="s">
        <v>4341</v>
      </c>
      <c r="M1100">
        <v>7.5805555550000001</v>
      </c>
      <c r="N1100">
        <v>2</v>
      </c>
      <c r="O1100">
        <v>427</v>
      </c>
      <c r="P1100">
        <v>18</v>
      </c>
      <c r="Q1100">
        <v>0</v>
      </c>
      <c r="R1100">
        <v>15.161111</v>
      </c>
      <c r="S1100">
        <v>3236.8972220000001</v>
      </c>
      <c r="T1100">
        <v>136.44999999999999</v>
      </c>
      <c r="U1100">
        <v>0</v>
      </c>
    </row>
    <row r="1101" spans="1:21" x14ac:dyDescent="0.25">
      <c r="A1101" t="s">
        <v>4342</v>
      </c>
      <c r="B1101">
        <v>1</v>
      </c>
      <c r="C1101" t="s">
        <v>78</v>
      </c>
      <c r="D1101" t="s">
        <v>99</v>
      </c>
      <c r="E1101" t="s">
        <v>4343</v>
      </c>
      <c r="F1101" t="s">
        <v>921</v>
      </c>
      <c r="G1101" t="s">
        <v>71</v>
      </c>
      <c r="H1101" t="s">
        <v>136</v>
      </c>
      <c r="I1101" t="s">
        <v>22</v>
      </c>
      <c r="J1101" t="s">
        <v>131</v>
      </c>
      <c r="K1101" t="s">
        <v>4344</v>
      </c>
      <c r="L1101" t="s">
        <v>4345</v>
      </c>
      <c r="M1101">
        <v>2.6869444439999999</v>
      </c>
      <c r="N1101">
        <v>0</v>
      </c>
      <c r="O1101">
        <v>112</v>
      </c>
      <c r="P1101">
        <v>0</v>
      </c>
      <c r="Q1101">
        <v>0</v>
      </c>
      <c r="R1101">
        <v>0</v>
      </c>
      <c r="S1101">
        <v>300.93777799999998</v>
      </c>
      <c r="T1101">
        <v>0</v>
      </c>
      <c r="U1101">
        <v>0</v>
      </c>
    </row>
    <row r="1102" spans="1:21" x14ac:dyDescent="0.25">
      <c r="A1102" t="s">
        <v>4346</v>
      </c>
      <c r="B1102">
        <v>1</v>
      </c>
      <c r="C1102" t="s">
        <v>78</v>
      </c>
      <c r="D1102" t="s">
        <v>80</v>
      </c>
      <c r="E1102" t="s">
        <v>3691</v>
      </c>
      <c r="F1102" t="s">
        <v>129</v>
      </c>
      <c r="G1102" t="s">
        <v>72</v>
      </c>
      <c r="H1102" t="s">
        <v>136</v>
      </c>
      <c r="I1102" t="s">
        <v>22</v>
      </c>
      <c r="J1102" t="s">
        <v>131</v>
      </c>
      <c r="K1102" t="s">
        <v>4347</v>
      </c>
      <c r="L1102" t="s">
        <v>4348</v>
      </c>
      <c r="M1102">
        <v>0.181388888</v>
      </c>
      <c r="N1102">
        <v>4</v>
      </c>
      <c r="O1102">
        <v>4296</v>
      </c>
      <c r="P1102">
        <v>1</v>
      </c>
      <c r="Q1102">
        <v>0</v>
      </c>
      <c r="R1102">
        <v>0.72555599999999998</v>
      </c>
      <c r="S1102">
        <v>779.24666300000001</v>
      </c>
      <c r="T1102">
        <v>0.18138899999999999</v>
      </c>
      <c r="U1102">
        <v>0</v>
      </c>
    </row>
    <row r="1103" spans="1:21" x14ac:dyDescent="0.25">
      <c r="A1103" t="s">
        <v>4349</v>
      </c>
      <c r="B1103">
        <v>1</v>
      </c>
      <c r="C1103" t="s">
        <v>78</v>
      </c>
      <c r="D1103" t="s">
        <v>103</v>
      </c>
      <c r="E1103" t="s">
        <v>4350</v>
      </c>
      <c r="F1103" t="s">
        <v>1685</v>
      </c>
      <c r="G1103" t="s">
        <v>71</v>
      </c>
      <c r="H1103" t="s">
        <v>136</v>
      </c>
      <c r="I1103" t="s">
        <v>22</v>
      </c>
      <c r="J1103" t="s">
        <v>131</v>
      </c>
      <c r="K1103" t="s">
        <v>4351</v>
      </c>
      <c r="L1103" t="s">
        <v>4352</v>
      </c>
      <c r="M1103">
        <v>1.860539722</v>
      </c>
      <c r="N1103">
        <v>0</v>
      </c>
      <c r="O1103">
        <v>391</v>
      </c>
      <c r="P1103">
        <v>0</v>
      </c>
      <c r="Q1103">
        <v>0</v>
      </c>
      <c r="R1103">
        <v>0</v>
      </c>
      <c r="S1103">
        <v>727.47103100000004</v>
      </c>
      <c r="T1103">
        <v>0</v>
      </c>
      <c r="U1103">
        <v>0</v>
      </c>
    </row>
    <row r="1104" spans="1:21" x14ac:dyDescent="0.25">
      <c r="A1104" t="s">
        <v>4353</v>
      </c>
      <c r="B1104">
        <v>1</v>
      </c>
      <c r="C1104" t="s">
        <v>78</v>
      </c>
      <c r="D1104" t="s">
        <v>103</v>
      </c>
      <c r="E1104" t="s">
        <v>4350</v>
      </c>
      <c r="F1104" t="s">
        <v>2615</v>
      </c>
      <c r="G1104" t="s">
        <v>71</v>
      </c>
      <c r="H1104" t="s">
        <v>136</v>
      </c>
      <c r="I1104" t="s">
        <v>22</v>
      </c>
      <c r="J1104" t="s">
        <v>131</v>
      </c>
      <c r="K1104" t="s">
        <v>4354</v>
      </c>
      <c r="L1104" t="s">
        <v>4355</v>
      </c>
      <c r="M1104">
        <v>2.6630555550000001</v>
      </c>
      <c r="N1104">
        <v>0</v>
      </c>
      <c r="O1104">
        <v>391</v>
      </c>
      <c r="P1104">
        <v>0</v>
      </c>
      <c r="Q1104">
        <v>0</v>
      </c>
      <c r="R1104">
        <v>0</v>
      </c>
      <c r="S1104">
        <v>1041.2547219999999</v>
      </c>
      <c r="T1104">
        <v>0</v>
      </c>
      <c r="U1104">
        <v>0</v>
      </c>
    </row>
    <row r="1105" spans="1:21" x14ac:dyDescent="0.25">
      <c r="A1105" t="s">
        <v>4356</v>
      </c>
      <c r="B1105">
        <v>1</v>
      </c>
      <c r="C1105" t="s">
        <v>78</v>
      </c>
      <c r="D1105" t="s">
        <v>103</v>
      </c>
      <c r="E1105" t="s">
        <v>4357</v>
      </c>
      <c r="F1105" t="s">
        <v>780</v>
      </c>
      <c r="G1105" t="s">
        <v>71</v>
      </c>
      <c r="H1105" t="s">
        <v>136</v>
      </c>
      <c r="I1105" t="s">
        <v>22</v>
      </c>
      <c r="J1105" t="s">
        <v>131</v>
      </c>
      <c r="K1105" t="s">
        <v>4358</v>
      </c>
      <c r="L1105" t="s">
        <v>4359</v>
      </c>
      <c r="M1105">
        <v>0.45722222200000001</v>
      </c>
      <c r="N1105">
        <v>0</v>
      </c>
      <c r="O1105">
        <v>119</v>
      </c>
      <c r="P1105">
        <v>0</v>
      </c>
      <c r="Q1105">
        <v>0</v>
      </c>
      <c r="R1105">
        <v>0</v>
      </c>
      <c r="S1105">
        <v>54.409444000000001</v>
      </c>
      <c r="T1105">
        <v>0</v>
      </c>
      <c r="U1105">
        <v>0</v>
      </c>
    </row>
    <row r="1106" spans="1:21" x14ac:dyDescent="0.25">
      <c r="A1106" t="s">
        <v>4360</v>
      </c>
      <c r="B1106">
        <v>1</v>
      </c>
      <c r="C1106" t="s">
        <v>78</v>
      </c>
      <c r="D1106" t="s">
        <v>102</v>
      </c>
      <c r="E1106" t="s">
        <v>4361</v>
      </c>
      <c r="F1106" t="s">
        <v>921</v>
      </c>
      <c r="G1106" t="s">
        <v>71</v>
      </c>
      <c r="H1106" t="s">
        <v>136</v>
      </c>
      <c r="I1106" t="s">
        <v>22</v>
      </c>
      <c r="J1106" t="s">
        <v>131</v>
      </c>
      <c r="K1106" t="s">
        <v>4362</v>
      </c>
      <c r="L1106" t="s">
        <v>4363</v>
      </c>
      <c r="M1106">
        <v>3.8174999999999999</v>
      </c>
      <c r="N1106">
        <v>0</v>
      </c>
      <c r="O1106">
        <v>530</v>
      </c>
      <c r="P1106">
        <v>0</v>
      </c>
      <c r="Q1106">
        <v>0</v>
      </c>
      <c r="R1106">
        <v>0</v>
      </c>
      <c r="S1106">
        <v>2023.2750000000001</v>
      </c>
      <c r="T1106">
        <v>0</v>
      </c>
      <c r="U1106">
        <v>0</v>
      </c>
    </row>
    <row r="1107" spans="1:21" x14ac:dyDescent="0.25">
      <c r="A1107" t="s">
        <v>4364</v>
      </c>
      <c r="B1107">
        <v>1</v>
      </c>
      <c r="C1107" t="s">
        <v>78</v>
      </c>
      <c r="D1107" t="s">
        <v>103</v>
      </c>
      <c r="E1107" t="s">
        <v>4365</v>
      </c>
      <c r="F1107" t="s">
        <v>362</v>
      </c>
      <c r="G1107" t="s">
        <v>71</v>
      </c>
      <c r="H1107" t="s">
        <v>136</v>
      </c>
      <c r="I1107" t="s">
        <v>22</v>
      </c>
      <c r="J1107" t="s">
        <v>131</v>
      </c>
      <c r="K1107" t="s">
        <v>4366</v>
      </c>
      <c r="L1107" t="s">
        <v>4367</v>
      </c>
      <c r="M1107">
        <v>0.245191666</v>
      </c>
      <c r="N1107">
        <v>0</v>
      </c>
      <c r="O1107">
        <v>201</v>
      </c>
      <c r="P1107">
        <v>0</v>
      </c>
      <c r="Q1107">
        <v>0</v>
      </c>
      <c r="R1107">
        <v>0</v>
      </c>
      <c r="S1107">
        <v>49.283524999999997</v>
      </c>
      <c r="T1107">
        <v>0</v>
      </c>
      <c r="U1107">
        <v>0</v>
      </c>
    </row>
    <row r="1108" spans="1:21" x14ac:dyDescent="0.25">
      <c r="A1108" t="s">
        <v>4368</v>
      </c>
      <c r="B1108">
        <v>1</v>
      </c>
      <c r="C1108" t="s">
        <v>78</v>
      </c>
      <c r="D1108" t="s">
        <v>82</v>
      </c>
      <c r="E1108" t="s">
        <v>4369</v>
      </c>
      <c r="F1108" t="s">
        <v>921</v>
      </c>
      <c r="G1108" t="s">
        <v>71</v>
      </c>
      <c r="H1108" t="s">
        <v>136</v>
      </c>
      <c r="I1108" t="s">
        <v>22</v>
      </c>
      <c r="J1108" t="s">
        <v>131</v>
      </c>
      <c r="K1108" t="s">
        <v>4370</v>
      </c>
      <c r="L1108" t="s">
        <v>4371</v>
      </c>
      <c r="M1108">
        <v>0.62666666599999998</v>
      </c>
      <c r="N1108">
        <v>0</v>
      </c>
      <c r="O1108">
        <v>375</v>
      </c>
      <c r="P1108">
        <v>0</v>
      </c>
      <c r="Q1108">
        <v>0</v>
      </c>
      <c r="R1108">
        <v>0</v>
      </c>
      <c r="S1108">
        <v>235</v>
      </c>
      <c r="T1108">
        <v>0</v>
      </c>
      <c r="U1108">
        <v>0</v>
      </c>
    </row>
    <row r="1109" spans="1:21" x14ac:dyDescent="0.25">
      <c r="A1109" t="s">
        <v>4372</v>
      </c>
      <c r="B1109">
        <v>1</v>
      </c>
      <c r="C1109" t="s">
        <v>78</v>
      </c>
      <c r="D1109" t="s">
        <v>99</v>
      </c>
      <c r="E1109" t="s">
        <v>4373</v>
      </c>
      <c r="F1109" t="s">
        <v>247</v>
      </c>
      <c r="G1109" t="s">
        <v>72</v>
      </c>
      <c r="H1109" t="s">
        <v>136</v>
      </c>
      <c r="I1109" t="s">
        <v>22</v>
      </c>
      <c r="J1109" t="s">
        <v>221</v>
      </c>
      <c r="K1109" t="s">
        <v>4374</v>
      </c>
      <c r="L1109" t="s">
        <v>4375</v>
      </c>
      <c r="M1109">
        <v>7.6327777770000003</v>
      </c>
      <c r="N1109">
        <v>0</v>
      </c>
      <c r="O1109">
        <v>0</v>
      </c>
      <c r="P1109">
        <v>7</v>
      </c>
      <c r="Q1109">
        <v>0</v>
      </c>
      <c r="R1109">
        <v>0</v>
      </c>
      <c r="S1109">
        <v>0</v>
      </c>
      <c r="T1109">
        <v>53.429443999999997</v>
      </c>
      <c r="U1109">
        <v>0</v>
      </c>
    </row>
    <row r="1110" spans="1:21" x14ac:dyDescent="0.25">
      <c r="A1110" t="s">
        <v>4376</v>
      </c>
      <c r="B1110">
        <v>1</v>
      </c>
      <c r="C1110" t="s">
        <v>79</v>
      </c>
      <c r="D1110" t="s">
        <v>123</v>
      </c>
      <c r="E1110" t="s">
        <v>4377</v>
      </c>
      <c r="F1110" t="s">
        <v>166</v>
      </c>
      <c r="G1110" t="s">
        <v>72</v>
      </c>
      <c r="H1110" t="s">
        <v>136</v>
      </c>
      <c r="I1110" t="s">
        <v>22</v>
      </c>
      <c r="J1110" t="s">
        <v>131</v>
      </c>
      <c r="K1110" t="s">
        <v>4378</v>
      </c>
      <c r="L1110" t="s">
        <v>4379</v>
      </c>
      <c r="M1110">
        <v>0.58919333299999999</v>
      </c>
      <c r="N1110">
        <v>0</v>
      </c>
      <c r="O1110">
        <v>1228</v>
      </c>
      <c r="P1110">
        <v>0</v>
      </c>
      <c r="Q1110">
        <v>0</v>
      </c>
      <c r="R1110">
        <v>0</v>
      </c>
      <c r="S1110">
        <v>723.52941299999998</v>
      </c>
      <c r="T1110">
        <v>0</v>
      </c>
      <c r="U1110">
        <v>0</v>
      </c>
    </row>
    <row r="1111" spans="1:21" x14ac:dyDescent="0.25">
      <c r="A1111" t="s">
        <v>4380</v>
      </c>
      <c r="B1111">
        <v>1</v>
      </c>
      <c r="C1111" t="s">
        <v>79</v>
      </c>
      <c r="D1111" t="s">
        <v>123</v>
      </c>
      <c r="E1111" t="s">
        <v>4204</v>
      </c>
      <c r="F1111" t="s">
        <v>780</v>
      </c>
      <c r="G1111" t="s">
        <v>71</v>
      </c>
      <c r="H1111" t="s">
        <v>136</v>
      </c>
      <c r="I1111" t="s">
        <v>22</v>
      </c>
      <c r="J1111" t="s">
        <v>131</v>
      </c>
      <c r="K1111" t="s">
        <v>4381</v>
      </c>
      <c r="L1111" t="s">
        <v>4382</v>
      </c>
      <c r="M1111">
        <v>1.4575</v>
      </c>
      <c r="N1111">
        <v>0</v>
      </c>
      <c r="O1111">
        <v>75</v>
      </c>
      <c r="P1111">
        <v>0</v>
      </c>
      <c r="Q1111">
        <v>0</v>
      </c>
      <c r="R1111">
        <v>0</v>
      </c>
      <c r="S1111">
        <v>109.3125</v>
      </c>
      <c r="T1111">
        <v>0</v>
      </c>
      <c r="U1111">
        <v>0</v>
      </c>
    </row>
    <row r="1112" spans="1:21" x14ac:dyDescent="0.25">
      <c r="A1112" t="s">
        <v>4383</v>
      </c>
      <c r="B1112">
        <v>1</v>
      </c>
      <c r="C1112" t="s">
        <v>78</v>
      </c>
      <c r="D1112" t="s">
        <v>80</v>
      </c>
      <c r="E1112" t="s">
        <v>4384</v>
      </c>
      <c r="F1112" t="s">
        <v>129</v>
      </c>
      <c r="G1112" t="s">
        <v>72</v>
      </c>
      <c r="H1112" t="s">
        <v>136</v>
      </c>
      <c r="I1112" t="s">
        <v>22</v>
      </c>
      <c r="J1112" t="s">
        <v>131</v>
      </c>
      <c r="K1112" t="s">
        <v>4385</v>
      </c>
      <c r="L1112" t="s">
        <v>4386</v>
      </c>
      <c r="M1112">
        <v>9.8888887999999994E-2</v>
      </c>
      <c r="N1112">
        <v>6</v>
      </c>
      <c r="O1112">
        <v>3776</v>
      </c>
      <c r="P1112">
        <v>0</v>
      </c>
      <c r="Q1112">
        <v>0</v>
      </c>
      <c r="R1112">
        <v>0.593333</v>
      </c>
      <c r="S1112">
        <v>373.40444100000002</v>
      </c>
      <c r="T1112">
        <v>0</v>
      </c>
      <c r="U1112">
        <v>0</v>
      </c>
    </row>
    <row r="1113" spans="1:21" x14ac:dyDescent="0.25">
      <c r="A1113" t="s">
        <v>4387</v>
      </c>
      <c r="B1113">
        <v>1</v>
      </c>
      <c r="C1113" t="s">
        <v>78</v>
      </c>
      <c r="D1113" t="s">
        <v>80</v>
      </c>
      <c r="E1113" t="s">
        <v>4388</v>
      </c>
      <c r="F1113" t="s">
        <v>166</v>
      </c>
      <c r="G1113" t="s">
        <v>72</v>
      </c>
      <c r="H1113" t="s">
        <v>136</v>
      </c>
      <c r="I1113" t="s">
        <v>22</v>
      </c>
      <c r="J1113" t="s">
        <v>131</v>
      </c>
      <c r="K1113" t="s">
        <v>4389</v>
      </c>
      <c r="L1113" t="s">
        <v>4390</v>
      </c>
      <c r="M1113">
        <v>0.25741277699999998</v>
      </c>
      <c r="N1113">
        <v>3</v>
      </c>
      <c r="O1113">
        <v>899</v>
      </c>
      <c r="P1113">
        <v>0</v>
      </c>
      <c r="Q1113">
        <v>0</v>
      </c>
      <c r="R1113">
        <v>0.77223799999999998</v>
      </c>
      <c r="S1113">
        <v>231.41408699999999</v>
      </c>
      <c r="T1113">
        <v>0</v>
      </c>
      <c r="U1113">
        <v>0</v>
      </c>
    </row>
    <row r="1114" spans="1:21" x14ac:dyDescent="0.25">
      <c r="A1114" t="s">
        <v>4391</v>
      </c>
      <c r="B1114">
        <v>1</v>
      </c>
      <c r="C1114" t="s">
        <v>79</v>
      </c>
      <c r="D1114" t="s">
        <v>113</v>
      </c>
      <c r="E1114" t="s">
        <v>4392</v>
      </c>
      <c r="F1114" t="s">
        <v>231</v>
      </c>
      <c r="G1114" t="s">
        <v>71</v>
      </c>
      <c r="H1114" t="s">
        <v>136</v>
      </c>
      <c r="I1114" t="s">
        <v>22</v>
      </c>
      <c r="J1114" t="s">
        <v>131</v>
      </c>
      <c r="K1114" t="s">
        <v>4393</v>
      </c>
      <c r="L1114" t="s">
        <v>4394</v>
      </c>
      <c r="M1114">
        <v>4.1311111110000001</v>
      </c>
      <c r="N1114">
        <v>0</v>
      </c>
      <c r="O1114">
        <v>1</v>
      </c>
      <c r="P1114">
        <v>0</v>
      </c>
      <c r="Q1114">
        <v>0</v>
      </c>
      <c r="R1114">
        <v>0</v>
      </c>
      <c r="S1114">
        <v>4.1311109999999998</v>
      </c>
      <c r="T1114">
        <v>0</v>
      </c>
      <c r="U1114">
        <v>0</v>
      </c>
    </row>
    <row r="1115" spans="1:21" x14ac:dyDescent="0.25">
      <c r="A1115" t="s">
        <v>4395</v>
      </c>
      <c r="B1115">
        <v>1</v>
      </c>
      <c r="C1115" t="s">
        <v>78</v>
      </c>
      <c r="D1115" t="s">
        <v>80</v>
      </c>
      <c r="E1115" t="s">
        <v>4396</v>
      </c>
      <c r="F1115" t="s">
        <v>129</v>
      </c>
      <c r="G1115" t="s">
        <v>72</v>
      </c>
      <c r="H1115" t="s">
        <v>136</v>
      </c>
      <c r="I1115" t="s">
        <v>22</v>
      </c>
      <c r="J1115" t="s">
        <v>131</v>
      </c>
      <c r="K1115" t="s">
        <v>4397</v>
      </c>
      <c r="L1115" t="s">
        <v>4398</v>
      </c>
      <c r="M1115">
        <v>0.20920277700000001</v>
      </c>
      <c r="N1115">
        <v>15</v>
      </c>
      <c r="O1115">
        <v>7336</v>
      </c>
      <c r="P1115">
        <v>0</v>
      </c>
      <c r="Q1115">
        <v>0</v>
      </c>
      <c r="R1115">
        <v>3.138042</v>
      </c>
      <c r="S1115">
        <v>1534.7115719999999</v>
      </c>
      <c r="T1115">
        <v>0</v>
      </c>
      <c r="U1115">
        <v>0</v>
      </c>
    </row>
    <row r="1116" spans="1:21" x14ac:dyDescent="0.25">
      <c r="A1116" t="s">
        <v>4399</v>
      </c>
      <c r="B1116">
        <v>1</v>
      </c>
      <c r="C1116" t="s">
        <v>78</v>
      </c>
      <c r="D1116" t="s">
        <v>80</v>
      </c>
      <c r="E1116" t="s">
        <v>4400</v>
      </c>
      <c r="F1116">
        <v>3</v>
      </c>
      <c r="G1116" t="s">
        <v>72</v>
      </c>
      <c r="H1116" t="s">
        <v>136</v>
      </c>
      <c r="I1116" t="s">
        <v>24</v>
      </c>
      <c r="J1116" t="s">
        <v>131</v>
      </c>
      <c r="K1116" t="s">
        <v>4401</v>
      </c>
      <c r="L1116" t="s">
        <v>4402</v>
      </c>
      <c r="M1116">
        <v>2.5744444440000001</v>
      </c>
      <c r="N1116">
        <v>1</v>
      </c>
      <c r="O1116">
        <v>1016</v>
      </c>
      <c r="P1116">
        <v>0</v>
      </c>
      <c r="Q1116">
        <v>0</v>
      </c>
      <c r="R1116">
        <v>2.5744440000000002</v>
      </c>
      <c r="S1116">
        <v>2615.6355549999998</v>
      </c>
      <c r="T1116">
        <v>0</v>
      </c>
      <c r="U1116">
        <v>0</v>
      </c>
    </row>
    <row r="1117" spans="1:21" x14ac:dyDescent="0.25">
      <c r="A1117" t="s">
        <v>4403</v>
      </c>
      <c r="B1117">
        <v>1</v>
      </c>
      <c r="C1117" t="s">
        <v>79</v>
      </c>
      <c r="D1117" t="s">
        <v>108</v>
      </c>
      <c r="E1117" t="s">
        <v>4404</v>
      </c>
      <c r="F1117" t="s">
        <v>921</v>
      </c>
      <c r="G1117" t="s">
        <v>71</v>
      </c>
      <c r="H1117" t="s">
        <v>136</v>
      </c>
      <c r="I1117" t="s">
        <v>22</v>
      </c>
      <c r="J1117" t="s">
        <v>131</v>
      </c>
      <c r="K1117" t="s">
        <v>4405</v>
      </c>
      <c r="L1117" t="s">
        <v>4406</v>
      </c>
      <c r="M1117">
        <v>0.74138888800000002</v>
      </c>
      <c r="N1117">
        <v>0</v>
      </c>
      <c r="O1117">
        <v>517</v>
      </c>
      <c r="P1117">
        <v>0</v>
      </c>
      <c r="Q1117">
        <v>0</v>
      </c>
      <c r="R1117">
        <v>0</v>
      </c>
      <c r="S1117">
        <v>383.29805499999998</v>
      </c>
      <c r="T1117">
        <v>0</v>
      </c>
      <c r="U1117">
        <v>0</v>
      </c>
    </row>
    <row r="1118" spans="1:21" x14ac:dyDescent="0.25">
      <c r="A1118" t="s">
        <v>4407</v>
      </c>
      <c r="B1118">
        <v>1</v>
      </c>
      <c r="C1118" t="s">
        <v>79</v>
      </c>
      <c r="D1118" t="s">
        <v>108</v>
      </c>
      <c r="E1118" t="s">
        <v>4408</v>
      </c>
      <c r="F1118" t="s">
        <v>231</v>
      </c>
      <c r="G1118" t="s">
        <v>71</v>
      </c>
      <c r="H1118" t="s">
        <v>136</v>
      </c>
      <c r="I1118" t="s">
        <v>22</v>
      </c>
      <c r="J1118" t="s">
        <v>131</v>
      </c>
      <c r="K1118" t="s">
        <v>4409</v>
      </c>
      <c r="L1118" t="s">
        <v>4410</v>
      </c>
      <c r="M1118">
        <v>1.2980555549999999</v>
      </c>
      <c r="N1118">
        <v>0</v>
      </c>
      <c r="O1118">
        <v>0</v>
      </c>
      <c r="P1118">
        <v>0</v>
      </c>
      <c r="Q1118">
        <v>3</v>
      </c>
      <c r="R1118">
        <v>0</v>
      </c>
      <c r="S1118">
        <v>0</v>
      </c>
      <c r="T1118">
        <v>0</v>
      </c>
      <c r="U1118">
        <v>3.8941669999999999</v>
      </c>
    </row>
    <row r="1119" spans="1:21" x14ac:dyDescent="0.25">
      <c r="A1119" t="s">
        <v>4411</v>
      </c>
      <c r="B1119">
        <v>1</v>
      </c>
      <c r="C1119" t="s">
        <v>79</v>
      </c>
      <c r="D1119" t="s">
        <v>113</v>
      </c>
      <c r="E1119" t="s">
        <v>4412</v>
      </c>
      <c r="F1119" t="s">
        <v>247</v>
      </c>
      <c r="G1119" t="s">
        <v>71</v>
      </c>
      <c r="H1119" t="s">
        <v>136</v>
      </c>
      <c r="I1119" t="s">
        <v>22</v>
      </c>
      <c r="J1119" t="s">
        <v>221</v>
      </c>
      <c r="K1119" t="s">
        <v>4413</v>
      </c>
      <c r="L1119" t="s">
        <v>4414</v>
      </c>
      <c r="M1119">
        <v>2.861111111</v>
      </c>
      <c r="N1119">
        <v>0</v>
      </c>
      <c r="O1119">
        <v>33</v>
      </c>
      <c r="P1119">
        <v>0</v>
      </c>
      <c r="Q1119">
        <v>0</v>
      </c>
      <c r="R1119">
        <v>0</v>
      </c>
      <c r="S1119">
        <v>94.416667000000004</v>
      </c>
      <c r="T1119">
        <v>0</v>
      </c>
      <c r="U1119">
        <v>0</v>
      </c>
    </row>
    <row r="1120" spans="1:21" x14ac:dyDescent="0.25">
      <c r="A1120" t="s">
        <v>4415</v>
      </c>
      <c r="B1120">
        <v>1</v>
      </c>
      <c r="C1120" t="s">
        <v>79</v>
      </c>
      <c r="D1120" t="s">
        <v>113</v>
      </c>
      <c r="E1120" t="s">
        <v>4416</v>
      </c>
      <c r="F1120" t="s">
        <v>226</v>
      </c>
      <c r="G1120" t="s">
        <v>72</v>
      </c>
      <c r="H1120" t="s">
        <v>136</v>
      </c>
      <c r="I1120" t="s">
        <v>22</v>
      </c>
      <c r="J1120" t="s">
        <v>131</v>
      </c>
      <c r="K1120" t="s">
        <v>4417</v>
      </c>
      <c r="L1120" t="s">
        <v>4418</v>
      </c>
      <c r="M1120">
        <v>2.3927777770000001</v>
      </c>
      <c r="N1120">
        <v>0</v>
      </c>
      <c r="O1120">
        <v>79</v>
      </c>
      <c r="P1120">
        <v>0</v>
      </c>
      <c r="Q1120">
        <v>2</v>
      </c>
      <c r="R1120">
        <v>0</v>
      </c>
      <c r="S1120">
        <v>189.02944400000001</v>
      </c>
      <c r="T1120">
        <v>0</v>
      </c>
      <c r="U1120">
        <v>4.7855559999999997</v>
      </c>
    </row>
    <row r="1121" spans="1:21" x14ac:dyDescent="0.25">
      <c r="A1121" t="s">
        <v>4419</v>
      </c>
      <c r="B1121">
        <v>1</v>
      </c>
      <c r="C1121" t="s">
        <v>78</v>
      </c>
      <c r="D1121" t="s">
        <v>95</v>
      </c>
      <c r="E1121" t="s">
        <v>4420</v>
      </c>
      <c r="F1121" t="s">
        <v>296</v>
      </c>
      <c r="G1121" t="s">
        <v>72</v>
      </c>
      <c r="H1121" t="s">
        <v>136</v>
      </c>
      <c r="I1121" t="s">
        <v>22</v>
      </c>
      <c r="J1121" t="s">
        <v>221</v>
      </c>
      <c r="K1121" t="s">
        <v>4421</v>
      </c>
      <c r="L1121" t="s">
        <v>4422</v>
      </c>
      <c r="M1121">
        <v>7.1690016659999998</v>
      </c>
      <c r="N1121">
        <v>4</v>
      </c>
      <c r="O1121">
        <v>649</v>
      </c>
      <c r="P1121">
        <v>0</v>
      </c>
      <c r="Q1121">
        <v>0</v>
      </c>
      <c r="R1121">
        <v>28.676006999999998</v>
      </c>
      <c r="S1121">
        <v>4652.6820809999999</v>
      </c>
      <c r="T1121">
        <v>0</v>
      </c>
      <c r="U1121">
        <v>0</v>
      </c>
    </row>
    <row r="1122" spans="1:21" x14ac:dyDescent="0.25">
      <c r="A1122" t="s">
        <v>4423</v>
      </c>
      <c r="B1122">
        <v>1</v>
      </c>
      <c r="C1122" t="s">
        <v>79</v>
      </c>
      <c r="D1122" t="s">
        <v>113</v>
      </c>
      <c r="E1122" t="s">
        <v>4424</v>
      </c>
      <c r="F1122" t="s">
        <v>231</v>
      </c>
      <c r="G1122" t="s">
        <v>71</v>
      </c>
      <c r="H1122" t="s">
        <v>136</v>
      </c>
      <c r="I1122" t="s">
        <v>22</v>
      </c>
      <c r="J1122" t="s">
        <v>131</v>
      </c>
      <c r="K1122" t="s">
        <v>4425</v>
      </c>
      <c r="L1122" t="s">
        <v>4426</v>
      </c>
      <c r="M1122">
        <v>1.7252777770000001</v>
      </c>
      <c r="N1122">
        <v>0</v>
      </c>
      <c r="O1122">
        <v>4</v>
      </c>
      <c r="P1122">
        <v>0</v>
      </c>
      <c r="Q1122">
        <v>0</v>
      </c>
      <c r="R1122">
        <v>0</v>
      </c>
      <c r="S1122">
        <v>6.9011110000000002</v>
      </c>
      <c r="T1122">
        <v>0</v>
      </c>
      <c r="U1122">
        <v>0</v>
      </c>
    </row>
    <row r="1123" spans="1:21" x14ac:dyDescent="0.25">
      <c r="A1123" t="s">
        <v>4427</v>
      </c>
      <c r="B1123">
        <v>1</v>
      </c>
      <c r="C1123" t="s">
        <v>78</v>
      </c>
      <c r="D1123" t="s">
        <v>80</v>
      </c>
      <c r="E1123" t="s">
        <v>4428</v>
      </c>
      <c r="F1123" t="s">
        <v>247</v>
      </c>
      <c r="G1123" t="s">
        <v>71</v>
      </c>
      <c r="H1123" t="s">
        <v>136</v>
      </c>
      <c r="I1123" t="s">
        <v>22</v>
      </c>
      <c r="J1123" t="s">
        <v>221</v>
      </c>
      <c r="K1123" t="s">
        <v>4429</v>
      </c>
      <c r="L1123" t="s">
        <v>4430</v>
      </c>
      <c r="M1123">
        <v>7.9320222219999996</v>
      </c>
      <c r="N1123">
        <v>0</v>
      </c>
      <c r="O1123">
        <v>60</v>
      </c>
      <c r="P1123">
        <v>0</v>
      </c>
      <c r="Q1123">
        <v>0</v>
      </c>
      <c r="R1123">
        <v>0</v>
      </c>
      <c r="S1123">
        <v>475.921333</v>
      </c>
      <c r="T1123">
        <v>0</v>
      </c>
      <c r="U1123">
        <v>0</v>
      </c>
    </row>
    <row r="1124" spans="1:21" x14ac:dyDescent="0.25">
      <c r="A1124" t="s">
        <v>4431</v>
      </c>
      <c r="B1124">
        <v>1</v>
      </c>
      <c r="C1124" t="s">
        <v>78</v>
      </c>
      <c r="D1124" t="s">
        <v>90</v>
      </c>
      <c r="E1124" t="s">
        <v>4432</v>
      </c>
      <c r="F1124" t="s">
        <v>847</v>
      </c>
      <c r="G1124" t="s">
        <v>71</v>
      </c>
      <c r="H1124" t="s">
        <v>136</v>
      </c>
      <c r="I1124" t="s">
        <v>22</v>
      </c>
      <c r="J1124" t="s">
        <v>131</v>
      </c>
      <c r="K1124" t="s">
        <v>4433</v>
      </c>
      <c r="L1124" t="s">
        <v>4434</v>
      </c>
      <c r="M1124">
        <v>3.0330555549999998</v>
      </c>
      <c r="N1124">
        <v>0</v>
      </c>
      <c r="O1124">
        <v>1</v>
      </c>
      <c r="P1124">
        <v>0</v>
      </c>
      <c r="Q1124">
        <v>0</v>
      </c>
      <c r="R1124">
        <v>0</v>
      </c>
      <c r="S1124">
        <v>3.0330560000000002</v>
      </c>
      <c r="T1124">
        <v>0</v>
      </c>
      <c r="U1124">
        <v>0</v>
      </c>
    </row>
    <row r="1125" spans="1:21" x14ac:dyDescent="0.25">
      <c r="A1125" t="s">
        <v>4435</v>
      </c>
      <c r="B1125">
        <v>1</v>
      </c>
      <c r="C1125" t="s">
        <v>78</v>
      </c>
      <c r="D1125" t="s">
        <v>91</v>
      </c>
      <c r="E1125" t="s">
        <v>4436</v>
      </c>
      <c r="F1125" t="s">
        <v>313</v>
      </c>
      <c r="G1125" t="s">
        <v>71</v>
      </c>
      <c r="H1125" t="s">
        <v>136</v>
      </c>
      <c r="I1125" t="s">
        <v>22</v>
      </c>
      <c r="J1125" t="s">
        <v>131</v>
      </c>
      <c r="K1125" t="s">
        <v>4437</v>
      </c>
      <c r="L1125" t="s">
        <v>4438</v>
      </c>
      <c r="M1125">
        <v>0.79416666599999997</v>
      </c>
      <c r="N1125">
        <v>0</v>
      </c>
      <c r="O1125">
        <v>0</v>
      </c>
      <c r="P1125">
        <v>0</v>
      </c>
      <c r="Q1125">
        <v>1</v>
      </c>
      <c r="R1125">
        <v>0</v>
      </c>
      <c r="S1125">
        <v>0</v>
      </c>
      <c r="T1125">
        <v>0</v>
      </c>
      <c r="U1125">
        <v>0.79416699999999996</v>
      </c>
    </row>
    <row r="1126" spans="1:21" x14ac:dyDescent="0.25">
      <c r="A1126" t="s">
        <v>4439</v>
      </c>
      <c r="B1126">
        <v>1</v>
      </c>
      <c r="C1126" t="s">
        <v>78</v>
      </c>
      <c r="D1126" t="s">
        <v>90</v>
      </c>
      <c r="E1126" t="s">
        <v>4440</v>
      </c>
      <c r="F1126" t="s">
        <v>226</v>
      </c>
      <c r="G1126" t="s">
        <v>72</v>
      </c>
      <c r="H1126" t="s">
        <v>136</v>
      </c>
      <c r="I1126" t="s">
        <v>22</v>
      </c>
      <c r="J1126" t="s">
        <v>131</v>
      </c>
      <c r="K1126" t="s">
        <v>4441</v>
      </c>
      <c r="L1126" t="s">
        <v>4442</v>
      </c>
      <c r="M1126">
        <v>0.78194444399999996</v>
      </c>
      <c r="N1126">
        <v>0</v>
      </c>
      <c r="O1126">
        <v>0</v>
      </c>
      <c r="P1126">
        <v>14</v>
      </c>
      <c r="Q1126">
        <v>291</v>
      </c>
      <c r="R1126">
        <v>0</v>
      </c>
      <c r="S1126">
        <v>0</v>
      </c>
      <c r="T1126">
        <v>10.947222</v>
      </c>
      <c r="U1126">
        <v>227.54583299999999</v>
      </c>
    </row>
    <row r="1127" spans="1:21" x14ac:dyDescent="0.25">
      <c r="A1127" t="s">
        <v>4443</v>
      </c>
      <c r="B1127">
        <v>1</v>
      </c>
      <c r="C1127" t="s">
        <v>78</v>
      </c>
      <c r="D1127" t="s">
        <v>80</v>
      </c>
      <c r="E1127" t="s">
        <v>4444</v>
      </c>
      <c r="F1127" t="s">
        <v>231</v>
      </c>
      <c r="G1127" t="s">
        <v>71</v>
      </c>
      <c r="H1127" t="s">
        <v>136</v>
      </c>
      <c r="I1127" t="s">
        <v>22</v>
      </c>
      <c r="J1127" t="s">
        <v>131</v>
      </c>
      <c r="K1127" t="s">
        <v>4445</v>
      </c>
      <c r="L1127" t="s">
        <v>4446</v>
      </c>
      <c r="M1127">
        <v>6.9344444440000004</v>
      </c>
      <c r="N1127">
        <v>0</v>
      </c>
      <c r="O1127">
        <v>3</v>
      </c>
      <c r="P1127">
        <v>0</v>
      </c>
      <c r="Q1127">
        <v>0</v>
      </c>
      <c r="R1127">
        <v>0</v>
      </c>
      <c r="S1127">
        <v>20.803332999999999</v>
      </c>
      <c r="T1127">
        <v>0</v>
      </c>
      <c r="U1127">
        <v>0</v>
      </c>
    </row>
    <row r="1128" spans="1:21" x14ac:dyDescent="0.25">
      <c r="A1128" t="s">
        <v>4447</v>
      </c>
      <c r="B1128">
        <v>1</v>
      </c>
      <c r="C1128" t="s">
        <v>79</v>
      </c>
      <c r="D1128" t="s">
        <v>114</v>
      </c>
      <c r="E1128" t="s">
        <v>4448</v>
      </c>
      <c r="F1128" t="s">
        <v>313</v>
      </c>
      <c r="G1128" t="s">
        <v>71</v>
      </c>
      <c r="H1128" t="s">
        <v>136</v>
      </c>
      <c r="I1128" t="s">
        <v>22</v>
      </c>
      <c r="J1128" t="s">
        <v>131</v>
      </c>
      <c r="K1128" t="s">
        <v>4449</v>
      </c>
      <c r="L1128" t="s">
        <v>4450</v>
      </c>
      <c r="M1128">
        <v>1.0575000000000001</v>
      </c>
      <c r="N1128">
        <v>0</v>
      </c>
      <c r="O1128">
        <v>50</v>
      </c>
      <c r="P1128">
        <v>0</v>
      </c>
      <c r="Q1128">
        <v>0</v>
      </c>
      <c r="R1128">
        <v>0</v>
      </c>
      <c r="S1128">
        <v>52.875</v>
      </c>
      <c r="T1128">
        <v>0</v>
      </c>
      <c r="U1128">
        <v>0</v>
      </c>
    </row>
    <row r="1129" spans="1:21" x14ac:dyDescent="0.25">
      <c r="A1129" t="s">
        <v>4451</v>
      </c>
      <c r="B1129">
        <v>1</v>
      </c>
      <c r="C1129" t="s">
        <v>78</v>
      </c>
      <c r="D1129" t="s">
        <v>85</v>
      </c>
      <c r="E1129" t="s">
        <v>4452</v>
      </c>
      <c r="F1129" t="s">
        <v>231</v>
      </c>
      <c r="G1129" t="s">
        <v>71</v>
      </c>
      <c r="H1129" t="s">
        <v>136</v>
      </c>
      <c r="I1129" t="s">
        <v>22</v>
      </c>
      <c r="J1129" t="s">
        <v>131</v>
      </c>
      <c r="K1129" t="s">
        <v>4453</v>
      </c>
      <c r="L1129" t="s">
        <v>4454</v>
      </c>
      <c r="M1129">
        <v>3.508888888</v>
      </c>
      <c r="N1129">
        <v>0</v>
      </c>
      <c r="O1129">
        <v>1</v>
      </c>
      <c r="P1129">
        <v>0</v>
      </c>
      <c r="Q1129">
        <v>0</v>
      </c>
      <c r="R1129">
        <v>0</v>
      </c>
      <c r="S1129">
        <v>3.5088889999999999</v>
      </c>
      <c r="T1129">
        <v>0</v>
      </c>
      <c r="U1129">
        <v>0</v>
      </c>
    </row>
    <row r="1130" spans="1:21" x14ac:dyDescent="0.25">
      <c r="A1130" t="s">
        <v>4455</v>
      </c>
      <c r="B1130">
        <v>1</v>
      </c>
      <c r="C1130" t="s">
        <v>78</v>
      </c>
      <c r="D1130" t="s">
        <v>82</v>
      </c>
      <c r="E1130" t="s">
        <v>4456</v>
      </c>
      <c r="F1130" t="s">
        <v>231</v>
      </c>
      <c r="G1130" t="s">
        <v>71</v>
      </c>
      <c r="H1130" t="s">
        <v>136</v>
      </c>
      <c r="I1130" t="s">
        <v>22</v>
      </c>
      <c r="J1130" t="s">
        <v>131</v>
      </c>
      <c r="K1130" t="s">
        <v>4457</v>
      </c>
      <c r="L1130" t="s">
        <v>4458</v>
      </c>
      <c r="M1130">
        <v>11.047499999999999</v>
      </c>
      <c r="N1130">
        <v>0</v>
      </c>
      <c r="O1130">
        <v>21</v>
      </c>
      <c r="P1130">
        <v>0</v>
      </c>
      <c r="Q1130">
        <v>0</v>
      </c>
      <c r="R1130">
        <v>0</v>
      </c>
      <c r="S1130">
        <v>231.9975</v>
      </c>
      <c r="T1130">
        <v>0</v>
      </c>
      <c r="U1130">
        <v>0</v>
      </c>
    </row>
    <row r="1131" spans="1:21" x14ac:dyDescent="0.25">
      <c r="A1131" t="s">
        <v>4459</v>
      </c>
      <c r="B1131">
        <v>1</v>
      </c>
      <c r="C1131" t="s">
        <v>78</v>
      </c>
      <c r="D1131" t="s">
        <v>82</v>
      </c>
      <c r="E1131" t="s">
        <v>4460</v>
      </c>
      <c r="F1131" t="s">
        <v>231</v>
      </c>
      <c r="G1131" t="s">
        <v>71</v>
      </c>
      <c r="H1131" t="s">
        <v>136</v>
      </c>
      <c r="I1131" t="s">
        <v>22</v>
      </c>
      <c r="J1131" t="s">
        <v>131</v>
      </c>
      <c r="K1131" t="s">
        <v>4461</v>
      </c>
      <c r="L1131" t="s">
        <v>4462</v>
      </c>
      <c r="M1131">
        <v>2.3475000000000001</v>
      </c>
      <c r="N1131">
        <v>0</v>
      </c>
      <c r="O1131">
        <v>1</v>
      </c>
      <c r="P1131">
        <v>0</v>
      </c>
      <c r="Q1131">
        <v>0</v>
      </c>
      <c r="R1131">
        <v>0</v>
      </c>
      <c r="S1131">
        <v>2.3475000000000001</v>
      </c>
      <c r="T1131">
        <v>0</v>
      </c>
      <c r="U1131">
        <v>0</v>
      </c>
    </row>
    <row r="1132" spans="1:21" x14ac:dyDescent="0.25">
      <c r="A1132" t="s">
        <v>4463</v>
      </c>
      <c r="B1132">
        <v>1</v>
      </c>
      <c r="C1132" t="s">
        <v>78</v>
      </c>
      <c r="D1132" t="s">
        <v>91</v>
      </c>
      <c r="E1132" t="s">
        <v>4436</v>
      </c>
      <c r="F1132" t="s">
        <v>313</v>
      </c>
      <c r="G1132" t="s">
        <v>71</v>
      </c>
      <c r="H1132" t="s">
        <v>136</v>
      </c>
      <c r="I1132" t="s">
        <v>22</v>
      </c>
      <c r="J1132" t="s">
        <v>131</v>
      </c>
      <c r="K1132" t="s">
        <v>4464</v>
      </c>
      <c r="L1132" t="s">
        <v>4465</v>
      </c>
      <c r="M1132">
        <v>1.1969444440000001</v>
      </c>
      <c r="N1132">
        <v>0</v>
      </c>
      <c r="O1132">
        <v>0</v>
      </c>
      <c r="P1132">
        <v>0</v>
      </c>
      <c r="Q1132">
        <v>1</v>
      </c>
      <c r="R1132">
        <v>0</v>
      </c>
      <c r="S1132">
        <v>0</v>
      </c>
      <c r="T1132">
        <v>0</v>
      </c>
      <c r="U1132">
        <v>1.196944</v>
      </c>
    </row>
    <row r="1133" spans="1:21" x14ac:dyDescent="0.25">
      <c r="A1133" t="s">
        <v>4466</v>
      </c>
      <c r="B1133">
        <v>1</v>
      </c>
      <c r="C1133" t="s">
        <v>78</v>
      </c>
      <c r="D1133" t="s">
        <v>105</v>
      </c>
      <c r="E1133" t="s">
        <v>4467</v>
      </c>
      <c r="F1133" t="s">
        <v>231</v>
      </c>
      <c r="G1133" t="s">
        <v>71</v>
      </c>
      <c r="H1133" t="s">
        <v>136</v>
      </c>
      <c r="I1133" t="s">
        <v>22</v>
      </c>
      <c r="J1133" t="s">
        <v>131</v>
      </c>
      <c r="K1133" t="s">
        <v>4468</v>
      </c>
      <c r="L1133" t="s">
        <v>4469</v>
      </c>
      <c r="M1133">
        <v>3.8105555550000001</v>
      </c>
      <c r="N1133">
        <v>0</v>
      </c>
      <c r="O1133">
        <v>1</v>
      </c>
      <c r="P1133">
        <v>0</v>
      </c>
      <c r="Q1133">
        <v>0</v>
      </c>
      <c r="R1133">
        <v>0</v>
      </c>
      <c r="S1133">
        <v>3.8105560000000001</v>
      </c>
      <c r="T1133">
        <v>0</v>
      </c>
      <c r="U1133">
        <v>0</v>
      </c>
    </row>
    <row r="1134" spans="1:21" x14ac:dyDescent="0.25">
      <c r="A1134" t="s">
        <v>4470</v>
      </c>
      <c r="B1134">
        <v>1</v>
      </c>
      <c r="C1134" t="s">
        <v>78</v>
      </c>
      <c r="D1134" t="s">
        <v>105</v>
      </c>
      <c r="E1134" t="s">
        <v>4471</v>
      </c>
      <c r="F1134" t="s">
        <v>847</v>
      </c>
      <c r="G1134" t="s">
        <v>71</v>
      </c>
      <c r="H1134" t="s">
        <v>136</v>
      </c>
      <c r="I1134" t="s">
        <v>22</v>
      </c>
      <c r="J1134" t="s">
        <v>131</v>
      </c>
      <c r="K1134" t="s">
        <v>4472</v>
      </c>
      <c r="L1134" t="s">
        <v>4473</v>
      </c>
      <c r="M1134">
        <v>6.323611111</v>
      </c>
      <c r="N1134">
        <v>0</v>
      </c>
      <c r="O1134">
        <v>1</v>
      </c>
      <c r="P1134">
        <v>0</v>
      </c>
      <c r="Q1134">
        <v>0</v>
      </c>
      <c r="R1134">
        <v>0</v>
      </c>
      <c r="S1134">
        <v>6.3236109999999996</v>
      </c>
      <c r="T1134">
        <v>0</v>
      </c>
      <c r="U1134">
        <v>0</v>
      </c>
    </row>
    <row r="1135" spans="1:21" x14ac:dyDescent="0.25">
      <c r="A1135" t="s">
        <v>4474</v>
      </c>
      <c r="B1135">
        <v>1</v>
      </c>
      <c r="C1135" t="s">
        <v>78</v>
      </c>
      <c r="D1135" t="s">
        <v>105</v>
      </c>
      <c r="E1135" t="s">
        <v>4475</v>
      </c>
      <c r="F1135" t="s">
        <v>847</v>
      </c>
      <c r="G1135" t="s">
        <v>71</v>
      </c>
      <c r="H1135" t="s">
        <v>136</v>
      </c>
      <c r="I1135" t="s">
        <v>22</v>
      </c>
      <c r="J1135" t="s">
        <v>131</v>
      </c>
      <c r="K1135" t="s">
        <v>4476</v>
      </c>
      <c r="L1135" t="s">
        <v>4477</v>
      </c>
      <c r="M1135">
        <v>2.2574999999999998</v>
      </c>
      <c r="N1135">
        <v>0</v>
      </c>
      <c r="O1135">
        <v>1</v>
      </c>
      <c r="P1135">
        <v>0</v>
      </c>
      <c r="Q1135">
        <v>0</v>
      </c>
      <c r="R1135">
        <v>0</v>
      </c>
      <c r="S1135">
        <v>2.2574999999999998</v>
      </c>
      <c r="T1135">
        <v>0</v>
      </c>
      <c r="U1135">
        <v>0</v>
      </c>
    </row>
    <row r="1136" spans="1:21" x14ac:dyDescent="0.25">
      <c r="A1136" t="s">
        <v>4478</v>
      </c>
      <c r="B1136">
        <v>1</v>
      </c>
      <c r="C1136" t="s">
        <v>78</v>
      </c>
      <c r="D1136" t="s">
        <v>105</v>
      </c>
      <c r="E1136" t="s">
        <v>4475</v>
      </c>
      <c r="F1136" t="s">
        <v>934</v>
      </c>
      <c r="G1136" t="s">
        <v>71</v>
      </c>
      <c r="H1136" t="s">
        <v>136</v>
      </c>
      <c r="I1136" t="s">
        <v>22</v>
      </c>
      <c r="J1136" t="s">
        <v>131</v>
      </c>
      <c r="K1136" t="s">
        <v>4479</v>
      </c>
      <c r="L1136" t="s">
        <v>4480</v>
      </c>
      <c r="M1136">
        <v>1.798611111</v>
      </c>
      <c r="N1136">
        <v>0</v>
      </c>
      <c r="O1136">
        <v>1</v>
      </c>
      <c r="P1136">
        <v>0</v>
      </c>
      <c r="Q1136">
        <v>0</v>
      </c>
      <c r="R1136">
        <v>0</v>
      </c>
      <c r="S1136">
        <v>1.798611</v>
      </c>
      <c r="T1136">
        <v>0</v>
      </c>
      <c r="U1136">
        <v>0</v>
      </c>
    </row>
    <row r="1137" spans="1:21" x14ac:dyDescent="0.25">
      <c r="A1137" t="s">
        <v>4481</v>
      </c>
      <c r="B1137">
        <v>1</v>
      </c>
      <c r="C1137" t="s">
        <v>79</v>
      </c>
      <c r="D1137" t="s">
        <v>112</v>
      </c>
      <c r="E1137" t="s">
        <v>4482</v>
      </c>
      <c r="F1137" t="s">
        <v>231</v>
      </c>
      <c r="G1137" t="s">
        <v>71</v>
      </c>
      <c r="H1137" t="s">
        <v>136</v>
      </c>
      <c r="I1137" t="s">
        <v>22</v>
      </c>
      <c r="J1137" t="s">
        <v>131</v>
      </c>
      <c r="K1137" t="s">
        <v>4483</v>
      </c>
      <c r="L1137" t="s">
        <v>4484</v>
      </c>
      <c r="M1137">
        <v>10.479444444</v>
      </c>
      <c r="N1137">
        <v>0</v>
      </c>
      <c r="O1137">
        <v>1</v>
      </c>
      <c r="P1137">
        <v>0</v>
      </c>
      <c r="Q1137">
        <v>0</v>
      </c>
      <c r="R1137">
        <v>0</v>
      </c>
      <c r="S1137">
        <v>10.479444000000001</v>
      </c>
      <c r="T1137">
        <v>0</v>
      </c>
      <c r="U1137">
        <v>0</v>
      </c>
    </row>
    <row r="1138" spans="1:21" x14ac:dyDescent="0.25">
      <c r="A1138" t="s">
        <v>4485</v>
      </c>
      <c r="B1138">
        <v>1</v>
      </c>
      <c r="C1138" t="s">
        <v>78</v>
      </c>
      <c r="D1138" t="s">
        <v>105</v>
      </c>
      <c r="E1138" t="s">
        <v>1285</v>
      </c>
      <c r="F1138" t="s">
        <v>166</v>
      </c>
      <c r="G1138" t="s">
        <v>72</v>
      </c>
      <c r="H1138" t="s">
        <v>136</v>
      </c>
      <c r="I1138" t="s">
        <v>22</v>
      </c>
      <c r="J1138" t="s">
        <v>131</v>
      </c>
      <c r="K1138" t="s">
        <v>4486</v>
      </c>
      <c r="L1138" t="s">
        <v>4487</v>
      </c>
      <c r="M1138">
        <v>0.18548611100000001</v>
      </c>
      <c r="N1138">
        <v>1</v>
      </c>
      <c r="O1138">
        <v>405</v>
      </c>
      <c r="P1138">
        <v>3</v>
      </c>
      <c r="Q1138">
        <v>2</v>
      </c>
      <c r="R1138">
        <v>0.18548600000000001</v>
      </c>
      <c r="S1138">
        <v>75.121875000000003</v>
      </c>
      <c r="T1138">
        <v>0.55645800000000001</v>
      </c>
      <c r="U1138">
        <v>0.37097200000000002</v>
      </c>
    </row>
    <row r="1139" spans="1:21" x14ac:dyDescent="0.25">
      <c r="A1139" t="s">
        <v>4488</v>
      </c>
      <c r="B1139">
        <v>1</v>
      </c>
      <c r="C1139" t="s">
        <v>78</v>
      </c>
      <c r="D1139" t="s">
        <v>105</v>
      </c>
      <c r="E1139" t="s">
        <v>4489</v>
      </c>
      <c r="F1139" t="s">
        <v>231</v>
      </c>
      <c r="G1139" t="s">
        <v>71</v>
      </c>
      <c r="H1139" t="s">
        <v>136</v>
      </c>
      <c r="I1139" t="s">
        <v>22</v>
      </c>
      <c r="J1139" t="s">
        <v>131</v>
      </c>
      <c r="K1139" t="s">
        <v>4490</v>
      </c>
      <c r="L1139" t="s">
        <v>4491</v>
      </c>
      <c r="M1139">
        <v>3.09</v>
      </c>
      <c r="N1139">
        <v>0</v>
      </c>
      <c r="O1139">
        <v>1</v>
      </c>
      <c r="P1139">
        <v>0</v>
      </c>
      <c r="Q1139">
        <v>0</v>
      </c>
      <c r="R1139">
        <v>0</v>
      </c>
      <c r="S1139">
        <v>3.09</v>
      </c>
      <c r="T1139">
        <v>0</v>
      </c>
      <c r="U1139">
        <v>0</v>
      </c>
    </row>
    <row r="1140" spans="1:21" x14ac:dyDescent="0.25">
      <c r="A1140" t="s">
        <v>4492</v>
      </c>
      <c r="B1140">
        <v>1</v>
      </c>
      <c r="C1140" t="s">
        <v>78</v>
      </c>
      <c r="D1140" t="s">
        <v>105</v>
      </c>
      <c r="E1140" t="s">
        <v>839</v>
      </c>
      <c r="F1140" t="s">
        <v>523</v>
      </c>
      <c r="G1140" t="s">
        <v>72</v>
      </c>
      <c r="H1140" t="s">
        <v>136</v>
      </c>
      <c r="I1140" t="s">
        <v>22</v>
      </c>
      <c r="J1140" t="s">
        <v>131</v>
      </c>
      <c r="K1140" t="s">
        <v>4493</v>
      </c>
      <c r="L1140" t="s">
        <v>4494</v>
      </c>
      <c r="M1140">
        <v>7.7450000000000001</v>
      </c>
      <c r="N1140">
        <v>0</v>
      </c>
      <c r="O1140">
        <v>293</v>
      </c>
      <c r="P1140">
        <v>108</v>
      </c>
      <c r="Q1140">
        <v>24</v>
      </c>
      <c r="R1140">
        <v>0</v>
      </c>
      <c r="S1140">
        <v>2269.2849999999999</v>
      </c>
      <c r="T1140">
        <v>836.46</v>
      </c>
      <c r="U1140">
        <v>185.88</v>
      </c>
    </row>
    <row r="1141" spans="1:21" x14ac:dyDescent="0.25">
      <c r="A1141" t="s">
        <v>4495</v>
      </c>
      <c r="B1141">
        <v>1</v>
      </c>
      <c r="C1141" t="s">
        <v>78</v>
      </c>
      <c r="D1141" t="s">
        <v>105</v>
      </c>
      <c r="E1141" t="s">
        <v>4496</v>
      </c>
      <c r="F1141" t="s">
        <v>934</v>
      </c>
      <c r="G1141" t="s">
        <v>71</v>
      </c>
      <c r="H1141" t="s">
        <v>136</v>
      </c>
      <c r="I1141" t="s">
        <v>22</v>
      </c>
      <c r="J1141" t="s">
        <v>131</v>
      </c>
      <c r="K1141" t="s">
        <v>4497</v>
      </c>
      <c r="L1141" t="s">
        <v>4498</v>
      </c>
      <c r="M1141">
        <v>0.694722222</v>
      </c>
      <c r="N1141">
        <v>0</v>
      </c>
      <c r="O1141">
        <v>1</v>
      </c>
      <c r="P1141">
        <v>0</v>
      </c>
      <c r="Q1141">
        <v>0</v>
      </c>
      <c r="R1141">
        <v>0</v>
      </c>
      <c r="S1141">
        <v>0.69472199999999995</v>
      </c>
      <c r="T1141">
        <v>0</v>
      </c>
      <c r="U1141">
        <v>0</v>
      </c>
    </row>
    <row r="1142" spans="1:21" x14ac:dyDescent="0.25">
      <c r="A1142" t="s">
        <v>4499</v>
      </c>
      <c r="B1142">
        <v>1</v>
      </c>
      <c r="C1142" t="s">
        <v>79</v>
      </c>
      <c r="D1142" t="s">
        <v>124</v>
      </c>
      <c r="E1142" t="s">
        <v>4500</v>
      </c>
      <c r="F1142" t="s">
        <v>892</v>
      </c>
      <c r="G1142" t="s">
        <v>71</v>
      </c>
      <c r="H1142" t="s">
        <v>136</v>
      </c>
      <c r="I1142" t="s">
        <v>22</v>
      </c>
      <c r="J1142" t="s">
        <v>131</v>
      </c>
      <c r="K1142" t="s">
        <v>4501</v>
      </c>
      <c r="L1142" t="s">
        <v>4502</v>
      </c>
      <c r="M1142">
        <v>2.3136111110000002</v>
      </c>
      <c r="N1142">
        <v>0</v>
      </c>
      <c r="O1142">
        <v>113</v>
      </c>
      <c r="P1142">
        <v>0</v>
      </c>
      <c r="Q1142">
        <v>0</v>
      </c>
      <c r="R1142">
        <v>0</v>
      </c>
      <c r="S1142">
        <v>261.43805600000002</v>
      </c>
      <c r="T1142">
        <v>0</v>
      </c>
      <c r="U1142">
        <v>0</v>
      </c>
    </row>
    <row r="1143" spans="1:21" x14ac:dyDescent="0.25">
      <c r="A1143" t="s">
        <v>4503</v>
      </c>
      <c r="B1143">
        <v>1</v>
      </c>
      <c r="C1143" t="s">
        <v>79</v>
      </c>
      <c r="D1143" t="s">
        <v>124</v>
      </c>
      <c r="E1143" t="s">
        <v>4504</v>
      </c>
      <c r="F1143" t="s">
        <v>166</v>
      </c>
      <c r="G1143" t="s">
        <v>72</v>
      </c>
      <c r="H1143" t="s">
        <v>136</v>
      </c>
      <c r="I1143" t="s">
        <v>22</v>
      </c>
      <c r="J1143" t="s">
        <v>131</v>
      </c>
      <c r="K1143" t="s">
        <v>4505</v>
      </c>
      <c r="L1143" t="s">
        <v>4506</v>
      </c>
      <c r="M1143">
        <v>2.0978972219999998</v>
      </c>
      <c r="N1143">
        <v>0</v>
      </c>
      <c r="O1143">
        <v>0</v>
      </c>
      <c r="P1143">
        <v>75</v>
      </c>
      <c r="Q1143">
        <v>3353</v>
      </c>
      <c r="R1143">
        <v>0</v>
      </c>
      <c r="S1143">
        <v>0</v>
      </c>
      <c r="T1143">
        <v>157.34229199999999</v>
      </c>
      <c r="U1143">
        <v>7034.2493850000001</v>
      </c>
    </row>
    <row r="1144" spans="1:21" x14ac:dyDescent="0.25">
      <c r="A1144" t="s">
        <v>4507</v>
      </c>
      <c r="B1144">
        <v>1</v>
      </c>
      <c r="C1144" t="s">
        <v>78</v>
      </c>
      <c r="D1144" t="s">
        <v>81</v>
      </c>
      <c r="E1144" t="s">
        <v>4508</v>
      </c>
      <c r="F1144" t="s">
        <v>2201</v>
      </c>
      <c r="G1144" t="s">
        <v>71</v>
      </c>
      <c r="H1144" t="s">
        <v>136</v>
      </c>
      <c r="I1144" t="s">
        <v>22</v>
      </c>
      <c r="J1144" t="s">
        <v>221</v>
      </c>
      <c r="K1144" t="s">
        <v>4509</v>
      </c>
      <c r="L1144" t="s">
        <v>4510</v>
      </c>
      <c r="M1144">
        <v>1.578333333</v>
      </c>
      <c r="N1144">
        <v>0</v>
      </c>
      <c r="O1144">
        <v>48</v>
      </c>
      <c r="P1144">
        <v>0</v>
      </c>
      <c r="Q1144">
        <v>0</v>
      </c>
      <c r="R1144">
        <v>0</v>
      </c>
      <c r="S1144">
        <v>75.760000000000005</v>
      </c>
      <c r="T1144">
        <v>0</v>
      </c>
      <c r="U1144">
        <v>0</v>
      </c>
    </row>
    <row r="1145" spans="1:21" x14ac:dyDescent="0.25">
      <c r="A1145" t="s">
        <v>4511</v>
      </c>
      <c r="B1145">
        <v>1</v>
      </c>
      <c r="C1145" t="s">
        <v>79</v>
      </c>
      <c r="D1145" t="s">
        <v>124</v>
      </c>
      <c r="E1145" t="s">
        <v>4512</v>
      </c>
      <c r="F1145" t="s">
        <v>296</v>
      </c>
      <c r="G1145" t="s">
        <v>72</v>
      </c>
      <c r="H1145" t="s">
        <v>136</v>
      </c>
      <c r="I1145" t="s">
        <v>22</v>
      </c>
      <c r="J1145" t="s">
        <v>221</v>
      </c>
      <c r="K1145" t="s">
        <v>4513</v>
      </c>
      <c r="L1145" t="s">
        <v>4514</v>
      </c>
      <c r="M1145">
        <v>0.69555</v>
      </c>
      <c r="N1145">
        <v>31</v>
      </c>
      <c r="O1145">
        <v>7440</v>
      </c>
      <c r="P1145">
        <v>36</v>
      </c>
      <c r="Q1145">
        <v>135</v>
      </c>
      <c r="R1145">
        <v>21.562049999999999</v>
      </c>
      <c r="S1145">
        <v>5174.8919999999998</v>
      </c>
      <c r="T1145">
        <v>25.0398</v>
      </c>
      <c r="U1145">
        <v>93.899249999999995</v>
      </c>
    </row>
    <row r="1146" spans="1:21" x14ac:dyDescent="0.25">
      <c r="A1146" t="s">
        <v>4515</v>
      </c>
      <c r="B1146">
        <v>1</v>
      </c>
      <c r="C1146" t="s">
        <v>79</v>
      </c>
      <c r="D1146" t="s">
        <v>124</v>
      </c>
      <c r="E1146" t="s">
        <v>4512</v>
      </c>
      <c r="F1146" t="s">
        <v>296</v>
      </c>
      <c r="G1146" t="s">
        <v>72</v>
      </c>
      <c r="H1146" t="s">
        <v>136</v>
      </c>
      <c r="I1146" t="s">
        <v>22</v>
      </c>
      <c r="J1146" t="s">
        <v>221</v>
      </c>
      <c r="K1146" t="s">
        <v>4516</v>
      </c>
      <c r="L1146" t="s">
        <v>4517</v>
      </c>
      <c r="M1146">
        <v>2.0398499999999999</v>
      </c>
      <c r="N1146">
        <v>31</v>
      </c>
      <c r="O1146">
        <v>7440</v>
      </c>
      <c r="P1146">
        <v>36</v>
      </c>
      <c r="Q1146">
        <v>135</v>
      </c>
      <c r="R1146">
        <v>63.235349999999997</v>
      </c>
      <c r="S1146">
        <v>15176.484</v>
      </c>
      <c r="T1146">
        <v>73.434600000000003</v>
      </c>
      <c r="U1146">
        <v>275.37975</v>
      </c>
    </row>
    <row r="1147" spans="1:21" x14ac:dyDescent="0.25">
      <c r="A1147" t="s">
        <v>4518</v>
      </c>
      <c r="B1147">
        <v>1</v>
      </c>
      <c r="C1147" t="s">
        <v>79</v>
      </c>
      <c r="D1147" t="s">
        <v>124</v>
      </c>
      <c r="E1147" t="s">
        <v>4519</v>
      </c>
      <c r="F1147" t="s">
        <v>985</v>
      </c>
      <c r="G1147" t="s">
        <v>71</v>
      </c>
      <c r="H1147" t="s">
        <v>136</v>
      </c>
      <c r="I1147" t="s">
        <v>22</v>
      </c>
      <c r="J1147" t="s">
        <v>131</v>
      </c>
      <c r="K1147" t="s">
        <v>4520</v>
      </c>
      <c r="L1147" t="s">
        <v>4521</v>
      </c>
      <c r="M1147">
        <v>1.015833333</v>
      </c>
      <c r="N1147">
        <v>0</v>
      </c>
      <c r="O1147">
        <v>144</v>
      </c>
      <c r="P1147">
        <v>0</v>
      </c>
      <c r="Q1147">
        <v>0</v>
      </c>
      <c r="R1147">
        <v>0</v>
      </c>
      <c r="S1147">
        <v>146.28</v>
      </c>
      <c r="T1147">
        <v>0</v>
      </c>
      <c r="U1147">
        <v>0</v>
      </c>
    </row>
    <row r="1148" spans="1:21" x14ac:dyDescent="0.25">
      <c r="A1148" t="s">
        <v>4522</v>
      </c>
      <c r="B1148">
        <v>1</v>
      </c>
      <c r="C1148" t="s">
        <v>79</v>
      </c>
      <c r="D1148" t="s">
        <v>124</v>
      </c>
      <c r="E1148" t="s">
        <v>1994</v>
      </c>
      <c r="F1148" t="s">
        <v>166</v>
      </c>
      <c r="G1148" t="s">
        <v>72</v>
      </c>
      <c r="H1148" t="s">
        <v>136</v>
      </c>
      <c r="I1148" t="s">
        <v>22</v>
      </c>
      <c r="J1148" t="s">
        <v>131</v>
      </c>
      <c r="K1148" t="s">
        <v>4523</v>
      </c>
      <c r="L1148" t="s">
        <v>4524</v>
      </c>
      <c r="M1148">
        <v>1.4527777770000001</v>
      </c>
      <c r="N1148">
        <v>56</v>
      </c>
      <c r="O1148">
        <v>91</v>
      </c>
      <c r="P1148">
        <v>1</v>
      </c>
      <c r="Q1148">
        <v>0</v>
      </c>
      <c r="R1148">
        <v>81.355556000000007</v>
      </c>
      <c r="S1148">
        <v>132.202778</v>
      </c>
      <c r="T1148">
        <v>1.4527779999999999</v>
      </c>
      <c r="U1148">
        <v>0</v>
      </c>
    </row>
    <row r="1149" spans="1:21" x14ac:dyDescent="0.25">
      <c r="A1149" t="s">
        <v>4525</v>
      </c>
      <c r="B1149">
        <v>1</v>
      </c>
      <c r="C1149" t="s">
        <v>79</v>
      </c>
      <c r="D1149" t="s">
        <v>124</v>
      </c>
      <c r="E1149" t="s">
        <v>4526</v>
      </c>
      <c r="F1149" t="s">
        <v>847</v>
      </c>
      <c r="G1149" t="s">
        <v>71</v>
      </c>
      <c r="H1149" t="s">
        <v>136</v>
      </c>
      <c r="I1149" t="s">
        <v>22</v>
      </c>
      <c r="J1149" t="s">
        <v>131</v>
      </c>
      <c r="K1149" t="s">
        <v>4527</v>
      </c>
      <c r="L1149" t="s">
        <v>4528</v>
      </c>
      <c r="M1149">
        <v>0.35444444400000003</v>
      </c>
      <c r="N1149">
        <v>0</v>
      </c>
      <c r="O1149">
        <v>1</v>
      </c>
      <c r="P1149">
        <v>0</v>
      </c>
      <c r="Q1149">
        <v>0</v>
      </c>
      <c r="R1149">
        <v>0</v>
      </c>
      <c r="S1149">
        <v>0.35444399999999998</v>
      </c>
      <c r="T1149">
        <v>0</v>
      </c>
      <c r="U1149">
        <v>0</v>
      </c>
    </row>
    <row r="1150" spans="1:21" x14ac:dyDescent="0.25">
      <c r="A1150" t="s">
        <v>4529</v>
      </c>
      <c r="B1150">
        <v>1</v>
      </c>
      <c r="C1150" t="s">
        <v>78</v>
      </c>
      <c r="D1150" t="s">
        <v>105</v>
      </c>
      <c r="E1150" t="s">
        <v>4530</v>
      </c>
      <c r="F1150" t="s">
        <v>231</v>
      </c>
      <c r="G1150" t="s">
        <v>71</v>
      </c>
      <c r="H1150" t="s">
        <v>136</v>
      </c>
      <c r="I1150" t="s">
        <v>22</v>
      </c>
      <c r="J1150" t="s">
        <v>131</v>
      </c>
      <c r="K1150" t="s">
        <v>4531</v>
      </c>
      <c r="L1150" t="s">
        <v>4532</v>
      </c>
      <c r="M1150">
        <v>2.2372222220000002</v>
      </c>
      <c r="N1150">
        <v>0</v>
      </c>
      <c r="O1150">
        <v>2</v>
      </c>
      <c r="P1150">
        <v>0</v>
      </c>
      <c r="Q1150">
        <v>0</v>
      </c>
      <c r="R1150">
        <v>0</v>
      </c>
      <c r="S1150">
        <v>4.4744440000000001</v>
      </c>
      <c r="T1150">
        <v>0</v>
      </c>
      <c r="U1150">
        <v>0</v>
      </c>
    </row>
    <row r="1151" spans="1:21" x14ac:dyDescent="0.25">
      <c r="A1151" t="s">
        <v>4533</v>
      </c>
      <c r="B1151">
        <v>1</v>
      </c>
      <c r="C1151" t="s">
        <v>79</v>
      </c>
      <c r="D1151" t="s">
        <v>108</v>
      </c>
      <c r="E1151" t="s">
        <v>4534</v>
      </c>
      <c r="F1151" t="s">
        <v>166</v>
      </c>
      <c r="G1151" t="s">
        <v>72</v>
      </c>
      <c r="H1151" t="s">
        <v>136</v>
      </c>
      <c r="I1151" t="s">
        <v>22</v>
      </c>
      <c r="J1151" t="s">
        <v>131</v>
      </c>
      <c r="K1151" t="s">
        <v>4535</v>
      </c>
      <c r="L1151" t="s">
        <v>4536</v>
      </c>
      <c r="M1151">
        <v>0.55527777700000003</v>
      </c>
      <c r="N1151">
        <v>0</v>
      </c>
      <c r="O1151">
        <v>0</v>
      </c>
      <c r="P1151">
        <v>70</v>
      </c>
      <c r="Q1151">
        <v>180</v>
      </c>
      <c r="R1151">
        <v>0</v>
      </c>
      <c r="S1151">
        <v>0</v>
      </c>
      <c r="T1151">
        <v>38.869444000000001</v>
      </c>
      <c r="U1151">
        <v>99.95</v>
      </c>
    </row>
    <row r="1152" spans="1:21" x14ac:dyDescent="0.25">
      <c r="A1152" t="s">
        <v>4537</v>
      </c>
      <c r="B1152">
        <v>1</v>
      </c>
      <c r="C1152" t="s">
        <v>78</v>
      </c>
      <c r="D1152" t="s">
        <v>93</v>
      </c>
      <c r="E1152" t="s">
        <v>4538</v>
      </c>
      <c r="F1152" t="s">
        <v>231</v>
      </c>
      <c r="G1152" t="s">
        <v>71</v>
      </c>
      <c r="H1152" t="s">
        <v>136</v>
      </c>
      <c r="I1152" t="s">
        <v>22</v>
      </c>
      <c r="J1152" t="s">
        <v>131</v>
      </c>
      <c r="K1152" t="s">
        <v>4539</v>
      </c>
      <c r="L1152" t="s">
        <v>4540</v>
      </c>
      <c r="M1152">
        <v>26.643333333000001</v>
      </c>
      <c r="N1152">
        <v>0</v>
      </c>
      <c r="O1152">
        <v>0</v>
      </c>
      <c r="P1152">
        <v>0</v>
      </c>
      <c r="Q1152">
        <v>1</v>
      </c>
      <c r="R1152">
        <v>0</v>
      </c>
      <c r="S1152">
        <v>0</v>
      </c>
      <c r="T1152">
        <v>0</v>
      </c>
      <c r="U1152">
        <v>26.643332999999998</v>
      </c>
    </row>
    <row r="1153" spans="1:21" x14ac:dyDescent="0.25">
      <c r="A1153" t="s">
        <v>4541</v>
      </c>
      <c r="B1153">
        <v>1</v>
      </c>
      <c r="C1153" t="s">
        <v>79</v>
      </c>
      <c r="D1153" t="s">
        <v>108</v>
      </c>
      <c r="E1153" t="s">
        <v>4542</v>
      </c>
      <c r="F1153" t="s">
        <v>1016</v>
      </c>
      <c r="G1153" t="s">
        <v>72</v>
      </c>
      <c r="H1153" t="s">
        <v>136</v>
      </c>
      <c r="I1153" t="s">
        <v>22</v>
      </c>
      <c r="J1153" t="s">
        <v>131</v>
      </c>
      <c r="K1153" t="s">
        <v>4543</v>
      </c>
      <c r="L1153" t="s">
        <v>4544</v>
      </c>
      <c r="M1153">
        <v>2.1555555549999998</v>
      </c>
      <c r="N1153">
        <v>0</v>
      </c>
      <c r="O1153">
        <v>0</v>
      </c>
      <c r="P1153">
        <v>65</v>
      </c>
      <c r="Q1153">
        <v>48</v>
      </c>
      <c r="R1153">
        <v>0</v>
      </c>
      <c r="S1153">
        <v>0</v>
      </c>
      <c r="T1153">
        <v>140.11111099999999</v>
      </c>
      <c r="U1153">
        <v>103.466667</v>
      </c>
    </row>
    <row r="1154" spans="1:21" x14ac:dyDescent="0.25">
      <c r="A1154" t="s">
        <v>4545</v>
      </c>
      <c r="B1154">
        <v>1</v>
      </c>
      <c r="C1154" t="s">
        <v>78</v>
      </c>
      <c r="D1154" t="s">
        <v>105</v>
      </c>
      <c r="E1154" t="s">
        <v>4546</v>
      </c>
      <c r="F1154" t="s">
        <v>231</v>
      </c>
      <c r="G1154" t="s">
        <v>71</v>
      </c>
      <c r="H1154" t="s">
        <v>136</v>
      </c>
      <c r="I1154" t="s">
        <v>22</v>
      </c>
      <c r="J1154" t="s">
        <v>131</v>
      </c>
      <c r="K1154" t="s">
        <v>4547</v>
      </c>
      <c r="L1154" t="s">
        <v>4548</v>
      </c>
      <c r="M1154">
        <v>3.1972222220000002</v>
      </c>
      <c r="N1154">
        <v>0</v>
      </c>
      <c r="O1154">
        <v>2</v>
      </c>
      <c r="P1154">
        <v>0</v>
      </c>
      <c r="Q1154">
        <v>0</v>
      </c>
      <c r="R1154">
        <v>0</v>
      </c>
      <c r="S1154">
        <v>6.394444</v>
      </c>
      <c r="T1154">
        <v>0</v>
      </c>
      <c r="U1154">
        <v>0</v>
      </c>
    </row>
    <row r="1155" spans="1:21" x14ac:dyDescent="0.25">
      <c r="A1155" t="s">
        <v>4549</v>
      </c>
      <c r="B1155">
        <v>1</v>
      </c>
      <c r="C1155" t="s">
        <v>78</v>
      </c>
      <c r="D1155" t="s">
        <v>81</v>
      </c>
      <c r="E1155" t="s">
        <v>4550</v>
      </c>
      <c r="F1155" t="s">
        <v>2201</v>
      </c>
      <c r="G1155" t="s">
        <v>72</v>
      </c>
      <c r="H1155" t="s">
        <v>136</v>
      </c>
      <c r="I1155" t="s">
        <v>22</v>
      </c>
      <c r="J1155" t="s">
        <v>221</v>
      </c>
      <c r="K1155" t="s">
        <v>4551</v>
      </c>
      <c r="L1155" t="s">
        <v>4552</v>
      </c>
      <c r="M1155">
        <v>0.77014444400000004</v>
      </c>
      <c r="N1155">
        <v>0</v>
      </c>
      <c r="O1155">
        <v>48</v>
      </c>
      <c r="P1155">
        <v>0</v>
      </c>
      <c r="Q1155">
        <v>0</v>
      </c>
      <c r="R1155">
        <v>0</v>
      </c>
      <c r="S1155">
        <v>36.966932999999997</v>
      </c>
      <c r="T1155">
        <v>0</v>
      </c>
      <c r="U1155">
        <v>0</v>
      </c>
    </row>
    <row r="1156" spans="1:21" x14ac:dyDescent="0.25">
      <c r="A1156" t="s">
        <v>4553</v>
      </c>
      <c r="B1156">
        <v>1</v>
      </c>
      <c r="C1156" t="s">
        <v>78</v>
      </c>
      <c r="D1156" t="s">
        <v>90</v>
      </c>
      <c r="E1156" t="s">
        <v>4554</v>
      </c>
      <c r="F1156" t="s">
        <v>416</v>
      </c>
      <c r="G1156" t="s">
        <v>71</v>
      </c>
      <c r="H1156" t="s">
        <v>136</v>
      </c>
      <c r="I1156" t="s">
        <v>22</v>
      </c>
      <c r="J1156" t="s">
        <v>131</v>
      </c>
      <c r="K1156" t="s">
        <v>4555</v>
      </c>
      <c r="L1156" t="s">
        <v>4556</v>
      </c>
      <c r="M1156">
        <v>1.3677777769999999</v>
      </c>
      <c r="N1156">
        <v>0</v>
      </c>
      <c r="O1156">
        <v>0</v>
      </c>
      <c r="P1156">
        <v>0</v>
      </c>
      <c r="Q1156">
        <v>1</v>
      </c>
      <c r="R1156">
        <v>0</v>
      </c>
      <c r="S1156">
        <v>0</v>
      </c>
      <c r="T1156">
        <v>0</v>
      </c>
      <c r="U1156">
        <v>1.3677779999999999</v>
      </c>
    </row>
    <row r="1157" spans="1:21" x14ac:dyDescent="0.25">
      <c r="A1157" t="s">
        <v>4557</v>
      </c>
      <c r="B1157">
        <v>1</v>
      </c>
      <c r="C1157" t="s">
        <v>78</v>
      </c>
      <c r="D1157" t="s">
        <v>105</v>
      </c>
      <c r="E1157" t="s">
        <v>4558</v>
      </c>
      <c r="F1157" t="s">
        <v>847</v>
      </c>
      <c r="G1157" t="s">
        <v>71</v>
      </c>
      <c r="H1157" t="s">
        <v>136</v>
      </c>
      <c r="I1157" t="s">
        <v>22</v>
      </c>
      <c r="J1157" t="s">
        <v>131</v>
      </c>
      <c r="K1157" t="s">
        <v>4559</v>
      </c>
      <c r="L1157" t="s">
        <v>4560</v>
      </c>
      <c r="M1157">
        <v>25.987222222</v>
      </c>
      <c r="N1157">
        <v>0</v>
      </c>
      <c r="O1157">
        <v>7</v>
      </c>
      <c r="P1157">
        <v>0</v>
      </c>
      <c r="Q1157">
        <v>0</v>
      </c>
      <c r="R1157">
        <v>0</v>
      </c>
      <c r="S1157">
        <v>181.91055600000001</v>
      </c>
      <c r="T1157">
        <v>0</v>
      </c>
      <c r="U1157">
        <v>0</v>
      </c>
    </row>
    <row r="1158" spans="1:21" x14ac:dyDescent="0.25">
      <c r="A1158" t="s">
        <v>4561</v>
      </c>
      <c r="B1158">
        <v>1</v>
      </c>
      <c r="C1158" t="s">
        <v>78</v>
      </c>
      <c r="D1158" t="s">
        <v>90</v>
      </c>
      <c r="E1158" t="s">
        <v>4562</v>
      </c>
      <c r="F1158" t="s">
        <v>934</v>
      </c>
      <c r="G1158" t="s">
        <v>71</v>
      </c>
      <c r="H1158" t="s">
        <v>136</v>
      </c>
      <c r="I1158" t="s">
        <v>22</v>
      </c>
      <c r="J1158" t="s">
        <v>131</v>
      </c>
      <c r="K1158" t="s">
        <v>4563</v>
      </c>
      <c r="L1158" t="s">
        <v>4564</v>
      </c>
      <c r="M1158">
        <v>0.99722222199999999</v>
      </c>
      <c r="N1158">
        <v>0</v>
      </c>
      <c r="O1158">
        <v>1</v>
      </c>
      <c r="P1158">
        <v>0</v>
      </c>
      <c r="Q1158">
        <v>0</v>
      </c>
      <c r="R1158">
        <v>0</v>
      </c>
      <c r="S1158">
        <v>0.99722200000000005</v>
      </c>
      <c r="T1158">
        <v>0</v>
      </c>
      <c r="U1158">
        <v>0</v>
      </c>
    </row>
    <row r="1159" spans="1:21" x14ac:dyDescent="0.25">
      <c r="A1159" t="s">
        <v>4565</v>
      </c>
      <c r="B1159">
        <v>1</v>
      </c>
      <c r="C1159" t="s">
        <v>78</v>
      </c>
      <c r="D1159" t="s">
        <v>103</v>
      </c>
      <c r="E1159" t="s">
        <v>4566</v>
      </c>
      <c r="F1159" t="s">
        <v>531</v>
      </c>
      <c r="G1159" t="s">
        <v>72</v>
      </c>
      <c r="H1159" t="s">
        <v>136</v>
      </c>
      <c r="I1159" t="s">
        <v>22</v>
      </c>
      <c r="J1159" t="s">
        <v>131</v>
      </c>
      <c r="K1159" t="s">
        <v>4567</v>
      </c>
      <c r="L1159" t="s">
        <v>4568</v>
      </c>
      <c r="M1159">
        <v>0.77805555500000001</v>
      </c>
      <c r="N1159">
        <v>0</v>
      </c>
      <c r="O1159">
        <v>127</v>
      </c>
      <c r="P1159">
        <v>0</v>
      </c>
      <c r="Q1159">
        <v>24</v>
      </c>
      <c r="R1159">
        <v>0</v>
      </c>
      <c r="S1159">
        <v>98.813055000000006</v>
      </c>
      <c r="T1159">
        <v>0</v>
      </c>
      <c r="U1159">
        <v>18.673333</v>
      </c>
    </row>
    <row r="1160" spans="1:21" x14ac:dyDescent="0.25">
      <c r="A1160" t="s">
        <v>4569</v>
      </c>
      <c r="B1160">
        <v>1</v>
      </c>
      <c r="C1160" t="s">
        <v>78</v>
      </c>
      <c r="D1160" t="s">
        <v>95</v>
      </c>
      <c r="E1160" t="s">
        <v>4570</v>
      </c>
      <c r="F1160" t="s">
        <v>847</v>
      </c>
      <c r="G1160" t="s">
        <v>71</v>
      </c>
      <c r="H1160" t="s">
        <v>136</v>
      </c>
      <c r="I1160" t="s">
        <v>22</v>
      </c>
      <c r="J1160" t="s">
        <v>131</v>
      </c>
      <c r="K1160" t="s">
        <v>4571</v>
      </c>
      <c r="L1160" t="s">
        <v>4572</v>
      </c>
      <c r="M1160">
        <v>1.197777777</v>
      </c>
      <c r="N1160">
        <v>0</v>
      </c>
      <c r="O1160">
        <v>0</v>
      </c>
      <c r="P1160">
        <v>0</v>
      </c>
      <c r="Q1160">
        <v>2</v>
      </c>
      <c r="R1160">
        <v>0</v>
      </c>
      <c r="S1160">
        <v>0</v>
      </c>
      <c r="T1160">
        <v>0</v>
      </c>
      <c r="U1160">
        <v>2.395556</v>
      </c>
    </row>
    <row r="1161" spans="1:21" x14ac:dyDescent="0.25">
      <c r="A1161" t="s">
        <v>4573</v>
      </c>
      <c r="B1161">
        <v>1</v>
      </c>
      <c r="C1161" t="s">
        <v>78</v>
      </c>
      <c r="D1161" t="s">
        <v>103</v>
      </c>
      <c r="E1161" t="s">
        <v>4574</v>
      </c>
      <c r="F1161" t="s">
        <v>313</v>
      </c>
      <c r="G1161" t="s">
        <v>71</v>
      </c>
      <c r="H1161" t="s">
        <v>136</v>
      </c>
      <c r="I1161" t="s">
        <v>22</v>
      </c>
      <c r="J1161" t="s">
        <v>131</v>
      </c>
      <c r="K1161" t="s">
        <v>4575</v>
      </c>
      <c r="L1161" t="s">
        <v>4576</v>
      </c>
      <c r="M1161">
        <v>2.2713888880000002</v>
      </c>
      <c r="N1161">
        <v>0</v>
      </c>
      <c r="O1161">
        <v>77</v>
      </c>
      <c r="P1161">
        <v>0</v>
      </c>
      <c r="Q1161">
        <v>0</v>
      </c>
      <c r="R1161">
        <v>0</v>
      </c>
      <c r="S1161">
        <v>174.89694399999999</v>
      </c>
      <c r="T1161">
        <v>0</v>
      </c>
      <c r="U1161">
        <v>0</v>
      </c>
    </row>
    <row r="1162" spans="1:21" x14ac:dyDescent="0.25">
      <c r="A1162" t="s">
        <v>4577</v>
      </c>
      <c r="B1162">
        <v>1</v>
      </c>
      <c r="C1162" t="s">
        <v>78</v>
      </c>
      <c r="D1162" t="s">
        <v>82</v>
      </c>
      <c r="E1162" t="s">
        <v>4578</v>
      </c>
      <c r="F1162" t="s">
        <v>785</v>
      </c>
      <c r="G1162" t="s">
        <v>71</v>
      </c>
      <c r="H1162" t="s">
        <v>136</v>
      </c>
      <c r="I1162" t="s">
        <v>22</v>
      </c>
      <c r="J1162" t="s">
        <v>131</v>
      </c>
      <c r="K1162" t="s">
        <v>4579</v>
      </c>
      <c r="L1162" t="s">
        <v>4580</v>
      </c>
      <c r="M1162">
        <v>0.243888888</v>
      </c>
      <c r="N1162">
        <v>0</v>
      </c>
      <c r="O1162">
        <v>38</v>
      </c>
      <c r="P1162">
        <v>0</v>
      </c>
      <c r="Q1162">
        <v>0</v>
      </c>
      <c r="R1162">
        <v>0</v>
      </c>
      <c r="S1162">
        <v>9.2677779999999998</v>
      </c>
      <c r="T1162">
        <v>0</v>
      </c>
      <c r="U1162">
        <v>0</v>
      </c>
    </row>
    <row r="1163" spans="1:21" x14ac:dyDescent="0.25">
      <c r="A1163" t="s">
        <v>4581</v>
      </c>
      <c r="B1163">
        <v>1</v>
      </c>
      <c r="C1163" t="s">
        <v>78</v>
      </c>
      <c r="D1163" t="s">
        <v>93</v>
      </c>
      <c r="E1163" t="s">
        <v>4582</v>
      </c>
      <c r="F1163" t="s">
        <v>231</v>
      </c>
      <c r="G1163" t="s">
        <v>71</v>
      </c>
      <c r="H1163" t="s">
        <v>136</v>
      </c>
      <c r="I1163" t="s">
        <v>22</v>
      </c>
      <c r="J1163" t="s">
        <v>131</v>
      </c>
      <c r="K1163" t="s">
        <v>4583</v>
      </c>
      <c r="L1163" t="s">
        <v>4584</v>
      </c>
      <c r="M1163">
        <v>1.376666666</v>
      </c>
      <c r="N1163">
        <v>0</v>
      </c>
      <c r="O1163">
        <v>1</v>
      </c>
      <c r="P1163">
        <v>0</v>
      </c>
      <c r="Q1163">
        <v>0</v>
      </c>
      <c r="R1163">
        <v>0</v>
      </c>
      <c r="S1163">
        <v>1.3766670000000001</v>
      </c>
      <c r="T1163">
        <v>0</v>
      </c>
      <c r="U1163">
        <v>0</v>
      </c>
    </row>
    <row r="1164" spans="1:21" x14ac:dyDescent="0.25">
      <c r="A1164" t="s">
        <v>4585</v>
      </c>
      <c r="B1164">
        <v>1</v>
      </c>
      <c r="C1164" t="s">
        <v>78</v>
      </c>
      <c r="D1164" t="s">
        <v>82</v>
      </c>
      <c r="E1164" t="s">
        <v>4586</v>
      </c>
      <c r="F1164" t="s">
        <v>416</v>
      </c>
      <c r="G1164" t="s">
        <v>71</v>
      </c>
      <c r="H1164" t="s">
        <v>136</v>
      </c>
      <c r="I1164" t="s">
        <v>22</v>
      </c>
      <c r="J1164" t="s">
        <v>131</v>
      </c>
      <c r="K1164" t="s">
        <v>4587</v>
      </c>
      <c r="L1164" t="s">
        <v>4588</v>
      </c>
      <c r="M1164">
        <v>0.90833333299999997</v>
      </c>
      <c r="N1164">
        <v>0</v>
      </c>
      <c r="O1164">
        <v>451</v>
      </c>
      <c r="P1164">
        <v>0</v>
      </c>
      <c r="Q1164">
        <v>15</v>
      </c>
      <c r="R1164">
        <v>0</v>
      </c>
      <c r="S1164">
        <v>409.65833300000003</v>
      </c>
      <c r="T1164">
        <v>0</v>
      </c>
      <c r="U1164">
        <v>13.625</v>
      </c>
    </row>
    <row r="1165" spans="1:21" x14ac:dyDescent="0.25">
      <c r="A1165" t="s">
        <v>4589</v>
      </c>
      <c r="B1165">
        <v>1</v>
      </c>
      <c r="C1165" t="s">
        <v>78</v>
      </c>
      <c r="D1165" t="s">
        <v>82</v>
      </c>
      <c r="E1165" t="s">
        <v>4590</v>
      </c>
      <c r="F1165" t="s">
        <v>231</v>
      </c>
      <c r="G1165" t="s">
        <v>71</v>
      </c>
      <c r="H1165" t="s">
        <v>136</v>
      </c>
      <c r="I1165" t="s">
        <v>22</v>
      </c>
      <c r="J1165" t="s">
        <v>131</v>
      </c>
      <c r="K1165" t="s">
        <v>4591</v>
      </c>
      <c r="L1165" t="s">
        <v>4592</v>
      </c>
      <c r="M1165">
        <v>9.4966666659999994</v>
      </c>
      <c r="N1165">
        <v>0</v>
      </c>
      <c r="O1165">
        <v>9</v>
      </c>
      <c r="P1165">
        <v>0</v>
      </c>
      <c r="Q1165">
        <v>0</v>
      </c>
      <c r="R1165">
        <v>0</v>
      </c>
      <c r="S1165">
        <v>85.47</v>
      </c>
      <c r="T1165">
        <v>0</v>
      </c>
      <c r="U1165">
        <v>0</v>
      </c>
    </row>
    <row r="1166" spans="1:21" x14ac:dyDescent="0.25">
      <c r="A1166" t="s">
        <v>4593</v>
      </c>
      <c r="B1166">
        <v>1</v>
      </c>
      <c r="C1166" t="s">
        <v>78</v>
      </c>
      <c r="D1166" t="s">
        <v>80</v>
      </c>
      <c r="E1166" t="s">
        <v>4594</v>
      </c>
      <c r="F1166" t="s">
        <v>231</v>
      </c>
      <c r="G1166" t="s">
        <v>71</v>
      </c>
      <c r="H1166" t="s">
        <v>136</v>
      </c>
      <c r="I1166" t="s">
        <v>22</v>
      </c>
      <c r="J1166" t="s">
        <v>131</v>
      </c>
      <c r="K1166" t="s">
        <v>4595</v>
      </c>
      <c r="L1166" t="s">
        <v>4596</v>
      </c>
      <c r="M1166">
        <v>2.4613888880000001</v>
      </c>
      <c r="N1166">
        <v>0</v>
      </c>
      <c r="O1166">
        <v>2</v>
      </c>
      <c r="P1166">
        <v>0</v>
      </c>
      <c r="Q1166">
        <v>0</v>
      </c>
      <c r="R1166">
        <v>0</v>
      </c>
      <c r="S1166">
        <v>4.9227780000000001</v>
      </c>
      <c r="T1166">
        <v>0</v>
      </c>
      <c r="U1166">
        <v>0</v>
      </c>
    </row>
    <row r="1167" spans="1:21" x14ac:dyDescent="0.25">
      <c r="A1167" t="s">
        <v>4597</v>
      </c>
      <c r="B1167">
        <v>1</v>
      </c>
      <c r="C1167" t="s">
        <v>78</v>
      </c>
      <c r="D1167" t="s">
        <v>95</v>
      </c>
      <c r="E1167" t="s">
        <v>4598</v>
      </c>
      <c r="F1167" t="s">
        <v>231</v>
      </c>
      <c r="G1167" t="s">
        <v>71</v>
      </c>
      <c r="H1167" t="s">
        <v>136</v>
      </c>
      <c r="I1167" t="s">
        <v>22</v>
      </c>
      <c r="J1167" t="s">
        <v>131</v>
      </c>
      <c r="K1167" t="s">
        <v>4599</v>
      </c>
      <c r="L1167" t="s">
        <v>4600</v>
      </c>
      <c r="M1167">
        <v>0.63611111099999995</v>
      </c>
      <c r="N1167">
        <v>0</v>
      </c>
      <c r="O1167">
        <v>0</v>
      </c>
      <c r="P1167">
        <v>0</v>
      </c>
      <c r="Q1167">
        <v>1</v>
      </c>
      <c r="R1167">
        <v>0</v>
      </c>
      <c r="S1167">
        <v>0</v>
      </c>
      <c r="T1167">
        <v>0</v>
      </c>
      <c r="U1167">
        <v>0.63611099999999998</v>
      </c>
    </row>
    <row r="1168" spans="1:21" x14ac:dyDescent="0.25">
      <c r="A1168" t="s">
        <v>4601</v>
      </c>
      <c r="B1168">
        <v>1</v>
      </c>
      <c r="C1168" t="s">
        <v>78</v>
      </c>
      <c r="D1168" t="s">
        <v>81</v>
      </c>
      <c r="E1168" t="s">
        <v>4508</v>
      </c>
      <c r="F1168" t="s">
        <v>296</v>
      </c>
      <c r="G1168" t="s">
        <v>71</v>
      </c>
      <c r="H1168" t="s">
        <v>136</v>
      </c>
      <c r="I1168" t="s">
        <v>22</v>
      </c>
      <c r="J1168" t="s">
        <v>221</v>
      </c>
      <c r="K1168" t="s">
        <v>4602</v>
      </c>
      <c r="L1168" t="s">
        <v>4603</v>
      </c>
      <c r="M1168">
        <v>2.131388888</v>
      </c>
      <c r="N1168">
        <v>0</v>
      </c>
      <c r="O1168">
        <v>48</v>
      </c>
      <c r="P1168">
        <v>0</v>
      </c>
      <c r="Q1168">
        <v>0</v>
      </c>
      <c r="R1168">
        <v>0</v>
      </c>
      <c r="S1168">
        <v>102.306667</v>
      </c>
      <c r="T1168">
        <v>0</v>
      </c>
      <c r="U1168">
        <v>0</v>
      </c>
    </row>
    <row r="1169" spans="1:21" x14ac:dyDescent="0.25">
      <c r="A1169" t="s">
        <v>4604</v>
      </c>
      <c r="B1169">
        <v>1</v>
      </c>
      <c r="C1169" t="s">
        <v>78</v>
      </c>
      <c r="D1169" t="s">
        <v>82</v>
      </c>
      <c r="E1169" t="s">
        <v>4605</v>
      </c>
      <c r="F1169" t="s">
        <v>934</v>
      </c>
      <c r="G1169" t="s">
        <v>71</v>
      </c>
      <c r="H1169" t="s">
        <v>136</v>
      </c>
      <c r="I1169" t="s">
        <v>22</v>
      </c>
      <c r="J1169" t="s">
        <v>131</v>
      </c>
      <c r="K1169" t="s">
        <v>4606</v>
      </c>
      <c r="L1169" t="s">
        <v>4607</v>
      </c>
      <c r="M1169">
        <v>1.1302777770000001</v>
      </c>
      <c r="N1169">
        <v>0</v>
      </c>
      <c r="O1169">
        <v>1</v>
      </c>
      <c r="P1169">
        <v>0</v>
      </c>
      <c r="Q1169">
        <v>0</v>
      </c>
      <c r="R1169">
        <v>0</v>
      </c>
      <c r="S1169">
        <v>1.1302779999999999</v>
      </c>
      <c r="T1169">
        <v>0</v>
      </c>
      <c r="U1169">
        <v>0</v>
      </c>
    </row>
    <row r="1170" spans="1:21" x14ac:dyDescent="0.25">
      <c r="A1170" t="s">
        <v>4608</v>
      </c>
      <c r="B1170">
        <v>1</v>
      </c>
      <c r="C1170" t="s">
        <v>78</v>
      </c>
      <c r="D1170" t="s">
        <v>90</v>
      </c>
      <c r="E1170" t="s">
        <v>4609</v>
      </c>
      <c r="F1170" t="s">
        <v>780</v>
      </c>
      <c r="G1170" t="s">
        <v>71</v>
      </c>
      <c r="H1170" t="s">
        <v>136</v>
      </c>
      <c r="I1170" t="s">
        <v>22</v>
      </c>
      <c r="J1170" t="s">
        <v>131</v>
      </c>
      <c r="K1170" t="s">
        <v>4610</v>
      </c>
      <c r="L1170" t="s">
        <v>4611</v>
      </c>
      <c r="M1170">
        <v>4.6263888880000001</v>
      </c>
      <c r="N1170">
        <v>0</v>
      </c>
      <c r="O1170">
        <v>0</v>
      </c>
      <c r="P1170">
        <v>0</v>
      </c>
      <c r="Q1170">
        <v>34</v>
      </c>
      <c r="R1170">
        <v>0</v>
      </c>
      <c r="S1170">
        <v>0</v>
      </c>
      <c r="T1170">
        <v>0</v>
      </c>
      <c r="U1170">
        <v>157.297222</v>
      </c>
    </row>
    <row r="1171" spans="1:21" x14ac:dyDescent="0.25">
      <c r="A1171" t="s">
        <v>4612</v>
      </c>
      <c r="B1171">
        <v>1</v>
      </c>
      <c r="C1171" t="s">
        <v>78</v>
      </c>
      <c r="D1171" t="s">
        <v>81</v>
      </c>
      <c r="E1171" t="s">
        <v>4613</v>
      </c>
      <c r="F1171" t="s">
        <v>2201</v>
      </c>
      <c r="G1171" t="s">
        <v>71</v>
      </c>
      <c r="H1171" t="s">
        <v>136</v>
      </c>
      <c r="I1171" t="s">
        <v>22</v>
      </c>
      <c r="J1171" t="s">
        <v>221</v>
      </c>
      <c r="K1171" t="s">
        <v>4614</v>
      </c>
      <c r="L1171" t="s">
        <v>4615</v>
      </c>
      <c r="M1171">
        <v>1.519722222</v>
      </c>
      <c r="N1171">
        <v>0</v>
      </c>
      <c r="O1171">
        <v>62</v>
      </c>
      <c r="P1171">
        <v>0</v>
      </c>
      <c r="Q1171">
        <v>0</v>
      </c>
      <c r="R1171">
        <v>0</v>
      </c>
      <c r="S1171">
        <v>94.222778000000005</v>
      </c>
      <c r="T1171">
        <v>0</v>
      </c>
      <c r="U1171">
        <v>0</v>
      </c>
    </row>
    <row r="1172" spans="1:21" x14ac:dyDescent="0.25">
      <c r="A1172" t="s">
        <v>4616</v>
      </c>
      <c r="B1172">
        <v>1</v>
      </c>
      <c r="C1172" t="s">
        <v>78</v>
      </c>
      <c r="D1172" t="s">
        <v>95</v>
      </c>
      <c r="E1172" t="s">
        <v>4617</v>
      </c>
      <c r="F1172" t="s">
        <v>231</v>
      </c>
      <c r="G1172" t="s">
        <v>71</v>
      </c>
      <c r="H1172" t="s">
        <v>136</v>
      </c>
      <c r="I1172" t="s">
        <v>22</v>
      </c>
      <c r="J1172" t="s">
        <v>131</v>
      </c>
      <c r="K1172" t="s">
        <v>4618</v>
      </c>
      <c r="L1172" t="s">
        <v>4619</v>
      </c>
      <c r="M1172">
        <v>3.5980555550000002</v>
      </c>
      <c r="N1172">
        <v>0</v>
      </c>
      <c r="O1172">
        <v>0</v>
      </c>
      <c r="P1172">
        <v>0</v>
      </c>
      <c r="Q1172">
        <v>1</v>
      </c>
      <c r="R1172">
        <v>0</v>
      </c>
      <c r="S1172">
        <v>0</v>
      </c>
      <c r="T1172">
        <v>0</v>
      </c>
      <c r="U1172">
        <v>3.5980560000000001</v>
      </c>
    </row>
    <row r="1173" spans="1:21" x14ac:dyDescent="0.25">
      <c r="A1173" t="s">
        <v>4620</v>
      </c>
      <c r="B1173">
        <v>1</v>
      </c>
      <c r="C1173" t="s">
        <v>78</v>
      </c>
      <c r="D1173" t="s">
        <v>80</v>
      </c>
      <c r="E1173" t="s">
        <v>4621</v>
      </c>
      <c r="F1173" t="s">
        <v>313</v>
      </c>
      <c r="G1173" t="s">
        <v>71</v>
      </c>
      <c r="H1173" t="s">
        <v>136</v>
      </c>
      <c r="I1173" t="s">
        <v>22</v>
      </c>
      <c r="J1173" t="s">
        <v>131</v>
      </c>
      <c r="K1173" t="s">
        <v>4622</v>
      </c>
      <c r="L1173" t="s">
        <v>4623</v>
      </c>
      <c r="M1173">
        <v>5.1311111110000001</v>
      </c>
      <c r="N1173">
        <v>0</v>
      </c>
      <c r="O1173">
        <v>227</v>
      </c>
      <c r="P1173">
        <v>0</v>
      </c>
      <c r="Q1173">
        <v>0</v>
      </c>
      <c r="R1173">
        <v>0</v>
      </c>
      <c r="S1173">
        <v>1164.7622220000001</v>
      </c>
      <c r="T1173">
        <v>0</v>
      </c>
      <c r="U1173">
        <v>0</v>
      </c>
    </row>
    <row r="1174" spans="1:21" x14ac:dyDescent="0.25">
      <c r="A1174" t="s">
        <v>4624</v>
      </c>
      <c r="B1174">
        <v>1</v>
      </c>
      <c r="C1174" t="s">
        <v>78</v>
      </c>
      <c r="D1174" t="s">
        <v>80</v>
      </c>
      <c r="E1174" t="s">
        <v>4625</v>
      </c>
      <c r="F1174" t="s">
        <v>231</v>
      </c>
      <c r="G1174" t="s">
        <v>71</v>
      </c>
      <c r="H1174" t="s">
        <v>136</v>
      </c>
      <c r="I1174" t="s">
        <v>22</v>
      </c>
      <c r="J1174" t="s">
        <v>131</v>
      </c>
      <c r="K1174" t="s">
        <v>4626</v>
      </c>
      <c r="L1174" t="s">
        <v>4627</v>
      </c>
      <c r="M1174">
        <v>0.84972222200000003</v>
      </c>
      <c r="N1174">
        <v>0</v>
      </c>
      <c r="O1174">
        <v>1</v>
      </c>
      <c r="P1174">
        <v>0</v>
      </c>
      <c r="Q1174">
        <v>0</v>
      </c>
      <c r="R1174">
        <v>0</v>
      </c>
      <c r="S1174">
        <v>0.84972199999999998</v>
      </c>
      <c r="T1174">
        <v>0</v>
      </c>
      <c r="U1174">
        <v>0</v>
      </c>
    </row>
    <row r="1175" spans="1:21" x14ac:dyDescent="0.25">
      <c r="A1175" t="s">
        <v>4628</v>
      </c>
      <c r="B1175">
        <v>1</v>
      </c>
      <c r="C1175" t="s">
        <v>78</v>
      </c>
      <c r="D1175" t="s">
        <v>85</v>
      </c>
      <c r="E1175" t="s">
        <v>4629</v>
      </c>
      <c r="F1175" t="s">
        <v>231</v>
      </c>
      <c r="G1175" t="s">
        <v>71</v>
      </c>
      <c r="H1175" t="s">
        <v>136</v>
      </c>
      <c r="I1175" t="s">
        <v>22</v>
      </c>
      <c r="J1175" t="s">
        <v>131</v>
      </c>
      <c r="K1175" t="s">
        <v>4630</v>
      </c>
      <c r="L1175" t="s">
        <v>4631</v>
      </c>
      <c r="M1175">
        <v>1.2561111110000001</v>
      </c>
      <c r="N1175">
        <v>0</v>
      </c>
      <c r="O1175">
        <v>4</v>
      </c>
      <c r="P1175">
        <v>0</v>
      </c>
      <c r="Q1175">
        <v>0</v>
      </c>
      <c r="R1175">
        <v>0</v>
      </c>
      <c r="S1175">
        <v>5.0244439999999999</v>
      </c>
      <c r="T1175">
        <v>0</v>
      </c>
      <c r="U1175">
        <v>0</v>
      </c>
    </row>
    <row r="1176" spans="1:21" x14ac:dyDescent="0.25">
      <c r="A1176" t="s">
        <v>4632</v>
      </c>
      <c r="B1176">
        <v>1</v>
      </c>
      <c r="C1176" t="s">
        <v>78</v>
      </c>
      <c r="D1176" t="s">
        <v>95</v>
      </c>
      <c r="E1176" t="s">
        <v>4633</v>
      </c>
      <c r="F1176" t="s">
        <v>231</v>
      </c>
      <c r="G1176" t="s">
        <v>71</v>
      </c>
      <c r="H1176" t="s">
        <v>136</v>
      </c>
      <c r="I1176" t="s">
        <v>22</v>
      </c>
      <c r="J1176" t="s">
        <v>131</v>
      </c>
      <c r="K1176" t="s">
        <v>4634</v>
      </c>
      <c r="L1176" t="s">
        <v>4635</v>
      </c>
      <c r="M1176">
        <v>1.4627777769999999</v>
      </c>
      <c r="N1176">
        <v>0</v>
      </c>
      <c r="O1176">
        <v>0</v>
      </c>
      <c r="P1176">
        <v>0</v>
      </c>
      <c r="Q1176">
        <v>1</v>
      </c>
      <c r="R1176">
        <v>0</v>
      </c>
      <c r="S1176">
        <v>0</v>
      </c>
      <c r="T1176">
        <v>0</v>
      </c>
      <c r="U1176">
        <v>1.4627779999999999</v>
      </c>
    </row>
    <row r="1177" spans="1:21" x14ac:dyDescent="0.25">
      <c r="A1177" t="s">
        <v>4636</v>
      </c>
      <c r="B1177">
        <v>1</v>
      </c>
      <c r="C1177" t="s">
        <v>78</v>
      </c>
      <c r="D1177" t="s">
        <v>95</v>
      </c>
      <c r="E1177" t="s">
        <v>4637</v>
      </c>
      <c r="F1177" t="s">
        <v>231</v>
      </c>
      <c r="G1177" t="s">
        <v>71</v>
      </c>
      <c r="H1177" t="s">
        <v>136</v>
      </c>
      <c r="I1177" t="s">
        <v>22</v>
      </c>
      <c r="J1177" t="s">
        <v>131</v>
      </c>
      <c r="K1177" t="s">
        <v>4638</v>
      </c>
      <c r="L1177" t="s">
        <v>4639</v>
      </c>
      <c r="M1177">
        <v>1.0508333329999999</v>
      </c>
      <c r="N1177">
        <v>0</v>
      </c>
      <c r="O1177">
        <v>0</v>
      </c>
      <c r="P1177">
        <v>0</v>
      </c>
      <c r="Q1177">
        <v>1</v>
      </c>
      <c r="R1177">
        <v>0</v>
      </c>
      <c r="S1177">
        <v>0</v>
      </c>
      <c r="T1177">
        <v>0</v>
      </c>
      <c r="U1177">
        <v>1.0508329999999999</v>
      </c>
    </row>
    <row r="1178" spans="1:21" x14ac:dyDescent="0.25">
      <c r="A1178" t="s">
        <v>4640</v>
      </c>
      <c r="B1178">
        <v>1</v>
      </c>
      <c r="C1178" t="s">
        <v>78</v>
      </c>
      <c r="D1178" t="s">
        <v>95</v>
      </c>
      <c r="E1178" t="s">
        <v>4641</v>
      </c>
      <c r="F1178" t="s">
        <v>231</v>
      </c>
      <c r="G1178" t="s">
        <v>71</v>
      </c>
      <c r="H1178" t="s">
        <v>136</v>
      </c>
      <c r="I1178" t="s">
        <v>22</v>
      </c>
      <c r="J1178" t="s">
        <v>131</v>
      </c>
      <c r="K1178" t="s">
        <v>4642</v>
      </c>
      <c r="L1178" t="s">
        <v>4643</v>
      </c>
      <c r="M1178">
        <v>4.6952777770000003</v>
      </c>
      <c r="N1178">
        <v>0</v>
      </c>
      <c r="O1178">
        <v>0</v>
      </c>
      <c r="P1178">
        <v>0</v>
      </c>
      <c r="Q1178">
        <v>1</v>
      </c>
      <c r="R1178">
        <v>0</v>
      </c>
      <c r="S1178">
        <v>0</v>
      </c>
      <c r="T1178">
        <v>0</v>
      </c>
      <c r="U1178">
        <v>4.6952780000000001</v>
      </c>
    </row>
    <row r="1179" spans="1:21" x14ac:dyDescent="0.25">
      <c r="A1179" t="s">
        <v>4644</v>
      </c>
      <c r="B1179">
        <v>1</v>
      </c>
      <c r="C1179" t="s">
        <v>78</v>
      </c>
      <c r="D1179" t="s">
        <v>80</v>
      </c>
      <c r="E1179" t="s">
        <v>4645</v>
      </c>
      <c r="F1179" t="s">
        <v>231</v>
      </c>
      <c r="G1179" t="s">
        <v>71</v>
      </c>
      <c r="H1179" t="s">
        <v>136</v>
      </c>
      <c r="I1179" t="s">
        <v>22</v>
      </c>
      <c r="J1179" t="s">
        <v>131</v>
      </c>
      <c r="K1179" t="s">
        <v>4646</v>
      </c>
      <c r="L1179" t="s">
        <v>4647</v>
      </c>
      <c r="M1179">
        <v>0.829166666</v>
      </c>
      <c r="N1179">
        <v>0</v>
      </c>
      <c r="O1179">
        <v>2</v>
      </c>
      <c r="P1179">
        <v>0</v>
      </c>
      <c r="Q1179">
        <v>0</v>
      </c>
      <c r="R1179">
        <v>0</v>
      </c>
      <c r="S1179">
        <v>1.6583330000000001</v>
      </c>
      <c r="T1179">
        <v>0</v>
      </c>
      <c r="U1179">
        <v>0</v>
      </c>
    </row>
    <row r="1180" spans="1:21" x14ac:dyDescent="0.25">
      <c r="A1180" t="s">
        <v>4648</v>
      </c>
      <c r="B1180">
        <v>1</v>
      </c>
      <c r="C1180" t="s">
        <v>78</v>
      </c>
      <c r="D1180" t="s">
        <v>95</v>
      </c>
      <c r="E1180" t="s">
        <v>4649</v>
      </c>
      <c r="F1180" t="s">
        <v>231</v>
      </c>
      <c r="G1180" t="s">
        <v>71</v>
      </c>
      <c r="H1180" t="s">
        <v>136</v>
      </c>
      <c r="I1180" t="s">
        <v>22</v>
      </c>
      <c r="J1180" t="s">
        <v>131</v>
      </c>
      <c r="K1180" t="s">
        <v>4650</v>
      </c>
      <c r="L1180" t="s">
        <v>4651</v>
      </c>
      <c r="M1180">
        <v>3.6552777769999998</v>
      </c>
      <c r="N1180">
        <v>0</v>
      </c>
      <c r="O1180">
        <v>0</v>
      </c>
      <c r="P1180">
        <v>0</v>
      </c>
      <c r="Q1180">
        <v>1</v>
      </c>
      <c r="R1180">
        <v>0</v>
      </c>
      <c r="S1180">
        <v>0</v>
      </c>
      <c r="T1180">
        <v>0</v>
      </c>
      <c r="U1180">
        <v>3.655278</v>
      </c>
    </row>
    <row r="1181" spans="1:21" x14ac:dyDescent="0.25">
      <c r="A1181" t="s">
        <v>4652</v>
      </c>
      <c r="B1181">
        <v>1</v>
      </c>
      <c r="C1181" t="s">
        <v>78</v>
      </c>
      <c r="D1181" t="s">
        <v>80</v>
      </c>
      <c r="E1181" t="s">
        <v>4653</v>
      </c>
      <c r="F1181" t="s">
        <v>231</v>
      </c>
      <c r="G1181" t="s">
        <v>71</v>
      </c>
      <c r="H1181" t="s">
        <v>136</v>
      </c>
      <c r="I1181" t="s">
        <v>22</v>
      </c>
      <c r="J1181" t="s">
        <v>131</v>
      </c>
      <c r="K1181" t="s">
        <v>4654</v>
      </c>
      <c r="L1181" t="s">
        <v>4655</v>
      </c>
      <c r="M1181">
        <v>1.6358333329999999</v>
      </c>
      <c r="N1181">
        <v>0</v>
      </c>
      <c r="O1181">
        <v>1</v>
      </c>
      <c r="P1181">
        <v>0</v>
      </c>
      <c r="Q1181">
        <v>0</v>
      </c>
      <c r="R1181">
        <v>0</v>
      </c>
      <c r="S1181">
        <v>1.6358330000000001</v>
      </c>
      <c r="T1181">
        <v>0</v>
      </c>
      <c r="U1181">
        <v>0</v>
      </c>
    </row>
    <row r="1182" spans="1:21" x14ac:dyDescent="0.25">
      <c r="A1182" t="s">
        <v>4656</v>
      </c>
      <c r="B1182">
        <v>1</v>
      </c>
      <c r="C1182" t="s">
        <v>78</v>
      </c>
      <c r="D1182" t="s">
        <v>80</v>
      </c>
      <c r="E1182" t="s">
        <v>4657</v>
      </c>
      <c r="F1182" t="s">
        <v>247</v>
      </c>
      <c r="G1182" t="s">
        <v>71</v>
      </c>
      <c r="H1182" t="s">
        <v>136</v>
      </c>
      <c r="I1182" t="s">
        <v>22</v>
      </c>
      <c r="J1182" t="s">
        <v>221</v>
      </c>
      <c r="K1182" t="s">
        <v>4658</v>
      </c>
      <c r="L1182" t="s">
        <v>4659</v>
      </c>
      <c r="M1182">
        <v>7.5769444439999996</v>
      </c>
      <c r="N1182">
        <v>0</v>
      </c>
      <c r="O1182">
        <v>2</v>
      </c>
      <c r="P1182">
        <v>0</v>
      </c>
      <c r="Q1182">
        <v>0</v>
      </c>
      <c r="R1182">
        <v>0</v>
      </c>
      <c r="S1182">
        <v>15.153888999999999</v>
      </c>
      <c r="T1182">
        <v>0</v>
      </c>
      <c r="U1182">
        <v>0</v>
      </c>
    </row>
    <row r="1183" spans="1:21" x14ac:dyDescent="0.25">
      <c r="A1183" t="s">
        <v>4660</v>
      </c>
      <c r="B1183">
        <v>1</v>
      </c>
      <c r="C1183" t="s">
        <v>78</v>
      </c>
      <c r="D1183" t="s">
        <v>95</v>
      </c>
      <c r="E1183" t="s">
        <v>4661</v>
      </c>
      <c r="F1183" t="s">
        <v>231</v>
      </c>
      <c r="G1183" t="s">
        <v>71</v>
      </c>
      <c r="H1183" t="s">
        <v>136</v>
      </c>
      <c r="I1183" t="s">
        <v>22</v>
      </c>
      <c r="J1183" t="s">
        <v>131</v>
      </c>
      <c r="K1183" t="s">
        <v>4662</v>
      </c>
      <c r="L1183" t="s">
        <v>4663</v>
      </c>
      <c r="M1183">
        <v>1.0594444439999999</v>
      </c>
      <c r="N1183">
        <v>0</v>
      </c>
      <c r="O1183">
        <v>0</v>
      </c>
      <c r="P1183">
        <v>0</v>
      </c>
      <c r="Q1183">
        <v>2</v>
      </c>
      <c r="R1183">
        <v>0</v>
      </c>
      <c r="S1183">
        <v>0</v>
      </c>
      <c r="T1183">
        <v>0</v>
      </c>
      <c r="U1183">
        <v>2.1188889999999998</v>
      </c>
    </row>
    <row r="1184" spans="1:21" x14ac:dyDescent="0.25">
      <c r="A1184" t="s">
        <v>4664</v>
      </c>
      <c r="B1184">
        <v>1</v>
      </c>
      <c r="C1184" t="s">
        <v>78</v>
      </c>
      <c r="D1184" t="s">
        <v>103</v>
      </c>
      <c r="E1184" t="s">
        <v>4665</v>
      </c>
      <c r="F1184" t="s">
        <v>231</v>
      </c>
      <c r="G1184" t="s">
        <v>71</v>
      </c>
      <c r="H1184" t="s">
        <v>136</v>
      </c>
      <c r="I1184" t="s">
        <v>22</v>
      </c>
      <c r="J1184" t="s">
        <v>131</v>
      </c>
      <c r="K1184" t="s">
        <v>4666</v>
      </c>
      <c r="L1184" t="s">
        <v>4667</v>
      </c>
      <c r="M1184">
        <v>2.136666666</v>
      </c>
      <c r="N1184">
        <v>0</v>
      </c>
      <c r="O1184">
        <v>5</v>
      </c>
      <c r="P1184">
        <v>0</v>
      </c>
      <c r="Q1184">
        <v>0</v>
      </c>
      <c r="R1184">
        <v>0</v>
      </c>
      <c r="S1184">
        <v>10.683332999999999</v>
      </c>
      <c r="T1184">
        <v>0</v>
      </c>
      <c r="U1184">
        <v>0</v>
      </c>
    </row>
    <row r="1185" spans="1:21" x14ac:dyDescent="0.25">
      <c r="A1185" t="s">
        <v>4668</v>
      </c>
      <c r="B1185">
        <v>1</v>
      </c>
      <c r="C1185" t="s">
        <v>78</v>
      </c>
      <c r="D1185" t="s">
        <v>85</v>
      </c>
      <c r="E1185" t="s">
        <v>4669</v>
      </c>
      <c r="F1185" t="s">
        <v>847</v>
      </c>
      <c r="G1185" t="s">
        <v>71</v>
      </c>
      <c r="H1185" t="s">
        <v>136</v>
      </c>
      <c r="I1185" t="s">
        <v>22</v>
      </c>
      <c r="J1185" t="s">
        <v>131</v>
      </c>
      <c r="K1185" t="s">
        <v>4670</v>
      </c>
      <c r="L1185" t="s">
        <v>4671</v>
      </c>
      <c r="M1185">
        <v>1.5022222220000001</v>
      </c>
      <c r="N1185">
        <v>0</v>
      </c>
      <c r="O1185">
        <v>1</v>
      </c>
      <c r="P1185">
        <v>0</v>
      </c>
      <c r="Q1185">
        <v>0</v>
      </c>
      <c r="R1185">
        <v>0</v>
      </c>
      <c r="S1185">
        <v>1.5022219999999999</v>
      </c>
      <c r="T1185">
        <v>0</v>
      </c>
      <c r="U1185">
        <v>0</v>
      </c>
    </row>
    <row r="1186" spans="1:21" x14ac:dyDescent="0.25">
      <c r="A1186" t="s">
        <v>4672</v>
      </c>
      <c r="B1186">
        <v>1</v>
      </c>
      <c r="C1186" t="s">
        <v>78</v>
      </c>
      <c r="D1186" t="s">
        <v>103</v>
      </c>
      <c r="E1186" t="s">
        <v>4673</v>
      </c>
      <c r="F1186" t="s">
        <v>166</v>
      </c>
      <c r="G1186" t="s">
        <v>72</v>
      </c>
      <c r="H1186" t="s">
        <v>136</v>
      </c>
      <c r="I1186" t="s">
        <v>22</v>
      </c>
      <c r="J1186" t="s">
        <v>131</v>
      </c>
      <c r="K1186" t="s">
        <v>4674</v>
      </c>
      <c r="L1186" t="s">
        <v>4675</v>
      </c>
      <c r="M1186">
        <v>0.43777777699999998</v>
      </c>
      <c r="N1186">
        <v>10</v>
      </c>
      <c r="O1186">
        <v>4456</v>
      </c>
      <c r="P1186">
        <v>0</v>
      </c>
      <c r="Q1186">
        <v>13</v>
      </c>
      <c r="R1186">
        <v>4.3777780000000002</v>
      </c>
      <c r="S1186">
        <v>1950.7377739999999</v>
      </c>
      <c r="T1186">
        <v>0</v>
      </c>
      <c r="U1186">
        <v>5.6911110000000003</v>
      </c>
    </row>
    <row r="1187" spans="1:21" x14ac:dyDescent="0.25">
      <c r="A1187" t="s">
        <v>4676</v>
      </c>
      <c r="B1187">
        <v>1</v>
      </c>
      <c r="C1187" t="s">
        <v>78</v>
      </c>
      <c r="D1187" t="s">
        <v>95</v>
      </c>
      <c r="E1187" t="s">
        <v>4677</v>
      </c>
      <c r="F1187" t="s">
        <v>226</v>
      </c>
      <c r="G1187" t="s">
        <v>72</v>
      </c>
      <c r="H1187" t="s">
        <v>136</v>
      </c>
      <c r="I1187" t="s">
        <v>22</v>
      </c>
      <c r="J1187" t="s">
        <v>131</v>
      </c>
      <c r="K1187" t="s">
        <v>4678</v>
      </c>
      <c r="L1187" t="s">
        <v>4679</v>
      </c>
      <c r="M1187">
        <v>0.51672499999999999</v>
      </c>
      <c r="N1187">
        <v>0</v>
      </c>
      <c r="O1187">
        <v>0</v>
      </c>
      <c r="P1187">
        <v>0</v>
      </c>
      <c r="Q1187">
        <v>144</v>
      </c>
      <c r="R1187">
        <v>0</v>
      </c>
      <c r="S1187">
        <v>0</v>
      </c>
      <c r="T1187">
        <v>0</v>
      </c>
      <c r="U1187">
        <v>74.4084</v>
      </c>
    </row>
    <row r="1188" spans="1:21" x14ac:dyDescent="0.25">
      <c r="A1188" t="s">
        <v>4680</v>
      </c>
      <c r="B1188">
        <v>1</v>
      </c>
      <c r="C1188" t="s">
        <v>78</v>
      </c>
      <c r="D1188" t="s">
        <v>103</v>
      </c>
      <c r="E1188" t="s">
        <v>4681</v>
      </c>
      <c r="F1188" t="s">
        <v>231</v>
      </c>
      <c r="G1188" t="s">
        <v>71</v>
      </c>
      <c r="H1188" t="s">
        <v>136</v>
      </c>
      <c r="I1188" t="s">
        <v>22</v>
      </c>
      <c r="J1188" t="s">
        <v>131</v>
      </c>
      <c r="K1188" t="s">
        <v>4682</v>
      </c>
      <c r="L1188" t="s">
        <v>4683</v>
      </c>
      <c r="M1188">
        <v>3.1922222219999998</v>
      </c>
      <c r="N1188">
        <v>0</v>
      </c>
      <c r="O1188">
        <v>1</v>
      </c>
      <c r="P1188">
        <v>0</v>
      </c>
      <c r="Q1188">
        <v>0</v>
      </c>
      <c r="R1188">
        <v>0</v>
      </c>
      <c r="S1188">
        <v>3.1922220000000001</v>
      </c>
      <c r="T1188">
        <v>0</v>
      </c>
      <c r="U1188">
        <v>0</v>
      </c>
    </row>
    <row r="1189" spans="1:21" x14ac:dyDescent="0.25">
      <c r="A1189" t="s">
        <v>4684</v>
      </c>
      <c r="B1189">
        <v>1</v>
      </c>
      <c r="C1189" t="s">
        <v>78</v>
      </c>
      <c r="D1189" t="s">
        <v>81</v>
      </c>
      <c r="E1189" t="s">
        <v>4685</v>
      </c>
      <c r="F1189" t="s">
        <v>231</v>
      </c>
      <c r="G1189" t="s">
        <v>71</v>
      </c>
      <c r="H1189" t="s">
        <v>136</v>
      </c>
      <c r="I1189" t="s">
        <v>22</v>
      </c>
      <c r="J1189" t="s">
        <v>131</v>
      </c>
      <c r="K1189" t="s">
        <v>4686</v>
      </c>
      <c r="L1189" t="s">
        <v>4687</v>
      </c>
      <c r="M1189">
        <v>2.187777777</v>
      </c>
      <c r="N1189">
        <v>0</v>
      </c>
      <c r="O1189">
        <v>2</v>
      </c>
      <c r="P1189">
        <v>0</v>
      </c>
      <c r="Q1189">
        <v>0</v>
      </c>
      <c r="R1189">
        <v>0</v>
      </c>
      <c r="S1189">
        <v>4.3755559999999996</v>
      </c>
      <c r="T1189">
        <v>0</v>
      </c>
      <c r="U1189">
        <v>0</v>
      </c>
    </row>
    <row r="1190" spans="1:21" x14ac:dyDescent="0.25">
      <c r="A1190" t="s">
        <v>4688</v>
      </c>
      <c r="B1190">
        <v>1</v>
      </c>
      <c r="C1190" t="s">
        <v>78</v>
      </c>
      <c r="D1190" t="s">
        <v>95</v>
      </c>
      <c r="E1190" t="s">
        <v>4689</v>
      </c>
      <c r="F1190" t="s">
        <v>231</v>
      </c>
      <c r="G1190" t="s">
        <v>71</v>
      </c>
      <c r="H1190" t="s">
        <v>136</v>
      </c>
      <c r="I1190" t="s">
        <v>22</v>
      </c>
      <c r="J1190" t="s">
        <v>131</v>
      </c>
      <c r="K1190" t="s">
        <v>4690</v>
      </c>
      <c r="L1190" t="s">
        <v>4691</v>
      </c>
      <c r="M1190">
        <v>4.5266666659999997</v>
      </c>
      <c r="N1190">
        <v>0</v>
      </c>
      <c r="O1190">
        <v>0</v>
      </c>
      <c r="P1190">
        <v>0</v>
      </c>
      <c r="Q1190">
        <v>1</v>
      </c>
      <c r="R1190">
        <v>0</v>
      </c>
      <c r="S1190">
        <v>0</v>
      </c>
      <c r="T1190">
        <v>0</v>
      </c>
      <c r="U1190">
        <v>4.5266669999999998</v>
      </c>
    </row>
    <row r="1191" spans="1:21" x14ac:dyDescent="0.25">
      <c r="A1191" t="s">
        <v>4692</v>
      </c>
      <c r="B1191">
        <v>1</v>
      </c>
      <c r="C1191" t="s">
        <v>78</v>
      </c>
      <c r="D1191" t="s">
        <v>80</v>
      </c>
      <c r="E1191" t="s">
        <v>4657</v>
      </c>
      <c r="F1191" t="s">
        <v>247</v>
      </c>
      <c r="G1191" t="s">
        <v>71</v>
      </c>
      <c r="H1191" t="s">
        <v>136</v>
      </c>
      <c r="I1191" t="s">
        <v>22</v>
      </c>
      <c r="J1191" t="s">
        <v>221</v>
      </c>
      <c r="K1191" t="s">
        <v>4693</v>
      </c>
      <c r="L1191" t="s">
        <v>4694</v>
      </c>
      <c r="M1191">
        <v>7.2655555549999997</v>
      </c>
      <c r="N1191">
        <v>0</v>
      </c>
      <c r="O1191">
        <v>2</v>
      </c>
      <c r="P1191">
        <v>0</v>
      </c>
      <c r="Q1191">
        <v>0</v>
      </c>
      <c r="R1191">
        <v>0</v>
      </c>
      <c r="S1191">
        <v>14.531110999999999</v>
      </c>
      <c r="T1191">
        <v>0</v>
      </c>
      <c r="U1191">
        <v>0</v>
      </c>
    </row>
    <row r="1192" spans="1:21" x14ac:dyDescent="0.25">
      <c r="A1192" t="s">
        <v>4695</v>
      </c>
      <c r="B1192">
        <v>1</v>
      </c>
      <c r="C1192" t="s">
        <v>78</v>
      </c>
      <c r="D1192" t="s">
        <v>101</v>
      </c>
      <c r="E1192" t="s">
        <v>4696</v>
      </c>
      <c r="F1192" t="s">
        <v>231</v>
      </c>
      <c r="G1192" t="s">
        <v>71</v>
      </c>
      <c r="H1192" t="s">
        <v>136</v>
      </c>
      <c r="I1192" t="s">
        <v>22</v>
      </c>
      <c r="J1192" t="s">
        <v>131</v>
      </c>
      <c r="K1192" t="s">
        <v>4697</v>
      </c>
      <c r="L1192" t="s">
        <v>4698</v>
      </c>
      <c r="M1192">
        <v>1.091111111</v>
      </c>
      <c r="N1192">
        <v>0</v>
      </c>
      <c r="O1192">
        <v>1</v>
      </c>
      <c r="P1192">
        <v>0</v>
      </c>
      <c r="Q1192">
        <v>0</v>
      </c>
      <c r="R1192">
        <v>0</v>
      </c>
      <c r="S1192">
        <v>1.0911109999999999</v>
      </c>
      <c r="T1192">
        <v>0</v>
      </c>
      <c r="U1192">
        <v>0</v>
      </c>
    </row>
    <row r="1193" spans="1:21" x14ac:dyDescent="0.25">
      <c r="A1193" t="s">
        <v>4699</v>
      </c>
      <c r="B1193">
        <v>1</v>
      </c>
      <c r="C1193" t="s">
        <v>78</v>
      </c>
      <c r="D1193" t="s">
        <v>103</v>
      </c>
      <c r="E1193" t="s">
        <v>4700</v>
      </c>
      <c r="F1193" t="s">
        <v>166</v>
      </c>
      <c r="G1193" t="s">
        <v>72</v>
      </c>
      <c r="H1193" t="s">
        <v>136</v>
      </c>
      <c r="I1193" t="s">
        <v>22</v>
      </c>
      <c r="J1193" t="s">
        <v>131</v>
      </c>
      <c r="K1193" t="s">
        <v>4701</v>
      </c>
      <c r="L1193" t="s">
        <v>4702</v>
      </c>
      <c r="M1193">
        <v>1.2866666659999999</v>
      </c>
      <c r="N1193">
        <v>0</v>
      </c>
      <c r="O1193">
        <v>0</v>
      </c>
      <c r="P1193">
        <v>1</v>
      </c>
      <c r="Q1193">
        <v>0</v>
      </c>
      <c r="R1193">
        <v>0</v>
      </c>
      <c r="S1193">
        <v>0</v>
      </c>
      <c r="T1193">
        <v>1.286667</v>
      </c>
      <c r="U1193">
        <v>0</v>
      </c>
    </row>
    <row r="1194" spans="1:21" x14ac:dyDescent="0.25">
      <c r="A1194" t="s">
        <v>4703</v>
      </c>
      <c r="B1194">
        <v>1</v>
      </c>
      <c r="C1194" t="s">
        <v>78</v>
      </c>
      <c r="D1194" t="s">
        <v>81</v>
      </c>
      <c r="E1194" t="s">
        <v>4704</v>
      </c>
      <c r="F1194" t="s">
        <v>2201</v>
      </c>
      <c r="G1194" t="s">
        <v>71</v>
      </c>
      <c r="H1194" t="s">
        <v>136</v>
      </c>
      <c r="I1194" t="s">
        <v>22</v>
      </c>
      <c r="J1194" t="s">
        <v>221</v>
      </c>
      <c r="K1194" t="s">
        <v>4705</v>
      </c>
      <c r="L1194" t="s">
        <v>4706</v>
      </c>
      <c r="M1194">
        <v>4.0199999999999996</v>
      </c>
      <c r="N1194">
        <v>0</v>
      </c>
      <c r="O1194">
        <v>614</v>
      </c>
      <c r="P1194">
        <v>0</v>
      </c>
      <c r="Q1194">
        <v>0</v>
      </c>
      <c r="R1194">
        <v>0</v>
      </c>
      <c r="S1194">
        <v>2468.2800000000002</v>
      </c>
      <c r="T1194">
        <v>0</v>
      </c>
      <c r="U1194">
        <v>0</v>
      </c>
    </row>
    <row r="1195" spans="1:21" x14ac:dyDescent="0.25">
      <c r="A1195" t="s">
        <v>4707</v>
      </c>
      <c r="B1195">
        <v>1</v>
      </c>
      <c r="C1195" t="s">
        <v>78</v>
      </c>
      <c r="D1195" t="s">
        <v>82</v>
      </c>
      <c r="E1195" t="s">
        <v>4708</v>
      </c>
      <c r="F1195" t="s">
        <v>934</v>
      </c>
      <c r="G1195" t="s">
        <v>71</v>
      </c>
      <c r="H1195" t="s">
        <v>136</v>
      </c>
      <c r="I1195" t="s">
        <v>22</v>
      </c>
      <c r="J1195" t="s">
        <v>131</v>
      </c>
      <c r="K1195" t="s">
        <v>4709</v>
      </c>
      <c r="L1195" t="s">
        <v>4710</v>
      </c>
      <c r="M1195">
        <v>2.3986111110000001</v>
      </c>
      <c r="N1195">
        <v>0</v>
      </c>
      <c r="O1195">
        <v>1</v>
      </c>
      <c r="P1195">
        <v>0</v>
      </c>
      <c r="Q1195">
        <v>0</v>
      </c>
      <c r="R1195">
        <v>0</v>
      </c>
      <c r="S1195">
        <v>2.3986109999999998</v>
      </c>
      <c r="T1195">
        <v>0</v>
      </c>
      <c r="U1195">
        <v>0</v>
      </c>
    </row>
    <row r="1196" spans="1:21" x14ac:dyDescent="0.25">
      <c r="A1196" t="s">
        <v>4711</v>
      </c>
      <c r="B1196">
        <v>1</v>
      </c>
      <c r="C1196" t="s">
        <v>78</v>
      </c>
      <c r="D1196" t="s">
        <v>80</v>
      </c>
      <c r="E1196" t="s">
        <v>4712</v>
      </c>
      <c r="F1196" t="s">
        <v>2201</v>
      </c>
      <c r="G1196" t="s">
        <v>71</v>
      </c>
      <c r="H1196" t="s">
        <v>136</v>
      </c>
      <c r="I1196" t="s">
        <v>22</v>
      </c>
      <c r="J1196" t="s">
        <v>221</v>
      </c>
      <c r="K1196" t="s">
        <v>4713</v>
      </c>
      <c r="L1196" t="s">
        <v>4714</v>
      </c>
      <c r="M1196">
        <v>5.676388888</v>
      </c>
      <c r="N1196">
        <v>0</v>
      </c>
      <c r="O1196">
        <v>50</v>
      </c>
      <c r="P1196">
        <v>0</v>
      </c>
      <c r="Q1196">
        <v>0</v>
      </c>
      <c r="R1196">
        <v>0</v>
      </c>
      <c r="S1196">
        <v>283.81944399999998</v>
      </c>
      <c r="T1196">
        <v>0</v>
      </c>
      <c r="U1196">
        <v>0</v>
      </c>
    </row>
    <row r="1197" spans="1:21" x14ac:dyDescent="0.25">
      <c r="A1197" t="s">
        <v>4715</v>
      </c>
      <c r="B1197">
        <v>1</v>
      </c>
      <c r="C1197" t="s">
        <v>78</v>
      </c>
      <c r="D1197" t="s">
        <v>80</v>
      </c>
      <c r="E1197" t="s">
        <v>4716</v>
      </c>
      <c r="F1197" t="s">
        <v>166</v>
      </c>
      <c r="G1197" t="s">
        <v>72</v>
      </c>
      <c r="H1197" t="s">
        <v>136</v>
      </c>
      <c r="I1197" t="s">
        <v>22</v>
      </c>
      <c r="J1197" t="s">
        <v>131</v>
      </c>
      <c r="K1197" t="s">
        <v>4717</v>
      </c>
      <c r="L1197" t="s">
        <v>4718</v>
      </c>
      <c r="M1197">
        <v>0.25862499999999999</v>
      </c>
      <c r="N1197">
        <v>1</v>
      </c>
      <c r="O1197">
        <v>172</v>
      </c>
      <c r="P1197">
        <v>0</v>
      </c>
      <c r="Q1197">
        <v>0</v>
      </c>
      <c r="R1197">
        <v>0.25862499999999999</v>
      </c>
      <c r="S1197">
        <v>44.483499999999999</v>
      </c>
      <c r="T1197">
        <v>0</v>
      </c>
      <c r="U1197">
        <v>0</v>
      </c>
    </row>
    <row r="1198" spans="1:21" x14ac:dyDescent="0.25">
      <c r="A1198" t="s">
        <v>4719</v>
      </c>
      <c r="B1198">
        <v>1</v>
      </c>
      <c r="C1198" t="s">
        <v>78</v>
      </c>
      <c r="D1198" t="s">
        <v>93</v>
      </c>
      <c r="E1198" t="s">
        <v>4720</v>
      </c>
      <c r="F1198" t="s">
        <v>313</v>
      </c>
      <c r="G1198" t="s">
        <v>71</v>
      </c>
      <c r="H1198" t="s">
        <v>136</v>
      </c>
      <c r="I1198" t="s">
        <v>22</v>
      </c>
      <c r="J1198" t="s">
        <v>131</v>
      </c>
      <c r="K1198" t="s">
        <v>4721</v>
      </c>
      <c r="L1198" t="s">
        <v>4722</v>
      </c>
      <c r="M1198">
        <v>3.2911111110000002</v>
      </c>
      <c r="N1198">
        <v>0</v>
      </c>
      <c r="O1198">
        <v>3</v>
      </c>
      <c r="P1198">
        <v>0</v>
      </c>
      <c r="Q1198">
        <v>0</v>
      </c>
      <c r="R1198">
        <v>0</v>
      </c>
      <c r="S1198">
        <v>9.8733330000000006</v>
      </c>
      <c r="T1198">
        <v>0</v>
      </c>
      <c r="U1198">
        <v>0</v>
      </c>
    </row>
    <row r="1199" spans="1:21" x14ac:dyDescent="0.25">
      <c r="A1199" t="s">
        <v>4723</v>
      </c>
      <c r="B1199">
        <v>1</v>
      </c>
      <c r="C1199" t="s">
        <v>78</v>
      </c>
      <c r="D1199" t="s">
        <v>80</v>
      </c>
      <c r="E1199" t="s">
        <v>4724</v>
      </c>
      <c r="F1199" t="s">
        <v>166</v>
      </c>
      <c r="G1199" t="s">
        <v>72</v>
      </c>
      <c r="H1199" t="s">
        <v>136</v>
      </c>
      <c r="I1199" t="s">
        <v>22</v>
      </c>
      <c r="J1199" t="s">
        <v>131</v>
      </c>
      <c r="K1199" t="s">
        <v>4725</v>
      </c>
      <c r="L1199" t="s">
        <v>4726</v>
      </c>
      <c r="M1199">
        <v>1.13649</v>
      </c>
      <c r="N1199">
        <v>3</v>
      </c>
      <c r="O1199">
        <v>1132</v>
      </c>
      <c r="P1199">
        <v>0</v>
      </c>
      <c r="Q1199">
        <v>0</v>
      </c>
      <c r="R1199">
        <v>3.4094699999999998</v>
      </c>
      <c r="S1199">
        <v>1286.50668</v>
      </c>
      <c r="T1199">
        <v>0</v>
      </c>
      <c r="U1199">
        <v>0</v>
      </c>
    </row>
    <row r="1200" spans="1:21" x14ac:dyDescent="0.25">
      <c r="A1200" t="s">
        <v>4727</v>
      </c>
      <c r="B1200">
        <v>1</v>
      </c>
      <c r="C1200" t="s">
        <v>78</v>
      </c>
      <c r="D1200" t="s">
        <v>81</v>
      </c>
      <c r="E1200" t="s">
        <v>4728</v>
      </c>
      <c r="F1200" t="s">
        <v>231</v>
      </c>
      <c r="G1200" t="s">
        <v>71</v>
      </c>
      <c r="H1200" t="s">
        <v>136</v>
      </c>
      <c r="I1200" t="s">
        <v>22</v>
      </c>
      <c r="J1200" t="s">
        <v>131</v>
      </c>
      <c r="K1200" t="s">
        <v>4729</v>
      </c>
      <c r="L1200" t="s">
        <v>4730</v>
      </c>
      <c r="M1200">
        <v>1.8244444440000001</v>
      </c>
      <c r="N1200">
        <v>0</v>
      </c>
      <c r="O1200">
        <v>2</v>
      </c>
      <c r="P1200">
        <v>0</v>
      </c>
      <c r="Q1200">
        <v>0</v>
      </c>
      <c r="R1200">
        <v>0</v>
      </c>
      <c r="S1200">
        <v>3.648889</v>
      </c>
      <c r="T1200">
        <v>0</v>
      </c>
      <c r="U1200">
        <v>0</v>
      </c>
    </row>
    <row r="1201" spans="1:21" x14ac:dyDescent="0.25">
      <c r="A1201" t="s">
        <v>4731</v>
      </c>
      <c r="B1201">
        <v>1</v>
      </c>
      <c r="C1201" t="s">
        <v>78</v>
      </c>
      <c r="D1201" t="s">
        <v>82</v>
      </c>
      <c r="E1201" t="s">
        <v>4732</v>
      </c>
      <c r="F1201" t="s">
        <v>785</v>
      </c>
      <c r="G1201" t="s">
        <v>71</v>
      </c>
      <c r="H1201" t="s">
        <v>136</v>
      </c>
      <c r="I1201" t="s">
        <v>22</v>
      </c>
      <c r="J1201" t="s">
        <v>131</v>
      </c>
      <c r="K1201" t="s">
        <v>4733</v>
      </c>
      <c r="L1201" t="s">
        <v>4734</v>
      </c>
      <c r="M1201">
        <v>0.91416666599999996</v>
      </c>
      <c r="N1201">
        <v>0</v>
      </c>
      <c r="O1201">
        <v>7</v>
      </c>
      <c r="P1201">
        <v>0</v>
      </c>
      <c r="Q1201">
        <v>0</v>
      </c>
      <c r="R1201">
        <v>0</v>
      </c>
      <c r="S1201">
        <v>6.3991670000000003</v>
      </c>
      <c r="T1201">
        <v>0</v>
      </c>
      <c r="U1201">
        <v>0</v>
      </c>
    </row>
    <row r="1202" spans="1:21" x14ac:dyDescent="0.25">
      <c r="A1202" t="s">
        <v>4735</v>
      </c>
      <c r="B1202">
        <v>1</v>
      </c>
      <c r="C1202" t="s">
        <v>78</v>
      </c>
      <c r="D1202" t="s">
        <v>95</v>
      </c>
      <c r="E1202" t="s">
        <v>4736</v>
      </c>
      <c r="F1202" t="s">
        <v>231</v>
      </c>
      <c r="G1202" t="s">
        <v>71</v>
      </c>
      <c r="H1202" t="s">
        <v>136</v>
      </c>
      <c r="I1202" t="s">
        <v>22</v>
      </c>
      <c r="J1202" t="s">
        <v>131</v>
      </c>
      <c r="K1202" t="s">
        <v>4737</v>
      </c>
      <c r="L1202" t="s">
        <v>4738</v>
      </c>
      <c r="M1202">
        <v>1.9741666659999999</v>
      </c>
      <c r="N1202">
        <v>0</v>
      </c>
      <c r="O1202">
        <v>0</v>
      </c>
      <c r="P1202">
        <v>0</v>
      </c>
      <c r="Q1202">
        <v>1</v>
      </c>
      <c r="R1202">
        <v>0</v>
      </c>
      <c r="S1202">
        <v>0</v>
      </c>
      <c r="T1202">
        <v>0</v>
      </c>
      <c r="U1202">
        <v>1.974167</v>
      </c>
    </row>
    <row r="1203" spans="1:21" x14ac:dyDescent="0.25">
      <c r="A1203" t="s">
        <v>4739</v>
      </c>
      <c r="B1203">
        <v>1</v>
      </c>
      <c r="C1203" t="s">
        <v>78</v>
      </c>
      <c r="D1203" t="s">
        <v>90</v>
      </c>
      <c r="E1203" t="s">
        <v>4740</v>
      </c>
      <c r="F1203" t="s">
        <v>391</v>
      </c>
      <c r="G1203" t="s">
        <v>72</v>
      </c>
      <c r="H1203" t="s">
        <v>136</v>
      </c>
      <c r="I1203" t="s">
        <v>22</v>
      </c>
      <c r="J1203" t="s">
        <v>131</v>
      </c>
      <c r="K1203" t="s">
        <v>4741</v>
      </c>
      <c r="L1203" t="s">
        <v>4742</v>
      </c>
      <c r="M1203">
        <v>3.8760869439999999</v>
      </c>
      <c r="N1203">
        <v>4</v>
      </c>
      <c r="O1203">
        <v>5038</v>
      </c>
      <c r="P1203">
        <v>19</v>
      </c>
      <c r="Q1203">
        <v>974</v>
      </c>
      <c r="R1203">
        <v>15.504348</v>
      </c>
      <c r="S1203">
        <v>19527.726024</v>
      </c>
      <c r="T1203">
        <v>73.645651999999998</v>
      </c>
      <c r="U1203">
        <v>3775.3086830000002</v>
      </c>
    </row>
    <row r="1204" spans="1:21" x14ac:dyDescent="0.25">
      <c r="A1204" t="s">
        <v>4743</v>
      </c>
      <c r="B1204">
        <v>1</v>
      </c>
      <c r="C1204" t="s">
        <v>78</v>
      </c>
      <c r="D1204" t="s">
        <v>105</v>
      </c>
      <c r="E1204" t="s">
        <v>1285</v>
      </c>
      <c r="F1204" t="s">
        <v>296</v>
      </c>
      <c r="G1204" t="s">
        <v>72</v>
      </c>
      <c r="H1204" t="s">
        <v>136</v>
      </c>
      <c r="I1204" t="s">
        <v>22</v>
      </c>
      <c r="J1204" t="s">
        <v>221</v>
      </c>
      <c r="K1204" t="s">
        <v>4744</v>
      </c>
      <c r="L1204" t="s">
        <v>4745</v>
      </c>
      <c r="M1204">
        <v>3.5930555549999998</v>
      </c>
      <c r="N1204">
        <v>1</v>
      </c>
      <c r="O1204">
        <v>405</v>
      </c>
      <c r="P1204">
        <v>3</v>
      </c>
      <c r="Q1204">
        <v>2</v>
      </c>
      <c r="R1204">
        <v>3.5930559999999998</v>
      </c>
      <c r="S1204">
        <v>1455.1875</v>
      </c>
      <c r="T1204">
        <v>10.779166999999999</v>
      </c>
      <c r="U1204">
        <v>7.1861110000000004</v>
      </c>
    </row>
    <row r="1205" spans="1:21" x14ac:dyDescent="0.25">
      <c r="A1205" t="s">
        <v>4746</v>
      </c>
      <c r="B1205">
        <v>1</v>
      </c>
      <c r="C1205" t="s">
        <v>79</v>
      </c>
      <c r="D1205" t="s">
        <v>112</v>
      </c>
      <c r="E1205" t="s">
        <v>4747</v>
      </c>
      <c r="F1205" t="s">
        <v>934</v>
      </c>
      <c r="G1205" t="s">
        <v>71</v>
      </c>
      <c r="H1205" t="s">
        <v>136</v>
      </c>
      <c r="I1205" t="s">
        <v>22</v>
      </c>
      <c r="J1205" t="s">
        <v>131</v>
      </c>
      <c r="K1205" t="s">
        <v>4748</v>
      </c>
      <c r="L1205" t="s">
        <v>4749</v>
      </c>
      <c r="M1205">
        <v>0.54083333300000003</v>
      </c>
      <c r="N1205">
        <v>0</v>
      </c>
      <c r="O1205">
        <v>2</v>
      </c>
      <c r="P1205">
        <v>0</v>
      </c>
      <c r="Q1205">
        <v>0</v>
      </c>
      <c r="R1205">
        <v>0</v>
      </c>
      <c r="S1205">
        <v>1.0816669999999999</v>
      </c>
      <c r="T1205">
        <v>0</v>
      </c>
      <c r="U1205">
        <v>0</v>
      </c>
    </row>
    <row r="1206" spans="1:21" x14ac:dyDescent="0.25">
      <c r="A1206" t="s">
        <v>4750</v>
      </c>
      <c r="B1206">
        <v>1</v>
      </c>
      <c r="C1206" t="s">
        <v>79</v>
      </c>
      <c r="D1206" t="s">
        <v>112</v>
      </c>
      <c r="E1206" t="s">
        <v>4751</v>
      </c>
      <c r="F1206" t="s">
        <v>231</v>
      </c>
      <c r="G1206" t="s">
        <v>71</v>
      </c>
      <c r="H1206" t="s">
        <v>136</v>
      </c>
      <c r="I1206" t="s">
        <v>22</v>
      </c>
      <c r="J1206" t="s">
        <v>131</v>
      </c>
      <c r="K1206" t="s">
        <v>4752</v>
      </c>
      <c r="L1206" t="s">
        <v>4753</v>
      </c>
      <c r="M1206">
        <v>0.26833333300000001</v>
      </c>
      <c r="N1206">
        <v>0</v>
      </c>
      <c r="O1206">
        <v>2</v>
      </c>
      <c r="P1206">
        <v>0</v>
      </c>
      <c r="Q1206">
        <v>0</v>
      </c>
      <c r="R1206">
        <v>0</v>
      </c>
      <c r="S1206">
        <v>0.53666700000000001</v>
      </c>
      <c r="T1206">
        <v>0</v>
      </c>
      <c r="U1206">
        <v>0</v>
      </c>
    </row>
    <row r="1207" spans="1:21" x14ac:dyDescent="0.25">
      <c r="A1207" t="s">
        <v>4754</v>
      </c>
      <c r="B1207">
        <v>1</v>
      </c>
      <c r="C1207" t="s">
        <v>78</v>
      </c>
      <c r="D1207" t="s">
        <v>80</v>
      </c>
      <c r="E1207" t="s">
        <v>4755</v>
      </c>
      <c r="F1207" t="s">
        <v>129</v>
      </c>
      <c r="G1207" t="s">
        <v>72</v>
      </c>
      <c r="H1207" t="s">
        <v>130</v>
      </c>
      <c r="I1207" t="s">
        <v>22</v>
      </c>
      <c r="J1207" t="s">
        <v>131</v>
      </c>
      <c r="K1207" t="s">
        <v>4756</v>
      </c>
      <c r="L1207" t="s">
        <v>4757</v>
      </c>
      <c r="M1207">
        <v>1.5855555E-2</v>
      </c>
      <c r="N1207">
        <v>1</v>
      </c>
      <c r="O1207">
        <v>1280</v>
      </c>
      <c r="P1207">
        <v>0</v>
      </c>
      <c r="Q1207">
        <v>0</v>
      </c>
      <c r="R1207">
        <v>1.5855999999999999E-2</v>
      </c>
      <c r="S1207">
        <v>20.295110000000001</v>
      </c>
      <c r="T1207">
        <v>0</v>
      </c>
      <c r="U1207">
        <v>0</v>
      </c>
    </row>
    <row r="1208" spans="1:21" x14ac:dyDescent="0.25">
      <c r="A1208" t="s">
        <v>4758</v>
      </c>
      <c r="B1208">
        <v>1</v>
      </c>
      <c r="C1208" t="s">
        <v>78</v>
      </c>
      <c r="D1208" t="s">
        <v>95</v>
      </c>
      <c r="E1208" t="s">
        <v>4759</v>
      </c>
      <c r="F1208" t="s">
        <v>847</v>
      </c>
      <c r="G1208" t="s">
        <v>71</v>
      </c>
      <c r="H1208" t="s">
        <v>136</v>
      </c>
      <c r="I1208" t="s">
        <v>22</v>
      </c>
      <c r="J1208" t="s">
        <v>131</v>
      </c>
      <c r="K1208" t="s">
        <v>4760</v>
      </c>
      <c r="L1208" t="s">
        <v>4761</v>
      </c>
      <c r="M1208">
        <v>4.0125000000000002</v>
      </c>
      <c r="N1208">
        <v>0</v>
      </c>
      <c r="O1208">
        <v>0</v>
      </c>
      <c r="P1208">
        <v>0</v>
      </c>
      <c r="Q1208">
        <v>1</v>
      </c>
      <c r="R1208">
        <v>0</v>
      </c>
      <c r="S1208">
        <v>0</v>
      </c>
      <c r="T1208">
        <v>0</v>
      </c>
      <c r="U1208">
        <v>4.0125000000000002</v>
      </c>
    </row>
    <row r="1209" spans="1:21" x14ac:dyDescent="0.25">
      <c r="A1209" t="s">
        <v>4762</v>
      </c>
      <c r="B1209">
        <v>1</v>
      </c>
      <c r="C1209" t="s">
        <v>78</v>
      </c>
      <c r="D1209" t="s">
        <v>80</v>
      </c>
      <c r="E1209" t="s">
        <v>4755</v>
      </c>
      <c r="F1209" t="s">
        <v>129</v>
      </c>
      <c r="G1209" t="s">
        <v>72</v>
      </c>
      <c r="H1209" t="s">
        <v>136</v>
      </c>
      <c r="I1209" t="s">
        <v>22</v>
      </c>
      <c r="J1209" t="s">
        <v>131</v>
      </c>
      <c r="K1209" t="s">
        <v>4763</v>
      </c>
      <c r="L1209" t="s">
        <v>4764</v>
      </c>
      <c r="M1209">
        <v>0.21129166599999999</v>
      </c>
      <c r="N1209">
        <v>1</v>
      </c>
      <c r="O1209">
        <v>1280</v>
      </c>
      <c r="P1209">
        <v>0</v>
      </c>
      <c r="Q1209">
        <v>0</v>
      </c>
      <c r="R1209">
        <v>0.21129200000000001</v>
      </c>
      <c r="S1209">
        <v>270.45333199999999</v>
      </c>
      <c r="T1209">
        <v>0</v>
      </c>
      <c r="U1209">
        <v>0</v>
      </c>
    </row>
    <row r="1210" spans="1:21" x14ac:dyDescent="0.25">
      <c r="A1210" t="s">
        <v>4765</v>
      </c>
      <c r="B1210">
        <v>1</v>
      </c>
      <c r="C1210" t="s">
        <v>79</v>
      </c>
      <c r="D1210" t="s">
        <v>114</v>
      </c>
      <c r="E1210" t="s">
        <v>4766</v>
      </c>
      <c r="F1210" t="s">
        <v>296</v>
      </c>
      <c r="G1210" t="s">
        <v>72</v>
      </c>
      <c r="H1210" t="s">
        <v>136</v>
      </c>
      <c r="I1210" t="s">
        <v>22</v>
      </c>
      <c r="J1210" t="s">
        <v>221</v>
      </c>
      <c r="K1210" t="s">
        <v>4767</v>
      </c>
      <c r="L1210" t="s">
        <v>4768</v>
      </c>
      <c r="M1210">
        <v>1.351111111</v>
      </c>
      <c r="N1210">
        <v>0</v>
      </c>
      <c r="O1210">
        <v>721</v>
      </c>
      <c r="P1210">
        <v>0</v>
      </c>
      <c r="Q1210">
        <v>0</v>
      </c>
      <c r="R1210">
        <v>0</v>
      </c>
      <c r="S1210">
        <v>974.15111100000001</v>
      </c>
      <c r="T1210">
        <v>0</v>
      </c>
      <c r="U1210">
        <v>0</v>
      </c>
    </row>
    <row r="1211" spans="1:21" x14ac:dyDescent="0.25">
      <c r="A1211" t="s">
        <v>4769</v>
      </c>
      <c r="B1211">
        <v>1</v>
      </c>
      <c r="C1211" t="s">
        <v>78</v>
      </c>
      <c r="D1211" t="s">
        <v>92</v>
      </c>
      <c r="E1211" t="s">
        <v>4770</v>
      </c>
      <c r="F1211" t="s">
        <v>313</v>
      </c>
      <c r="G1211" t="s">
        <v>71</v>
      </c>
      <c r="H1211" t="s">
        <v>136</v>
      </c>
      <c r="I1211" t="s">
        <v>22</v>
      </c>
      <c r="J1211" t="s">
        <v>131</v>
      </c>
      <c r="K1211" t="s">
        <v>1529</v>
      </c>
      <c r="L1211" t="s">
        <v>4771</v>
      </c>
      <c r="M1211">
        <v>4.1355555549999998</v>
      </c>
      <c r="N1211">
        <v>0</v>
      </c>
      <c r="O1211">
        <v>120</v>
      </c>
      <c r="P1211">
        <v>0</v>
      </c>
      <c r="Q1211">
        <v>0</v>
      </c>
      <c r="R1211">
        <v>0</v>
      </c>
      <c r="S1211">
        <v>496.26666699999998</v>
      </c>
      <c r="T1211">
        <v>0</v>
      </c>
      <c r="U1211">
        <v>0</v>
      </c>
    </row>
    <row r="1212" spans="1:21" x14ac:dyDescent="0.25">
      <c r="A1212" t="s">
        <v>4772</v>
      </c>
      <c r="B1212">
        <v>1</v>
      </c>
      <c r="C1212" t="s">
        <v>79</v>
      </c>
      <c r="D1212" t="s">
        <v>112</v>
      </c>
      <c r="E1212" t="s">
        <v>4773</v>
      </c>
      <c r="F1212" t="s">
        <v>231</v>
      </c>
      <c r="G1212" t="s">
        <v>71</v>
      </c>
      <c r="H1212" t="s">
        <v>136</v>
      </c>
      <c r="I1212" t="s">
        <v>22</v>
      </c>
      <c r="J1212" t="s">
        <v>131</v>
      </c>
      <c r="K1212" t="s">
        <v>4774</v>
      </c>
      <c r="L1212" t="s">
        <v>4775</v>
      </c>
      <c r="M1212">
        <v>7.994444444</v>
      </c>
      <c r="N1212">
        <v>0</v>
      </c>
      <c r="O1212">
        <v>4</v>
      </c>
      <c r="P1212">
        <v>0</v>
      </c>
      <c r="Q1212">
        <v>0</v>
      </c>
      <c r="R1212">
        <v>0</v>
      </c>
      <c r="S1212">
        <v>31.977778000000001</v>
      </c>
      <c r="T1212">
        <v>0</v>
      </c>
      <c r="U1212">
        <v>0</v>
      </c>
    </row>
    <row r="1213" spans="1:21" x14ac:dyDescent="0.25">
      <c r="A1213" t="s">
        <v>4776</v>
      </c>
      <c r="B1213">
        <v>1</v>
      </c>
      <c r="C1213" t="s">
        <v>78</v>
      </c>
      <c r="D1213" t="s">
        <v>81</v>
      </c>
      <c r="E1213" t="s">
        <v>545</v>
      </c>
      <c r="F1213" t="s">
        <v>166</v>
      </c>
      <c r="G1213" t="s">
        <v>72</v>
      </c>
      <c r="H1213" t="s">
        <v>136</v>
      </c>
      <c r="I1213" t="s">
        <v>22</v>
      </c>
      <c r="J1213" t="s">
        <v>131</v>
      </c>
      <c r="K1213" t="s">
        <v>4777</v>
      </c>
      <c r="L1213" t="s">
        <v>4778</v>
      </c>
      <c r="M1213">
        <v>0.57138888799999998</v>
      </c>
      <c r="N1213">
        <v>1</v>
      </c>
      <c r="O1213">
        <v>6266</v>
      </c>
      <c r="P1213">
        <v>0</v>
      </c>
      <c r="Q1213">
        <v>0</v>
      </c>
      <c r="R1213">
        <v>0.57138900000000004</v>
      </c>
      <c r="S1213">
        <v>3580.322772</v>
      </c>
      <c r="T1213">
        <v>0</v>
      </c>
      <c r="U1213">
        <v>0</v>
      </c>
    </row>
    <row r="1214" spans="1:21" x14ac:dyDescent="0.25">
      <c r="A1214" t="s">
        <v>4779</v>
      </c>
      <c r="B1214">
        <v>1</v>
      </c>
      <c r="C1214" t="s">
        <v>78</v>
      </c>
      <c r="D1214" t="s">
        <v>81</v>
      </c>
      <c r="E1214" t="s">
        <v>4780</v>
      </c>
      <c r="F1214" t="s">
        <v>1227</v>
      </c>
      <c r="G1214" t="s">
        <v>72</v>
      </c>
      <c r="H1214" t="s">
        <v>136</v>
      </c>
      <c r="I1214" t="s">
        <v>22</v>
      </c>
      <c r="J1214" t="s">
        <v>131</v>
      </c>
      <c r="K1214" t="s">
        <v>4781</v>
      </c>
      <c r="L1214" t="s">
        <v>4782</v>
      </c>
      <c r="M1214">
        <v>8.1322222219999993</v>
      </c>
      <c r="N1214">
        <v>0</v>
      </c>
      <c r="O1214">
        <v>100</v>
      </c>
      <c r="P1214">
        <v>0</v>
      </c>
      <c r="Q1214">
        <v>0</v>
      </c>
      <c r="R1214">
        <v>0</v>
      </c>
      <c r="S1214">
        <v>813.22222199999999</v>
      </c>
      <c r="T1214">
        <v>0</v>
      </c>
      <c r="U1214">
        <v>0</v>
      </c>
    </row>
    <row r="1215" spans="1:21" x14ac:dyDescent="0.25">
      <c r="A1215" t="s">
        <v>4783</v>
      </c>
      <c r="B1215">
        <v>1</v>
      </c>
      <c r="C1215" t="s">
        <v>78</v>
      </c>
      <c r="D1215" t="s">
        <v>81</v>
      </c>
      <c r="E1215" t="s">
        <v>4784</v>
      </c>
      <c r="F1215" t="s">
        <v>166</v>
      </c>
      <c r="G1215" t="s">
        <v>72</v>
      </c>
      <c r="H1215" t="s">
        <v>136</v>
      </c>
      <c r="I1215" t="s">
        <v>22</v>
      </c>
      <c r="J1215" t="s">
        <v>131</v>
      </c>
      <c r="K1215" t="s">
        <v>4785</v>
      </c>
      <c r="L1215" t="s">
        <v>4786</v>
      </c>
      <c r="M1215">
        <v>0.62949527699999996</v>
      </c>
      <c r="N1215">
        <v>2</v>
      </c>
      <c r="O1215">
        <v>17665</v>
      </c>
      <c r="P1215">
        <v>0</v>
      </c>
      <c r="Q1215">
        <v>3</v>
      </c>
      <c r="R1215">
        <v>1.258991</v>
      </c>
      <c r="S1215">
        <v>11120.034068000001</v>
      </c>
      <c r="T1215">
        <v>0</v>
      </c>
      <c r="U1215">
        <v>1.8884860000000001</v>
      </c>
    </row>
    <row r="1216" spans="1:21" x14ac:dyDescent="0.25">
      <c r="A1216" t="s">
        <v>4787</v>
      </c>
      <c r="B1216">
        <v>1</v>
      </c>
      <c r="C1216" t="s">
        <v>78</v>
      </c>
      <c r="D1216" t="s">
        <v>81</v>
      </c>
      <c r="E1216" t="s">
        <v>4788</v>
      </c>
      <c r="F1216" t="s">
        <v>4789</v>
      </c>
      <c r="G1216" t="s">
        <v>76</v>
      </c>
      <c r="H1216" t="s">
        <v>136</v>
      </c>
      <c r="I1216" t="s">
        <v>22</v>
      </c>
      <c r="J1216" t="s">
        <v>131</v>
      </c>
      <c r="K1216" t="s">
        <v>4790</v>
      </c>
      <c r="L1216" t="s">
        <v>4791</v>
      </c>
      <c r="M1216">
        <v>0.60277777700000001</v>
      </c>
      <c r="N1216">
        <v>87</v>
      </c>
      <c r="O1216">
        <v>60064</v>
      </c>
      <c r="P1216">
        <v>0</v>
      </c>
      <c r="Q1216">
        <v>9</v>
      </c>
      <c r="R1216">
        <v>52.441667000000002</v>
      </c>
      <c r="S1216">
        <v>36205.244398000003</v>
      </c>
      <c r="T1216">
        <v>0</v>
      </c>
      <c r="U1216">
        <v>5.4249999999999998</v>
      </c>
    </row>
    <row r="1217" spans="1:21" x14ac:dyDescent="0.25">
      <c r="A1217" t="s">
        <v>4792</v>
      </c>
      <c r="B1217">
        <v>1</v>
      </c>
      <c r="C1217" t="s">
        <v>79</v>
      </c>
      <c r="D1217" t="s">
        <v>123</v>
      </c>
      <c r="E1217" t="s">
        <v>4793</v>
      </c>
      <c r="F1217" t="s">
        <v>226</v>
      </c>
      <c r="G1217" t="s">
        <v>72</v>
      </c>
      <c r="H1217" t="s">
        <v>136</v>
      </c>
      <c r="I1217" t="s">
        <v>22</v>
      </c>
      <c r="J1217" t="s">
        <v>131</v>
      </c>
      <c r="K1217" t="s">
        <v>4794</v>
      </c>
      <c r="L1217" t="s">
        <v>4795</v>
      </c>
      <c r="M1217">
        <v>1.6058333330000001</v>
      </c>
      <c r="N1217">
        <v>15</v>
      </c>
      <c r="O1217">
        <v>0</v>
      </c>
      <c r="P1217">
        <v>0</v>
      </c>
      <c r="Q1217">
        <v>0</v>
      </c>
      <c r="R1217">
        <v>24.087499999999999</v>
      </c>
      <c r="S1217">
        <v>0</v>
      </c>
      <c r="T1217">
        <v>0</v>
      </c>
      <c r="U1217">
        <v>0</v>
      </c>
    </row>
    <row r="1218" spans="1:21" x14ac:dyDescent="0.25">
      <c r="A1218" t="s">
        <v>4796</v>
      </c>
      <c r="B1218">
        <v>1</v>
      </c>
      <c r="C1218" t="s">
        <v>79</v>
      </c>
      <c r="D1218" t="s">
        <v>108</v>
      </c>
      <c r="E1218" t="s">
        <v>4797</v>
      </c>
      <c r="F1218" t="s">
        <v>4196</v>
      </c>
      <c r="G1218" t="s">
        <v>71</v>
      </c>
      <c r="H1218" t="s">
        <v>136</v>
      </c>
      <c r="I1218" t="s">
        <v>22</v>
      </c>
      <c r="J1218" t="s">
        <v>131</v>
      </c>
      <c r="K1218" t="s">
        <v>4798</v>
      </c>
      <c r="L1218" t="s">
        <v>4799</v>
      </c>
      <c r="M1218">
        <v>1.602777777</v>
      </c>
      <c r="N1218">
        <v>0</v>
      </c>
      <c r="O1218">
        <v>111</v>
      </c>
      <c r="P1218">
        <v>0</v>
      </c>
      <c r="Q1218">
        <v>0</v>
      </c>
      <c r="R1218">
        <v>0</v>
      </c>
      <c r="S1218">
        <v>177.908333</v>
      </c>
      <c r="T1218">
        <v>0</v>
      </c>
      <c r="U1218">
        <v>0</v>
      </c>
    </row>
    <row r="1219" spans="1:21" x14ac:dyDescent="0.25">
      <c r="A1219" t="s">
        <v>4800</v>
      </c>
      <c r="B1219">
        <v>1</v>
      </c>
      <c r="C1219" t="s">
        <v>79</v>
      </c>
      <c r="D1219" t="s">
        <v>123</v>
      </c>
      <c r="E1219" t="s">
        <v>4801</v>
      </c>
      <c r="F1219" t="s">
        <v>166</v>
      </c>
      <c r="G1219" t="s">
        <v>72</v>
      </c>
      <c r="H1219" t="s">
        <v>136</v>
      </c>
      <c r="I1219" t="s">
        <v>22</v>
      </c>
      <c r="J1219" t="s">
        <v>131</v>
      </c>
      <c r="K1219" t="s">
        <v>4802</v>
      </c>
      <c r="L1219" t="s">
        <v>4803</v>
      </c>
      <c r="M1219">
        <v>1.3266666659999999</v>
      </c>
      <c r="N1219">
        <v>30</v>
      </c>
      <c r="O1219">
        <v>204</v>
      </c>
      <c r="P1219">
        <v>0</v>
      </c>
      <c r="Q1219">
        <v>0</v>
      </c>
      <c r="R1219">
        <v>39.799999999999997</v>
      </c>
      <c r="S1219">
        <v>270.64</v>
      </c>
      <c r="T1219">
        <v>0</v>
      </c>
      <c r="U1219">
        <v>0</v>
      </c>
    </row>
    <row r="1220" spans="1:21" x14ac:dyDescent="0.25">
      <c r="A1220" t="s">
        <v>4804</v>
      </c>
      <c r="B1220">
        <v>1</v>
      </c>
      <c r="C1220" t="s">
        <v>79</v>
      </c>
      <c r="D1220" t="s">
        <v>123</v>
      </c>
      <c r="E1220" t="s">
        <v>4793</v>
      </c>
      <c r="F1220" t="s">
        <v>531</v>
      </c>
      <c r="G1220" t="s">
        <v>72</v>
      </c>
      <c r="H1220" t="s">
        <v>136</v>
      </c>
      <c r="I1220" t="s">
        <v>22</v>
      </c>
      <c r="J1220" t="s">
        <v>131</v>
      </c>
      <c r="K1220" t="s">
        <v>4805</v>
      </c>
      <c r="L1220" t="s">
        <v>4806</v>
      </c>
      <c r="M1220">
        <v>0.443333333</v>
      </c>
      <c r="N1220">
        <v>15</v>
      </c>
      <c r="O1220">
        <v>0</v>
      </c>
      <c r="P1220">
        <v>0</v>
      </c>
      <c r="Q1220">
        <v>0</v>
      </c>
      <c r="R1220">
        <v>6.65</v>
      </c>
      <c r="S1220">
        <v>0</v>
      </c>
      <c r="T1220">
        <v>0</v>
      </c>
      <c r="U1220">
        <v>0</v>
      </c>
    </row>
    <row r="1221" spans="1:21" x14ac:dyDescent="0.25">
      <c r="A1221" t="s">
        <v>4807</v>
      </c>
      <c r="B1221">
        <v>1</v>
      </c>
      <c r="C1221" t="s">
        <v>78</v>
      </c>
      <c r="D1221" t="s">
        <v>80</v>
      </c>
      <c r="E1221" t="s">
        <v>4755</v>
      </c>
      <c r="F1221" t="s">
        <v>129</v>
      </c>
      <c r="G1221" t="s">
        <v>72</v>
      </c>
      <c r="H1221" t="s">
        <v>136</v>
      </c>
      <c r="I1221" t="s">
        <v>22</v>
      </c>
      <c r="J1221" t="s">
        <v>131</v>
      </c>
      <c r="K1221" t="s">
        <v>4808</v>
      </c>
      <c r="L1221" t="s">
        <v>4809</v>
      </c>
      <c r="M1221">
        <v>0.14694444400000001</v>
      </c>
      <c r="N1221">
        <v>1</v>
      </c>
      <c r="O1221">
        <v>1280</v>
      </c>
      <c r="P1221">
        <v>0</v>
      </c>
      <c r="Q1221">
        <v>0</v>
      </c>
      <c r="R1221">
        <v>0.14694399999999999</v>
      </c>
      <c r="S1221">
        <v>188.088888</v>
      </c>
      <c r="T1221">
        <v>0</v>
      </c>
      <c r="U1221">
        <v>0</v>
      </c>
    </row>
    <row r="1222" spans="1:21" x14ac:dyDescent="0.25">
      <c r="A1222" t="s">
        <v>4810</v>
      </c>
      <c r="B1222">
        <v>1</v>
      </c>
      <c r="C1222" t="s">
        <v>78</v>
      </c>
      <c r="D1222" t="s">
        <v>95</v>
      </c>
      <c r="E1222" t="s">
        <v>4811</v>
      </c>
      <c r="F1222" t="s">
        <v>313</v>
      </c>
      <c r="G1222" t="s">
        <v>71</v>
      </c>
      <c r="H1222" t="s">
        <v>136</v>
      </c>
      <c r="I1222" t="s">
        <v>22</v>
      </c>
      <c r="J1222" t="s">
        <v>131</v>
      </c>
      <c r="K1222" t="s">
        <v>4812</v>
      </c>
      <c r="L1222" t="s">
        <v>4813</v>
      </c>
      <c r="M1222">
        <v>7.3419444440000001</v>
      </c>
      <c r="N1222">
        <v>0</v>
      </c>
      <c r="O1222">
        <v>0</v>
      </c>
      <c r="P1222">
        <v>0</v>
      </c>
      <c r="Q1222">
        <v>36</v>
      </c>
      <c r="R1222">
        <v>0</v>
      </c>
      <c r="S1222">
        <v>0</v>
      </c>
      <c r="T1222">
        <v>0</v>
      </c>
      <c r="U1222">
        <v>264.31</v>
      </c>
    </row>
    <row r="1223" spans="1:21" x14ac:dyDescent="0.25">
      <c r="A1223" t="s">
        <v>4814</v>
      </c>
      <c r="B1223">
        <v>1</v>
      </c>
      <c r="C1223" t="s">
        <v>78</v>
      </c>
      <c r="D1223" t="s">
        <v>95</v>
      </c>
      <c r="E1223" t="s">
        <v>4815</v>
      </c>
      <c r="F1223" t="s">
        <v>847</v>
      </c>
      <c r="G1223" t="s">
        <v>71</v>
      </c>
      <c r="H1223" t="s">
        <v>136</v>
      </c>
      <c r="I1223" t="s">
        <v>22</v>
      </c>
      <c r="J1223" t="s">
        <v>131</v>
      </c>
      <c r="K1223" t="s">
        <v>4816</v>
      </c>
      <c r="L1223" t="s">
        <v>4817</v>
      </c>
      <c r="M1223">
        <v>1.589722222</v>
      </c>
      <c r="N1223">
        <v>0</v>
      </c>
      <c r="O1223">
        <v>0</v>
      </c>
      <c r="P1223">
        <v>0</v>
      </c>
      <c r="Q1223">
        <v>1</v>
      </c>
      <c r="R1223">
        <v>0</v>
      </c>
      <c r="S1223">
        <v>0</v>
      </c>
      <c r="T1223">
        <v>0</v>
      </c>
      <c r="U1223">
        <v>1.5897220000000001</v>
      </c>
    </row>
    <row r="1224" spans="1:21" x14ac:dyDescent="0.25">
      <c r="A1224" t="s">
        <v>4818</v>
      </c>
      <c r="B1224">
        <v>1</v>
      </c>
      <c r="C1224" t="s">
        <v>78</v>
      </c>
      <c r="D1224" t="s">
        <v>80</v>
      </c>
      <c r="E1224" t="s">
        <v>4755</v>
      </c>
      <c r="F1224" t="s">
        <v>129</v>
      </c>
      <c r="G1224" t="s">
        <v>72</v>
      </c>
      <c r="H1224" t="s">
        <v>136</v>
      </c>
      <c r="I1224" t="s">
        <v>22</v>
      </c>
      <c r="J1224" t="s">
        <v>131</v>
      </c>
      <c r="K1224" t="s">
        <v>4819</v>
      </c>
      <c r="L1224" t="s">
        <v>4820</v>
      </c>
      <c r="M1224">
        <v>0.20611111100000001</v>
      </c>
      <c r="N1224">
        <v>1</v>
      </c>
      <c r="O1224">
        <v>1280</v>
      </c>
      <c r="P1224">
        <v>0</v>
      </c>
      <c r="Q1224">
        <v>0</v>
      </c>
      <c r="R1224">
        <v>0.20611099999999999</v>
      </c>
      <c r="S1224">
        <v>263.82222200000001</v>
      </c>
      <c r="T1224">
        <v>0</v>
      </c>
      <c r="U1224">
        <v>0</v>
      </c>
    </row>
    <row r="1225" spans="1:21" x14ac:dyDescent="0.25">
      <c r="A1225" t="s">
        <v>4821</v>
      </c>
      <c r="B1225">
        <v>1</v>
      </c>
      <c r="C1225" t="s">
        <v>78</v>
      </c>
      <c r="D1225" t="s">
        <v>80</v>
      </c>
      <c r="E1225" t="s">
        <v>4822</v>
      </c>
      <c r="F1225" t="s">
        <v>247</v>
      </c>
      <c r="G1225" t="s">
        <v>71</v>
      </c>
      <c r="H1225" t="s">
        <v>136</v>
      </c>
      <c r="I1225" t="s">
        <v>22</v>
      </c>
      <c r="J1225" t="s">
        <v>221</v>
      </c>
      <c r="K1225" t="s">
        <v>4823</v>
      </c>
      <c r="L1225" t="s">
        <v>4824</v>
      </c>
      <c r="M1225">
        <v>7.3161111109999997</v>
      </c>
      <c r="N1225">
        <v>0</v>
      </c>
      <c r="O1225">
        <v>2</v>
      </c>
      <c r="P1225">
        <v>0</v>
      </c>
      <c r="Q1225">
        <v>0</v>
      </c>
      <c r="R1225">
        <v>0</v>
      </c>
      <c r="S1225">
        <v>14.632222000000001</v>
      </c>
      <c r="T1225">
        <v>0</v>
      </c>
      <c r="U1225">
        <v>0</v>
      </c>
    </row>
    <row r="1226" spans="1:21" x14ac:dyDescent="0.25">
      <c r="A1226" t="s">
        <v>4825</v>
      </c>
      <c r="B1226">
        <v>1</v>
      </c>
      <c r="C1226" t="s">
        <v>78</v>
      </c>
      <c r="D1226" t="s">
        <v>103</v>
      </c>
      <c r="E1226" t="s">
        <v>4826</v>
      </c>
      <c r="F1226" t="s">
        <v>231</v>
      </c>
      <c r="G1226" t="s">
        <v>71</v>
      </c>
      <c r="H1226" t="s">
        <v>136</v>
      </c>
      <c r="I1226" t="s">
        <v>22</v>
      </c>
      <c r="J1226" t="s">
        <v>131</v>
      </c>
      <c r="K1226" t="s">
        <v>4827</v>
      </c>
      <c r="L1226" t="s">
        <v>4828</v>
      </c>
      <c r="M1226">
        <v>25.387777777</v>
      </c>
      <c r="N1226">
        <v>0</v>
      </c>
      <c r="O1226">
        <v>2</v>
      </c>
      <c r="P1226">
        <v>0</v>
      </c>
      <c r="Q1226">
        <v>0</v>
      </c>
      <c r="R1226">
        <v>0</v>
      </c>
      <c r="S1226">
        <v>50.775556000000002</v>
      </c>
      <c r="T1226">
        <v>0</v>
      </c>
      <c r="U1226">
        <v>0</v>
      </c>
    </row>
    <row r="1227" spans="1:21" x14ac:dyDescent="0.25">
      <c r="A1227" t="s">
        <v>4829</v>
      </c>
      <c r="B1227">
        <v>1</v>
      </c>
      <c r="C1227" t="s">
        <v>79</v>
      </c>
      <c r="D1227" t="s">
        <v>108</v>
      </c>
      <c r="E1227" t="s">
        <v>4830</v>
      </c>
      <c r="F1227" t="s">
        <v>2590</v>
      </c>
      <c r="G1227" t="s">
        <v>71</v>
      </c>
      <c r="H1227" t="s">
        <v>136</v>
      </c>
      <c r="I1227" t="s">
        <v>24</v>
      </c>
      <c r="J1227" t="s">
        <v>131</v>
      </c>
      <c r="K1227" t="s">
        <v>4831</v>
      </c>
      <c r="L1227" t="s">
        <v>4832</v>
      </c>
      <c r="M1227">
        <v>2.2916666659999998</v>
      </c>
      <c r="N1227">
        <v>0</v>
      </c>
      <c r="O1227">
        <v>0</v>
      </c>
      <c r="P1227">
        <v>0</v>
      </c>
      <c r="Q1227">
        <v>53</v>
      </c>
      <c r="R1227">
        <v>0</v>
      </c>
      <c r="S1227">
        <v>0</v>
      </c>
      <c r="T1227">
        <v>0</v>
      </c>
      <c r="U1227">
        <v>121.458333</v>
      </c>
    </row>
    <row r="1228" spans="1:21" x14ac:dyDescent="0.25">
      <c r="A1228" t="s">
        <v>4833</v>
      </c>
      <c r="B1228">
        <v>1</v>
      </c>
      <c r="C1228" t="s">
        <v>78</v>
      </c>
      <c r="D1228" t="s">
        <v>101</v>
      </c>
      <c r="E1228" t="s">
        <v>4834</v>
      </c>
      <c r="F1228" t="s">
        <v>231</v>
      </c>
      <c r="G1228" t="s">
        <v>71</v>
      </c>
      <c r="H1228" t="s">
        <v>136</v>
      </c>
      <c r="I1228" t="s">
        <v>22</v>
      </c>
      <c r="J1228" t="s">
        <v>131</v>
      </c>
      <c r="K1228" t="s">
        <v>4835</v>
      </c>
      <c r="L1228" t="s">
        <v>4836</v>
      </c>
      <c r="M1228">
        <v>0.84944444399999997</v>
      </c>
      <c r="N1228">
        <v>0</v>
      </c>
      <c r="O1228">
        <v>4</v>
      </c>
      <c r="P1228">
        <v>0</v>
      </c>
      <c r="Q1228">
        <v>0</v>
      </c>
      <c r="R1228">
        <v>0</v>
      </c>
      <c r="S1228">
        <v>3.3977780000000002</v>
      </c>
      <c r="T1228">
        <v>0</v>
      </c>
      <c r="U1228">
        <v>0</v>
      </c>
    </row>
    <row r="1229" spans="1:21" x14ac:dyDescent="0.25">
      <c r="A1229" t="s">
        <v>4837</v>
      </c>
      <c r="B1229">
        <v>1</v>
      </c>
      <c r="C1229" t="s">
        <v>78</v>
      </c>
      <c r="D1229" t="s">
        <v>101</v>
      </c>
      <c r="E1229" t="s">
        <v>4838</v>
      </c>
      <c r="F1229" t="s">
        <v>166</v>
      </c>
      <c r="G1229" t="s">
        <v>72</v>
      </c>
      <c r="H1229" t="s">
        <v>136</v>
      </c>
      <c r="I1229" t="s">
        <v>22</v>
      </c>
      <c r="J1229" t="s">
        <v>131</v>
      </c>
      <c r="K1229" t="s">
        <v>4839</v>
      </c>
      <c r="L1229" t="s">
        <v>4840</v>
      </c>
      <c r="M1229">
        <v>0.70833333300000001</v>
      </c>
      <c r="N1229">
        <v>2</v>
      </c>
      <c r="O1229">
        <v>0</v>
      </c>
      <c r="P1229">
        <v>0</v>
      </c>
      <c r="Q1229">
        <v>0</v>
      </c>
      <c r="R1229">
        <v>1.4166669999999999</v>
      </c>
      <c r="S1229">
        <v>0</v>
      </c>
      <c r="T1229">
        <v>0</v>
      </c>
      <c r="U1229">
        <v>0</v>
      </c>
    </row>
    <row r="1230" spans="1:21" x14ac:dyDescent="0.25">
      <c r="A1230" t="s">
        <v>4841</v>
      </c>
      <c r="B1230">
        <v>1</v>
      </c>
      <c r="C1230" t="s">
        <v>78</v>
      </c>
      <c r="D1230" t="s">
        <v>82</v>
      </c>
      <c r="E1230" t="s">
        <v>4842</v>
      </c>
      <c r="F1230" t="s">
        <v>934</v>
      </c>
      <c r="G1230" t="s">
        <v>71</v>
      </c>
      <c r="H1230" t="s">
        <v>136</v>
      </c>
      <c r="I1230" t="s">
        <v>22</v>
      </c>
      <c r="J1230" t="s">
        <v>131</v>
      </c>
      <c r="K1230" t="s">
        <v>4843</v>
      </c>
      <c r="L1230" t="s">
        <v>4844</v>
      </c>
      <c r="M1230">
        <v>1.315833333</v>
      </c>
      <c r="N1230">
        <v>0</v>
      </c>
      <c r="O1230">
        <v>1</v>
      </c>
      <c r="P1230">
        <v>0</v>
      </c>
      <c r="Q1230">
        <v>0</v>
      </c>
      <c r="R1230">
        <v>0</v>
      </c>
      <c r="S1230">
        <v>1.315833</v>
      </c>
      <c r="T1230">
        <v>0</v>
      </c>
      <c r="U1230">
        <v>0</v>
      </c>
    </row>
    <row r="1231" spans="1:21" x14ac:dyDescent="0.25">
      <c r="A1231" t="s">
        <v>4845</v>
      </c>
      <c r="B1231">
        <v>1</v>
      </c>
      <c r="C1231" t="s">
        <v>78</v>
      </c>
      <c r="D1231" t="s">
        <v>101</v>
      </c>
      <c r="E1231" t="s">
        <v>4846</v>
      </c>
      <c r="F1231" t="s">
        <v>166</v>
      </c>
      <c r="G1231" t="s">
        <v>72</v>
      </c>
      <c r="H1231" t="s">
        <v>136</v>
      </c>
      <c r="I1231" t="s">
        <v>22</v>
      </c>
      <c r="J1231" t="s">
        <v>131</v>
      </c>
      <c r="K1231" t="s">
        <v>4847</v>
      </c>
      <c r="L1231" t="s">
        <v>4848</v>
      </c>
      <c r="M1231">
        <v>0.83083333299999995</v>
      </c>
      <c r="N1231">
        <v>13</v>
      </c>
      <c r="O1231">
        <v>1</v>
      </c>
      <c r="P1231">
        <v>0</v>
      </c>
      <c r="Q1231">
        <v>0</v>
      </c>
      <c r="R1231">
        <v>10.800833000000001</v>
      </c>
      <c r="S1231">
        <v>0.83083300000000004</v>
      </c>
      <c r="T1231">
        <v>0</v>
      </c>
      <c r="U1231">
        <v>0</v>
      </c>
    </row>
    <row r="1232" spans="1:21" x14ac:dyDescent="0.25">
      <c r="A1232" t="s">
        <v>4849</v>
      </c>
      <c r="B1232">
        <v>1</v>
      </c>
      <c r="C1232" t="s">
        <v>78</v>
      </c>
      <c r="D1232" t="s">
        <v>80</v>
      </c>
      <c r="E1232" t="s">
        <v>4850</v>
      </c>
      <c r="F1232" t="s">
        <v>247</v>
      </c>
      <c r="G1232" t="s">
        <v>71</v>
      </c>
      <c r="H1232" t="s">
        <v>136</v>
      </c>
      <c r="I1232" t="s">
        <v>22</v>
      </c>
      <c r="J1232" t="s">
        <v>221</v>
      </c>
      <c r="K1232" t="s">
        <v>4851</v>
      </c>
      <c r="L1232" t="s">
        <v>4852</v>
      </c>
      <c r="M1232">
        <v>4.4800000000000004</v>
      </c>
      <c r="N1232">
        <v>0</v>
      </c>
      <c r="O1232">
        <v>64</v>
      </c>
      <c r="P1232">
        <v>0</v>
      </c>
      <c r="Q1232">
        <v>0</v>
      </c>
      <c r="R1232">
        <v>0</v>
      </c>
      <c r="S1232">
        <v>286.72000000000003</v>
      </c>
      <c r="T1232">
        <v>0</v>
      </c>
      <c r="U1232">
        <v>0</v>
      </c>
    </row>
    <row r="1233" spans="1:21" x14ac:dyDescent="0.25">
      <c r="A1233" t="s">
        <v>4853</v>
      </c>
      <c r="B1233">
        <v>1</v>
      </c>
      <c r="C1233" t="s">
        <v>78</v>
      </c>
      <c r="D1233" t="s">
        <v>82</v>
      </c>
      <c r="E1233" t="s">
        <v>4854</v>
      </c>
      <c r="F1233" t="s">
        <v>934</v>
      </c>
      <c r="G1233" t="s">
        <v>71</v>
      </c>
      <c r="H1233" t="s">
        <v>136</v>
      </c>
      <c r="I1233" t="s">
        <v>22</v>
      </c>
      <c r="J1233" t="s">
        <v>131</v>
      </c>
      <c r="K1233" t="s">
        <v>4855</v>
      </c>
      <c r="L1233" t="s">
        <v>4856</v>
      </c>
      <c r="M1233">
        <v>1.0847222219999999</v>
      </c>
      <c r="N1233">
        <v>0</v>
      </c>
      <c r="O1233">
        <v>1</v>
      </c>
      <c r="P1233">
        <v>0</v>
      </c>
      <c r="Q1233">
        <v>0</v>
      </c>
      <c r="R1233">
        <v>0</v>
      </c>
      <c r="S1233">
        <v>1.084722</v>
      </c>
      <c r="T1233">
        <v>0</v>
      </c>
      <c r="U1233">
        <v>0</v>
      </c>
    </row>
    <row r="1234" spans="1:21" x14ac:dyDescent="0.25">
      <c r="A1234" t="s">
        <v>4857</v>
      </c>
      <c r="B1234">
        <v>1</v>
      </c>
      <c r="C1234" t="s">
        <v>79</v>
      </c>
      <c r="D1234" t="s">
        <v>123</v>
      </c>
      <c r="E1234" t="s">
        <v>4858</v>
      </c>
      <c r="F1234" t="s">
        <v>166</v>
      </c>
      <c r="G1234" t="s">
        <v>72</v>
      </c>
      <c r="H1234" t="s">
        <v>136</v>
      </c>
      <c r="I1234" t="s">
        <v>22</v>
      </c>
      <c r="J1234" t="s">
        <v>131</v>
      </c>
      <c r="K1234" t="s">
        <v>4859</v>
      </c>
      <c r="L1234" t="s">
        <v>4860</v>
      </c>
      <c r="M1234">
        <v>1.223333333</v>
      </c>
      <c r="N1234">
        <v>3</v>
      </c>
      <c r="O1234">
        <v>353</v>
      </c>
      <c r="P1234">
        <v>0</v>
      </c>
      <c r="Q1234">
        <v>0</v>
      </c>
      <c r="R1234">
        <v>3.67</v>
      </c>
      <c r="S1234">
        <v>431.83666699999998</v>
      </c>
      <c r="T1234">
        <v>0</v>
      </c>
      <c r="U1234">
        <v>0</v>
      </c>
    </row>
    <row r="1235" spans="1:21" x14ac:dyDescent="0.25">
      <c r="A1235" t="s">
        <v>4861</v>
      </c>
      <c r="B1235">
        <v>1</v>
      </c>
      <c r="C1235" t="s">
        <v>79</v>
      </c>
      <c r="D1235" t="s">
        <v>123</v>
      </c>
      <c r="E1235" t="s">
        <v>4793</v>
      </c>
      <c r="F1235" t="s">
        <v>166</v>
      </c>
      <c r="G1235" t="s">
        <v>72</v>
      </c>
      <c r="H1235" t="s">
        <v>136</v>
      </c>
      <c r="I1235" t="s">
        <v>22</v>
      </c>
      <c r="J1235" t="s">
        <v>131</v>
      </c>
      <c r="K1235" t="s">
        <v>4862</v>
      </c>
      <c r="L1235" t="s">
        <v>4863</v>
      </c>
      <c r="M1235">
        <v>1.1088888880000001</v>
      </c>
      <c r="N1235">
        <v>15</v>
      </c>
      <c r="O1235">
        <v>0</v>
      </c>
      <c r="P1235">
        <v>0</v>
      </c>
      <c r="Q1235">
        <v>0</v>
      </c>
      <c r="R1235">
        <v>16.633333</v>
      </c>
      <c r="S1235">
        <v>0</v>
      </c>
      <c r="T1235">
        <v>0</v>
      </c>
      <c r="U1235">
        <v>0</v>
      </c>
    </row>
    <row r="1236" spans="1:21" x14ac:dyDescent="0.25">
      <c r="A1236" t="s">
        <v>4864</v>
      </c>
      <c r="B1236">
        <v>1</v>
      </c>
      <c r="C1236" t="s">
        <v>78</v>
      </c>
      <c r="D1236" t="s">
        <v>101</v>
      </c>
      <c r="E1236" t="s">
        <v>4865</v>
      </c>
      <c r="F1236" t="s">
        <v>231</v>
      </c>
      <c r="G1236" t="s">
        <v>71</v>
      </c>
      <c r="H1236" t="s">
        <v>136</v>
      </c>
      <c r="I1236" t="s">
        <v>22</v>
      </c>
      <c r="J1236" t="s">
        <v>131</v>
      </c>
      <c r="K1236" t="s">
        <v>4866</v>
      </c>
      <c r="L1236" t="s">
        <v>4867</v>
      </c>
      <c r="M1236">
        <v>0.877222222</v>
      </c>
      <c r="N1236">
        <v>0</v>
      </c>
      <c r="O1236">
        <v>4</v>
      </c>
      <c r="P1236">
        <v>0</v>
      </c>
      <c r="Q1236">
        <v>0</v>
      </c>
      <c r="R1236">
        <v>0</v>
      </c>
      <c r="S1236">
        <v>3.5088889999999999</v>
      </c>
      <c r="T1236">
        <v>0</v>
      </c>
      <c r="U1236">
        <v>0</v>
      </c>
    </row>
    <row r="1237" spans="1:21" x14ac:dyDescent="0.25">
      <c r="A1237" t="s">
        <v>4868</v>
      </c>
      <c r="B1237">
        <v>1</v>
      </c>
      <c r="C1237" t="s">
        <v>78</v>
      </c>
      <c r="D1237" t="s">
        <v>91</v>
      </c>
      <c r="E1237" t="s">
        <v>4869</v>
      </c>
      <c r="F1237" t="s">
        <v>296</v>
      </c>
      <c r="G1237" t="s">
        <v>71</v>
      </c>
      <c r="H1237" t="s">
        <v>136</v>
      </c>
      <c r="I1237" t="s">
        <v>22</v>
      </c>
      <c r="J1237" t="s">
        <v>221</v>
      </c>
      <c r="K1237" t="s">
        <v>4870</v>
      </c>
      <c r="L1237" t="s">
        <v>4871</v>
      </c>
      <c r="M1237">
        <v>6.6402777769999997</v>
      </c>
      <c r="N1237">
        <v>0</v>
      </c>
      <c r="O1237">
        <v>96</v>
      </c>
      <c r="P1237">
        <v>0</v>
      </c>
      <c r="Q1237">
        <v>0</v>
      </c>
      <c r="R1237">
        <v>0</v>
      </c>
      <c r="S1237">
        <v>637.46666700000003</v>
      </c>
      <c r="T1237">
        <v>0</v>
      </c>
      <c r="U1237">
        <v>0</v>
      </c>
    </row>
    <row r="1238" spans="1:21" x14ac:dyDescent="0.25">
      <c r="A1238" t="s">
        <v>4872</v>
      </c>
      <c r="B1238">
        <v>1</v>
      </c>
      <c r="C1238" t="s">
        <v>78</v>
      </c>
      <c r="D1238" t="s">
        <v>103</v>
      </c>
      <c r="E1238" t="s">
        <v>4873</v>
      </c>
      <c r="F1238" t="s">
        <v>231</v>
      </c>
      <c r="G1238" t="s">
        <v>71</v>
      </c>
      <c r="H1238" t="s">
        <v>136</v>
      </c>
      <c r="I1238" t="s">
        <v>22</v>
      </c>
      <c r="J1238" t="s">
        <v>131</v>
      </c>
      <c r="K1238" t="s">
        <v>4874</v>
      </c>
      <c r="L1238" t="s">
        <v>4875</v>
      </c>
      <c r="M1238">
        <v>15.861944444000001</v>
      </c>
      <c r="N1238">
        <v>0</v>
      </c>
      <c r="O1238">
        <v>0</v>
      </c>
      <c r="P1238">
        <v>0</v>
      </c>
      <c r="Q1238">
        <v>2</v>
      </c>
      <c r="R1238">
        <v>0</v>
      </c>
      <c r="S1238">
        <v>0</v>
      </c>
      <c r="T1238">
        <v>0</v>
      </c>
      <c r="U1238">
        <v>31.723889</v>
      </c>
    </row>
    <row r="1239" spans="1:21" x14ac:dyDescent="0.25">
      <c r="A1239" t="s">
        <v>4876</v>
      </c>
      <c r="B1239">
        <v>1</v>
      </c>
      <c r="C1239" t="s">
        <v>78</v>
      </c>
      <c r="D1239" t="s">
        <v>80</v>
      </c>
      <c r="E1239" t="s">
        <v>4877</v>
      </c>
      <c r="F1239" t="s">
        <v>231</v>
      </c>
      <c r="G1239" t="s">
        <v>71</v>
      </c>
      <c r="H1239" t="s">
        <v>136</v>
      </c>
      <c r="I1239" t="s">
        <v>22</v>
      </c>
      <c r="J1239" t="s">
        <v>131</v>
      </c>
      <c r="K1239" t="s">
        <v>4878</v>
      </c>
      <c r="L1239" t="s">
        <v>4879</v>
      </c>
      <c r="M1239">
        <v>0.54277777699999996</v>
      </c>
      <c r="N1239">
        <v>0</v>
      </c>
      <c r="O1239">
        <v>1</v>
      </c>
      <c r="P1239">
        <v>0</v>
      </c>
      <c r="Q1239">
        <v>0</v>
      </c>
      <c r="R1239">
        <v>0</v>
      </c>
      <c r="S1239">
        <v>0.54277799999999998</v>
      </c>
      <c r="T1239">
        <v>0</v>
      </c>
      <c r="U1239">
        <v>0</v>
      </c>
    </row>
    <row r="1240" spans="1:21" x14ac:dyDescent="0.25">
      <c r="A1240" t="s">
        <v>4880</v>
      </c>
      <c r="B1240">
        <v>1</v>
      </c>
      <c r="C1240" t="s">
        <v>78</v>
      </c>
      <c r="D1240" t="s">
        <v>101</v>
      </c>
      <c r="E1240" t="s">
        <v>4881</v>
      </c>
      <c r="F1240" t="s">
        <v>313</v>
      </c>
      <c r="G1240" t="s">
        <v>71</v>
      </c>
      <c r="H1240" t="s">
        <v>136</v>
      </c>
      <c r="I1240" t="s">
        <v>22</v>
      </c>
      <c r="J1240" t="s">
        <v>131</v>
      </c>
      <c r="K1240" t="s">
        <v>4882</v>
      </c>
      <c r="L1240" t="s">
        <v>4883</v>
      </c>
      <c r="M1240">
        <v>0.182777777</v>
      </c>
      <c r="N1240">
        <v>0</v>
      </c>
      <c r="O1240">
        <v>221</v>
      </c>
      <c r="P1240">
        <v>0</v>
      </c>
      <c r="Q1240">
        <v>0</v>
      </c>
      <c r="R1240">
        <v>0</v>
      </c>
      <c r="S1240">
        <v>40.393889000000001</v>
      </c>
      <c r="T1240">
        <v>0</v>
      </c>
      <c r="U1240">
        <v>0</v>
      </c>
    </row>
    <row r="1241" spans="1:21" x14ac:dyDescent="0.25">
      <c r="A1241" t="s">
        <v>4884</v>
      </c>
      <c r="B1241">
        <v>1</v>
      </c>
      <c r="C1241" t="s">
        <v>78</v>
      </c>
      <c r="D1241" t="s">
        <v>80</v>
      </c>
      <c r="E1241" t="s">
        <v>4885</v>
      </c>
      <c r="F1241" t="s">
        <v>231</v>
      </c>
      <c r="G1241" t="s">
        <v>71</v>
      </c>
      <c r="H1241" t="s">
        <v>136</v>
      </c>
      <c r="I1241" t="s">
        <v>22</v>
      </c>
      <c r="J1241" t="s">
        <v>131</v>
      </c>
      <c r="K1241" t="s">
        <v>4886</v>
      </c>
      <c r="L1241" t="s">
        <v>4887</v>
      </c>
      <c r="M1241">
        <v>3.6127777769999998</v>
      </c>
      <c r="N1241">
        <v>0</v>
      </c>
      <c r="O1241">
        <v>2</v>
      </c>
      <c r="P1241">
        <v>0</v>
      </c>
      <c r="Q1241">
        <v>0</v>
      </c>
      <c r="R1241">
        <v>0</v>
      </c>
      <c r="S1241">
        <v>7.2255560000000001</v>
      </c>
      <c r="T1241">
        <v>0</v>
      </c>
      <c r="U1241">
        <v>0</v>
      </c>
    </row>
    <row r="1242" spans="1:21" x14ac:dyDescent="0.25">
      <c r="A1242" t="s">
        <v>4888</v>
      </c>
      <c r="B1242">
        <v>1</v>
      </c>
      <c r="C1242" t="s">
        <v>78</v>
      </c>
      <c r="D1242" t="s">
        <v>80</v>
      </c>
      <c r="E1242" t="s">
        <v>4889</v>
      </c>
      <c r="F1242" t="s">
        <v>313</v>
      </c>
      <c r="G1242" t="s">
        <v>71</v>
      </c>
      <c r="H1242" t="s">
        <v>136</v>
      </c>
      <c r="I1242" t="s">
        <v>22</v>
      </c>
      <c r="J1242" t="s">
        <v>131</v>
      </c>
      <c r="K1242" t="s">
        <v>4890</v>
      </c>
      <c r="L1242" t="s">
        <v>4891</v>
      </c>
      <c r="M1242">
        <v>1.1772222219999999</v>
      </c>
      <c r="N1242">
        <v>0</v>
      </c>
      <c r="O1242">
        <v>684</v>
      </c>
      <c r="P1242">
        <v>0</v>
      </c>
      <c r="Q1242">
        <v>0</v>
      </c>
      <c r="R1242">
        <v>0</v>
      </c>
      <c r="S1242">
        <v>805.22</v>
      </c>
      <c r="T1242">
        <v>0</v>
      </c>
      <c r="U1242">
        <v>0</v>
      </c>
    </row>
    <row r="1243" spans="1:21" x14ac:dyDescent="0.25">
      <c r="A1243" t="s">
        <v>4892</v>
      </c>
      <c r="B1243">
        <v>1</v>
      </c>
      <c r="C1243" t="s">
        <v>78</v>
      </c>
      <c r="D1243" t="s">
        <v>103</v>
      </c>
      <c r="E1243" t="s">
        <v>4893</v>
      </c>
      <c r="F1243" t="s">
        <v>1472</v>
      </c>
      <c r="G1243" t="s">
        <v>71</v>
      </c>
      <c r="H1243" t="s">
        <v>136</v>
      </c>
      <c r="I1243" t="s">
        <v>22</v>
      </c>
      <c r="J1243" t="s">
        <v>131</v>
      </c>
      <c r="K1243" t="s">
        <v>4894</v>
      </c>
      <c r="L1243" t="s">
        <v>4895</v>
      </c>
      <c r="M1243">
        <v>0.54916666599999997</v>
      </c>
      <c r="N1243">
        <v>0</v>
      </c>
      <c r="O1243">
        <v>346</v>
      </c>
      <c r="P1243">
        <v>0</v>
      </c>
      <c r="Q1243">
        <v>0</v>
      </c>
      <c r="R1243">
        <v>0</v>
      </c>
      <c r="S1243">
        <v>190.01166599999999</v>
      </c>
      <c r="T1243">
        <v>0</v>
      </c>
      <c r="U1243">
        <v>0</v>
      </c>
    </row>
    <row r="1244" spans="1:21" x14ac:dyDescent="0.25">
      <c r="A1244" t="s">
        <v>4896</v>
      </c>
      <c r="B1244">
        <v>1</v>
      </c>
      <c r="C1244" t="s">
        <v>78</v>
      </c>
      <c r="D1244" t="s">
        <v>81</v>
      </c>
      <c r="E1244" t="s">
        <v>4897</v>
      </c>
      <c r="F1244" t="s">
        <v>296</v>
      </c>
      <c r="G1244" t="s">
        <v>71</v>
      </c>
      <c r="H1244" t="s">
        <v>136</v>
      </c>
      <c r="I1244" t="s">
        <v>22</v>
      </c>
      <c r="J1244" t="s">
        <v>221</v>
      </c>
      <c r="K1244" t="s">
        <v>4898</v>
      </c>
      <c r="L1244" t="s">
        <v>4899</v>
      </c>
      <c r="M1244">
        <v>1.1546888879999999</v>
      </c>
      <c r="N1244">
        <v>0</v>
      </c>
      <c r="O1244">
        <v>604</v>
      </c>
      <c r="P1244">
        <v>0</v>
      </c>
      <c r="Q1244">
        <v>0</v>
      </c>
      <c r="R1244">
        <v>0</v>
      </c>
      <c r="S1244">
        <v>697.43208800000002</v>
      </c>
      <c r="T1244">
        <v>0</v>
      </c>
      <c r="U1244">
        <v>0</v>
      </c>
    </row>
    <row r="1245" spans="1:21" x14ac:dyDescent="0.25">
      <c r="A1245" t="s">
        <v>4900</v>
      </c>
      <c r="B1245">
        <v>1</v>
      </c>
      <c r="C1245" t="s">
        <v>78</v>
      </c>
      <c r="D1245" t="s">
        <v>90</v>
      </c>
      <c r="E1245" t="s">
        <v>4901</v>
      </c>
      <c r="F1245" t="s">
        <v>892</v>
      </c>
      <c r="G1245" t="s">
        <v>71</v>
      </c>
      <c r="H1245" t="s">
        <v>136</v>
      </c>
      <c r="I1245" t="s">
        <v>22</v>
      </c>
      <c r="J1245" t="s">
        <v>131</v>
      </c>
      <c r="K1245" t="s">
        <v>4902</v>
      </c>
      <c r="L1245" t="s">
        <v>4903</v>
      </c>
      <c r="M1245">
        <v>1.263055555</v>
      </c>
      <c r="N1245">
        <v>0</v>
      </c>
      <c r="O1245">
        <v>268</v>
      </c>
      <c r="P1245">
        <v>0</v>
      </c>
      <c r="Q1245">
        <v>0</v>
      </c>
      <c r="R1245">
        <v>0</v>
      </c>
      <c r="S1245">
        <v>338.49888900000002</v>
      </c>
      <c r="T1245">
        <v>0</v>
      </c>
      <c r="U1245">
        <v>0</v>
      </c>
    </row>
    <row r="1246" spans="1:21" x14ac:dyDescent="0.25">
      <c r="A1246" t="s">
        <v>4904</v>
      </c>
      <c r="B1246">
        <v>1</v>
      </c>
      <c r="C1246" t="s">
        <v>78</v>
      </c>
      <c r="D1246" t="s">
        <v>80</v>
      </c>
      <c r="E1246" t="s">
        <v>4905</v>
      </c>
      <c r="F1246" t="s">
        <v>231</v>
      </c>
      <c r="G1246" t="s">
        <v>71</v>
      </c>
      <c r="H1246" t="s">
        <v>136</v>
      </c>
      <c r="I1246" t="s">
        <v>22</v>
      </c>
      <c r="J1246" t="s">
        <v>131</v>
      </c>
      <c r="K1246" t="s">
        <v>4906</v>
      </c>
      <c r="L1246" t="s">
        <v>4907</v>
      </c>
      <c r="M1246">
        <v>2.1063888880000001</v>
      </c>
      <c r="N1246">
        <v>0</v>
      </c>
      <c r="O1246">
        <v>1</v>
      </c>
      <c r="P1246">
        <v>0</v>
      </c>
      <c r="Q1246">
        <v>0</v>
      </c>
      <c r="R1246">
        <v>0</v>
      </c>
      <c r="S1246">
        <v>2.1063890000000001</v>
      </c>
      <c r="T1246">
        <v>0</v>
      </c>
      <c r="U1246">
        <v>0</v>
      </c>
    </row>
    <row r="1247" spans="1:21" x14ac:dyDescent="0.25">
      <c r="A1247" t="s">
        <v>4908</v>
      </c>
      <c r="B1247">
        <v>1</v>
      </c>
      <c r="C1247" t="s">
        <v>78</v>
      </c>
      <c r="D1247" t="s">
        <v>80</v>
      </c>
      <c r="E1247" t="s">
        <v>4909</v>
      </c>
      <c r="F1247" t="s">
        <v>231</v>
      </c>
      <c r="G1247" t="s">
        <v>71</v>
      </c>
      <c r="H1247" t="s">
        <v>136</v>
      </c>
      <c r="I1247" t="s">
        <v>22</v>
      </c>
      <c r="J1247" t="s">
        <v>131</v>
      </c>
      <c r="K1247" t="s">
        <v>4910</v>
      </c>
      <c r="L1247" t="s">
        <v>4911</v>
      </c>
      <c r="M1247">
        <v>3.1419444439999999</v>
      </c>
      <c r="N1247">
        <v>0</v>
      </c>
      <c r="O1247">
        <v>2</v>
      </c>
      <c r="P1247">
        <v>0</v>
      </c>
      <c r="Q1247">
        <v>0</v>
      </c>
      <c r="R1247">
        <v>0</v>
      </c>
      <c r="S1247">
        <v>6.2838890000000003</v>
      </c>
      <c r="T1247">
        <v>0</v>
      </c>
      <c r="U1247">
        <v>0</v>
      </c>
    </row>
    <row r="1248" spans="1:21" x14ac:dyDescent="0.25">
      <c r="A1248" t="s">
        <v>4912</v>
      </c>
      <c r="B1248">
        <v>1</v>
      </c>
      <c r="C1248" t="s">
        <v>79</v>
      </c>
      <c r="D1248" t="s">
        <v>118</v>
      </c>
      <c r="E1248" t="s">
        <v>4913</v>
      </c>
      <c r="F1248" t="s">
        <v>921</v>
      </c>
      <c r="G1248" t="s">
        <v>71</v>
      </c>
      <c r="H1248" t="s">
        <v>136</v>
      </c>
      <c r="I1248" t="s">
        <v>22</v>
      </c>
      <c r="J1248" t="s">
        <v>131</v>
      </c>
      <c r="K1248" t="s">
        <v>4914</v>
      </c>
      <c r="L1248" t="s">
        <v>4915</v>
      </c>
      <c r="M1248">
        <v>1.3975</v>
      </c>
      <c r="N1248">
        <v>0</v>
      </c>
      <c r="O1248">
        <v>52</v>
      </c>
      <c r="P1248">
        <v>0</v>
      </c>
      <c r="Q1248">
        <v>0</v>
      </c>
      <c r="R1248">
        <v>0</v>
      </c>
      <c r="S1248">
        <v>72.67</v>
      </c>
      <c r="T1248">
        <v>0</v>
      </c>
      <c r="U1248">
        <v>0</v>
      </c>
    </row>
    <row r="1249" spans="1:21" x14ac:dyDescent="0.25">
      <c r="A1249" t="s">
        <v>4916</v>
      </c>
      <c r="B1249">
        <v>1</v>
      </c>
      <c r="C1249" t="s">
        <v>79</v>
      </c>
      <c r="D1249" t="s">
        <v>118</v>
      </c>
      <c r="E1249" t="s">
        <v>4917</v>
      </c>
      <c r="F1249" t="s">
        <v>313</v>
      </c>
      <c r="G1249" t="s">
        <v>71</v>
      </c>
      <c r="H1249" t="s">
        <v>136</v>
      </c>
      <c r="I1249" t="s">
        <v>22</v>
      </c>
      <c r="J1249" t="s">
        <v>131</v>
      </c>
      <c r="K1249" t="s">
        <v>4918</v>
      </c>
      <c r="L1249" t="s">
        <v>4919</v>
      </c>
      <c r="M1249">
        <v>0.59972222200000003</v>
      </c>
      <c r="N1249">
        <v>0</v>
      </c>
      <c r="O1249">
        <v>239</v>
      </c>
      <c r="P1249">
        <v>0</v>
      </c>
      <c r="Q1249">
        <v>0</v>
      </c>
      <c r="R1249">
        <v>0</v>
      </c>
      <c r="S1249">
        <v>143.33361099999999</v>
      </c>
      <c r="T1249">
        <v>0</v>
      </c>
      <c r="U1249">
        <v>0</v>
      </c>
    </row>
    <row r="1250" spans="1:21" x14ac:dyDescent="0.25">
      <c r="A1250" t="s">
        <v>4920</v>
      </c>
      <c r="B1250">
        <v>1</v>
      </c>
      <c r="C1250" t="s">
        <v>78</v>
      </c>
      <c r="D1250" t="s">
        <v>81</v>
      </c>
      <c r="E1250" t="s">
        <v>4921</v>
      </c>
      <c r="F1250">
        <v>3</v>
      </c>
      <c r="G1250" t="s">
        <v>72</v>
      </c>
      <c r="H1250" t="s">
        <v>136</v>
      </c>
      <c r="I1250" t="s">
        <v>22</v>
      </c>
      <c r="J1250" t="s">
        <v>131</v>
      </c>
      <c r="K1250" t="s">
        <v>4922</v>
      </c>
      <c r="L1250" t="s">
        <v>4923</v>
      </c>
      <c r="M1250">
        <v>2.198611111</v>
      </c>
      <c r="N1250">
        <v>1</v>
      </c>
      <c r="O1250">
        <v>4346</v>
      </c>
      <c r="P1250">
        <v>0</v>
      </c>
      <c r="Q1250">
        <v>1</v>
      </c>
      <c r="R1250">
        <v>2.1986110000000001</v>
      </c>
      <c r="S1250">
        <v>9555.1638879999991</v>
      </c>
      <c r="T1250">
        <v>0</v>
      </c>
      <c r="U1250">
        <v>2.1986110000000001</v>
      </c>
    </row>
    <row r="1251" spans="1:21" x14ac:dyDescent="0.25">
      <c r="A1251" t="s">
        <v>4924</v>
      </c>
      <c r="B1251">
        <v>1</v>
      </c>
      <c r="C1251" t="s">
        <v>78</v>
      </c>
      <c r="D1251" t="s">
        <v>81</v>
      </c>
      <c r="E1251" t="s">
        <v>4921</v>
      </c>
      <c r="F1251" t="s">
        <v>166</v>
      </c>
      <c r="G1251" t="s">
        <v>72</v>
      </c>
      <c r="H1251" t="s">
        <v>136</v>
      </c>
      <c r="I1251" t="s">
        <v>22</v>
      </c>
      <c r="J1251" t="s">
        <v>131</v>
      </c>
      <c r="K1251" t="s">
        <v>4925</v>
      </c>
      <c r="L1251" t="s">
        <v>4926</v>
      </c>
      <c r="M1251">
        <v>0.63333333300000005</v>
      </c>
      <c r="N1251">
        <v>0</v>
      </c>
      <c r="O1251">
        <v>382</v>
      </c>
      <c r="P1251">
        <v>0</v>
      </c>
      <c r="Q1251">
        <v>0</v>
      </c>
      <c r="R1251">
        <v>0</v>
      </c>
      <c r="S1251">
        <v>241.933333</v>
      </c>
      <c r="T1251">
        <v>0</v>
      </c>
      <c r="U1251">
        <v>0</v>
      </c>
    </row>
    <row r="1252" spans="1:21" x14ac:dyDescent="0.25">
      <c r="A1252" t="s">
        <v>4927</v>
      </c>
      <c r="B1252">
        <v>1</v>
      </c>
      <c r="C1252" t="s">
        <v>79</v>
      </c>
      <c r="D1252" t="s">
        <v>119</v>
      </c>
      <c r="E1252" t="s">
        <v>4928</v>
      </c>
      <c r="F1252" t="s">
        <v>4929</v>
      </c>
      <c r="G1252" t="s">
        <v>71</v>
      </c>
      <c r="H1252" t="s">
        <v>136</v>
      </c>
      <c r="I1252" t="s">
        <v>22</v>
      </c>
      <c r="J1252" t="s">
        <v>131</v>
      </c>
      <c r="K1252" t="s">
        <v>4930</v>
      </c>
      <c r="L1252" t="s">
        <v>4931</v>
      </c>
      <c r="M1252">
        <v>1.744722222</v>
      </c>
      <c r="N1252">
        <v>0</v>
      </c>
      <c r="O1252">
        <v>19</v>
      </c>
      <c r="P1252">
        <v>0</v>
      </c>
      <c r="Q1252">
        <v>8</v>
      </c>
      <c r="R1252">
        <v>0</v>
      </c>
      <c r="S1252">
        <v>33.149721999999997</v>
      </c>
      <c r="T1252">
        <v>0</v>
      </c>
      <c r="U1252">
        <v>13.957777999999999</v>
      </c>
    </row>
    <row r="1253" spans="1:21" x14ac:dyDescent="0.25">
      <c r="A1253" t="s">
        <v>4932</v>
      </c>
      <c r="B1253">
        <v>1</v>
      </c>
      <c r="C1253" t="s">
        <v>79</v>
      </c>
      <c r="D1253" t="s">
        <v>123</v>
      </c>
      <c r="E1253" t="s">
        <v>4933</v>
      </c>
      <c r="F1253" t="s">
        <v>226</v>
      </c>
      <c r="G1253" t="s">
        <v>72</v>
      </c>
      <c r="H1253" t="s">
        <v>136</v>
      </c>
      <c r="I1253" t="s">
        <v>22</v>
      </c>
      <c r="J1253" t="s">
        <v>131</v>
      </c>
      <c r="K1253" t="s">
        <v>4934</v>
      </c>
      <c r="L1253" t="s">
        <v>4935</v>
      </c>
      <c r="M1253">
        <v>0.77194444399999995</v>
      </c>
      <c r="N1253">
        <v>0</v>
      </c>
      <c r="O1253">
        <v>263</v>
      </c>
      <c r="P1253">
        <v>0</v>
      </c>
      <c r="Q1253">
        <v>0</v>
      </c>
      <c r="R1253">
        <v>0</v>
      </c>
      <c r="S1253">
        <v>203.021389</v>
      </c>
      <c r="T1253">
        <v>0</v>
      </c>
      <c r="U1253">
        <v>0</v>
      </c>
    </row>
    <row r="1254" spans="1:21" x14ac:dyDescent="0.25">
      <c r="A1254" t="s">
        <v>4936</v>
      </c>
      <c r="B1254">
        <v>1</v>
      </c>
      <c r="C1254" t="s">
        <v>79</v>
      </c>
      <c r="D1254" t="s">
        <v>123</v>
      </c>
      <c r="E1254" t="s">
        <v>4937</v>
      </c>
      <c r="F1254" t="s">
        <v>921</v>
      </c>
      <c r="G1254" t="s">
        <v>71</v>
      </c>
      <c r="H1254" t="s">
        <v>136</v>
      </c>
      <c r="I1254" t="s">
        <v>22</v>
      </c>
      <c r="J1254" t="s">
        <v>131</v>
      </c>
      <c r="K1254" t="s">
        <v>4938</v>
      </c>
      <c r="L1254" t="s">
        <v>4939</v>
      </c>
      <c r="M1254">
        <v>1.3663888879999999</v>
      </c>
      <c r="N1254">
        <v>0</v>
      </c>
      <c r="O1254">
        <v>136</v>
      </c>
      <c r="P1254">
        <v>0</v>
      </c>
      <c r="Q1254">
        <v>0</v>
      </c>
      <c r="R1254">
        <v>0</v>
      </c>
      <c r="S1254">
        <v>185.828889</v>
      </c>
      <c r="T1254">
        <v>0</v>
      </c>
      <c r="U1254">
        <v>0</v>
      </c>
    </row>
    <row r="1255" spans="1:21" x14ac:dyDescent="0.25">
      <c r="A1255" t="s">
        <v>4940</v>
      </c>
      <c r="B1255">
        <v>1</v>
      </c>
      <c r="C1255" t="s">
        <v>79</v>
      </c>
      <c r="D1255" t="s">
        <v>123</v>
      </c>
      <c r="E1255" t="s">
        <v>4941</v>
      </c>
      <c r="F1255" t="s">
        <v>166</v>
      </c>
      <c r="G1255" t="s">
        <v>72</v>
      </c>
      <c r="H1255" t="s">
        <v>136</v>
      </c>
      <c r="I1255" t="s">
        <v>22</v>
      </c>
      <c r="J1255" t="s">
        <v>131</v>
      </c>
      <c r="K1255" t="s">
        <v>4942</v>
      </c>
      <c r="L1255" t="s">
        <v>4943</v>
      </c>
      <c r="M1255">
        <v>0.35444444400000003</v>
      </c>
      <c r="N1255">
        <v>30</v>
      </c>
      <c r="O1255">
        <v>204</v>
      </c>
      <c r="P1255">
        <v>0</v>
      </c>
      <c r="Q1255">
        <v>0</v>
      </c>
      <c r="R1255">
        <v>10.633333</v>
      </c>
      <c r="S1255">
        <v>72.306667000000004</v>
      </c>
      <c r="T1255">
        <v>0</v>
      </c>
      <c r="U1255">
        <v>0</v>
      </c>
    </row>
    <row r="1256" spans="1:21" x14ac:dyDescent="0.25">
      <c r="A1256" t="s">
        <v>4944</v>
      </c>
      <c r="B1256">
        <v>1</v>
      </c>
      <c r="C1256" t="s">
        <v>78</v>
      </c>
      <c r="D1256" t="s">
        <v>103</v>
      </c>
      <c r="E1256" t="s">
        <v>4945</v>
      </c>
      <c r="F1256" t="s">
        <v>892</v>
      </c>
      <c r="G1256" t="s">
        <v>71</v>
      </c>
      <c r="H1256" t="s">
        <v>136</v>
      </c>
      <c r="I1256" t="s">
        <v>22</v>
      </c>
      <c r="J1256" t="s">
        <v>131</v>
      </c>
      <c r="K1256" t="s">
        <v>4946</v>
      </c>
      <c r="L1256" t="s">
        <v>4947</v>
      </c>
      <c r="M1256">
        <v>0.26277777699999999</v>
      </c>
      <c r="N1256">
        <v>0</v>
      </c>
      <c r="O1256">
        <v>54</v>
      </c>
      <c r="P1256">
        <v>0</v>
      </c>
      <c r="Q1256">
        <v>0</v>
      </c>
      <c r="R1256">
        <v>0</v>
      </c>
      <c r="S1256">
        <v>14.19</v>
      </c>
      <c r="T1256">
        <v>0</v>
      </c>
      <c r="U1256">
        <v>0</v>
      </c>
    </row>
    <row r="1257" spans="1:21" x14ac:dyDescent="0.25">
      <c r="A1257" t="s">
        <v>4948</v>
      </c>
      <c r="B1257">
        <v>1</v>
      </c>
      <c r="C1257" t="s">
        <v>78</v>
      </c>
      <c r="D1257" t="s">
        <v>81</v>
      </c>
      <c r="E1257" t="s">
        <v>4949</v>
      </c>
      <c r="F1257" t="s">
        <v>247</v>
      </c>
      <c r="G1257" t="s">
        <v>71</v>
      </c>
      <c r="H1257" t="s">
        <v>136</v>
      </c>
      <c r="I1257" t="s">
        <v>22</v>
      </c>
      <c r="J1257" t="s">
        <v>221</v>
      </c>
      <c r="K1257" t="s">
        <v>4950</v>
      </c>
      <c r="L1257" t="s">
        <v>4951</v>
      </c>
      <c r="M1257">
        <v>6.1169444439999996</v>
      </c>
      <c r="N1257">
        <v>0</v>
      </c>
      <c r="O1257">
        <v>201</v>
      </c>
      <c r="P1257">
        <v>0</v>
      </c>
      <c r="Q1257">
        <v>0</v>
      </c>
      <c r="R1257">
        <v>0</v>
      </c>
      <c r="S1257">
        <v>1229.5058329999999</v>
      </c>
      <c r="T1257">
        <v>0</v>
      </c>
      <c r="U1257">
        <v>0</v>
      </c>
    </row>
    <row r="1258" spans="1:21" x14ac:dyDescent="0.25">
      <c r="A1258" t="s">
        <v>4952</v>
      </c>
      <c r="B1258">
        <v>1</v>
      </c>
      <c r="C1258" t="s">
        <v>78</v>
      </c>
      <c r="D1258" t="s">
        <v>82</v>
      </c>
      <c r="E1258" t="s">
        <v>4953</v>
      </c>
      <c r="F1258" t="s">
        <v>934</v>
      </c>
      <c r="G1258" t="s">
        <v>71</v>
      </c>
      <c r="H1258" t="s">
        <v>136</v>
      </c>
      <c r="I1258" t="s">
        <v>22</v>
      </c>
      <c r="J1258" t="s">
        <v>131</v>
      </c>
      <c r="K1258" t="s">
        <v>4954</v>
      </c>
      <c r="L1258" t="s">
        <v>4955</v>
      </c>
      <c r="M1258">
        <v>1.1872222219999999</v>
      </c>
      <c r="N1258">
        <v>0</v>
      </c>
      <c r="O1258">
        <v>1</v>
      </c>
      <c r="P1258">
        <v>0</v>
      </c>
      <c r="Q1258">
        <v>0</v>
      </c>
      <c r="R1258">
        <v>0</v>
      </c>
      <c r="S1258">
        <v>1.187222</v>
      </c>
      <c r="T1258">
        <v>0</v>
      </c>
      <c r="U1258">
        <v>0</v>
      </c>
    </row>
    <row r="1259" spans="1:21" x14ac:dyDescent="0.25">
      <c r="A1259" t="s">
        <v>4956</v>
      </c>
      <c r="B1259">
        <v>1</v>
      </c>
      <c r="C1259" t="s">
        <v>78</v>
      </c>
      <c r="D1259" t="s">
        <v>80</v>
      </c>
      <c r="E1259" t="s">
        <v>4957</v>
      </c>
      <c r="F1259" t="s">
        <v>2201</v>
      </c>
      <c r="G1259" t="s">
        <v>71</v>
      </c>
      <c r="H1259" t="s">
        <v>136</v>
      </c>
      <c r="I1259" t="s">
        <v>22</v>
      </c>
      <c r="J1259" t="s">
        <v>221</v>
      </c>
      <c r="K1259" t="s">
        <v>4958</v>
      </c>
      <c r="L1259" t="s">
        <v>4959</v>
      </c>
      <c r="M1259">
        <v>4.6977000000000002</v>
      </c>
      <c r="N1259">
        <v>0</v>
      </c>
      <c r="O1259">
        <v>70</v>
      </c>
      <c r="P1259">
        <v>0</v>
      </c>
      <c r="Q1259">
        <v>0</v>
      </c>
      <c r="R1259">
        <v>0</v>
      </c>
      <c r="S1259">
        <v>328.839</v>
      </c>
      <c r="T1259">
        <v>0</v>
      </c>
      <c r="U1259">
        <v>0</v>
      </c>
    </row>
    <row r="1260" spans="1:21" x14ac:dyDescent="0.25">
      <c r="A1260" t="s">
        <v>4960</v>
      </c>
      <c r="B1260">
        <v>1</v>
      </c>
      <c r="C1260" t="s">
        <v>78</v>
      </c>
      <c r="D1260" t="s">
        <v>103</v>
      </c>
      <c r="E1260" t="s">
        <v>4961</v>
      </c>
      <c r="F1260" t="s">
        <v>313</v>
      </c>
      <c r="G1260" t="s">
        <v>71</v>
      </c>
      <c r="H1260" t="s">
        <v>136</v>
      </c>
      <c r="I1260" t="s">
        <v>22</v>
      </c>
      <c r="J1260" t="s">
        <v>131</v>
      </c>
      <c r="K1260" t="s">
        <v>4962</v>
      </c>
      <c r="L1260" t="s">
        <v>4963</v>
      </c>
      <c r="M1260">
        <v>3.4897222220000002</v>
      </c>
      <c r="N1260">
        <v>0</v>
      </c>
      <c r="O1260">
        <v>24</v>
      </c>
      <c r="P1260">
        <v>0</v>
      </c>
      <c r="Q1260">
        <v>0</v>
      </c>
      <c r="R1260">
        <v>0</v>
      </c>
      <c r="S1260">
        <v>83.753332999999998</v>
      </c>
      <c r="T1260">
        <v>0</v>
      </c>
      <c r="U1260">
        <v>0</v>
      </c>
    </row>
    <row r="1261" spans="1:21" x14ac:dyDescent="0.25">
      <c r="A1261" t="s">
        <v>4964</v>
      </c>
      <c r="B1261">
        <v>1</v>
      </c>
      <c r="C1261" t="s">
        <v>79</v>
      </c>
      <c r="D1261" t="s">
        <v>119</v>
      </c>
      <c r="E1261" t="s">
        <v>4965</v>
      </c>
      <c r="F1261" t="s">
        <v>166</v>
      </c>
      <c r="G1261" t="s">
        <v>72</v>
      </c>
      <c r="H1261" t="s">
        <v>136</v>
      </c>
      <c r="I1261" t="s">
        <v>22</v>
      </c>
      <c r="J1261" t="s">
        <v>131</v>
      </c>
      <c r="K1261" t="s">
        <v>4966</v>
      </c>
      <c r="L1261" t="s">
        <v>4967</v>
      </c>
      <c r="M1261">
        <v>1.4422036110000001</v>
      </c>
      <c r="N1261">
        <v>0</v>
      </c>
      <c r="O1261">
        <v>0</v>
      </c>
      <c r="P1261">
        <v>110</v>
      </c>
      <c r="Q1261">
        <v>0</v>
      </c>
      <c r="R1261">
        <v>0</v>
      </c>
      <c r="S1261">
        <v>0</v>
      </c>
      <c r="T1261">
        <v>158.64239699999999</v>
      </c>
      <c r="U1261">
        <v>0</v>
      </c>
    </row>
    <row r="1262" spans="1:21" x14ac:dyDescent="0.25">
      <c r="A1262" t="s">
        <v>4968</v>
      </c>
      <c r="B1262">
        <v>1</v>
      </c>
      <c r="C1262" t="s">
        <v>79</v>
      </c>
      <c r="D1262" t="s">
        <v>119</v>
      </c>
      <c r="E1262" t="s">
        <v>4965</v>
      </c>
      <c r="F1262" t="s">
        <v>166</v>
      </c>
      <c r="G1262" t="s">
        <v>72</v>
      </c>
      <c r="H1262" t="s">
        <v>136</v>
      </c>
      <c r="I1262" t="s">
        <v>22</v>
      </c>
      <c r="J1262" t="s">
        <v>131</v>
      </c>
      <c r="K1262" t="s">
        <v>4969</v>
      </c>
      <c r="L1262" t="s">
        <v>4970</v>
      </c>
      <c r="M1262">
        <v>1.9286111109999999</v>
      </c>
      <c r="N1262">
        <v>0</v>
      </c>
      <c r="O1262">
        <v>0</v>
      </c>
      <c r="P1262">
        <v>110</v>
      </c>
      <c r="Q1262">
        <v>0</v>
      </c>
      <c r="R1262">
        <v>0</v>
      </c>
      <c r="S1262">
        <v>0</v>
      </c>
      <c r="T1262">
        <v>212.147222</v>
      </c>
      <c r="U1262">
        <v>0</v>
      </c>
    </row>
    <row r="1263" spans="1:21" x14ac:dyDescent="0.25">
      <c r="A1263" t="s">
        <v>4971</v>
      </c>
      <c r="B1263">
        <v>1</v>
      </c>
      <c r="C1263" t="s">
        <v>79</v>
      </c>
      <c r="D1263" t="s">
        <v>119</v>
      </c>
      <c r="E1263" t="s">
        <v>4965</v>
      </c>
      <c r="F1263" t="s">
        <v>166</v>
      </c>
      <c r="G1263" t="s">
        <v>72</v>
      </c>
      <c r="H1263" t="s">
        <v>136</v>
      </c>
      <c r="I1263" t="s">
        <v>22</v>
      </c>
      <c r="J1263" t="s">
        <v>131</v>
      </c>
      <c r="K1263" t="s">
        <v>4972</v>
      </c>
      <c r="L1263" t="s">
        <v>4973</v>
      </c>
      <c r="M1263">
        <v>0.91516194399999995</v>
      </c>
      <c r="N1263">
        <v>0</v>
      </c>
      <c r="O1263">
        <v>0</v>
      </c>
      <c r="P1263">
        <v>110</v>
      </c>
      <c r="Q1263">
        <v>0</v>
      </c>
      <c r="R1263">
        <v>0</v>
      </c>
      <c r="S1263">
        <v>0</v>
      </c>
      <c r="T1263">
        <v>100.66781400000001</v>
      </c>
      <c r="U1263">
        <v>0</v>
      </c>
    </row>
    <row r="1264" spans="1:21" x14ac:dyDescent="0.25">
      <c r="A1264" t="s">
        <v>4974</v>
      </c>
      <c r="B1264">
        <v>1</v>
      </c>
      <c r="C1264" t="s">
        <v>78</v>
      </c>
      <c r="D1264" t="s">
        <v>103</v>
      </c>
      <c r="E1264" t="s">
        <v>3823</v>
      </c>
      <c r="F1264" t="s">
        <v>296</v>
      </c>
      <c r="G1264" t="s">
        <v>72</v>
      </c>
      <c r="H1264" t="s">
        <v>136</v>
      </c>
      <c r="I1264" t="s">
        <v>22</v>
      </c>
      <c r="J1264" t="s">
        <v>221</v>
      </c>
      <c r="K1264" t="s">
        <v>4975</v>
      </c>
      <c r="L1264" t="s">
        <v>4976</v>
      </c>
      <c r="M1264">
        <v>3.52</v>
      </c>
      <c r="N1264">
        <v>41</v>
      </c>
      <c r="O1264">
        <v>13419</v>
      </c>
      <c r="P1264">
        <v>2</v>
      </c>
      <c r="Q1264">
        <v>162</v>
      </c>
      <c r="R1264">
        <v>144.32</v>
      </c>
      <c r="S1264">
        <v>47234.879999999997</v>
      </c>
      <c r="T1264">
        <v>7.04</v>
      </c>
      <c r="U1264">
        <v>570.24</v>
      </c>
    </row>
    <row r="1265" spans="1:21" x14ac:dyDescent="0.25">
      <c r="A1265" t="s">
        <v>4977</v>
      </c>
      <c r="B1265">
        <v>1</v>
      </c>
      <c r="C1265" t="s">
        <v>78</v>
      </c>
      <c r="D1265" t="s">
        <v>101</v>
      </c>
      <c r="E1265" t="s">
        <v>4978</v>
      </c>
      <c r="F1265" t="s">
        <v>166</v>
      </c>
      <c r="G1265" t="s">
        <v>72</v>
      </c>
      <c r="H1265" t="s">
        <v>136</v>
      </c>
      <c r="I1265" t="s">
        <v>22</v>
      </c>
      <c r="J1265" t="s">
        <v>131</v>
      </c>
      <c r="K1265" t="s">
        <v>4979</v>
      </c>
      <c r="L1265" t="s">
        <v>4980</v>
      </c>
      <c r="M1265">
        <v>0.84166666599999995</v>
      </c>
      <c r="N1265">
        <v>1</v>
      </c>
      <c r="O1265">
        <v>4621</v>
      </c>
      <c r="P1265">
        <v>0</v>
      </c>
      <c r="Q1265">
        <v>16</v>
      </c>
      <c r="R1265">
        <v>0.84166700000000005</v>
      </c>
      <c r="S1265">
        <v>3889.341664</v>
      </c>
      <c r="T1265">
        <v>0</v>
      </c>
      <c r="U1265">
        <v>13.466666999999999</v>
      </c>
    </row>
    <row r="1266" spans="1:21" x14ac:dyDescent="0.25">
      <c r="A1266" t="s">
        <v>4981</v>
      </c>
      <c r="B1266">
        <v>1</v>
      </c>
      <c r="C1266" t="s">
        <v>78</v>
      </c>
      <c r="D1266" t="s">
        <v>101</v>
      </c>
      <c r="E1266" t="s">
        <v>4978</v>
      </c>
      <c r="F1266" t="s">
        <v>252</v>
      </c>
      <c r="G1266" t="s">
        <v>72</v>
      </c>
      <c r="H1266" t="s">
        <v>136</v>
      </c>
      <c r="I1266" t="s">
        <v>22</v>
      </c>
      <c r="J1266" t="s">
        <v>131</v>
      </c>
      <c r="K1266" t="s">
        <v>4982</v>
      </c>
      <c r="L1266" t="s">
        <v>4983</v>
      </c>
      <c r="M1266">
        <v>0.61023333300000004</v>
      </c>
      <c r="N1266">
        <v>1</v>
      </c>
      <c r="O1266">
        <v>4621</v>
      </c>
      <c r="P1266">
        <v>0</v>
      </c>
      <c r="Q1266">
        <v>16</v>
      </c>
      <c r="R1266">
        <v>0.61023300000000003</v>
      </c>
      <c r="S1266">
        <v>2819.8882319999998</v>
      </c>
      <c r="T1266">
        <v>0</v>
      </c>
      <c r="U1266">
        <v>9.7637330000000002</v>
      </c>
    </row>
    <row r="1267" spans="1:21" x14ac:dyDescent="0.25">
      <c r="A1267" t="s">
        <v>4984</v>
      </c>
      <c r="B1267">
        <v>1</v>
      </c>
      <c r="C1267" t="s">
        <v>78</v>
      </c>
      <c r="D1267" t="s">
        <v>90</v>
      </c>
      <c r="E1267" t="s">
        <v>3738</v>
      </c>
      <c r="F1267" t="s">
        <v>247</v>
      </c>
      <c r="G1267" t="s">
        <v>72</v>
      </c>
      <c r="H1267" t="s">
        <v>136</v>
      </c>
      <c r="I1267" t="s">
        <v>22</v>
      </c>
      <c r="J1267" t="s">
        <v>221</v>
      </c>
      <c r="K1267" t="s">
        <v>4985</v>
      </c>
      <c r="L1267" t="s">
        <v>4986</v>
      </c>
      <c r="M1267">
        <v>2.1349999999999998</v>
      </c>
      <c r="N1267">
        <v>4</v>
      </c>
      <c r="O1267">
        <v>5038</v>
      </c>
      <c r="P1267">
        <v>19</v>
      </c>
      <c r="Q1267">
        <v>974</v>
      </c>
      <c r="R1267">
        <v>8.5399999999999991</v>
      </c>
      <c r="S1267">
        <v>10756.13</v>
      </c>
      <c r="T1267">
        <v>40.564999999999998</v>
      </c>
      <c r="U1267">
        <v>2079.4899999999998</v>
      </c>
    </row>
    <row r="1268" spans="1:21" x14ac:dyDescent="0.25">
      <c r="A1268" t="s">
        <v>4987</v>
      </c>
      <c r="B1268">
        <v>1</v>
      </c>
      <c r="C1268" t="s">
        <v>78</v>
      </c>
      <c r="D1268" t="s">
        <v>101</v>
      </c>
      <c r="E1268" t="s">
        <v>4978</v>
      </c>
      <c r="F1268" t="s">
        <v>252</v>
      </c>
      <c r="G1268" t="s">
        <v>72</v>
      </c>
      <c r="H1268" t="s">
        <v>136</v>
      </c>
      <c r="I1268" t="s">
        <v>22</v>
      </c>
      <c r="J1268" t="s">
        <v>131</v>
      </c>
      <c r="K1268" t="s">
        <v>4988</v>
      </c>
      <c r="L1268" t="s">
        <v>4989</v>
      </c>
      <c r="M1268">
        <v>0.21555555500000001</v>
      </c>
      <c r="N1268">
        <v>1</v>
      </c>
      <c r="O1268">
        <v>4621</v>
      </c>
      <c r="P1268">
        <v>0</v>
      </c>
      <c r="Q1268">
        <v>16</v>
      </c>
      <c r="R1268">
        <v>0.215556</v>
      </c>
      <c r="S1268">
        <v>996.08222000000001</v>
      </c>
      <c r="T1268">
        <v>0</v>
      </c>
      <c r="U1268">
        <v>3.4488889999999999</v>
      </c>
    </row>
    <row r="1269" spans="1:21" x14ac:dyDescent="0.25">
      <c r="A1269" t="s">
        <v>4990</v>
      </c>
      <c r="B1269">
        <v>1</v>
      </c>
      <c r="C1269" t="s">
        <v>78</v>
      </c>
      <c r="D1269" t="s">
        <v>86</v>
      </c>
      <c r="E1269" t="s">
        <v>2803</v>
      </c>
      <c r="F1269" t="s">
        <v>247</v>
      </c>
      <c r="G1269" t="s">
        <v>72</v>
      </c>
      <c r="H1269" t="s">
        <v>136</v>
      </c>
      <c r="I1269" t="s">
        <v>22</v>
      </c>
      <c r="J1269" t="s">
        <v>221</v>
      </c>
      <c r="K1269" t="s">
        <v>4991</v>
      </c>
      <c r="L1269" t="s">
        <v>4992</v>
      </c>
      <c r="M1269">
        <v>4.0383333329999997</v>
      </c>
      <c r="N1269">
        <v>2</v>
      </c>
      <c r="O1269">
        <v>3</v>
      </c>
      <c r="P1269">
        <v>0</v>
      </c>
      <c r="Q1269">
        <v>0</v>
      </c>
      <c r="R1269">
        <v>8.0766670000000005</v>
      </c>
      <c r="S1269">
        <v>12.115</v>
      </c>
      <c r="T1269">
        <v>0</v>
      </c>
      <c r="U1269">
        <v>0</v>
      </c>
    </row>
    <row r="1270" spans="1:21" x14ac:dyDescent="0.25">
      <c r="A1270" t="s">
        <v>4993</v>
      </c>
      <c r="B1270">
        <v>1</v>
      </c>
      <c r="C1270" t="s">
        <v>78</v>
      </c>
      <c r="D1270" t="s">
        <v>81</v>
      </c>
      <c r="E1270" t="s">
        <v>4994</v>
      </c>
      <c r="F1270" t="s">
        <v>847</v>
      </c>
      <c r="G1270" t="s">
        <v>71</v>
      </c>
      <c r="H1270" t="s">
        <v>136</v>
      </c>
      <c r="I1270" t="s">
        <v>22</v>
      </c>
      <c r="J1270" t="s">
        <v>131</v>
      </c>
      <c r="K1270" t="s">
        <v>4995</v>
      </c>
      <c r="L1270" t="s">
        <v>4996</v>
      </c>
      <c r="M1270">
        <v>10.248333333</v>
      </c>
      <c r="N1270">
        <v>0</v>
      </c>
      <c r="O1270">
        <v>1</v>
      </c>
      <c r="P1270">
        <v>0</v>
      </c>
      <c r="Q1270">
        <v>0</v>
      </c>
      <c r="R1270">
        <v>0</v>
      </c>
      <c r="S1270">
        <v>10.248333000000001</v>
      </c>
      <c r="T1270">
        <v>0</v>
      </c>
      <c r="U1270">
        <v>0</v>
      </c>
    </row>
    <row r="1271" spans="1:21" x14ac:dyDescent="0.25">
      <c r="A1271" t="s">
        <v>4997</v>
      </c>
      <c r="B1271">
        <v>1</v>
      </c>
      <c r="C1271" t="s">
        <v>78</v>
      </c>
      <c r="D1271" t="s">
        <v>81</v>
      </c>
      <c r="E1271" t="s">
        <v>4998</v>
      </c>
      <c r="F1271" t="s">
        <v>247</v>
      </c>
      <c r="G1271" t="s">
        <v>71</v>
      </c>
      <c r="H1271" t="s">
        <v>136</v>
      </c>
      <c r="I1271" t="s">
        <v>22</v>
      </c>
      <c r="J1271" t="s">
        <v>221</v>
      </c>
      <c r="K1271" t="s">
        <v>4999</v>
      </c>
      <c r="L1271" t="s">
        <v>5000</v>
      </c>
      <c r="M1271">
        <v>2.9527777770000001</v>
      </c>
      <c r="N1271">
        <v>0</v>
      </c>
      <c r="O1271">
        <v>254</v>
      </c>
      <c r="P1271">
        <v>0</v>
      </c>
      <c r="Q1271">
        <v>0</v>
      </c>
      <c r="R1271">
        <v>0</v>
      </c>
      <c r="S1271">
        <v>750.00555499999996</v>
      </c>
      <c r="T1271">
        <v>0</v>
      </c>
      <c r="U1271">
        <v>0</v>
      </c>
    </row>
    <row r="1272" spans="1:21" x14ac:dyDescent="0.25">
      <c r="A1272" t="s">
        <v>5001</v>
      </c>
      <c r="B1272">
        <v>1</v>
      </c>
      <c r="C1272" t="s">
        <v>78</v>
      </c>
      <c r="D1272" t="s">
        <v>81</v>
      </c>
      <c r="E1272" t="s">
        <v>5002</v>
      </c>
      <c r="F1272" t="s">
        <v>847</v>
      </c>
      <c r="G1272" t="s">
        <v>71</v>
      </c>
      <c r="H1272" t="s">
        <v>136</v>
      </c>
      <c r="I1272" t="s">
        <v>22</v>
      </c>
      <c r="J1272" t="s">
        <v>131</v>
      </c>
      <c r="K1272" t="s">
        <v>5003</v>
      </c>
      <c r="L1272" t="s">
        <v>5004</v>
      </c>
      <c r="M1272">
        <v>2.102777777</v>
      </c>
      <c r="N1272">
        <v>0</v>
      </c>
      <c r="O1272">
        <v>4</v>
      </c>
      <c r="P1272">
        <v>0</v>
      </c>
      <c r="Q1272">
        <v>0</v>
      </c>
      <c r="R1272">
        <v>0</v>
      </c>
      <c r="S1272">
        <v>8.411111</v>
      </c>
      <c r="T1272">
        <v>0</v>
      </c>
      <c r="U1272">
        <v>0</v>
      </c>
    </row>
    <row r="1273" spans="1:21" x14ac:dyDescent="0.25">
      <c r="A1273" t="s">
        <v>5005</v>
      </c>
      <c r="B1273">
        <v>1</v>
      </c>
      <c r="C1273" t="s">
        <v>78</v>
      </c>
      <c r="D1273" t="s">
        <v>102</v>
      </c>
      <c r="E1273" t="s">
        <v>5006</v>
      </c>
      <c r="F1273" t="s">
        <v>166</v>
      </c>
      <c r="G1273" t="s">
        <v>72</v>
      </c>
      <c r="H1273" t="s">
        <v>136</v>
      </c>
      <c r="I1273" t="s">
        <v>22</v>
      </c>
      <c r="J1273" t="s">
        <v>131</v>
      </c>
      <c r="K1273" t="s">
        <v>5007</v>
      </c>
      <c r="L1273" t="s">
        <v>5008</v>
      </c>
      <c r="M1273">
        <v>1.3588888880000001</v>
      </c>
      <c r="N1273">
        <v>0</v>
      </c>
      <c r="O1273">
        <v>0</v>
      </c>
      <c r="P1273">
        <v>16</v>
      </c>
      <c r="Q1273">
        <v>2</v>
      </c>
      <c r="R1273">
        <v>0</v>
      </c>
      <c r="S1273">
        <v>0</v>
      </c>
      <c r="T1273">
        <v>21.742222000000002</v>
      </c>
      <c r="U1273">
        <v>2.717778</v>
      </c>
    </row>
    <row r="1274" spans="1:21" x14ac:dyDescent="0.25">
      <c r="A1274" t="s">
        <v>5009</v>
      </c>
      <c r="B1274">
        <v>1</v>
      </c>
      <c r="C1274" t="s">
        <v>78</v>
      </c>
      <c r="D1274" t="s">
        <v>105</v>
      </c>
      <c r="E1274" t="s">
        <v>5010</v>
      </c>
      <c r="F1274" t="s">
        <v>934</v>
      </c>
      <c r="G1274" t="s">
        <v>71</v>
      </c>
      <c r="H1274" t="s">
        <v>136</v>
      </c>
      <c r="I1274" t="s">
        <v>22</v>
      </c>
      <c r="J1274" t="s">
        <v>131</v>
      </c>
      <c r="K1274" t="s">
        <v>5011</v>
      </c>
      <c r="L1274" t="s">
        <v>5012</v>
      </c>
      <c r="M1274">
        <v>0.80916666599999998</v>
      </c>
      <c r="N1274">
        <v>0</v>
      </c>
      <c r="O1274">
        <v>15</v>
      </c>
      <c r="P1274">
        <v>0</v>
      </c>
      <c r="Q1274">
        <v>0</v>
      </c>
      <c r="R1274">
        <v>0</v>
      </c>
      <c r="S1274">
        <v>12.137499999999999</v>
      </c>
      <c r="T1274">
        <v>0</v>
      </c>
      <c r="U1274">
        <v>0</v>
      </c>
    </row>
    <row r="1275" spans="1:21" x14ac:dyDescent="0.25">
      <c r="A1275" t="s">
        <v>5013</v>
      </c>
      <c r="B1275">
        <v>1</v>
      </c>
      <c r="C1275" t="s">
        <v>78</v>
      </c>
      <c r="D1275" t="s">
        <v>86</v>
      </c>
      <c r="E1275" t="s">
        <v>5014</v>
      </c>
      <c r="F1275" t="s">
        <v>313</v>
      </c>
      <c r="G1275" t="s">
        <v>71</v>
      </c>
      <c r="H1275" t="s">
        <v>136</v>
      </c>
      <c r="I1275" t="s">
        <v>22</v>
      </c>
      <c r="J1275" t="s">
        <v>131</v>
      </c>
      <c r="K1275" t="s">
        <v>5015</v>
      </c>
      <c r="L1275" t="s">
        <v>5016</v>
      </c>
      <c r="M1275">
        <v>1.2369444439999999</v>
      </c>
      <c r="N1275">
        <v>0</v>
      </c>
      <c r="O1275">
        <v>12</v>
      </c>
      <c r="P1275">
        <v>0</v>
      </c>
      <c r="Q1275">
        <v>0</v>
      </c>
      <c r="R1275">
        <v>0</v>
      </c>
      <c r="S1275">
        <v>14.843332999999999</v>
      </c>
      <c r="T1275">
        <v>0</v>
      </c>
      <c r="U1275">
        <v>0</v>
      </c>
    </row>
    <row r="1276" spans="1:21" x14ac:dyDescent="0.25">
      <c r="A1276" t="s">
        <v>5017</v>
      </c>
      <c r="B1276">
        <v>1</v>
      </c>
      <c r="C1276" t="s">
        <v>78</v>
      </c>
      <c r="D1276" t="s">
        <v>80</v>
      </c>
      <c r="E1276" t="s">
        <v>5018</v>
      </c>
      <c r="F1276" t="s">
        <v>247</v>
      </c>
      <c r="G1276" t="s">
        <v>72</v>
      </c>
      <c r="H1276" t="s">
        <v>136</v>
      </c>
      <c r="I1276" t="s">
        <v>22</v>
      </c>
      <c r="J1276" t="s">
        <v>221</v>
      </c>
      <c r="K1276" t="s">
        <v>5019</v>
      </c>
      <c r="L1276" t="s">
        <v>5020</v>
      </c>
      <c r="M1276">
        <v>1.383611111</v>
      </c>
      <c r="N1276">
        <v>1</v>
      </c>
      <c r="O1276">
        <v>0</v>
      </c>
      <c r="P1276">
        <v>0</v>
      </c>
      <c r="Q1276">
        <v>0</v>
      </c>
      <c r="R1276">
        <v>1.3836109999999999</v>
      </c>
      <c r="S1276">
        <v>0</v>
      </c>
      <c r="T1276">
        <v>0</v>
      </c>
      <c r="U1276">
        <v>0</v>
      </c>
    </row>
    <row r="1277" spans="1:21" x14ac:dyDescent="0.25">
      <c r="A1277" t="s">
        <v>5021</v>
      </c>
      <c r="B1277">
        <v>1</v>
      </c>
      <c r="C1277" t="s">
        <v>78</v>
      </c>
      <c r="D1277" t="s">
        <v>80</v>
      </c>
      <c r="E1277" t="s">
        <v>5022</v>
      </c>
      <c r="F1277" t="s">
        <v>129</v>
      </c>
      <c r="G1277" t="s">
        <v>72</v>
      </c>
      <c r="H1277" t="s">
        <v>136</v>
      </c>
      <c r="I1277" t="s">
        <v>22</v>
      </c>
      <c r="J1277" t="s">
        <v>131</v>
      </c>
      <c r="K1277" t="s">
        <v>5023</v>
      </c>
      <c r="L1277" t="s">
        <v>5024</v>
      </c>
      <c r="M1277">
        <v>0.151388888</v>
      </c>
      <c r="N1277">
        <v>1</v>
      </c>
      <c r="O1277">
        <v>4</v>
      </c>
      <c r="P1277">
        <v>0</v>
      </c>
      <c r="Q1277">
        <v>0</v>
      </c>
      <c r="R1277">
        <v>0.151389</v>
      </c>
      <c r="S1277">
        <v>0.60555599999999998</v>
      </c>
      <c r="T1277">
        <v>0</v>
      </c>
      <c r="U1277">
        <v>0</v>
      </c>
    </row>
    <row r="1278" spans="1:21" x14ac:dyDescent="0.25">
      <c r="A1278" t="s">
        <v>5025</v>
      </c>
      <c r="B1278">
        <v>1</v>
      </c>
      <c r="C1278" t="s">
        <v>78</v>
      </c>
      <c r="D1278" t="s">
        <v>80</v>
      </c>
      <c r="E1278" t="s">
        <v>5026</v>
      </c>
      <c r="F1278" t="s">
        <v>129</v>
      </c>
      <c r="G1278" t="s">
        <v>72</v>
      </c>
      <c r="H1278" t="s">
        <v>136</v>
      </c>
      <c r="I1278" t="s">
        <v>22</v>
      </c>
      <c r="J1278" t="s">
        <v>131</v>
      </c>
      <c r="K1278" t="s">
        <v>5027</v>
      </c>
      <c r="L1278" t="s">
        <v>5028</v>
      </c>
      <c r="M1278">
        <v>0.29777777700000002</v>
      </c>
      <c r="N1278">
        <v>1</v>
      </c>
      <c r="O1278">
        <v>9</v>
      </c>
      <c r="P1278">
        <v>0</v>
      </c>
      <c r="Q1278">
        <v>0</v>
      </c>
      <c r="R1278">
        <v>0.29777799999999999</v>
      </c>
      <c r="S1278">
        <v>2.68</v>
      </c>
      <c r="T1278">
        <v>0</v>
      </c>
      <c r="U1278">
        <v>0</v>
      </c>
    </row>
    <row r="1279" spans="1:21" x14ac:dyDescent="0.25">
      <c r="A1279" t="s">
        <v>5029</v>
      </c>
      <c r="B1279">
        <v>1</v>
      </c>
      <c r="C1279" t="s">
        <v>78</v>
      </c>
      <c r="D1279" t="s">
        <v>81</v>
      </c>
      <c r="E1279" t="s">
        <v>5030</v>
      </c>
      <c r="F1279" t="s">
        <v>247</v>
      </c>
      <c r="G1279" t="s">
        <v>71</v>
      </c>
      <c r="H1279" t="s">
        <v>136</v>
      </c>
      <c r="I1279" t="s">
        <v>22</v>
      </c>
      <c r="J1279" t="s">
        <v>221</v>
      </c>
      <c r="K1279" t="s">
        <v>5031</v>
      </c>
      <c r="L1279" t="s">
        <v>5032</v>
      </c>
      <c r="M1279">
        <v>5.0347222220000001</v>
      </c>
      <c r="N1279">
        <v>0</v>
      </c>
      <c r="O1279">
        <v>391</v>
      </c>
      <c r="P1279">
        <v>0</v>
      </c>
      <c r="Q1279">
        <v>0</v>
      </c>
      <c r="R1279">
        <v>0</v>
      </c>
      <c r="S1279">
        <v>1968.5763890000001</v>
      </c>
      <c r="T1279">
        <v>0</v>
      </c>
      <c r="U1279">
        <v>0</v>
      </c>
    </row>
    <row r="1280" spans="1:21" x14ac:dyDescent="0.25">
      <c r="A1280" t="s">
        <v>5033</v>
      </c>
      <c r="B1280">
        <v>1</v>
      </c>
      <c r="C1280" t="s">
        <v>78</v>
      </c>
      <c r="D1280" t="s">
        <v>81</v>
      </c>
      <c r="E1280" t="s">
        <v>5034</v>
      </c>
      <c r="F1280" t="s">
        <v>785</v>
      </c>
      <c r="G1280" t="s">
        <v>71</v>
      </c>
      <c r="H1280" t="s">
        <v>136</v>
      </c>
      <c r="I1280" t="s">
        <v>22</v>
      </c>
      <c r="J1280" t="s">
        <v>131</v>
      </c>
      <c r="K1280" t="s">
        <v>5035</v>
      </c>
      <c r="L1280" t="s">
        <v>5036</v>
      </c>
      <c r="M1280">
        <v>1.578333333</v>
      </c>
      <c r="N1280">
        <v>0</v>
      </c>
      <c r="O1280">
        <v>44</v>
      </c>
      <c r="P1280">
        <v>0</v>
      </c>
      <c r="Q1280">
        <v>0</v>
      </c>
      <c r="R1280">
        <v>0</v>
      </c>
      <c r="S1280">
        <v>69.446667000000005</v>
      </c>
      <c r="T1280">
        <v>0</v>
      </c>
      <c r="U1280">
        <v>0</v>
      </c>
    </row>
    <row r="1281" spans="1:21" x14ac:dyDescent="0.25">
      <c r="A1281" t="s">
        <v>5037</v>
      </c>
      <c r="B1281">
        <v>1</v>
      </c>
      <c r="C1281" t="s">
        <v>78</v>
      </c>
      <c r="D1281" t="s">
        <v>102</v>
      </c>
      <c r="E1281" t="s">
        <v>5038</v>
      </c>
      <c r="F1281" t="s">
        <v>166</v>
      </c>
      <c r="G1281" t="s">
        <v>72</v>
      </c>
      <c r="H1281" t="s">
        <v>136</v>
      </c>
      <c r="I1281" t="s">
        <v>22</v>
      </c>
      <c r="J1281" t="s">
        <v>131</v>
      </c>
      <c r="K1281" t="s">
        <v>5039</v>
      </c>
      <c r="L1281" t="s">
        <v>5040</v>
      </c>
      <c r="M1281">
        <v>0.31027777699999998</v>
      </c>
      <c r="N1281">
        <v>0</v>
      </c>
      <c r="O1281">
        <v>0</v>
      </c>
      <c r="P1281">
        <v>34</v>
      </c>
      <c r="Q1281">
        <v>359</v>
      </c>
      <c r="R1281">
        <v>0</v>
      </c>
      <c r="S1281">
        <v>0</v>
      </c>
      <c r="T1281">
        <v>10.549443999999999</v>
      </c>
      <c r="U1281">
        <v>111.38972200000001</v>
      </c>
    </row>
    <row r="1282" spans="1:21" x14ac:dyDescent="0.25">
      <c r="A1282" t="s">
        <v>5041</v>
      </c>
      <c r="B1282">
        <v>1</v>
      </c>
      <c r="C1282" t="s">
        <v>78</v>
      </c>
      <c r="D1282" t="s">
        <v>89</v>
      </c>
      <c r="E1282" t="s">
        <v>5042</v>
      </c>
      <c r="F1282" t="s">
        <v>231</v>
      </c>
      <c r="G1282" t="s">
        <v>71</v>
      </c>
      <c r="H1282" t="s">
        <v>136</v>
      </c>
      <c r="I1282" t="s">
        <v>22</v>
      </c>
      <c r="J1282" t="s">
        <v>131</v>
      </c>
      <c r="K1282" t="s">
        <v>5043</v>
      </c>
      <c r="L1282" t="s">
        <v>5044</v>
      </c>
      <c r="M1282">
        <v>0.83861111099999996</v>
      </c>
      <c r="N1282">
        <v>0</v>
      </c>
      <c r="O1282">
        <v>0</v>
      </c>
      <c r="P1282">
        <v>0</v>
      </c>
      <c r="Q1282">
        <v>1</v>
      </c>
      <c r="R1282">
        <v>0</v>
      </c>
      <c r="S1282">
        <v>0</v>
      </c>
      <c r="T1282">
        <v>0</v>
      </c>
      <c r="U1282">
        <v>0.838611</v>
      </c>
    </row>
    <row r="1283" spans="1:21" x14ac:dyDescent="0.25">
      <c r="A1283" t="s">
        <v>5045</v>
      </c>
      <c r="B1283">
        <v>1</v>
      </c>
      <c r="C1283" t="s">
        <v>78</v>
      </c>
      <c r="D1283" t="s">
        <v>80</v>
      </c>
      <c r="E1283" t="s">
        <v>3514</v>
      </c>
      <c r="F1283" t="s">
        <v>129</v>
      </c>
      <c r="G1283" t="s">
        <v>72</v>
      </c>
      <c r="H1283" t="s">
        <v>136</v>
      </c>
      <c r="I1283" t="s">
        <v>22</v>
      </c>
      <c r="J1283" t="s">
        <v>131</v>
      </c>
      <c r="K1283" t="s">
        <v>5046</v>
      </c>
      <c r="L1283" t="s">
        <v>5047</v>
      </c>
      <c r="M1283">
        <v>0.39638888799999999</v>
      </c>
      <c r="N1283">
        <v>0</v>
      </c>
      <c r="O1283">
        <v>1004</v>
      </c>
      <c r="P1283">
        <v>0</v>
      </c>
      <c r="Q1283">
        <v>0</v>
      </c>
      <c r="R1283">
        <v>0</v>
      </c>
      <c r="S1283">
        <v>397.97444400000001</v>
      </c>
      <c r="T1283">
        <v>0</v>
      </c>
      <c r="U1283">
        <v>0</v>
      </c>
    </row>
    <row r="1284" spans="1:21" x14ac:dyDescent="0.25">
      <c r="A1284" t="s">
        <v>5048</v>
      </c>
      <c r="B1284">
        <v>1</v>
      </c>
      <c r="C1284" t="s">
        <v>78</v>
      </c>
      <c r="D1284" t="s">
        <v>80</v>
      </c>
      <c r="E1284" t="s">
        <v>3518</v>
      </c>
      <c r="F1284" t="s">
        <v>129</v>
      </c>
      <c r="G1284" t="s">
        <v>72</v>
      </c>
      <c r="H1284" t="s">
        <v>136</v>
      </c>
      <c r="I1284" t="s">
        <v>22</v>
      </c>
      <c r="J1284" t="s">
        <v>131</v>
      </c>
      <c r="K1284" t="s">
        <v>4763</v>
      </c>
      <c r="L1284" t="s">
        <v>5049</v>
      </c>
      <c r="M1284">
        <v>0.41277777700000001</v>
      </c>
      <c r="N1284">
        <v>0</v>
      </c>
      <c r="O1284">
        <v>68</v>
      </c>
      <c r="P1284">
        <v>0</v>
      </c>
      <c r="Q1284">
        <v>0</v>
      </c>
      <c r="R1284">
        <v>0</v>
      </c>
      <c r="S1284">
        <v>28.068888999999999</v>
      </c>
      <c r="T1284">
        <v>0</v>
      </c>
      <c r="U1284">
        <v>0</v>
      </c>
    </row>
    <row r="1285" spans="1:21" x14ac:dyDescent="0.25">
      <c r="A1285" t="s">
        <v>5050</v>
      </c>
      <c r="B1285">
        <v>1</v>
      </c>
      <c r="C1285" t="s">
        <v>79</v>
      </c>
      <c r="D1285" t="s">
        <v>113</v>
      </c>
      <c r="E1285" t="s">
        <v>5051</v>
      </c>
      <c r="F1285" t="s">
        <v>296</v>
      </c>
      <c r="G1285" t="s">
        <v>72</v>
      </c>
      <c r="H1285" t="s">
        <v>136</v>
      </c>
      <c r="I1285" t="s">
        <v>22</v>
      </c>
      <c r="J1285" t="s">
        <v>221</v>
      </c>
      <c r="K1285" t="s">
        <v>5052</v>
      </c>
      <c r="L1285" t="s">
        <v>5053</v>
      </c>
      <c r="M1285">
        <v>2.2061111109999998</v>
      </c>
      <c r="N1285">
        <v>0</v>
      </c>
      <c r="O1285">
        <v>59</v>
      </c>
      <c r="P1285">
        <v>0</v>
      </c>
      <c r="Q1285">
        <v>0</v>
      </c>
      <c r="R1285">
        <v>0</v>
      </c>
      <c r="S1285">
        <v>130.16055600000001</v>
      </c>
      <c r="T1285">
        <v>0</v>
      </c>
      <c r="U1285">
        <v>0</v>
      </c>
    </row>
    <row r="1286" spans="1:21" x14ac:dyDescent="0.25">
      <c r="A1286" t="s">
        <v>5054</v>
      </c>
      <c r="B1286">
        <v>1</v>
      </c>
      <c r="C1286" t="s">
        <v>78</v>
      </c>
      <c r="D1286" t="s">
        <v>95</v>
      </c>
      <c r="E1286" t="s">
        <v>5055</v>
      </c>
      <c r="F1286" t="s">
        <v>231</v>
      </c>
      <c r="G1286" t="s">
        <v>71</v>
      </c>
      <c r="H1286" t="s">
        <v>136</v>
      </c>
      <c r="I1286" t="s">
        <v>22</v>
      </c>
      <c r="J1286" t="s">
        <v>131</v>
      </c>
      <c r="K1286" t="s">
        <v>5056</v>
      </c>
      <c r="L1286" t="s">
        <v>5057</v>
      </c>
      <c r="M1286">
        <v>3.1413888879999998</v>
      </c>
      <c r="N1286">
        <v>0</v>
      </c>
      <c r="O1286">
        <v>0</v>
      </c>
      <c r="P1286">
        <v>0</v>
      </c>
      <c r="Q1286">
        <v>1</v>
      </c>
      <c r="R1286">
        <v>0</v>
      </c>
      <c r="S1286">
        <v>0</v>
      </c>
      <c r="T1286">
        <v>0</v>
      </c>
      <c r="U1286">
        <v>3.1413890000000002</v>
      </c>
    </row>
    <row r="1287" spans="1:21" x14ac:dyDescent="0.25">
      <c r="A1287" t="s">
        <v>5058</v>
      </c>
      <c r="B1287">
        <v>1</v>
      </c>
      <c r="C1287" t="s">
        <v>78</v>
      </c>
      <c r="D1287" t="s">
        <v>125</v>
      </c>
      <c r="E1287" t="s">
        <v>738</v>
      </c>
      <c r="F1287" t="s">
        <v>129</v>
      </c>
      <c r="G1287" t="s">
        <v>76</v>
      </c>
      <c r="H1287" t="s">
        <v>136</v>
      </c>
      <c r="I1287" t="s">
        <v>22</v>
      </c>
      <c r="J1287" t="s">
        <v>131</v>
      </c>
      <c r="K1287" t="s">
        <v>5059</v>
      </c>
      <c r="L1287" t="s">
        <v>5060</v>
      </c>
      <c r="M1287">
        <v>0.150277777</v>
      </c>
      <c r="N1287">
        <v>0</v>
      </c>
      <c r="O1287">
        <v>6514</v>
      </c>
      <c r="P1287">
        <v>2</v>
      </c>
      <c r="Q1287">
        <v>163</v>
      </c>
      <c r="R1287">
        <v>0</v>
      </c>
      <c r="S1287">
        <v>978.90943900000002</v>
      </c>
      <c r="T1287">
        <v>0.30055599999999999</v>
      </c>
      <c r="U1287">
        <v>24.495277999999999</v>
      </c>
    </row>
    <row r="1288" spans="1:21" x14ac:dyDescent="0.25">
      <c r="A1288" t="s">
        <v>5061</v>
      </c>
      <c r="B1288">
        <v>1</v>
      </c>
      <c r="C1288" t="s">
        <v>78</v>
      </c>
      <c r="D1288" t="s">
        <v>125</v>
      </c>
      <c r="E1288" t="s">
        <v>767</v>
      </c>
      <c r="F1288" t="s">
        <v>129</v>
      </c>
      <c r="G1288" t="s">
        <v>76</v>
      </c>
      <c r="H1288" t="s">
        <v>136</v>
      </c>
      <c r="I1288" t="s">
        <v>22</v>
      </c>
      <c r="J1288" t="s">
        <v>131</v>
      </c>
      <c r="K1288" t="s">
        <v>5062</v>
      </c>
      <c r="L1288" t="s">
        <v>5063</v>
      </c>
      <c r="M1288">
        <v>0.109444444</v>
      </c>
      <c r="N1288">
        <v>3</v>
      </c>
      <c r="O1288">
        <v>141</v>
      </c>
      <c r="P1288">
        <v>0</v>
      </c>
      <c r="Q1288">
        <v>0</v>
      </c>
      <c r="R1288">
        <v>0.32833299999999999</v>
      </c>
      <c r="S1288">
        <v>15.431666999999999</v>
      </c>
      <c r="T1288">
        <v>0</v>
      </c>
      <c r="U1288">
        <v>0</v>
      </c>
    </row>
    <row r="1289" spans="1:21" x14ac:dyDescent="0.25">
      <c r="A1289" t="s">
        <v>5064</v>
      </c>
      <c r="B1289">
        <v>1</v>
      </c>
      <c r="C1289" t="s">
        <v>78</v>
      </c>
      <c r="D1289" t="s">
        <v>125</v>
      </c>
      <c r="E1289" t="s">
        <v>763</v>
      </c>
      <c r="F1289" t="s">
        <v>129</v>
      </c>
      <c r="G1289" t="s">
        <v>76</v>
      </c>
      <c r="H1289" t="s">
        <v>130</v>
      </c>
      <c r="I1289" t="s">
        <v>22</v>
      </c>
      <c r="J1289" t="s">
        <v>131</v>
      </c>
      <c r="K1289" t="s">
        <v>5065</v>
      </c>
      <c r="L1289" t="s">
        <v>5066</v>
      </c>
      <c r="M1289">
        <v>1.6812777000000001E-2</v>
      </c>
      <c r="N1289">
        <v>3</v>
      </c>
      <c r="O1289">
        <v>413</v>
      </c>
      <c r="P1289">
        <v>0</v>
      </c>
      <c r="Q1289">
        <v>0</v>
      </c>
      <c r="R1289">
        <v>5.0437999999999997E-2</v>
      </c>
      <c r="S1289">
        <v>6.9436770000000001</v>
      </c>
      <c r="T1289">
        <v>0</v>
      </c>
      <c r="U1289">
        <v>0</v>
      </c>
    </row>
    <row r="1290" spans="1:21" x14ac:dyDescent="0.25">
      <c r="A1290" t="s">
        <v>5067</v>
      </c>
      <c r="B1290">
        <v>1</v>
      </c>
      <c r="C1290" t="s">
        <v>78</v>
      </c>
      <c r="D1290" t="s">
        <v>125</v>
      </c>
      <c r="E1290" t="s">
        <v>5068</v>
      </c>
      <c r="F1290" t="s">
        <v>129</v>
      </c>
      <c r="G1290" t="s">
        <v>76</v>
      </c>
      <c r="H1290" t="s">
        <v>130</v>
      </c>
      <c r="I1290" t="s">
        <v>22</v>
      </c>
      <c r="J1290" t="s">
        <v>131</v>
      </c>
      <c r="K1290" t="s">
        <v>5069</v>
      </c>
      <c r="L1290" t="s">
        <v>5070</v>
      </c>
      <c r="M1290">
        <v>2.5100000000000001E-2</v>
      </c>
      <c r="N1290">
        <v>3</v>
      </c>
      <c r="O1290">
        <v>91</v>
      </c>
      <c r="P1290">
        <v>0</v>
      </c>
      <c r="Q1290">
        <v>0</v>
      </c>
      <c r="R1290">
        <v>7.5300000000000006E-2</v>
      </c>
      <c r="S1290">
        <v>2.2841</v>
      </c>
      <c r="T1290">
        <v>0</v>
      </c>
      <c r="U1290">
        <v>0</v>
      </c>
    </row>
    <row r="1291" spans="1:21" x14ac:dyDescent="0.25">
      <c r="A1291" t="s">
        <v>5071</v>
      </c>
      <c r="B1291">
        <v>1</v>
      </c>
      <c r="C1291" t="s">
        <v>78</v>
      </c>
      <c r="D1291" t="s">
        <v>125</v>
      </c>
      <c r="E1291" t="s">
        <v>759</v>
      </c>
      <c r="F1291" t="s">
        <v>129</v>
      </c>
      <c r="G1291" t="s">
        <v>76</v>
      </c>
      <c r="H1291" t="s">
        <v>136</v>
      </c>
      <c r="I1291" t="s">
        <v>22</v>
      </c>
      <c r="J1291" t="s">
        <v>131</v>
      </c>
      <c r="K1291" t="s">
        <v>5072</v>
      </c>
      <c r="L1291" t="s">
        <v>5073</v>
      </c>
      <c r="M1291">
        <v>7.7499999999999999E-2</v>
      </c>
      <c r="N1291">
        <v>0</v>
      </c>
      <c r="O1291">
        <v>383</v>
      </c>
      <c r="P1291">
        <v>0</v>
      </c>
      <c r="Q1291">
        <v>0</v>
      </c>
      <c r="R1291">
        <v>0</v>
      </c>
      <c r="S1291">
        <v>29.682500000000001</v>
      </c>
      <c r="T1291">
        <v>0</v>
      </c>
      <c r="U1291">
        <v>0</v>
      </c>
    </row>
    <row r="1292" spans="1:21" x14ac:dyDescent="0.25">
      <c r="A1292" t="s">
        <v>5074</v>
      </c>
      <c r="B1292">
        <v>1</v>
      </c>
      <c r="C1292" t="s">
        <v>78</v>
      </c>
      <c r="D1292" t="s">
        <v>125</v>
      </c>
      <c r="E1292" t="s">
        <v>5075</v>
      </c>
      <c r="F1292" t="s">
        <v>129</v>
      </c>
      <c r="G1292" t="s">
        <v>76</v>
      </c>
      <c r="H1292" t="s">
        <v>130</v>
      </c>
      <c r="I1292" t="s">
        <v>22</v>
      </c>
      <c r="J1292" t="s">
        <v>131</v>
      </c>
      <c r="K1292" t="s">
        <v>5076</v>
      </c>
      <c r="L1292" t="s">
        <v>5077</v>
      </c>
      <c r="M1292">
        <v>3.9080555000000003E-2</v>
      </c>
      <c r="N1292">
        <v>4</v>
      </c>
      <c r="O1292">
        <v>4311</v>
      </c>
      <c r="P1292">
        <v>0</v>
      </c>
      <c r="Q1292">
        <v>0</v>
      </c>
      <c r="R1292">
        <v>0.15632199999999999</v>
      </c>
      <c r="S1292">
        <v>168.47627299999999</v>
      </c>
      <c r="T1292">
        <v>0</v>
      </c>
      <c r="U1292">
        <v>0</v>
      </c>
    </row>
    <row r="1293" spans="1:21" x14ac:dyDescent="0.25">
      <c r="A1293" t="s">
        <v>5078</v>
      </c>
      <c r="B1293">
        <v>1</v>
      </c>
      <c r="C1293" t="s">
        <v>78</v>
      </c>
      <c r="D1293" t="s">
        <v>125</v>
      </c>
      <c r="E1293" t="s">
        <v>5079</v>
      </c>
      <c r="F1293" t="s">
        <v>129</v>
      </c>
      <c r="G1293" t="s">
        <v>76</v>
      </c>
      <c r="H1293" t="s">
        <v>130</v>
      </c>
      <c r="I1293" t="s">
        <v>22</v>
      </c>
      <c r="J1293" t="s">
        <v>131</v>
      </c>
      <c r="K1293" t="s">
        <v>5080</v>
      </c>
      <c r="L1293" t="s">
        <v>5081</v>
      </c>
      <c r="M1293">
        <v>3.9019444E-2</v>
      </c>
      <c r="N1293">
        <v>2</v>
      </c>
      <c r="O1293">
        <v>5979</v>
      </c>
      <c r="P1293">
        <v>0</v>
      </c>
      <c r="Q1293">
        <v>0</v>
      </c>
      <c r="R1293">
        <v>7.8038999999999997E-2</v>
      </c>
      <c r="S1293">
        <v>233.297256</v>
      </c>
      <c r="T1293">
        <v>0</v>
      </c>
      <c r="U1293">
        <v>0</v>
      </c>
    </row>
    <row r="1294" spans="1:21" x14ac:dyDescent="0.25">
      <c r="A1294" t="s">
        <v>5082</v>
      </c>
      <c r="B1294">
        <v>1</v>
      </c>
      <c r="C1294" t="s">
        <v>78</v>
      </c>
      <c r="D1294" t="s">
        <v>125</v>
      </c>
      <c r="E1294" t="s">
        <v>140</v>
      </c>
      <c r="F1294" t="s">
        <v>129</v>
      </c>
      <c r="G1294" t="s">
        <v>76</v>
      </c>
      <c r="H1294" t="s">
        <v>136</v>
      </c>
      <c r="I1294" t="s">
        <v>22</v>
      </c>
      <c r="J1294" t="s">
        <v>131</v>
      </c>
      <c r="K1294" t="s">
        <v>5083</v>
      </c>
      <c r="L1294" t="s">
        <v>5084</v>
      </c>
      <c r="M1294">
        <v>0.2381925</v>
      </c>
      <c r="N1294">
        <v>0</v>
      </c>
      <c r="O1294">
        <v>659</v>
      </c>
      <c r="P1294">
        <v>0</v>
      </c>
      <c r="Q1294">
        <v>0</v>
      </c>
      <c r="R1294">
        <v>0</v>
      </c>
      <c r="S1294">
        <v>156.96885800000001</v>
      </c>
      <c r="T1294">
        <v>0</v>
      </c>
      <c r="U1294">
        <v>0</v>
      </c>
    </row>
    <row r="1295" spans="1:21" x14ac:dyDescent="0.25">
      <c r="A1295" t="s">
        <v>5085</v>
      </c>
      <c r="B1295">
        <v>1</v>
      </c>
      <c r="C1295" t="s">
        <v>78</v>
      </c>
      <c r="D1295" t="s">
        <v>125</v>
      </c>
      <c r="E1295" t="s">
        <v>5079</v>
      </c>
      <c r="F1295" t="s">
        <v>129</v>
      </c>
      <c r="G1295" t="s">
        <v>76</v>
      </c>
      <c r="H1295" t="s">
        <v>136</v>
      </c>
      <c r="I1295" t="s">
        <v>22</v>
      </c>
      <c r="J1295" t="s">
        <v>131</v>
      </c>
      <c r="K1295" t="s">
        <v>5086</v>
      </c>
      <c r="L1295" t="s">
        <v>5087</v>
      </c>
      <c r="M1295">
        <v>0.20754888799999999</v>
      </c>
      <c r="N1295">
        <v>2</v>
      </c>
      <c r="O1295">
        <v>5979</v>
      </c>
      <c r="P1295">
        <v>0</v>
      </c>
      <c r="Q1295">
        <v>0</v>
      </c>
      <c r="R1295">
        <v>0.41509800000000002</v>
      </c>
      <c r="S1295">
        <v>1240.9348010000001</v>
      </c>
      <c r="T1295">
        <v>0</v>
      </c>
      <c r="U1295">
        <v>0</v>
      </c>
    </row>
    <row r="1296" spans="1:21" x14ac:dyDescent="0.25">
      <c r="A1296" t="s">
        <v>5088</v>
      </c>
      <c r="B1296">
        <v>1</v>
      </c>
      <c r="C1296" t="s">
        <v>78</v>
      </c>
      <c r="D1296" t="s">
        <v>125</v>
      </c>
      <c r="E1296" t="s">
        <v>128</v>
      </c>
      <c r="F1296" t="s">
        <v>166</v>
      </c>
      <c r="G1296" t="s">
        <v>72</v>
      </c>
      <c r="H1296" t="s">
        <v>136</v>
      </c>
      <c r="I1296" t="s">
        <v>22</v>
      </c>
      <c r="J1296" t="s">
        <v>131</v>
      </c>
      <c r="K1296" t="s">
        <v>5089</v>
      </c>
      <c r="L1296" t="s">
        <v>5090</v>
      </c>
      <c r="M1296">
        <v>0.95966472199999997</v>
      </c>
      <c r="N1296">
        <v>0</v>
      </c>
      <c r="O1296">
        <v>3885</v>
      </c>
      <c r="P1296">
        <v>0</v>
      </c>
      <c r="Q1296">
        <v>0</v>
      </c>
      <c r="R1296">
        <v>0</v>
      </c>
      <c r="S1296">
        <v>3728.2974450000002</v>
      </c>
      <c r="T1296">
        <v>0</v>
      </c>
      <c r="U1296">
        <v>0</v>
      </c>
    </row>
    <row r="1297" spans="1:21" x14ac:dyDescent="0.25">
      <c r="A1297" t="s">
        <v>5091</v>
      </c>
      <c r="B1297">
        <v>1</v>
      </c>
      <c r="C1297" t="s">
        <v>78</v>
      </c>
      <c r="D1297" t="s">
        <v>125</v>
      </c>
      <c r="E1297" t="s">
        <v>738</v>
      </c>
      <c r="F1297">
        <v>3</v>
      </c>
      <c r="G1297" t="s">
        <v>72</v>
      </c>
      <c r="H1297" t="s">
        <v>136</v>
      </c>
      <c r="I1297" t="s">
        <v>24</v>
      </c>
      <c r="J1297" t="s">
        <v>131</v>
      </c>
      <c r="K1297" t="s">
        <v>5092</v>
      </c>
      <c r="L1297" t="s">
        <v>5093</v>
      </c>
      <c r="M1297">
        <v>0.782154444</v>
      </c>
      <c r="N1297">
        <v>0</v>
      </c>
      <c r="O1297">
        <v>6514</v>
      </c>
      <c r="P1297">
        <v>2</v>
      </c>
      <c r="Q1297">
        <v>163</v>
      </c>
      <c r="R1297">
        <v>0</v>
      </c>
      <c r="S1297">
        <v>5094.9540479999996</v>
      </c>
      <c r="T1297">
        <v>1.5643089999999999</v>
      </c>
      <c r="U1297">
        <v>127.491174</v>
      </c>
    </row>
    <row r="1298" spans="1:21" x14ac:dyDescent="0.25">
      <c r="A1298" t="s">
        <v>5094</v>
      </c>
      <c r="B1298">
        <v>1</v>
      </c>
      <c r="C1298" t="s">
        <v>78</v>
      </c>
      <c r="D1298" t="s">
        <v>98</v>
      </c>
      <c r="E1298" t="s">
        <v>5095</v>
      </c>
      <c r="F1298" t="s">
        <v>166</v>
      </c>
      <c r="G1298" t="s">
        <v>72</v>
      </c>
      <c r="H1298" t="s">
        <v>136</v>
      </c>
      <c r="I1298" t="s">
        <v>22</v>
      </c>
      <c r="J1298" t="s">
        <v>131</v>
      </c>
      <c r="K1298" t="s">
        <v>5096</v>
      </c>
      <c r="L1298" t="s">
        <v>5097</v>
      </c>
      <c r="M1298">
        <v>0.74638888800000003</v>
      </c>
      <c r="N1298">
        <v>0</v>
      </c>
      <c r="O1298">
        <v>309</v>
      </c>
      <c r="P1298">
        <v>0</v>
      </c>
      <c r="Q1298">
        <v>0</v>
      </c>
      <c r="R1298">
        <v>0</v>
      </c>
      <c r="S1298">
        <v>230.63416599999999</v>
      </c>
      <c r="T1298">
        <v>0</v>
      </c>
      <c r="U1298">
        <v>0</v>
      </c>
    </row>
    <row r="1299" spans="1:21" x14ac:dyDescent="0.25">
      <c r="A1299" t="s">
        <v>5098</v>
      </c>
      <c r="B1299">
        <v>1</v>
      </c>
      <c r="C1299" t="s">
        <v>78</v>
      </c>
      <c r="D1299" t="s">
        <v>125</v>
      </c>
      <c r="E1299" t="s">
        <v>128</v>
      </c>
      <c r="F1299" t="s">
        <v>166</v>
      </c>
      <c r="G1299" t="s">
        <v>72</v>
      </c>
      <c r="H1299" t="s">
        <v>136</v>
      </c>
      <c r="I1299" t="s">
        <v>22</v>
      </c>
      <c r="J1299" t="s">
        <v>131</v>
      </c>
      <c r="K1299" t="s">
        <v>5099</v>
      </c>
      <c r="L1299" t="s">
        <v>5100</v>
      </c>
      <c r="M1299">
        <v>1.215833333</v>
      </c>
      <c r="N1299">
        <v>0</v>
      </c>
      <c r="O1299">
        <v>4691</v>
      </c>
      <c r="P1299">
        <v>0</v>
      </c>
      <c r="Q1299">
        <v>0</v>
      </c>
      <c r="R1299">
        <v>0</v>
      </c>
      <c r="S1299">
        <v>5703.4741649999996</v>
      </c>
      <c r="T1299">
        <v>0</v>
      </c>
      <c r="U1299">
        <v>0</v>
      </c>
    </row>
    <row r="1300" spans="1:21" x14ac:dyDescent="0.25">
      <c r="A1300" t="s">
        <v>5101</v>
      </c>
      <c r="B1300">
        <v>1</v>
      </c>
      <c r="C1300" t="s">
        <v>78</v>
      </c>
      <c r="D1300" t="s">
        <v>125</v>
      </c>
      <c r="E1300" t="s">
        <v>135</v>
      </c>
      <c r="F1300" t="s">
        <v>129</v>
      </c>
      <c r="G1300" t="s">
        <v>76</v>
      </c>
      <c r="H1300" t="s">
        <v>130</v>
      </c>
      <c r="I1300" t="s">
        <v>22</v>
      </c>
      <c r="J1300" t="s">
        <v>131</v>
      </c>
      <c r="K1300" t="s">
        <v>5102</v>
      </c>
      <c r="L1300" t="s">
        <v>5103</v>
      </c>
      <c r="M1300">
        <v>3.0753611E-2</v>
      </c>
      <c r="N1300">
        <v>1</v>
      </c>
      <c r="O1300">
        <v>7027</v>
      </c>
      <c r="P1300">
        <v>0</v>
      </c>
      <c r="Q1300">
        <v>13</v>
      </c>
      <c r="R1300">
        <v>3.0754E-2</v>
      </c>
      <c r="S1300">
        <v>216.10562400000001</v>
      </c>
      <c r="T1300">
        <v>0</v>
      </c>
      <c r="U1300">
        <v>0.39979700000000001</v>
      </c>
    </row>
    <row r="1301" spans="1:21" x14ac:dyDescent="0.25">
      <c r="A1301" t="s">
        <v>5104</v>
      </c>
      <c r="B1301">
        <v>1</v>
      </c>
      <c r="C1301" t="s">
        <v>78</v>
      </c>
      <c r="D1301" t="s">
        <v>125</v>
      </c>
      <c r="E1301" t="s">
        <v>128</v>
      </c>
      <c r="F1301" t="s">
        <v>129</v>
      </c>
      <c r="G1301" t="s">
        <v>76</v>
      </c>
      <c r="H1301" t="s">
        <v>136</v>
      </c>
      <c r="I1301" t="s">
        <v>22</v>
      </c>
      <c r="J1301" t="s">
        <v>131</v>
      </c>
      <c r="K1301" t="s">
        <v>5105</v>
      </c>
      <c r="L1301" t="s">
        <v>5106</v>
      </c>
      <c r="M1301">
        <v>8.4006388000000001E-2</v>
      </c>
      <c r="N1301">
        <v>0</v>
      </c>
      <c r="O1301">
        <v>3885</v>
      </c>
      <c r="P1301">
        <v>0</v>
      </c>
      <c r="Q1301">
        <v>0</v>
      </c>
      <c r="R1301">
        <v>0</v>
      </c>
      <c r="S1301">
        <v>326.36481700000002</v>
      </c>
      <c r="T1301">
        <v>0</v>
      </c>
      <c r="U1301">
        <v>0</v>
      </c>
    </row>
    <row r="1302" spans="1:21" x14ac:dyDescent="0.25">
      <c r="A1302" t="s">
        <v>5107</v>
      </c>
      <c r="B1302">
        <v>1</v>
      </c>
      <c r="C1302" t="s">
        <v>78</v>
      </c>
      <c r="D1302" t="s">
        <v>125</v>
      </c>
      <c r="E1302" t="s">
        <v>5068</v>
      </c>
      <c r="F1302" t="s">
        <v>129</v>
      </c>
      <c r="G1302" t="s">
        <v>76</v>
      </c>
      <c r="H1302" t="s">
        <v>136</v>
      </c>
      <c r="I1302" t="s">
        <v>22</v>
      </c>
      <c r="J1302" t="s">
        <v>131</v>
      </c>
      <c r="K1302" t="s">
        <v>5108</v>
      </c>
      <c r="L1302" t="s">
        <v>5109</v>
      </c>
      <c r="M1302">
        <v>2.6833333330000002</v>
      </c>
      <c r="N1302">
        <v>3</v>
      </c>
      <c r="O1302">
        <v>91</v>
      </c>
      <c r="P1302">
        <v>0</v>
      </c>
      <c r="Q1302">
        <v>0</v>
      </c>
      <c r="R1302">
        <v>8.0500000000000007</v>
      </c>
      <c r="S1302">
        <v>244.183333</v>
      </c>
      <c r="T1302">
        <v>0</v>
      </c>
      <c r="U1302">
        <v>0</v>
      </c>
    </row>
    <row r="1303" spans="1:21" x14ac:dyDescent="0.25">
      <c r="A1303" t="s">
        <v>5110</v>
      </c>
      <c r="B1303">
        <v>1</v>
      </c>
      <c r="C1303" t="s">
        <v>78</v>
      </c>
      <c r="D1303" t="s">
        <v>125</v>
      </c>
      <c r="E1303" t="s">
        <v>5079</v>
      </c>
      <c r="F1303" t="s">
        <v>129</v>
      </c>
      <c r="G1303" t="s">
        <v>76</v>
      </c>
      <c r="H1303" t="s">
        <v>136</v>
      </c>
      <c r="I1303" t="s">
        <v>22</v>
      </c>
      <c r="J1303" t="s">
        <v>131</v>
      </c>
      <c r="K1303" t="s">
        <v>5111</v>
      </c>
      <c r="L1303" t="s">
        <v>5112</v>
      </c>
      <c r="M1303">
        <v>1.893611111</v>
      </c>
      <c r="N1303">
        <v>2</v>
      </c>
      <c r="O1303">
        <v>5979</v>
      </c>
      <c r="P1303">
        <v>0</v>
      </c>
      <c r="Q1303">
        <v>0</v>
      </c>
      <c r="R1303">
        <v>3.7872219999999999</v>
      </c>
      <c r="S1303">
        <v>11321.900833</v>
      </c>
      <c r="T1303">
        <v>0</v>
      </c>
      <c r="U1303">
        <v>0</v>
      </c>
    </row>
    <row r="1304" spans="1:21" x14ac:dyDescent="0.25">
      <c r="A1304" t="s">
        <v>5113</v>
      </c>
      <c r="B1304">
        <v>1</v>
      </c>
      <c r="C1304" t="s">
        <v>78</v>
      </c>
      <c r="D1304" t="s">
        <v>125</v>
      </c>
      <c r="E1304" t="s">
        <v>5075</v>
      </c>
      <c r="F1304" t="s">
        <v>129</v>
      </c>
      <c r="G1304" t="s">
        <v>76</v>
      </c>
      <c r="H1304" t="s">
        <v>136</v>
      </c>
      <c r="I1304" t="s">
        <v>22</v>
      </c>
      <c r="J1304" t="s">
        <v>131</v>
      </c>
      <c r="K1304" t="s">
        <v>5114</v>
      </c>
      <c r="L1304" t="s">
        <v>5115</v>
      </c>
      <c r="M1304">
        <v>1.7413888879999999</v>
      </c>
      <c r="N1304">
        <v>4</v>
      </c>
      <c r="O1304">
        <v>4311</v>
      </c>
      <c r="P1304">
        <v>0</v>
      </c>
      <c r="Q1304">
        <v>0</v>
      </c>
      <c r="R1304">
        <v>6.9655560000000003</v>
      </c>
      <c r="S1304">
        <v>7507.1274960000001</v>
      </c>
      <c r="T1304">
        <v>0</v>
      </c>
      <c r="U1304">
        <v>0</v>
      </c>
    </row>
    <row r="1305" spans="1:21" x14ac:dyDescent="0.25">
      <c r="A1305" t="s">
        <v>5116</v>
      </c>
      <c r="B1305">
        <v>1</v>
      </c>
      <c r="C1305" t="s">
        <v>78</v>
      </c>
      <c r="D1305" t="s">
        <v>125</v>
      </c>
      <c r="E1305" t="s">
        <v>5117</v>
      </c>
      <c r="F1305" t="s">
        <v>313</v>
      </c>
      <c r="G1305" t="s">
        <v>71</v>
      </c>
      <c r="H1305" t="s">
        <v>136</v>
      </c>
      <c r="I1305" t="s">
        <v>22</v>
      </c>
      <c r="J1305" t="s">
        <v>131</v>
      </c>
      <c r="K1305" t="s">
        <v>5118</v>
      </c>
      <c r="L1305" t="s">
        <v>5119</v>
      </c>
      <c r="M1305">
        <v>1.6202777770000001</v>
      </c>
      <c r="N1305">
        <v>0</v>
      </c>
      <c r="O1305">
        <v>42</v>
      </c>
      <c r="P1305">
        <v>0</v>
      </c>
      <c r="Q1305">
        <v>0</v>
      </c>
      <c r="R1305">
        <v>0</v>
      </c>
      <c r="S1305">
        <v>68.051666999999995</v>
      </c>
      <c r="T1305">
        <v>0</v>
      </c>
      <c r="U1305">
        <v>0</v>
      </c>
    </row>
    <row r="1306" spans="1:21" x14ac:dyDescent="0.25">
      <c r="A1306" t="s">
        <v>5120</v>
      </c>
      <c r="B1306">
        <v>1</v>
      </c>
      <c r="C1306" t="s">
        <v>78</v>
      </c>
      <c r="D1306" t="s">
        <v>125</v>
      </c>
      <c r="E1306" t="s">
        <v>5117</v>
      </c>
      <c r="F1306" t="s">
        <v>892</v>
      </c>
      <c r="G1306" t="s">
        <v>71</v>
      </c>
      <c r="H1306" t="s">
        <v>136</v>
      </c>
      <c r="I1306" t="s">
        <v>22</v>
      </c>
      <c r="J1306" t="s">
        <v>131</v>
      </c>
      <c r="K1306" t="s">
        <v>5121</v>
      </c>
      <c r="L1306" t="s">
        <v>5122</v>
      </c>
      <c r="M1306">
        <v>2.6741666660000001</v>
      </c>
      <c r="N1306">
        <v>0</v>
      </c>
      <c r="O1306">
        <v>42</v>
      </c>
      <c r="P1306">
        <v>0</v>
      </c>
      <c r="Q1306">
        <v>0</v>
      </c>
      <c r="R1306">
        <v>0</v>
      </c>
      <c r="S1306">
        <v>112.315</v>
      </c>
      <c r="T1306">
        <v>0</v>
      </c>
      <c r="U1306">
        <v>0</v>
      </c>
    </row>
    <row r="1307" spans="1:21" x14ac:dyDescent="0.25">
      <c r="A1307" t="s">
        <v>5123</v>
      </c>
      <c r="B1307">
        <v>1</v>
      </c>
      <c r="C1307" t="s">
        <v>78</v>
      </c>
      <c r="D1307" t="s">
        <v>125</v>
      </c>
      <c r="E1307" t="s">
        <v>5124</v>
      </c>
      <c r="F1307" t="s">
        <v>892</v>
      </c>
      <c r="G1307" t="s">
        <v>71</v>
      </c>
      <c r="H1307" t="s">
        <v>136</v>
      </c>
      <c r="I1307" t="s">
        <v>22</v>
      </c>
      <c r="J1307" t="s">
        <v>131</v>
      </c>
      <c r="K1307" t="s">
        <v>5125</v>
      </c>
      <c r="L1307" t="s">
        <v>5126</v>
      </c>
      <c r="M1307">
        <v>1.3577777769999999</v>
      </c>
      <c r="N1307">
        <v>0</v>
      </c>
      <c r="O1307">
        <v>61</v>
      </c>
      <c r="P1307">
        <v>0</v>
      </c>
      <c r="Q1307">
        <v>0</v>
      </c>
      <c r="R1307">
        <v>0</v>
      </c>
      <c r="S1307">
        <v>82.824444</v>
      </c>
      <c r="T1307">
        <v>0</v>
      </c>
      <c r="U1307">
        <v>0</v>
      </c>
    </row>
    <row r="1308" spans="1:21" x14ac:dyDescent="0.25">
      <c r="A1308" t="s">
        <v>5127</v>
      </c>
      <c r="B1308">
        <v>1</v>
      </c>
      <c r="C1308" t="s">
        <v>78</v>
      </c>
      <c r="D1308" t="s">
        <v>80</v>
      </c>
      <c r="E1308" t="s">
        <v>5128</v>
      </c>
      <c r="F1308" t="s">
        <v>231</v>
      </c>
      <c r="G1308" t="s">
        <v>71</v>
      </c>
      <c r="H1308" t="s">
        <v>136</v>
      </c>
      <c r="I1308" t="s">
        <v>22</v>
      </c>
      <c r="J1308" t="s">
        <v>131</v>
      </c>
      <c r="K1308" t="s">
        <v>5129</v>
      </c>
      <c r="L1308" t="s">
        <v>5130</v>
      </c>
      <c r="M1308">
        <v>0.98805555499999997</v>
      </c>
      <c r="N1308">
        <v>0</v>
      </c>
      <c r="O1308">
        <v>11</v>
      </c>
      <c r="P1308">
        <v>0</v>
      </c>
      <c r="Q1308">
        <v>0</v>
      </c>
      <c r="R1308">
        <v>0</v>
      </c>
      <c r="S1308">
        <v>10.868611</v>
      </c>
      <c r="T1308">
        <v>0</v>
      </c>
      <c r="U1308">
        <v>0</v>
      </c>
    </row>
    <row r="1309" spans="1:21" x14ac:dyDescent="0.25">
      <c r="A1309" t="s">
        <v>5131</v>
      </c>
      <c r="B1309">
        <v>1</v>
      </c>
      <c r="C1309" t="s">
        <v>79</v>
      </c>
      <c r="D1309" t="s">
        <v>108</v>
      </c>
      <c r="E1309" t="s">
        <v>5132</v>
      </c>
      <c r="F1309" t="s">
        <v>1150</v>
      </c>
      <c r="G1309" t="s">
        <v>71</v>
      </c>
      <c r="H1309" t="s">
        <v>136</v>
      </c>
      <c r="I1309" t="s">
        <v>22</v>
      </c>
      <c r="J1309" t="s">
        <v>131</v>
      </c>
      <c r="K1309" t="s">
        <v>5133</v>
      </c>
      <c r="L1309" t="s">
        <v>5134</v>
      </c>
      <c r="M1309">
        <v>1.4675</v>
      </c>
      <c r="N1309">
        <v>0</v>
      </c>
      <c r="O1309">
        <v>26</v>
      </c>
      <c r="P1309">
        <v>0</v>
      </c>
      <c r="Q1309">
        <v>0</v>
      </c>
      <c r="R1309">
        <v>0</v>
      </c>
      <c r="S1309">
        <v>38.155000000000001</v>
      </c>
      <c r="T1309">
        <v>0</v>
      </c>
      <c r="U1309">
        <v>0</v>
      </c>
    </row>
    <row r="1310" spans="1:21" x14ac:dyDescent="0.25">
      <c r="A1310" t="s">
        <v>5135</v>
      </c>
      <c r="B1310">
        <v>1</v>
      </c>
      <c r="C1310" t="s">
        <v>78</v>
      </c>
      <c r="D1310" t="s">
        <v>91</v>
      </c>
      <c r="E1310" t="s">
        <v>5136</v>
      </c>
      <c r="F1310" t="s">
        <v>313</v>
      </c>
      <c r="G1310" t="s">
        <v>71</v>
      </c>
      <c r="H1310" t="s">
        <v>136</v>
      </c>
      <c r="I1310" t="s">
        <v>22</v>
      </c>
      <c r="J1310" t="s">
        <v>131</v>
      </c>
      <c r="K1310" t="s">
        <v>5137</v>
      </c>
      <c r="L1310" t="s">
        <v>5138</v>
      </c>
      <c r="M1310">
        <v>0.85583333299999997</v>
      </c>
      <c r="N1310">
        <v>0</v>
      </c>
      <c r="O1310">
        <v>192</v>
      </c>
      <c r="P1310">
        <v>0</v>
      </c>
      <c r="Q1310">
        <v>0</v>
      </c>
      <c r="R1310">
        <v>0</v>
      </c>
      <c r="S1310">
        <v>164.32</v>
      </c>
      <c r="T1310">
        <v>0</v>
      </c>
      <c r="U1310">
        <v>0</v>
      </c>
    </row>
    <row r="1311" spans="1:21" x14ac:dyDescent="0.25">
      <c r="A1311" t="s">
        <v>5139</v>
      </c>
      <c r="B1311">
        <v>1</v>
      </c>
      <c r="C1311" t="s">
        <v>78</v>
      </c>
      <c r="D1311" t="s">
        <v>83</v>
      </c>
      <c r="E1311" t="s">
        <v>5140</v>
      </c>
      <c r="F1311" t="s">
        <v>166</v>
      </c>
      <c r="G1311" t="s">
        <v>72</v>
      </c>
      <c r="H1311" t="s">
        <v>136</v>
      </c>
      <c r="I1311" t="s">
        <v>22</v>
      </c>
      <c r="J1311" t="s">
        <v>131</v>
      </c>
      <c r="K1311" t="s">
        <v>5141</v>
      </c>
      <c r="L1311" t="s">
        <v>5142</v>
      </c>
      <c r="M1311">
        <v>1.1272222220000001</v>
      </c>
      <c r="N1311">
        <v>0</v>
      </c>
      <c r="O1311">
        <v>5294</v>
      </c>
      <c r="P1311">
        <v>1</v>
      </c>
      <c r="Q1311">
        <v>1</v>
      </c>
      <c r="R1311">
        <v>0</v>
      </c>
      <c r="S1311">
        <v>5967.514443</v>
      </c>
      <c r="T1311">
        <v>1.1272219999999999</v>
      </c>
      <c r="U1311">
        <v>1.1272219999999999</v>
      </c>
    </row>
    <row r="1312" spans="1:21" x14ac:dyDescent="0.25">
      <c r="A1312" t="s">
        <v>5143</v>
      </c>
      <c r="B1312">
        <v>1</v>
      </c>
      <c r="C1312" t="s">
        <v>78</v>
      </c>
      <c r="D1312" t="s">
        <v>83</v>
      </c>
      <c r="E1312" t="s">
        <v>5144</v>
      </c>
      <c r="F1312" t="s">
        <v>129</v>
      </c>
      <c r="G1312" t="s">
        <v>72</v>
      </c>
      <c r="H1312" t="s">
        <v>136</v>
      </c>
      <c r="I1312" t="s">
        <v>22</v>
      </c>
      <c r="J1312" t="s">
        <v>131</v>
      </c>
      <c r="K1312" t="s">
        <v>5145</v>
      </c>
      <c r="L1312" t="s">
        <v>5146</v>
      </c>
      <c r="M1312">
        <v>0.13388888800000001</v>
      </c>
      <c r="N1312">
        <v>0</v>
      </c>
      <c r="O1312">
        <v>416</v>
      </c>
      <c r="P1312">
        <v>0</v>
      </c>
      <c r="Q1312">
        <v>0</v>
      </c>
      <c r="R1312">
        <v>0</v>
      </c>
      <c r="S1312">
        <v>55.697777000000002</v>
      </c>
      <c r="T1312">
        <v>0</v>
      </c>
      <c r="U1312">
        <v>0</v>
      </c>
    </row>
    <row r="1313" spans="1:21" x14ac:dyDescent="0.25">
      <c r="A1313" t="s">
        <v>5147</v>
      </c>
      <c r="B1313">
        <v>1</v>
      </c>
      <c r="C1313" t="s">
        <v>78</v>
      </c>
      <c r="D1313" t="s">
        <v>83</v>
      </c>
      <c r="E1313" t="s">
        <v>5148</v>
      </c>
      <c r="F1313" t="s">
        <v>252</v>
      </c>
      <c r="G1313" t="s">
        <v>72</v>
      </c>
      <c r="H1313" t="s">
        <v>136</v>
      </c>
      <c r="I1313" t="s">
        <v>22</v>
      </c>
      <c r="J1313" t="s">
        <v>131</v>
      </c>
      <c r="K1313" t="s">
        <v>5149</v>
      </c>
      <c r="L1313" t="s">
        <v>5150</v>
      </c>
      <c r="M1313">
        <v>1.2352777770000001</v>
      </c>
      <c r="N1313">
        <v>1</v>
      </c>
      <c r="O1313">
        <v>4980</v>
      </c>
      <c r="P1313">
        <v>0</v>
      </c>
      <c r="Q1313">
        <v>0</v>
      </c>
      <c r="R1313">
        <v>1.2352780000000001</v>
      </c>
      <c r="S1313">
        <v>6151.6833290000004</v>
      </c>
      <c r="T1313">
        <v>0</v>
      </c>
      <c r="U1313">
        <v>0</v>
      </c>
    </row>
    <row r="1314" spans="1:21" x14ac:dyDescent="0.25">
      <c r="A1314" t="s">
        <v>5151</v>
      </c>
      <c r="B1314">
        <v>1</v>
      </c>
      <c r="C1314" t="s">
        <v>78</v>
      </c>
      <c r="D1314" t="s">
        <v>99</v>
      </c>
      <c r="E1314" t="s">
        <v>5152</v>
      </c>
      <c r="F1314" t="s">
        <v>296</v>
      </c>
      <c r="G1314" t="s">
        <v>71</v>
      </c>
      <c r="H1314" t="s">
        <v>136</v>
      </c>
      <c r="I1314" t="s">
        <v>22</v>
      </c>
      <c r="J1314" t="s">
        <v>221</v>
      </c>
      <c r="K1314" t="s">
        <v>5153</v>
      </c>
      <c r="L1314" t="s">
        <v>5154</v>
      </c>
      <c r="M1314">
        <v>3.9908333329999999</v>
      </c>
      <c r="N1314">
        <v>0</v>
      </c>
      <c r="O1314">
        <v>651</v>
      </c>
      <c r="P1314">
        <v>0</v>
      </c>
      <c r="Q1314">
        <v>5</v>
      </c>
      <c r="R1314">
        <v>0</v>
      </c>
      <c r="S1314">
        <v>2598.0324999999998</v>
      </c>
      <c r="T1314">
        <v>0</v>
      </c>
      <c r="U1314">
        <v>19.954167000000002</v>
      </c>
    </row>
    <row r="1315" spans="1:21" x14ac:dyDescent="0.25">
      <c r="A1315" t="s">
        <v>5155</v>
      </c>
      <c r="B1315">
        <v>1</v>
      </c>
      <c r="C1315" t="s">
        <v>78</v>
      </c>
      <c r="D1315" t="s">
        <v>80</v>
      </c>
      <c r="E1315" t="s">
        <v>5156</v>
      </c>
      <c r="F1315" t="s">
        <v>129</v>
      </c>
      <c r="G1315" t="s">
        <v>72</v>
      </c>
      <c r="H1315" t="s">
        <v>136</v>
      </c>
      <c r="I1315" t="s">
        <v>22</v>
      </c>
      <c r="J1315" t="s">
        <v>131</v>
      </c>
      <c r="K1315" t="s">
        <v>5157</v>
      </c>
      <c r="L1315" t="s">
        <v>5158</v>
      </c>
      <c r="M1315">
        <v>7.1666666000000004E-2</v>
      </c>
      <c r="N1315">
        <v>1</v>
      </c>
      <c r="O1315">
        <v>1016</v>
      </c>
      <c r="P1315">
        <v>0</v>
      </c>
      <c r="Q1315">
        <v>0</v>
      </c>
      <c r="R1315">
        <v>7.1666999999999995E-2</v>
      </c>
      <c r="S1315">
        <v>72.813333</v>
      </c>
      <c r="T1315">
        <v>0</v>
      </c>
      <c r="U1315">
        <v>0</v>
      </c>
    </row>
    <row r="1316" spans="1:21" x14ac:dyDescent="0.25">
      <c r="A1316" t="s">
        <v>5159</v>
      </c>
      <c r="B1316">
        <v>1</v>
      </c>
      <c r="C1316" t="s">
        <v>78</v>
      </c>
      <c r="D1316" t="s">
        <v>98</v>
      </c>
      <c r="E1316" t="s">
        <v>5160</v>
      </c>
      <c r="F1316" t="s">
        <v>226</v>
      </c>
      <c r="G1316" t="s">
        <v>72</v>
      </c>
      <c r="H1316" t="s">
        <v>136</v>
      </c>
      <c r="I1316" t="s">
        <v>22</v>
      </c>
      <c r="J1316" t="s">
        <v>131</v>
      </c>
      <c r="K1316" t="s">
        <v>5161</v>
      </c>
      <c r="L1316" t="s">
        <v>5162</v>
      </c>
      <c r="M1316">
        <v>3.5819444439999999</v>
      </c>
      <c r="N1316">
        <v>0</v>
      </c>
      <c r="O1316">
        <v>73</v>
      </c>
      <c r="P1316">
        <v>0</v>
      </c>
      <c r="Q1316">
        <v>2</v>
      </c>
      <c r="R1316">
        <v>0</v>
      </c>
      <c r="S1316">
        <v>261.481944</v>
      </c>
      <c r="T1316">
        <v>0</v>
      </c>
      <c r="U1316">
        <v>7.1638890000000002</v>
      </c>
    </row>
    <row r="1317" spans="1:21" x14ac:dyDescent="0.25">
      <c r="A1317" t="s">
        <v>5163</v>
      </c>
      <c r="B1317">
        <v>1</v>
      </c>
      <c r="C1317" t="s">
        <v>78</v>
      </c>
      <c r="D1317" t="s">
        <v>92</v>
      </c>
      <c r="E1317" t="s">
        <v>5164</v>
      </c>
      <c r="F1317" t="s">
        <v>166</v>
      </c>
      <c r="G1317" t="s">
        <v>72</v>
      </c>
      <c r="H1317" t="s">
        <v>136</v>
      </c>
      <c r="I1317" t="s">
        <v>22</v>
      </c>
      <c r="J1317" t="s">
        <v>131</v>
      </c>
      <c r="K1317" t="s">
        <v>5165</v>
      </c>
      <c r="L1317" t="s">
        <v>5166</v>
      </c>
      <c r="M1317">
        <v>3.0215877770000001</v>
      </c>
      <c r="N1317">
        <v>0</v>
      </c>
      <c r="O1317">
        <v>2148</v>
      </c>
      <c r="P1317">
        <v>0</v>
      </c>
      <c r="Q1317">
        <v>134</v>
      </c>
      <c r="R1317">
        <v>0</v>
      </c>
      <c r="S1317">
        <v>6490.3705449999998</v>
      </c>
      <c r="T1317">
        <v>0</v>
      </c>
      <c r="U1317">
        <v>404.892762</v>
      </c>
    </row>
    <row r="1318" spans="1:21" x14ac:dyDescent="0.25">
      <c r="A1318" t="s">
        <v>5167</v>
      </c>
      <c r="B1318">
        <v>1</v>
      </c>
      <c r="C1318" t="s">
        <v>78</v>
      </c>
      <c r="D1318" t="s">
        <v>102</v>
      </c>
      <c r="E1318" t="s">
        <v>5168</v>
      </c>
      <c r="F1318" t="s">
        <v>166</v>
      </c>
      <c r="G1318" t="s">
        <v>72</v>
      </c>
      <c r="H1318" t="s">
        <v>136</v>
      </c>
      <c r="I1318" t="s">
        <v>22</v>
      </c>
      <c r="J1318" t="s">
        <v>131</v>
      </c>
      <c r="K1318" t="s">
        <v>5169</v>
      </c>
      <c r="L1318" t="s">
        <v>5170</v>
      </c>
      <c r="M1318">
        <v>0.89879805499999998</v>
      </c>
      <c r="N1318">
        <v>3</v>
      </c>
      <c r="O1318">
        <v>3912</v>
      </c>
      <c r="P1318">
        <v>14</v>
      </c>
      <c r="Q1318">
        <v>490</v>
      </c>
      <c r="R1318">
        <v>2.6963940000000002</v>
      </c>
      <c r="S1318">
        <v>3516.0979910000001</v>
      </c>
      <c r="T1318">
        <v>12.583173</v>
      </c>
      <c r="U1318">
        <v>440.411047</v>
      </c>
    </row>
    <row r="1319" spans="1:21" x14ac:dyDescent="0.25">
      <c r="A1319" t="s">
        <v>5171</v>
      </c>
      <c r="B1319">
        <v>1</v>
      </c>
      <c r="C1319" t="s">
        <v>78</v>
      </c>
      <c r="D1319" t="s">
        <v>102</v>
      </c>
      <c r="E1319" t="s">
        <v>5172</v>
      </c>
      <c r="F1319" t="s">
        <v>247</v>
      </c>
      <c r="G1319" t="s">
        <v>72</v>
      </c>
      <c r="H1319" t="s">
        <v>136</v>
      </c>
      <c r="I1319" t="s">
        <v>22</v>
      </c>
      <c r="J1319" t="s">
        <v>221</v>
      </c>
      <c r="K1319" t="s">
        <v>5173</v>
      </c>
      <c r="L1319" t="s">
        <v>5174</v>
      </c>
      <c r="M1319">
        <v>4.3</v>
      </c>
      <c r="N1319">
        <v>3</v>
      </c>
      <c r="O1319">
        <v>0</v>
      </c>
      <c r="P1319">
        <v>0</v>
      </c>
      <c r="Q1319">
        <v>0</v>
      </c>
      <c r="R1319">
        <v>12.9</v>
      </c>
      <c r="S1319">
        <v>0</v>
      </c>
      <c r="T1319">
        <v>0</v>
      </c>
      <c r="U1319">
        <v>0</v>
      </c>
    </row>
    <row r="1320" spans="1:21" x14ac:dyDescent="0.25">
      <c r="A1320" t="s">
        <v>5175</v>
      </c>
      <c r="B1320">
        <v>1</v>
      </c>
      <c r="C1320" t="s">
        <v>79</v>
      </c>
      <c r="D1320" t="s">
        <v>108</v>
      </c>
      <c r="E1320" t="s">
        <v>5176</v>
      </c>
      <c r="F1320" t="s">
        <v>231</v>
      </c>
      <c r="G1320" t="s">
        <v>71</v>
      </c>
      <c r="H1320" t="s">
        <v>136</v>
      </c>
      <c r="I1320" t="s">
        <v>22</v>
      </c>
      <c r="J1320" t="s">
        <v>131</v>
      </c>
      <c r="K1320" t="s">
        <v>5177</v>
      </c>
      <c r="L1320" t="s">
        <v>5178</v>
      </c>
      <c r="M1320">
        <v>2.304166666</v>
      </c>
      <c r="N1320">
        <v>0</v>
      </c>
      <c r="O1320">
        <v>2</v>
      </c>
      <c r="P1320">
        <v>0</v>
      </c>
      <c r="Q1320">
        <v>0</v>
      </c>
      <c r="R1320">
        <v>0</v>
      </c>
      <c r="S1320">
        <v>4.608333</v>
      </c>
      <c r="T1320">
        <v>0</v>
      </c>
      <c r="U1320">
        <v>0</v>
      </c>
    </row>
    <row r="1321" spans="1:21" x14ac:dyDescent="0.25">
      <c r="A1321" t="s">
        <v>5179</v>
      </c>
      <c r="B1321">
        <v>1</v>
      </c>
      <c r="C1321" t="s">
        <v>79</v>
      </c>
      <c r="D1321" t="s">
        <v>124</v>
      </c>
      <c r="E1321" t="s">
        <v>5180</v>
      </c>
      <c r="F1321" t="s">
        <v>847</v>
      </c>
      <c r="G1321" t="s">
        <v>71</v>
      </c>
      <c r="H1321" t="s">
        <v>136</v>
      </c>
      <c r="I1321" t="s">
        <v>22</v>
      </c>
      <c r="J1321" t="s">
        <v>131</v>
      </c>
      <c r="K1321" t="s">
        <v>5181</v>
      </c>
      <c r="L1321" t="s">
        <v>5182</v>
      </c>
      <c r="M1321">
        <v>1.460555555</v>
      </c>
      <c r="N1321">
        <v>0</v>
      </c>
      <c r="O1321">
        <v>1</v>
      </c>
      <c r="P1321">
        <v>0</v>
      </c>
      <c r="Q1321">
        <v>0</v>
      </c>
      <c r="R1321">
        <v>0</v>
      </c>
      <c r="S1321">
        <v>1.460556</v>
      </c>
      <c r="T1321">
        <v>0</v>
      </c>
      <c r="U1321">
        <v>0</v>
      </c>
    </row>
    <row r="1322" spans="1:21" x14ac:dyDescent="0.25">
      <c r="A1322" t="s">
        <v>5183</v>
      </c>
      <c r="B1322">
        <v>1</v>
      </c>
      <c r="C1322" t="s">
        <v>79</v>
      </c>
      <c r="D1322" t="s">
        <v>124</v>
      </c>
      <c r="E1322" t="s">
        <v>5184</v>
      </c>
      <c r="F1322" t="s">
        <v>166</v>
      </c>
      <c r="G1322" t="s">
        <v>72</v>
      </c>
      <c r="H1322" t="s">
        <v>136</v>
      </c>
      <c r="I1322" t="s">
        <v>22</v>
      </c>
      <c r="J1322" t="s">
        <v>131</v>
      </c>
      <c r="K1322" t="s">
        <v>5185</v>
      </c>
      <c r="L1322" t="s">
        <v>5186</v>
      </c>
      <c r="M1322">
        <v>0.81694444399999999</v>
      </c>
      <c r="N1322">
        <v>70</v>
      </c>
      <c r="O1322">
        <v>91</v>
      </c>
      <c r="P1322">
        <v>1</v>
      </c>
      <c r="Q1322">
        <v>0</v>
      </c>
      <c r="R1322">
        <v>57.186110999999997</v>
      </c>
      <c r="S1322">
        <v>74.341943999999998</v>
      </c>
      <c r="T1322">
        <v>0.816944</v>
      </c>
      <c r="U1322">
        <v>0</v>
      </c>
    </row>
    <row r="1323" spans="1:21" x14ac:dyDescent="0.25">
      <c r="A1323" t="s">
        <v>5187</v>
      </c>
      <c r="B1323">
        <v>1</v>
      </c>
      <c r="C1323" t="s">
        <v>79</v>
      </c>
      <c r="D1323" t="s">
        <v>108</v>
      </c>
      <c r="E1323" t="s">
        <v>5188</v>
      </c>
      <c r="F1323" t="s">
        <v>226</v>
      </c>
      <c r="G1323" t="s">
        <v>72</v>
      </c>
      <c r="H1323" t="s">
        <v>136</v>
      </c>
      <c r="I1323" t="s">
        <v>22</v>
      </c>
      <c r="J1323" t="s">
        <v>131</v>
      </c>
      <c r="K1323" t="s">
        <v>5189</v>
      </c>
      <c r="L1323" t="s">
        <v>5190</v>
      </c>
      <c r="M1323">
        <v>2.9738888879999998</v>
      </c>
      <c r="N1323">
        <v>0</v>
      </c>
      <c r="O1323">
        <v>0</v>
      </c>
      <c r="P1323">
        <v>0</v>
      </c>
      <c r="Q1323">
        <v>17</v>
      </c>
      <c r="R1323">
        <v>0</v>
      </c>
      <c r="S1323">
        <v>0</v>
      </c>
      <c r="T1323">
        <v>0</v>
      </c>
      <c r="U1323">
        <v>50.556111000000001</v>
      </c>
    </row>
    <row r="1324" spans="1:21" x14ac:dyDescent="0.25">
      <c r="A1324" t="s">
        <v>5191</v>
      </c>
      <c r="B1324">
        <v>1</v>
      </c>
      <c r="C1324" t="s">
        <v>78</v>
      </c>
      <c r="D1324" t="s">
        <v>103</v>
      </c>
      <c r="E1324" t="s">
        <v>5192</v>
      </c>
      <c r="F1324" t="s">
        <v>296</v>
      </c>
      <c r="G1324" t="s">
        <v>71</v>
      </c>
      <c r="H1324" t="s">
        <v>136</v>
      </c>
      <c r="I1324" t="s">
        <v>22</v>
      </c>
      <c r="J1324" t="s">
        <v>221</v>
      </c>
      <c r="K1324" t="s">
        <v>5193</v>
      </c>
      <c r="L1324" t="s">
        <v>5194</v>
      </c>
      <c r="M1324">
        <v>1.4375</v>
      </c>
      <c r="N1324">
        <v>0</v>
      </c>
      <c r="O1324">
        <v>154</v>
      </c>
      <c r="P1324">
        <v>0</v>
      </c>
      <c r="Q1324">
        <v>0</v>
      </c>
      <c r="R1324">
        <v>0</v>
      </c>
      <c r="S1324">
        <v>221.375</v>
      </c>
      <c r="T1324">
        <v>0</v>
      </c>
      <c r="U1324">
        <v>0</v>
      </c>
    </row>
    <row r="1325" spans="1:21" x14ac:dyDescent="0.25">
      <c r="A1325" t="s">
        <v>5195</v>
      </c>
      <c r="B1325">
        <v>1</v>
      </c>
      <c r="C1325" t="s">
        <v>79</v>
      </c>
      <c r="D1325" t="s">
        <v>124</v>
      </c>
      <c r="E1325" t="s">
        <v>4512</v>
      </c>
      <c r="F1325" t="s">
        <v>296</v>
      </c>
      <c r="G1325" t="s">
        <v>72</v>
      </c>
      <c r="H1325" t="s">
        <v>136</v>
      </c>
      <c r="I1325" t="s">
        <v>22</v>
      </c>
      <c r="J1325" t="s">
        <v>221</v>
      </c>
      <c r="K1325" t="s">
        <v>5196</v>
      </c>
      <c r="L1325" t="s">
        <v>5197</v>
      </c>
      <c r="M1325">
        <v>4.1536611109999999</v>
      </c>
      <c r="N1325">
        <v>31</v>
      </c>
      <c r="O1325">
        <v>7440</v>
      </c>
      <c r="P1325">
        <v>36</v>
      </c>
      <c r="Q1325">
        <v>135</v>
      </c>
      <c r="R1325">
        <v>128.76349400000001</v>
      </c>
      <c r="S1325">
        <v>30903.238666000001</v>
      </c>
      <c r="T1325">
        <v>149.5318</v>
      </c>
      <c r="U1325">
        <v>560.74424999999997</v>
      </c>
    </row>
    <row r="1326" spans="1:21" x14ac:dyDescent="0.25">
      <c r="A1326" t="s">
        <v>5198</v>
      </c>
      <c r="B1326">
        <v>1</v>
      </c>
      <c r="C1326" t="s">
        <v>79</v>
      </c>
      <c r="D1326" t="s">
        <v>124</v>
      </c>
      <c r="E1326" t="s">
        <v>5199</v>
      </c>
      <c r="F1326" t="s">
        <v>166</v>
      </c>
      <c r="G1326" t="s">
        <v>72</v>
      </c>
      <c r="H1326" t="s">
        <v>136</v>
      </c>
      <c r="I1326" t="s">
        <v>22</v>
      </c>
      <c r="J1326" t="s">
        <v>131</v>
      </c>
      <c r="K1326" t="s">
        <v>5200</v>
      </c>
      <c r="L1326" t="s">
        <v>5201</v>
      </c>
      <c r="M1326">
        <v>1.7680555549999999</v>
      </c>
      <c r="N1326">
        <v>1</v>
      </c>
      <c r="O1326">
        <v>0</v>
      </c>
      <c r="P1326">
        <v>0</v>
      </c>
      <c r="Q1326">
        <v>0</v>
      </c>
      <c r="R1326">
        <v>1.7680560000000001</v>
      </c>
      <c r="S1326">
        <v>0</v>
      </c>
      <c r="T1326">
        <v>0</v>
      </c>
      <c r="U1326">
        <v>0</v>
      </c>
    </row>
    <row r="1327" spans="1:21" x14ac:dyDescent="0.25">
      <c r="A1327" t="s">
        <v>5202</v>
      </c>
      <c r="B1327">
        <v>1</v>
      </c>
      <c r="C1327" t="s">
        <v>78</v>
      </c>
      <c r="D1327" t="s">
        <v>103</v>
      </c>
      <c r="E1327" t="s">
        <v>5192</v>
      </c>
      <c r="F1327" t="s">
        <v>2201</v>
      </c>
      <c r="G1327" t="s">
        <v>71</v>
      </c>
      <c r="H1327" t="s">
        <v>136</v>
      </c>
      <c r="I1327" t="s">
        <v>22</v>
      </c>
      <c r="J1327" t="s">
        <v>221</v>
      </c>
      <c r="K1327" t="s">
        <v>5203</v>
      </c>
      <c r="L1327" t="s">
        <v>5204</v>
      </c>
      <c r="M1327">
        <v>0.26361111100000001</v>
      </c>
      <c r="N1327">
        <v>0</v>
      </c>
      <c r="O1327">
        <v>154</v>
      </c>
      <c r="P1327">
        <v>0</v>
      </c>
      <c r="Q1327">
        <v>0</v>
      </c>
      <c r="R1327">
        <v>0</v>
      </c>
      <c r="S1327">
        <v>40.596111000000001</v>
      </c>
      <c r="T1327">
        <v>0</v>
      </c>
      <c r="U1327">
        <v>0</v>
      </c>
    </row>
    <row r="1328" spans="1:21" x14ac:dyDescent="0.25">
      <c r="A1328" t="s">
        <v>5205</v>
      </c>
      <c r="B1328">
        <v>1</v>
      </c>
      <c r="C1328" t="s">
        <v>79</v>
      </c>
      <c r="D1328" t="s">
        <v>124</v>
      </c>
      <c r="E1328" t="s">
        <v>2059</v>
      </c>
      <c r="F1328" t="s">
        <v>166</v>
      </c>
      <c r="G1328" t="s">
        <v>72</v>
      </c>
      <c r="H1328" t="s">
        <v>136</v>
      </c>
      <c r="I1328" t="s">
        <v>22</v>
      </c>
      <c r="J1328" t="s">
        <v>131</v>
      </c>
      <c r="K1328" t="s">
        <v>5206</v>
      </c>
      <c r="L1328" t="s">
        <v>5207</v>
      </c>
      <c r="M1328">
        <v>1.2155555549999999</v>
      </c>
      <c r="N1328">
        <v>2</v>
      </c>
      <c r="O1328">
        <v>2144</v>
      </c>
      <c r="P1328">
        <v>0</v>
      </c>
      <c r="Q1328">
        <v>220</v>
      </c>
      <c r="R1328">
        <v>2.431111</v>
      </c>
      <c r="S1328">
        <v>2606.1511099999998</v>
      </c>
      <c r="T1328">
        <v>0</v>
      </c>
      <c r="U1328">
        <v>267.42222199999998</v>
      </c>
    </row>
    <row r="1329" spans="1:21" x14ac:dyDescent="0.25">
      <c r="A1329" t="s">
        <v>5208</v>
      </c>
      <c r="B1329">
        <v>1</v>
      </c>
      <c r="C1329" t="s">
        <v>79</v>
      </c>
      <c r="D1329" t="s">
        <v>124</v>
      </c>
      <c r="E1329" t="s">
        <v>2013</v>
      </c>
      <c r="F1329" t="s">
        <v>313</v>
      </c>
      <c r="G1329" t="s">
        <v>71</v>
      </c>
      <c r="H1329" t="s">
        <v>136</v>
      </c>
      <c r="I1329" t="s">
        <v>22</v>
      </c>
      <c r="J1329" t="s">
        <v>131</v>
      </c>
      <c r="K1329" t="s">
        <v>5209</v>
      </c>
      <c r="L1329" t="s">
        <v>5210</v>
      </c>
      <c r="M1329">
        <v>0.71222222199999996</v>
      </c>
      <c r="N1329">
        <v>0</v>
      </c>
      <c r="O1329">
        <v>24</v>
      </c>
      <c r="P1329">
        <v>0</v>
      </c>
      <c r="Q1329">
        <v>0</v>
      </c>
      <c r="R1329">
        <v>0</v>
      </c>
      <c r="S1329">
        <v>17.093333000000001</v>
      </c>
      <c r="T1329">
        <v>0</v>
      </c>
      <c r="U1329">
        <v>0</v>
      </c>
    </row>
    <row r="1330" spans="1:21" x14ac:dyDescent="0.25">
      <c r="A1330" t="s">
        <v>5211</v>
      </c>
      <c r="B1330">
        <v>1</v>
      </c>
      <c r="C1330" t="s">
        <v>78</v>
      </c>
      <c r="D1330" t="s">
        <v>80</v>
      </c>
      <c r="E1330" t="s">
        <v>5212</v>
      </c>
      <c r="F1330" t="s">
        <v>231</v>
      </c>
      <c r="G1330" t="s">
        <v>71</v>
      </c>
      <c r="H1330" t="s">
        <v>136</v>
      </c>
      <c r="I1330" t="s">
        <v>22</v>
      </c>
      <c r="J1330" t="s">
        <v>131</v>
      </c>
      <c r="K1330" t="s">
        <v>5213</v>
      </c>
      <c r="L1330" t="s">
        <v>5214</v>
      </c>
      <c r="M1330">
        <v>2.477777777</v>
      </c>
      <c r="N1330">
        <v>0</v>
      </c>
      <c r="O1330">
        <v>25</v>
      </c>
      <c r="P1330">
        <v>0</v>
      </c>
      <c r="Q1330">
        <v>0</v>
      </c>
      <c r="R1330">
        <v>0</v>
      </c>
      <c r="S1330">
        <v>61.944443999999997</v>
      </c>
      <c r="T1330">
        <v>0</v>
      </c>
      <c r="U1330">
        <v>0</v>
      </c>
    </row>
    <row r="1331" spans="1:21" x14ac:dyDescent="0.25">
      <c r="A1331" t="s">
        <v>5215</v>
      </c>
      <c r="B1331">
        <v>1</v>
      </c>
      <c r="C1331" t="s">
        <v>78</v>
      </c>
      <c r="D1331" t="s">
        <v>103</v>
      </c>
      <c r="E1331" t="s">
        <v>5216</v>
      </c>
      <c r="F1331" t="s">
        <v>296</v>
      </c>
      <c r="G1331" t="s">
        <v>72</v>
      </c>
      <c r="H1331" t="s">
        <v>136</v>
      </c>
      <c r="I1331" t="s">
        <v>22</v>
      </c>
      <c r="J1331" t="s">
        <v>221</v>
      </c>
      <c r="K1331" t="s">
        <v>5217</v>
      </c>
      <c r="L1331" t="s">
        <v>5218</v>
      </c>
      <c r="M1331">
        <v>0.59166666599999995</v>
      </c>
      <c r="N1331">
        <v>1</v>
      </c>
      <c r="O1331">
        <v>1294</v>
      </c>
      <c r="P1331">
        <v>0</v>
      </c>
      <c r="Q1331">
        <v>0</v>
      </c>
      <c r="R1331">
        <v>0.59166700000000005</v>
      </c>
      <c r="S1331">
        <v>765.61666600000001</v>
      </c>
      <c r="T1331">
        <v>0</v>
      </c>
      <c r="U1331">
        <v>0</v>
      </c>
    </row>
    <row r="1332" spans="1:21" x14ac:dyDescent="0.25">
      <c r="A1332" t="s">
        <v>5219</v>
      </c>
      <c r="B1332">
        <v>1</v>
      </c>
      <c r="C1332" t="s">
        <v>78</v>
      </c>
      <c r="D1332" t="s">
        <v>103</v>
      </c>
      <c r="E1332" t="s">
        <v>5220</v>
      </c>
      <c r="F1332" t="s">
        <v>1569</v>
      </c>
      <c r="G1332" t="s">
        <v>71</v>
      </c>
      <c r="H1332" t="s">
        <v>136</v>
      </c>
      <c r="I1332" t="s">
        <v>22</v>
      </c>
      <c r="J1332" t="s">
        <v>131</v>
      </c>
      <c r="K1332" t="s">
        <v>5221</v>
      </c>
      <c r="L1332" t="s">
        <v>5222</v>
      </c>
      <c r="M1332">
        <v>4.551111111</v>
      </c>
      <c r="N1332">
        <v>0</v>
      </c>
      <c r="O1332">
        <v>0</v>
      </c>
      <c r="P1332">
        <v>0</v>
      </c>
      <c r="Q1332">
        <v>16</v>
      </c>
      <c r="R1332">
        <v>0</v>
      </c>
      <c r="S1332">
        <v>0</v>
      </c>
      <c r="T1332">
        <v>0</v>
      </c>
      <c r="U1332">
        <v>72.817778000000004</v>
      </c>
    </row>
    <row r="1333" spans="1:21" x14ac:dyDescent="0.25">
      <c r="A1333" t="s">
        <v>5223</v>
      </c>
      <c r="B1333">
        <v>1</v>
      </c>
      <c r="C1333" t="s">
        <v>78</v>
      </c>
      <c r="D1333" t="s">
        <v>95</v>
      </c>
      <c r="E1333" t="s">
        <v>5224</v>
      </c>
      <c r="F1333" t="s">
        <v>313</v>
      </c>
      <c r="G1333" t="s">
        <v>71</v>
      </c>
      <c r="H1333" t="s">
        <v>136</v>
      </c>
      <c r="I1333" t="s">
        <v>22</v>
      </c>
      <c r="J1333" t="s">
        <v>131</v>
      </c>
      <c r="K1333" t="s">
        <v>5225</v>
      </c>
      <c r="L1333" t="s">
        <v>5226</v>
      </c>
      <c r="M1333">
        <v>1.729166666</v>
      </c>
      <c r="N1333">
        <v>0</v>
      </c>
      <c r="O1333">
        <v>0</v>
      </c>
      <c r="P1333">
        <v>0</v>
      </c>
      <c r="Q1333">
        <v>45</v>
      </c>
      <c r="R1333">
        <v>0</v>
      </c>
      <c r="S1333">
        <v>0</v>
      </c>
      <c r="T1333">
        <v>0</v>
      </c>
      <c r="U1333">
        <v>77.8125</v>
      </c>
    </row>
    <row r="1334" spans="1:21" x14ac:dyDescent="0.25">
      <c r="A1334" t="s">
        <v>5227</v>
      </c>
      <c r="B1334">
        <v>1</v>
      </c>
      <c r="C1334" t="s">
        <v>78</v>
      </c>
      <c r="D1334" t="s">
        <v>80</v>
      </c>
      <c r="E1334" t="s">
        <v>5228</v>
      </c>
      <c r="F1334" t="s">
        <v>296</v>
      </c>
      <c r="G1334" t="s">
        <v>71</v>
      </c>
      <c r="H1334" t="s">
        <v>136</v>
      </c>
      <c r="I1334" t="s">
        <v>22</v>
      </c>
      <c r="J1334" t="s">
        <v>221</v>
      </c>
      <c r="K1334" t="s">
        <v>5229</v>
      </c>
      <c r="L1334" t="s">
        <v>5230</v>
      </c>
      <c r="M1334">
        <v>4.0934499999999998</v>
      </c>
      <c r="N1334">
        <v>0</v>
      </c>
      <c r="O1334">
        <v>25</v>
      </c>
      <c r="P1334">
        <v>0</v>
      </c>
      <c r="Q1334">
        <v>0</v>
      </c>
      <c r="R1334">
        <v>0</v>
      </c>
      <c r="S1334">
        <v>102.33625000000001</v>
      </c>
      <c r="T1334">
        <v>0</v>
      </c>
      <c r="U1334">
        <v>0</v>
      </c>
    </row>
    <row r="1335" spans="1:21" x14ac:dyDescent="0.25">
      <c r="A1335" t="s">
        <v>5231</v>
      </c>
      <c r="B1335">
        <v>1</v>
      </c>
      <c r="C1335" t="s">
        <v>78</v>
      </c>
      <c r="D1335" t="s">
        <v>95</v>
      </c>
      <c r="E1335" t="s">
        <v>5232</v>
      </c>
      <c r="F1335" t="s">
        <v>847</v>
      </c>
      <c r="G1335" t="s">
        <v>71</v>
      </c>
      <c r="H1335" t="s">
        <v>136</v>
      </c>
      <c r="I1335" t="s">
        <v>22</v>
      </c>
      <c r="J1335" t="s">
        <v>131</v>
      </c>
      <c r="K1335" t="s">
        <v>5233</v>
      </c>
      <c r="L1335" t="s">
        <v>5234</v>
      </c>
      <c r="M1335">
        <v>1.129444444</v>
      </c>
      <c r="N1335">
        <v>0</v>
      </c>
      <c r="O1335">
        <v>0</v>
      </c>
      <c r="P1335">
        <v>0</v>
      </c>
      <c r="Q1335">
        <v>2</v>
      </c>
      <c r="R1335">
        <v>0</v>
      </c>
      <c r="S1335">
        <v>0</v>
      </c>
      <c r="T1335">
        <v>0</v>
      </c>
      <c r="U1335">
        <v>2.2588889999999999</v>
      </c>
    </row>
    <row r="1336" spans="1:21" x14ac:dyDescent="0.25">
      <c r="A1336" t="s">
        <v>5235</v>
      </c>
      <c r="B1336">
        <v>1</v>
      </c>
      <c r="C1336" t="s">
        <v>78</v>
      </c>
      <c r="D1336" t="s">
        <v>99</v>
      </c>
      <c r="E1336" t="s">
        <v>5236</v>
      </c>
      <c r="F1336" t="s">
        <v>296</v>
      </c>
      <c r="G1336" t="s">
        <v>72</v>
      </c>
      <c r="H1336" t="s">
        <v>136</v>
      </c>
      <c r="I1336" t="s">
        <v>22</v>
      </c>
      <c r="J1336" t="s">
        <v>221</v>
      </c>
      <c r="K1336" t="s">
        <v>5237</v>
      </c>
      <c r="L1336" t="s">
        <v>5238</v>
      </c>
      <c r="M1336">
        <v>5.295833333</v>
      </c>
      <c r="N1336">
        <v>1</v>
      </c>
      <c r="O1336">
        <v>2514</v>
      </c>
      <c r="P1336">
        <v>0</v>
      </c>
      <c r="Q1336">
        <v>3</v>
      </c>
      <c r="R1336">
        <v>5.295833</v>
      </c>
      <c r="S1336">
        <v>13313.724999</v>
      </c>
      <c r="T1336">
        <v>0</v>
      </c>
      <c r="U1336">
        <v>15.887499999999999</v>
      </c>
    </row>
    <row r="1337" spans="1:21" x14ac:dyDescent="0.25">
      <c r="A1337" t="s">
        <v>5239</v>
      </c>
      <c r="B1337">
        <v>1</v>
      </c>
      <c r="C1337" t="s">
        <v>78</v>
      </c>
      <c r="D1337" t="s">
        <v>90</v>
      </c>
      <c r="E1337" t="s">
        <v>5240</v>
      </c>
      <c r="F1337" t="s">
        <v>231</v>
      </c>
      <c r="G1337" t="s">
        <v>71</v>
      </c>
      <c r="H1337" t="s">
        <v>136</v>
      </c>
      <c r="I1337" t="s">
        <v>22</v>
      </c>
      <c r="J1337" t="s">
        <v>131</v>
      </c>
      <c r="K1337" t="s">
        <v>5241</v>
      </c>
      <c r="L1337" t="s">
        <v>5242</v>
      </c>
      <c r="M1337">
        <v>4.1727777770000003</v>
      </c>
      <c r="N1337">
        <v>0</v>
      </c>
      <c r="O1337">
        <v>0</v>
      </c>
      <c r="P1337">
        <v>0</v>
      </c>
      <c r="Q1337">
        <v>25</v>
      </c>
      <c r="R1337">
        <v>0</v>
      </c>
      <c r="S1337">
        <v>0</v>
      </c>
      <c r="T1337">
        <v>0</v>
      </c>
      <c r="U1337">
        <v>104.319444</v>
      </c>
    </row>
    <row r="1338" spans="1:21" x14ac:dyDescent="0.25">
      <c r="A1338" t="s">
        <v>5243</v>
      </c>
      <c r="B1338">
        <v>1</v>
      </c>
      <c r="C1338" t="s">
        <v>78</v>
      </c>
      <c r="D1338" t="s">
        <v>80</v>
      </c>
      <c r="E1338" t="s">
        <v>5244</v>
      </c>
      <c r="F1338" t="s">
        <v>2201</v>
      </c>
      <c r="G1338" t="s">
        <v>71</v>
      </c>
      <c r="H1338" t="s">
        <v>136</v>
      </c>
      <c r="I1338" t="s">
        <v>22</v>
      </c>
      <c r="J1338" t="s">
        <v>221</v>
      </c>
      <c r="K1338" t="s">
        <v>5245</v>
      </c>
      <c r="L1338" t="s">
        <v>5246</v>
      </c>
      <c r="M1338">
        <v>4.0144738880000004</v>
      </c>
      <c r="N1338">
        <v>0</v>
      </c>
      <c r="O1338">
        <v>589</v>
      </c>
      <c r="P1338">
        <v>0</v>
      </c>
      <c r="Q1338">
        <v>0</v>
      </c>
      <c r="R1338">
        <v>0</v>
      </c>
      <c r="S1338">
        <v>2364.5251199999998</v>
      </c>
      <c r="T1338">
        <v>0</v>
      </c>
      <c r="U1338">
        <v>0</v>
      </c>
    </row>
    <row r="1339" spans="1:21" x14ac:dyDescent="0.25">
      <c r="A1339" t="s">
        <v>5247</v>
      </c>
      <c r="B1339">
        <v>1</v>
      </c>
      <c r="C1339" t="s">
        <v>78</v>
      </c>
      <c r="D1339" t="s">
        <v>81</v>
      </c>
      <c r="E1339" t="s">
        <v>5248</v>
      </c>
      <c r="F1339" t="s">
        <v>252</v>
      </c>
      <c r="G1339" t="s">
        <v>72</v>
      </c>
      <c r="H1339" t="s">
        <v>136</v>
      </c>
      <c r="I1339" t="s">
        <v>22</v>
      </c>
      <c r="J1339" t="s">
        <v>131</v>
      </c>
      <c r="K1339" t="s">
        <v>5249</v>
      </c>
      <c r="L1339" t="s">
        <v>5250</v>
      </c>
      <c r="M1339">
        <v>1.628055555</v>
      </c>
      <c r="N1339">
        <v>0</v>
      </c>
      <c r="O1339">
        <v>967</v>
      </c>
      <c r="P1339">
        <v>0</v>
      </c>
      <c r="Q1339">
        <v>4</v>
      </c>
      <c r="R1339">
        <v>0</v>
      </c>
      <c r="S1339">
        <v>1574.3297219999999</v>
      </c>
      <c r="T1339">
        <v>0</v>
      </c>
      <c r="U1339">
        <v>6.5122220000000004</v>
      </c>
    </row>
    <row r="1340" spans="1:21" x14ac:dyDescent="0.25">
      <c r="A1340" t="s">
        <v>5251</v>
      </c>
      <c r="B1340">
        <v>1</v>
      </c>
      <c r="C1340" t="s">
        <v>78</v>
      </c>
      <c r="D1340" t="s">
        <v>91</v>
      </c>
      <c r="E1340" t="s">
        <v>5252</v>
      </c>
      <c r="F1340" t="s">
        <v>231</v>
      </c>
      <c r="G1340" t="s">
        <v>71</v>
      </c>
      <c r="H1340" t="s">
        <v>136</v>
      </c>
      <c r="I1340" t="s">
        <v>22</v>
      </c>
      <c r="J1340" t="s">
        <v>131</v>
      </c>
      <c r="K1340" t="s">
        <v>5253</v>
      </c>
      <c r="L1340" t="s">
        <v>5254</v>
      </c>
      <c r="M1340">
        <v>26.172222221999998</v>
      </c>
      <c r="N1340">
        <v>0</v>
      </c>
      <c r="O1340">
        <v>3</v>
      </c>
      <c r="P1340">
        <v>0</v>
      </c>
      <c r="Q1340">
        <v>0</v>
      </c>
      <c r="R1340">
        <v>0</v>
      </c>
      <c r="S1340">
        <v>78.516666999999998</v>
      </c>
      <c r="T1340">
        <v>0</v>
      </c>
      <c r="U1340">
        <v>0</v>
      </c>
    </row>
    <row r="1341" spans="1:21" x14ac:dyDescent="0.25">
      <c r="A1341" t="s">
        <v>5255</v>
      </c>
      <c r="B1341">
        <v>1</v>
      </c>
      <c r="C1341" t="s">
        <v>79</v>
      </c>
      <c r="D1341" t="s">
        <v>108</v>
      </c>
      <c r="E1341" t="s">
        <v>5256</v>
      </c>
      <c r="F1341" t="s">
        <v>166</v>
      </c>
      <c r="G1341" t="s">
        <v>72</v>
      </c>
      <c r="H1341" t="s">
        <v>136</v>
      </c>
      <c r="I1341" t="s">
        <v>22</v>
      </c>
      <c r="J1341" t="s">
        <v>131</v>
      </c>
      <c r="K1341" t="s">
        <v>5257</v>
      </c>
      <c r="L1341" t="s">
        <v>5258</v>
      </c>
      <c r="M1341">
        <v>0.29191666599999999</v>
      </c>
      <c r="N1341">
        <v>0</v>
      </c>
      <c r="O1341">
        <v>0</v>
      </c>
      <c r="P1341">
        <v>16</v>
      </c>
      <c r="Q1341">
        <v>1318</v>
      </c>
      <c r="R1341">
        <v>0</v>
      </c>
      <c r="S1341">
        <v>0</v>
      </c>
      <c r="T1341">
        <v>4.6706669999999999</v>
      </c>
      <c r="U1341">
        <v>384.74616600000002</v>
      </c>
    </row>
    <row r="1342" spans="1:21" x14ac:dyDescent="0.25">
      <c r="A1342" t="s">
        <v>5259</v>
      </c>
      <c r="B1342">
        <v>1</v>
      </c>
      <c r="C1342" t="s">
        <v>78</v>
      </c>
      <c r="D1342" t="s">
        <v>90</v>
      </c>
      <c r="E1342" t="s">
        <v>5260</v>
      </c>
      <c r="F1342" t="s">
        <v>231</v>
      </c>
      <c r="G1342" t="s">
        <v>71</v>
      </c>
      <c r="H1342" t="s">
        <v>136</v>
      </c>
      <c r="I1342" t="s">
        <v>22</v>
      </c>
      <c r="J1342" t="s">
        <v>131</v>
      </c>
      <c r="K1342" t="s">
        <v>5261</v>
      </c>
      <c r="L1342" t="s">
        <v>5262</v>
      </c>
      <c r="M1342">
        <v>2.3541666659999998</v>
      </c>
      <c r="N1342">
        <v>0</v>
      </c>
      <c r="O1342">
        <v>0</v>
      </c>
      <c r="P1342">
        <v>0</v>
      </c>
      <c r="Q1342">
        <v>1</v>
      </c>
      <c r="R1342">
        <v>0</v>
      </c>
      <c r="S1342">
        <v>0</v>
      </c>
      <c r="T1342">
        <v>0</v>
      </c>
      <c r="U1342">
        <v>2.3541669999999999</v>
      </c>
    </row>
    <row r="1343" spans="1:21" x14ac:dyDescent="0.25">
      <c r="A1343" t="s">
        <v>5263</v>
      </c>
      <c r="B1343">
        <v>1</v>
      </c>
      <c r="C1343" t="s">
        <v>78</v>
      </c>
      <c r="D1343" t="s">
        <v>82</v>
      </c>
      <c r="E1343" t="s">
        <v>5264</v>
      </c>
      <c r="F1343" t="s">
        <v>416</v>
      </c>
      <c r="G1343" t="s">
        <v>71</v>
      </c>
      <c r="H1343" t="s">
        <v>136</v>
      </c>
      <c r="I1343" t="s">
        <v>22</v>
      </c>
      <c r="J1343" t="s">
        <v>131</v>
      </c>
      <c r="K1343" t="s">
        <v>5265</v>
      </c>
      <c r="L1343" t="s">
        <v>5266</v>
      </c>
      <c r="M1343">
        <v>3.0322222220000001</v>
      </c>
      <c r="N1343">
        <v>0</v>
      </c>
      <c r="O1343">
        <v>48</v>
      </c>
      <c r="P1343">
        <v>0</v>
      </c>
      <c r="Q1343">
        <v>15</v>
      </c>
      <c r="R1343">
        <v>0</v>
      </c>
      <c r="S1343">
        <v>145.54666700000001</v>
      </c>
      <c r="T1343">
        <v>0</v>
      </c>
      <c r="U1343">
        <v>45.483333000000002</v>
      </c>
    </row>
    <row r="1344" spans="1:21" x14ac:dyDescent="0.25">
      <c r="A1344" t="s">
        <v>5267</v>
      </c>
      <c r="B1344">
        <v>1</v>
      </c>
      <c r="C1344" t="s">
        <v>78</v>
      </c>
      <c r="D1344" t="s">
        <v>103</v>
      </c>
      <c r="E1344" t="s">
        <v>5268</v>
      </c>
      <c r="F1344" t="s">
        <v>747</v>
      </c>
      <c r="G1344" t="s">
        <v>72</v>
      </c>
      <c r="H1344" t="s">
        <v>136</v>
      </c>
      <c r="I1344" t="s">
        <v>22</v>
      </c>
      <c r="J1344" t="s">
        <v>131</v>
      </c>
      <c r="K1344" t="s">
        <v>5269</v>
      </c>
      <c r="L1344" t="s">
        <v>5270</v>
      </c>
      <c r="M1344">
        <v>0.99027777699999997</v>
      </c>
      <c r="N1344">
        <v>1</v>
      </c>
      <c r="O1344">
        <v>0</v>
      </c>
      <c r="P1344">
        <v>0</v>
      </c>
      <c r="Q1344">
        <v>0</v>
      </c>
      <c r="R1344">
        <v>0.99027799999999999</v>
      </c>
      <c r="S1344">
        <v>0</v>
      </c>
      <c r="T1344">
        <v>0</v>
      </c>
      <c r="U1344">
        <v>0</v>
      </c>
    </row>
    <row r="1345" spans="1:21" x14ac:dyDescent="0.25">
      <c r="A1345" t="s">
        <v>5271</v>
      </c>
      <c r="B1345">
        <v>1</v>
      </c>
      <c r="C1345" t="s">
        <v>79</v>
      </c>
      <c r="D1345" t="s">
        <v>119</v>
      </c>
      <c r="E1345" t="s">
        <v>5272</v>
      </c>
      <c r="F1345" t="s">
        <v>231</v>
      </c>
      <c r="G1345" t="s">
        <v>71</v>
      </c>
      <c r="H1345" t="s">
        <v>136</v>
      </c>
      <c r="I1345" t="s">
        <v>22</v>
      </c>
      <c r="J1345" t="s">
        <v>131</v>
      </c>
      <c r="K1345" t="s">
        <v>5273</v>
      </c>
      <c r="L1345" t="s">
        <v>5274</v>
      </c>
      <c r="M1345">
        <v>0.71833333300000002</v>
      </c>
      <c r="N1345">
        <v>0</v>
      </c>
      <c r="O1345">
        <v>1</v>
      </c>
      <c r="P1345">
        <v>0</v>
      </c>
      <c r="Q1345">
        <v>0</v>
      </c>
      <c r="R1345">
        <v>0</v>
      </c>
      <c r="S1345">
        <v>0.718333</v>
      </c>
      <c r="T1345">
        <v>0</v>
      </c>
      <c r="U1345">
        <v>0</v>
      </c>
    </row>
    <row r="1346" spans="1:21" x14ac:dyDescent="0.25">
      <c r="A1346" t="s">
        <v>5275</v>
      </c>
      <c r="B1346">
        <v>1</v>
      </c>
      <c r="C1346" t="s">
        <v>79</v>
      </c>
      <c r="D1346" t="s">
        <v>119</v>
      </c>
      <c r="E1346" t="s">
        <v>5276</v>
      </c>
      <c r="F1346" t="s">
        <v>231</v>
      </c>
      <c r="G1346" t="s">
        <v>71</v>
      </c>
      <c r="H1346" t="s">
        <v>136</v>
      </c>
      <c r="I1346" t="s">
        <v>22</v>
      </c>
      <c r="J1346" t="s">
        <v>131</v>
      </c>
      <c r="K1346" t="s">
        <v>5277</v>
      </c>
      <c r="L1346" t="s">
        <v>5278</v>
      </c>
      <c r="M1346">
        <v>3.1663888880000002</v>
      </c>
      <c r="N1346">
        <v>0</v>
      </c>
      <c r="O1346">
        <v>0</v>
      </c>
      <c r="P1346">
        <v>0</v>
      </c>
      <c r="Q1346">
        <v>1</v>
      </c>
      <c r="R1346">
        <v>0</v>
      </c>
      <c r="S1346">
        <v>0</v>
      </c>
      <c r="T1346">
        <v>0</v>
      </c>
      <c r="U1346">
        <v>3.1663890000000001</v>
      </c>
    </row>
    <row r="1347" spans="1:21" x14ac:dyDescent="0.25">
      <c r="A1347" t="s">
        <v>5279</v>
      </c>
      <c r="B1347">
        <v>1</v>
      </c>
      <c r="C1347" t="s">
        <v>78</v>
      </c>
      <c r="D1347" t="s">
        <v>93</v>
      </c>
      <c r="E1347" t="s">
        <v>5280</v>
      </c>
      <c r="F1347" t="s">
        <v>780</v>
      </c>
      <c r="G1347" t="s">
        <v>71</v>
      </c>
      <c r="H1347" t="s">
        <v>136</v>
      </c>
      <c r="I1347" t="s">
        <v>22</v>
      </c>
      <c r="J1347" t="s">
        <v>131</v>
      </c>
      <c r="K1347" t="s">
        <v>5281</v>
      </c>
      <c r="L1347" t="s">
        <v>5282</v>
      </c>
      <c r="M1347">
        <v>0.6875</v>
      </c>
      <c r="N1347">
        <v>0</v>
      </c>
      <c r="O1347">
        <v>106</v>
      </c>
      <c r="P1347">
        <v>0</v>
      </c>
      <c r="Q1347">
        <v>0</v>
      </c>
      <c r="R1347">
        <v>0</v>
      </c>
      <c r="S1347">
        <v>72.875</v>
      </c>
      <c r="T1347">
        <v>0</v>
      </c>
      <c r="U1347">
        <v>0</v>
      </c>
    </row>
    <row r="1348" spans="1:21" x14ac:dyDescent="0.25">
      <c r="A1348" t="s">
        <v>5283</v>
      </c>
      <c r="B1348">
        <v>1</v>
      </c>
      <c r="C1348" t="s">
        <v>78</v>
      </c>
      <c r="D1348" t="s">
        <v>93</v>
      </c>
      <c r="E1348" t="s">
        <v>5284</v>
      </c>
      <c r="F1348" t="s">
        <v>231</v>
      </c>
      <c r="G1348" t="s">
        <v>71</v>
      </c>
      <c r="H1348" t="s">
        <v>136</v>
      </c>
      <c r="I1348" t="s">
        <v>22</v>
      </c>
      <c r="J1348" t="s">
        <v>131</v>
      </c>
      <c r="K1348" t="s">
        <v>5285</v>
      </c>
      <c r="L1348" t="s">
        <v>5286</v>
      </c>
      <c r="M1348">
        <v>28.468333333</v>
      </c>
      <c r="N1348">
        <v>0</v>
      </c>
      <c r="O1348">
        <v>1</v>
      </c>
      <c r="P1348">
        <v>0</v>
      </c>
      <c r="Q1348">
        <v>0</v>
      </c>
      <c r="R1348">
        <v>0</v>
      </c>
      <c r="S1348">
        <v>28.468333000000001</v>
      </c>
      <c r="T1348">
        <v>0</v>
      </c>
      <c r="U1348">
        <v>0</v>
      </c>
    </row>
    <row r="1349" spans="1:21" x14ac:dyDescent="0.25">
      <c r="A1349" t="s">
        <v>5287</v>
      </c>
      <c r="B1349">
        <v>1</v>
      </c>
      <c r="C1349" t="s">
        <v>78</v>
      </c>
      <c r="D1349" t="s">
        <v>125</v>
      </c>
      <c r="E1349" t="s">
        <v>5288</v>
      </c>
      <c r="F1349" t="s">
        <v>416</v>
      </c>
      <c r="G1349" t="s">
        <v>71</v>
      </c>
      <c r="H1349" t="s">
        <v>136</v>
      </c>
      <c r="I1349" t="s">
        <v>22</v>
      </c>
      <c r="J1349" t="s">
        <v>131</v>
      </c>
      <c r="K1349" t="s">
        <v>5289</v>
      </c>
      <c r="L1349" t="s">
        <v>5290</v>
      </c>
      <c r="M1349">
        <v>1.008888888</v>
      </c>
      <c r="N1349">
        <v>0</v>
      </c>
      <c r="O1349">
        <v>59</v>
      </c>
      <c r="P1349">
        <v>0</v>
      </c>
      <c r="Q1349">
        <v>0</v>
      </c>
      <c r="R1349">
        <v>0</v>
      </c>
      <c r="S1349">
        <v>59.524444000000003</v>
      </c>
      <c r="T1349">
        <v>0</v>
      </c>
      <c r="U1349">
        <v>0</v>
      </c>
    </row>
    <row r="1350" spans="1:21" x14ac:dyDescent="0.25">
      <c r="A1350" t="s">
        <v>5291</v>
      </c>
      <c r="B1350">
        <v>1</v>
      </c>
      <c r="C1350" t="s">
        <v>78</v>
      </c>
      <c r="D1350" t="s">
        <v>82</v>
      </c>
      <c r="E1350" t="s">
        <v>5292</v>
      </c>
      <c r="F1350" t="s">
        <v>416</v>
      </c>
      <c r="G1350" t="s">
        <v>71</v>
      </c>
      <c r="H1350" t="s">
        <v>136</v>
      </c>
      <c r="I1350" t="s">
        <v>22</v>
      </c>
      <c r="J1350" t="s">
        <v>131</v>
      </c>
      <c r="K1350" t="s">
        <v>5293</v>
      </c>
      <c r="L1350" t="s">
        <v>5294</v>
      </c>
      <c r="M1350">
        <v>4.2927777770000004</v>
      </c>
      <c r="N1350">
        <v>0</v>
      </c>
      <c r="O1350">
        <v>579</v>
      </c>
      <c r="P1350">
        <v>0</v>
      </c>
      <c r="Q1350">
        <v>0</v>
      </c>
      <c r="R1350">
        <v>0</v>
      </c>
      <c r="S1350">
        <v>2485.518333</v>
      </c>
      <c r="T1350">
        <v>0</v>
      </c>
      <c r="U1350">
        <v>0</v>
      </c>
    </row>
    <row r="1351" spans="1:21" x14ac:dyDescent="0.25">
      <c r="A1351" t="s">
        <v>5295</v>
      </c>
      <c r="B1351">
        <v>1</v>
      </c>
      <c r="C1351" t="s">
        <v>79</v>
      </c>
      <c r="D1351" t="s">
        <v>108</v>
      </c>
      <c r="E1351" t="s">
        <v>5256</v>
      </c>
      <c r="F1351" t="s">
        <v>166</v>
      </c>
      <c r="G1351" t="s">
        <v>72</v>
      </c>
      <c r="H1351" t="s">
        <v>136</v>
      </c>
      <c r="I1351" t="s">
        <v>22</v>
      </c>
      <c r="J1351" t="s">
        <v>131</v>
      </c>
      <c r="K1351" t="s">
        <v>5296</v>
      </c>
      <c r="L1351" t="s">
        <v>5297</v>
      </c>
      <c r="M1351">
        <v>0.92888888800000002</v>
      </c>
      <c r="N1351">
        <v>0</v>
      </c>
      <c r="O1351">
        <v>0</v>
      </c>
      <c r="P1351">
        <v>16</v>
      </c>
      <c r="Q1351">
        <v>1318</v>
      </c>
      <c r="R1351">
        <v>0</v>
      </c>
      <c r="S1351">
        <v>0</v>
      </c>
      <c r="T1351">
        <v>14.862221999999999</v>
      </c>
      <c r="U1351">
        <v>1224.2755540000001</v>
      </c>
    </row>
    <row r="1352" spans="1:21" x14ac:dyDescent="0.25">
      <c r="A1352" t="s">
        <v>5298</v>
      </c>
      <c r="B1352">
        <v>1</v>
      </c>
      <c r="C1352" t="s">
        <v>79</v>
      </c>
      <c r="D1352" t="s">
        <v>108</v>
      </c>
      <c r="E1352" t="s">
        <v>5256</v>
      </c>
      <c r="F1352" t="s">
        <v>166</v>
      </c>
      <c r="G1352" t="s">
        <v>72</v>
      </c>
      <c r="H1352" t="s">
        <v>136</v>
      </c>
      <c r="I1352" t="s">
        <v>22</v>
      </c>
      <c r="J1352" t="s">
        <v>131</v>
      </c>
      <c r="K1352" t="s">
        <v>5299</v>
      </c>
      <c r="L1352" t="s">
        <v>5300</v>
      </c>
      <c r="M1352">
        <v>0.93916666599999998</v>
      </c>
      <c r="N1352">
        <v>0</v>
      </c>
      <c r="O1352">
        <v>0</v>
      </c>
      <c r="P1352">
        <v>16</v>
      </c>
      <c r="Q1352">
        <v>1318</v>
      </c>
      <c r="R1352">
        <v>0</v>
      </c>
      <c r="S1352">
        <v>0</v>
      </c>
      <c r="T1352">
        <v>15.026667</v>
      </c>
      <c r="U1352">
        <v>1237.8216660000001</v>
      </c>
    </row>
    <row r="1353" spans="1:21" x14ac:dyDescent="0.25">
      <c r="A1353" t="s">
        <v>5301</v>
      </c>
      <c r="B1353">
        <v>1</v>
      </c>
      <c r="C1353" t="s">
        <v>78</v>
      </c>
      <c r="D1353" t="s">
        <v>125</v>
      </c>
      <c r="E1353" t="s">
        <v>5302</v>
      </c>
      <c r="F1353" t="s">
        <v>313</v>
      </c>
      <c r="G1353" t="s">
        <v>71</v>
      </c>
      <c r="H1353" t="s">
        <v>136</v>
      </c>
      <c r="I1353" t="s">
        <v>22</v>
      </c>
      <c r="J1353" t="s">
        <v>131</v>
      </c>
      <c r="K1353" t="s">
        <v>5303</v>
      </c>
      <c r="L1353" t="s">
        <v>5304</v>
      </c>
      <c r="M1353">
        <v>0.99388888799999997</v>
      </c>
      <c r="N1353">
        <v>0</v>
      </c>
      <c r="O1353">
        <v>177</v>
      </c>
      <c r="P1353">
        <v>0</v>
      </c>
      <c r="Q1353">
        <v>0</v>
      </c>
      <c r="R1353">
        <v>0</v>
      </c>
      <c r="S1353">
        <v>175.91833299999999</v>
      </c>
      <c r="T1353">
        <v>0</v>
      </c>
      <c r="U1353">
        <v>0</v>
      </c>
    </row>
    <row r="1354" spans="1:21" x14ac:dyDescent="0.25">
      <c r="A1354" t="s">
        <v>5305</v>
      </c>
      <c r="B1354">
        <v>1</v>
      </c>
      <c r="C1354" t="s">
        <v>78</v>
      </c>
      <c r="D1354" t="s">
        <v>125</v>
      </c>
      <c r="E1354" t="s">
        <v>5302</v>
      </c>
      <c r="F1354" t="s">
        <v>313</v>
      </c>
      <c r="G1354" t="s">
        <v>71</v>
      </c>
      <c r="H1354" t="s">
        <v>136</v>
      </c>
      <c r="I1354" t="s">
        <v>22</v>
      </c>
      <c r="J1354" t="s">
        <v>131</v>
      </c>
      <c r="K1354" t="s">
        <v>5306</v>
      </c>
      <c r="L1354" t="s">
        <v>5307</v>
      </c>
      <c r="M1354">
        <v>5.114166666</v>
      </c>
      <c r="N1354">
        <v>0</v>
      </c>
      <c r="O1354">
        <v>177</v>
      </c>
      <c r="P1354">
        <v>0</v>
      </c>
      <c r="Q1354">
        <v>0</v>
      </c>
      <c r="R1354">
        <v>0</v>
      </c>
      <c r="S1354">
        <v>905.20749999999998</v>
      </c>
      <c r="T1354">
        <v>0</v>
      </c>
      <c r="U1354">
        <v>0</v>
      </c>
    </row>
    <row r="1355" spans="1:21" x14ac:dyDescent="0.25">
      <c r="A1355" t="s">
        <v>5308</v>
      </c>
      <c r="B1355">
        <v>1</v>
      </c>
      <c r="C1355" t="s">
        <v>78</v>
      </c>
      <c r="D1355" t="s">
        <v>103</v>
      </c>
      <c r="E1355" t="s">
        <v>5268</v>
      </c>
      <c r="F1355" t="s">
        <v>747</v>
      </c>
      <c r="G1355" t="s">
        <v>72</v>
      </c>
      <c r="H1355" t="s">
        <v>136</v>
      </c>
      <c r="I1355" t="s">
        <v>22</v>
      </c>
      <c r="J1355" t="s">
        <v>131</v>
      </c>
      <c r="K1355" t="s">
        <v>5309</v>
      </c>
      <c r="L1355" t="s">
        <v>5310</v>
      </c>
      <c r="M1355">
        <v>0.78666666600000001</v>
      </c>
      <c r="N1355">
        <v>1</v>
      </c>
      <c r="O1355">
        <v>0</v>
      </c>
      <c r="P1355">
        <v>0</v>
      </c>
      <c r="Q1355">
        <v>0</v>
      </c>
      <c r="R1355">
        <v>0.78666700000000001</v>
      </c>
      <c r="S1355">
        <v>0</v>
      </c>
      <c r="T1355">
        <v>0</v>
      </c>
      <c r="U1355">
        <v>0</v>
      </c>
    </row>
    <row r="1356" spans="1:21" x14ac:dyDescent="0.25">
      <c r="A1356" t="s">
        <v>5311</v>
      </c>
      <c r="B1356">
        <v>1</v>
      </c>
      <c r="C1356" t="s">
        <v>79</v>
      </c>
      <c r="D1356" t="s">
        <v>108</v>
      </c>
      <c r="E1356" t="s">
        <v>5312</v>
      </c>
      <c r="F1356" t="s">
        <v>166</v>
      </c>
      <c r="G1356" t="s">
        <v>72</v>
      </c>
      <c r="H1356" t="s">
        <v>136</v>
      </c>
      <c r="I1356" t="s">
        <v>22</v>
      </c>
      <c r="J1356" t="s">
        <v>131</v>
      </c>
      <c r="K1356" t="s">
        <v>5313</v>
      </c>
      <c r="L1356" t="s">
        <v>5314</v>
      </c>
      <c r="M1356">
        <v>0.32</v>
      </c>
      <c r="N1356">
        <v>0</v>
      </c>
      <c r="O1356">
        <v>0</v>
      </c>
      <c r="P1356">
        <v>13</v>
      </c>
      <c r="Q1356">
        <v>125</v>
      </c>
      <c r="R1356">
        <v>0</v>
      </c>
      <c r="S1356">
        <v>0</v>
      </c>
      <c r="T1356">
        <v>4.16</v>
      </c>
      <c r="U1356">
        <v>40</v>
      </c>
    </row>
    <row r="1357" spans="1:21" x14ac:dyDescent="0.25">
      <c r="A1357" t="s">
        <v>5315</v>
      </c>
      <c r="B1357">
        <v>1</v>
      </c>
      <c r="C1357" t="s">
        <v>78</v>
      </c>
      <c r="D1357" t="s">
        <v>125</v>
      </c>
      <c r="E1357" t="s">
        <v>5302</v>
      </c>
      <c r="F1357" t="s">
        <v>313</v>
      </c>
      <c r="G1357" t="s">
        <v>71</v>
      </c>
      <c r="H1357" t="s">
        <v>136</v>
      </c>
      <c r="I1357" t="s">
        <v>22</v>
      </c>
      <c r="J1357" t="s">
        <v>131</v>
      </c>
      <c r="K1357" t="s">
        <v>5316</v>
      </c>
      <c r="L1357" t="s">
        <v>5317</v>
      </c>
      <c r="M1357">
        <v>0.66666666600000002</v>
      </c>
      <c r="N1357">
        <v>0</v>
      </c>
      <c r="O1357">
        <v>177</v>
      </c>
      <c r="P1357">
        <v>0</v>
      </c>
      <c r="Q1357">
        <v>0</v>
      </c>
      <c r="R1357">
        <v>0</v>
      </c>
      <c r="S1357">
        <v>118</v>
      </c>
      <c r="T1357">
        <v>0</v>
      </c>
      <c r="U1357">
        <v>0</v>
      </c>
    </row>
    <row r="1358" spans="1:21" x14ac:dyDescent="0.25">
      <c r="A1358" t="s">
        <v>5318</v>
      </c>
      <c r="B1358">
        <v>1</v>
      </c>
      <c r="C1358" t="s">
        <v>78</v>
      </c>
      <c r="D1358" t="s">
        <v>125</v>
      </c>
      <c r="E1358" t="s">
        <v>5302</v>
      </c>
      <c r="F1358" t="s">
        <v>313</v>
      </c>
      <c r="G1358" t="s">
        <v>71</v>
      </c>
      <c r="H1358" t="s">
        <v>136</v>
      </c>
      <c r="I1358" t="s">
        <v>22</v>
      </c>
      <c r="J1358" t="s">
        <v>131</v>
      </c>
      <c r="K1358" t="s">
        <v>5319</v>
      </c>
      <c r="L1358" t="s">
        <v>5320</v>
      </c>
      <c r="M1358">
        <v>2.3730555550000001</v>
      </c>
      <c r="N1358">
        <v>0</v>
      </c>
      <c r="O1358">
        <v>177</v>
      </c>
      <c r="P1358">
        <v>0</v>
      </c>
      <c r="Q1358">
        <v>0</v>
      </c>
      <c r="R1358">
        <v>0</v>
      </c>
      <c r="S1358">
        <v>420.03083299999997</v>
      </c>
      <c r="T1358">
        <v>0</v>
      </c>
      <c r="U1358">
        <v>0</v>
      </c>
    </row>
    <row r="1359" spans="1:21" x14ac:dyDescent="0.25">
      <c r="A1359" t="s">
        <v>5321</v>
      </c>
      <c r="B1359">
        <v>1</v>
      </c>
      <c r="C1359" t="s">
        <v>78</v>
      </c>
      <c r="D1359" t="s">
        <v>125</v>
      </c>
      <c r="E1359" t="s">
        <v>5302</v>
      </c>
      <c r="F1359" t="s">
        <v>313</v>
      </c>
      <c r="G1359" t="s">
        <v>71</v>
      </c>
      <c r="H1359" t="s">
        <v>136</v>
      </c>
      <c r="I1359" t="s">
        <v>22</v>
      </c>
      <c r="J1359" t="s">
        <v>131</v>
      </c>
      <c r="K1359" t="s">
        <v>5322</v>
      </c>
      <c r="L1359" t="s">
        <v>5323</v>
      </c>
      <c r="M1359">
        <v>7.0377777769999996</v>
      </c>
      <c r="N1359">
        <v>0</v>
      </c>
      <c r="O1359">
        <v>177</v>
      </c>
      <c r="P1359">
        <v>0</v>
      </c>
      <c r="Q1359">
        <v>0</v>
      </c>
      <c r="R1359">
        <v>0</v>
      </c>
      <c r="S1359">
        <v>1245.6866669999999</v>
      </c>
      <c r="T1359">
        <v>0</v>
      </c>
      <c r="U1359">
        <v>0</v>
      </c>
    </row>
    <row r="1360" spans="1:21" x14ac:dyDescent="0.25">
      <c r="A1360" t="s">
        <v>5324</v>
      </c>
      <c r="B1360">
        <v>1</v>
      </c>
      <c r="C1360" t="s">
        <v>79</v>
      </c>
      <c r="D1360" t="s">
        <v>123</v>
      </c>
      <c r="E1360" t="s">
        <v>5325</v>
      </c>
      <c r="F1360" t="s">
        <v>785</v>
      </c>
      <c r="G1360" t="s">
        <v>71</v>
      </c>
      <c r="H1360" t="s">
        <v>136</v>
      </c>
      <c r="I1360" t="s">
        <v>22</v>
      </c>
      <c r="J1360" t="s">
        <v>131</v>
      </c>
      <c r="K1360" t="s">
        <v>5326</v>
      </c>
      <c r="L1360" t="s">
        <v>5327</v>
      </c>
      <c r="M1360">
        <v>1.89</v>
      </c>
      <c r="N1360">
        <v>0</v>
      </c>
      <c r="O1360">
        <v>43</v>
      </c>
      <c r="P1360">
        <v>0</v>
      </c>
      <c r="Q1360">
        <v>0</v>
      </c>
      <c r="R1360">
        <v>0</v>
      </c>
      <c r="S1360">
        <v>81.27</v>
      </c>
      <c r="T1360">
        <v>0</v>
      </c>
      <c r="U1360">
        <v>0</v>
      </c>
    </row>
    <row r="1361" spans="1:21" x14ac:dyDescent="0.25">
      <c r="A1361" t="s">
        <v>5328</v>
      </c>
      <c r="B1361">
        <v>1</v>
      </c>
      <c r="C1361" t="s">
        <v>78</v>
      </c>
      <c r="D1361" t="s">
        <v>125</v>
      </c>
      <c r="E1361" t="s">
        <v>5329</v>
      </c>
      <c r="F1361" t="s">
        <v>313</v>
      </c>
      <c r="G1361" t="s">
        <v>71</v>
      </c>
      <c r="H1361" t="s">
        <v>136</v>
      </c>
      <c r="I1361" t="s">
        <v>22</v>
      </c>
      <c r="J1361" t="s">
        <v>131</v>
      </c>
      <c r="K1361" t="s">
        <v>5330</v>
      </c>
      <c r="L1361" t="s">
        <v>5331</v>
      </c>
      <c r="M1361">
        <v>0.72444444399999997</v>
      </c>
      <c r="N1361">
        <v>0</v>
      </c>
      <c r="O1361">
        <v>348</v>
      </c>
      <c r="P1361">
        <v>0</v>
      </c>
      <c r="Q1361">
        <v>0</v>
      </c>
      <c r="R1361">
        <v>0</v>
      </c>
      <c r="S1361">
        <v>252.10666699999999</v>
      </c>
      <c r="T1361">
        <v>0</v>
      </c>
      <c r="U1361">
        <v>0</v>
      </c>
    </row>
    <row r="1362" spans="1:21" x14ac:dyDescent="0.25">
      <c r="A1362" t="s">
        <v>5332</v>
      </c>
      <c r="B1362">
        <v>1</v>
      </c>
      <c r="C1362" t="s">
        <v>78</v>
      </c>
      <c r="D1362" t="s">
        <v>125</v>
      </c>
      <c r="E1362" t="s">
        <v>5302</v>
      </c>
      <c r="F1362" t="s">
        <v>313</v>
      </c>
      <c r="G1362" t="s">
        <v>71</v>
      </c>
      <c r="H1362" t="s">
        <v>136</v>
      </c>
      <c r="I1362" t="s">
        <v>22</v>
      </c>
      <c r="J1362" t="s">
        <v>131</v>
      </c>
      <c r="K1362" t="s">
        <v>5333</v>
      </c>
      <c r="L1362" t="s">
        <v>5334</v>
      </c>
      <c r="M1362">
        <v>1.970277777</v>
      </c>
      <c r="N1362">
        <v>0</v>
      </c>
      <c r="O1362">
        <v>177</v>
      </c>
      <c r="P1362">
        <v>0</v>
      </c>
      <c r="Q1362">
        <v>0</v>
      </c>
      <c r="R1362">
        <v>0</v>
      </c>
      <c r="S1362">
        <v>348.73916700000001</v>
      </c>
      <c r="T1362">
        <v>0</v>
      </c>
      <c r="U1362">
        <v>0</v>
      </c>
    </row>
    <row r="1363" spans="1:21" x14ac:dyDescent="0.25">
      <c r="A1363" t="s">
        <v>5335</v>
      </c>
      <c r="B1363">
        <v>1</v>
      </c>
      <c r="C1363" t="s">
        <v>78</v>
      </c>
      <c r="D1363" t="s">
        <v>125</v>
      </c>
      <c r="E1363" t="s">
        <v>5336</v>
      </c>
      <c r="F1363" t="s">
        <v>247</v>
      </c>
      <c r="G1363" t="s">
        <v>71</v>
      </c>
      <c r="H1363" t="s">
        <v>136</v>
      </c>
      <c r="I1363" t="s">
        <v>22</v>
      </c>
      <c r="J1363" t="s">
        <v>221</v>
      </c>
      <c r="K1363" t="s">
        <v>5337</v>
      </c>
      <c r="L1363" t="s">
        <v>5338</v>
      </c>
      <c r="M1363">
        <v>4.2905555550000001</v>
      </c>
      <c r="N1363">
        <v>0</v>
      </c>
      <c r="O1363">
        <v>62</v>
      </c>
      <c r="P1363">
        <v>0</v>
      </c>
      <c r="Q1363">
        <v>0</v>
      </c>
      <c r="R1363">
        <v>0</v>
      </c>
      <c r="S1363">
        <v>266.01444400000003</v>
      </c>
      <c r="T1363">
        <v>0</v>
      </c>
      <c r="U1363">
        <v>0</v>
      </c>
    </row>
    <row r="1364" spans="1:21" x14ac:dyDescent="0.25">
      <c r="A1364" t="s">
        <v>5339</v>
      </c>
      <c r="B1364">
        <v>1</v>
      </c>
      <c r="C1364" t="s">
        <v>78</v>
      </c>
      <c r="D1364" t="s">
        <v>125</v>
      </c>
      <c r="E1364" t="s">
        <v>5336</v>
      </c>
      <c r="F1364" t="s">
        <v>247</v>
      </c>
      <c r="G1364" t="s">
        <v>71</v>
      </c>
      <c r="H1364" t="s">
        <v>136</v>
      </c>
      <c r="I1364" t="s">
        <v>22</v>
      </c>
      <c r="J1364" t="s">
        <v>221</v>
      </c>
      <c r="K1364" t="s">
        <v>5340</v>
      </c>
      <c r="L1364" t="s">
        <v>5341</v>
      </c>
      <c r="M1364">
        <v>2.912222222</v>
      </c>
      <c r="N1364">
        <v>0</v>
      </c>
      <c r="O1364">
        <v>62</v>
      </c>
      <c r="P1364">
        <v>0</v>
      </c>
      <c r="Q1364">
        <v>0</v>
      </c>
      <c r="R1364">
        <v>0</v>
      </c>
      <c r="S1364">
        <v>180.55777800000001</v>
      </c>
      <c r="T1364">
        <v>0</v>
      </c>
      <c r="U1364">
        <v>0</v>
      </c>
    </row>
    <row r="1365" spans="1:21" x14ac:dyDescent="0.25">
      <c r="A1365" t="s">
        <v>5342</v>
      </c>
      <c r="B1365">
        <v>1</v>
      </c>
      <c r="C1365" t="s">
        <v>78</v>
      </c>
      <c r="D1365" t="s">
        <v>80</v>
      </c>
      <c r="E1365" t="s">
        <v>5343</v>
      </c>
      <c r="F1365" t="s">
        <v>2201</v>
      </c>
      <c r="G1365" t="s">
        <v>71</v>
      </c>
      <c r="H1365" t="s">
        <v>136</v>
      </c>
      <c r="I1365" t="s">
        <v>22</v>
      </c>
      <c r="J1365" t="s">
        <v>221</v>
      </c>
      <c r="K1365" t="s">
        <v>5344</v>
      </c>
      <c r="L1365" t="s">
        <v>5345</v>
      </c>
      <c r="M1365">
        <v>2.4824999999999999</v>
      </c>
      <c r="N1365">
        <v>0</v>
      </c>
      <c r="O1365">
        <v>253</v>
      </c>
      <c r="P1365">
        <v>0</v>
      </c>
      <c r="Q1365">
        <v>0</v>
      </c>
      <c r="R1365">
        <v>0</v>
      </c>
      <c r="S1365">
        <v>628.07249999999999</v>
      </c>
      <c r="T1365">
        <v>0</v>
      </c>
      <c r="U1365">
        <v>0</v>
      </c>
    </row>
    <row r="1366" spans="1:21" x14ac:dyDescent="0.25">
      <c r="A1366" t="s">
        <v>5346</v>
      </c>
      <c r="B1366">
        <v>1</v>
      </c>
      <c r="C1366" t="s">
        <v>78</v>
      </c>
      <c r="D1366" t="s">
        <v>80</v>
      </c>
      <c r="E1366" t="s">
        <v>5347</v>
      </c>
      <c r="F1366" t="s">
        <v>296</v>
      </c>
      <c r="G1366" t="s">
        <v>71</v>
      </c>
      <c r="H1366" t="s">
        <v>136</v>
      </c>
      <c r="I1366" t="s">
        <v>22</v>
      </c>
      <c r="J1366" t="s">
        <v>221</v>
      </c>
      <c r="K1366" t="s">
        <v>5348</v>
      </c>
      <c r="L1366" t="s">
        <v>5349</v>
      </c>
      <c r="M1366">
        <v>4.0930555550000003</v>
      </c>
      <c r="N1366">
        <v>0</v>
      </c>
      <c r="O1366">
        <v>532</v>
      </c>
      <c r="P1366">
        <v>0</v>
      </c>
      <c r="Q1366">
        <v>0</v>
      </c>
      <c r="R1366">
        <v>0</v>
      </c>
      <c r="S1366">
        <v>2177.5055550000002</v>
      </c>
      <c r="T1366">
        <v>0</v>
      </c>
      <c r="U1366">
        <v>0</v>
      </c>
    </row>
    <row r="1367" spans="1:21" x14ac:dyDescent="0.25">
      <c r="A1367" t="s">
        <v>5350</v>
      </c>
      <c r="B1367">
        <v>1</v>
      </c>
      <c r="C1367" t="s">
        <v>78</v>
      </c>
      <c r="D1367" t="s">
        <v>125</v>
      </c>
      <c r="E1367" t="s">
        <v>5302</v>
      </c>
      <c r="F1367" t="s">
        <v>313</v>
      </c>
      <c r="G1367" t="s">
        <v>71</v>
      </c>
      <c r="H1367" t="s">
        <v>136</v>
      </c>
      <c r="I1367" t="s">
        <v>22</v>
      </c>
      <c r="J1367" t="s">
        <v>131</v>
      </c>
      <c r="K1367" t="s">
        <v>5351</v>
      </c>
      <c r="L1367" t="s">
        <v>5352</v>
      </c>
      <c r="M1367">
        <v>3.1691666660000002</v>
      </c>
      <c r="N1367">
        <v>0</v>
      </c>
      <c r="O1367">
        <v>177</v>
      </c>
      <c r="P1367">
        <v>0</v>
      </c>
      <c r="Q1367">
        <v>0</v>
      </c>
      <c r="R1367">
        <v>0</v>
      </c>
      <c r="S1367">
        <v>560.9425</v>
      </c>
      <c r="T1367">
        <v>0</v>
      </c>
      <c r="U1367">
        <v>0</v>
      </c>
    </row>
    <row r="1368" spans="1:21" x14ac:dyDescent="0.25">
      <c r="A1368" t="s">
        <v>5353</v>
      </c>
      <c r="B1368">
        <v>1</v>
      </c>
      <c r="C1368" t="s">
        <v>78</v>
      </c>
      <c r="D1368" t="s">
        <v>94</v>
      </c>
      <c r="E1368" t="s">
        <v>5354</v>
      </c>
      <c r="F1368" t="s">
        <v>921</v>
      </c>
      <c r="G1368" t="s">
        <v>71</v>
      </c>
      <c r="H1368" t="s">
        <v>136</v>
      </c>
      <c r="I1368" t="s">
        <v>22</v>
      </c>
      <c r="J1368" t="s">
        <v>131</v>
      </c>
      <c r="K1368" t="s">
        <v>5355</v>
      </c>
      <c r="L1368" t="s">
        <v>5356</v>
      </c>
      <c r="M1368">
        <v>2.0161111109999998</v>
      </c>
      <c r="N1368">
        <v>0</v>
      </c>
      <c r="O1368">
        <v>54</v>
      </c>
      <c r="P1368">
        <v>0</v>
      </c>
      <c r="Q1368">
        <v>0</v>
      </c>
      <c r="R1368">
        <v>0</v>
      </c>
      <c r="S1368">
        <v>108.87</v>
      </c>
      <c r="T1368">
        <v>0</v>
      </c>
      <c r="U1368">
        <v>0</v>
      </c>
    </row>
    <row r="1369" spans="1:21" x14ac:dyDescent="0.25">
      <c r="A1369" t="s">
        <v>5357</v>
      </c>
      <c r="B1369">
        <v>1</v>
      </c>
      <c r="C1369" t="s">
        <v>78</v>
      </c>
      <c r="D1369" t="s">
        <v>80</v>
      </c>
      <c r="E1369" t="s">
        <v>5343</v>
      </c>
      <c r="F1369" t="s">
        <v>2201</v>
      </c>
      <c r="G1369" t="s">
        <v>71</v>
      </c>
      <c r="H1369" t="s">
        <v>136</v>
      </c>
      <c r="I1369" t="s">
        <v>22</v>
      </c>
      <c r="J1369" t="s">
        <v>221</v>
      </c>
      <c r="K1369" t="s">
        <v>5358</v>
      </c>
      <c r="L1369" t="s">
        <v>5359</v>
      </c>
      <c r="M1369">
        <v>5.8261111110000003</v>
      </c>
      <c r="N1369">
        <v>0</v>
      </c>
      <c r="O1369">
        <v>253</v>
      </c>
      <c r="P1369">
        <v>0</v>
      </c>
      <c r="Q1369">
        <v>0</v>
      </c>
      <c r="R1369">
        <v>0</v>
      </c>
      <c r="S1369">
        <v>1474.0061109999999</v>
      </c>
      <c r="T1369">
        <v>0</v>
      </c>
      <c r="U1369">
        <v>0</v>
      </c>
    </row>
    <row r="1370" spans="1:21" x14ac:dyDescent="0.25">
      <c r="A1370" t="s">
        <v>5360</v>
      </c>
      <c r="B1370">
        <v>1</v>
      </c>
      <c r="C1370" t="s">
        <v>78</v>
      </c>
      <c r="D1370" t="s">
        <v>80</v>
      </c>
      <c r="E1370" t="s">
        <v>5361</v>
      </c>
      <c r="F1370" t="s">
        <v>313</v>
      </c>
      <c r="G1370" t="s">
        <v>71</v>
      </c>
      <c r="H1370" t="s">
        <v>136</v>
      </c>
      <c r="I1370" t="s">
        <v>22</v>
      </c>
      <c r="J1370" t="s">
        <v>131</v>
      </c>
      <c r="K1370" t="s">
        <v>5362</v>
      </c>
      <c r="L1370" t="s">
        <v>5363</v>
      </c>
      <c r="M1370">
        <v>1.2733333330000001</v>
      </c>
      <c r="N1370">
        <v>0</v>
      </c>
      <c r="O1370">
        <v>67</v>
      </c>
      <c r="P1370">
        <v>0</v>
      </c>
      <c r="Q1370">
        <v>0</v>
      </c>
      <c r="R1370">
        <v>0</v>
      </c>
      <c r="S1370">
        <v>85.313333</v>
      </c>
      <c r="T1370">
        <v>0</v>
      </c>
      <c r="U1370">
        <v>0</v>
      </c>
    </row>
    <row r="1371" spans="1:21" x14ac:dyDescent="0.25">
      <c r="A1371" t="s">
        <v>5364</v>
      </c>
      <c r="B1371">
        <v>1</v>
      </c>
      <c r="C1371" t="s">
        <v>78</v>
      </c>
      <c r="D1371" t="s">
        <v>125</v>
      </c>
      <c r="E1371" t="s">
        <v>5365</v>
      </c>
      <c r="F1371" t="s">
        <v>247</v>
      </c>
      <c r="G1371" t="s">
        <v>71</v>
      </c>
      <c r="H1371" t="s">
        <v>136</v>
      </c>
      <c r="I1371" t="s">
        <v>22</v>
      </c>
      <c r="J1371" t="s">
        <v>221</v>
      </c>
      <c r="K1371" t="s">
        <v>5366</v>
      </c>
      <c r="L1371" t="s">
        <v>5367</v>
      </c>
      <c r="M1371">
        <v>5.2244444440000004</v>
      </c>
      <c r="N1371">
        <v>0</v>
      </c>
      <c r="O1371">
        <v>207</v>
      </c>
      <c r="P1371">
        <v>0</v>
      </c>
      <c r="Q1371">
        <v>0</v>
      </c>
      <c r="R1371">
        <v>0</v>
      </c>
      <c r="S1371">
        <v>1081.46</v>
      </c>
      <c r="T1371">
        <v>0</v>
      </c>
      <c r="U1371">
        <v>0</v>
      </c>
    </row>
    <row r="1372" spans="1:21" x14ac:dyDescent="0.25">
      <c r="A1372" t="s">
        <v>5368</v>
      </c>
      <c r="B1372">
        <v>1</v>
      </c>
      <c r="C1372" t="s">
        <v>78</v>
      </c>
      <c r="D1372" t="s">
        <v>125</v>
      </c>
      <c r="E1372" t="s">
        <v>5369</v>
      </c>
      <c r="F1372" t="s">
        <v>682</v>
      </c>
      <c r="G1372" t="s">
        <v>72</v>
      </c>
      <c r="H1372" t="s">
        <v>136</v>
      </c>
      <c r="I1372" t="s">
        <v>22</v>
      </c>
      <c r="J1372" t="s">
        <v>131</v>
      </c>
      <c r="K1372" t="s">
        <v>5370</v>
      </c>
      <c r="L1372" t="s">
        <v>5371</v>
      </c>
      <c r="M1372">
        <v>2.8483333329999998</v>
      </c>
      <c r="N1372">
        <v>1</v>
      </c>
      <c r="O1372">
        <v>835</v>
      </c>
      <c r="P1372">
        <v>0</v>
      </c>
      <c r="Q1372">
        <v>0</v>
      </c>
      <c r="R1372">
        <v>2.8483329999999998</v>
      </c>
      <c r="S1372">
        <v>2378.3583330000001</v>
      </c>
      <c r="T1372">
        <v>0</v>
      </c>
      <c r="U1372">
        <v>0</v>
      </c>
    </row>
    <row r="1373" spans="1:21" x14ac:dyDescent="0.25">
      <c r="A1373" t="s">
        <v>5372</v>
      </c>
      <c r="B1373">
        <v>1</v>
      </c>
      <c r="C1373" t="s">
        <v>78</v>
      </c>
      <c r="D1373" t="s">
        <v>125</v>
      </c>
      <c r="E1373" t="s">
        <v>5373</v>
      </c>
      <c r="F1373" t="s">
        <v>247</v>
      </c>
      <c r="G1373" t="s">
        <v>71</v>
      </c>
      <c r="H1373" t="s">
        <v>136</v>
      </c>
      <c r="I1373" t="s">
        <v>22</v>
      </c>
      <c r="J1373" t="s">
        <v>221</v>
      </c>
      <c r="K1373" t="s">
        <v>5374</v>
      </c>
      <c r="L1373" t="s">
        <v>5375</v>
      </c>
      <c r="M1373">
        <v>9.3883333330000003</v>
      </c>
      <c r="N1373">
        <v>0</v>
      </c>
      <c r="O1373">
        <v>1247</v>
      </c>
      <c r="P1373">
        <v>0</v>
      </c>
      <c r="Q1373">
        <v>0</v>
      </c>
      <c r="R1373">
        <v>0</v>
      </c>
      <c r="S1373">
        <v>11707.251666</v>
      </c>
      <c r="T1373">
        <v>0</v>
      </c>
      <c r="U1373">
        <v>0</v>
      </c>
    </row>
    <row r="1374" spans="1:21" x14ac:dyDescent="0.25">
      <c r="A1374" t="s">
        <v>5376</v>
      </c>
      <c r="B1374">
        <v>1</v>
      </c>
      <c r="C1374" t="s">
        <v>78</v>
      </c>
      <c r="D1374" t="s">
        <v>125</v>
      </c>
      <c r="E1374" t="s">
        <v>5373</v>
      </c>
      <c r="F1374" t="s">
        <v>247</v>
      </c>
      <c r="G1374" t="s">
        <v>71</v>
      </c>
      <c r="H1374" t="s">
        <v>136</v>
      </c>
      <c r="I1374" t="s">
        <v>22</v>
      </c>
      <c r="J1374" t="s">
        <v>221</v>
      </c>
      <c r="K1374" t="s">
        <v>5377</v>
      </c>
      <c r="L1374" t="s">
        <v>5378</v>
      </c>
      <c r="M1374">
        <v>0.568333333</v>
      </c>
      <c r="N1374">
        <v>0</v>
      </c>
      <c r="O1374">
        <v>1247</v>
      </c>
      <c r="P1374">
        <v>0</v>
      </c>
      <c r="Q1374">
        <v>0</v>
      </c>
      <c r="R1374">
        <v>0</v>
      </c>
      <c r="S1374">
        <v>708.71166600000004</v>
      </c>
      <c r="T1374">
        <v>0</v>
      </c>
      <c r="U1374">
        <v>0</v>
      </c>
    </row>
    <row r="1375" spans="1:21" x14ac:dyDescent="0.25">
      <c r="A1375" t="s">
        <v>5379</v>
      </c>
      <c r="B1375">
        <v>1</v>
      </c>
      <c r="C1375" t="s">
        <v>78</v>
      </c>
      <c r="D1375" t="s">
        <v>125</v>
      </c>
      <c r="E1375" t="s">
        <v>5380</v>
      </c>
      <c r="F1375" t="s">
        <v>247</v>
      </c>
      <c r="G1375" t="s">
        <v>71</v>
      </c>
      <c r="H1375" t="s">
        <v>136</v>
      </c>
      <c r="I1375" t="s">
        <v>22</v>
      </c>
      <c r="J1375" t="s">
        <v>221</v>
      </c>
      <c r="K1375" t="s">
        <v>5381</v>
      </c>
      <c r="L1375" t="s">
        <v>5382</v>
      </c>
      <c r="M1375">
        <v>7.3510591659999998</v>
      </c>
      <c r="N1375">
        <v>0</v>
      </c>
      <c r="O1375">
        <v>358</v>
      </c>
      <c r="P1375">
        <v>0</v>
      </c>
      <c r="Q1375">
        <v>0</v>
      </c>
      <c r="R1375">
        <v>0</v>
      </c>
      <c r="S1375">
        <v>2631.679181</v>
      </c>
      <c r="T1375">
        <v>0</v>
      </c>
      <c r="U1375">
        <v>0</v>
      </c>
    </row>
    <row r="1376" spans="1:21" x14ac:dyDescent="0.25">
      <c r="A1376" t="s">
        <v>5383</v>
      </c>
      <c r="B1376">
        <v>1</v>
      </c>
      <c r="C1376" t="s">
        <v>78</v>
      </c>
      <c r="D1376" t="s">
        <v>125</v>
      </c>
      <c r="E1376" t="s">
        <v>5384</v>
      </c>
      <c r="F1376" t="s">
        <v>416</v>
      </c>
      <c r="G1376" t="s">
        <v>71</v>
      </c>
      <c r="H1376" t="s">
        <v>136</v>
      </c>
      <c r="I1376" t="s">
        <v>22</v>
      </c>
      <c r="J1376" t="s">
        <v>131</v>
      </c>
      <c r="K1376" t="s">
        <v>5385</v>
      </c>
      <c r="L1376" t="s">
        <v>5386</v>
      </c>
      <c r="M1376">
        <v>2.2694444439999999</v>
      </c>
      <c r="N1376">
        <v>0</v>
      </c>
      <c r="O1376">
        <v>148</v>
      </c>
      <c r="P1376">
        <v>0</v>
      </c>
      <c r="Q1376">
        <v>0</v>
      </c>
      <c r="R1376">
        <v>0</v>
      </c>
      <c r="S1376">
        <v>335.87777799999998</v>
      </c>
      <c r="T1376">
        <v>0</v>
      </c>
      <c r="U1376">
        <v>0</v>
      </c>
    </row>
    <row r="1377" spans="1:21" x14ac:dyDescent="0.25">
      <c r="A1377" t="s">
        <v>5387</v>
      </c>
      <c r="B1377">
        <v>1</v>
      </c>
      <c r="C1377" t="s">
        <v>78</v>
      </c>
      <c r="D1377" t="s">
        <v>80</v>
      </c>
      <c r="E1377" t="s">
        <v>5361</v>
      </c>
      <c r="F1377" t="s">
        <v>2615</v>
      </c>
      <c r="G1377" t="s">
        <v>71</v>
      </c>
      <c r="H1377" t="s">
        <v>136</v>
      </c>
      <c r="I1377" t="s">
        <v>22</v>
      </c>
      <c r="J1377" t="s">
        <v>131</v>
      </c>
      <c r="K1377" t="s">
        <v>5388</v>
      </c>
      <c r="L1377" t="s">
        <v>5389</v>
      </c>
      <c r="M1377">
        <v>3.4622222219999998</v>
      </c>
      <c r="N1377">
        <v>0</v>
      </c>
      <c r="O1377">
        <v>67</v>
      </c>
      <c r="P1377">
        <v>0</v>
      </c>
      <c r="Q1377">
        <v>0</v>
      </c>
      <c r="R1377">
        <v>0</v>
      </c>
      <c r="S1377">
        <v>231.96888899999999</v>
      </c>
      <c r="T1377">
        <v>0</v>
      </c>
      <c r="U1377">
        <v>0</v>
      </c>
    </row>
    <row r="1378" spans="1:21" x14ac:dyDescent="0.25">
      <c r="A1378" t="s">
        <v>5390</v>
      </c>
      <c r="B1378">
        <v>1</v>
      </c>
      <c r="C1378" t="s">
        <v>78</v>
      </c>
      <c r="D1378" t="s">
        <v>80</v>
      </c>
      <c r="E1378" t="s">
        <v>5391</v>
      </c>
      <c r="F1378" t="s">
        <v>934</v>
      </c>
      <c r="G1378" t="s">
        <v>71</v>
      </c>
      <c r="H1378" t="s">
        <v>136</v>
      </c>
      <c r="I1378" t="s">
        <v>22</v>
      </c>
      <c r="J1378" t="s">
        <v>131</v>
      </c>
      <c r="K1378" t="s">
        <v>5392</v>
      </c>
      <c r="L1378" t="s">
        <v>5393</v>
      </c>
      <c r="M1378">
        <v>1.5852777769999999</v>
      </c>
      <c r="N1378">
        <v>0</v>
      </c>
      <c r="O1378">
        <v>4</v>
      </c>
      <c r="P1378">
        <v>0</v>
      </c>
      <c r="Q1378">
        <v>0</v>
      </c>
      <c r="R1378">
        <v>0</v>
      </c>
      <c r="S1378">
        <v>6.3411109999999997</v>
      </c>
      <c r="T1378">
        <v>0</v>
      </c>
      <c r="U1378">
        <v>0</v>
      </c>
    </row>
    <row r="1379" spans="1:21" x14ac:dyDescent="0.25">
      <c r="A1379" t="s">
        <v>5394</v>
      </c>
      <c r="B1379">
        <v>1</v>
      </c>
      <c r="C1379" t="s">
        <v>78</v>
      </c>
      <c r="D1379" t="s">
        <v>80</v>
      </c>
      <c r="E1379" t="s">
        <v>5391</v>
      </c>
      <c r="F1379" t="s">
        <v>934</v>
      </c>
      <c r="G1379" t="s">
        <v>71</v>
      </c>
      <c r="H1379" t="s">
        <v>136</v>
      </c>
      <c r="I1379" t="s">
        <v>22</v>
      </c>
      <c r="J1379" t="s">
        <v>131</v>
      </c>
      <c r="K1379" t="s">
        <v>5395</v>
      </c>
      <c r="L1379" t="s">
        <v>5396</v>
      </c>
      <c r="M1379">
        <v>0.561111111</v>
      </c>
      <c r="N1379">
        <v>0</v>
      </c>
      <c r="O1379">
        <v>4</v>
      </c>
      <c r="P1379">
        <v>0</v>
      </c>
      <c r="Q1379">
        <v>0</v>
      </c>
      <c r="R1379">
        <v>0</v>
      </c>
      <c r="S1379">
        <v>2.2444440000000001</v>
      </c>
      <c r="T1379">
        <v>0</v>
      </c>
      <c r="U1379">
        <v>0</v>
      </c>
    </row>
    <row r="1380" spans="1:21" x14ac:dyDescent="0.25">
      <c r="A1380" t="s">
        <v>5397</v>
      </c>
      <c r="B1380">
        <v>1</v>
      </c>
      <c r="C1380" t="s">
        <v>78</v>
      </c>
      <c r="D1380" t="s">
        <v>125</v>
      </c>
      <c r="E1380" t="s">
        <v>5398</v>
      </c>
      <c r="F1380" t="s">
        <v>166</v>
      </c>
      <c r="G1380" t="s">
        <v>72</v>
      </c>
      <c r="H1380" t="s">
        <v>136</v>
      </c>
      <c r="I1380" t="s">
        <v>22</v>
      </c>
      <c r="J1380" t="s">
        <v>131</v>
      </c>
      <c r="K1380" t="s">
        <v>5399</v>
      </c>
      <c r="L1380" t="s">
        <v>5400</v>
      </c>
      <c r="M1380">
        <v>1.1320147220000001</v>
      </c>
      <c r="N1380">
        <v>1</v>
      </c>
      <c r="O1380">
        <v>4346</v>
      </c>
      <c r="P1380">
        <v>0</v>
      </c>
      <c r="Q1380">
        <v>0</v>
      </c>
      <c r="R1380">
        <v>1.132015</v>
      </c>
      <c r="S1380">
        <v>4919.7359820000001</v>
      </c>
      <c r="T1380">
        <v>0</v>
      </c>
      <c r="U1380">
        <v>0</v>
      </c>
    </row>
    <row r="1381" spans="1:21" x14ac:dyDescent="0.25">
      <c r="A1381" t="s">
        <v>5401</v>
      </c>
      <c r="B1381">
        <v>1</v>
      </c>
      <c r="C1381" t="s">
        <v>78</v>
      </c>
      <c r="D1381" t="s">
        <v>125</v>
      </c>
      <c r="E1381" t="s">
        <v>5402</v>
      </c>
      <c r="F1381" t="s">
        <v>252</v>
      </c>
      <c r="G1381" t="s">
        <v>72</v>
      </c>
      <c r="H1381" t="s">
        <v>136</v>
      </c>
      <c r="I1381" t="s">
        <v>22</v>
      </c>
      <c r="J1381" t="s">
        <v>131</v>
      </c>
      <c r="K1381" t="s">
        <v>5403</v>
      </c>
      <c r="L1381" t="s">
        <v>5404</v>
      </c>
      <c r="M1381">
        <v>1.4175</v>
      </c>
      <c r="N1381">
        <v>0</v>
      </c>
      <c r="O1381">
        <v>1249</v>
      </c>
      <c r="P1381">
        <v>0</v>
      </c>
      <c r="Q1381">
        <v>0</v>
      </c>
      <c r="R1381">
        <v>0</v>
      </c>
      <c r="S1381">
        <v>1770.4575</v>
      </c>
      <c r="T1381">
        <v>0</v>
      </c>
      <c r="U1381">
        <v>0</v>
      </c>
    </row>
    <row r="1382" spans="1:21" x14ac:dyDescent="0.25">
      <c r="A1382" t="s">
        <v>5405</v>
      </c>
      <c r="B1382">
        <v>1</v>
      </c>
      <c r="C1382" t="s">
        <v>78</v>
      </c>
      <c r="D1382" t="s">
        <v>125</v>
      </c>
      <c r="E1382" t="s">
        <v>5402</v>
      </c>
      <c r="F1382" t="s">
        <v>252</v>
      </c>
      <c r="G1382" t="s">
        <v>72</v>
      </c>
      <c r="H1382" t="s">
        <v>136</v>
      </c>
      <c r="I1382" t="s">
        <v>22</v>
      </c>
      <c r="J1382" t="s">
        <v>131</v>
      </c>
      <c r="K1382" t="s">
        <v>5406</v>
      </c>
      <c r="L1382" t="s">
        <v>5407</v>
      </c>
      <c r="M1382">
        <v>2.8655555549999998</v>
      </c>
      <c r="N1382">
        <v>0</v>
      </c>
      <c r="O1382">
        <v>1249</v>
      </c>
      <c r="P1382">
        <v>0</v>
      </c>
      <c r="Q1382">
        <v>0</v>
      </c>
      <c r="R1382">
        <v>0</v>
      </c>
      <c r="S1382">
        <v>3579.078888</v>
      </c>
      <c r="T1382">
        <v>0</v>
      </c>
      <c r="U1382">
        <v>0</v>
      </c>
    </row>
    <row r="1383" spans="1:21" x14ac:dyDescent="0.25">
      <c r="A1383" t="s">
        <v>5408</v>
      </c>
      <c r="B1383">
        <v>1</v>
      </c>
      <c r="C1383" t="s">
        <v>78</v>
      </c>
      <c r="D1383" t="s">
        <v>125</v>
      </c>
      <c r="E1383" t="s">
        <v>5409</v>
      </c>
      <c r="F1383" t="s">
        <v>313</v>
      </c>
      <c r="G1383" t="s">
        <v>71</v>
      </c>
      <c r="H1383" t="s">
        <v>136</v>
      </c>
      <c r="I1383" t="s">
        <v>22</v>
      </c>
      <c r="J1383" t="s">
        <v>131</v>
      </c>
      <c r="K1383" t="s">
        <v>5410</v>
      </c>
      <c r="L1383" t="s">
        <v>5411</v>
      </c>
      <c r="M1383">
        <v>1.275833333</v>
      </c>
      <c r="N1383">
        <v>0</v>
      </c>
      <c r="O1383">
        <v>2</v>
      </c>
      <c r="P1383">
        <v>0</v>
      </c>
      <c r="Q1383">
        <v>0</v>
      </c>
      <c r="R1383">
        <v>0</v>
      </c>
      <c r="S1383">
        <v>2.5516670000000001</v>
      </c>
      <c r="T1383">
        <v>0</v>
      </c>
      <c r="U1383">
        <v>0</v>
      </c>
    </row>
    <row r="1384" spans="1:21" x14ac:dyDescent="0.25">
      <c r="A1384" t="s">
        <v>5412</v>
      </c>
      <c r="B1384">
        <v>1</v>
      </c>
      <c r="C1384" t="s">
        <v>79</v>
      </c>
      <c r="D1384" t="s">
        <v>113</v>
      </c>
      <c r="E1384" t="s">
        <v>5051</v>
      </c>
      <c r="F1384" t="s">
        <v>296</v>
      </c>
      <c r="G1384" t="s">
        <v>72</v>
      </c>
      <c r="H1384" t="s">
        <v>136</v>
      </c>
      <c r="I1384" t="s">
        <v>22</v>
      </c>
      <c r="J1384" t="s">
        <v>221</v>
      </c>
      <c r="K1384" t="s">
        <v>5413</v>
      </c>
      <c r="L1384" t="s">
        <v>5414</v>
      </c>
      <c r="M1384">
        <v>0.2</v>
      </c>
      <c r="N1384">
        <v>0</v>
      </c>
      <c r="O1384">
        <v>59</v>
      </c>
      <c r="P1384">
        <v>0</v>
      </c>
      <c r="Q1384">
        <v>0</v>
      </c>
      <c r="R1384">
        <v>0</v>
      </c>
      <c r="S1384">
        <v>11.8</v>
      </c>
      <c r="T1384">
        <v>0</v>
      </c>
      <c r="U1384">
        <v>0</v>
      </c>
    </row>
    <row r="1385" spans="1:21" x14ac:dyDescent="0.25">
      <c r="A1385" t="s">
        <v>5415</v>
      </c>
      <c r="B1385">
        <v>1</v>
      </c>
      <c r="C1385" t="s">
        <v>78</v>
      </c>
      <c r="D1385" t="s">
        <v>125</v>
      </c>
      <c r="E1385" t="s">
        <v>5416</v>
      </c>
      <c r="F1385" t="s">
        <v>252</v>
      </c>
      <c r="G1385" t="s">
        <v>72</v>
      </c>
      <c r="H1385" t="s">
        <v>136</v>
      </c>
      <c r="I1385" t="s">
        <v>22</v>
      </c>
      <c r="J1385" t="s">
        <v>131</v>
      </c>
      <c r="K1385" t="s">
        <v>5417</v>
      </c>
      <c r="L1385" t="s">
        <v>5418</v>
      </c>
      <c r="M1385">
        <v>1.7061599999999999</v>
      </c>
      <c r="N1385">
        <v>4</v>
      </c>
      <c r="O1385">
        <v>6108</v>
      </c>
      <c r="P1385">
        <v>0</v>
      </c>
      <c r="Q1385">
        <v>21</v>
      </c>
      <c r="R1385">
        <v>6.8246399999999996</v>
      </c>
      <c r="S1385">
        <v>10421.225280000001</v>
      </c>
      <c r="T1385">
        <v>0</v>
      </c>
      <c r="U1385">
        <v>35.829360000000001</v>
      </c>
    </row>
    <row r="1386" spans="1:21" x14ac:dyDescent="0.25">
      <c r="A1386" t="s">
        <v>5419</v>
      </c>
      <c r="B1386">
        <v>1</v>
      </c>
      <c r="C1386" t="s">
        <v>78</v>
      </c>
      <c r="D1386" t="s">
        <v>125</v>
      </c>
      <c r="E1386" t="s">
        <v>5420</v>
      </c>
      <c r="F1386" t="s">
        <v>362</v>
      </c>
      <c r="G1386" t="s">
        <v>71</v>
      </c>
      <c r="H1386" t="s">
        <v>136</v>
      </c>
      <c r="I1386" t="s">
        <v>22</v>
      </c>
      <c r="J1386" t="s">
        <v>131</v>
      </c>
      <c r="K1386" t="s">
        <v>5421</v>
      </c>
      <c r="L1386" t="s">
        <v>5422</v>
      </c>
      <c r="M1386">
        <v>0.66249999999999998</v>
      </c>
      <c r="N1386">
        <v>0</v>
      </c>
      <c r="O1386">
        <v>324</v>
      </c>
      <c r="P1386">
        <v>0</v>
      </c>
      <c r="Q1386">
        <v>0</v>
      </c>
      <c r="R1386">
        <v>0</v>
      </c>
      <c r="S1386">
        <v>214.65</v>
      </c>
      <c r="T1386">
        <v>0</v>
      </c>
      <c r="U1386">
        <v>0</v>
      </c>
    </row>
    <row r="1387" spans="1:21" x14ac:dyDescent="0.25">
      <c r="A1387" t="s">
        <v>5423</v>
      </c>
      <c r="B1387">
        <v>1</v>
      </c>
      <c r="C1387" t="s">
        <v>78</v>
      </c>
      <c r="D1387" t="s">
        <v>125</v>
      </c>
      <c r="E1387" t="s">
        <v>5424</v>
      </c>
      <c r="F1387" t="s">
        <v>166</v>
      </c>
      <c r="G1387" t="s">
        <v>72</v>
      </c>
      <c r="H1387" t="s">
        <v>136</v>
      </c>
      <c r="I1387" t="s">
        <v>22</v>
      </c>
      <c r="J1387" t="s">
        <v>131</v>
      </c>
      <c r="K1387" t="s">
        <v>5425</v>
      </c>
      <c r="L1387" t="s">
        <v>5426</v>
      </c>
      <c r="M1387">
        <v>0.93111111099999999</v>
      </c>
      <c r="N1387">
        <v>3</v>
      </c>
      <c r="O1387">
        <v>3810</v>
      </c>
      <c r="P1387">
        <v>0</v>
      </c>
      <c r="Q1387">
        <v>0</v>
      </c>
      <c r="R1387">
        <v>2.7933330000000001</v>
      </c>
      <c r="S1387">
        <v>3547.5333329999999</v>
      </c>
      <c r="T1387">
        <v>0</v>
      </c>
      <c r="U1387">
        <v>0</v>
      </c>
    </row>
    <row r="1388" spans="1:21" x14ac:dyDescent="0.25">
      <c r="A1388" t="s">
        <v>5427</v>
      </c>
      <c r="B1388">
        <v>1</v>
      </c>
      <c r="C1388" t="s">
        <v>78</v>
      </c>
      <c r="D1388" t="s">
        <v>125</v>
      </c>
      <c r="E1388" t="s">
        <v>5428</v>
      </c>
      <c r="F1388" t="s">
        <v>166</v>
      </c>
      <c r="G1388" t="s">
        <v>72</v>
      </c>
      <c r="H1388" t="s">
        <v>136</v>
      </c>
      <c r="I1388" t="s">
        <v>22</v>
      </c>
      <c r="J1388" t="s">
        <v>131</v>
      </c>
      <c r="K1388" t="s">
        <v>5429</v>
      </c>
      <c r="L1388" t="s">
        <v>5430</v>
      </c>
      <c r="M1388">
        <v>1.778280555</v>
      </c>
      <c r="N1388">
        <v>0</v>
      </c>
      <c r="O1388">
        <v>176</v>
      </c>
      <c r="P1388">
        <v>0</v>
      </c>
      <c r="Q1388">
        <v>0</v>
      </c>
      <c r="R1388">
        <v>0</v>
      </c>
      <c r="S1388">
        <v>312.97737799999999</v>
      </c>
      <c r="T1388">
        <v>0</v>
      </c>
      <c r="U1388">
        <v>0</v>
      </c>
    </row>
    <row r="1389" spans="1:21" x14ac:dyDescent="0.25">
      <c r="A1389" t="s">
        <v>5431</v>
      </c>
      <c r="B1389">
        <v>1</v>
      </c>
      <c r="C1389" t="s">
        <v>78</v>
      </c>
      <c r="D1389" t="s">
        <v>125</v>
      </c>
      <c r="E1389" t="s">
        <v>5432</v>
      </c>
      <c r="F1389" t="s">
        <v>780</v>
      </c>
      <c r="G1389" t="s">
        <v>71</v>
      </c>
      <c r="H1389" t="s">
        <v>136</v>
      </c>
      <c r="I1389" t="s">
        <v>22</v>
      </c>
      <c r="J1389" t="s">
        <v>131</v>
      </c>
      <c r="K1389" t="s">
        <v>5433</v>
      </c>
      <c r="L1389" t="s">
        <v>5434</v>
      </c>
      <c r="M1389">
        <v>2.0424508330000002</v>
      </c>
      <c r="N1389">
        <v>0</v>
      </c>
      <c r="O1389">
        <v>178</v>
      </c>
      <c r="P1389">
        <v>0</v>
      </c>
      <c r="Q1389">
        <v>0</v>
      </c>
      <c r="R1389">
        <v>0</v>
      </c>
      <c r="S1389">
        <v>363.55624799999998</v>
      </c>
      <c r="T1389">
        <v>0</v>
      </c>
      <c r="U1389">
        <v>0</v>
      </c>
    </row>
    <row r="1390" spans="1:21" x14ac:dyDescent="0.25">
      <c r="A1390" t="s">
        <v>5435</v>
      </c>
      <c r="B1390">
        <v>1</v>
      </c>
      <c r="C1390" t="s">
        <v>78</v>
      </c>
      <c r="D1390" t="s">
        <v>90</v>
      </c>
      <c r="E1390" t="s">
        <v>5436</v>
      </c>
      <c r="F1390" t="s">
        <v>226</v>
      </c>
      <c r="G1390" t="s">
        <v>72</v>
      </c>
      <c r="H1390" t="s">
        <v>136</v>
      </c>
      <c r="I1390" t="s">
        <v>22</v>
      </c>
      <c r="J1390" t="s">
        <v>131</v>
      </c>
      <c r="K1390" t="s">
        <v>5437</v>
      </c>
      <c r="L1390" t="s">
        <v>5438</v>
      </c>
      <c r="M1390">
        <v>1.7861111110000001</v>
      </c>
      <c r="N1390">
        <v>0</v>
      </c>
      <c r="O1390">
        <v>0</v>
      </c>
      <c r="P1390">
        <v>0</v>
      </c>
      <c r="Q1390">
        <v>63</v>
      </c>
      <c r="R1390">
        <v>0</v>
      </c>
      <c r="S1390">
        <v>0</v>
      </c>
      <c r="T1390">
        <v>0</v>
      </c>
      <c r="U1390">
        <v>112.52500000000001</v>
      </c>
    </row>
    <row r="1391" spans="1:21" x14ac:dyDescent="0.25">
      <c r="A1391" t="s">
        <v>5439</v>
      </c>
      <c r="B1391">
        <v>1</v>
      </c>
      <c r="C1391" t="s">
        <v>78</v>
      </c>
      <c r="D1391" t="s">
        <v>90</v>
      </c>
      <c r="E1391" t="s">
        <v>5440</v>
      </c>
      <c r="F1391" t="s">
        <v>231</v>
      </c>
      <c r="G1391" t="s">
        <v>71</v>
      </c>
      <c r="H1391" t="s">
        <v>136</v>
      </c>
      <c r="I1391" t="s">
        <v>22</v>
      </c>
      <c r="J1391" t="s">
        <v>131</v>
      </c>
      <c r="K1391" t="s">
        <v>5441</v>
      </c>
      <c r="L1391" t="s">
        <v>5442</v>
      </c>
      <c r="M1391">
        <v>1.083611111</v>
      </c>
      <c r="N1391">
        <v>0</v>
      </c>
      <c r="O1391">
        <v>10</v>
      </c>
      <c r="P1391">
        <v>0</v>
      </c>
      <c r="Q1391">
        <v>0</v>
      </c>
      <c r="R1391">
        <v>0</v>
      </c>
      <c r="S1391">
        <v>10.836111000000001</v>
      </c>
      <c r="T1391">
        <v>0</v>
      </c>
      <c r="U1391">
        <v>0</v>
      </c>
    </row>
    <row r="1392" spans="1:21" x14ac:dyDescent="0.25">
      <c r="A1392" t="s">
        <v>5443</v>
      </c>
      <c r="B1392">
        <v>1</v>
      </c>
      <c r="C1392" t="s">
        <v>79</v>
      </c>
      <c r="D1392" t="s">
        <v>124</v>
      </c>
      <c r="E1392" t="s">
        <v>5444</v>
      </c>
      <c r="F1392" t="s">
        <v>847</v>
      </c>
      <c r="G1392" t="s">
        <v>71</v>
      </c>
      <c r="H1392" t="s">
        <v>136</v>
      </c>
      <c r="I1392" t="s">
        <v>22</v>
      </c>
      <c r="J1392" t="s">
        <v>131</v>
      </c>
      <c r="K1392" t="s">
        <v>5445</v>
      </c>
      <c r="L1392" t="s">
        <v>5446</v>
      </c>
      <c r="M1392">
        <v>3.5986111109999999</v>
      </c>
      <c r="N1392">
        <v>0</v>
      </c>
      <c r="O1392">
        <v>8</v>
      </c>
      <c r="P1392">
        <v>0</v>
      </c>
      <c r="Q1392">
        <v>0</v>
      </c>
      <c r="R1392">
        <v>0</v>
      </c>
      <c r="S1392">
        <v>28.788889000000001</v>
      </c>
      <c r="T1392">
        <v>0</v>
      </c>
      <c r="U1392">
        <v>0</v>
      </c>
    </row>
    <row r="1393" spans="1:21" x14ac:dyDescent="0.25">
      <c r="A1393" t="s">
        <v>5447</v>
      </c>
      <c r="B1393">
        <v>1</v>
      </c>
      <c r="C1393" t="s">
        <v>79</v>
      </c>
      <c r="D1393" t="s">
        <v>108</v>
      </c>
      <c r="E1393" t="s">
        <v>5448</v>
      </c>
      <c r="F1393" t="s">
        <v>226</v>
      </c>
      <c r="G1393" t="s">
        <v>72</v>
      </c>
      <c r="H1393" t="s">
        <v>136</v>
      </c>
      <c r="I1393" t="s">
        <v>22</v>
      </c>
      <c r="J1393" t="s">
        <v>131</v>
      </c>
      <c r="K1393" t="s">
        <v>5449</v>
      </c>
      <c r="L1393" t="s">
        <v>5450</v>
      </c>
      <c r="M1393">
        <v>0.47502777699999998</v>
      </c>
      <c r="N1393">
        <v>0</v>
      </c>
      <c r="O1393">
        <v>0</v>
      </c>
      <c r="P1393">
        <v>0</v>
      </c>
      <c r="Q1393">
        <v>126</v>
      </c>
      <c r="R1393">
        <v>0</v>
      </c>
      <c r="S1393">
        <v>0</v>
      </c>
      <c r="T1393">
        <v>0</v>
      </c>
      <c r="U1393">
        <v>59.853499999999997</v>
      </c>
    </row>
    <row r="1394" spans="1:21" x14ac:dyDescent="0.25">
      <c r="A1394" t="s">
        <v>5451</v>
      </c>
      <c r="B1394">
        <v>1</v>
      </c>
      <c r="C1394" t="s">
        <v>79</v>
      </c>
      <c r="D1394" t="s">
        <v>124</v>
      </c>
      <c r="E1394" t="s">
        <v>1998</v>
      </c>
      <c r="F1394" t="s">
        <v>166</v>
      </c>
      <c r="G1394" t="s">
        <v>72</v>
      </c>
      <c r="H1394" t="s">
        <v>136</v>
      </c>
      <c r="I1394" t="s">
        <v>22</v>
      </c>
      <c r="J1394" t="s">
        <v>131</v>
      </c>
      <c r="K1394" t="s">
        <v>5452</v>
      </c>
      <c r="L1394" t="s">
        <v>5453</v>
      </c>
      <c r="M1394">
        <v>1.278611111</v>
      </c>
      <c r="N1394">
        <v>20</v>
      </c>
      <c r="O1394">
        <v>47</v>
      </c>
      <c r="P1394">
        <v>27</v>
      </c>
      <c r="Q1394">
        <v>128</v>
      </c>
      <c r="R1394">
        <v>25.572222</v>
      </c>
      <c r="S1394">
        <v>60.094721999999997</v>
      </c>
      <c r="T1394">
        <v>34.522500000000001</v>
      </c>
      <c r="U1394">
        <v>163.66222200000001</v>
      </c>
    </row>
    <row r="1395" spans="1:21" x14ac:dyDescent="0.25">
      <c r="A1395" t="s">
        <v>5454</v>
      </c>
      <c r="B1395">
        <v>1</v>
      </c>
      <c r="C1395" t="s">
        <v>79</v>
      </c>
      <c r="D1395" t="s">
        <v>108</v>
      </c>
      <c r="E1395" t="s">
        <v>5448</v>
      </c>
      <c r="F1395" t="s">
        <v>226</v>
      </c>
      <c r="G1395" t="s">
        <v>72</v>
      </c>
      <c r="H1395" t="s">
        <v>136</v>
      </c>
      <c r="I1395" t="s">
        <v>22</v>
      </c>
      <c r="J1395" t="s">
        <v>131</v>
      </c>
      <c r="K1395" t="s">
        <v>5455</v>
      </c>
      <c r="L1395" t="s">
        <v>5456</v>
      </c>
      <c r="M1395">
        <v>0.61635444399999995</v>
      </c>
      <c r="N1395">
        <v>0</v>
      </c>
      <c r="O1395">
        <v>0</v>
      </c>
      <c r="P1395">
        <v>0</v>
      </c>
      <c r="Q1395">
        <v>126</v>
      </c>
      <c r="R1395">
        <v>0</v>
      </c>
      <c r="S1395">
        <v>0</v>
      </c>
      <c r="T1395">
        <v>0</v>
      </c>
      <c r="U1395">
        <v>77.660659999999993</v>
      </c>
    </row>
    <row r="1396" spans="1:21" x14ac:dyDescent="0.25">
      <c r="A1396" t="s">
        <v>5457</v>
      </c>
      <c r="B1396">
        <v>1</v>
      </c>
      <c r="C1396" t="s">
        <v>79</v>
      </c>
      <c r="D1396" t="s">
        <v>108</v>
      </c>
      <c r="E1396" t="s">
        <v>5458</v>
      </c>
      <c r="F1396" t="s">
        <v>226</v>
      </c>
      <c r="G1396" t="s">
        <v>72</v>
      </c>
      <c r="H1396" t="s">
        <v>136</v>
      </c>
      <c r="I1396" t="s">
        <v>22</v>
      </c>
      <c r="J1396" t="s">
        <v>131</v>
      </c>
      <c r="K1396" t="s">
        <v>5459</v>
      </c>
      <c r="L1396" t="s">
        <v>5460</v>
      </c>
      <c r="M1396">
        <v>0.834166666</v>
      </c>
      <c r="N1396">
        <v>0</v>
      </c>
      <c r="O1396">
        <v>0</v>
      </c>
      <c r="P1396">
        <v>0</v>
      </c>
      <c r="Q1396">
        <v>11</v>
      </c>
      <c r="R1396">
        <v>0</v>
      </c>
      <c r="S1396">
        <v>0</v>
      </c>
      <c r="T1396">
        <v>0</v>
      </c>
      <c r="U1396">
        <v>9.1758330000000008</v>
      </c>
    </row>
    <row r="1397" spans="1:21" x14ac:dyDescent="0.25">
      <c r="A1397" t="s">
        <v>5461</v>
      </c>
      <c r="B1397">
        <v>1</v>
      </c>
      <c r="C1397" t="s">
        <v>79</v>
      </c>
      <c r="D1397" t="s">
        <v>108</v>
      </c>
      <c r="E1397" t="s">
        <v>5462</v>
      </c>
      <c r="F1397" t="s">
        <v>166</v>
      </c>
      <c r="G1397" t="s">
        <v>72</v>
      </c>
      <c r="H1397" t="s">
        <v>136</v>
      </c>
      <c r="I1397" t="s">
        <v>22</v>
      </c>
      <c r="J1397" t="s">
        <v>131</v>
      </c>
      <c r="K1397" t="s">
        <v>5463</v>
      </c>
      <c r="L1397" t="s">
        <v>5464</v>
      </c>
      <c r="M1397">
        <v>1.745833333</v>
      </c>
      <c r="N1397">
        <v>16</v>
      </c>
      <c r="O1397">
        <v>323</v>
      </c>
      <c r="P1397">
        <v>29</v>
      </c>
      <c r="Q1397">
        <v>75</v>
      </c>
      <c r="R1397">
        <v>27.933333000000001</v>
      </c>
      <c r="S1397">
        <v>563.90416700000003</v>
      </c>
      <c r="T1397">
        <v>50.629167000000002</v>
      </c>
      <c r="U1397">
        <v>130.9375</v>
      </c>
    </row>
    <row r="1398" spans="1:21" x14ac:dyDescent="0.25">
      <c r="A1398" t="s">
        <v>5465</v>
      </c>
      <c r="B1398">
        <v>1</v>
      </c>
      <c r="C1398" t="s">
        <v>79</v>
      </c>
      <c r="D1398" t="s">
        <v>108</v>
      </c>
      <c r="E1398" t="s">
        <v>5462</v>
      </c>
      <c r="F1398" t="s">
        <v>523</v>
      </c>
      <c r="G1398" t="s">
        <v>72</v>
      </c>
      <c r="H1398" t="s">
        <v>136</v>
      </c>
      <c r="I1398" t="s">
        <v>22</v>
      </c>
      <c r="J1398" t="s">
        <v>131</v>
      </c>
      <c r="K1398" t="s">
        <v>5466</v>
      </c>
      <c r="L1398" t="s">
        <v>5467</v>
      </c>
      <c r="M1398">
        <v>1.4713888879999999</v>
      </c>
      <c r="N1398">
        <v>16</v>
      </c>
      <c r="O1398">
        <v>323</v>
      </c>
      <c r="P1398">
        <v>29</v>
      </c>
      <c r="Q1398">
        <v>75</v>
      </c>
      <c r="R1398">
        <v>23.542221999999999</v>
      </c>
      <c r="S1398">
        <v>475.25861099999997</v>
      </c>
      <c r="T1398">
        <v>42.670278000000003</v>
      </c>
      <c r="U1398">
        <v>110.354167</v>
      </c>
    </row>
    <row r="1399" spans="1:21" x14ac:dyDescent="0.25">
      <c r="A1399" t="s">
        <v>5468</v>
      </c>
      <c r="B1399">
        <v>1</v>
      </c>
      <c r="C1399" t="s">
        <v>78</v>
      </c>
      <c r="D1399" t="s">
        <v>103</v>
      </c>
      <c r="E1399" t="s">
        <v>5469</v>
      </c>
      <c r="F1399" t="s">
        <v>231</v>
      </c>
      <c r="G1399" t="s">
        <v>71</v>
      </c>
      <c r="H1399" t="s">
        <v>136</v>
      </c>
      <c r="I1399" t="s">
        <v>22</v>
      </c>
      <c r="J1399" t="s">
        <v>131</v>
      </c>
      <c r="K1399" t="s">
        <v>5470</v>
      </c>
      <c r="L1399" t="s">
        <v>5471</v>
      </c>
      <c r="M1399">
        <v>4.9444444440000002</v>
      </c>
      <c r="N1399">
        <v>0</v>
      </c>
      <c r="O1399">
        <v>15</v>
      </c>
      <c r="P1399">
        <v>0</v>
      </c>
      <c r="Q1399">
        <v>0</v>
      </c>
      <c r="R1399">
        <v>0</v>
      </c>
      <c r="S1399">
        <v>74.166667000000004</v>
      </c>
      <c r="T1399">
        <v>0</v>
      </c>
      <c r="U1399">
        <v>0</v>
      </c>
    </row>
    <row r="1400" spans="1:21" x14ac:dyDescent="0.25">
      <c r="A1400" t="s">
        <v>5472</v>
      </c>
      <c r="B1400">
        <v>1</v>
      </c>
      <c r="C1400" t="s">
        <v>79</v>
      </c>
      <c r="D1400" t="s">
        <v>123</v>
      </c>
      <c r="E1400" t="s">
        <v>5473</v>
      </c>
      <c r="F1400" t="s">
        <v>934</v>
      </c>
      <c r="G1400" t="s">
        <v>71</v>
      </c>
      <c r="H1400" t="s">
        <v>136</v>
      </c>
      <c r="I1400" t="s">
        <v>22</v>
      </c>
      <c r="J1400" t="s">
        <v>131</v>
      </c>
      <c r="K1400" t="s">
        <v>5474</v>
      </c>
      <c r="L1400" t="s">
        <v>5475</v>
      </c>
      <c r="M1400">
        <v>1.804444444</v>
      </c>
      <c r="N1400">
        <v>0</v>
      </c>
      <c r="O1400">
        <v>1</v>
      </c>
      <c r="P1400">
        <v>0</v>
      </c>
      <c r="Q1400">
        <v>0</v>
      </c>
      <c r="R1400">
        <v>0</v>
      </c>
      <c r="S1400">
        <v>1.8044439999999999</v>
      </c>
      <c r="T1400">
        <v>0</v>
      </c>
      <c r="U1400">
        <v>0</v>
      </c>
    </row>
    <row r="1401" spans="1:21" x14ac:dyDescent="0.25">
      <c r="A1401" t="s">
        <v>5476</v>
      </c>
      <c r="B1401">
        <v>1</v>
      </c>
      <c r="C1401" t="s">
        <v>79</v>
      </c>
      <c r="D1401" t="s">
        <v>108</v>
      </c>
      <c r="E1401" t="s">
        <v>5477</v>
      </c>
      <c r="F1401" t="s">
        <v>231</v>
      </c>
      <c r="G1401" t="s">
        <v>71</v>
      </c>
      <c r="H1401" t="s">
        <v>136</v>
      </c>
      <c r="I1401" t="s">
        <v>22</v>
      </c>
      <c r="J1401" t="s">
        <v>131</v>
      </c>
      <c r="K1401" t="s">
        <v>5478</v>
      </c>
      <c r="L1401" t="s">
        <v>5479</v>
      </c>
      <c r="M1401">
        <v>1.1397222220000001</v>
      </c>
      <c r="N1401">
        <v>0</v>
      </c>
      <c r="O1401">
        <v>1</v>
      </c>
      <c r="P1401">
        <v>0</v>
      </c>
      <c r="Q1401">
        <v>0</v>
      </c>
      <c r="R1401">
        <v>0</v>
      </c>
      <c r="S1401">
        <v>1.1397219999999999</v>
      </c>
      <c r="T1401">
        <v>0</v>
      </c>
      <c r="U1401">
        <v>0</v>
      </c>
    </row>
    <row r="1402" spans="1:21" x14ac:dyDescent="0.25">
      <c r="A1402" t="s">
        <v>5480</v>
      </c>
      <c r="B1402">
        <v>1</v>
      </c>
      <c r="C1402" t="s">
        <v>78</v>
      </c>
      <c r="D1402" t="s">
        <v>80</v>
      </c>
      <c r="E1402" t="s">
        <v>5481</v>
      </c>
      <c r="F1402" t="s">
        <v>934</v>
      </c>
      <c r="G1402" t="s">
        <v>71</v>
      </c>
      <c r="H1402" t="s">
        <v>136</v>
      </c>
      <c r="I1402" t="s">
        <v>22</v>
      </c>
      <c r="J1402" t="s">
        <v>131</v>
      </c>
      <c r="K1402" t="s">
        <v>5482</v>
      </c>
      <c r="L1402" t="s">
        <v>5483</v>
      </c>
      <c r="M1402">
        <v>1.5816666660000001</v>
      </c>
      <c r="N1402">
        <v>0</v>
      </c>
      <c r="O1402">
        <v>31</v>
      </c>
      <c r="P1402">
        <v>0</v>
      </c>
      <c r="Q1402">
        <v>0</v>
      </c>
      <c r="R1402">
        <v>0</v>
      </c>
      <c r="S1402">
        <v>49.031666999999999</v>
      </c>
      <c r="T1402">
        <v>0</v>
      </c>
      <c r="U1402">
        <v>0</v>
      </c>
    </row>
    <row r="1403" spans="1:21" x14ac:dyDescent="0.25">
      <c r="A1403" t="s">
        <v>5484</v>
      </c>
      <c r="B1403">
        <v>1</v>
      </c>
      <c r="C1403" t="s">
        <v>78</v>
      </c>
      <c r="D1403" t="s">
        <v>90</v>
      </c>
      <c r="E1403" t="s">
        <v>5485</v>
      </c>
      <c r="F1403" t="s">
        <v>231</v>
      </c>
      <c r="G1403" t="s">
        <v>71</v>
      </c>
      <c r="H1403" t="s">
        <v>136</v>
      </c>
      <c r="I1403" t="s">
        <v>22</v>
      </c>
      <c r="J1403" t="s">
        <v>131</v>
      </c>
      <c r="K1403" t="s">
        <v>5486</v>
      </c>
      <c r="L1403" t="s">
        <v>5487</v>
      </c>
      <c r="M1403">
        <v>1.5608333329999999</v>
      </c>
      <c r="N1403">
        <v>0</v>
      </c>
      <c r="O1403">
        <v>0</v>
      </c>
      <c r="P1403">
        <v>0</v>
      </c>
      <c r="Q1403">
        <v>1</v>
      </c>
      <c r="R1403">
        <v>0</v>
      </c>
      <c r="S1403">
        <v>0</v>
      </c>
      <c r="T1403">
        <v>0</v>
      </c>
      <c r="U1403">
        <v>1.5608329999999999</v>
      </c>
    </row>
    <row r="1404" spans="1:21" x14ac:dyDescent="0.25">
      <c r="A1404" t="s">
        <v>5488</v>
      </c>
      <c r="B1404">
        <v>1</v>
      </c>
      <c r="C1404" t="s">
        <v>78</v>
      </c>
      <c r="D1404" t="s">
        <v>83</v>
      </c>
      <c r="E1404" t="s">
        <v>5489</v>
      </c>
      <c r="F1404" t="s">
        <v>2615</v>
      </c>
      <c r="G1404" t="s">
        <v>71</v>
      </c>
      <c r="H1404" t="s">
        <v>136</v>
      </c>
      <c r="I1404" t="s">
        <v>22</v>
      </c>
      <c r="J1404" t="s">
        <v>131</v>
      </c>
      <c r="K1404" t="s">
        <v>5490</v>
      </c>
      <c r="L1404" t="s">
        <v>5491</v>
      </c>
      <c r="M1404">
        <v>0.116794444</v>
      </c>
      <c r="N1404">
        <v>0</v>
      </c>
      <c r="O1404">
        <v>188</v>
      </c>
      <c r="P1404">
        <v>0</v>
      </c>
      <c r="Q1404">
        <v>0</v>
      </c>
      <c r="R1404">
        <v>0</v>
      </c>
      <c r="S1404">
        <v>21.957355</v>
      </c>
      <c r="T1404">
        <v>0</v>
      </c>
      <c r="U1404">
        <v>0</v>
      </c>
    </row>
    <row r="1405" spans="1:21" x14ac:dyDescent="0.25">
      <c r="A1405" t="s">
        <v>5492</v>
      </c>
      <c r="B1405">
        <v>1</v>
      </c>
      <c r="C1405" t="s">
        <v>78</v>
      </c>
      <c r="D1405" t="s">
        <v>105</v>
      </c>
      <c r="E1405" t="s">
        <v>5493</v>
      </c>
      <c r="F1405" t="s">
        <v>231</v>
      </c>
      <c r="G1405" t="s">
        <v>71</v>
      </c>
      <c r="H1405" t="s">
        <v>136</v>
      </c>
      <c r="I1405" t="s">
        <v>22</v>
      </c>
      <c r="J1405" t="s">
        <v>131</v>
      </c>
      <c r="K1405" t="s">
        <v>5494</v>
      </c>
      <c r="L1405" t="s">
        <v>5495</v>
      </c>
      <c r="M1405">
        <v>1.1444444439999999</v>
      </c>
      <c r="N1405">
        <v>0</v>
      </c>
      <c r="O1405">
        <v>3</v>
      </c>
      <c r="P1405">
        <v>0</v>
      </c>
      <c r="Q1405">
        <v>0</v>
      </c>
      <c r="R1405">
        <v>0</v>
      </c>
      <c r="S1405">
        <v>3.4333330000000002</v>
      </c>
      <c r="T1405">
        <v>0</v>
      </c>
      <c r="U1405">
        <v>0</v>
      </c>
    </row>
    <row r="1406" spans="1:21" x14ac:dyDescent="0.25">
      <c r="A1406" t="s">
        <v>5496</v>
      </c>
      <c r="B1406">
        <v>1</v>
      </c>
      <c r="C1406" t="s">
        <v>78</v>
      </c>
      <c r="D1406" t="s">
        <v>81</v>
      </c>
      <c r="E1406" t="s">
        <v>5497</v>
      </c>
      <c r="F1406" t="s">
        <v>2201</v>
      </c>
      <c r="G1406" t="s">
        <v>71</v>
      </c>
      <c r="H1406" t="s">
        <v>136</v>
      </c>
      <c r="I1406" t="s">
        <v>22</v>
      </c>
      <c r="J1406" t="s">
        <v>221</v>
      </c>
      <c r="K1406" t="s">
        <v>5498</v>
      </c>
      <c r="L1406" t="s">
        <v>5499</v>
      </c>
      <c r="M1406">
        <v>3.9991666659999998</v>
      </c>
      <c r="N1406">
        <v>0</v>
      </c>
      <c r="O1406">
        <v>624</v>
      </c>
      <c r="P1406">
        <v>0</v>
      </c>
      <c r="Q1406">
        <v>0</v>
      </c>
      <c r="R1406">
        <v>0</v>
      </c>
      <c r="S1406">
        <v>2495.48</v>
      </c>
      <c r="T1406">
        <v>0</v>
      </c>
      <c r="U1406">
        <v>0</v>
      </c>
    </row>
    <row r="1407" spans="1:21" x14ac:dyDescent="0.25">
      <c r="A1407" t="s">
        <v>5500</v>
      </c>
      <c r="B1407">
        <v>1</v>
      </c>
      <c r="C1407" t="s">
        <v>79</v>
      </c>
      <c r="D1407" t="s">
        <v>108</v>
      </c>
      <c r="E1407" t="s">
        <v>5501</v>
      </c>
      <c r="F1407" t="s">
        <v>231</v>
      </c>
      <c r="G1407" t="s">
        <v>71</v>
      </c>
      <c r="H1407" t="s">
        <v>136</v>
      </c>
      <c r="I1407" t="s">
        <v>22</v>
      </c>
      <c r="J1407" t="s">
        <v>131</v>
      </c>
      <c r="K1407" t="s">
        <v>5502</v>
      </c>
      <c r="L1407" t="s">
        <v>5503</v>
      </c>
      <c r="M1407">
        <v>2.3819444440000002</v>
      </c>
      <c r="N1407">
        <v>0</v>
      </c>
      <c r="O1407">
        <v>1</v>
      </c>
      <c r="P1407">
        <v>0</v>
      </c>
      <c r="Q1407">
        <v>0</v>
      </c>
      <c r="R1407">
        <v>0</v>
      </c>
      <c r="S1407">
        <v>2.3819439999999998</v>
      </c>
      <c r="T1407">
        <v>0</v>
      </c>
      <c r="U1407">
        <v>0</v>
      </c>
    </row>
    <row r="1408" spans="1:21" x14ac:dyDescent="0.25">
      <c r="A1408" t="s">
        <v>5504</v>
      </c>
      <c r="B1408">
        <v>1</v>
      </c>
      <c r="C1408" t="s">
        <v>78</v>
      </c>
      <c r="D1408" t="s">
        <v>91</v>
      </c>
      <c r="E1408" t="s">
        <v>5505</v>
      </c>
      <c r="F1408" t="s">
        <v>231</v>
      </c>
      <c r="G1408" t="s">
        <v>71</v>
      </c>
      <c r="H1408" t="s">
        <v>136</v>
      </c>
      <c r="I1408" t="s">
        <v>22</v>
      </c>
      <c r="J1408" t="s">
        <v>131</v>
      </c>
      <c r="K1408" t="s">
        <v>5506</v>
      </c>
      <c r="L1408" t="s">
        <v>5507</v>
      </c>
      <c r="M1408">
        <v>1.0313888879999999</v>
      </c>
      <c r="N1408">
        <v>0</v>
      </c>
      <c r="O1408">
        <v>1</v>
      </c>
      <c r="P1408">
        <v>0</v>
      </c>
      <c r="Q1408">
        <v>0</v>
      </c>
      <c r="R1408">
        <v>0</v>
      </c>
      <c r="S1408">
        <v>1.0313889999999999</v>
      </c>
      <c r="T1408">
        <v>0</v>
      </c>
      <c r="U1408">
        <v>0</v>
      </c>
    </row>
    <row r="1409" spans="1:21" x14ac:dyDescent="0.25">
      <c r="A1409" t="s">
        <v>5508</v>
      </c>
      <c r="B1409">
        <v>1</v>
      </c>
      <c r="C1409" t="s">
        <v>78</v>
      </c>
      <c r="D1409" t="s">
        <v>101</v>
      </c>
      <c r="E1409" t="s">
        <v>5509</v>
      </c>
      <c r="F1409" t="s">
        <v>847</v>
      </c>
      <c r="G1409" t="s">
        <v>71</v>
      </c>
      <c r="H1409" t="s">
        <v>136</v>
      </c>
      <c r="I1409" t="s">
        <v>22</v>
      </c>
      <c r="J1409" t="s">
        <v>131</v>
      </c>
      <c r="K1409" t="s">
        <v>5510</v>
      </c>
      <c r="L1409" t="s">
        <v>5511</v>
      </c>
      <c r="M1409">
        <v>7.9302777769999997</v>
      </c>
      <c r="N1409">
        <v>0</v>
      </c>
      <c r="O1409">
        <v>4</v>
      </c>
      <c r="P1409">
        <v>0</v>
      </c>
      <c r="Q1409">
        <v>0</v>
      </c>
      <c r="R1409">
        <v>0</v>
      </c>
      <c r="S1409">
        <v>31.721111000000001</v>
      </c>
      <c r="T1409">
        <v>0</v>
      </c>
      <c r="U1409">
        <v>0</v>
      </c>
    </row>
    <row r="1410" spans="1:21" x14ac:dyDescent="0.25">
      <c r="A1410" t="s">
        <v>5512</v>
      </c>
      <c r="B1410">
        <v>1</v>
      </c>
      <c r="C1410" t="s">
        <v>78</v>
      </c>
      <c r="D1410" t="s">
        <v>101</v>
      </c>
      <c r="E1410" t="s">
        <v>5513</v>
      </c>
      <c r="F1410" t="s">
        <v>847</v>
      </c>
      <c r="G1410" t="s">
        <v>71</v>
      </c>
      <c r="H1410" t="s">
        <v>136</v>
      </c>
      <c r="I1410" t="s">
        <v>22</v>
      </c>
      <c r="J1410" t="s">
        <v>131</v>
      </c>
      <c r="K1410" t="s">
        <v>5514</v>
      </c>
      <c r="L1410" t="s">
        <v>5515</v>
      </c>
      <c r="M1410">
        <v>2.7250000000000001</v>
      </c>
      <c r="N1410">
        <v>0</v>
      </c>
      <c r="O1410">
        <v>4</v>
      </c>
      <c r="P1410">
        <v>0</v>
      </c>
      <c r="Q1410">
        <v>0</v>
      </c>
      <c r="R1410">
        <v>0</v>
      </c>
      <c r="S1410">
        <v>10.9</v>
      </c>
      <c r="T1410">
        <v>0</v>
      </c>
      <c r="U1410">
        <v>0</v>
      </c>
    </row>
    <row r="1411" spans="1:21" x14ac:dyDescent="0.25">
      <c r="A1411" t="s">
        <v>5516</v>
      </c>
      <c r="B1411">
        <v>1</v>
      </c>
      <c r="C1411" t="s">
        <v>78</v>
      </c>
      <c r="D1411" t="s">
        <v>101</v>
      </c>
      <c r="E1411" t="s">
        <v>5517</v>
      </c>
      <c r="F1411" t="s">
        <v>847</v>
      </c>
      <c r="G1411" t="s">
        <v>71</v>
      </c>
      <c r="H1411" t="s">
        <v>136</v>
      </c>
      <c r="I1411" t="s">
        <v>22</v>
      </c>
      <c r="J1411" t="s">
        <v>131</v>
      </c>
      <c r="K1411" t="s">
        <v>5518</v>
      </c>
      <c r="L1411" t="s">
        <v>5519</v>
      </c>
      <c r="M1411">
        <v>6.4424999999999999</v>
      </c>
      <c r="N1411">
        <v>0</v>
      </c>
      <c r="O1411">
        <v>1</v>
      </c>
      <c r="P1411">
        <v>0</v>
      </c>
      <c r="Q1411">
        <v>0</v>
      </c>
      <c r="R1411">
        <v>0</v>
      </c>
      <c r="S1411">
        <v>6.4424999999999999</v>
      </c>
      <c r="T1411">
        <v>0</v>
      </c>
      <c r="U1411">
        <v>0</v>
      </c>
    </row>
    <row r="1412" spans="1:21" x14ac:dyDescent="0.25">
      <c r="A1412" t="s">
        <v>5520</v>
      </c>
      <c r="B1412">
        <v>1</v>
      </c>
      <c r="C1412" t="s">
        <v>79</v>
      </c>
      <c r="D1412" t="s">
        <v>108</v>
      </c>
      <c r="E1412" t="s">
        <v>5521</v>
      </c>
      <c r="F1412" t="s">
        <v>780</v>
      </c>
      <c r="G1412" t="s">
        <v>71</v>
      </c>
      <c r="H1412" t="s">
        <v>136</v>
      </c>
      <c r="I1412" t="s">
        <v>22</v>
      </c>
      <c r="J1412" t="s">
        <v>131</v>
      </c>
      <c r="K1412" t="s">
        <v>5522</v>
      </c>
      <c r="L1412" t="s">
        <v>5523</v>
      </c>
      <c r="M1412">
        <v>2.4516666659999999</v>
      </c>
      <c r="N1412">
        <v>0</v>
      </c>
      <c r="O1412">
        <v>41</v>
      </c>
      <c r="P1412">
        <v>0</v>
      </c>
      <c r="Q1412">
        <v>17</v>
      </c>
      <c r="R1412">
        <v>0</v>
      </c>
      <c r="S1412">
        <v>100.518333</v>
      </c>
      <c r="T1412">
        <v>0</v>
      </c>
      <c r="U1412">
        <v>41.678333000000002</v>
      </c>
    </row>
    <row r="1413" spans="1:21" x14ac:dyDescent="0.25">
      <c r="A1413" t="s">
        <v>5524</v>
      </c>
      <c r="B1413">
        <v>1</v>
      </c>
      <c r="C1413" t="s">
        <v>78</v>
      </c>
      <c r="D1413" t="s">
        <v>101</v>
      </c>
      <c r="E1413" t="s">
        <v>5525</v>
      </c>
      <c r="F1413" t="s">
        <v>231</v>
      </c>
      <c r="G1413" t="s">
        <v>71</v>
      </c>
      <c r="H1413" t="s">
        <v>136</v>
      </c>
      <c r="I1413" t="s">
        <v>22</v>
      </c>
      <c r="J1413" t="s">
        <v>131</v>
      </c>
      <c r="K1413" t="s">
        <v>5526</v>
      </c>
      <c r="L1413" t="s">
        <v>5527</v>
      </c>
      <c r="M1413">
        <v>0.903888888</v>
      </c>
      <c r="N1413">
        <v>0</v>
      </c>
      <c r="O1413">
        <v>4</v>
      </c>
      <c r="P1413">
        <v>0</v>
      </c>
      <c r="Q1413">
        <v>0</v>
      </c>
      <c r="R1413">
        <v>0</v>
      </c>
      <c r="S1413">
        <v>3.6155560000000002</v>
      </c>
      <c r="T1413">
        <v>0</v>
      </c>
      <c r="U1413">
        <v>0</v>
      </c>
    </row>
    <row r="1414" spans="1:21" x14ac:dyDescent="0.25">
      <c r="A1414" t="s">
        <v>5528</v>
      </c>
      <c r="B1414">
        <v>1</v>
      </c>
      <c r="C1414" t="s">
        <v>78</v>
      </c>
      <c r="D1414" t="s">
        <v>81</v>
      </c>
      <c r="E1414" t="s">
        <v>5529</v>
      </c>
      <c r="F1414" t="s">
        <v>934</v>
      </c>
      <c r="G1414" t="s">
        <v>71</v>
      </c>
      <c r="H1414" t="s">
        <v>136</v>
      </c>
      <c r="I1414" t="s">
        <v>22</v>
      </c>
      <c r="J1414" t="s">
        <v>131</v>
      </c>
      <c r="K1414" t="s">
        <v>5530</v>
      </c>
      <c r="L1414" t="s">
        <v>5531</v>
      </c>
      <c r="M1414">
        <v>1.902222222</v>
      </c>
      <c r="N1414">
        <v>0</v>
      </c>
      <c r="O1414">
        <v>14</v>
      </c>
      <c r="P1414">
        <v>0</v>
      </c>
      <c r="Q1414">
        <v>0</v>
      </c>
      <c r="R1414">
        <v>0</v>
      </c>
      <c r="S1414">
        <v>26.631111000000001</v>
      </c>
      <c r="T1414">
        <v>0</v>
      </c>
      <c r="U1414">
        <v>0</v>
      </c>
    </row>
    <row r="1415" spans="1:21" x14ac:dyDescent="0.25">
      <c r="A1415" t="s">
        <v>5532</v>
      </c>
      <c r="B1415">
        <v>1</v>
      </c>
      <c r="C1415" t="s">
        <v>79</v>
      </c>
      <c r="D1415" t="s">
        <v>124</v>
      </c>
      <c r="E1415" t="s">
        <v>1994</v>
      </c>
      <c r="F1415" t="s">
        <v>296</v>
      </c>
      <c r="G1415" t="s">
        <v>72</v>
      </c>
      <c r="H1415" t="s">
        <v>136</v>
      </c>
      <c r="I1415" t="s">
        <v>22</v>
      </c>
      <c r="J1415" t="s">
        <v>221</v>
      </c>
      <c r="K1415" t="s">
        <v>5533</v>
      </c>
      <c r="L1415" t="s">
        <v>5534</v>
      </c>
      <c r="M1415">
        <v>5.2541666659999997</v>
      </c>
      <c r="N1415">
        <v>56</v>
      </c>
      <c r="O1415">
        <v>91</v>
      </c>
      <c r="P1415">
        <v>1</v>
      </c>
      <c r="Q1415">
        <v>0</v>
      </c>
      <c r="R1415">
        <v>294.23333300000002</v>
      </c>
      <c r="S1415">
        <v>478.129167</v>
      </c>
      <c r="T1415">
        <v>5.2541669999999998</v>
      </c>
      <c r="U1415">
        <v>0</v>
      </c>
    </row>
    <row r="1416" spans="1:21" x14ac:dyDescent="0.25">
      <c r="A1416" t="s">
        <v>5535</v>
      </c>
      <c r="B1416">
        <v>1</v>
      </c>
      <c r="C1416" t="s">
        <v>79</v>
      </c>
      <c r="D1416" t="s">
        <v>124</v>
      </c>
      <c r="E1416" t="s">
        <v>1994</v>
      </c>
      <c r="F1416" t="s">
        <v>166</v>
      </c>
      <c r="G1416" t="s">
        <v>72</v>
      </c>
      <c r="H1416" t="s">
        <v>136</v>
      </c>
      <c r="I1416" t="s">
        <v>22</v>
      </c>
      <c r="J1416" t="s">
        <v>131</v>
      </c>
      <c r="K1416" t="s">
        <v>5536</v>
      </c>
      <c r="L1416" t="s">
        <v>5537</v>
      </c>
      <c r="M1416">
        <v>1.1702777769999999</v>
      </c>
      <c r="N1416">
        <v>56</v>
      </c>
      <c r="O1416">
        <v>91</v>
      </c>
      <c r="P1416">
        <v>1</v>
      </c>
      <c r="Q1416">
        <v>0</v>
      </c>
      <c r="R1416">
        <v>65.535556</v>
      </c>
      <c r="S1416">
        <v>106.495278</v>
      </c>
      <c r="T1416">
        <v>1.1702779999999999</v>
      </c>
      <c r="U1416">
        <v>0</v>
      </c>
    </row>
    <row r="1417" spans="1:21" x14ac:dyDescent="0.25">
      <c r="A1417" t="s">
        <v>5538</v>
      </c>
      <c r="B1417">
        <v>1</v>
      </c>
      <c r="C1417" t="s">
        <v>78</v>
      </c>
      <c r="D1417" t="s">
        <v>81</v>
      </c>
      <c r="E1417" t="s">
        <v>5539</v>
      </c>
      <c r="F1417" t="s">
        <v>934</v>
      </c>
      <c r="G1417" t="s">
        <v>71</v>
      </c>
      <c r="H1417" t="s">
        <v>136</v>
      </c>
      <c r="I1417" t="s">
        <v>22</v>
      </c>
      <c r="J1417" t="s">
        <v>131</v>
      </c>
      <c r="K1417" t="s">
        <v>5540</v>
      </c>
      <c r="L1417" t="s">
        <v>5541</v>
      </c>
      <c r="M1417">
        <v>1.823611111</v>
      </c>
      <c r="N1417">
        <v>0</v>
      </c>
      <c r="O1417">
        <v>23</v>
      </c>
      <c r="P1417">
        <v>0</v>
      </c>
      <c r="Q1417">
        <v>0</v>
      </c>
      <c r="R1417">
        <v>0</v>
      </c>
      <c r="S1417">
        <v>41.943055999999999</v>
      </c>
      <c r="T1417">
        <v>0</v>
      </c>
      <c r="U1417">
        <v>0</v>
      </c>
    </row>
    <row r="1418" spans="1:21" x14ac:dyDescent="0.25">
      <c r="A1418" t="s">
        <v>5542</v>
      </c>
      <c r="B1418">
        <v>1</v>
      </c>
      <c r="C1418" t="s">
        <v>79</v>
      </c>
      <c r="D1418" t="s">
        <v>124</v>
      </c>
      <c r="E1418" t="s">
        <v>1994</v>
      </c>
      <c r="F1418" t="s">
        <v>166</v>
      </c>
      <c r="G1418" t="s">
        <v>72</v>
      </c>
      <c r="H1418" t="s">
        <v>136</v>
      </c>
      <c r="I1418" t="s">
        <v>22</v>
      </c>
      <c r="J1418" t="s">
        <v>131</v>
      </c>
      <c r="K1418" t="s">
        <v>5543</v>
      </c>
      <c r="L1418" t="s">
        <v>5544</v>
      </c>
      <c r="M1418">
        <v>2.2016666659999999</v>
      </c>
      <c r="N1418">
        <v>56</v>
      </c>
      <c r="O1418">
        <v>91</v>
      </c>
      <c r="P1418">
        <v>1</v>
      </c>
      <c r="Q1418">
        <v>0</v>
      </c>
      <c r="R1418">
        <v>123.293333</v>
      </c>
      <c r="S1418">
        <v>200.35166699999999</v>
      </c>
      <c r="T1418">
        <v>2.201667</v>
      </c>
      <c r="U1418">
        <v>0</v>
      </c>
    </row>
    <row r="1419" spans="1:21" x14ac:dyDescent="0.25">
      <c r="A1419" t="s">
        <v>5545</v>
      </c>
      <c r="B1419">
        <v>1</v>
      </c>
      <c r="C1419" t="s">
        <v>79</v>
      </c>
      <c r="D1419" t="s">
        <v>124</v>
      </c>
      <c r="E1419" t="s">
        <v>5546</v>
      </c>
      <c r="F1419" t="s">
        <v>934</v>
      </c>
      <c r="G1419" t="s">
        <v>71</v>
      </c>
      <c r="H1419" t="s">
        <v>136</v>
      </c>
      <c r="I1419" t="s">
        <v>22</v>
      </c>
      <c r="J1419" t="s">
        <v>131</v>
      </c>
      <c r="K1419" t="s">
        <v>5547</v>
      </c>
      <c r="L1419" t="s">
        <v>5548</v>
      </c>
      <c r="M1419">
        <v>1.985833333</v>
      </c>
      <c r="N1419">
        <v>0</v>
      </c>
      <c r="O1419">
        <v>1</v>
      </c>
      <c r="P1419">
        <v>0</v>
      </c>
      <c r="Q1419">
        <v>0</v>
      </c>
      <c r="R1419">
        <v>0</v>
      </c>
      <c r="S1419">
        <v>1.985833</v>
      </c>
      <c r="T1419">
        <v>0</v>
      </c>
      <c r="U1419">
        <v>0</v>
      </c>
    </row>
    <row r="1420" spans="1:21" x14ac:dyDescent="0.25">
      <c r="A1420" t="s">
        <v>5549</v>
      </c>
      <c r="B1420">
        <v>1</v>
      </c>
      <c r="C1420" t="s">
        <v>79</v>
      </c>
      <c r="D1420" t="s">
        <v>124</v>
      </c>
      <c r="E1420" t="s">
        <v>1994</v>
      </c>
      <c r="F1420" t="s">
        <v>166</v>
      </c>
      <c r="G1420" t="s">
        <v>72</v>
      </c>
      <c r="H1420" t="s">
        <v>136</v>
      </c>
      <c r="I1420" t="s">
        <v>22</v>
      </c>
      <c r="J1420" t="s">
        <v>131</v>
      </c>
      <c r="K1420" t="s">
        <v>5550</v>
      </c>
      <c r="L1420" t="s">
        <v>5551</v>
      </c>
      <c r="M1420">
        <v>0.45833333300000001</v>
      </c>
      <c r="N1420">
        <v>55</v>
      </c>
      <c r="O1420">
        <v>91</v>
      </c>
      <c r="P1420">
        <v>0</v>
      </c>
      <c r="Q1420">
        <v>0</v>
      </c>
      <c r="R1420">
        <v>25.208333</v>
      </c>
      <c r="S1420">
        <v>41.708333000000003</v>
      </c>
      <c r="T1420">
        <v>0</v>
      </c>
      <c r="U1420">
        <v>0</v>
      </c>
    </row>
    <row r="1421" spans="1:21" x14ac:dyDescent="0.25">
      <c r="A1421" t="s">
        <v>5552</v>
      </c>
      <c r="B1421">
        <v>1</v>
      </c>
      <c r="C1421" t="s">
        <v>79</v>
      </c>
      <c r="D1421" t="s">
        <v>124</v>
      </c>
      <c r="E1421" t="s">
        <v>5553</v>
      </c>
      <c r="F1421" t="s">
        <v>934</v>
      </c>
      <c r="G1421" t="s">
        <v>71</v>
      </c>
      <c r="H1421" t="s">
        <v>136</v>
      </c>
      <c r="I1421" t="s">
        <v>22</v>
      </c>
      <c r="J1421" t="s">
        <v>131</v>
      </c>
      <c r="K1421" t="s">
        <v>5554</v>
      </c>
      <c r="L1421" t="s">
        <v>5555</v>
      </c>
      <c r="M1421">
        <v>6.3150000000000004</v>
      </c>
      <c r="N1421">
        <v>0</v>
      </c>
      <c r="O1421">
        <v>5</v>
      </c>
      <c r="P1421">
        <v>0</v>
      </c>
      <c r="Q1421">
        <v>0</v>
      </c>
      <c r="R1421">
        <v>0</v>
      </c>
      <c r="S1421">
        <v>31.574999999999999</v>
      </c>
      <c r="T1421">
        <v>0</v>
      </c>
      <c r="U1421">
        <v>0</v>
      </c>
    </row>
    <row r="1422" spans="1:21" x14ac:dyDescent="0.25">
      <c r="A1422" t="s">
        <v>5556</v>
      </c>
      <c r="B1422">
        <v>1</v>
      </c>
      <c r="C1422" t="s">
        <v>79</v>
      </c>
      <c r="D1422" t="s">
        <v>124</v>
      </c>
      <c r="E1422" t="s">
        <v>1994</v>
      </c>
      <c r="F1422" t="s">
        <v>166</v>
      </c>
      <c r="G1422" t="s">
        <v>72</v>
      </c>
      <c r="H1422" t="s">
        <v>136</v>
      </c>
      <c r="I1422" t="s">
        <v>22</v>
      </c>
      <c r="J1422" t="s">
        <v>131</v>
      </c>
      <c r="K1422" t="s">
        <v>5557</v>
      </c>
      <c r="L1422" t="s">
        <v>5558</v>
      </c>
      <c r="M1422">
        <v>1.0133333330000001</v>
      </c>
      <c r="N1422">
        <v>56</v>
      </c>
      <c r="O1422">
        <v>91</v>
      </c>
      <c r="P1422">
        <v>1</v>
      </c>
      <c r="Q1422">
        <v>0</v>
      </c>
      <c r="R1422">
        <v>56.746667000000002</v>
      </c>
      <c r="S1422">
        <v>92.213333000000006</v>
      </c>
      <c r="T1422">
        <v>1.013333</v>
      </c>
      <c r="U1422">
        <v>0</v>
      </c>
    </row>
    <row r="1423" spans="1:21" x14ac:dyDescent="0.25">
      <c r="A1423" t="s">
        <v>5559</v>
      </c>
      <c r="B1423">
        <v>1</v>
      </c>
      <c r="C1423" t="s">
        <v>79</v>
      </c>
      <c r="D1423" t="s">
        <v>124</v>
      </c>
      <c r="E1423" t="s">
        <v>4504</v>
      </c>
      <c r="F1423" t="s">
        <v>166</v>
      </c>
      <c r="G1423" t="s">
        <v>72</v>
      </c>
      <c r="H1423" t="s">
        <v>136</v>
      </c>
      <c r="I1423" t="s">
        <v>22</v>
      </c>
      <c r="J1423" t="s">
        <v>131</v>
      </c>
      <c r="K1423" t="s">
        <v>5560</v>
      </c>
      <c r="L1423" t="s">
        <v>5561</v>
      </c>
      <c r="M1423">
        <v>0.133487777</v>
      </c>
      <c r="N1423">
        <v>0</v>
      </c>
      <c r="O1423">
        <v>0</v>
      </c>
      <c r="P1423">
        <v>75</v>
      </c>
      <c r="Q1423">
        <v>3444</v>
      </c>
      <c r="R1423">
        <v>0</v>
      </c>
      <c r="S1423">
        <v>0</v>
      </c>
      <c r="T1423">
        <v>10.011583</v>
      </c>
      <c r="U1423">
        <v>459.73190399999999</v>
      </c>
    </row>
    <row r="1424" spans="1:21" x14ac:dyDescent="0.25">
      <c r="A1424" t="s">
        <v>5562</v>
      </c>
      <c r="B1424">
        <v>1</v>
      </c>
      <c r="C1424" t="s">
        <v>78</v>
      </c>
      <c r="D1424" t="s">
        <v>101</v>
      </c>
      <c r="E1424" t="s">
        <v>5563</v>
      </c>
      <c r="F1424" t="s">
        <v>847</v>
      </c>
      <c r="G1424" t="s">
        <v>71</v>
      </c>
      <c r="H1424" t="s">
        <v>136</v>
      </c>
      <c r="I1424" t="s">
        <v>22</v>
      </c>
      <c r="J1424" t="s">
        <v>131</v>
      </c>
      <c r="K1424" t="s">
        <v>5564</v>
      </c>
      <c r="L1424" t="s">
        <v>5565</v>
      </c>
      <c r="M1424">
        <v>3.3672222220000001</v>
      </c>
      <c r="N1424">
        <v>0</v>
      </c>
      <c r="O1424">
        <v>4</v>
      </c>
      <c r="P1424">
        <v>0</v>
      </c>
      <c r="Q1424">
        <v>0</v>
      </c>
      <c r="R1424">
        <v>0</v>
      </c>
      <c r="S1424">
        <v>13.468889000000001</v>
      </c>
      <c r="T1424">
        <v>0</v>
      </c>
      <c r="U1424">
        <v>0</v>
      </c>
    </row>
    <row r="1425" spans="1:21" x14ac:dyDescent="0.25">
      <c r="A1425" t="s">
        <v>5566</v>
      </c>
      <c r="B1425">
        <v>1</v>
      </c>
      <c r="C1425" t="s">
        <v>79</v>
      </c>
      <c r="D1425" t="s">
        <v>124</v>
      </c>
      <c r="E1425" t="s">
        <v>1994</v>
      </c>
      <c r="F1425" t="s">
        <v>166</v>
      </c>
      <c r="G1425" t="s">
        <v>72</v>
      </c>
      <c r="H1425" t="s">
        <v>136</v>
      </c>
      <c r="I1425" t="s">
        <v>22</v>
      </c>
      <c r="J1425" t="s">
        <v>131</v>
      </c>
      <c r="K1425" t="s">
        <v>5567</v>
      </c>
      <c r="L1425" t="s">
        <v>5568</v>
      </c>
      <c r="M1425">
        <v>2.858333333</v>
      </c>
      <c r="N1425">
        <v>56</v>
      </c>
      <c r="O1425">
        <v>91</v>
      </c>
      <c r="P1425">
        <v>1</v>
      </c>
      <c r="Q1425">
        <v>0</v>
      </c>
      <c r="R1425">
        <v>160.066667</v>
      </c>
      <c r="S1425">
        <v>260.10833300000002</v>
      </c>
      <c r="T1425">
        <v>2.858333</v>
      </c>
      <c r="U1425">
        <v>0</v>
      </c>
    </row>
    <row r="1426" spans="1:21" x14ac:dyDescent="0.25">
      <c r="A1426" t="s">
        <v>5569</v>
      </c>
      <c r="B1426">
        <v>1</v>
      </c>
      <c r="C1426" t="s">
        <v>78</v>
      </c>
      <c r="D1426" t="s">
        <v>103</v>
      </c>
      <c r="E1426" t="s">
        <v>5570</v>
      </c>
      <c r="F1426" t="s">
        <v>226</v>
      </c>
      <c r="G1426" t="s">
        <v>72</v>
      </c>
      <c r="H1426" t="s">
        <v>136</v>
      </c>
      <c r="I1426" t="s">
        <v>22</v>
      </c>
      <c r="J1426" t="s">
        <v>131</v>
      </c>
      <c r="K1426" t="s">
        <v>5571</v>
      </c>
      <c r="L1426" t="s">
        <v>5572</v>
      </c>
      <c r="M1426">
        <v>1.247777777</v>
      </c>
      <c r="N1426">
        <v>0</v>
      </c>
      <c r="O1426">
        <v>324</v>
      </c>
      <c r="P1426">
        <v>0</v>
      </c>
      <c r="Q1426">
        <v>9</v>
      </c>
      <c r="R1426">
        <v>0</v>
      </c>
      <c r="S1426">
        <v>404.28</v>
      </c>
      <c r="T1426">
        <v>0</v>
      </c>
      <c r="U1426">
        <v>11.23</v>
      </c>
    </row>
    <row r="1427" spans="1:21" x14ac:dyDescent="0.25">
      <c r="A1427" t="s">
        <v>5573</v>
      </c>
      <c r="B1427">
        <v>1</v>
      </c>
      <c r="C1427" t="s">
        <v>78</v>
      </c>
      <c r="D1427" t="s">
        <v>103</v>
      </c>
      <c r="E1427" t="s">
        <v>5574</v>
      </c>
      <c r="F1427" t="s">
        <v>416</v>
      </c>
      <c r="G1427" t="s">
        <v>71</v>
      </c>
      <c r="H1427" t="s">
        <v>136</v>
      </c>
      <c r="I1427" t="s">
        <v>22</v>
      </c>
      <c r="J1427" t="s">
        <v>131</v>
      </c>
      <c r="K1427" t="s">
        <v>5575</v>
      </c>
      <c r="L1427" t="s">
        <v>5576</v>
      </c>
      <c r="M1427">
        <v>1.254444444</v>
      </c>
      <c r="N1427">
        <v>0</v>
      </c>
      <c r="O1427">
        <v>0</v>
      </c>
      <c r="P1427">
        <v>0</v>
      </c>
      <c r="Q1427">
        <v>3</v>
      </c>
      <c r="R1427">
        <v>0</v>
      </c>
      <c r="S1427">
        <v>0</v>
      </c>
      <c r="T1427">
        <v>0</v>
      </c>
      <c r="U1427">
        <v>3.7633329999999998</v>
      </c>
    </row>
    <row r="1428" spans="1:21" x14ac:dyDescent="0.25">
      <c r="A1428" t="s">
        <v>5577</v>
      </c>
      <c r="B1428">
        <v>1</v>
      </c>
      <c r="C1428" t="s">
        <v>78</v>
      </c>
      <c r="D1428" t="s">
        <v>86</v>
      </c>
      <c r="E1428" t="s">
        <v>5578</v>
      </c>
      <c r="F1428" t="s">
        <v>416</v>
      </c>
      <c r="G1428" t="s">
        <v>71</v>
      </c>
      <c r="H1428" t="s">
        <v>136</v>
      </c>
      <c r="I1428" t="s">
        <v>22</v>
      </c>
      <c r="J1428" t="s">
        <v>131</v>
      </c>
      <c r="K1428" t="s">
        <v>5579</v>
      </c>
      <c r="L1428" t="s">
        <v>5580</v>
      </c>
      <c r="M1428">
        <v>1.0663888880000001</v>
      </c>
      <c r="N1428">
        <v>0</v>
      </c>
      <c r="O1428">
        <v>56</v>
      </c>
      <c r="P1428">
        <v>0</v>
      </c>
      <c r="Q1428">
        <v>0</v>
      </c>
      <c r="R1428">
        <v>0</v>
      </c>
      <c r="S1428">
        <v>59.717778000000003</v>
      </c>
      <c r="T1428">
        <v>0</v>
      </c>
      <c r="U1428">
        <v>0</v>
      </c>
    </row>
    <row r="1429" spans="1:21" x14ac:dyDescent="0.25">
      <c r="A1429" t="s">
        <v>5581</v>
      </c>
      <c r="B1429">
        <v>1</v>
      </c>
      <c r="C1429" t="s">
        <v>78</v>
      </c>
      <c r="D1429" t="s">
        <v>81</v>
      </c>
      <c r="E1429" t="s">
        <v>5582</v>
      </c>
      <c r="F1429" t="s">
        <v>252</v>
      </c>
      <c r="G1429" t="s">
        <v>72</v>
      </c>
      <c r="H1429" t="s">
        <v>136</v>
      </c>
      <c r="I1429" t="s">
        <v>22</v>
      </c>
      <c r="J1429" t="s">
        <v>131</v>
      </c>
      <c r="K1429" t="s">
        <v>5583</v>
      </c>
      <c r="L1429" t="s">
        <v>5584</v>
      </c>
      <c r="M1429">
        <v>4.0611111109999998</v>
      </c>
      <c r="N1429">
        <v>1</v>
      </c>
      <c r="O1429">
        <v>2290</v>
      </c>
      <c r="P1429">
        <v>0</v>
      </c>
      <c r="Q1429">
        <v>0</v>
      </c>
      <c r="R1429">
        <v>4.0611110000000004</v>
      </c>
      <c r="S1429">
        <v>9299.9444440000007</v>
      </c>
      <c r="T1429">
        <v>0</v>
      </c>
      <c r="U1429">
        <v>0</v>
      </c>
    </row>
    <row r="1430" spans="1:21" x14ac:dyDescent="0.25">
      <c r="A1430" t="s">
        <v>5585</v>
      </c>
      <c r="B1430">
        <v>1</v>
      </c>
      <c r="C1430" t="s">
        <v>78</v>
      </c>
      <c r="D1430" t="s">
        <v>98</v>
      </c>
      <c r="E1430" t="s">
        <v>5586</v>
      </c>
      <c r="F1430" t="s">
        <v>231</v>
      </c>
      <c r="G1430" t="s">
        <v>71</v>
      </c>
      <c r="H1430" t="s">
        <v>136</v>
      </c>
      <c r="I1430" t="s">
        <v>22</v>
      </c>
      <c r="J1430" t="s">
        <v>131</v>
      </c>
      <c r="K1430" t="s">
        <v>5587</v>
      </c>
      <c r="L1430" t="s">
        <v>5588</v>
      </c>
      <c r="M1430">
        <v>2.7144444440000002</v>
      </c>
      <c r="N1430">
        <v>0</v>
      </c>
      <c r="O1430">
        <v>1</v>
      </c>
      <c r="P1430">
        <v>0</v>
      </c>
      <c r="Q1430">
        <v>0</v>
      </c>
      <c r="R1430">
        <v>0</v>
      </c>
      <c r="S1430">
        <v>2.7144439999999999</v>
      </c>
      <c r="T1430">
        <v>0</v>
      </c>
      <c r="U1430">
        <v>0</v>
      </c>
    </row>
    <row r="1431" spans="1:21" x14ac:dyDescent="0.25">
      <c r="A1431" t="s">
        <v>5589</v>
      </c>
      <c r="B1431">
        <v>1</v>
      </c>
      <c r="C1431" t="s">
        <v>78</v>
      </c>
      <c r="D1431" t="s">
        <v>81</v>
      </c>
      <c r="E1431" t="s">
        <v>5582</v>
      </c>
      <c r="F1431" t="s">
        <v>252</v>
      </c>
      <c r="G1431" t="s">
        <v>72</v>
      </c>
      <c r="H1431" t="s">
        <v>136</v>
      </c>
      <c r="I1431" t="s">
        <v>22</v>
      </c>
      <c r="J1431" t="s">
        <v>131</v>
      </c>
      <c r="K1431" t="s">
        <v>5590</v>
      </c>
      <c r="L1431" t="s">
        <v>2494</v>
      </c>
      <c r="M1431">
        <v>2.7952777769999999</v>
      </c>
      <c r="N1431">
        <v>1</v>
      </c>
      <c r="O1431">
        <v>3100</v>
      </c>
      <c r="P1431">
        <v>0</v>
      </c>
      <c r="Q1431">
        <v>0</v>
      </c>
      <c r="R1431">
        <v>2.7952780000000002</v>
      </c>
      <c r="S1431">
        <v>8665.3611089999995</v>
      </c>
      <c r="T1431">
        <v>0</v>
      </c>
      <c r="U1431">
        <v>0</v>
      </c>
    </row>
    <row r="1432" spans="1:21" x14ac:dyDescent="0.25">
      <c r="A1432" t="s">
        <v>5591</v>
      </c>
      <c r="B1432">
        <v>1</v>
      </c>
      <c r="C1432" t="s">
        <v>78</v>
      </c>
      <c r="D1432" t="s">
        <v>81</v>
      </c>
      <c r="E1432" t="s">
        <v>5582</v>
      </c>
      <c r="F1432" t="s">
        <v>129</v>
      </c>
      <c r="G1432" t="s">
        <v>72</v>
      </c>
      <c r="H1432" t="s">
        <v>136</v>
      </c>
      <c r="I1432" t="s">
        <v>22</v>
      </c>
      <c r="J1432" t="s">
        <v>131</v>
      </c>
      <c r="K1432" t="s">
        <v>5592</v>
      </c>
      <c r="L1432" t="s">
        <v>5593</v>
      </c>
      <c r="M1432">
        <v>0.52972222199999996</v>
      </c>
      <c r="N1432">
        <v>1</v>
      </c>
      <c r="O1432">
        <v>2290</v>
      </c>
      <c r="P1432">
        <v>0</v>
      </c>
      <c r="Q1432">
        <v>0</v>
      </c>
      <c r="R1432">
        <v>0.52972200000000003</v>
      </c>
      <c r="S1432">
        <v>1213.0638879999999</v>
      </c>
      <c r="T1432">
        <v>0</v>
      </c>
      <c r="U1432">
        <v>0</v>
      </c>
    </row>
    <row r="1433" spans="1:21" x14ac:dyDescent="0.25">
      <c r="A1433" t="s">
        <v>5594</v>
      </c>
      <c r="B1433">
        <v>1</v>
      </c>
      <c r="C1433" t="s">
        <v>79</v>
      </c>
      <c r="D1433" t="s">
        <v>123</v>
      </c>
      <c r="E1433" t="s">
        <v>5595</v>
      </c>
      <c r="F1433" t="s">
        <v>166</v>
      </c>
      <c r="G1433" t="s">
        <v>72</v>
      </c>
      <c r="H1433" t="s">
        <v>136</v>
      </c>
      <c r="I1433" t="s">
        <v>22</v>
      </c>
      <c r="J1433" t="s">
        <v>131</v>
      </c>
      <c r="K1433" t="s">
        <v>5596</v>
      </c>
      <c r="L1433" t="s">
        <v>5597</v>
      </c>
      <c r="M1433">
        <v>1.2527777769999999</v>
      </c>
      <c r="N1433">
        <v>0</v>
      </c>
      <c r="O1433">
        <v>0</v>
      </c>
      <c r="P1433">
        <v>156</v>
      </c>
      <c r="Q1433">
        <v>0</v>
      </c>
      <c r="R1433">
        <v>0</v>
      </c>
      <c r="S1433">
        <v>0</v>
      </c>
      <c r="T1433">
        <v>195.433333</v>
      </c>
      <c r="U1433">
        <v>0</v>
      </c>
    </row>
    <row r="1434" spans="1:21" x14ac:dyDescent="0.25">
      <c r="A1434" t="s">
        <v>5598</v>
      </c>
      <c r="B1434">
        <v>1</v>
      </c>
      <c r="C1434" t="s">
        <v>78</v>
      </c>
      <c r="D1434" t="s">
        <v>81</v>
      </c>
      <c r="E1434" t="s">
        <v>5599</v>
      </c>
      <c r="F1434" t="s">
        <v>252</v>
      </c>
      <c r="G1434" t="s">
        <v>72</v>
      </c>
      <c r="H1434" t="s">
        <v>136</v>
      </c>
      <c r="I1434" t="s">
        <v>22</v>
      </c>
      <c r="J1434" t="s">
        <v>131</v>
      </c>
      <c r="K1434" t="s">
        <v>5600</v>
      </c>
      <c r="L1434" t="s">
        <v>5601</v>
      </c>
      <c r="M1434">
        <v>1.152222222</v>
      </c>
      <c r="N1434">
        <v>1</v>
      </c>
      <c r="O1434">
        <v>2848</v>
      </c>
      <c r="P1434">
        <v>0</v>
      </c>
      <c r="Q1434">
        <v>1</v>
      </c>
      <c r="R1434">
        <v>1.1522220000000001</v>
      </c>
      <c r="S1434">
        <v>3281.5288879999998</v>
      </c>
      <c r="T1434">
        <v>0</v>
      </c>
      <c r="U1434">
        <v>1.1522220000000001</v>
      </c>
    </row>
    <row r="1435" spans="1:21" x14ac:dyDescent="0.25">
      <c r="A1435" t="s">
        <v>5602</v>
      </c>
      <c r="B1435">
        <v>1</v>
      </c>
      <c r="C1435" t="s">
        <v>78</v>
      </c>
      <c r="D1435" t="s">
        <v>81</v>
      </c>
      <c r="E1435" t="s">
        <v>5582</v>
      </c>
      <c r="F1435" t="s">
        <v>252</v>
      </c>
      <c r="G1435" t="s">
        <v>72</v>
      </c>
      <c r="H1435" t="s">
        <v>136</v>
      </c>
      <c r="I1435" t="s">
        <v>22</v>
      </c>
      <c r="J1435" t="s">
        <v>131</v>
      </c>
      <c r="K1435" t="s">
        <v>5603</v>
      </c>
      <c r="L1435" t="s">
        <v>5604</v>
      </c>
      <c r="M1435">
        <v>0.71527777699999995</v>
      </c>
      <c r="N1435">
        <v>1</v>
      </c>
      <c r="O1435">
        <v>2290</v>
      </c>
      <c r="P1435">
        <v>0</v>
      </c>
      <c r="Q1435">
        <v>0</v>
      </c>
      <c r="R1435">
        <v>0.71527799999999997</v>
      </c>
      <c r="S1435">
        <v>1637.9861089999999</v>
      </c>
      <c r="T1435">
        <v>0</v>
      </c>
      <c r="U1435">
        <v>0</v>
      </c>
    </row>
    <row r="1436" spans="1:21" x14ac:dyDescent="0.25">
      <c r="A1436" t="s">
        <v>5605</v>
      </c>
      <c r="B1436">
        <v>1</v>
      </c>
      <c r="C1436" t="s">
        <v>78</v>
      </c>
      <c r="D1436" t="s">
        <v>81</v>
      </c>
      <c r="E1436" t="s">
        <v>5606</v>
      </c>
      <c r="F1436" t="s">
        <v>934</v>
      </c>
      <c r="G1436" t="s">
        <v>71</v>
      </c>
      <c r="H1436" t="s">
        <v>136</v>
      </c>
      <c r="I1436" t="s">
        <v>22</v>
      </c>
      <c r="J1436" t="s">
        <v>131</v>
      </c>
      <c r="K1436" t="s">
        <v>5607</v>
      </c>
      <c r="L1436" t="s">
        <v>5608</v>
      </c>
      <c r="M1436">
        <v>0.74833333300000004</v>
      </c>
      <c r="N1436">
        <v>0</v>
      </c>
      <c r="O1436">
        <v>1</v>
      </c>
      <c r="P1436">
        <v>0</v>
      </c>
      <c r="Q1436">
        <v>0</v>
      </c>
      <c r="R1436">
        <v>0</v>
      </c>
      <c r="S1436">
        <v>0.74833300000000003</v>
      </c>
      <c r="T1436">
        <v>0</v>
      </c>
      <c r="U1436">
        <v>0</v>
      </c>
    </row>
    <row r="1437" spans="1:21" x14ac:dyDescent="0.25">
      <c r="A1437" t="s">
        <v>5609</v>
      </c>
      <c r="B1437">
        <v>1</v>
      </c>
      <c r="C1437" t="s">
        <v>78</v>
      </c>
      <c r="D1437" t="s">
        <v>85</v>
      </c>
      <c r="E1437" t="s">
        <v>5610</v>
      </c>
      <c r="F1437" t="s">
        <v>247</v>
      </c>
      <c r="G1437" t="s">
        <v>71</v>
      </c>
      <c r="H1437" t="s">
        <v>136</v>
      </c>
      <c r="I1437" t="s">
        <v>22</v>
      </c>
      <c r="J1437" t="s">
        <v>221</v>
      </c>
      <c r="K1437" t="s">
        <v>5611</v>
      </c>
      <c r="L1437" t="s">
        <v>5612</v>
      </c>
      <c r="M1437">
        <v>8.1083333329999991</v>
      </c>
      <c r="N1437">
        <v>0</v>
      </c>
      <c r="O1437">
        <v>218</v>
      </c>
      <c r="P1437">
        <v>0</v>
      </c>
      <c r="Q1437">
        <v>0</v>
      </c>
      <c r="R1437">
        <v>0</v>
      </c>
      <c r="S1437">
        <v>1767.616667</v>
      </c>
      <c r="T1437">
        <v>0</v>
      </c>
      <c r="U1437">
        <v>0</v>
      </c>
    </row>
    <row r="1438" spans="1:21" x14ac:dyDescent="0.25">
      <c r="A1438" t="s">
        <v>5613</v>
      </c>
      <c r="B1438">
        <v>1</v>
      </c>
      <c r="C1438" t="s">
        <v>78</v>
      </c>
      <c r="D1438" t="s">
        <v>85</v>
      </c>
      <c r="E1438" t="s">
        <v>5614</v>
      </c>
      <c r="F1438" t="s">
        <v>921</v>
      </c>
      <c r="G1438" t="s">
        <v>71</v>
      </c>
      <c r="H1438" t="s">
        <v>136</v>
      </c>
      <c r="I1438" t="s">
        <v>22</v>
      </c>
      <c r="J1438" t="s">
        <v>131</v>
      </c>
      <c r="K1438" t="s">
        <v>5615</v>
      </c>
      <c r="L1438" t="s">
        <v>5616</v>
      </c>
      <c r="M1438">
        <v>0.78472222199999997</v>
      </c>
      <c r="N1438">
        <v>0</v>
      </c>
      <c r="O1438">
        <v>91</v>
      </c>
      <c r="P1438">
        <v>0</v>
      </c>
      <c r="Q1438">
        <v>0</v>
      </c>
      <c r="R1438">
        <v>0</v>
      </c>
      <c r="S1438">
        <v>71.409722000000002</v>
      </c>
      <c r="T1438">
        <v>0</v>
      </c>
      <c r="U1438">
        <v>0</v>
      </c>
    </row>
    <row r="1439" spans="1:21" x14ac:dyDescent="0.25">
      <c r="A1439" t="s">
        <v>5617</v>
      </c>
      <c r="B1439">
        <v>1</v>
      </c>
      <c r="C1439" t="s">
        <v>79</v>
      </c>
      <c r="D1439" t="s">
        <v>123</v>
      </c>
      <c r="E1439" t="s">
        <v>4793</v>
      </c>
      <c r="F1439" t="s">
        <v>166</v>
      </c>
      <c r="G1439" t="s">
        <v>72</v>
      </c>
      <c r="H1439" t="s">
        <v>136</v>
      </c>
      <c r="I1439" t="s">
        <v>22</v>
      </c>
      <c r="J1439" t="s">
        <v>131</v>
      </c>
      <c r="K1439" t="s">
        <v>5618</v>
      </c>
      <c r="L1439" t="s">
        <v>5619</v>
      </c>
      <c r="M1439">
        <v>3.5547222220000001</v>
      </c>
      <c r="N1439">
        <v>15</v>
      </c>
      <c r="O1439">
        <v>0</v>
      </c>
      <c r="P1439">
        <v>0</v>
      </c>
      <c r="Q1439">
        <v>0</v>
      </c>
      <c r="R1439">
        <v>53.320833</v>
      </c>
      <c r="S1439">
        <v>0</v>
      </c>
      <c r="T1439">
        <v>0</v>
      </c>
      <c r="U1439">
        <v>0</v>
      </c>
    </row>
    <row r="1440" spans="1:21" x14ac:dyDescent="0.25">
      <c r="A1440" t="s">
        <v>5620</v>
      </c>
      <c r="B1440">
        <v>1</v>
      </c>
      <c r="C1440" t="s">
        <v>78</v>
      </c>
      <c r="D1440" t="s">
        <v>82</v>
      </c>
      <c r="E1440" t="s">
        <v>5621</v>
      </c>
      <c r="F1440" t="s">
        <v>934</v>
      </c>
      <c r="G1440" t="s">
        <v>71</v>
      </c>
      <c r="H1440" t="s">
        <v>136</v>
      </c>
      <c r="I1440" t="s">
        <v>22</v>
      </c>
      <c r="J1440" t="s">
        <v>131</v>
      </c>
      <c r="K1440" t="s">
        <v>5622</v>
      </c>
      <c r="L1440" t="s">
        <v>5623</v>
      </c>
      <c r="M1440">
        <v>2.0652777769999999</v>
      </c>
      <c r="N1440">
        <v>0</v>
      </c>
      <c r="O1440">
        <v>21</v>
      </c>
      <c r="P1440">
        <v>0</v>
      </c>
      <c r="Q1440">
        <v>0</v>
      </c>
      <c r="R1440">
        <v>0</v>
      </c>
      <c r="S1440">
        <v>43.370832999999998</v>
      </c>
      <c r="T1440">
        <v>0</v>
      </c>
      <c r="U1440">
        <v>0</v>
      </c>
    </row>
    <row r="1441" spans="1:21" x14ac:dyDescent="0.25">
      <c r="A1441" t="s">
        <v>5624</v>
      </c>
      <c r="B1441">
        <v>1</v>
      </c>
      <c r="C1441" t="s">
        <v>78</v>
      </c>
      <c r="D1441" t="s">
        <v>81</v>
      </c>
      <c r="E1441" t="s">
        <v>5625</v>
      </c>
      <c r="F1441" t="s">
        <v>247</v>
      </c>
      <c r="G1441" t="s">
        <v>71</v>
      </c>
      <c r="H1441" t="s">
        <v>136</v>
      </c>
      <c r="I1441" t="s">
        <v>22</v>
      </c>
      <c r="J1441" t="s">
        <v>221</v>
      </c>
      <c r="K1441" t="s">
        <v>5626</v>
      </c>
      <c r="L1441" t="s">
        <v>5627</v>
      </c>
      <c r="M1441">
        <v>7.9411111109999997</v>
      </c>
      <c r="N1441">
        <v>0</v>
      </c>
      <c r="O1441">
        <v>55</v>
      </c>
      <c r="P1441">
        <v>0</v>
      </c>
      <c r="Q1441">
        <v>0</v>
      </c>
      <c r="R1441">
        <v>0</v>
      </c>
      <c r="S1441">
        <v>436.76111100000003</v>
      </c>
      <c r="T1441">
        <v>0</v>
      </c>
      <c r="U1441">
        <v>0</v>
      </c>
    </row>
    <row r="1442" spans="1:21" x14ac:dyDescent="0.25">
      <c r="A1442" t="s">
        <v>5628</v>
      </c>
      <c r="B1442">
        <v>1</v>
      </c>
      <c r="C1442" t="s">
        <v>78</v>
      </c>
      <c r="D1442" t="s">
        <v>94</v>
      </c>
      <c r="E1442" t="s">
        <v>5629</v>
      </c>
      <c r="F1442" t="s">
        <v>847</v>
      </c>
      <c r="G1442" t="s">
        <v>71</v>
      </c>
      <c r="H1442" t="s">
        <v>136</v>
      </c>
      <c r="I1442" t="s">
        <v>22</v>
      </c>
      <c r="J1442" t="s">
        <v>131</v>
      </c>
      <c r="K1442" t="s">
        <v>5630</v>
      </c>
      <c r="L1442" t="s">
        <v>5631</v>
      </c>
      <c r="M1442">
        <v>2.6458333330000001</v>
      </c>
      <c r="N1442">
        <v>0</v>
      </c>
      <c r="O1442">
        <v>1</v>
      </c>
      <c r="P1442">
        <v>0</v>
      </c>
      <c r="Q1442">
        <v>0</v>
      </c>
      <c r="R1442">
        <v>0</v>
      </c>
      <c r="S1442">
        <v>2.6458330000000001</v>
      </c>
      <c r="T1442">
        <v>0</v>
      </c>
      <c r="U1442">
        <v>0</v>
      </c>
    </row>
    <row r="1443" spans="1:21" x14ac:dyDescent="0.25">
      <c r="A1443" t="s">
        <v>5632</v>
      </c>
      <c r="B1443">
        <v>1</v>
      </c>
      <c r="C1443" t="s">
        <v>79</v>
      </c>
      <c r="D1443" t="s">
        <v>123</v>
      </c>
      <c r="E1443" t="s">
        <v>5633</v>
      </c>
      <c r="F1443" t="s">
        <v>934</v>
      </c>
      <c r="G1443" t="s">
        <v>71</v>
      </c>
      <c r="H1443" t="s">
        <v>136</v>
      </c>
      <c r="I1443" t="s">
        <v>22</v>
      </c>
      <c r="J1443" t="s">
        <v>131</v>
      </c>
      <c r="K1443" t="s">
        <v>5634</v>
      </c>
      <c r="L1443" t="s">
        <v>5635</v>
      </c>
      <c r="M1443">
        <v>0.94777777699999999</v>
      </c>
      <c r="N1443">
        <v>0</v>
      </c>
      <c r="O1443">
        <v>11</v>
      </c>
      <c r="P1443">
        <v>0</v>
      </c>
      <c r="Q1443">
        <v>0</v>
      </c>
      <c r="R1443">
        <v>0</v>
      </c>
      <c r="S1443">
        <v>10.425556</v>
      </c>
      <c r="T1443">
        <v>0</v>
      </c>
      <c r="U1443">
        <v>0</v>
      </c>
    </row>
    <row r="1444" spans="1:21" x14ac:dyDescent="0.25">
      <c r="A1444" t="s">
        <v>5636</v>
      </c>
      <c r="B1444">
        <v>1</v>
      </c>
      <c r="C1444" t="s">
        <v>78</v>
      </c>
      <c r="D1444" t="s">
        <v>80</v>
      </c>
      <c r="E1444" t="s">
        <v>5637</v>
      </c>
      <c r="F1444" t="s">
        <v>934</v>
      </c>
      <c r="G1444" t="s">
        <v>71</v>
      </c>
      <c r="H1444" t="s">
        <v>136</v>
      </c>
      <c r="I1444" t="s">
        <v>22</v>
      </c>
      <c r="J1444" t="s">
        <v>131</v>
      </c>
      <c r="K1444" t="s">
        <v>5638</v>
      </c>
      <c r="L1444" t="s">
        <v>5639</v>
      </c>
      <c r="M1444">
        <v>2.108333333</v>
      </c>
      <c r="N1444">
        <v>0</v>
      </c>
      <c r="O1444">
        <v>1</v>
      </c>
      <c r="P1444">
        <v>0</v>
      </c>
      <c r="Q1444">
        <v>0</v>
      </c>
      <c r="R1444">
        <v>0</v>
      </c>
      <c r="S1444">
        <v>2.108333</v>
      </c>
      <c r="T1444">
        <v>0</v>
      </c>
      <c r="U1444">
        <v>0</v>
      </c>
    </row>
    <row r="1445" spans="1:21" x14ac:dyDescent="0.25">
      <c r="A1445" t="s">
        <v>5640</v>
      </c>
      <c r="B1445">
        <v>1</v>
      </c>
      <c r="C1445" t="s">
        <v>78</v>
      </c>
      <c r="D1445" t="s">
        <v>103</v>
      </c>
      <c r="E1445" t="s">
        <v>5641</v>
      </c>
      <c r="F1445" t="s">
        <v>226</v>
      </c>
      <c r="G1445" t="s">
        <v>72</v>
      </c>
      <c r="H1445" t="s">
        <v>136</v>
      </c>
      <c r="I1445" t="s">
        <v>22</v>
      </c>
      <c r="J1445" t="s">
        <v>131</v>
      </c>
      <c r="K1445" t="s">
        <v>5642</v>
      </c>
      <c r="L1445" t="s">
        <v>5643</v>
      </c>
      <c r="M1445">
        <v>4.0947222219999997</v>
      </c>
      <c r="N1445">
        <v>0</v>
      </c>
      <c r="O1445">
        <v>0</v>
      </c>
      <c r="P1445">
        <v>1</v>
      </c>
      <c r="Q1445">
        <v>0</v>
      </c>
      <c r="R1445">
        <v>0</v>
      </c>
      <c r="S1445">
        <v>0</v>
      </c>
      <c r="T1445">
        <v>4.094722</v>
      </c>
      <c r="U1445">
        <v>0</v>
      </c>
    </row>
    <row r="1446" spans="1:21" x14ac:dyDescent="0.25">
      <c r="A1446" t="s">
        <v>5644</v>
      </c>
      <c r="B1446">
        <v>1</v>
      </c>
      <c r="C1446" t="s">
        <v>78</v>
      </c>
      <c r="D1446" t="s">
        <v>83</v>
      </c>
      <c r="E1446" t="s">
        <v>5645</v>
      </c>
      <c r="F1446" t="s">
        <v>313</v>
      </c>
      <c r="G1446" t="s">
        <v>71</v>
      </c>
      <c r="H1446" t="s">
        <v>136</v>
      </c>
      <c r="I1446" t="s">
        <v>22</v>
      </c>
      <c r="J1446" t="s">
        <v>131</v>
      </c>
      <c r="K1446" t="s">
        <v>5646</v>
      </c>
      <c r="L1446" t="s">
        <v>5647</v>
      </c>
      <c r="M1446">
        <v>0.73722222199999998</v>
      </c>
      <c r="N1446">
        <v>0</v>
      </c>
      <c r="O1446">
        <v>118</v>
      </c>
      <c r="P1446">
        <v>0</v>
      </c>
      <c r="Q1446">
        <v>0</v>
      </c>
      <c r="R1446">
        <v>0</v>
      </c>
      <c r="S1446">
        <v>86.992221999999998</v>
      </c>
      <c r="T1446">
        <v>0</v>
      </c>
      <c r="U1446">
        <v>0</v>
      </c>
    </row>
    <row r="1447" spans="1:21" x14ac:dyDescent="0.25">
      <c r="A1447" t="s">
        <v>5648</v>
      </c>
      <c r="B1447">
        <v>1</v>
      </c>
      <c r="C1447" t="s">
        <v>78</v>
      </c>
      <c r="D1447" t="s">
        <v>85</v>
      </c>
      <c r="E1447" t="s">
        <v>5649</v>
      </c>
      <c r="F1447" t="s">
        <v>362</v>
      </c>
      <c r="G1447" t="s">
        <v>71</v>
      </c>
      <c r="H1447" t="s">
        <v>136</v>
      </c>
      <c r="I1447" t="s">
        <v>22</v>
      </c>
      <c r="J1447" t="s">
        <v>131</v>
      </c>
      <c r="K1447" t="s">
        <v>5650</v>
      </c>
      <c r="L1447" t="s">
        <v>5651</v>
      </c>
      <c r="M1447">
        <v>0.45314722200000002</v>
      </c>
      <c r="N1447">
        <v>0</v>
      </c>
      <c r="O1447">
        <v>319</v>
      </c>
      <c r="P1447">
        <v>0</v>
      </c>
      <c r="Q1447">
        <v>0</v>
      </c>
      <c r="R1447">
        <v>0</v>
      </c>
      <c r="S1447">
        <v>144.55396400000001</v>
      </c>
      <c r="T1447">
        <v>0</v>
      </c>
      <c r="U1447">
        <v>0</v>
      </c>
    </row>
    <row r="1448" spans="1:21" x14ac:dyDescent="0.25">
      <c r="A1448" t="s">
        <v>5652</v>
      </c>
      <c r="B1448">
        <v>1</v>
      </c>
      <c r="C1448" t="s">
        <v>79</v>
      </c>
      <c r="D1448" t="s">
        <v>108</v>
      </c>
      <c r="E1448" t="s">
        <v>5653</v>
      </c>
      <c r="F1448" t="s">
        <v>231</v>
      </c>
      <c r="G1448" t="s">
        <v>71</v>
      </c>
      <c r="H1448" t="s">
        <v>136</v>
      </c>
      <c r="I1448" t="s">
        <v>22</v>
      </c>
      <c r="J1448" t="s">
        <v>131</v>
      </c>
      <c r="K1448" t="s">
        <v>5654</v>
      </c>
      <c r="L1448" t="s">
        <v>5655</v>
      </c>
      <c r="M1448">
        <v>0.63305555499999999</v>
      </c>
      <c r="N1448">
        <v>0</v>
      </c>
      <c r="O1448">
        <v>1</v>
      </c>
      <c r="P1448">
        <v>0</v>
      </c>
      <c r="Q1448">
        <v>0</v>
      </c>
      <c r="R1448">
        <v>0</v>
      </c>
      <c r="S1448">
        <v>0.63305599999999995</v>
      </c>
      <c r="T1448">
        <v>0</v>
      </c>
      <c r="U1448">
        <v>0</v>
      </c>
    </row>
    <row r="1449" spans="1:21" x14ac:dyDescent="0.25">
      <c r="A1449" t="s">
        <v>5656</v>
      </c>
      <c r="B1449">
        <v>1</v>
      </c>
      <c r="C1449" t="s">
        <v>78</v>
      </c>
      <c r="D1449" t="s">
        <v>80</v>
      </c>
      <c r="E1449" t="s">
        <v>5657</v>
      </c>
      <c r="F1449" t="s">
        <v>3351</v>
      </c>
      <c r="G1449" t="s">
        <v>71</v>
      </c>
      <c r="H1449" t="s">
        <v>136</v>
      </c>
      <c r="I1449" t="s">
        <v>22</v>
      </c>
      <c r="J1449" t="s">
        <v>131</v>
      </c>
      <c r="K1449" t="s">
        <v>5658</v>
      </c>
      <c r="L1449" t="s">
        <v>5659</v>
      </c>
      <c r="M1449">
        <v>1.4627777769999999</v>
      </c>
      <c r="N1449">
        <v>0</v>
      </c>
      <c r="O1449">
        <v>5</v>
      </c>
      <c r="P1449">
        <v>0</v>
      </c>
      <c r="Q1449">
        <v>0</v>
      </c>
      <c r="R1449">
        <v>0</v>
      </c>
      <c r="S1449">
        <v>7.3138889999999996</v>
      </c>
      <c r="T1449">
        <v>0</v>
      </c>
      <c r="U1449">
        <v>0</v>
      </c>
    </row>
    <row r="1450" spans="1:21" x14ac:dyDescent="0.25">
      <c r="A1450" t="s">
        <v>5660</v>
      </c>
      <c r="B1450">
        <v>1</v>
      </c>
      <c r="C1450" t="s">
        <v>78</v>
      </c>
      <c r="D1450" t="s">
        <v>81</v>
      </c>
      <c r="E1450" t="s">
        <v>5661</v>
      </c>
      <c r="F1450" t="s">
        <v>247</v>
      </c>
      <c r="G1450" t="s">
        <v>71</v>
      </c>
      <c r="H1450" t="s">
        <v>136</v>
      </c>
      <c r="I1450" t="s">
        <v>22</v>
      </c>
      <c r="J1450" t="s">
        <v>221</v>
      </c>
      <c r="K1450" t="s">
        <v>5662</v>
      </c>
      <c r="L1450" t="s">
        <v>5663</v>
      </c>
      <c r="M1450">
        <v>5.5666666659999997</v>
      </c>
      <c r="N1450">
        <v>0</v>
      </c>
      <c r="O1450">
        <v>542</v>
      </c>
      <c r="P1450">
        <v>0</v>
      </c>
      <c r="Q1450">
        <v>0</v>
      </c>
      <c r="R1450">
        <v>0</v>
      </c>
      <c r="S1450">
        <v>3017.1333330000002</v>
      </c>
      <c r="T1450">
        <v>0</v>
      </c>
      <c r="U1450">
        <v>0</v>
      </c>
    </row>
    <row r="1451" spans="1:21" x14ac:dyDescent="0.25">
      <c r="A1451" t="s">
        <v>5664</v>
      </c>
      <c r="B1451">
        <v>1</v>
      </c>
      <c r="C1451" t="s">
        <v>78</v>
      </c>
      <c r="D1451" t="s">
        <v>81</v>
      </c>
      <c r="E1451" t="s">
        <v>5665</v>
      </c>
      <c r="F1451" t="s">
        <v>296</v>
      </c>
      <c r="G1451" t="s">
        <v>71</v>
      </c>
      <c r="H1451" t="s">
        <v>136</v>
      </c>
      <c r="I1451" t="s">
        <v>22</v>
      </c>
      <c r="J1451" t="s">
        <v>221</v>
      </c>
      <c r="K1451" t="s">
        <v>5666</v>
      </c>
      <c r="L1451" t="s">
        <v>5667</v>
      </c>
      <c r="M1451">
        <v>1.777366666</v>
      </c>
      <c r="N1451">
        <v>0</v>
      </c>
      <c r="O1451">
        <v>558</v>
      </c>
      <c r="P1451">
        <v>0</v>
      </c>
      <c r="Q1451">
        <v>1</v>
      </c>
      <c r="R1451">
        <v>0</v>
      </c>
      <c r="S1451">
        <v>991.77059999999994</v>
      </c>
      <c r="T1451">
        <v>0</v>
      </c>
      <c r="U1451">
        <v>1.7773669999999999</v>
      </c>
    </row>
    <row r="1452" spans="1:21" x14ac:dyDescent="0.25">
      <c r="A1452" t="s">
        <v>5668</v>
      </c>
      <c r="B1452">
        <v>1</v>
      </c>
      <c r="C1452" t="s">
        <v>78</v>
      </c>
      <c r="D1452" t="s">
        <v>99</v>
      </c>
      <c r="E1452" t="s">
        <v>5669</v>
      </c>
      <c r="F1452" t="s">
        <v>934</v>
      </c>
      <c r="G1452" t="s">
        <v>71</v>
      </c>
      <c r="H1452" t="s">
        <v>136</v>
      </c>
      <c r="I1452" t="s">
        <v>22</v>
      </c>
      <c r="J1452" t="s">
        <v>131</v>
      </c>
      <c r="K1452" t="s">
        <v>5670</v>
      </c>
      <c r="L1452" t="s">
        <v>5671</v>
      </c>
      <c r="M1452">
        <v>0.95944444399999995</v>
      </c>
      <c r="N1452">
        <v>0</v>
      </c>
      <c r="O1452">
        <v>1</v>
      </c>
      <c r="P1452">
        <v>0</v>
      </c>
      <c r="Q1452">
        <v>0</v>
      </c>
      <c r="R1452">
        <v>0</v>
      </c>
      <c r="S1452">
        <v>0.95944399999999996</v>
      </c>
      <c r="T1452">
        <v>0</v>
      </c>
      <c r="U1452">
        <v>0</v>
      </c>
    </row>
    <row r="1453" spans="1:21" x14ac:dyDescent="0.25">
      <c r="A1453" t="s">
        <v>5672</v>
      </c>
      <c r="B1453">
        <v>1</v>
      </c>
      <c r="C1453" t="s">
        <v>78</v>
      </c>
      <c r="D1453" t="s">
        <v>83</v>
      </c>
      <c r="E1453" t="s">
        <v>5673</v>
      </c>
      <c r="F1453" t="s">
        <v>934</v>
      </c>
      <c r="G1453" t="s">
        <v>71</v>
      </c>
      <c r="H1453" t="s">
        <v>136</v>
      </c>
      <c r="I1453" t="s">
        <v>22</v>
      </c>
      <c r="J1453" t="s">
        <v>131</v>
      </c>
      <c r="K1453" t="s">
        <v>5674</v>
      </c>
      <c r="L1453" t="s">
        <v>5675</v>
      </c>
      <c r="M1453">
        <v>0.43638888799999997</v>
      </c>
      <c r="N1453">
        <v>0</v>
      </c>
      <c r="O1453">
        <v>4</v>
      </c>
      <c r="P1453">
        <v>0</v>
      </c>
      <c r="Q1453">
        <v>0</v>
      </c>
      <c r="R1453">
        <v>0</v>
      </c>
      <c r="S1453">
        <v>1.7455560000000001</v>
      </c>
      <c r="T1453">
        <v>0</v>
      </c>
      <c r="U1453">
        <v>0</v>
      </c>
    </row>
    <row r="1454" spans="1:21" x14ac:dyDescent="0.25">
      <c r="A1454" t="s">
        <v>5676</v>
      </c>
      <c r="B1454">
        <v>1</v>
      </c>
      <c r="C1454" t="s">
        <v>79</v>
      </c>
      <c r="D1454" t="s">
        <v>123</v>
      </c>
      <c r="E1454" t="s">
        <v>5677</v>
      </c>
      <c r="F1454" t="s">
        <v>847</v>
      </c>
      <c r="G1454" t="s">
        <v>71</v>
      </c>
      <c r="H1454" t="s">
        <v>136</v>
      </c>
      <c r="I1454" t="s">
        <v>22</v>
      </c>
      <c r="J1454" t="s">
        <v>131</v>
      </c>
      <c r="K1454" t="s">
        <v>5678</v>
      </c>
      <c r="L1454" t="s">
        <v>5679</v>
      </c>
      <c r="M1454">
        <v>2.5136111109999999</v>
      </c>
      <c r="N1454">
        <v>0</v>
      </c>
      <c r="O1454">
        <v>14</v>
      </c>
      <c r="P1454">
        <v>0</v>
      </c>
      <c r="Q1454">
        <v>0</v>
      </c>
      <c r="R1454">
        <v>0</v>
      </c>
      <c r="S1454">
        <v>35.190556000000001</v>
      </c>
      <c r="T1454">
        <v>0</v>
      </c>
      <c r="U1454">
        <v>0</v>
      </c>
    </row>
    <row r="1455" spans="1:21" x14ac:dyDescent="0.25">
      <c r="A1455" t="s">
        <v>5680</v>
      </c>
      <c r="B1455">
        <v>1</v>
      </c>
      <c r="C1455" t="s">
        <v>79</v>
      </c>
      <c r="D1455" t="s">
        <v>123</v>
      </c>
      <c r="E1455" t="s">
        <v>5681</v>
      </c>
      <c r="F1455" t="s">
        <v>847</v>
      </c>
      <c r="G1455" t="s">
        <v>71</v>
      </c>
      <c r="H1455" t="s">
        <v>136</v>
      </c>
      <c r="I1455" t="s">
        <v>22</v>
      </c>
      <c r="J1455" t="s">
        <v>131</v>
      </c>
      <c r="K1455" t="s">
        <v>5682</v>
      </c>
      <c r="L1455" t="s">
        <v>5683</v>
      </c>
      <c r="M1455">
        <v>0.505</v>
      </c>
      <c r="N1455">
        <v>0</v>
      </c>
      <c r="O1455">
        <v>3</v>
      </c>
      <c r="P1455">
        <v>0</v>
      </c>
      <c r="Q1455">
        <v>0</v>
      </c>
      <c r="R1455">
        <v>0</v>
      </c>
      <c r="S1455">
        <v>1.5149999999999999</v>
      </c>
      <c r="T1455">
        <v>0</v>
      </c>
      <c r="U1455">
        <v>0</v>
      </c>
    </row>
    <row r="1456" spans="1:21" x14ac:dyDescent="0.25">
      <c r="A1456" t="s">
        <v>5684</v>
      </c>
      <c r="B1456">
        <v>1</v>
      </c>
      <c r="C1456" t="s">
        <v>78</v>
      </c>
      <c r="D1456" t="s">
        <v>101</v>
      </c>
      <c r="E1456" t="s">
        <v>5685</v>
      </c>
      <c r="F1456" t="s">
        <v>847</v>
      </c>
      <c r="G1456" t="s">
        <v>71</v>
      </c>
      <c r="H1456" t="s">
        <v>136</v>
      </c>
      <c r="I1456" t="s">
        <v>22</v>
      </c>
      <c r="J1456" t="s">
        <v>131</v>
      </c>
      <c r="K1456" t="s">
        <v>5686</v>
      </c>
      <c r="L1456" t="s">
        <v>5687</v>
      </c>
      <c r="M1456">
        <v>28.340277777000001</v>
      </c>
      <c r="N1456">
        <v>0</v>
      </c>
      <c r="O1456">
        <v>5</v>
      </c>
      <c r="P1456">
        <v>0</v>
      </c>
      <c r="Q1456">
        <v>0</v>
      </c>
      <c r="R1456">
        <v>0</v>
      </c>
      <c r="S1456">
        <v>141.70138900000001</v>
      </c>
      <c r="T1456">
        <v>0</v>
      </c>
      <c r="U1456">
        <v>0</v>
      </c>
    </row>
    <row r="1457" spans="1:21" x14ac:dyDescent="0.25">
      <c r="A1457" t="s">
        <v>5688</v>
      </c>
      <c r="B1457">
        <v>1</v>
      </c>
      <c r="C1457" t="s">
        <v>78</v>
      </c>
      <c r="D1457" t="s">
        <v>90</v>
      </c>
      <c r="E1457" t="s">
        <v>5689</v>
      </c>
      <c r="F1457" t="s">
        <v>231</v>
      </c>
      <c r="G1457" t="s">
        <v>71</v>
      </c>
      <c r="H1457" t="s">
        <v>136</v>
      </c>
      <c r="I1457" t="s">
        <v>22</v>
      </c>
      <c r="J1457" t="s">
        <v>131</v>
      </c>
      <c r="K1457" t="s">
        <v>5690</v>
      </c>
      <c r="L1457" t="s">
        <v>5691</v>
      </c>
      <c r="M1457">
        <v>0.92361111100000004</v>
      </c>
      <c r="N1457">
        <v>0</v>
      </c>
      <c r="O1457">
        <v>0</v>
      </c>
      <c r="P1457">
        <v>0</v>
      </c>
      <c r="Q1457">
        <v>1</v>
      </c>
      <c r="R1457">
        <v>0</v>
      </c>
      <c r="S1457">
        <v>0</v>
      </c>
      <c r="T1457">
        <v>0</v>
      </c>
      <c r="U1457">
        <v>0.92361099999999996</v>
      </c>
    </row>
    <row r="1458" spans="1:21" x14ac:dyDescent="0.25">
      <c r="A1458" t="s">
        <v>5692</v>
      </c>
      <c r="B1458">
        <v>1</v>
      </c>
      <c r="C1458" t="s">
        <v>78</v>
      </c>
      <c r="D1458" t="s">
        <v>101</v>
      </c>
      <c r="E1458" t="s">
        <v>5693</v>
      </c>
      <c r="F1458" t="s">
        <v>231</v>
      </c>
      <c r="G1458" t="s">
        <v>71</v>
      </c>
      <c r="H1458" t="s">
        <v>136</v>
      </c>
      <c r="I1458" t="s">
        <v>22</v>
      </c>
      <c r="J1458" t="s">
        <v>131</v>
      </c>
      <c r="K1458" t="s">
        <v>5694</v>
      </c>
      <c r="L1458" t="s">
        <v>5695</v>
      </c>
      <c r="M1458">
        <v>2.1291666660000002</v>
      </c>
      <c r="N1458">
        <v>0</v>
      </c>
      <c r="O1458">
        <v>0</v>
      </c>
      <c r="P1458">
        <v>0</v>
      </c>
      <c r="Q1458">
        <v>3</v>
      </c>
      <c r="R1458">
        <v>0</v>
      </c>
      <c r="S1458">
        <v>0</v>
      </c>
      <c r="T1458">
        <v>0</v>
      </c>
      <c r="U1458">
        <v>6.3875000000000002</v>
      </c>
    </row>
    <row r="1459" spans="1:21" x14ac:dyDescent="0.25">
      <c r="A1459" t="s">
        <v>5696</v>
      </c>
      <c r="B1459">
        <v>1</v>
      </c>
      <c r="C1459" t="s">
        <v>78</v>
      </c>
      <c r="D1459" t="s">
        <v>80</v>
      </c>
      <c r="E1459" t="s">
        <v>5697</v>
      </c>
      <c r="F1459" t="s">
        <v>847</v>
      </c>
      <c r="G1459" t="s">
        <v>71</v>
      </c>
      <c r="H1459" t="s">
        <v>136</v>
      </c>
      <c r="I1459" t="s">
        <v>22</v>
      </c>
      <c r="J1459" t="s">
        <v>131</v>
      </c>
      <c r="K1459" t="s">
        <v>5698</v>
      </c>
      <c r="L1459" t="s">
        <v>5699</v>
      </c>
      <c r="M1459">
        <v>1.0347222220000001</v>
      </c>
      <c r="N1459">
        <v>0</v>
      </c>
      <c r="O1459">
        <v>1</v>
      </c>
      <c r="P1459">
        <v>0</v>
      </c>
      <c r="Q1459">
        <v>0</v>
      </c>
      <c r="R1459">
        <v>0</v>
      </c>
      <c r="S1459">
        <v>1.0347219999999999</v>
      </c>
      <c r="T1459">
        <v>0</v>
      </c>
      <c r="U1459">
        <v>0</v>
      </c>
    </row>
    <row r="1460" spans="1:21" x14ac:dyDescent="0.25">
      <c r="A1460" t="s">
        <v>5700</v>
      </c>
      <c r="B1460">
        <v>1</v>
      </c>
      <c r="C1460" t="s">
        <v>78</v>
      </c>
      <c r="D1460" t="s">
        <v>105</v>
      </c>
      <c r="E1460" t="s">
        <v>5701</v>
      </c>
      <c r="F1460" t="s">
        <v>847</v>
      </c>
      <c r="G1460" t="s">
        <v>71</v>
      </c>
      <c r="H1460" t="s">
        <v>136</v>
      </c>
      <c r="I1460" t="s">
        <v>22</v>
      </c>
      <c r="J1460" t="s">
        <v>131</v>
      </c>
      <c r="K1460" t="s">
        <v>5702</v>
      </c>
      <c r="L1460" t="s">
        <v>5703</v>
      </c>
      <c r="M1460">
        <v>1.805833333</v>
      </c>
      <c r="N1460">
        <v>0</v>
      </c>
      <c r="O1460">
        <v>1</v>
      </c>
      <c r="P1460">
        <v>0</v>
      </c>
      <c r="Q1460">
        <v>0</v>
      </c>
      <c r="R1460">
        <v>0</v>
      </c>
      <c r="S1460">
        <v>1.805833</v>
      </c>
      <c r="T1460">
        <v>0</v>
      </c>
      <c r="U1460">
        <v>0</v>
      </c>
    </row>
    <row r="1461" spans="1:21" x14ac:dyDescent="0.25">
      <c r="A1461" t="s">
        <v>5704</v>
      </c>
      <c r="B1461">
        <v>1</v>
      </c>
      <c r="C1461" t="s">
        <v>78</v>
      </c>
      <c r="D1461" t="s">
        <v>81</v>
      </c>
      <c r="E1461" t="s">
        <v>5705</v>
      </c>
      <c r="F1461" t="s">
        <v>2590</v>
      </c>
      <c r="G1461" t="s">
        <v>71</v>
      </c>
      <c r="H1461" t="s">
        <v>136</v>
      </c>
      <c r="I1461" t="s">
        <v>22</v>
      </c>
      <c r="J1461" t="s">
        <v>131</v>
      </c>
      <c r="K1461" t="s">
        <v>5706</v>
      </c>
      <c r="L1461" t="s">
        <v>5707</v>
      </c>
      <c r="M1461">
        <v>1.427777777</v>
      </c>
      <c r="N1461">
        <v>0</v>
      </c>
      <c r="O1461">
        <v>41</v>
      </c>
      <c r="P1461">
        <v>0</v>
      </c>
      <c r="Q1461">
        <v>0</v>
      </c>
      <c r="R1461">
        <v>0</v>
      </c>
      <c r="S1461">
        <v>58.538888999999998</v>
      </c>
      <c r="T1461">
        <v>0</v>
      </c>
      <c r="U1461">
        <v>0</v>
      </c>
    </row>
    <row r="1462" spans="1:21" x14ac:dyDescent="0.25">
      <c r="A1462" t="s">
        <v>5708</v>
      </c>
      <c r="B1462">
        <v>1</v>
      </c>
      <c r="C1462" t="s">
        <v>78</v>
      </c>
      <c r="D1462" t="s">
        <v>101</v>
      </c>
      <c r="E1462" t="s">
        <v>5709</v>
      </c>
      <c r="F1462" t="s">
        <v>296</v>
      </c>
      <c r="G1462" t="s">
        <v>72</v>
      </c>
      <c r="H1462" t="s">
        <v>136</v>
      </c>
      <c r="I1462" t="s">
        <v>22</v>
      </c>
      <c r="J1462" t="s">
        <v>221</v>
      </c>
      <c r="K1462" t="s">
        <v>5710</v>
      </c>
      <c r="L1462" t="s">
        <v>5711</v>
      </c>
      <c r="M1462">
        <v>5.2602377770000004</v>
      </c>
      <c r="N1462">
        <v>30</v>
      </c>
      <c r="O1462">
        <v>1079</v>
      </c>
      <c r="P1462">
        <v>37</v>
      </c>
      <c r="Q1462">
        <v>13</v>
      </c>
      <c r="R1462">
        <v>157.80713299999999</v>
      </c>
      <c r="S1462">
        <v>5675.7965610000001</v>
      </c>
      <c r="T1462">
        <v>194.62879799999999</v>
      </c>
      <c r="U1462">
        <v>68.383090999999993</v>
      </c>
    </row>
    <row r="1463" spans="1:21" x14ac:dyDescent="0.25">
      <c r="A1463" t="s">
        <v>5712</v>
      </c>
      <c r="B1463">
        <v>1</v>
      </c>
      <c r="C1463" t="s">
        <v>78</v>
      </c>
      <c r="D1463" t="s">
        <v>88</v>
      </c>
      <c r="E1463" t="s">
        <v>5713</v>
      </c>
      <c r="F1463" t="s">
        <v>921</v>
      </c>
      <c r="G1463" t="s">
        <v>71</v>
      </c>
      <c r="H1463" t="s">
        <v>136</v>
      </c>
      <c r="I1463" t="s">
        <v>22</v>
      </c>
      <c r="J1463" t="s">
        <v>131</v>
      </c>
      <c r="K1463" t="s">
        <v>5714</v>
      </c>
      <c r="L1463" t="s">
        <v>5715</v>
      </c>
      <c r="M1463">
        <v>0.80472222199999999</v>
      </c>
      <c r="N1463">
        <v>0</v>
      </c>
      <c r="O1463">
        <v>86</v>
      </c>
      <c r="P1463">
        <v>0</v>
      </c>
      <c r="Q1463">
        <v>0</v>
      </c>
      <c r="R1463">
        <v>0</v>
      </c>
      <c r="S1463">
        <v>69.206111000000007</v>
      </c>
      <c r="T1463">
        <v>0</v>
      </c>
      <c r="U1463">
        <v>0</v>
      </c>
    </row>
    <row r="1464" spans="1:21" x14ac:dyDescent="0.25">
      <c r="A1464" t="s">
        <v>5716</v>
      </c>
      <c r="B1464">
        <v>1</v>
      </c>
      <c r="C1464" t="s">
        <v>78</v>
      </c>
      <c r="D1464" t="s">
        <v>99</v>
      </c>
      <c r="E1464" t="s">
        <v>5717</v>
      </c>
      <c r="F1464" t="s">
        <v>921</v>
      </c>
      <c r="G1464" t="s">
        <v>71</v>
      </c>
      <c r="H1464" t="s">
        <v>136</v>
      </c>
      <c r="I1464" t="s">
        <v>22</v>
      </c>
      <c r="J1464" t="s">
        <v>131</v>
      </c>
      <c r="K1464" t="s">
        <v>5718</v>
      </c>
      <c r="L1464" t="s">
        <v>5719</v>
      </c>
      <c r="M1464">
        <v>2.8186111110000001</v>
      </c>
      <c r="N1464">
        <v>0</v>
      </c>
      <c r="O1464">
        <v>1</v>
      </c>
      <c r="P1464">
        <v>0</v>
      </c>
      <c r="Q1464">
        <v>0</v>
      </c>
      <c r="R1464">
        <v>0</v>
      </c>
      <c r="S1464">
        <v>2.8186110000000002</v>
      </c>
      <c r="T1464">
        <v>0</v>
      </c>
      <c r="U1464">
        <v>0</v>
      </c>
    </row>
    <row r="1465" spans="1:21" x14ac:dyDescent="0.25">
      <c r="A1465" t="s">
        <v>5720</v>
      </c>
      <c r="B1465">
        <v>1</v>
      </c>
      <c r="C1465" t="s">
        <v>78</v>
      </c>
      <c r="D1465" t="s">
        <v>99</v>
      </c>
      <c r="E1465" t="s">
        <v>5721</v>
      </c>
      <c r="F1465" t="s">
        <v>780</v>
      </c>
      <c r="G1465" t="s">
        <v>71</v>
      </c>
      <c r="H1465" t="s">
        <v>136</v>
      </c>
      <c r="I1465" t="s">
        <v>22</v>
      </c>
      <c r="J1465" t="s">
        <v>131</v>
      </c>
      <c r="K1465" t="s">
        <v>5722</v>
      </c>
      <c r="L1465" t="s">
        <v>5723</v>
      </c>
      <c r="M1465">
        <v>0.236666666</v>
      </c>
      <c r="N1465">
        <v>0</v>
      </c>
      <c r="O1465">
        <v>47</v>
      </c>
      <c r="P1465">
        <v>0</v>
      </c>
      <c r="Q1465">
        <v>0</v>
      </c>
      <c r="R1465">
        <v>0</v>
      </c>
      <c r="S1465">
        <v>11.123333000000001</v>
      </c>
      <c r="T1465">
        <v>0</v>
      </c>
      <c r="U1465">
        <v>0</v>
      </c>
    </row>
    <row r="1466" spans="1:21" x14ac:dyDescent="0.25">
      <c r="A1466" t="s">
        <v>5724</v>
      </c>
      <c r="B1466">
        <v>1</v>
      </c>
      <c r="C1466" t="s">
        <v>78</v>
      </c>
      <c r="D1466" t="s">
        <v>94</v>
      </c>
      <c r="E1466" t="s">
        <v>5725</v>
      </c>
      <c r="F1466" t="s">
        <v>231</v>
      </c>
      <c r="G1466" t="s">
        <v>71</v>
      </c>
      <c r="H1466" t="s">
        <v>136</v>
      </c>
      <c r="I1466" t="s">
        <v>22</v>
      </c>
      <c r="J1466" t="s">
        <v>131</v>
      </c>
      <c r="K1466" t="s">
        <v>5726</v>
      </c>
      <c r="L1466" t="s">
        <v>5727</v>
      </c>
      <c r="M1466">
        <v>1.5083333329999999</v>
      </c>
      <c r="N1466">
        <v>0</v>
      </c>
      <c r="O1466">
        <v>0</v>
      </c>
      <c r="P1466">
        <v>0</v>
      </c>
      <c r="Q1466">
        <v>1</v>
      </c>
      <c r="R1466">
        <v>0</v>
      </c>
      <c r="S1466">
        <v>0</v>
      </c>
      <c r="T1466">
        <v>0</v>
      </c>
      <c r="U1466">
        <v>1.5083329999999999</v>
      </c>
    </row>
    <row r="1467" spans="1:21" x14ac:dyDescent="0.25">
      <c r="A1467" t="s">
        <v>5728</v>
      </c>
      <c r="B1467">
        <v>1</v>
      </c>
      <c r="C1467" t="s">
        <v>78</v>
      </c>
      <c r="D1467" t="s">
        <v>101</v>
      </c>
      <c r="E1467" t="s">
        <v>5729</v>
      </c>
      <c r="F1467" t="s">
        <v>362</v>
      </c>
      <c r="G1467" t="s">
        <v>71</v>
      </c>
      <c r="H1467" t="s">
        <v>136</v>
      </c>
      <c r="I1467" t="s">
        <v>22</v>
      </c>
      <c r="J1467" t="s">
        <v>131</v>
      </c>
      <c r="K1467" t="s">
        <v>5730</v>
      </c>
      <c r="L1467" t="s">
        <v>5731</v>
      </c>
      <c r="M1467">
        <v>0.12350638799999999</v>
      </c>
      <c r="N1467">
        <v>0</v>
      </c>
      <c r="O1467">
        <v>1</v>
      </c>
      <c r="P1467">
        <v>0</v>
      </c>
      <c r="Q1467">
        <v>214</v>
      </c>
      <c r="R1467">
        <v>0</v>
      </c>
      <c r="S1467">
        <v>0.123506</v>
      </c>
      <c r="T1467">
        <v>0</v>
      </c>
      <c r="U1467">
        <v>26.430367</v>
      </c>
    </row>
    <row r="1468" spans="1:21" x14ac:dyDescent="0.25">
      <c r="A1468" t="s">
        <v>5732</v>
      </c>
      <c r="B1468">
        <v>1</v>
      </c>
      <c r="C1468" t="s">
        <v>78</v>
      </c>
      <c r="D1468" t="s">
        <v>90</v>
      </c>
      <c r="E1468" t="s">
        <v>5733</v>
      </c>
      <c r="F1468" t="s">
        <v>934</v>
      </c>
      <c r="G1468" t="s">
        <v>71</v>
      </c>
      <c r="H1468" t="s">
        <v>136</v>
      </c>
      <c r="I1468" t="s">
        <v>22</v>
      </c>
      <c r="J1468" t="s">
        <v>131</v>
      </c>
      <c r="K1468" t="s">
        <v>5734</v>
      </c>
      <c r="L1468" t="s">
        <v>5735</v>
      </c>
      <c r="M1468">
        <v>1.0491666660000001</v>
      </c>
      <c r="N1468">
        <v>0</v>
      </c>
      <c r="O1468">
        <v>1</v>
      </c>
      <c r="P1468">
        <v>0</v>
      </c>
      <c r="Q1468">
        <v>0</v>
      </c>
      <c r="R1468">
        <v>0</v>
      </c>
      <c r="S1468">
        <v>1.049167</v>
      </c>
      <c r="T1468">
        <v>0</v>
      </c>
      <c r="U1468">
        <v>0</v>
      </c>
    </row>
    <row r="1469" spans="1:21" x14ac:dyDescent="0.25">
      <c r="A1469" t="s">
        <v>5736</v>
      </c>
      <c r="B1469">
        <v>1</v>
      </c>
      <c r="C1469" t="s">
        <v>78</v>
      </c>
      <c r="D1469" t="s">
        <v>90</v>
      </c>
      <c r="E1469" t="s">
        <v>5737</v>
      </c>
      <c r="F1469" t="s">
        <v>231</v>
      </c>
      <c r="G1469" t="s">
        <v>71</v>
      </c>
      <c r="H1469" t="s">
        <v>136</v>
      </c>
      <c r="I1469" t="s">
        <v>22</v>
      </c>
      <c r="J1469" t="s">
        <v>131</v>
      </c>
      <c r="K1469" t="s">
        <v>5738</v>
      </c>
      <c r="L1469" t="s">
        <v>5739</v>
      </c>
      <c r="M1469">
        <v>1.8844444440000001</v>
      </c>
      <c r="N1469">
        <v>0</v>
      </c>
      <c r="O1469">
        <v>0</v>
      </c>
      <c r="P1469">
        <v>0</v>
      </c>
      <c r="Q1469">
        <v>1</v>
      </c>
      <c r="R1469">
        <v>0</v>
      </c>
      <c r="S1469">
        <v>0</v>
      </c>
      <c r="T1469">
        <v>0</v>
      </c>
      <c r="U1469">
        <v>1.884444</v>
      </c>
    </row>
    <row r="1470" spans="1:21" x14ac:dyDescent="0.25">
      <c r="A1470" t="s">
        <v>5740</v>
      </c>
      <c r="B1470">
        <v>1</v>
      </c>
      <c r="C1470" t="s">
        <v>78</v>
      </c>
      <c r="D1470" t="s">
        <v>95</v>
      </c>
      <c r="E1470" t="s">
        <v>5741</v>
      </c>
      <c r="F1470" t="s">
        <v>785</v>
      </c>
      <c r="G1470" t="s">
        <v>71</v>
      </c>
      <c r="H1470" t="s">
        <v>136</v>
      </c>
      <c r="I1470" t="s">
        <v>22</v>
      </c>
      <c r="J1470" t="s">
        <v>131</v>
      </c>
      <c r="K1470" t="s">
        <v>5742</v>
      </c>
      <c r="L1470" t="s">
        <v>5743</v>
      </c>
      <c r="M1470">
        <v>1.361388888</v>
      </c>
      <c r="N1470">
        <v>0</v>
      </c>
      <c r="O1470">
        <v>0</v>
      </c>
      <c r="P1470">
        <v>0</v>
      </c>
      <c r="Q1470">
        <v>20</v>
      </c>
      <c r="R1470">
        <v>0</v>
      </c>
      <c r="S1470">
        <v>0</v>
      </c>
      <c r="T1470">
        <v>0</v>
      </c>
      <c r="U1470">
        <v>27.227778000000001</v>
      </c>
    </row>
    <row r="1471" spans="1:21" x14ac:dyDescent="0.25">
      <c r="A1471" t="s">
        <v>5744</v>
      </c>
      <c r="B1471">
        <v>1</v>
      </c>
      <c r="C1471" t="s">
        <v>79</v>
      </c>
      <c r="D1471" t="s">
        <v>108</v>
      </c>
      <c r="E1471" t="s">
        <v>5745</v>
      </c>
      <c r="F1471" t="s">
        <v>934</v>
      </c>
      <c r="G1471" t="s">
        <v>71</v>
      </c>
      <c r="H1471" t="s">
        <v>136</v>
      </c>
      <c r="I1471" t="s">
        <v>22</v>
      </c>
      <c r="J1471" t="s">
        <v>131</v>
      </c>
      <c r="K1471" t="s">
        <v>5746</v>
      </c>
      <c r="L1471" t="s">
        <v>5747</v>
      </c>
      <c r="M1471">
        <v>0.95638888799999999</v>
      </c>
      <c r="N1471">
        <v>0</v>
      </c>
      <c r="O1471">
        <v>1</v>
      </c>
      <c r="P1471">
        <v>0</v>
      </c>
      <c r="Q1471">
        <v>0</v>
      </c>
      <c r="R1471">
        <v>0</v>
      </c>
      <c r="S1471">
        <v>0.95638900000000004</v>
      </c>
      <c r="T1471">
        <v>0</v>
      </c>
      <c r="U1471">
        <v>0</v>
      </c>
    </row>
    <row r="1472" spans="1:21" x14ac:dyDescent="0.25">
      <c r="A1472" t="s">
        <v>5748</v>
      </c>
      <c r="B1472">
        <v>1</v>
      </c>
      <c r="C1472" t="s">
        <v>78</v>
      </c>
      <c r="D1472" t="s">
        <v>101</v>
      </c>
      <c r="E1472" t="s">
        <v>5749</v>
      </c>
      <c r="F1472" t="s">
        <v>847</v>
      </c>
      <c r="G1472" t="s">
        <v>71</v>
      </c>
      <c r="H1472" t="s">
        <v>136</v>
      </c>
      <c r="I1472" t="s">
        <v>22</v>
      </c>
      <c r="J1472" t="s">
        <v>131</v>
      </c>
      <c r="K1472" t="s">
        <v>5750</v>
      </c>
      <c r="L1472" t="s">
        <v>5751</v>
      </c>
      <c r="M1472">
        <v>6.7608333329999999</v>
      </c>
      <c r="N1472">
        <v>0</v>
      </c>
      <c r="O1472">
        <v>5</v>
      </c>
      <c r="P1472">
        <v>0</v>
      </c>
      <c r="Q1472">
        <v>0</v>
      </c>
      <c r="R1472">
        <v>0</v>
      </c>
      <c r="S1472">
        <v>33.804167</v>
      </c>
      <c r="T1472">
        <v>0</v>
      </c>
      <c r="U1472">
        <v>0</v>
      </c>
    </row>
    <row r="1473" spans="1:21" x14ac:dyDescent="0.25">
      <c r="A1473" t="s">
        <v>5752</v>
      </c>
      <c r="B1473">
        <v>1</v>
      </c>
      <c r="C1473" t="s">
        <v>78</v>
      </c>
      <c r="D1473" t="s">
        <v>81</v>
      </c>
      <c r="E1473" t="s">
        <v>5753</v>
      </c>
      <c r="F1473" t="s">
        <v>231</v>
      </c>
      <c r="G1473" t="s">
        <v>71</v>
      </c>
      <c r="H1473" t="s">
        <v>136</v>
      </c>
      <c r="I1473" t="s">
        <v>22</v>
      </c>
      <c r="J1473" t="s">
        <v>131</v>
      </c>
      <c r="K1473" t="s">
        <v>5754</v>
      </c>
      <c r="L1473" t="s">
        <v>5755</v>
      </c>
      <c r="M1473">
        <v>0.80083333300000004</v>
      </c>
      <c r="N1473">
        <v>0</v>
      </c>
      <c r="O1473">
        <v>4</v>
      </c>
      <c r="P1473">
        <v>0</v>
      </c>
      <c r="Q1473">
        <v>0</v>
      </c>
      <c r="R1473">
        <v>0</v>
      </c>
      <c r="S1473">
        <v>3.2033330000000002</v>
      </c>
      <c r="T1473">
        <v>0</v>
      </c>
      <c r="U1473">
        <v>0</v>
      </c>
    </row>
    <row r="1474" spans="1:21" x14ac:dyDescent="0.25">
      <c r="A1474" t="s">
        <v>5756</v>
      </c>
      <c r="B1474">
        <v>1</v>
      </c>
      <c r="C1474" t="s">
        <v>78</v>
      </c>
      <c r="D1474" t="s">
        <v>101</v>
      </c>
      <c r="E1474" t="s">
        <v>5757</v>
      </c>
      <c r="F1474" t="s">
        <v>934</v>
      </c>
      <c r="G1474" t="s">
        <v>71</v>
      </c>
      <c r="H1474" t="s">
        <v>136</v>
      </c>
      <c r="I1474" t="s">
        <v>22</v>
      </c>
      <c r="J1474" t="s">
        <v>131</v>
      </c>
      <c r="K1474" t="s">
        <v>5758</v>
      </c>
      <c r="L1474" t="s">
        <v>5759</v>
      </c>
      <c r="M1474">
        <v>4.130833333</v>
      </c>
      <c r="N1474">
        <v>0</v>
      </c>
      <c r="O1474">
        <v>12</v>
      </c>
      <c r="P1474">
        <v>0</v>
      </c>
      <c r="Q1474">
        <v>0</v>
      </c>
      <c r="R1474">
        <v>0</v>
      </c>
      <c r="S1474">
        <v>49.57</v>
      </c>
      <c r="T1474">
        <v>0</v>
      </c>
      <c r="U1474">
        <v>0</v>
      </c>
    </row>
    <row r="1475" spans="1:21" x14ac:dyDescent="0.25">
      <c r="A1475" t="s">
        <v>5760</v>
      </c>
      <c r="B1475">
        <v>1</v>
      </c>
      <c r="C1475" t="s">
        <v>78</v>
      </c>
      <c r="D1475" t="s">
        <v>81</v>
      </c>
      <c r="E1475" t="s">
        <v>5761</v>
      </c>
      <c r="F1475" t="s">
        <v>129</v>
      </c>
      <c r="G1475" t="s">
        <v>72</v>
      </c>
      <c r="H1475" t="s">
        <v>136</v>
      </c>
      <c r="I1475" t="s">
        <v>22</v>
      </c>
      <c r="J1475" t="s">
        <v>131</v>
      </c>
      <c r="K1475" t="s">
        <v>5762</v>
      </c>
      <c r="L1475" t="s">
        <v>5763</v>
      </c>
      <c r="M1475">
        <v>0.32666666599999999</v>
      </c>
      <c r="N1475">
        <v>6</v>
      </c>
      <c r="O1475">
        <v>11600</v>
      </c>
      <c r="P1475">
        <v>0</v>
      </c>
      <c r="Q1475">
        <v>1</v>
      </c>
      <c r="R1475">
        <v>1.96</v>
      </c>
      <c r="S1475">
        <v>3789.3333259999999</v>
      </c>
      <c r="T1475">
        <v>0</v>
      </c>
      <c r="U1475">
        <v>0.32666699999999999</v>
      </c>
    </row>
    <row r="1476" spans="1:21" x14ac:dyDescent="0.25">
      <c r="A1476" t="s">
        <v>5764</v>
      </c>
      <c r="B1476">
        <v>1</v>
      </c>
      <c r="C1476" t="s">
        <v>78</v>
      </c>
      <c r="D1476" t="s">
        <v>81</v>
      </c>
      <c r="E1476" t="s">
        <v>4921</v>
      </c>
      <c r="F1476" t="s">
        <v>129</v>
      </c>
      <c r="G1476" t="s">
        <v>72</v>
      </c>
      <c r="H1476" t="s">
        <v>136</v>
      </c>
      <c r="I1476" t="s">
        <v>22</v>
      </c>
      <c r="J1476" t="s">
        <v>131</v>
      </c>
      <c r="K1476" t="s">
        <v>5765</v>
      </c>
      <c r="L1476" t="s">
        <v>5766</v>
      </c>
      <c r="M1476">
        <v>0.17249999999999999</v>
      </c>
      <c r="N1476">
        <v>1</v>
      </c>
      <c r="O1476">
        <v>4346</v>
      </c>
      <c r="P1476">
        <v>0</v>
      </c>
      <c r="Q1476">
        <v>1</v>
      </c>
      <c r="R1476">
        <v>0.17249999999999999</v>
      </c>
      <c r="S1476">
        <v>749.68499999999995</v>
      </c>
      <c r="T1476">
        <v>0</v>
      </c>
      <c r="U1476">
        <v>0.17249999999999999</v>
      </c>
    </row>
    <row r="1477" spans="1:21" x14ac:dyDescent="0.25">
      <c r="A1477" t="s">
        <v>5767</v>
      </c>
      <c r="B1477">
        <v>1</v>
      </c>
      <c r="C1477" t="s">
        <v>78</v>
      </c>
      <c r="D1477" t="s">
        <v>81</v>
      </c>
      <c r="E1477" t="s">
        <v>5768</v>
      </c>
      <c r="F1477" t="s">
        <v>2201</v>
      </c>
      <c r="G1477" t="s">
        <v>71</v>
      </c>
      <c r="H1477" t="s">
        <v>136</v>
      </c>
      <c r="I1477" t="s">
        <v>22</v>
      </c>
      <c r="J1477" t="s">
        <v>221</v>
      </c>
      <c r="K1477" t="s">
        <v>5769</v>
      </c>
      <c r="L1477" t="s">
        <v>5770</v>
      </c>
      <c r="M1477">
        <v>2.170833333</v>
      </c>
      <c r="N1477">
        <v>0</v>
      </c>
      <c r="O1477">
        <v>131</v>
      </c>
      <c r="P1477">
        <v>0</v>
      </c>
      <c r="Q1477">
        <v>0</v>
      </c>
      <c r="R1477">
        <v>0</v>
      </c>
      <c r="S1477">
        <v>284.379167</v>
      </c>
      <c r="T1477">
        <v>0</v>
      </c>
      <c r="U1477">
        <v>0</v>
      </c>
    </row>
    <row r="1478" spans="1:21" x14ac:dyDescent="0.25">
      <c r="A1478" t="s">
        <v>5771</v>
      </c>
      <c r="B1478">
        <v>1</v>
      </c>
      <c r="C1478" t="s">
        <v>78</v>
      </c>
      <c r="D1478" t="s">
        <v>81</v>
      </c>
      <c r="E1478" t="s">
        <v>5772</v>
      </c>
      <c r="F1478" t="s">
        <v>892</v>
      </c>
      <c r="G1478" t="s">
        <v>71</v>
      </c>
      <c r="H1478" t="s">
        <v>136</v>
      </c>
      <c r="I1478" t="s">
        <v>22</v>
      </c>
      <c r="J1478" t="s">
        <v>131</v>
      </c>
      <c r="K1478" t="s">
        <v>5773</v>
      </c>
      <c r="L1478" t="s">
        <v>5774</v>
      </c>
      <c r="M1478">
        <v>0.40588138800000001</v>
      </c>
      <c r="N1478">
        <v>0</v>
      </c>
      <c r="O1478">
        <v>494</v>
      </c>
      <c r="P1478">
        <v>0</v>
      </c>
      <c r="Q1478">
        <v>0</v>
      </c>
      <c r="R1478">
        <v>0</v>
      </c>
      <c r="S1478">
        <v>200.50540599999999</v>
      </c>
      <c r="T1478">
        <v>0</v>
      </c>
      <c r="U1478">
        <v>0</v>
      </c>
    </row>
    <row r="1479" spans="1:21" x14ac:dyDescent="0.25">
      <c r="A1479" t="s">
        <v>5775</v>
      </c>
      <c r="B1479">
        <v>1</v>
      </c>
      <c r="C1479" t="s">
        <v>79</v>
      </c>
      <c r="D1479" t="s">
        <v>108</v>
      </c>
      <c r="E1479" t="s">
        <v>5776</v>
      </c>
      <c r="F1479" t="s">
        <v>231</v>
      </c>
      <c r="G1479" t="s">
        <v>71</v>
      </c>
      <c r="H1479" t="s">
        <v>136</v>
      </c>
      <c r="I1479" t="s">
        <v>22</v>
      </c>
      <c r="J1479" t="s">
        <v>131</v>
      </c>
      <c r="K1479" t="s">
        <v>5777</v>
      </c>
      <c r="L1479" t="s">
        <v>5778</v>
      </c>
      <c r="M1479">
        <v>1.4694444440000001</v>
      </c>
      <c r="N1479">
        <v>0</v>
      </c>
      <c r="O1479">
        <v>1</v>
      </c>
      <c r="P1479">
        <v>0</v>
      </c>
      <c r="Q1479">
        <v>0</v>
      </c>
      <c r="R1479">
        <v>0</v>
      </c>
      <c r="S1479">
        <v>1.469444</v>
      </c>
      <c r="T1479">
        <v>0</v>
      </c>
      <c r="U1479">
        <v>0</v>
      </c>
    </row>
    <row r="1480" spans="1:21" x14ac:dyDescent="0.25">
      <c r="A1480" t="s">
        <v>5779</v>
      </c>
      <c r="B1480">
        <v>1</v>
      </c>
      <c r="C1480" t="s">
        <v>78</v>
      </c>
      <c r="D1480" t="s">
        <v>81</v>
      </c>
      <c r="E1480" t="s">
        <v>5780</v>
      </c>
      <c r="F1480" t="s">
        <v>129</v>
      </c>
      <c r="G1480" t="s">
        <v>72</v>
      </c>
      <c r="H1480" t="s">
        <v>136</v>
      </c>
      <c r="I1480" t="s">
        <v>22</v>
      </c>
      <c r="J1480" t="s">
        <v>131</v>
      </c>
      <c r="K1480" t="s">
        <v>5781</v>
      </c>
      <c r="L1480" t="s">
        <v>5782</v>
      </c>
      <c r="M1480">
        <v>0.100833333</v>
      </c>
      <c r="N1480">
        <v>3</v>
      </c>
      <c r="O1480">
        <v>85</v>
      </c>
      <c r="P1480">
        <v>0</v>
      </c>
      <c r="Q1480">
        <v>0</v>
      </c>
      <c r="R1480">
        <v>0.30249999999999999</v>
      </c>
      <c r="S1480">
        <v>8.5708330000000004</v>
      </c>
      <c r="T1480">
        <v>0</v>
      </c>
      <c r="U1480">
        <v>0</v>
      </c>
    </row>
    <row r="1481" spans="1:21" x14ac:dyDescent="0.25">
      <c r="A1481" t="s">
        <v>5783</v>
      </c>
      <c r="B1481">
        <v>1</v>
      </c>
      <c r="C1481" t="s">
        <v>78</v>
      </c>
      <c r="D1481" t="s">
        <v>103</v>
      </c>
      <c r="E1481" t="s">
        <v>5784</v>
      </c>
      <c r="F1481" t="s">
        <v>313</v>
      </c>
      <c r="G1481" t="s">
        <v>71</v>
      </c>
      <c r="H1481" t="s">
        <v>136</v>
      </c>
      <c r="I1481" t="s">
        <v>22</v>
      </c>
      <c r="J1481" t="s">
        <v>131</v>
      </c>
      <c r="K1481" t="s">
        <v>5785</v>
      </c>
      <c r="L1481" t="s">
        <v>5786</v>
      </c>
      <c r="M1481">
        <v>3.7805555549999998</v>
      </c>
      <c r="N1481">
        <v>0</v>
      </c>
      <c r="O1481">
        <v>43</v>
      </c>
      <c r="P1481">
        <v>0</v>
      </c>
      <c r="Q1481">
        <v>0</v>
      </c>
      <c r="R1481">
        <v>0</v>
      </c>
      <c r="S1481">
        <v>162.56388899999999</v>
      </c>
      <c r="T1481">
        <v>0</v>
      </c>
      <c r="U1481">
        <v>0</v>
      </c>
    </row>
    <row r="1482" spans="1:21" x14ac:dyDescent="0.25">
      <c r="A1482" t="s">
        <v>5787</v>
      </c>
      <c r="B1482">
        <v>1</v>
      </c>
      <c r="C1482" t="s">
        <v>78</v>
      </c>
      <c r="D1482" t="s">
        <v>101</v>
      </c>
      <c r="E1482" t="s">
        <v>5788</v>
      </c>
      <c r="F1482" t="s">
        <v>166</v>
      </c>
      <c r="G1482" t="s">
        <v>72</v>
      </c>
      <c r="H1482" t="s">
        <v>136</v>
      </c>
      <c r="I1482" t="s">
        <v>22</v>
      </c>
      <c r="J1482" t="s">
        <v>131</v>
      </c>
      <c r="K1482" t="s">
        <v>5789</v>
      </c>
      <c r="L1482" t="s">
        <v>5790</v>
      </c>
      <c r="M1482">
        <v>1.275833333</v>
      </c>
      <c r="N1482">
        <v>0</v>
      </c>
      <c r="O1482">
        <v>0</v>
      </c>
      <c r="P1482">
        <v>30</v>
      </c>
      <c r="Q1482">
        <v>1362</v>
      </c>
      <c r="R1482">
        <v>0</v>
      </c>
      <c r="S1482">
        <v>0</v>
      </c>
      <c r="T1482">
        <v>38.274999999999999</v>
      </c>
      <c r="U1482">
        <v>1737.6849999999999</v>
      </c>
    </row>
    <row r="1483" spans="1:21" x14ac:dyDescent="0.25">
      <c r="A1483" t="s">
        <v>5791</v>
      </c>
      <c r="B1483">
        <v>1</v>
      </c>
      <c r="C1483" t="s">
        <v>79</v>
      </c>
      <c r="D1483" t="s">
        <v>108</v>
      </c>
      <c r="E1483" t="s">
        <v>5792</v>
      </c>
      <c r="F1483" t="s">
        <v>231</v>
      </c>
      <c r="G1483" t="s">
        <v>71</v>
      </c>
      <c r="H1483" t="s">
        <v>136</v>
      </c>
      <c r="I1483" t="s">
        <v>22</v>
      </c>
      <c r="J1483" t="s">
        <v>131</v>
      </c>
      <c r="K1483" t="s">
        <v>5793</v>
      </c>
      <c r="L1483" t="s">
        <v>5794</v>
      </c>
      <c r="M1483">
        <v>2.8619444440000001</v>
      </c>
      <c r="N1483">
        <v>0</v>
      </c>
      <c r="O1483">
        <v>0</v>
      </c>
      <c r="P1483">
        <v>0</v>
      </c>
      <c r="Q1483">
        <v>1</v>
      </c>
      <c r="R1483">
        <v>0</v>
      </c>
      <c r="S1483">
        <v>0</v>
      </c>
      <c r="T1483">
        <v>0</v>
      </c>
      <c r="U1483">
        <v>2.8619439999999998</v>
      </c>
    </row>
    <row r="1484" spans="1:21" x14ac:dyDescent="0.25">
      <c r="A1484" t="s">
        <v>5795</v>
      </c>
      <c r="B1484">
        <v>1</v>
      </c>
      <c r="C1484" t="s">
        <v>78</v>
      </c>
      <c r="D1484" t="s">
        <v>101</v>
      </c>
      <c r="E1484" t="s">
        <v>5796</v>
      </c>
      <c r="F1484" t="s">
        <v>166</v>
      </c>
      <c r="G1484" t="s">
        <v>72</v>
      </c>
      <c r="H1484" t="s">
        <v>136</v>
      </c>
      <c r="I1484" t="s">
        <v>22</v>
      </c>
      <c r="J1484" t="s">
        <v>131</v>
      </c>
      <c r="K1484" t="s">
        <v>5797</v>
      </c>
      <c r="L1484" t="s">
        <v>5798</v>
      </c>
      <c r="M1484">
        <v>0.498611111</v>
      </c>
      <c r="N1484">
        <v>0</v>
      </c>
      <c r="O1484">
        <v>0</v>
      </c>
      <c r="P1484">
        <v>1</v>
      </c>
      <c r="Q1484">
        <v>273</v>
      </c>
      <c r="R1484">
        <v>0</v>
      </c>
      <c r="S1484">
        <v>0</v>
      </c>
      <c r="T1484">
        <v>0.49861100000000003</v>
      </c>
      <c r="U1484">
        <v>136.120833</v>
      </c>
    </row>
    <row r="1485" spans="1:21" x14ac:dyDescent="0.25">
      <c r="A1485" t="s">
        <v>5799</v>
      </c>
      <c r="B1485">
        <v>1</v>
      </c>
      <c r="C1485" t="s">
        <v>78</v>
      </c>
      <c r="D1485" t="s">
        <v>83</v>
      </c>
      <c r="E1485" t="s">
        <v>5800</v>
      </c>
      <c r="F1485" t="s">
        <v>2102</v>
      </c>
      <c r="G1485" t="s">
        <v>71</v>
      </c>
      <c r="H1485" t="s">
        <v>136</v>
      </c>
      <c r="I1485" t="s">
        <v>22</v>
      </c>
      <c r="J1485" t="s">
        <v>131</v>
      </c>
      <c r="K1485" t="s">
        <v>5801</v>
      </c>
      <c r="L1485" t="s">
        <v>5802</v>
      </c>
      <c r="M1485">
        <v>1.5122222219999999</v>
      </c>
      <c r="N1485">
        <v>0</v>
      </c>
      <c r="O1485">
        <v>121</v>
      </c>
      <c r="P1485">
        <v>0</v>
      </c>
      <c r="Q1485">
        <v>0</v>
      </c>
      <c r="R1485">
        <v>0</v>
      </c>
      <c r="S1485">
        <v>182.97888900000001</v>
      </c>
      <c r="T1485">
        <v>0</v>
      </c>
      <c r="U1485">
        <v>0</v>
      </c>
    </row>
    <row r="1486" spans="1:21" x14ac:dyDescent="0.25">
      <c r="A1486" t="s">
        <v>5803</v>
      </c>
      <c r="B1486">
        <v>1</v>
      </c>
      <c r="C1486" t="s">
        <v>78</v>
      </c>
      <c r="D1486" t="s">
        <v>83</v>
      </c>
      <c r="E1486" t="s">
        <v>5804</v>
      </c>
      <c r="F1486" t="s">
        <v>921</v>
      </c>
      <c r="G1486" t="s">
        <v>71</v>
      </c>
      <c r="H1486" t="s">
        <v>136</v>
      </c>
      <c r="I1486" t="s">
        <v>22</v>
      </c>
      <c r="J1486" t="s">
        <v>131</v>
      </c>
      <c r="K1486" t="s">
        <v>5805</v>
      </c>
      <c r="L1486" t="s">
        <v>5806</v>
      </c>
      <c r="M1486">
        <v>0.86861111099999999</v>
      </c>
      <c r="N1486">
        <v>0</v>
      </c>
      <c r="O1486">
        <v>596</v>
      </c>
      <c r="P1486">
        <v>0</v>
      </c>
      <c r="Q1486">
        <v>0</v>
      </c>
      <c r="R1486">
        <v>0</v>
      </c>
      <c r="S1486">
        <v>517.69222200000002</v>
      </c>
      <c r="T1486">
        <v>0</v>
      </c>
      <c r="U1486">
        <v>0</v>
      </c>
    </row>
    <row r="1487" spans="1:21" x14ac:dyDescent="0.25">
      <c r="A1487" t="s">
        <v>5807</v>
      </c>
      <c r="B1487">
        <v>1</v>
      </c>
      <c r="C1487" t="s">
        <v>78</v>
      </c>
      <c r="D1487" t="s">
        <v>91</v>
      </c>
      <c r="E1487" t="s">
        <v>5808</v>
      </c>
      <c r="F1487" t="s">
        <v>166</v>
      </c>
      <c r="G1487" t="s">
        <v>72</v>
      </c>
      <c r="H1487" t="s">
        <v>136</v>
      </c>
      <c r="I1487" t="s">
        <v>22</v>
      </c>
      <c r="J1487" t="s">
        <v>131</v>
      </c>
      <c r="K1487" t="s">
        <v>5809</v>
      </c>
      <c r="L1487" t="s">
        <v>5810</v>
      </c>
      <c r="M1487">
        <v>0.71972222200000002</v>
      </c>
      <c r="N1487">
        <v>2</v>
      </c>
      <c r="O1487">
        <v>732</v>
      </c>
      <c r="P1487">
        <v>11</v>
      </c>
      <c r="Q1487">
        <v>1033</v>
      </c>
      <c r="R1487">
        <v>1.4394439999999999</v>
      </c>
      <c r="S1487">
        <v>526.83666700000003</v>
      </c>
      <c r="T1487">
        <v>7.916944</v>
      </c>
      <c r="U1487">
        <v>743.47305500000004</v>
      </c>
    </row>
    <row r="1488" spans="1:21" x14ac:dyDescent="0.25">
      <c r="A1488" t="s">
        <v>5811</v>
      </c>
      <c r="B1488">
        <v>1</v>
      </c>
      <c r="C1488" t="s">
        <v>78</v>
      </c>
      <c r="D1488" t="s">
        <v>101</v>
      </c>
      <c r="E1488" t="s">
        <v>5812</v>
      </c>
      <c r="F1488" t="s">
        <v>166</v>
      </c>
      <c r="G1488" t="s">
        <v>72</v>
      </c>
      <c r="H1488" t="s">
        <v>136</v>
      </c>
      <c r="I1488" t="s">
        <v>22</v>
      </c>
      <c r="J1488" t="s">
        <v>131</v>
      </c>
      <c r="K1488" t="s">
        <v>5813</v>
      </c>
      <c r="L1488" t="s">
        <v>5814</v>
      </c>
      <c r="M1488">
        <v>0.59428333300000002</v>
      </c>
      <c r="N1488">
        <v>0</v>
      </c>
      <c r="O1488">
        <v>1</v>
      </c>
      <c r="P1488">
        <v>29</v>
      </c>
      <c r="Q1488">
        <v>307</v>
      </c>
      <c r="R1488">
        <v>0</v>
      </c>
      <c r="S1488">
        <v>0.59428300000000001</v>
      </c>
      <c r="T1488">
        <v>17.234217000000001</v>
      </c>
      <c r="U1488">
        <v>182.44498300000001</v>
      </c>
    </row>
    <row r="1489" spans="1:21" x14ac:dyDescent="0.25">
      <c r="A1489" t="s">
        <v>5815</v>
      </c>
      <c r="B1489">
        <v>1</v>
      </c>
      <c r="C1489" t="s">
        <v>78</v>
      </c>
      <c r="D1489" t="s">
        <v>81</v>
      </c>
      <c r="E1489" t="s">
        <v>5816</v>
      </c>
      <c r="F1489" t="s">
        <v>934</v>
      </c>
      <c r="G1489" t="s">
        <v>71</v>
      </c>
      <c r="H1489" t="s">
        <v>136</v>
      </c>
      <c r="I1489" t="s">
        <v>22</v>
      </c>
      <c r="J1489" t="s">
        <v>131</v>
      </c>
      <c r="K1489" t="s">
        <v>5817</v>
      </c>
      <c r="L1489" t="s">
        <v>5818</v>
      </c>
      <c r="M1489">
        <v>1.243055555</v>
      </c>
      <c r="N1489">
        <v>0</v>
      </c>
      <c r="O1489">
        <v>18</v>
      </c>
      <c r="P1489">
        <v>0</v>
      </c>
      <c r="Q1489">
        <v>0</v>
      </c>
      <c r="R1489">
        <v>0</v>
      </c>
      <c r="S1489">
        <v>22.375</v>
      </c>
      <c r="T1489">
        <v>0</v>
      </c>
      <c r="U1489">
        <v>0</v>
      </c>
    </row>
    <row r="1490" spans="1:21" x14ac:dyDescent="0.25">
      <c r="A1490" t="s">
        <v>5819</v>
      </c>
      <c r="B1490">
        <v>1</v>
      </c>
      <c r="C1490" t="s">
        <v>78</v>
      </c>
      <c r="D1490" t="s">
        <v>92</v>
      </c>
      <c r="E1490" t="s">
        <v>5820</v>
      </c>
      <c r="F1490" t="s">
        <v>226</v>
      </c>
      <c r="G1490" t="s">
        <v>72</v>
      </c>
      <c r="H1490" t="s">
        <v>136</v>
      </c>
      <c r="I1490" t="s">
        <v>22</v>
      </c>
      <c r="J1490" t="s">
        <v>131</v>
      </c>
      <c r="K1490" t="s">
        <v>5821</v>
      </c>
      <c r="L1490" t="s">
        <v>5822</v>
      </c>
      <c r="M1490">
        <v>1.7136111110000001</v>
      </c>
      <c r="N1490">
        <v>0</v>
      </c>
      <c r="O1490">
        <v>0</v>
      </c>
      <c r="P1490">
        <v>1</v>
      </c>
      <c r="Q1490">
        <v>0</v>
      </c>
      <c r="R1490">
        <v>0</v>
      </c>
      <c r="S1490">
        <v>0</v>
      </c>
      <c r="T1490">
        <v>1.713611</v>
      </c>
      <c r="U1490">
        <v>0</v>
      </c>
    </row>
    <row r="1491" spans="1:21" x14ac:dyDescent="0.25">
      <c r="A1491" t="s">
        <v>5823</v>
      </c>
      <c r="B1491">
        <v>1</v>
      </c>
      <c r="C1491" t="s">
        <v>78</v>
      </c>
      <c r="D1491" t="s">
        <v>92</v>
      </c>
      <c r="E1491" t="s">
        <v>5824</v>
      </c>
      <c r="F1491" t="s">
        <v>166</v>
      </c>
      <c r="G1491" t="s">
        <v>72</v>
      </c>
      <c r="H1491" t="s">
        <v>136</v>
      </c>
      <c r="I1491" t="s">
        <v>22</v>
      </c>
      <c r="J1491" t="s">
        <v>131</v>
      </c>
      <c r="K1491" t="s">
        <v>5825</v>
      </c>
      <c r="L1491" t="s">
        <v>5826</v>
      </c>
      <c r="M1491">
        <v>1.231666666</v>
      </c>
      <c r="N1491">
        <v>0</v>
      </c>
      <c r="O1491">
        <v>0</v>
      </c>
      <c r="P1491">
        <v>9</v>
      </c>
      <c r="Q1491">
        <v>36</v>
      </c>
      <c r="R1491">
        <v>0</v>
      </c>
      <c r="S1491">
        <v>0</v>
      </c>
      <c r="T1491">
        <v>11.085000000000001</v>
      </c>
      <c r="U1491">
        <v>44.34</v>
      </c>
    </row>
    <row r="1492" spans="1:21" x14ac:dyDescent="0.25">
      <c r="A1492" t="s">
        <v>5827</v>
      </c>
      <c r="B1492">
        <v>1</v>
      </c>
      <c r="C1492" t="s">
        <v>78</v>
      </c>
      <c r="D1492" t="s">
        <v>94</v>
      </c>
      <c r="E1492" t="s">
        <v>5828</v>
      </c>
      <c r="F1492" t="s">
        <v>231</v>
      </c>
      <c r="G1492" t="s">
        <v>71</v>
      </c>
      <c r="H1492" t="s">
        <v>136</v>
      </c>
      <c r="I1492" t="s">
        <v>22</v>
      </c>
      <c r="J1492" t="s">
        <v>131</v>
      </c>
      <c r="K1492" t="s">
        <v>5829</v>
      </c>
      <c r="L1492" t="s">
        <v>5830</v>
      </c>
      <c r="M1492">
        <v>2.0958333329999999</v>
      </c>
      <c r="N1492">
        <v>0</v>
      </c>
      <c r="O1492">
        <v>5</v>
      </c>
      <c r="P1492">
        <v>0</v>
      </c>
      <c r="Q1492">
        <v>0</v>
      </c>
      <c r="R1492">
        <v>0</v>
      </c>
      <c r="S1492">
        <v>10.479167</v>
      </c>
      <c r="T1492">
        <v>0</v>
      </c>
      <c r="U1492">
        <v>0</v>
      </c>
    </row>
    <row r="1493" spans="1:21" x14ac:dyDescent="0.25">
      <c r="A1493" t="s">
        <v>5831</v>
      </c>
      <c r="B1493">
        <v>1</v>
      </c>
      <c r="C1493" t="s">
        <v>78</v>
      </c>
      <c r="D1493" t="s">
        <v>105</v>
      </c>
      <c r="E1493" t="s">
        <v>5832</v>
      </c>
      <c r="F1493" t="s">
        <v>313</v>
      </c>
      <c r="G1493" t="s">
        <v>71</v>
      </c>
      <c r="H1493" t="s">
        <v>136</v>
      </c>
      <c r="I1493" t="s">
        <v>22</v>
      </c>
      <c r="J1493" t="s">
        <v>131</v>
      </c>
      <c r="K1493" t="s">
        <v>5833</v>
      </c>
      <c r="L1493" t="s">
        <v>5834</v>
      </c>
      <c r="M1493">
        <v>0.96194444400000001</v>
      </c>
      <c r="N1493">
        <v>0</v>
      </c>
      <c r="O1493">
        <v>130</v>
      </c>
      <c r="P1493">
        <v>0</v>
      </c>
      <c r="Q1493">
        <v>0</v>
      </c>
      <c r="R1493">
        <v>0</v>
      </c>
      <c r="S1493">
        <v>125.052778</v>
      </c>
      <c r="T1493">
        <v>0</v>
      </c>
      <c r="U1493">
        <v>0</v>
      </c>
    </row>
    <row r="1494" spans="1:21" x14ac:dyDescent="0.25">
      <c r="A1494" t="s">
        <v>5835</v>
      </c>
      <c r="B1494">
        <v>1</v>
      </c>
      <c r="C1494" t="s">
        <v>78</v>
      </c>
      <c r="D1494" t="s">
        <v>105</v>
      </c>
      <c r="E1494" t="s">
        <v>5836</v>
      </c>
      <c r="F1494" t="s">
        <v>313</v>
      </c>
      <c r="G1494" t="s">
        <v>71</v>
      </c>
      <c r="H1494" t="s">
        <v>136</v>
      </c>
      <c r="I1494" t="s">
        <v>22</v>
      </c>
      <c r="J1494" t="s">
        <v>131</v>
      </c>
      <c r="K1494" t="s">
        <v>5837</v>
      </c>
      <c r="L1494" t="s">
        <v>5838</v>
      </c>
      <c r="M1494">
        <v>1.1613888880000001</v>
      </c>
      <c r="N1494">
        <v>0</v>
      </c>
      <c r="O1494">
        <v>104</v>
      </c>
      <c r="P1494">
        <v>0</v>
      </c>
      <c r="Q1494">
        <v>0</v>
      </c>
      <c r="R1494">
        <v>0</v>
      </c>
      <c r="S1494">
        <v>120.78444399999999</v>
      </c>
      <c r="T1494">
        <v>0</v>
      </c>
      <c r="U1494">
        <v>0</v>
      </c>
    </row>
    <row r="1495" spans="1:21" x14ac:dyDescent="0.25">
      <c r="A1495" t="s">
        <v>5839</v>
      </c>
      <c r="B1495">
        <v>1</v>
      </c>
      <c r="C1495" t="s">
        <v>78</v>
      </c>
      <c r="D1495" t="s">
        <v>105</v>
      </c>
      <c r="E1495" t="s">
        <v>5836</v>
      </c>
      <c r="F1495" t="s">
        <v>313</v>
      </c>
      <c r="G1495" t="s">
        <v>71</v>
      </c>
      <c r="H1495" t="s">
        <v>136</v>
      </c>
      <c r="I1495" t="s">
        <v>22</v>
      </c>
      <c r="J1495" t="s">
        <v>131</v>
      </c>
      <c r="K1495" t="s">
        <v>5840</v>
      </c>
      <c r="L1495" t="s">
        <v>5841</v>
      </c>
      <c r="M1495">
        <v>1.422222222</v>
      </c>
      <c r="N1495">
        <v>0</v>
      </c>
      <c r="O1495">
        <v>104</v>
      </c>
      <c r="P1495">
        <v>0</v>
      </c>
      <c r="Q1495">
        <v>0</v>
      </c>
      <c r="R1495">
        <v>0</v>
      </c>
      <c r="S1495">
        <v>147.91111100000001</v>
      </c>
      <c r="T1495">
        <v>0</v>
      </c>
      <c r="U1495">
        <v>0</v>
      </c>
    </row>
    <row r="1496" spans="1:21" x14ac:dyDescent="0.25">
      <c r="A1496" t="s">
        <v>5842</v>
      </c>
      <c r="B1496">
        <v>1</v>
      </c>
      <c r="C1496" t="s">
        <v>78</v>
      </c>
      <c r="D1496" t="s">
        <v>102</v>
      </c>
      <c r="E1496" t="s">
        <v>4180</v>
      </c>
      <c r="F1496" t="s">
        <v>129</v>
      </c>
      <c r="G1496" t="s">
        <v>72</v>
      </c>
      <c r="H1496" t="s">
        <v>136</v>
      </c>
      <c r="I1496" t="s">
        <v>22</v>
      </c>
      <c r="J1496" t="s">
        <v>131</v>
      </c>
      <c r="K1496" t="s">
        <v>5843</v>
      </c>
      <c r="L1496" t="s">
        <v>5844</v>
      </c>
      <c r="M1496">
        <v>0.56805555500000005</v>
      </c>
      <c r="N1496">
        <v>5</v>
      </c>
      <c r="O1496">
        <v>3915</v>
      </c>
      <c r="P1496">
        <v>97</v>
      </c>
      <c r="Q1496">
        <v>1508</v>
      </c>
      <c r="R1496">
        <v>2.8402780000000001</v>
      </c>
      <c r="S1496">
        <v>2223.9374979999998</v>
      </c>
      <c r="T1496">
        <v>55.101388999999998</v>
      </c>
      <c r="U1496">
        <v>856.62777700000004</v>
      </c>
    </row>
    <row r="1497" spans="1:21" x14ac:dyDescent="0.25">
      <c r="A1497" t="s">
        <v>5845</v>
      </c>
      <c r="B1497">
        <v>1</v>
      </c>
      <c r="C1497" t="s">
        <v>79</v>
      </c>
      <c r="D1497" t="s">
        <v>124</v>
      </c>
      <c r="E1497" t="s">
        <v>5846</v>
      </c>
      <c r="F1497" t="s">
        <v>226</v>
      </c>
      <c r="G1497" t="s">
        <v>72</v>
      </c>
      <c r="H1497" t="s">
        <v>136</v>
      </c>
      <c r="I1497" t="s">
        <v>22</v>
      </c>
      <c r="J1497" t="s">
        <v>131</v>
      </c>
      <c r="K1497" t="s">
        <v>5847</v>
      </c>
      <c r="L1497" t="s">
        <v>5848</v>
      </c>
      <c r="M1497">
        <v>0.56333333299999999</v>
      </c>
      <c r="N1497">
        <v>5</v>
      </c>
      <c r="O1497">
        <v>0</v>
      </c>
      <c r="P1497">
        <v>0</v>
      </c>
      <c r="Q1497">
        <v>0</v>
      </c>
      <c r="R1497">
        <v>2.8166669999999998</v>
      </c>
      <c r="S1497">
        <v>0</v>
      </c>
      <c r="T1497">
        <v>0</v>
      </c>
      <c r="U1497">
        <v>0</v>
      </c>
    </row>
    <row r="1498" spans="1:21" x14ac:dyDescent="0.25">
      <c r="A1498" t="s">
        <v>5849</v>
      </c>
      <c r="B1498">
        <v>1</v>
      </c>
      <c r="C1498" t="s">
        <v>79</v>
      </c>
      <c r="D1498" t="s">
        <v>124</v>
      </c>
      <c r="E1498" t="s">
        <v>5850</v>
      </c>
      <c r="F1498" t="s">
        <v>367</v>
      </c>
      <c r="G1498" t="s">
        <v>72</v>
      </c>
      <c r="H1498" t="s">
        <v>136</v>
      </c>
      <c r="I1498" t="s">
        <v>22</v>
      </c>
      <c r="J1498" t="s">
        <v>131</v>
      </c>
      <c r="K1498" t="s">
        <v>5851</v>
      </c>
      <c r="L1498" t="s">
        <v>5852</v>
      </c>
      <c r="M1498">
        <v>2.7405555549999998</v>
      </c>
      <c r="N1498">
        <v>1</v>
      </c>
      <c r="O1498">
        <v>0</v>
      </c>
      <c r="P1498">
        <v>0</v>
      </c>
      <c r="Q1498">
        <v>0</v>
      </c>
      <c r="R1498">
        <v>2.7405560000000002</v>
      </c>
      <c r="S1498">
        <v>0</v>
      </c>
      <c r="T1498">
        <v>0</v>
      </c>
      <c r="U1498">
        <v>0</v>
      </c>
    </row>
    <row r="1499" spans="1:21" x14ac:dyDescent="0.25">
      <c r="A1499" t="s">
        <v>5853</v>
      </c>
      <c r="B1499">
        <v>1</v>
      </c>
      <c r="C1499" t="s">
        <v>79</v>
      </c>
      <c r="D1499" t="s">
        <v>124</v>
      </c>
      <c r="E1499" t="s">
        <v>5854</v>
      </c>
      <c r="F1499" t="s">
        <v>231</v>
      </c>
      <c r="G1499" t="s">
        <v>71</v>
      </c>
      <c r="H1499" t="s">
        <v>136</v>
      </c>
      <c r="I1499" t="s">
        <v>22</v>
      </c>
      <c r="J1499" t="s">
        <v>131</v>
      </c>
      <c r="K1499" t="s">
        <v>5855</v>
      </c>
      <c r="L1499" t="s">
        <v>5856</v>
      </c>
      <c r="M1499">
        <v>3.6208333330000002</v>
      </c>
      <c r="N1499">
        <v>0</v>
      </c>
      <c r="O1499">
        <v>1</v>
      </c>
      <c r="P1499">
        <v>0</v>
      </c>
      <c r="Q1499">
        <v>0</v>
      </c>
      <c r="R1499">
        <v>0</v>
      </c>
      <c r="S1499">
        <v>3.6208330000000002</v>
      </c>
      <c r="T1499">
        <v>0</v>
      </c>
      <c r="U1499">
        <v>0</v>
      </c>
    </row>
    <row r="1500" spans="1:21" x14ac:dyDescent="0.25">
      <c r="A1500" t="s">
        <v>5857</v>
      </c>
      <c r="B1500">
        <v>1</v>
      </c>
      <c r="C1500" t="s">
        <v>79</v>
      </c>
      <c r="D1500" t="s">
        <v>124</v>
      </c>
      <c r="E1500" t="s">
        <v>1998</v>
      </c>
      <c r="F1500" t="s">
        <v>166</v>
      </c>
      <c r="G1500" t="s">
        <v>72</v>
      </c>
      <c r="H1500" t="s">
        <v>136</v>
      </c>
      <c r="I1500" t="s">
        <v>22</v>
      </c>
      <c r="J1500" t="s">
        <v>131</v>
      </c>
      <c r="K1500" t="s">
        <v>5858</v>
      </c>
      <c r="L1500" t="s">
        <v>5859</v>
      </c>
      <c r="M1500">
        <v>1.0727563879999999</v>
      </c>
      <c r="N1500">
        <v>20</v>
      </c>
      <c r="O1500">
        <v>47</v>
      </c>
      <c r="P1500">
        <v>27</v>
      </c>
      <c r="Q1500">
        <v>128</v>
      </c>
      <c r="R1500">
        <v>21.455127999999998</v>
      </c>
      <c r="S1500">
        <v>50.419550000000001</v>
      </c>
      <c r="T1500">
        <v>28.964421999999999</v>
      </c>
      <c r="U1500">
        <v>137.31281799999999</v>
      </c>
    </row>
    <row r="1501" spans="1:21" x14ac:dyDescent="0.25">
      <c r="A1501" t="s">
        <v>5860</v>
      </c>
      <c r="B1501">
        <v>1</v>
      </c>
      <c r="C1501" t="s">
        <v>79</v>
      </c>
      <c r="D1501" t="s">
        <v>114</v>
      </c>
      <c r="E1501" t="s">
        <v>5861</v>
      </c>
      <c r="F1501" t="s">
        <v>231</v>
      </c>
      <c r="G1501" t="s">
        <v>71</v>
      </c>
      <c r="H1501" t="s">
        <v>136</v>
      </c>
      <c r="I1501" t="s">
        <v>22</v>
      </c>
      <c r="J1501" t="s">
        <v>131</v>
      </c>
      <c r="K1501" t="s">
        <v>5862</v>
      </c>
      <c r="L1501" t="s">
        <v>5863</v>
      </c>
      <c r="M1501">
        <v>1.906111111</v>
      </c>
      <c r="N1501">
        <v>0</v>
      </c>
      <c r="O1501">
        <v>1</v>
      </c>
      <c r="P1501">
        <v>0</v>
      </c>
      <c r="Q1501">
        <v>0</v>
      </c>
      <c r="R1501">
        <v>0</v>
      </c>
      <c r="S1501">
        <v>1.9061110000000001</v>
      </c>
      <c r="T1501">
        <v>0</v>
      </c>
      <c r="U1501">
        <v>0</v>
      </c>
    </row>
    <row r="1502" spans="1:21" x14ac:dyDescent="0.25">
      <c r="A1502" t="s">
        <v>5864</v>
      </c>
      <c r="B1502">
        <v>1</v>
      </c>
      <c r="C1502" t="s">
        <v>78</v>
      </c>
      <c r="D1502" t="s">
        <v>85</v>
      </c>
      <c r="E1502" t="s">
        <v>5865</v>
      </c>
      <c r="F1502" t="s">
        <v>247</v>
      </c>
      <c r="G1502" t="s">
        <v>71</v>
      </c>
      <c r="H1502" t="s">
        <v>136</v>
      </c>
      <c r="I1502" t="s">
        <v>22</v>
      </c>
      <c r="J1502" t="s">
        <v>221</v>
      </c>
      <c r="K1502" t="s">
        <v>5769</v>
      </c>
      <c r="L1502" t="s">
        <v>5866</v>
      </c>
      <c r="M1502">
        <v>8.0713888879999995</v>
      </c>
      <c r="N1502">
        <v>0</v>
      </c>
      <c r="O1502">
        <v>25</v>
      </c>
      <c r="P1502">
        <v>0</v>
      </c>
      <c r="Q1502">
        <v>0</v>
      </c>
      <c r="R1502">
        <v>0</v>
      </c>
      <c r="S1502">
        <v>201.78472199999999</v>
      </c>
      <c r="T1502">
        <v>0</v>
      </c>
      <c r="U1502">
        <v>0</v>
      </c>
    </row>
    <row r="1503" spans="1:21" x14ac:dyDescent="0.25">
      <c r="A1503" t="s">
        <v>5867</v>
      </c>
      <c r="B1503">
        <v>1</v>
      </c>
      <c r="C1503" t="s">
        <v>78</v>
      </c>
      <c r="D1503" t="s">
        <v>90</v>
      </c>
      <c r="E1503" t="s">
        <v>5868</v>
      </c>
      <c r="F1503" t="s">
        <v>934</v>
      </c>
      <c r="G1503" t="s">
        <v>71</v>
      </c>
      <c r="H1503" t="s">
        <v>136</v>
      </c>
      <c r="I1503" t="s">
        <v>22</v>
      </c>
      <c r="J1503" t="s">
        <v>131</v>
      </c>
      <c r="K1503" t="s">
        <v>5869</v>
      </c>
      <c r="L1503" t="s">
        <v>5870</v>
      </c>
      <c r="M1503">
        <v>0.66</v>
      </c>
      <c r="N1503">
        <v>0</v>
      </c>
      <c r="O1503">
        <v>1</v>
      </c>
      <c r="P1503">
        <v>0</v>
      </c>
      <c r="Q1503">
        <v>0</v>
      </c>
      <c r="R1503">
        <v>0</v>
      </c>
      <c r="S1503">
        <v>0.66</v>
      </c>
      <c r="T1503">
        <v>0</v>
      </c>
      <c r="U1503">
        <v>0</v>
      </c>
    </row>
    <row r="1504" spans="1:21" x14ac:dyDescent="0.25">
      <c r="A1504" t="s">
        <v>5871</v>
      </c>
      <c r="B1504">
        <v>1</v>
      </c>
      <c r="C1504" t="s">
        <v>79</v>
      </c>
      <c r="D1504" t="s">
        <v>108</v>
      </c>
      <c r="E1504" t="s">
        <v>5872</v>
      </c>
      <c r="F1504" t="s">
        <v>2496</v>
      </c>
      <c r="G1504" t="s">
        <v>72</v>
      </c>
      <c r="H1504" t="s">
        <v>136</v>
      </c>
      <c r="I1504" t="s">
        <v>22</v>
      </c>
      <c r="J1504" t="s">
        <v>131</v>
      </c>
      <c r="K1504" t="s">
        <v>5873</v>
      </c>
      <c r="L1504" t="s">
        <v>5874</v>
      </c>
      <c r="M1504">
        <v>1.1502777769999999</v>
      </c>
      <c r="N1504">
        <v>0</v>
      </c>
      <c r="O1504">
        <v>665</v>
      </c>
      <c r="P1504">
        <v>0</v>
      </c>
      <c r="Q1504">
        <v>0</v>
      </c>
      <c r="R1504">
        <v>0</v>
      </c>
      <c r="S1504">
        <v>764.93472199999997</v>
      </c>
      <c r="T1504">
        <v>0</v>
      </c>
      <c r="U1504">
        <v>0</v>
      </c>
    </row>
    <row r="1505" spans="1:21" x14ac:dyDescent="0.25">
      <c r="A1505" t="s">
        <v>5875</v>
      </c>
      <c r="B1505">
        <v>1</v>
      </c>
      <c r="C1505" t="s">
        <v>79</v>
      </c>
      <c r="D1505" t="s">
        <v>108</v>
      </c>
      <c r="E1505" t="s">
        <v>5876</v>
      </c>
      <c r="F1505" t="s">
        <v>226</v>
      </c>
      <c r="G1505" t="s">
        <v>72</v>
      </c>
      <c r="H1505" t="s">
        <v>136</v>
      </c>
      <c r="I1505" t="s">
        <v>22</v>
      </c>
      <c r="J1505" t="s">
        <v>131</v>
      </c>
      <c r="K1505" t="s">
        <v>5877</v>
      </c>
      <c r="L1505" t="s">
        <v>5878</v>
      </c>
      <c r="M1505">
        <v>3.613888888</v>
      </c>
      <c r="N1505">
        <v>0</v>
      </c>
      <c r="O1505">
        <v>0</v>
      </c>
      <c r="P1505">
        <v>0</v>
      </c>
      <c r="Q1505">
        <v>31</v>
      </c>
      <c r="R1505">
        <v>0</v>
      </c>
      <c r="S1505">
        <v>0</v>
      </c>
      <c r="T1505">
        <v>0</v>
      </c>
      <c r="U1505">
        <v>112.030556</v>
      </c>
    </row>
    <row r="1506" spans="1:21" x14ac:dyDescent="0.25">
      <c r="A1506" t="s">
        <v>5879</v>
      </c>
      <c r="B1506">
        <v>1</v>
      </c>
      <c r="C1506" t="s">
        <v>78</v>
      </c>
      <c r="D1506" t="s">
        <v>92</v>
      </c>
      <c r="E1506" t="s">
        <v>5880</v>
      </c>
      <c r="F1506" t="s">
        <v>892</v>
      </c>
      <c r="G1506" t="s">
        <v>71</v>
      </c>
      <c r="H1506" t="s">
        <v>136</v>
      </c>
      <c r="I1506" t="s">
        <v>22</v>
      </c>
      <c r="J1506" t="s">
        <v>131</v>
      </c>
      <c r="K1506" t="s">
        <v>5881</v>
      </c>
      <c r="L1506" t="s">
        <v>5882</v>
      </c>
      <c r="M1506">
        <v>0.57277777699999999</v>
      </c>
      <c r="N1506">
        <v>0</v>
      </c>
      <c r="O1506">
        <v>529</v>
      </c>
      <c r="P1506">
        <v>0</v>
      </c>
      <c r="Q1506">
        <v>0</v>
      </c>
      <c r="R1506">
        <v>0</v>
      </c>
      <c r="S1506">
        <v>302.99944399999998</v>
      </c>
      <c r="T1506">
        <v>0</v>
      </c>
      <c r="U1506">
        <v>0</v>
      </c>
    </row>
    <row r="1507" spans="1:21" x14ac:dyDescent="0.25">
      <c r="A1507" t="s">
        <v>5883</v>
      </c>
      <c r="B1507">
        <v>1</v>
      </c>
      <c r="C1507" t="s">
        <v>78</v>
      </c>
      <c r="D1507" t="s">
        <v>81</v>
      </c>
      <c r="E1507" t="s">
        <v>5884</v>
      </c>
      <c r="F1507" t="s">
        <v>847</v>
      </c>
      <c r="G1507" t="s">
        <v>71</v>
      </c>
      <c r="H1507" t="s">
        <v>136</v>
      </c>
      <c r="I1507" t="s">
        <v>22</v>
      </c>
      <c r="J1507" t="s">
        <v>131</v>
      </c>
      <c r="K1507" t="s">
        <v>5885</v>
      </c>
      <c r="L1507" t="s">
        <v>5886</v>
      </c>
      <c r="M1507">
        <v>4.4583333329999997</v>
      </c>
      <c r="N1507">
        <v>0</v>
      </c>
      <c r="O1507">
        <v>6</v>
      </c>
      <c r="P1507">
        <v>0</v>
      </c>
      <c r="Q1507">
        <v>0</v>
      </c>
      <c r="R1507">
        <v>0</v>
      </c>
      <c r="S1507">
        <v>26.75</v>
      </c>
      <c r="T1507">
        <v>0</v>
      </c>
      <c r="U1507">
        <v>0</v>
      </c>
    </row>
    <row r="1508" spans="1:21" x14ac:dyDescent="0.25">
      <c r="A1508" t="s">
        <v>5887</v>
      </c>
      <c r="B1508">
        <v>1</v>
      </c>
      <c r="C1508" t="s">
        <v>79</v>
      </c>
      <c r="D1508" t="s">
        <v>114</v>
      </c>
      <c r="E1508" t="s">
        <v>5888</v>
      </c>
      <c r="F1508" t="s">
        <v>313</v>
      </c>
      <c r="G1508" t="s">
        <v>71</v>
      </c>
      <c r="H1508" t="s">
        <v>136</v>
      </c>
      <c r="I1508" t="s">
        <v>22</v>
      </c>
      <c r="J1508" t="s">
        <v>131</v>
      </c>
      <c r="K1508" t="s">
        <v>5889</v>
      </c>
      <c r="L1508" t="s">
        <v>5890</v>
      </c>
      <c r="M1508">
        <v>0.51138888800000004</v>
      </c>
      <c r="N1508">
        <v>0</v>
      </c>
      <c r="O1508">
        <v>74</v>
      </c>
      <c r="P1508">
        <v>0</v>
      </c>
      <c r="Q1508">
        <v>0</v>
      </c>
      <c r="R1508">
        <v>0</v>
      </c>
      <c r="S1508">
        <v>37.842778000000003</v>
      </c>
      <c r="T1508">
        <v>0</v>
      </c>
      <c r="U1508">
        <v>0</v>
      </c>
    </row>
    <row r="1509" spans="1:21" x14ac:dyDescent="0.25">
      <c r="A1509" t="s">
        <v>5891</v>
      </c>
      <c r="B1509">
        <v>1</v>
      </c>
      <c r="C1509" t="s">
        <v>79</v>
      </c>
      <c r="D1509" t="s">
        <v>108</v>
      </c>
      <c r="E1509" t="s">
        <v>5892</v>
      </c>
      <c r="F1509" t="s">
        <v>847</v>
      </c>
      <c r="G1509" t="s">
        <v>71</v>
      </c>
      <c r="H1509" t="s">
        <v>136</v>
      </c>
      <c r="I1509" t="s">
        <v>22</v>
      </c>
      <c r="J1509" t="s">
        <v>131</v>
      </c>
      <c r="K1509" t="s">
        <v>5893</v>
      </c>
      <c r="L1509" t="s">
        <v>5894</v>
      </c>
      <c r="M1509">
        <v>0.96472222200000002</v>
      </c>
      <c r="N1509">
        <v>0</v>
      </c>
      <c r="O1509">
        <v>2</v>
      </c>
      <c r="P1509">
        <v>0</v>
      </c>
      <c r="Q1509">
        <v>0</v>
      </c>
      <c r="R1509">
        <v>0</v>
      </c>
      <c r="S1509">
        <v>1.9294439999999999</v>
      </c>
      <c r="T1509">
        <v>0</v>
      </c>
      <c r="U1509">
        <v>0</v>
      </c>
    </row>
    <row r="1510" spans="1:21" x14ac:dyDescent="0.25">
      <c r="A1510" t="s">
        <v>5895</v>
      </c>
      <c r="B1510">
        <v>1</v>
      </c>
      <c r="C1510" t="s">
        <v>79</v>
      </c>
      <c r="D1510" t="s">
        <v>114</v>
      </c>
      <c r="E1510" t="s">
        <v>5896</v>
      </c>
      <c r="F1510" t="s">
        <v>362</v>
      </c>
      <c r="G1510" t="s">
        <v>71</v>
      </c>
      <c r="H1510" t="s">
        <v>136</v>
      </c>
      <c r="I1510" t="s">
        <v>22</v>
      </c>
      <c r="J1510" t="s">
        <v>131</v>
      </c>
      <c r="K1510" t="s">
        <v>5897</v>
      </c>
      <c r="L1510" t="s">
        <v>5898</v>
      </c>
      <c r="M1510">
        <v>0.66277777699999996</v>
      </c>
      <c r="N1510">
        <v>0</v>
      </c>
      <c r="O1510">
        <v>1</v>
      </c>
      <c r="P1510">
        <v>0</v>
      </c>
      <c r="Q1510">
        <v>0</v>
      </c>
      <c r="R1510">
        <v>0</v>
      </c>
      <c r="S1510">
        <v>0.66277799999999998</v>
      </c>
      <c r="T1510">
        <v>0</v>
      </c>
      <c r="U1510">
        <v>0</v>
      </c>
    </row>
    <row r="1511" spans="1:21" x14ac:dyDescent="0.25">
      <c r="A1511" t="s">
        <v>5899</v>
      </c>
      <c r="B1511">
        <v>1</v>
      </c>
      <c r="C1511" t="s">
        <v>79</v>
      </c>
      <c r="D1511" t="s">
        <v>124</v>
      </c>
      <c r="E1511" t="s">
        <v>5900</v>
      </c>
      <c r="F1511" t="s">
        <v>847</v>
      </c>
      <c r="G1511" t="s">
        <v>71</v>
      </c>
      <c r="H1511" t="s">
        <v>136</v>
      </c>
      <c r="I1511" t="s">
        <v>22</v>
      </c>
      <c r="J1511" t="s">
        <v>131</v>
      </c>
      <c r="K1511" t="s">
        <v>5901</v>
      </c>
      <c r="L1511" t="s">
        <v>5902</v>
      </c>
      <c r="M1511">
        <v>0.37027777699999997</v>
      </c>
      <c r="N1511">
        <v>0</v>
      </c>
      <c r="O1511">
        <v>11</v>
      </c>
      <c r="P1511">
        <v>0</v>
      </c>
      <c r="Q1511">
        <v>0</v>
      </c>
      <c r="R1511">
        <v>0</v>
      </c>
      <c r="S1511">
        <v>4.0730560000000002</v>
      </c>
      <c r="T1511">
        <v>0</v>
      </c>
      <c r="U1511">
        <v>0</v>
      </c>
    </row>
    <row r="1512" spans="1:21" x14ac:dyDescent="0.25">
      <c r="A1512" t="s">
        <v>5903</v>
      </c>
      <c r="B1512">
        <v>1</v>
      </c>
      <c r="C1512" t="s">
        <v>79</v>
      </c>
      <c r="D1512" t="s">
        <v>114</v>
      </c>
      <c r="E1512" t="s">
        <v>5904</v>
      </c>
      <c r="F1512" t="s">
        <v>231</v>
      </c>
      <c r="G1512" t="s">
        <v>71</v>
      </c>
      <c r="H1512" t="s">
        <v>136</v>
      </c>
      <c r="I1512" t="s">
        <v>22</v>
      </c>
      <c r="J1512" t="s">
        <v>131</v>
      </c>
      <c r="K1512" t="s">
        <v>5905</v>
      </c>
      <c r="L1512" t="s">
        <v>5906</v>
      </c>
      <c r="M1512">
        <v>4.9905555550000003</v>
      </c>
      <c r="N1512">
        <v>0</v>
      </c>
      <c r="O1512">
        <v>6</v>
      </c>
      <c r="P1512">
        <v>0</v>
      </c>
      <c r="Q1512">
        <v>0</v>
      </c>
      <c r="R1512">
        <v>0</v>
      </c>
      <c r="S1512">
        <v>29.943332999999999</v>
      </c>
      <c r="T1512">
        <v>0</v>
      </c>
      <c r="U1512">
        <v>0</v>
      </c>
    </row>
    <row r="1513" spans="1:21" x14ac:dyDescent="0.25">
      <c r="A1513" t="s">
        <v>5907</v>
      </c>
      <c r="B1513">
        <v>1</v>
      </c>
      <c r="C1513" t="s">
        <v>79</v>
      </c>
      <c r="D1513" t="s">
        <v>114</v>
      </c>
      <c r="E1513" t="s">
        <v>5908</v>
      </c>
      <c r="F1513" t="s">
        <v>231</v>
      </c>
      <c r="G1513" t="s">
        <v>71</v>
      </c>
      <c r="H1513" t="s">
        <v>136</v>
      </c>
      <c r="I1513" t="s">
        <v>22</v>
      </c>
      <c r="J1513" t="s">
        <v>131</v>
      </c>
      <c r="K1513" t="s">
        <v>5909</v>
      </c>
      <c r="L1513" t="s">
        <v>5910</v>
      </c>
      <c r="M1513">
        <v>2.6808333329999998</v>
      </c>
      <c r="N1513">
        <v>0</v>
      </c>
      <c r="O1513">
        <v>3</v>
      </c>
      <c r="P1513">
        <v>0</v>
      </c>
      <c r="Q1513">
        <v>0</v>
      </c>
      <c r="R1513">
        <v>0</v>
      </c>
      <c r="S1513">
        <v>8.0425000000000004</v>
      </c>
      <c r="T1513">
        <v>0</v>
      </c>
      <c r="U1513">
        <v>0</v>
      </c>
    </row>
    <row r="1514" spans="1:21" x14ac:dyDescent="0.25">
      <c r="A1514" t="s">
        <v>5911</v>
      </c>
      <c r="B1514">
        <v>1</v>
      </c>
      <c r="C1514" t="s">
        <v>79</v>
      </c>
      <c r="D1514" t="s">
        <v>114</v>
      </c>
      <c r="E1514" t="s">
        <v>5896</v>
      </c>
      <c r="F1514" t="s">
        <v>362</v>
      </c>
      <c r="G1514" t="s">
        <v>71</v>
      </c>
      <c r="H1514" t="s">
        <v>136</v>
      </c>
      <c r="I1514" t="s">
        <v>22</v>
      </c>
      <c r="J1514" t="s">
        <v>131</v>
      </c>
      <c r="K1514" t="s">
        <v>5912</v>
      </c>
      <c r="L1514" t="s">
        <v>5913</v>
      </c>
      <c r="M1514">
        <v>3.9613888880000001</v>
      </c>
      <c r="N1514">
        <v>0</v>
      </c>
      <c r="O1514">
        <v>1</v>
      </c>
      <c r="P1514">
        <v>0</v>
      </c>
      <c r="Q1514">
        <v>0</v>
      </c>
      <c r="R1514">
        <v>0</v>
      </c>
      <c r="S1514">
        <v>3.961389</v>
      </c>
      <c r="T1514">
        <v>0</v>
      </c>
      <c r="U1514">
        <v>0</v>
      </c>
    </row>
    <row r="1515" spans="1:21" x14ac:dyDescent="0.25">
      <c r="A1515" t="s">
        <v>5914</v>
      </c>
      <c r="B1515">
        <v>1</v>
      </c>
      <c r="C1515" t="s">
        <v>78</v>
      </c>
      <c r="D1515" t="s">
        <v>81</v>
      </c>
      <c r="E1515" t="s">
        <v>5915</v>
      </c>
      <c r="F1515" t="s">
        <v>313</v>
      </c>
      <c r="G1515" t="s">
        <v>71</v>
      </c>
      <c r="H1515" t="s">
        <v>136</v>
      </c>
      <c r="I1515" t="s">
        <v>22</v>
      </c>
      <c r="J1515" t="s">
        <v>131</v>
      </c>
      <c r="K1515" t="s">
        <v>5916</v>
      </c>
      <c r="L1515" t="s">
        <v>5917</v>
      </c>
      <c r="M1515">
        <v>1.1827777770000001</v>
      </c>
      <c r="N1515">
        <v>0</v>
      </c>
      <c r="O1515">
        <v>40</v>
      </c>
      <c r="P1515">
        <v>0</v>
      </c>
      <c r="Q1515">
        <v>0</v>
      </c>
      <c r="R1515">
        <v>0</v>
      </c>
      <c r="S1515">
        <v>47.311110999999997</v>
      </c>
      <c r="T1515">
        <v>0</v>
      </c>
      <c r="U1515">
        <v>0</v>
      </c>
    </row>
    <row r="1516" spans="1:21" x14ac:dyDescent="0.25">
      <c r="A1516" t="s">
        <v>5918</v>
      </c>
      <c r="B1516">
        <v>1</v>
      </c>
      <c r="C1516" t="s">
        <v>79</v>
      </c>
      <c r="D1516" t="s">
        <v>108</v>
      </c>
      <c r="E1516" t="s">
        <v>5919</v>
      </c>
      <c r="F1516" t="s">
        <v>231</v>
      </c>
      <c r="G1516" t="s">
        <v>71</v>
      </c>
      <c r="H1516" t="s">
        <v>136</v>
      </c>
      <c r="I1516" t="s">
        <v>22</v>
      </c>
      <c r="J1516" t="s">
        <v>131</v>
      </c>
      <c r="K1516" t="s">
        <v>5920</v>
      </c>
      <c r="L1516" t="s">
        <v>5921</v>
      </c>
      <c r="M1516">
        <v>0.80888888800000003</v>
      </c>
      <c r="N1516">
        <v>0</v>
      </c>
      <c r="O1516">
        <v>2</v>
      </c>
      <c r="P1516">
        <v>0</v>
      </c>
      <c r="Q1516">
        <v>0</v>
      </c>
      <c r="R1516">
        <v>0</v>
      </c>
      <c r="S1516">
        <v>1.6177779999999999</v>
      </c>
      <c r="T1516">
        <v>0</v>
      </c>
      <c r="U1516">
        <v>0</v>
      </c>
    </row>
    <row r="1517" spans="1:21" x14ac:dyDescent="0.25">
      <c r="A1517" t="s">
        <v>5922</v>
      </c>
      <c r="B1517">
        <v>1</v>
      </c>
      <c r="C1517" t="s">
        <v>78</v>
      </c>
      <c r="D1517" t="s">
        <v>81</v>
      </c>
      <c r="E1517" t="s">
        <v>5923</v>
      </c>
      <c r="F1517" t="s">
        <v>313</v>
      </c>
      <c r="G1517" t="s">
        <v>71</v>
      </c>
      <c r="H1517" t="s">
        <v>136</v>
      </c>
      <c r="I1517" t="s">
        <v>22</v>
      </c>
      <c r="J1517" t="s">
        <v>131</v>
      </c>
      <c r="K1517" t="s">
        <v>5924</v>
      </c>
      <c r="L1517" t="s">
        <v>5925</v>
      </c>
      <c r="M1517">
        <v>2.0902777769999998</v>
      </c>
      <c r="N1517">
        <v>0</v>
      </c>
      <c r="O1517">
        <v>100</v>
      </c>
      <c r="P1517">
        <v>0</v>
      </c>
      <c r="Q1517">
        <v>0</v>
      </c>
      <c r="R1517">
        <v>0</v>
      </c>
      <c r="S1517">
        <v>209.02777800000001</v>
      </c>
      <c r="T1517">
        <v>0</v>
      </c>
      <c r="U1517">
        <v>0</v>
      </c>
    </row>
    <row r="1518" spans="1:21" x14ac:dyDescent="0.25">
      <c r="A1518" t="s">
        <v>5926</v>
      </c>
      <c r="B1518">
        <v>1</v>
      </c>
      <c r="C1518" t="s">
        <v>78</v>
      </c>
      <c r="D1518" t="s">
        <v>81</v>
      </c>
      <c r="E1518" t="s">
        <v>5915</v>
      </c>
      <c r="F1518" t="s">
        <v>313</v>
      </c>
      <c r="G1518" t="s">
        <v>71</v>
      </c>
      <c r="H1518" t="s">
        <v>136</v>
      </c>
      <c r="I1518" t="s">
        <v>22</v>
      </c>
      <c r="J1518" t="s">
        <v>131</v>
      </c>
      <c r="K1518" t="s">
        <v>5927</v>
      </c>
      <c r="L1518" t="s">
        <v>5928</v>
      </c>
      <c r="M1518">
        <v>1.168055555</v>
      </c>
      <c r="N1518">
        <v>0</v>
      </c>
      <c r="O1518">
        <v>40</v>
      </c>
      <c r="P1518">
        <v>0</v>
      </c>
      <c r="Q1518">
        <v>0</v>
      </c>
      <c r="R1518">
        <v>0</v>
      </c>
      <c r="S1518">
        <v>46.722222000000002</v>
      </c>
      <c r="T1518">
        <v>0</v>
      </c>
      <c r="U1518">
        <v>0</v>
      </c>
    </row>
    <row r="1519" spans="1:21" x14ac:dyDescent="0.25">
      <c r="A1519" t="s">
        <v>5929</v>
      </c>
      <c r="B1519">
        <v>1</v>
      </c>
      <c r="C1519" t="s">
        <v>78</v>
      </c>
      <c r="D1519" t="s">
        <v>102</v>
      </c>
      <c r="E1519" t="s">
        <v>5930</v>
      </c>
      <c r="F1519" t="s">
        <v>129</v>
      </c>
      <c r="G1519" t="s">
        <v>72</v>
      </c>
      <c r="H1519" t="s">
        <v>136</v>
      </c>
      <c r="I1519" t="s">
        <v>22</v>
      </c>
      <c r="J1519" t="s">
        <v>131</v>
      </c>
      <c r="K1519" t="s">
        <v>5931</v>
      </c>
      <c r="L1519" t="s">
        <v>5932</v>
      </c>
      <c r="M1519">
        <v>0.60143138799999996</v>
      </c>
      <c r="N1519">
        <v>0</v>
      </c>
      <c r="O1519">
        <v>233</v>
      </c>
      <c r="P1519">
        <v>0</v>
      </c>
      <c r="Q1519">
        <v>0</v>
      </c>
      <c r="R1519">
        <v>0</v>
      </c>
      <c r="S1519">
        <v>140.13351299999999</v>
      </c>
      <c r="T1519">
        <v>0</v>
      </c>
      <c r="U1519">
        <v>0</v>
      </c>
    </row>
    <row r="1520" spans="1:21" x14ac:dyDescent="0.25">
      <c r="A1520" t="s">
        <v>5933</v>
      </c>
      <c r="B1520">
        <v>1</v>
      </c>
      <c r="C1520" t="s">
        <v>78</v>
      </c>
      <c r="D1520" t="s">
        <v>83</v>
      </c>
      <c r="E1520" t="s">
        <v>5934</v>
      </c>
      <c r="F1520" t="s">
        <v>296</v>
      </c>
      <c r="G1520" t="s">
        <v>71</v>
      </c>
      <c r="H1520" t="s">
        <v>136</v>
      </c>
      <c r="I1520" t="s">
        <v>22</v>
      </c>
      <c r="J1520" t="s">
        <v>221</v>
      </c>
      <c r="K1520" t="s">
        <v>5935</v>
      </c>
      <c r="L1520" t="s">
        <v>5936</v>
      </c>
      <c r="M1520">
        <v>1.7636111109999999</v>
      </c>
      <c r="N1520">
        <v>0</v>
      </c>
      <c r="O1520">
        <v>249</v>
      </c>
      <c r="P1520">
        <v>0</v>
      </c>
      <c r="Q1520">
        <v>0</v>
      </c>
      <c r="R1520">
        <v>0</v>
      </c>
      <c r="S1520">
        <v>439.13916699999999</v>
      </c>
      <c r="T1520">
        <v>0</v>
      </c>
      <c r="U1520">
        <v>0</v>
      </c>
    </row>
    <row r="1521" spans="1:21" x14ac:dyDescent="0.25">
      <c r="A1521" t="s">
        <v>5937</v>
      </c>
      <c r="B1521">
        <v>1</v>
      </c>
      <c r="C1521" t="s">
        <v>78</v>
      </c>
      <c r="D1521" t="s">
        <v>125</v>
      </c>
      <c r="E1521" t="s">
        <v>5428</v>
      </c>
      <c r="F1521" t="s">
        <v>166</v>
      </c>
      <c r="G1521" t="s">
        <v>72</v>
      </c>
      <c r="H1521" t="s">
        <v>136</v>
      </c>
      <c r="I1521" t="s">
        <v>22</v>
      </c>
      <c r="J1521" t="s">
        <v>131</v>
      </c>
      <c r="K1521" t="s">
        <v>5938</v>
      </c>
      <c r="L1521" t="s">
        <v>5939</v>
      </c>
      <c r="M1521">
        <v>1.2142869439999999</v>
      </c>
      <c r="N1521">
        <v>1</v>
      </c>
      <c r="O1521">
        <v>4056</v>
      </c>
      <c r="P1521">
        <v>0</v>
      </c>
      <c r="Q1521">
        <v>0</v>
      </c>
      <c r="R1521">
        <v>1.2142869999999999</v>
      </c>
      <c r="S1521">
        <v>4925.1478450000004</v>
      </c>
      <c r="T1521">
        <v>0</v>
      </c>
      <c r="U1521">
        <v>0</v>
      </c>
    </row>
    <row r="1522" spans="1:21" x14ac:dyDescent="0.25">
      <c r="A1522" t="s">
        <v>5940</v>
      </c>
      <c r="B1522">
        <v>1</v>
      </c>
      <c r="C1522" t="s">
        <v>78</v>
      </c>
      <c r="D1522" t="s">
        <v>81</v>
      </c>
      <c r="E1522" t="s">
        <v>5941</v>
      </c>
      <c r="F1522" t="s">
        <v>313</v>
      </c>
      <c r="G1522" t="s">
        <v>71</v>
      </c>
      <c r="H1522" t="s">
        <v>136</v>
      </c>
      <c r="I1522" t="s">
        <v>22</v>
      </c>
      <c r="J1522" t="s">
        <v>131</v>
      </c>
      <c r="K1522" t="s">
        <v>5942</v>
      </c>
      <c r="L1522" t="s">
        <v>5943</v>
      </c>
      <c r="M1522">
        <v>0.97888888799999996</v>
      </c>
      <c r="N1522">
        <v>0</v>
      </c>
      <c r="O1522">
        <v>96</v>
      </c>
      <c r="P1522">
        <v>0</v>
      </c>
      <c r="Q1522">
        <v>0</v>
      </c>
      <c r="R1522">
        <v>0</v>
      </c>
      <c r="S1522">
        <v>93.973332999999997</v>
      </c>
      <c r="T1522">
        <v>0</v>
      </c>
      <c r="U1522">
        <v>0</v>
      </c>
    </row>
    <row r="1523" spans="1:21" x14ac:dyDescent="0.25">
      <c r="A1523" t="s">
        <v>5944</v>
      </c>
      <c r="B1523">
        <v>1</v>
      </c>
      <c r="C1523" t="s">
        <v>78</v>
      </c>
      <c r="D1523" t="s">
        <v>125</v>
      </c>
      <c r="E1523" t="s">
        <v>5945</v>
      </c>
      <c r="F1523" t="s">
        <v>231</v>
      </c>
      <c r="G1523" t="s">
        <v>71</v>
      </c>
      <c r="H1523" t="s">
        <v>136</v>
      </c>
      <c r="I1523" t="s">
        <v>22</v>
      </c>
      <c r="J1523" t="s">
        <v>131</v>
      </c>
      <c r="K1523" t="s">
        <v>5946</v>
      </c>
      <c r="L1523" t="s">
        <v>5947</v>
      </c>
      <c r="M1523">
        <v>6.5663888879999996</v>
      </c>
      <c r="N1523">
        <v>0</v>
      </c>
      <c r="O1523">
        <v>1</v>
      </c>
      <c r="P1523">
        <v>0</v>
      </c>
      <c r="Q1523">
        <v>0</v>
      </c>
      <c r="R1523">
        <v>0</v>
      </c>
      <c r="S1523">
        <v>6.566389</v>
      </c>
      <c r="T1523">
        <v>0</v>
      </c>
      <c r="U1523">
        <v>0</v>
      </c>
    </row>
    <row r="1524" spans="1:21" x14ac:dyDescent="0.25">
      <c r="A1524" t="s">
        <v>5948</v>
      </c>
      <c r="B1524">
        <v>1</v>
      </c>
      <c r="C1524" t="s">
        <v>78</v>
      </c>
      <c r="D1524" t="s">
        <v>125</v>
      </c>
      <c r="E1524" t="s">
        <v>5428</v>
      </c>
      <c r="F1524" t="s">
        <v>166</v>
      </c>
      <c r="G1524" t="s">
        <v>72</v>
      </c>
      <c r="H1524" t="s">
        <v>136</v>
      </c>
      <c r="I1524" t="s">
        <v>22</v>
      </c>
      <c r="J1524" t="s">
        <v>131</v>
      </c>
      <c r="K1524" t="s">
        <v>5949</v>
      </c>
      <c r="L1524" t="s">
        <v>5950</v>
      </c>
      <c r="M1524">
        <v>2.5469444440000002</v>
      </c>
      <c r="N1524">
        <v>1</v>
      </c>
      <c r="O1524">
        <v>4710</v>
      </c>
      <c r="P1524">
        <v>0</v>
      </c>
      <c r="Q1524">
        <v>0</v>
      </c>
      <c r="R1524">
        <v>2.5469439999999999</v>
      </c>
      <c r="S1524">
        <v>11996.108330999999</v>
      </c>
      <c r="T1524">
        <v>0</v>
      </c>
      <c r="U1524">
        <v>0</v>
      </c>
    </row>
    <row r="1525" spans="1:21" x14ac:dyDescent="0.25">
      <c r="A1525" t="s">
        <v>5951</v>
      </c>
      <c r="B1525">
        <v>1</v>
      </c>
      <c r="C1525" t="s">
        <v>78</v>
      </c>
      <c r="D1525" t="s">
        <v>125</v>
      </c>
      <c r="E1525" t="s">
        <v>5952</v>
      </c>
      <c r="F1525" t="s">
        <v>166</v>
      </c>
      <c r="G1525" t="s">
        <v>72</v>
      </c>
      <c r="H1525" t="s">
        <v>136</v>
      </c>
      <c r="I1525" t="s">
        <v>22</v>
      </c>
      <c r="J1525" t="s">
        <v>131</v>
      </c>
      <c r="K1525" t="s">
        <v>5953</v>
      </c>
      <c r="L1525" t="s">
        <v>5954</v>
      </c>
      <c r="M1525">
        <v>0.108098888</v>
      </c>
      <c r="N1525">
        <v>0</v>
      </c>
      <c r="O1525">
        <v>7186</v>
      </c>
      <c r="P1525">
        <v>0</v>
      </c>
      <c r="Q1525">
        <v>2</v>
      </c>
      <c r="R1525">
        <v>0</v>
      </c>
      <c r="S1525">
        <v>776.79860900000006</v>
      </c>
      <c r="T1525">
        <v>0</v>
      </c>
      <c r="U1525">
        <v>0.216198</v>
      </c>
    </row>
    <row r="1526" spans="1:21" x14ac:dyDescent="0.25">
      <c r="A1526" t="s">
        <v>5955</v>
      </c>
      <c r="B1526">
        <v>1</v>
      </c>
      <c r="C1526" t="s">
        <v>78</v>
      </c>
      <c r="D1526" t="s">
        <v>83</v>
      </c>
      <c r="E1526" t="s">
        <v>5956</v>
      </c>
      <c r="F1526" t="s">
        <v>921</v>
      </c>
      <c r="G1526" t="s">
        <v>71</v>
      </c>
      <c r="H1526" t="s">
        <v>136</v>
      </c>
      <c r="I1526" t="s">
        <v>22</v>
      </c>
      <c r="J1526" t="s">
        <v>131</v>
      </c>
      <c r="K1526" t="s">
        <v>5957</v>
      </c>
      <c r="L1526" t="s">
        <v>5958</v>
      </c>
      <c r="M1526">
        <v>0.390833333</v>
      </c>
      <c r="N1526">
        <v>0</v>
      </c>
      <c r="O1526">
        <v>195</v>
      </c>
      <c r="P1526">
        <v>0</v>
      </c>
      <c r="Q1526">
        <v>0</v>
      </c>
      <c r="R1526">
        <v>0</v>
      </c>
      <c r="S1526">
        <v>76.212500000000006</v>
      </c>
      <c r="T1526">
        <v>0</v>
      </c>
      <c r="U1526">
        <v>0</v>
      </c>
    </row>
    <row r="1527" spans="1:21" x14ac:dyDescent="0.25">
      <c r="A1527" t="s">
        <v>5959</v>
      </c>
      <c r="B1527">
        <v>1</v>
      </c>
      <c r="C1527" t="s">
        <v>78</v>
      </c>
      <c r="D1527" t="s">
        <v>83</v>
      </c>
      <c r="E1527" t="s">
        <v>5960</v>
      </c>
      <c r="F1527" t="s">
        <v>129</v>
      </c>
      <c r="G1527" t="s">
        <v>72</v>
      </c>
      <c r="H1527" t="s">
        <v>136</v>
      </c>
      <c r="I1527" t="s">
        <v>22</v>
      </c>
      <c r="J1527" t="s">
        <v>131</v>
      </c>
      <c r="K1527" t="s">
        <v>5961</v>
      </c>
      <c r="L1527" t="s">
        <v>5962</v>
      </c>
      <c r="M1527">
        <v>0.47444444400000002</v>
      </c>
      <c r="N1527">
        <v>0</v>
      </c>
      <c r="O1527">
        <v>350</v>
      </c>
      <c r="P1527">
        <v>0</v>
      </c>
      <c r="Q1527">
        <v>0</v>
      </c>
      <c r="R1527">
        <v>0</v>
      </c>
      <c r="S1527">
        <v>166.055555</v>
      </c>
      <c r="T1527">
        <v>0</v>
      </c>
      <c r="U1527">
        <v>0</v>
      </c>
    </row>
    <row r="1528" spans="1:21" x14ac:dyDescent="0.25">
      <c r="A1528" t="s">
        <v>5963</v>
      </c>
      <c r="B1528">
        <v>1</v>
      </c>
      <c r="C1528" t="s">
        <v>78</v>
      </c>
      <c r="D1528" t="s">
        <v>81</v>
      </c>
      <c r="E1528" t="s">
        <v>5964</v>
      </c>
      <c r="F1528" t="s">
        <v>847</v>
      </c>
      <c r="G1528" t="s">
        <v>71</v>
      </c>
      <c r="H1528" t="s">
        <v>136</v>
      </c>
      <c r="I1528" t="s">
        <v>22</v>
      </c>
      <c r="J1528" t="s">
        <v>131</v>
      </c>
      <c r="K1528" t="s">
        <v>5965</v>
      </c>
      <c r="L1528" t="s">
        <v>5966</v>
      </c>
      <c r="M1528">
        <v>1.5752777769999999</v>
      </c>
      <c r="N1528">
        <v>0</v>
      </c>
      <c r="O1528">
        <v>12</v>
      </c>
      <c r="P1528">
        <v>0</v>
      </c>
      <c r="Q1528">
        <v>0</v>
      </c>
      <c r="R1528">
        <v>0</v>
      </c>
      <c r="S1528">
        <v>18.903333</v>
      </c>
      <c r="T1528">
        <v>0</v>
      </c>
      <c r="U1528">
        <v>0</v>
      </c>
    </row>
    <row r="1529" spans="1:21" x14ac:dyDescent="0.25">
      <c r="A1529" t="s">
        <v>5967</v>
      </c>
      <c r="B1529">
        <v>1</v>
      </c>
      <c r="C1529" t="s">
        <v>78</v>
      </c>
      <c r="D1529" t="s">
        <v>125</v>
      </c>
      <c r="E1529" t="s">
        <v>5968</v>
      </c>
      <c r="F1529" t="s">
        <v>362</v>
      </c>
      <c r="G1529" t="s">
        <v>71</v>
      </c>
      <c r="H1529" t="s">
        <v>136</v>
      </c>
      <c r="I1529" t="s">
        <v>22</v>
      </c>
      <c r="J1529" t="s">
        <v>131</v>
      </c>
      <c r="K1529" t="s">
        <v>5969</v>
      </c>
      <c r="L1529" t="s">
        <v>5970</v>
      </c>
      <c r="M1529">
        <v>0.39805555500000001</v>
      </c>
      <c r="N1529">
        <v>0</v>
      </c>
      <c r="O1529">
        <v>357</v>
      </c>
      <c r="P1529">
        <v>0</v>
      </c>
      <c r="Q1529">
        <v>0</v>
      </c>
      <c r="R1529">
        <v>0</v>
      </c>
      <c r="S1529">
        <v>142.10583299999999</v>
      </c>
      <c r="T1529">
        <v>0</v>
      </c>
      <c r="U1529">
        <v>0</v>
      </c>
    </row>
    <row r="1530" spans="1:21" x14ac:dyDescent="0.25">
      <c r="A1530" t="s">
        <v>5971</v>
      </c>
      <c r="B1530">
        <v>1</v>
      </c>
      <c r="C1530" t="s">
        <v>78</v>
      </c>
      <c r="D1530" t="s">
        <v>83</v>
      </c>
      <c r="E1530" t="s">
        <v>5972</v>
      </c>
      <c r="F1530" t="s">
        <v>367</v>
      </c>
      <c r="G1530" t="s">
        <v>72</v>
      </c>
      <c r="H1530" t="s">
        <v>136</v>
      </c>
      <c r="I1530" t="s">
        <v>22</v>
      </c>
      <c r="J1530" t="s">
        <v>131</v>
      </c>
      <c r="K1530" t="s">
        <v>5973</v>
      </c>
      <c r="L1530" t="s">
        <v>5974</v>
      </c>
      <c r="M1530">
        <v>3.9775</v>
      </c>
      <c r="N1530">
        <v>0</v>
      </c>
      <c r="O1530">
        <v>446</v>
      </c>
      <c r="P1530">
        <v>0</v>
      </c>
      <c r="Q1530">
        <v>0</v>
      </c>
      <c r="R1530">
        <v>0</v>
      </c>
      <c r="S1530">
        <v>1773.9649999999999</v>
      </c>
      <c r="T1530">
        <v>0</v>
      </c>
      <c r="U1530">
        <v>0</v>
      </c>
    </row>
    <row r="1531" spans="1:21" x14ac:dyDescent="0.25">
      <c r="A1531" t="s">
        <v>5975</v>
      </c>
      <c r="B1531">
        <v>1</v>
      </c>
      <c r="C1531" t="s">
        <v>78</v>
      </c>
      <c r="D1531" t="s">
        <v>81</v>
      </c>
      <c r="E1531" t="s">
        <v>5976</v>
      </c>
      <c r="F1531" t="s">
        <v>247</v>
      </c>
      <c r="G1531" t="s">
        <v>71</v>
      </c>
      <c r="H1531" t="s">
        <v>136</v>
      </c>
      <c r="I1531" t="s">
        <v>22</v>
      </c>
      <c r="J1531" t="s">
        <v>221</v>
      </c>
      <c r="K1531" t="s">
        <v>5977</v>
      </c>
      <c r="L1531" t="s">
        <v>5978</v>
      </c>
      <c r="M1531">
        <v>7.2683333330000002</v>
      </c>
      <c r="N1531">
        <v>0</v>
      </c>
      <c r="O1531">
        <v>97</v>
      </c>
      <c r="P1531">
        <v>0</v>
      </c>
      <c r="Q1531">
        <v>0</v>
      </c>
      <c r="R1531">
        <v>0</v>
      </c>
      <c r="S1531">
        <v>705.02833299999998</v>
      </c>
      <c r="T1531">
        <v>0</v>
      </c>
      <c r="U1531">
        <v>0</v>
      </c>
    </row>
    <row r="1532" spans="1:21" x14ac:dyDescent="0.25">
      <c r="A1532" t="s">
        <v>5979</v>
      </c>
      <c r="B1532">
        <v>1</v>
      </c>
      <c r="C1532" t="s">
        <v>78</v>
      </c>
      <c r="D1532" t="s">
        <v>83</v>
      </c>
      <c r="E1532" t="s">
        <v>5980</v>
      </c>
      <c r="F1532" t="s">
        <v>892</v>
      </c>
      <c r="G1532" t="s">
        <v>71</v>
      </c>
      <c r="H1532" t="s">
        <v>136</v>
      </c>
      <c r="I1532" t="s">
        <v>22</v>
      </c>
      <c r="J1532" t="s">
        <v>131</v>
      </c>
      <c r="K1532" t="s">
        <v>5981</v>
      </c>
      <c r="L1532" t="s">
        <v>5982</v>
      </c>
      <c r="M1532">
        <v>1.3725000000000001</v>
      </c>
      <c r="N1532">
        <v>0</v>
      </c>
      <c r="O1532">
        <v>298</v>
      </c>
      <c r="P1532">
        <v>0</v>
      </c>
      <c r="Q1532">
        <v>0</v>
      </c>
      <c r="R1532">
        <v>0</v>
      </c>
      <c r="S1532">
        <v>409.005</v>
      </c>
      <c r="T1532">
        <v>0</v>
      </c>
      <c r="U1532">
        <v>0</v>
      </c>
    </row>
    <row r="1533" spans="1:21" x14ac:dyDescent="0.25">
      <c r="A1533" t="s">
        <v>5983</v>
      </c>
      <c r="B1533">
        <v>1</v>
      </c>
      <c r="C1533" t="s">
        <v>78</v>
      </c>
      <c r="D1533" t="s">
        <v>125</v>
      </c>
      <c r="E1533" t="s">
        <v>5984</v>
      </c>
      <c r="F1533" t="s">
        <v>231</v>
      </c>
      <c r="G1533" t="s">
        <v>71</v>
      </c>
      <c r="H1533" t="s">
        <v>136</v>
      </c>
      <c r="I1533" t="s">
        <v>22</v>
      </c>
      <c r="J1533" t="s">
        <v>131</v>
      </c>
      <c r="K1533" t="s">
        <v>5985</v>
      </c>
      <c r="L1533" t="s">
        <v>5986</v>
      </c>
      <c r="M1533">
        <v>6.7052777770000001</v>
      </c>
      <c r="N1533">
        <v>0</v>
      </c>
      <c r="O1533">
        <v>11</v>
      </c>
      <c r="P1533">
        <v>0</v>
      </c>
      <c r="Q1533">
        <v>0</v>
      </c>
      <c r="R1533">
        <v>0</v>
      </c>
      <c r="S1533">
        <v>73.758055999999996</v>
      </c>
      <c r="T1533">
        <v>0</v>
      </c>
      <c r="U1533">
        <v>0</v>
      </c>
    </row>
    <row r="1534" spans="1:21" x14ac:dyDescent="0.25">
      <c r="A1534" t="s">
        <v>5987</v>
      </c>
      <c r="B1534">
        <v>1</v>
      </c>
      <c r="C1534" t="s">
        <v>78</v>
      </c>
      <c r="D1534" t="s">
        <v>101</v>
      </c>
      <c r="E1534" t="s">
        <v>5988</v>
      </c>
      <c r="F1534" t="s">
        <v>780</v>
      </c>
      <c r="G1534" t="s">
        <v>71</v>
      </c>
      <c r="H1534" t="s">
        <v>136</v>
      </c>
      <c r="I1534" t="s">
        <v>22</v>
      </c>
      <c r="J1534" t="s">
        <v>131</v>
      </c>
      <c r="K1534" t="s">
        <v>5989</v>
      </c>
      <c r="L1534" t="s">
        <v>5990</v>
      </c>
      <c r="M1534">
        <v>0.93444444400000004</v>
      </c>
      <c r="N1534">
        <v>0</v>
      </c>
      <c r="O1534">
        <v>1</v>
      </c>
      <c r="P1534">
        <v>0</v>
      </c>
      <c r="Q1534">
        <v>0</v>
      </c>
      <c r="R1534">
        <v>0</v>
      </c>
      <c r="S1534">
        <v>0.93444400000000005</v>
      </c>
      <c r="T1534">
        <v>0</v>
      </c>
      <c r="U1534">
        <v>0</v>
      </c>
    </row>
    <row r="1535" spans="1:21" x14ac:dyDescent="0.25">
      <c r="A1535" t="s">
        <v>5991</v>
      </c>
      <c r="B1535">
        <v>1</v>
      </c>
      <c r="C1535" t="s">
        <v>79</v>
      </c>
      <c r="D1535" t="s">
        <v>123</v>
      </c>
      <c r="E1535" t="s">
        <v>5992</v>
      </c>
      <c r="F1535" t="s">
        <v>226</v>
      </c>
      <c r="G1535" t="s">
        <v>72</v>
      </c>
      <c r="H1535" t="s">
        <v>136</v>
      </c>
      <c r="I1535" t="s">
        <v>22</v>
      </c>
      <c r="J1535" t="s">
        <v>131</v>
      </c>
      <c r="K1535" t="s">
        <v>5993</v>
      </c>
      <c r="L1535" t="s">
        <v>5994</v>
      </c>
      <c r="M1535">
        <v>1.6416666660000001</v>
      </c>
      <c r="N1535">
        <v>0</v>
      </c>
      <c r="O1535">
        <v>0</v>
      </c>
      <c r="P1535">
        <v>0</v>
      </c>
      <c r="Q1535">
        <v>9</v>
      </c>
      <c r="R1535">
        <v>0</v>
      </c>
      <c r="S1535">
        <v>0</v>
      </c>
      <c r="T1535">
        <v>0</v>
      </c>
      <c r="U1535">
        <v>14.775</v>
      </c>
    </row>
    <row r="1536" spans="1:21" x14ac:dyDescent="0.25">
      <c r="A1536" t="s">
        <v>5995</v>
      </c>
      <c r="B1536">
        <v>1</v>
      </c>
      <c r="C1536" t="s">
        <v>78</v>
      </c>
      <c r="D1536" t="s">
        <v>81</v>
      </c>
      <c r="E1536" t="s">
        <v>5996</v>
      </c>
      <c r="F1536" t="s">
        <v>247</v>
      </c>
      <c r="G1536" t="s">
        <v>71</v>
      </c>
      <c r="H1536" t="s">
        <v>136</v>
      </c>
      <c r="I1536" t="s">
        <v>22</v>
      </c>
      <c r="J1536" t="s">
        <v>221</v>
      </c>
      <c r="K1536" t="s">
        <v>5997</v>
      </c>
      <c r="L1536" t="s">
        <v>5998</v>
      </c>
      <c r="M1536">
        <v>4.0169444439999999</v>
      </c>
      <c r="N1536">
        <v>0</v>
      </c>
      <c r="O1536">
        <v>114</v>
      </c>
      <c r="P1536">
        <v>0</v>
      </c>
      <c r="Q1536">
        <v>0</v>
      </c>
      <c r="R1536">
        <v>0</v>
      </c>
      <c r="S1536">
        <v>457.931667</v>
      </c>
      <c r="T1536">
        <v>0</v>
      </c>
      <c r="U1536">
        <v>0</v>
      </c>
    </row>
    <row r="1537" spans="1:21" x14ac:dyDescent="0.25">
      <c r="A1537" t="s">
        <v>5999</v>
      </c>
      <c r="B1537">
        <v>1</v>
      </c>
      <c r="C1537" t="s">
        <v>78</v>
      </c>
      <c r="D1537" t="s">
        <v>90</v>
      </c>
      <c r="E1537" t="s">
        <v>3738</v>
      </c>
      <c r="F1537" t="s">
        <v>247</v>
      </c>
      <c r="G1537" t="s">
        <v>72</v>
      </c>
      <c r="H1537" t="s">
        <v>136</v>
      </c>
      <c r="I1537" t="s">
        <v>22</v>
      </c>
      <c r="J1537" t="s">
        <v>221</v>
      </c>
      <c r="K1537" t="s">
        <v>6000</v>
      </c>
      <c r="L1537" t="s">
        <v>6001</v>
      </c>
      <c r="M1537">
        <v>1.1858333329999999</v>
      </c>
      <c r="N1537">
        <v>4</v>
      </c>
      <c r="O1537">
        <v>5038</v>
      </c>
      <c r="P1537">
        <v>19</v>
      </c>
      <c r="Q1537">
        <v>974</v>
      </c>
      <c r="R1537">
        <v>4.7433329999999998</v>
      </c>
      <c r="S1537">
        <v>5974.2283319999997</v>
      </c>
      <c r="T1537">
        <v>22.530833000000001</v>
      </c>
      <c r="U1537">
        <v>1155.0016659999999</v>
      </c>
    </row>
    <row r="1538" spans="1:21" x14ac:dyDescent="0.25">
      <c r="A1538" t="s">
        <v>6002</v>
      </c>
      <c r="B1538">
        <v>1</v>
      </c>
      <c r="C1538" t="s">
        <v>78</v>
      </c>
      <c r="D1538" t="s">
        <v>83</v>
      </c>
      <c r="E1538" t="s">
        <v>6003</v>
      </c>
      <c r="F1538" t="s">
        <v>296</v>
      </c>
      <c r="G1538" t="s">
        <v>71</v>
      </c>
      <c r="H1538" t="s">
        <v>136</v>
      </c>
      <c r="I1538" t="s">
        <v>22</v>
      </c>
      <c r="J1538" t="s">
        <v>221</v>
      </c>
      <c r="K1538" t="s">
        <v>6004</v>
      </c>
      <c r="L1538" t="s">
        <v>6005</v>
      </c>
      <c r="M1538">
        <v>0.59638888800000001</v>
      </c>
      <c r="N1538">
        <v>0</v>
      </c>
      <c r="O1538">
        <v>696</v>
      </c>
      <c r="P1538">
        <v>0</v>
      </c>
      <c r="Q1538">
        <v>0</v>
      </c>
      <c r="R1538">
        <v>0</v>
      </c>
      <c r="S1538">
        <v>415.08666599999998</v>
      </c>
      <c r="T1538">
        <v>0</v>
      </c>
      <c r="U1538">
        <v>0</v>
      </c>
    </row>
    <row r="1539" spans="1:21" x14ac:dyDescent="0.25">
      <c r="A1539" t="s">
        <v>6006</v>
      </c>
      <c r="B1539">
        <v>1</v>
      </c>
      <c r="C1539" t="s">
        <v>78</v>
      </c>
      <c r="D1539" t="s">
        <v>82</v>
      </c>
      <c r="E1539" t="s">
        <v>6007</v>
      </c>
      <c r="F1539" t="s">
        <v>921</v>
      </c>
      <c r="G1539" t="s">
        <v>71</v>
      </c>
      <c r="H1539" t="s">
        <v>136</v>
      </c>
      <c r="I1539" t="s">
        <v>22</v>
      </c>
      <c r="J1539" t="s">
        <v>131</v>
      </c>
      <c r="K1539" t="s">
        <v>6008</v>
      </c>
      <c r="L1539" t="s">
        <v>6009</v>
      </c>
      <c r="M1539">
        <v>1.8544444440000001</v>
      </c>
      <c r="N1539">
        <v>0</v>
      </c>
      <c r="O1539">
        <v>246</v>
      </c>
      <c r="P1539">
        <v>0</v>
      </c>
      <c r="Q1539">
        <v>0</v>
      </c>
      <c r="R1539">
        <v>0</v>
      </c>
      <c r="S1539">
        <v>456.193333</v>
      </c>
      <c r="T1539">
        <v>0</v>
      </c>
      <c r="U1539">
        <v>0</v>
      </c>
    </row>
    <row r="1540" spans="1:21" x14ac:dyDescent="0.25">
      <c r="A1540" t="s">
        <v>6010</v>
      </c>
      <c r="B1540">
        <v>1</v>
      </c>
      <c r="C1540" t="s">
        <v>78</v>
      </c>
      <c r="D1540" t="s">
        <v>101</v>
      </c>
      <c r="E1540" t="s">
        <v>6011</v>
      </c>
      <c r="F1540" t="s">
        <v>296</v>
      </c>
      <c r="G1540" t="s">
        <v>72</v>
      </c>
      <c r="H1540" t="s">
        <v>136</v>
      </c>
      <c r="I1540" t="s">
        <v>22</v>
      </c>
      <c r="J1540" t="s">
        <v>221</v>
      </c>
      <c r="K1540" t="s">
        <v>6012</v>
      </c>
      <c r="L1540" t="s">
        <v>6013</v>
      </c>
      <c r="M1540">
        <v>4.644953611</v>
      </c>
      <c r="N1540">
        <v>0</v>
      </c>
      <c r="O1540">
        <v>1052</v>
      </c>
      <c r="P1540">
        <v>0</v>
      </c>
      <c r="Q1540">
        <v>6</v>
      </c>
      <c r="R1540">
        <v>0</v>
      </c>
      <c r="S1540">
        <v>4886.4911990000001</v>
      </c>
      <c r="T1540">
        <v>0</v>
      </c>
      <c r="U1540">
        <v>27.869721999999999</v>
      </c>
    </row>
    <row r="1541" spans="1:21" x14ac:dyDescent="0.25">
      <c r="A1541" t="s">
        <v>6014</v>
      </c>
      <c r="B1541">
        <v>1</v>
      </c>
      <c r="C1541" t="s">
        <v>79</v>
      </c>
      <c r="D1541" t="s">
        <v>124</v>
      </c>
      <c r="E1541" t="s">
        <v>6015</v>
      </c>
      <c r="F1541" t="s">
        <v>166</v>
      </c>
      <c r="G1541" t="s">
        <v>72</v>
      </c>
      <c r="H1541" t="s">
        <v>136</v>
      </c>
      <c r="I1541" t="s">
        <v>22</v>
      </c>
      <c r="J1541" t="s">
        <v>131</v>
      </c>
      <c r="K1541" t="s">
        <v>6016</v>
      </c>
      <c r="L1541" t="s">
        <v>6017</v>
      </c>
      <c r="M1541">
        <v>0.46834055499999999</v>
      </c>
      <c r="N1541">
        <v>1</v>
      </c>
      <c r="O1541">
        <v>5149</v>
      </c>
      <c r="P1541">
        <v>0</v>
      </c>
      <c r="Q1541">
        <v>0</v>
      </c>
      <c r="R1541">
        <v>0.46834100000000001</v>
      </c>
      <c r="S1541">
        <v>2411.485518</v>
      </c>
      <c r="T1541">
        <v>0</v>
      </c>
      <c r="U1541">
        <v>0</v>
      </c>
    </row>
    <row r="1542" spans="1:21" x14ac:dyDescent="0.25">
      <c r="A1542" t="s">
        <v>6018</v>
      </c>
      <c r="B1542">
        <v>1</v>
      </c>
      <c r="C1542" t="s">
        <v>79</v>
      </c>
      <c r="D1542" t="s">
        <v>124</v>
      </c>
      <c r="E1542" t="s">
        <v>6015</v>
      </c>
      <c r="F1542" t="s">
        <v>166</v>
      </c>
      <c r="G1542" t="s">
        <v>72</v>
      </c>
      <c r="H1542" t="s">
        <v>136</v>
      </c>
      <c r="I1542" t="s">
        <v>22</v>
      </c>
      <c r="J1542" t="s">
        <v>131</v>
      </c>
      <c r="K1542" t="s">
        <v>6019</v>
      </c>
      <c r="L1542" t="s">
        <v>6020</v>
      </c>
      <c r="M1542">
        <v>0.51700999999999997</v>
      </c>
      <c r="N1542">
        <v>1</v>
      </c>
      <c r="O1542">
        <v>5149</v>
      </c>
      <c r="P1542">
        <v>0</v>
      </c>
      <c r="Q1542">
        <v>0</v>
      </c>
      <c r="R1542">
        <v>0.51700999999999997</v>
      </c>
      <c r="S1542">
        <v>2662.0844900000002</v>
      </c>
      <c r="T1542">
        <v>0</v>
      </c>
      <c r="U1542">
        <v>0</v>
      </c>
    </row>
    <row r="1543" spans="1:21" x14ac:dyDescent="0.25">
      <c r="A1543" t="s">
        <v>6021</v>
      </c>
      <c r="B1543">
        <v>1</v>
      </c>
      <c r="C1543" t="s">
        <v>78</v>
      </c>
      <c r="D1543" t="s">
        <v>125</v>
      </c>
      <c r="E1543" t="s">
        <v>6022</v>
      </c>
      <c r="F1543" t="s">
        <v>231</v>
      </c>
      <c r="G1543" t="s">
        <v>71</v>
      </c>
      <c r="H1543" t="s">
        <v>136</v>
      </c>
      <c r="I1543" t="s">
        <v>22</v>
      </c>
      <c r="J1543" t="s">
        <v>131</v>
      </c>
      <c r="K1543" t="s">
        <v>6023</v>
      </c>
      <c r="L1543" t="s">
        <v>6024</v>
      </c>
      <c r="M1543">
        <v>6.2744444440000002</v>
      </c>
      <c r="N1543">
        <v>0</v>
      </c>
      <c r="O1543">
        <v>3</v>
      </c>
      <c r="P1543">
        <v>0</v>
      </c>
      <c r="Q1543">
        <v>0</v>
      </c>
      <c r="R1543">
        <v>0</v>
      </c>
      <c r="S1543">
        <v>18.823333000000002</v>
      </c>
      <c r="T1543">
        <v>0</v>
      </c>
      <c r="U1543">
        <v>0</v>
      </c>
    </row>
    <row r="1544" spans="1:21" x14ac:dyDescent="0.25">
      <c r="A1544" t="s">
        <v>6025</v>
      </c>
      <c r="B1544">
        <v>1</v>
      </c>
      <c r="C1544" t="s">
        <v>79</v>
      </c>
      <c r="D1544" t="s">
        <v>111</v>
      </c>
      <c r="E1544" t="s">
        <v>6026</v>
      </c>
      <c r="F1544" t="s">
        <v>313</v>
      </c>
      <c r="G1544" t="s">
        <v>71</v>
      </c>
      <c r="H1544" t="s">
        <v>136</v>
      </c>
      <c r="I1544" t="s">
        <v>22</v>
      </c>
      <c r="J1544" t="s">
        <v>131</v>
      </c>
      <c r="K1544" t="s">
        <v>6027</v>
      </c>
      <c r="L1544" t="s">
        <v>6028</v>
      </c>
      <c r="M1544">
        <v>1.0552777769999999</v>
      </c>
      <c r="N1544">
        <v>0</v>
      </c>
      <c r="O1544">
        <v>0</v>
      </c>
      <c r="P1544">
        <v>0</v>
      </c>
      <c r="Q1544">
        <v>11</v>
      </c>
      <c r="R1544">
        <v>0</v>
      </c>
      <c r="S1544">
        <v>0</v>
      </c>
      <c r="T1544">
        <v>0</v>
      </c>
      <c r="U1544">
        <v>11.608055999999999</v>
      </c>
    </row>
    <row r="1545" spans="1:21" x14ac:dyDescent="0.25">
      <c r="A1545" t="s">
        <v>6029</v>
      </c>
      <c r="B1545">
        <v>1</v>
      </c>
      <c r="C1545" t="s">
        <v>78</v>
      </c>
      <c r="D1545" t="s">
        <v>103</v>
      </c>
      <c r="E1545" t="s">
        <v>6030</v>
      </c>
      <c r="F1545" t="s">
        <v>231</v>
      </c>
      <c r="G1545" t="s">
        <v>71</v>
      </c>
      <c r="H1545" t="s">
        <v>136</v>
      </c>
      <c r="I1545" t="s">
        <v>22</v>
      </c>
      <c r="J1545" t="s">
        <v>131</v>
      </c>
      <c r="K1545" t="s">
        <v>6031</v>
      </c>
      <c r="L1545" t="s">
        <v>6032</v>
      </c>
      <c r="M1545">
        <v>1.8955555550000001</v>
      </c>
      <c r="N1545">
        <v>0</v>
      </c>
      <c r="O1545">
        <v>1</v>
      </c>
      <c r="P1545">
        <v>0</v>
      </c>
      <c r="Q1545">
        <v>0</v>
      </c>
      <c r="R1545">
        <v>0</v>
      </c>
      <c r="S1545">
        <v>1.895556</v>
      </c>
      <c r="T1545">
        <v>0</v>
      </c>
      <c r="U1545">
        <v>0</v>
      </c>
    </row>
    <row r="1546" spans="1:21" x14ac:dyDescent="0.25">
      <c r="A1546" t="s">
        <v>6033</v>
      </c>
      <c r="B1546">
        <v>1</v>
      </c>
      <c r="C1546" t="s">
        <v>79</v>
      </c>
      <c r="D1546" t="s">
        <v>111</v>
      </c>
      <c r="E1546" t="s">
        <v>6034</v>
      </c>
      <c r="F1546" t="s">
        <v>6035</v>
      </c>
      <c r="G1546" t="s">
        <v>71</v>
      </c>
      <c r="H1546" t="s">
        <v>136</v>
      </c>
      <c r="I1546" t="s">
        <v>22</v>
      </c>
      <c r="J1546" t="s">
        <v>131</v>
      </c>
      <c r="K1546" t="s">
        <v>6036</v>
      </c>
      <c r="L1546" t="s">
        <v>6037</v>
      </c>
      <c r="M1546">
        <v>2.41</v>
      </c>
      <c r="N1546">
        <v>0</v>
      </c>
      <c r="O1546">
        <v>0</v>
      </c>
      <c r="P1546">
        <v>0</v>
      </c>
      <c r="Q1546">
        <v>6</v>
      </c>
      <c r="R1546">
        <v>0</v>
      </c>
      <c r="S1546">
        <v>0</v>
      </c>
      <c r="T1546">
        <v>0</v>
      </c>
      <c r="U1546">
        <v>14.46</v>
      </c>
    </row>
    <row r="1547" spans="1:21" x14ac:dyDescent="0.25">
      <c r="A1547" t="s">
        <v>6038</v>
      </c>
      <c r="B1547">
        <v>1</v>
      </c>
      <c r="C1547" t="s">
        <v>79</v>
      </c>
      <c r="D1547" t="s">
        <v>111</v>
      </c>
      <c r="E1547" t="s">
        <v>6039</v>
      </c>
      <c r="F1547" t="s">
        <v>226</v>
      </c>
      <c r="G1547" t="s">
        <v>72</v>
      </c>
      <c r="H1547" t="s">
        <v>136</v>
      </c>
      <c r="I1547" t="s">
        <v>22</v>
      </c>
      <c r="J1547" t="s">
        <v>131</v>
      </c>
      <c r="K1547" t="s">
        <v>6040</v>
      </c>
      <c r="L1547" t="s">
        <v>6041</v>
      </c>
      <c r="M1547">
        <v>1.254444444</v>
      </c>
      <c r="N1547">
        <v>0</v>
      </c>
      <c r="O1547">
        <v>0</v>
      </c>
      <c r="P1547">
        <v>0</v>
      </c>
      <c r="Q1547">
        <v>20</v>
      </c>
      <c r="R1547">
        <v>0</v>
      </c>
      <c r="S1547">
        <v>0</v>
      </c>
      <c r="T1547">
        <v>0</v>
      </c>
      <c r="U1547">
        <v>25.088889000000002</v>
      </c>
    </row>
    <row r="1548" spans="1:21" x14ac:dyDescent="0.25">
      <c r="A1548" t="s">
        <v>6042</v>
      </c>
      <c r="B1548">
        <v>1</v>
      </c>
      <c r="C1548" t="s">
        <v>78</v>
      </c>
      <c r="D1548" t="s">
        <v>125</v>
      </c>
      <c r="E1548" t="s">
        <v>6043</v>
      </c>
      <c r="F1548" t="s">
        <v>231</v>
      </c>
      <c r="G1548" t="s">
        <v>71</v>
      </c>
      <c r="H1548" t="s">
        <v>136</v>
      </c>
      <c r="I1548" t="s">
        <v>22</v>
      </c>
      <c r="J1548" t="s">
        <v>131</v>
      </c>
      <c r="K1548" t="s">
        <v>6044</v>
      </c>
      <c r="L1548" t="s">
        <v>6045</v>
      </c>
      <c r="M1548">
        <v>1.2791666660000001</v>
      </c>
      <c r="N1548">
        <v>0</v>
      </c>
      <c r="O1548">
        <v>8</v>
      </c>
      <c r="P1548">
        <v>0</v>
      </c>
      <c r="Q1548">
        <v>0</v>
      </c>
      <c r="R1548">
        <v>0</v>
      </c>
      <c r="S1548">
        <v>10.233333</v>
      </c>
      <c r="T1548">
        <v>0</v>
      </c>
      <c r="U1548">
        <v>0</v>
      </c>
    </row>
    <row r="1549" spans="1:21" x14ac:dyDescent="0.25">
      <c r="A1549" t="s">
        <v>6046</v>
      </c>
      <c r="B1549">
        <v>1</v>
      </c>
      <c r="C1549" t="s">
        <v>78</v>
      </c>
      <c r="D1549" t="s">
        <v>101</v>
      </c>
      <c r="E1549" t="s">
        <v>6047</v>
      </c>
      <c r="F1549" t="s">
        <v>231</v>
      </c>
      <c r="G1549" t="s">
        <v>71</v>
      </c>
      <c r="H1549" t="s">
        <v>136</v>
      </c>
      <c r="I1549" t="s">
        <v>22</v>
      </c>
      <c r="J1549" t="s">
        <v>131</v>
      </c>
      <c r="K1549" t="s">
        <v>6048</v>
      </c>
      <c r="L1549" t="s">
        <v>6049</v>
      </c>
      <c r="M1549">
        <v>3.298888888</v>
      </c>
      <c r="N1549">
        <v>0</v>
      </c>
      <c r="O1549">
        <v>0</v>
      </c>
      <c r="P1549">
        <v>0</v>
      </c>
      <c r="Q1549">
        <v>1</v>
      </c>
      <c r="R1549">
        <v>0</v>
      </c>
      <c r="S1549">
        <v>0</v>
      </c>
      <c r="T1549">
        <v>0</v>
      </c>
      <c r="U1549">
        <v>3.298889</v>
      </c>
    </row>
    <row r="1550" spans="1:21" x14ac:dyDescent="0.25">
      <c r="A1550" t="s">
        <v>6050</v>
      </c>
      <c r="B1550">
        <v>1</v>
      </c>
      <c r="C1550" t="s">
        <v>78</v>
      </c>
      <c r="D1550" t="s">
        <v>102</v>
      </c>
      <c r="E1550" t="s">
        <v>5930</v>
      </c>
      <c r="F1550" t="s">
        <v>252</v>
      </c>
      <c r="G1550" t="s">
        <v>72</v>
      </c>
      <c r="H1550" t="s">
        <v>136</v>
      </c>
      <c r="I1550" t="s">
        <v>22</v>
      </c>
      <c r="J1550" t="s">
        <v>131</v>
      </c>
      <c r="K1550" t="s">
        <v>6051</v>
      </c>
      <c r="L1550" t="s">
        <v>6052</v>
      </c>
      <c r="M1550">
        <v>2.480555555</v>
      </c>
      <c r="N1550">
        <v>0</v>
      </c>
      <c r="O1550">
        <v>233</v>
      </c>
      <c r="P1550">
        <v>0</v>
      </c>
      <c r="Q1550">
        <v>0</v>
      </c>
      <c r="R1550">
        <v>0</v>
      </c>
      <c r="S1550">
        <v>577.96944399999995</v>
      </c>
      <c r="T1550">
        <v>0</v>
      </c>
      <c r="U1550">
        <v>0</v>
      </c>
    </row>
    <row r="1551" spans="1:21" x14ac:dyDescent="0.25">
      <c r="A1551" t="s">
        <v>6053</v>
      </c>
      <c r="B1551">
        <v>1</v>
      </c>
      <c r="C1551" t="s">
        <v>78</v>
      </c>
      <c r="D1551" t="s">
        <v>105</v>
      </c>
      <c r="E1551" t="s">
        <v>6054</v>
      </c>
      <c r="F1551" t="s">
        <v>231</v>
      </c>
      <c r="G1551" t="s">
        <v>71</v>
      </c>
      <c r="H1551" t="s">
        <v>136</v>
      </c>
      <c r="I1551" t="s">
        <v>22</v>
      </c>
      <c r="J1551" t="s">
        <v>131</v>
      </c>
      <c r="K1551" t="s">
        <v>6055</v>
      </c>
      <c r="L1551" t="s">
        <v>6056</v>
      </c>
      <c r="M1551">
        <v>0.88138888800000004</v>
      </c>
      <c r="N1551">
        <v>0</v>
      </c>
      <c r="O1551">
        <v>1</v>
      </c>
      <c r="P1551">
        <v>0</v>
      </c>
      <c r="Q1551">
        <v>0</v>
      </c>
      <c r="R1551">
        <v>0</v>
      </c>
      <c r="S1551">
        <v>0.88138899999999998</v>
      </c>
      <c r="T1551">
        <v>0</v>
      </c>
      <c r="U1551">
        <v>0</v>
      </c>
    </row>
    <row r="1552" spans="1:21" x14ac:dyDescent="0.25">
      <c r="A1552" t="s">
        <v>6057</v>
      </c>
      <c r="B1552">
        <v>1</v>
      </c>
      <c r="C1552" t="s">
        <v>79</v>
      </c>
      <c r="D1552" t="s">
        <v>114</v>
      </c>
      <c r="E1552" t="s">
        <v>6058</v>
      </c>
      <c r="F1552" t="s">
        <v>362</v>
      </c>
      <c r="G1552" t="s">
        <v>71</v>
      </c>
      <c r="H1552" t="s">
        <v>136</v>
      </c>
      <c r="I1552" t="s">
        <v>22</v>
      </c>
      <c r="J1552" t="s">
        <v>131</v>
      </c>
      <c r="K1552" t="s">
        <v>6059</v>
      </c>
      <c r="L1552" t="s">
        <v>6060</v>
      </c>
      <c r="M1552">
        <v>4.0916666660000001</v>
      </c>
      <c r="N1552">
        <v>0</v>
      </c>
      <c r="O1552">
        <v>150</v>
      </c>
      <c r="P1552">
        <v>0</v>
      </c>
      <c r="Q1552">
        <v>0</v>
      </c>
      <c r="R1552">
        <v>0</v>
      </c>
      <c r="S1552">
        <v>613.75</v>
      </c>
      <c r="T1552">
        <v>0</v>
      </c>
      <c r="U1552">
        <v>0</v>
      </c>
    </row>
    <row r="1553" spans="1:21" x14ac:dyDescent="0.25">
      <c r="A1553" t="s">
        <v>6061</v>
      </c>
      <c r="B1553">
        <v>1</v>
      </c>
      <c r="C1553" t="s">
        <v>78</v>
      </c>
      <c r="D1553" t="s">
        <v>85</v>
      </c>
      <c r="E1553" t="s">
        <v>6062</v>
      </c>
      <c r="F1553" t="s">
        <v>247</v>
      </c>
      <c r="G1553" t="s">
        <v>71</v>
      </c>
      <c r="H1553" t="s">
        <v>136</v>
      </c>
      <c r="I1553" t="s">
        <v>22</v>
      </c>
      <c r="J1553" t="s">
        <v>221</v>
      </c>
      <c r="K1553" t="s">
        <v>6063</v>
      </c>
      <c r="L1553" t="s">
        <v>6064</v>
      </c>
      <c r="M1553">
        <v>8.3334480549999999</v>
      </c>
      <c r="N1553">
        <v>0</v>
      </c>
      <c r="O1553">
        <v>393</v>
      </c>
      <c r="P1553">
        <v>0</v>
      </c>
      <c r="Q1553">
        <v>0</v>
      </c>
      <c r="R1553">
        <v>0</v>
      </c>
      <c r="S1553">
        <v>3275.0450860000001</v>
      </c>
      <c r="T1553">
        <v>0</v>
      </c>
      <c r="U1553">
        <v>0</v>
      </c>
    </row>
    <row r="1554" spans="1:21" x14ac:dyDescent="0.25">
      <c r="A1554" t="s">
        <v>6065</v>
      </c>
      <c r="B1554">
        <v>1</v>
      </c>
      <c r="C1554" t="s">
        <v>79</v>
      </c>
      <c r="D1554" t="s">
        <v>123</v>
      </c>
      <c r="E1554" t="s">
        <v>6066</v>
      </c>
      <c r="F1554" t="s">
        <v>780</v>
      </c>
      <c r="G1554" t="s">
        <v>71</v>
      </c>
      <c r="H1554" t="s">
        <v>136</v>
      </c>
      <c r="I1554" t="s">
        <v>22</v>
      </c>
      <c r="J1554" t="s">
        <v>131</v>
      </c>
      <c r="K1554" t="s">
        <v>6067</v>
      </c>
      <c r="L1554" t="s">
        <v>6068</v>
      </c>
      <c r="M1554">
        <v>5.4402777770000004</v>
      </c>
      <c r="N1554">
        <v>0</v>
      </c>
      <c r="O1554">
        <v>172</v>
      </c>
      <c r="P1554">
        <v>0</v>
      </c>
      <c r="Q1554">
        <v>0</v>
      </c>
      <c r="R1554">
        <v>0</v>
      </c>
      <c r="S1554">
        <v>935.72777799999994</v>
      </c>
      <c r="T1554">
        <v>0</v>
      </c>
      <c r="U1554">
        <v>0</v>
      </c>
    </row>
    <row r="1555" spans="1:21" x14ac:dyDescent="0.25">
      <c r="A1555" t="s">
        <v>6069</v>
      </c>
      <c r="B1555">
        <v>1</v>
      </c>
      <c r="C1555" t="s">
        <v>78</v>
      </c>
      <c r="D1555" t="s">
        <v>85</v>
      </c>
      <c r="E1555" t="s">
        <v>6070</v>
      </c>
      <c r="F1555" t="s">
        <v>247</v>
      </c>
      <c r="G1555" t="s">
        <v>71</v>
      </c>
      <c r="H1555" t="s">
        <v>136</v>
      </c>
      <c r="I1555" t="s">
        <v>22</v>
      </c>
      <c r="J1555" t="s">
        <v>221</v>
      </c>
      <c r="K1555" t="s">
        <v>5769</v>
      </c>
      <c r="L1555" t="s">
        <v>6071</v>
      </c>
      <c r="M1555">
        <v>8.0536111110000004</v>
      </c>
      <c r="N1555">
        <v>0</v>
      </c>
      <c r="O1555">
        <v>140</v>
      </c>
      <c r="P1555">
        <v>0</v>
      </c>
      <c r="Q1555">
        <v>0</v>
      </c>
      <c r="R1555">
        <v>0</v>
      </c>
      <c r="S1555">
        <v>1127.5055560000001</v>
      </c>
      <c r="T1555">
        <v>0</v>
      </c>
      <c r="U1555">
        <v>0</v>
      </c>
    </row>
    <row r="1556" spans="1:21" x14ac:dyDescent="0.25">
      <c r="A1556" t="s">
        <v>6072</v>
      </c>
      <c r="B1556">
        <v>1</v>
      </c>
      <c r="C1556" t="s">
        <v>78</v>
      </c>
      <c r="D1556" t="s">
        <v>80</v>
      </c>
      <c r="E1556" t="s">
        <v>6073</v>
      </c>
      <c r="F1556" t="s">
        <v>231</v>
      </c>
      <c r="G1556" t="s">
        <v>71</v>
      </c>
      <c r="H1556" t="s">
        <v>136</v>
      </c>
      <c r="I1556" t="s">
        <v>22</v>
      </c>
      <c r="J1556" t="s">
        <v>131</v>
      </c>
      <c r="K1556" t="s">
        <v>6074</v>
      </c>
      <c r="L1556" t="s">
        <v>6075</v>
      </c>
      <c r="M1556">
        <v>1.5261111110000001</v>
      </c>
      <c r="N1556">
        <v>0</v>
      </c>
      <c r="O1556">
        <v>2</v>
      </c>
      <c r="P1556">
        <v>0</v>
      </c>
      <c r="Q1556">
        <v>0</v>
      </c>
      <c r="R1556">
        <v>0</v>
      </c>
      <c r="S1556">
        <v>3.052222</v>
      </c>
      <c r="T1556">
        <v>0</v>
      </c>
      <c r="U1556">
        <v>0</v>
      </c>
    </row>
    <row r="1557" spans="1:21" x14ac:dyDescent="0.25">
      <c r="A1557" t="s">
        <v>6076</v>
      </c>
      <c r="B1557">
        <v>1</v>
      </c>
      <c r="C1557" t="s">
        <v>78</v>
      </c>
      <c r="D1557" t="s">
        <v>81</v>
      </c>
      <c r="E1557" t="s">
        <v>6077</v>
      </c>
      <c r="F1557" t="s">
        <v>231</v>
      </c>
      <c r="G1557" t="s">
        <v>71</v>
      </c>
      <c r="H1557" t="s">
        <v>136</v>
      </c>
      <c r="I1557" t="s">
        <v>22</v>
      </c>
      <c r="J1557" t="s">
        <v>131</v>
      </c>
      <c r="K1557" t="s">
        <v>6078</v>
      </c>
      <c r="L1557" t="s">
        <v>6079</v>
      </c>
      <c r="M1557">
        <v>4.6675000000000004</v>
      </c>
      <c r="N1557">
        <v>0</v>
      </c>
      <c r="O1557">
        <v>1</v>
      </c>
      <c r="P1557">
        <v>0</v>
      </c>
      <c r="Q1557">
        <v>0</v>
      </c>
      <c r="R1557">
        <v>0</v>
      </c>
      <c r="S1557">
        <v>4.6675000000000004</v>
      </c>
      <c r="T1557">
        <v>0</v>
      </c>
      <c r="U1557">
        <v>0</v>
      </c>
    </row>
    <row r="1558" spans="1:21" x14ac:dyDescent="0.25">
      <c r="A1558" t="s">
        <v>6080</v>
      </c>
      <c r="B1558">
        <v>1</v>
      </c>
      <c r="C1558" t="s">
        <v>78</v>
      </c>
      <c r="D1558" t="s">
        <v>125</v>
      </c>
      <c r="E1558" t="s">
        <v>6081</v>
      </c>
      <c r="F1558" t="s">
        <v>2615</v>
      </c>
      <c r="G1558" t="s">
        <v>71</v>
      </c>
      <c r="H1558" t="s">
        <v>136</v>
      </c>
      <c r="I1558" t="s">
        <v>22</v>
      </c>
      <c r="J1558" t="s">
        <v>131</v>
      </c>
      <c r="K1558" t="s">
        <v>6082</v>
      </c>
      <c r="L1558" t="s">
        <v>6083</v>
      </c>
      <c r="M1558">
        <v>1.801111111</v>
      </c>
      <c r="N1558">
        <v>0</v>
      </c>
      <c r="O1558">
        <v>82</v>
      </c>
      <c r="P1558">
        <v>0</v>
      </c>
      <c r="Q1558">
        <v>0</v>
      </c>
      <c r="R1558">
        <v>0</v>
      </c>
      <c r="S1558">
        <v>147.69111100000001</v>
      </c>
      <c r="T1558">
        <v>0</v>
      </c>
      <c r="U1558">
        <v>0</v>
      </c>
    </row>
    <row r="1559" spans="1:21" x14ac:dyDescent="0.25">
      <c r="A1559" t="s">
        <v>6084</v>
      </c>
      <c r="B1559">
        <v>1</v>
      </c>
      <c r="C1559" t="s">
        <v>79</v>
      </c>
      <c r="D1559" t="s">
        <v>114</v>
      </c>
      <c r="E1559" t="s">
        <v>6085</v>
      </c>
      <c r="F1559" t="s">
        <v>226</v>
      </c>
      <c r="G1559" t="s">
        <v>72</v>
      </c>
      <c r="H1559" t="s">
        <v>136</v>
      </c>
      <c r="I1559" t="s">
        <v>22</v>
      </c>
      <c r="J1559" t="s">
        <v>131</v>
      </c>
      <c r="K1559" t="s">
        <v>6086</v>
      </c>
      <c r="L1559" t="s">
        <v>6087</v>
      </c>
      <c r="M1559">
        <v>2.81</v>
      </c>
      <c r="N1559">
        <v>0</v>
      </c>
      <c r="O1559">
        <v>438</v>
      </c>
      <c r="P1559">
        <v>0</v>
      </c>
      <c r="Q1559">
        <v>6</v>
      </c>
      <c r="R1559">
        <v>0</v>
      </c>
      <c r="S1559">
        <v>1230.78</v>
      </c>
      <c r="T1559">
        <v>0</v>
      </c>
      <c r="U1559">
        <v>16.86</v>
      </c>
    </row>
    <row r="1560" spans="1:21" x14ac:dyDescent="0.25">
      <c r="A1560" t="s">
        <v>6088</v>
      </c>
      <c r="B1560">
        <v>1</v>
      </c>
      <c r="C1560" t="s">
        <v>78</v>
      </c>
      <c r="D1560" t="s">
        <v>81</v>
      </c>
      <c r="E1560" t="s">
        <v>6089</v>
      </c>
      <c r="F1560" t="s">
        <v>231</v>
      </c>
      <c r="G1560" t="s">
        <v>71</v>
      </c>
      <c r="H1560" t="s">
        <v>136</v>
      </c>
      <c r="I1560" t="s">
        <v>22</v>
      </c>
      <c r="J1560" t="s">
        <v>131</v>
      </c>
      <c r="K1560" t="s">
        <v>6090</v>
      </c>
      <c r="L1560" t="s">
        <v>6091</v>
      </c>
      <c r="M1560">
        <v>1.0863888880000001</v>
      </c>
      <c r="N1560">
        <v>0</v>
      </c>
      <c r="O1560">
        <v>1</v>
      </c>
      <c r="P1560">
        <v>0</v>
      </c>
      <c r="Q1560">
        <v>0</v>
      </c>
      <c r="R1560">
        <v>0</v>
      </c>
      <c r="S1560">
        <v>1.086389</v>
      </c>
      <c r="T1560">
        <v>0</v>
      </c>
      <c r="U1560">
        <v>0</v>
      </c>
    </row>
    <row r="1561" spans="1:21" x14ac:dyDescent="0.25">
      <c r="A1561" t="s">
        <v>6092</v>
      </c>
      <c r="B1561">
        <v>1</v>
      </c>
      <c r="C1561" t="s">
        <v>79</v>
      </c>
      <c r="D1561" t="s">
        <v>108</v>
      </c>
      <c r="E1561" t="s">
        <v>6093</v>
      </c>
      <c r="F1561" t="s">
        <v>166</v>
      </c>
      <c r="G1561" t="s">
        <v>72</v>
      </c>
      <c r="H1561" t="s">
        <v>136</v>
      </c>
      <c r="I1561" t="s">
        <v>22</v>
      </c>
      <c r="J1561" t="s">
        <v>131</v>
      </c>
      <c r="K1561" t="s">
        <v>6094</v>
      </c>
      <c r="L1561" t="s">
        <v>6095</v>
      </c>
      <c r="M1561">
        <v>0.211388888</v>
      </c>
      <c r="N1561">
        <v>0</v>
      </c>
      <c r="O1561">
        <v>0</v>
      </c>
      <c r="P1561">
        <v>7</v>
      </c>
      <c r="Q1561">
        <v>0</v>
      </c>
      <c r="R1561">
        <v>0</v>
      </c>
      <c r="S1561">
        <v>0</v>
      </c>
      <c r="T1561">
        <v>1.479722</v>
      </c>
      <c r="U1561">
        <v>0</v>
      </c>
    </row>
    <row r="1562" spans="1:21" x14ac:dyDescent="0.25">
      <c r="A1562" t="s">
        <v>6096</v>
      </c>
      <c r="B1562">
        <v>1</v>
      </c>
      <c r="C1562" t="s">
        <v>79</v>
      </c>
      <c r="D1562" t="s">
        <v>108</v>
      </c>
      <c r="E1562" t="s">
        <v>6097</v>
      </c>
      <c r="F1562" t="s">
        <v>166</v>
      </c>
      <c r="G1562" t="s">
        <v>72</v>
      </c>
      <c r="H1562" t="s">
        <v>136</v>
      </c>
      <c r="I1562" t="s">
        <v>22</v>
      </c>
      <c r="J1562" t="s">
        <v>131</v>
      </c>
      <c r="K1562" t="s">
        <v>6098</v>
      </c>
      <c r="L1562" t="s">
        <v>6099</v>
      </c>
      <c r="M1562">
        <v>0.518055555</v>
      </c>
      <c r="N1562">
        <v>0</v>
      </c>
      <c r="O1562">
        <v>0</v>
      </c>
      <c r="P1562">
        <v>15</v>
      </c>
      <c r="Q1562">
        <v>100</v>
      </c>
      <c r="R1562">
        <v>0</v>
      </c>
      <c r="S1562">
        <v>0</v>
      </c>
      <c r="T1562">
        <v>7.7708329999999997</v>
      </c>
      <c r="U1562">
        <v>51.805556000000003</v>
      </c>
    </row>
    <row r="1563" spans="1:21" x14ac:dyDescent="0.25">
      <c r="A1563" t="s">
        <v>6100</v>
      </c>
      <c r="B1563">
        <v>1</v>
      </c>
      <c r="C1563" t="s">
        <v>79</v>
      </c>
      <c r="D1563" t="s">
        <v>108</v>
      </c>
      <c r="E1563" t="s">
        <v>6101</v>
      </c>
      <c r="F1563" t="s">
        <v>166</v>
      </c>
      <c r="G1563" t="s">
        <v>72</v>
      </c>
      <c r="H1563" t="s">
        <v>136</v>
      </c>
      <c r="I1563" t="s">
        <v>22</v>
      </c>
      <c r="J1563" t="s">
        <v>131</v>
      </c>
      <c r="K1563" t="s">
        <v>6102</v>
      </c>
      <c r="L1563" t="s">
        <v>6103</v>
      </c>
      <c r="M1563">
        <v>0.156388888</v>
      </c>
      <c r="N1563">
        <v>1</v>
      </c>
      <c r="O1563">
        <v>2072</v>
      </c>
      <c r="P1563">
        <v>74</v>
      </c>
      <c r="Q1563">
        <v>1635</v>
      </c>
      <c r="R1563">
        <v>0.156389</v>
      </c>
      <c r="S1563">
        <v>324.03777600000001</v>
      </c>
      <c r="T1563">
        <v>11.572778</v>
      </c>
      <c r="U1563">
        <v>255.695832</v>
      </c>
    </row>
    <row r="1564" spans="1:21" x14ac:dyDescent="0.25">
      <c r="A1564" t="s">
        <v>6104</v>
      </c>
      <c r="B1564">
        <v>1</v>
      </c>
      <c r="C1564" t="s">
        <v>79</v>
      </c>
      <c r="D1564" t="s">
        <v>108</v>
      </c>
      <c r="E1564" t="s">
        <v>6093</v>
      </c>
      <c r="F1564" t="s">
        <v>166</v>
      </c>
      <c r="G1564" t="s">
        <v>72</v>
      </c>
      <c r="H1564" t="s">
        <v>136</v>
      </c>
      <c r="I1564" t="s">
        <v>22</v>
      </c>
      <c r="J1564" t="s">
        <v>131</v>
      </c>
      <c r="K1564" t="s">
        <v>6105</v>
      </c>
      <c r="L1564" t="s">
        <v>6106</v>
      </c>
      <c r="M1564">
        <v>0.64749999999999996</v>
      </c>
      <c r="N1564">
        <v>0</v>
      </c>
      <c r="O1564">
        <v>0</v>
      </c>
      <c r="P1564">
        <v>7</v>
      </c>
      <c r="Q1564">
        <v>0</v>
      </c>
      <c r="R1564">
        <v>0</v>
      </c>
      <c r="S1564">
        <v>0</v>
      </c>
      <c r="T1564">
        <v>4.5324999999999998</v>
      </c>
      <c r="U1564">
        <v>0</v>
      </c>
    </row>
    <row r="1565" spans="1:21" x14ac:dyDescent="0.25">
      <c r="A1565" t="s">
        <v>6107</v>
      </c>
      <c r="B1565">
        <v>1</v>
      </c>
      <c r="C1565" t="s">
        <v>79</v>
      </c>
      <c r="D1565" t="s">
        <v>108</v>
      </c>
      <c r="E1565" t="s">
        <v>6093</v>
      </c>
      <c r="F1565" t="s">
        <v>166</v>
      </c>
      <c r="G1565" t="s">
        <v>72</v>
      </c>
      <c r="H1565" t="s">
        <v>136</v>
      </c>
      <c r="I1565" t="s">
        <v>22</v>
      </c>
      <c r="J1565" t="s">
        <v>131</v>
      </c>
      <c r="K1565" t="s">
        <v>6108</v>
      </c>
      <c r="L1565" t="s">
        <v>6109</v>
      </c>
      <c r="M1565">
        <v>0.20044888799999999</v>
      </c>
      <c r="N1565">
        <v>0</v>
      </c>
      <c r="O1565">
        <v>0</v>
      </c>
      <c r="P1565">
        <v>7</v>
      </c>
      <c r="Q1565">
        <v>0</v>
      </c>
      <c r="R1565">
        <v>0</v>
      </c>
      <c r="S1565">
        <v>0</v>
      </c>
      <c r="T1565">
        <v>1.4031419999999999</v>
      </c>
      <c r="U1565">
        <v>0</v>
      </c>
    </row>
    <row r="1566" spans="1:21" x14ac:dyDescent="0.25">
      <c r="A1566" t="s">
        <v>6110</v>
      </c>
      <c r="B1566">
        <v>1</v>
      </c>
      <c r="C1566" t="s">
        <v>79</v>
      </c>
      <c r="D1566" t="s">
        <v>108</v>
      </c>
      <c r="E1566" t="s">
        <v>6111</v>
      </c>
      <c r="F1566" t="s">
        <v>313</v>
      </c>
      <c r="G1566" t="s">
        <v>71</v>
      </c>
      <c r="H1566" t="s">
        <v>136</v>
      </c>
      <c r="I1566" t="s">
        <v>22</v>
      </c>
      <c r="J1566" t="s">
        <v>131</v>
      </c>
      <c r="K1566" t="s">
        <v>6112</v>
      </c>
      <c r="L1566" t="s">
        <v>6113</v>
      </c>
      <c r="M1566">
        <v>1.2213888879999999</v>
      </c>
      <c r="N1566">
        <v>0</v>
      </c>
      <c r="O1566">
        <v>0</v>
      </c>
      <c r="P1566">
        <v>0</v>
      </c>
      <c r="Q1566">
        <v>21</v>
      </c>
      <c r="R1566">
        <v>0</v>
      </c>
      <c r="S1566">
        <v>0</v>
      </c>
      <c r="T1566">
        <v>0</v>
      </c>
      <c r="U1566">
        <v>25.649166999999998</v>
      </c>
    </row>
    <row r="1567" spans="1:21" x14ac:dyDescent="0.25">
      <c r="A1567" t="s">
        <v>6114</v>
      </c>
      <c r="B1567">
        <v>1</v>
      </c>
      <c r="C1567" t="s">
        <v>79</v>
      </c>
      <c r="D1567" t="s">
        <v>108</v>
      </c>
      <c r="E1567" t="s">
        <v>6093</v>
      </c>
      <c r="F1567" t="s">
        <v>166</v>
      </c>
      <c r="G1567" t="s">
        <v>72</v>
      </c>
      <c r="H1567" t="s">
        <v>136</v>
      </c>
      <c r="I1567" t="s">
        <v>22</v>
      </c>
      <c r="J1567" t="s">
        <v>131</v>
      </c>
      <c r="K1567" t="s">
        <v>6115</v>
      </c>
      <c r="L1567" t="s">
        <v>6116</v>
      </c>
      <c r="M1567">
        <v>0.66111111099999997</v>
      </c>
      <c r="N1567">
        <v>0</v>
      </c>
      <c r="O1567">
        <v>0</v>
      </c>
      <c r="P1567">
        <v>7</v>
      </c>
      <c r="Q1567">
        <v>0</v>
      </c>
      <c r="R1567">
        <v>0</v>
      </c>
      <c r="S1567">
        <v>0</v>
      </c>
      <c r="T1567">
        <v>4.6277780000000002</v>
      </c>
      <c r="U1567">
        <v>0</v>
      </c>
    </row>
    <row r="1568" spans="1:21" x14ac:dyDescent="0.25">
      <c r="A1568" t="s">
        <v>6117</v>
      </c>
      <c r="B1568">
        <v>1</v>
      </c>
      <c r="C1568" t="s">
        <v>79</v>
      </c>
      <c r="D1568" t="s">
        <v>108</v>
      </c>
      <c r="E1568" t="s">
        <v>6118</v>
      </c>
      <c r="F1568" t="s">
        <v>166</v>
      </c>
      <c r="G1568" t="s">
        <v>72</v>
      </c>
      <c r="H1568" t="s">
        <v>136</v>
      </c>
      <c r="I1568" t="s">
        <v>22</v>
      </c>
      <c r="J1568" t="s">
        <v>131</v>
      </c>
      <c r="K1568" t="s">
        <v>6119</v>
      </c>
      <c r="L1568" t="s">
        <v>6120</v>
      </c>
      <c r="M1568">
        <v>0.113105555</v>
      </c>
      <c r="N1568">
        <v>0</v>
      </c>
      <c r="O1568">
        <v>0</v>
      </c>
      <c r="P1568">
        <v>3</v>
      </c>
      <c r="Q1568">
        <v>131</v>
      </c>
      <c r="R1568">
        <v>0</v>
      </c>
      <c r="S1568">
        <v>0</v>
      </c>
      <c r="T1568">
        <v>0.33931699999999998</v>
      </c>
      <c r="U1568">
        <v>14.816827999999999</v>
      </c>
    </row>
    <row r="1569" spans="1:21" x14ac:dyDescent="0.25">
      <c r="A1569" t="s">
        <v>6121</v>
      </c>
      <c r="B1569">
        <v>1</v>
      </c>
      <c r="C1569" t="s">
        <v>79</v>
      </c>
      <c r="D1569" t="s">
        <v>108</v>
      </c>
      <c r="E1569" t="s">
        <v>6093</v>
      </c>
      <c r="F1569" t="s">
        <v>166</v>
      </c>
      <c r="G1569" t="s">
        <v>72</v>
      </c>
      <c r="H1569" t="s">
        <v>136</v>
      </c>
      <c r="I1569" t="s">
        <v>22</v>
      </c>
      <c r="J1569" t="s">
        <v>131</v>
      </c>
      <c r="K1569" t="s">
        <v>6122</v>
      </c>
      <c r="L1569" t="s">
        <v>6123</v>
      </c>
      <c r="M1569">
        <v>0.19818138800000001</v>
      </c>
      <c r="N1569">
        <v>0</v>
      </c>
      <c r="O1569">
        <v>0</v>
      </c>
      <c r="P1569">
        <v>7</v>
      </c>
      <c r="Q1569">
        <v>0</v>
      </c>
      <c r="R1569">
        <v>0</v>
      </c>
      <c r="S1569">
        <v>0</v>
      </c>
      <c r="T1569">
        <v>1.38727</v>
      </c>
      <c r="U1569">
        <v>0</v>
      </c>
    </row>
    <row r="1570" spans="1:21" x14ac:dyDescent="0.25">
      <c r="A1570" t="s">
        <v>6124</v>
      </c>
      <c r="B1570">
        <v>1</v>
      </c>
      <c r="C1570" t="s">
        <v>79</v>
      </c>
      <c r="D1570" t="s">
        <v>108</v>
      </c>
      <c r="E1570" t="s">
        <v>6125</v>
      </c>
      <c r="F1570" t="s">
        <v>166</v>
      </c>
      <c r="G1570" t="s">
        <v>72</v>
      </c>
      <c r="H1570" t="s">
        <v>136</v>
      </c>
      <c r="I1570" t="s">
        <v>22</v>
      </c>
      <c r="J1570" t="s">
        <v>131</v>
      </c>
      <c r="K1570" t="s">
        <v>6126</v>
      </c>
      <c r="L1570" t="s">
        <v>6127</v>
      </c>
      <c r="M1570">
        <v>0.39472222200000001</v>
      </c>
      <c r="N1570">
        <v>49</v>
      </c>
      <c r="O1570">
        <v>39407</v>
      </c>
      <c r="P1570">
        <v>60</v>
      </c>
      <c r="Q1570">
        <v>883</v>
      </c>
      <c r="R1570">
        <v>19.341388999999999</v>
      </c>
      <c r="S1570">
        <v>15554.818601999999</v>
      </c>
      <c r="T1570">
        <v>23.683333000000001</v>
      </c>
      <c r="U1570">
        <v>348.53972199999998</v>
      </c>
    </row>
    <row r="1571" spans="1:21" x14ac:dyDescent="0.25">
      <c r="A1571" t="s">
        <v>6128</v>
      </c>
      <c r="B1571">
        <v>1</v>
      </c>
      <c r="C1571" t="s">
        <v>78</v>
      </c>
      <c r="D1571" t="s">
        <v>80</v>
      </c>
      <c r="E1571" t="s">
        <v>6129</v>
      </c>
      <c r="F1571" t="s">
        <v>3351</v>
      </c>
      <c r="G1571" t="s">
        <v>71</v>
      </c>
      <c r="H1571" t="s">
        <v>136</v>
      </c>
      <c r="I1571" t="s">
        <v>22</v>
      </c>
      <c r="J1571" t="s">
        <v>131</v>
      </c>
      <c r="K1571" t="s">
        <v>6130</v>
      </c>
      <c r="L1571" t="s">
        <v>6131</v>
      </c>
      <c r="M1571">
        <v>2.355277777</v>
      </c>
      <c r="N1571">
        <v>0</v>
      </c>
      <c r="O1571">
        <v>2</v>
      </c>
      <c r="P1571">
        <v>0</v>
      </c>
      <c r="Q1571">
        <v>0</v>
      </c>
      <c r="R1571">
        <v>0</v>
      </c>
      <c r="S1571">
        <v>4.7105560000000004</v>
      </c>
      <c r="T1571">
        <v>0</v>
      </c>
      <c r="U1571">
        <v>0</v>
      </c>
    </row>
    <row r="1572" spans="1:21" x14ac:dyDescent="0.25">
      <c r="A1572" t="s">
        <v>6132</v>
      </c>
      <c r="B1572">
        <v>1</v>
      </c>
      <c r="C1572" t="s">
        <v>79</v>
      </c>
      <c r="D1572" t="s">
        <v>108</v>
      </c>
      <c r="E1572" t="s">
        <v>6133</v>
      </c>
      <c r="F1572" t="s">
        <v>1016</v>
      </c>
      <c r="G1572" t="s">
        <v>72</v>
      </c>
      <c r="H1572" t="s">
        <v>136</v>
      </c>
      <c r="I1572" t="s">
        <v>22</v>
      </c>
      <c r="J1572" t="s">
        <v>131</v>
      </c>
      <c r="K1572" t="s">
        <v>6134</v>
      </c>
      <c r="L1572" t="s">
        <v>6135</v>
      </c>
      <c r="M1572">
        <v>3.781111111</v>
      </c>
      <c r="N1572">
        <v>0</v>
      </c>
      <c r="O1572">
        <v>0</v>
      </c>
      <c r="P1572">
        <v>1</v>
      </c>
      <c r="Q1572">
        <v>0</v>
      </c>
      <c r="R1572">
        <v>0</v>
      </c>
      <c r="S1572">
        <v>0</v>
      </c>
      <c r="T1572">
        <v>3.7811110000000001</v>
      </c>
      <c r="U1572">
        <v>0</v>
      </c>
    </row>
    <row r="1573" spans="1:21" x14ac:dyDescent="0.25">
      <c r="A1573" t="s">
        <v>6136</v>
      </c>
      <c r="B1573">
        <v>1</v>
      </c>
      <c r="C1573" t="s">
        <v>79</v>
      </c>
      <c r="D1573" t="s">
        <v>108</v>
      </c>
      <c r="E1573" t="s">
        <v>6093</v>
      </c>
      <c r="F1573" t="s">
        <v>166</v>
      </c>
      <c r="G1573" t="s">
        <v>72</v>
      </c>
      <c r="H1573" t="s">
        <v>136</v>
      </c>
      <c r="I1573" t="s">
        <v>22</v>
      </c>
      <c r="J1573" t="s">
        <v>131</v>
      </c>
      <c r="K1573" t="s">
        <v>6137</v>
      </c>
      <c r="L1573" t="s">
        <v>6138</v>
      </c>
      <c r="M1573">
        <v>0.449444444</v>
      </c>
      <c r="N1573">
        <v>0</v>
      </c>
      <c r="O1573">
        <v>0</v>
      </c>
      <c r="P1573">
        <v>7</v>
      </c>
      <c r="Q1573">
        <v>0</v>
      </c>
      <c r="R1573">
        <v>0</v>
      </c>
      <c r="S1573">
        <v>0</v>
      </c>
      <c r="T1573">
        <v>3.1461109999999999</v>
      </c>
      <c r="U1573">
        <v>0</v>
      </c>
    </row>
    <row r="1574" spans="1:21" x14ac:dyDescent="0.25">
      <c r="A1574" t="s">
        <v>6139</v>
      </c>
      <c r="B1574">
        <v>1</v>
      </c>
      <c r="C1574" t="s">
        <v>78</v>
      </c>
      <c r="D1574" t="s">
        <v>86</v>
      </c>
      <c r="E1574" t="s">
        <v>6140</v>
      </c>
      <c r="F1574" t="s">
        <v>847</v>
      </c>
      <c r="G1574" t="s">
        <v>71</v>
      </c>
      <c r="H1574" t="s">
        <v>136</v>
      </c>
      <c r="I1574" t="s">
        <v>22</v>
      </c>
      <c r="J1574" t="s">
        <v>131</v>
      </c>
      <c r="K1574" t="s">
        <v>6141</v>
      </c>
      <c r="L1574" t="s">
        <v>6142</v>
      </c>
      <c r="M1574">
        <v>2.963333333</v>
      </c>
      <c r="N1574">
        <v>0</v>
      </c>
      <c r="O1574">
        <v>7</v>
      </c>
      <c r="P1574">
        <v>0</v>
      </c>
      <c r="Q1574">
        <v>0</v>
      </c>
      <c r="R1574">
        <v>0</v>
      </c>
      <c r="S1574">
        <v>20.743333</v>
      </c>
      <c r="T1574">
        <v>0</v>
      </c>
      <c r="U1574">
        <v>0</v>
      </c>
    </row>
    <row r="1575" spans="1:21" x14ac:dyDescent="0.25">
      <c r="A1575" t="s">
        <v>6143</v>
      </c>
      <c r="B1575">
        <v>1</v>
      </c>
      <c r="C1575" t="s">
        <v>78</v>
      </c>
      <c r="D1575" t="s">
        <v>80</v>
      </c>
      <c r="E1575" t="s">
        <v>6144</v>
      </c>
      <c r="F1575" t="s">
        <v>847</v>
      </c>
      <c r="G1575" t="s">
        <v>71</v>
      </c>
      <c r="H1575" t="s">
        <v>136</v>
      </c>
      <c r="I1575" t="s">
        <v>22</v>
      </c>
      <c r="J1575" t="s">
        <v>131</v>
      </c>
      <c r="K1575" t="s">
        <v>6145</v>
      </c>
      <c r="L1575" t="s">
        <v>6146</v>
      </c>
      <c r="M1575">
        <v>0.97222222199999997</v>
      </c>
      <c r="N1575">
        <v>0</v>
      </c>
      <c r="O1575">
        <v>24</v>
      </c>
      <c r="P1575">
        <v>0</v>
      </c>
      <c r="Q1575">
        <v>0</v>
      </c>
      <c r="R1575">
        <v>0</v>
      </c>
      <c r="S1575">
        <v>23.333333</v>
      </c>
      <c r="T1575">
        <v>0</v>
      </c>
      <c r="U1575">
        <v>0</v>
      </c>
    </row>
    <row r="1576" spans="1:21" x14ac:dyDescent="0.25">
      <c r="A1576" t="s">
        <v>6147</v>
      </c>
      <c r="B1576">
        <v>1</v>
      </c>
      <c r="C1576" t="s">
        <v>79</v>
      </c>
      <c r="D1576" t="s">
        <v>108</v>
      </c>
      <c r="E1576" t="s">
        <v>6093</v>
      </c>
      <c r="F1576" t="s">
        <v>247</v>
      </c>
      <c r="G1576" t="s">
        <v>72</v>
      </c>
      <c r="H1576" t="s">
        <v>136</v>
      </c>
      <c r="I1576" t="s">
        <v>22</v>
      </c>
      <c r="J1576" t="s">
        <v>221</v>
      </c>
      <c r="K1576" t="s">
        <v>6148</v>
      </c>
      <c r="L1576" t="s">
        <v>6149</v>
      </c>
      <c r="M1576">
        <v>2.336572222</v>
      </c>
      <c r="N1576">
        <v>0</v>
      </c>
      <c r="O1576">
        <v>0</v>
      </c>
      <c r="P1576">
        <v>7</v>
      </c>
      <c r="Q1576">
        <v>0</v>
      </c>
      <c r="R1576">
        <v>0</v>
      </c>
      <c r="S1576">
        <v>0</v>
      </c>
      <c r="T1576">
        <v>16.356006000000001</v>
      </c>
      <c r="U1576">
        <v>0</v>
      </c>
    </row>
    <row r="1577" spans="1:21" x14ac:dyDescent="0.25">
      <c r="A1577" t="s">
        <v>6150</v>
      </c>
      <c r="B1577">
        <v>1</v>
      </c>
      <c r="C1577" t="s">
        <v>78</v>
      </c>
      <c r="D1577" t="s">
        <v>125</v>
      </c>
      <c r="E1577" t="s">
        <v>738</v>
      </c>
      <c r="F1577">
        <v>3</v>
      </c>
      <c r="G1577" t="s">
        <v>72</v>
      </c>
      <c r="H1577" t="s">
        <v>136</v>
      </c>
      <c r="I1577" t="s">
        <v>24</v>
      </c>
      <c r="J1577" t="s">
        <v>131</v>
      </c>
      <c r="K1577" t="s">
        <v>6151</v>
      </c>
      <c r="L1577" t="s">
        <v>6152</v>
      </c>
      <c r="M1577">
        <v>0.753611111</v>
      </c>
      <c r="N1577">
        <v>0</v>
      </c>
      <c r="O1577">
        <v>6514</v>
      </c>
      <c r="P1577">
        <v>2</v>
      </c>
      <c r="Q1577">
        <v>163</v>
      </c>
      <c r="R1577">
        <v>0</v>
      </c>
      <c r="S1577">
        <v>4909.0227770000001</v>
      </c>
      <c r="T1577">
        <v>1.5072220000000001</v>
      </c>
      <c r="U1577">
        <v>122.838611</v>
      </c>
    </row>
    <row r="1578" spans="1:21" x14ac:dyDescent="0.25">
      <c r="A1578" t="s">
        <v>6153</v>
      </c>
      <c r="B1578">
        <v>1</v>
      </c>
      <c r="C1578" t="s">
        <v>79</v>
      </c>
      <c r="D1578" t="s">
        <v>108</v>
      </c>
      <c r="E1578" t="s">
        <v>6093</v>
      </c>
      <c r="F1578" t="s">
        <v>166</v>
      </c>
      <c r="G1578" t="s">
        <v>72</v>
      </c>
      <c r="H1578" t="s">
        <v>136</v>
      </c>
      <c r="I1578" t="s">
        <v>22</v>
      </c>
      <c r="J1578" t="s">
        <v>131</v>
      </c>
      <c r="K1578" t="s">
        <v>6154</v>
      </c>
      <c r="L1578" t="s">
        <v>6155</v>
      </c>
      <c r="M1578">
        <v>0.163333333</v>
      </c>
      <c r="N1578">
        <v>0</v>
      </c>
      <c r="O1578">
        <v>0</v>
      </c>
      <c r="P1578">
        <v>7</v>
      </c>
      <c r="Q1578">
        <v>0</v>
      </c>
      <c r="R1578">
        <v>0</v>
      </c>
      <c r="S1578">
        <v>0</v>
      </c>
      <c r="T1578">
        <v>1.1433329999999999</v>
      </c>
      <c r="U1578">
        <v>0</v>
      </c>
    </row>
    <row r="1579" spans="1:21" x14ac:dyDescent="0.25">
      <c r="A1579" t="s">
        <v>6156</v>
      </c>
      <c r="B1579">
        <v>1</v>
      </c>
      <c r="C1579" t="s">
        <v>79</v>
      </c>
      <c r="D1579" t="s">
        <v>114</v>
      </c>
      <c r="E1579" t="s">
        <v>6157</v>
      </c>
      <c r="F1579" t="s">
        <v>296</v>
      </c>
      <c r="G1579" t="s">
        <v>72</v>
      </c>
      <c r="H1579" t="s">
        <v>136</v>
      </c>
      <c r="I1579" t="s">
        <v>22</v>
      </c>
      <c r="J1579" t="s">
        <v>221</v>
      </c>
      <c r="K1579" t="s">
        <v>6158</v>
      </c>
      <c r="L1579" t="s">
        <v>6159</v>
      </c>
      <c r="M1579">
        <v>5.7280555550000001</v>
      </c>
      <c r="N1579">
        <v>1</v>
      </c>
      <c r="O1579">
        <v>0</v>
      </c>
      <c r="P1579">
        <v>0</v>
      </c>
      <c r="Q1579">
        <v>0</v>
      </c>
      <c r="R1579">
        <v>5.7280559999999996</v>
      </c>
      <c r="S1579">
        <v>0</v>
      </c>
      <c r="T1579">
        <v>0</v>
      </c>
      <c r="U1579">
        <v>0</v>
      </c>
    </row>
    <row r="1580" spans="1:21" x14ac:dyDescent="0.25">
      <c r="A1580" t="s">
        <v>6160</v>
      </c>
      <c r="B1580">
        <v>1</v>
      </c>
      <c r="C1580" t="s">
        <v>79</v>
      </c>
      <c r="D1580" t="s">
        <v>114</v>
      </c>
      <c r="E1580" t="s">
        <v>6161</v>
      </c>
      <c r="F1580" t="s">
        <v>2615</v>
      </c>
      <c r="G1580" t="s">
        <v>71</v>
      </c>
      <c r="H1580" t="s">
        <v>136</v>
      </c>
      <c r="I1580" t="s">
        <v>22</v>
      </c>
      <c r="J1580" t="s">
        <v>131</v>
      </c>
      <c r="K1580" t="s">
        <v>6162</v>
      </c>
      <c r="L1580" t="s">
        <v>6163</v>
      </c>
      <c r="M1580">
        <v>1.001666666</v>
      </c>
      <c r="N1580">
        <v>0</v>
      </c>
      <c r="O1580">
        <v>70</v>
      </c>
      <c r="P1580">
        <v>0</v>
      </c>
      <c r="Q1580">
        <v>0</v>
      </c>
      <c r="R1580">
        <v>0</v>
      </c>
      <c r="S1580">
        <v>70.116667000000007</v>
      </c>
      <c r="T1580">
        <v>0</v>
      </c>
      <c r="U1580">
        <v>0</v>
      </c>
    </row>
    <row r="1581" spans="1:21" x14ac:dyDescent="0.25">
      <c r="A1581" t="s">
        <v>6164</v>
      </c>
      <c r="B1581">
        <v>1</v>
      </c>
      <c r="C1581" t="s">
        <v>78</v>
      </c>
      <c r="D1581" t="s">
        <v>88</v>
      </c>
      <c r="E1581" t="s">
        <v>6165</v>
      </c>
      <c r="F1581" t="s">
        <v>313</v>
      </c>
      <c r="G1581" t="s">
        <v>71</v>
      </c>
      <c r="H1581" t="s">
        <v>136</v>
      </c>
      <c r="I1581" t="s">
        <v>22</v>
      </c>
      <c r="J1581" t="s">
        <v>131</v>
      </c>
      <c r="K1581" t="s">
        <v>6166</v>
      </c>
      <c r="L1581" t="s">
        <v>6167</v>
      </c>
      <c r="M1581">
        <v>3.935277777</v>
      </c>
      <c r="N1581">
        <v>0</v>
      </c>
      <c r="O1581">
        <v>42</v>
      </c>
      <c r="P1581">
        <v>0</v>
      </c>
      <c r="Q1581">
        <v>0</v>
      </c>
      <c r="R1581">
        <v>0</v>
      </c>
      <c r="S1581">
        <v>165.281667</v>
      </c>
      <c r="T1581">
        <v>0</v>
      </c>
      <c r="U1581">
        <v>0</v>
      </c>
    </row>
    <row r="1582" spans="1:21" x14ac:dyDescent="0.25">
      <c r="A1582" t="s">
        <v>6168</v>
      </c>
      <c r="B1582">
        <v>1</v>
      </c>
      <c r="C1582" t="s">
        <v>78</v>
      </c>
      <c r="D1582" t="s">
        <v>85</v>
      </c>
      <c r="E1582" t="s">
        <v>5610</v>
      </c>
      <c r="F1582" t="s">
        <v>247</v>
      </c>
      <c r="G1582" t="s">
        <v>71</v>
      </c>
      <c r="H1582" t="s">
        <v>136</v>
      </c>
      <c r="I1582" t="s">
        <v>22</v>
      </c>
      <c r="J1582" t="s">
        <v>221</v>
      </c>
      <c r="K1582" t="s">
        <v>6169</v>
      </c>
      <c r="L1582" t="s">
        <v>6170</v>
      </c>
      <c r="M1582">
        <v>6.8988888880000001</v>
      </c>
      <c r="N1582">
        <v>0</v>
      </c>
      <c r="O1582">
        <v>218</v>
      </c>
      <c r="P1582">
        <v>0</v>
      </c>
      <c r="Q1582">
        <v>0</v>
      </c>
      <c r="R1582">
        <v>0</v>
      </c>
      <c r="S1582">
        <v>1503.957778</v>
      </c>
      <c r="T1582">
        <v>0</v>
      </c>
      <c r="U1582">
        <v>0</v>
      </c>
    </row>
    <row r="1583" spans="1:21" x14ac:dyDescent="0.25">
      <c r="A1583" t="s">
        <v>6171</v>
      </c>
      <c r="B1583">
        <v>1</v>
      </c>
      <c r="C1583" t="s">
        <v>78</v>
      </c>
      <c r="D1583" t="s">
        <v>85</v>
      </c>
      <c r="E1583" t="s">
        <v>5865</v>
      </c>
      <c r="F1583" t="s">
        <v>247</v>
      </c>
      <c r="G1583" t="s">
        <v>71</v>
      </c>
      <c r="H1583" t="s">
        <v>136</v>
      </c>
      <c r="I1583" t="s">
        <v>22</v>
      </c>
      <c r="J1583" t="s">
        <v>221</v>
      </c>
      <c r="K1583" t="s">
        <v>6172</v>
      </c>
      <c r="L1583" t="s">
        <v>6173</v>
      </c>
      <c r="M1583">
        <v>6.880833333</v>
      </c>
      <c r="N1583">
        <v>0</v>
      </c>
      <c r="O1583">
        <v>25</v>
      </c>
      <c r="P1583">
        <v>0</v>
      </c>
      <c r="Q1583">
        <v>0</v>
      </c>
      <c r="R1583">
        <v>0</v>
      </c>
      <c r="S1583">
        <v>172.02083300000001</v>
      </c>
      <c r="T1583">
        <v>0</v>
      </c>
      <c r="U1583">
        <v>0</v>
      </c>
    </row>
    <row r="1584" spans="1:21" x14ac:dyDescent="0.25">
      <c r="A1584" t="s">
        <v>6174</v>
      </c>
      <c r="B1584">
        <v>1</v>
      </c>
      <c r="C1584" t="s">
        <v>78</v>
      </c>
      <c r="D1584" t="s">
        <v>80</v>
      </c>
      <c r="E1584" t="s">
        <v>6144</v>
      </c>
      <c r="F1584" t="s">
        <v>847</v>
      </c>
      <c r="G1584" t="s">
        <v>71</v>
      </c>
      <c r="H1584" t="s">
        <v>136</v>
      </c>
      <c r="I1584" t="s">
        <v>22</v>
      </c>
      <c r="J1584" t="s">
        <v>131</v>
      </c>
      <c r="K1584" t="s">
        <v>6175</v>
      </c>
      <c r="L1584" t="s">
        <v>6176</v>
      </c>
      <c r="M1584">
        <v>1.751944444</v>
      </c>
      <c r="N1584">
        <v>0</v>
      </c>
      <c r="O1584">
        <v>24</v>
      </c>
      <c r="P1584">
        <v>0</v>
      </c>
      <c r="Q1584">
        <v>0</v>
      </c>
      <c r="R1584">
        <v>0</v>
      </c>
      <c r="S1584">
        <v>42.046666999999999</v>
      </c>
      <c r="T1584">
        <v>0</v>
      </c>
      <c r="U1584">
        <v>0</v>
      </c>
    </row>
    <row r="1585" spans="1:21" x14ac:dyDescent="0.25">
      <c r="A1585" t="s">
        <v>6177</v>
      </c>
      <c r="B1585">
        <v>1</v>
      </c>
      <c r="C1585" t="s">
        <v>78</v>
      </c>
      <c r="D1585" t="s">
        <v>125</v>
      </c>
      <c r="E1585" t="s">
        <v>6178</v>
      </c>
      <c r="F1585" t="s">
        <v>231</v>
      </c>
      <c r="G1585" t="s">
        <v>71</v>
      </c>
      <c r="H1585" t="s">
        <v>136</v>
      </c>
      <c r="I1585" t="s">
        <v>22</v>
      </c>
      <c r="J1585" t="s">
        <v>131</v>
      </c>
      <c r="K1585" t="s">
        <v>6179</v>
      </c>
      <c r="L1585" t="s">
        <v>6180</v>
      </c>
      <c r="M1585">
        <v>1.398055555</v>
      </c>
      <c r="N1585">
        <v>0</v>
      </c>
      <c r="O1585">
        <v>1</v>
      </c>
      <c r="P1585">
        <v>0</v>
      </c>
      <c r="Q1585">
        <v>0</v>
      </c>
      <c r="R1585">
        <v>0</v>
      </c>
      <c r="S1585">
        <v>1.398056</v>
      </c>
      <c r="T1585">
        <v>0</v>
      </c>
      <c r="U1585">
        <v>0</v>
      </c>
    </row>
    <row r="1586" spans="1:21" x14ac:dyDescent="0.25">
      <c r="A1586" t="s">
        <v>6181</v>
      </c>
      <c r="B1586">
        <v>1</v>
      </c>
      <c r="C1586" t="s">
        <v>78</v>
      </c>
      <c r="D1586" t="s">
        <v>82</v>
      </c>
      <c r="E1586" t="s">
        <v>6182</v>
      </c>
      <c r="F1586" t="s">
        <v>313</v>
      </c>
      <c r="G1586" t="s">
        <v>71</v>
      </c>
      <c r="H1586" t="s">
        <v>136</v>
      </c>
      <c r="I1586" t="s">
        <v>22</v>
      </c>
      <c r="J1586" t="s">
        <v>131</v>
      </c>
      <c r="K1586" t="s">
        <v>6183</v>
      </c>
      <c r="L1586" t="s">
        <v>6184</v>
      </c>
      <c r="M1586">
        <v>1.8972222219999999</v>
      </c>
      <c r="N1586">
        <v>0</v>
      </c>
      <c r="O1586">
        <v>93</v>
      </c>
      <c r="P1586">
        <v>0</v>
      </c>
      <c r="Q1586">
        <v>0</v>
      </c>
      <c r="R1586">
        <v>0</v>
      </c>
      <c r="S1586">
        <v>176.441667</v>
      </c>
      <c r="T1586">
        <v>0</v>
      </c>
      <c r="U1586">
        <v>0</v>
      </c>
    </row>
    <row r="1587" spans="1:21" x14ac:dyDescent="0.25">
      <c r="A1587" t="s">
        <v>6185</v>
      </c>
      <c r="B1587">
        <v>1</v>
      </c>
      <c r="C1587" t="s">
        <v>79</v>
      </c>
      <c r="D1587" t="s">
        <v>117</v>
      </c>
      <c r="E1587" t="s">
        <v>6186</v>
      </c>
      <c r="F1587" t="s">
        <v>985</v>
      </c>
      <c r="G1587" t="s">
        <v>71</v>
      </c>
      <c r="H1587" t="s">
        <v>136</v>
      </c>
      <c r="I1587" t="s">
        <v>22</v>
      </c>
      <c r="J1587" t="s">
        <v>131</v>
      </c>
      <c r="K1587" t="s">
        <v>6187</v>
      </c>
      <c r="L1587" t="s">
        <v>6188</v>
      </c>
      <c r="M1587">
        <v>4.6458333329999997</v>
      </c>
      <c r="N1587">
        <v>0</v>
      </c>
      <c r="O1587">
        <v>10</v>
      </c>
      <c r="P1587">
        <v>0</v>
      </c>
      <c r="Q1587">
        <v>0</v>
      </c>
      <c r="R1587">
        <v>0</v>
      </c>
      <c r="S1587">
        <v>46.458333000000003</v>
      </c>
      <c r="T1587">
        <v>0</v>
      </c>
      <c r="U1587">
        <v>0</v>
      </c>
    </row>
    <row r="1588" spans="1:21" x14ac:dyDescent="0.25">
      <c r="A1588" t="s">
        <v>6189</v>
      </c>
      <c r="B1588">
        <v>1</v>
      </c>
      <c r="C1588" t="s">
        <v>79</v>
      </c>
      <c r="D1588" t="s">
        <v>114</v>
      </c>
      <c r="E1588" t="s">
        <v>6190</v>
      </c>
      <c r="F1588" t="s">
        <v>226</v>
      </c>
      <c r="G1588" t="s">
        <v>72</v>
      </c>
      <c r="H1588" t="s">
        <v>136</v>
      </c>
      <c r="I1588" t="s">
        <v>22</v>
      </c>
      <c r="J1588" t="s">
        <v>131</v>
      </c>
      <c r="K1588" t="s">
        <v>6191</v>
      </c>
      <c r="L1588" t="s">
        <v>6192</v>
      </c>
      <c r="M1588">
        <v>0.62166666599999998</v>
      </c>
      <c r="N1588">
        <v>0</v>
      </c>
      <c r="O1588">
        <v>0</v>
      </c>
      <c r="P1588">
        <v>0</v>
      </c>
      <c r="Q1588">
        <v>8</v>
      </c>
      <c r="R1588">
        <v>0</v>
      </c>
      <c r="S1588">
        <v>0</v>
      </c>
      <c r="T1588">
        <v>0</v>
      </c>
      <c r="U1588">
        <v>4.9733330000000002</v>
      </c>
    </row>
    <row r="1589" spans="1:21" x14ac:dyDescent="0.25">
      <c r="A1589" t="s">
        <v>6193</v>
      </c>
      <c r="B1589">
        <v>1</v>
      </c>
      <c r="C1589" t="s">
        <v>78</v>
      </c>
      <c r="D1589" t="s">
        <v>82</v>
      </c>
      <c r="E1589" t="s">
        <v>6194</v>
      </c>
      <c r="F1589" t="s">
        <v>934</v>
      </c>
      <c r="G1589" t="s">
        <v>71</v>
      </c>
      <c r="H1589" t="s">
        <v>136</v>
      </c>
      <c r="I1589" t="s">
        <v>22</v>
      </c>
      <c r="J1589" t="s">
        <v>131</v>
      </c>
      <c r="K1589" t="s">
        <v>6195</v>
      </c>
      <c r="L1589" t="s">
        <v>6196</v>
      </c>
      <c r="M1589">
        <v>2.5208333330000001</v>
      </c>
      <c r="N1589">
        <v>0</v>
      </c>
      <c r="O1589">
        <v>11</v>
      </c>
      <c r="P1589">
        <v>0</v>
      </c>
      <c r="Q1589">
        <v>0</v>
      </c>
      <c r="R1589">
        <v>0</v>
      </c>
      <c r="S1589">
        <v>27.729167</v>
      </c>
      <c r="T1589">
        <v>0</v>
      </c>
      <c r="U1589">
        <v>0</v>
      </c>
    </row>
    <row r="1590" spans="1:21" x14ac:dyDescent="0.25">
      <c r="A1590" t="s">
        <v>6197</v>
      </c>
      <c r="B1590">
        <v>1</v>
      </c>
      <c r="C1590" t="s">
        <v>78</v>
      </c>
      <c r="D1590" t="s">
        <v>91</v>
      </c>
      <c r="E1590" t="s">
        <v>6198</v>
      </c>
      <c r="F1590" t="s">
        <v>296</v>
      </c>
      <c r="G1590" t="s">
        <v>72</v>
      </c>
      <c r="H1590" t="s">
        <v>136</v>
      </c>
      <c r="I1590" t="s">
        <v>22</v>
      </c>
      <c r="J1590" t="s">
        <v>221</v>
      </c>
      <c r="K1590" t="s">
        <v>6199</v>
      </c>
      <c r="L1590" t="s">
        <v>6200</v>
      </c>
      <c r="M1590">
        <v>1.2705555550000001</v>
      </c>
      <c r="N1590">
        <v>0</v>
      </c>
      <c r="O1590">
        <v>508</v>
      </c>
      <c r="P1590">
        <v>0</v>
      </c>
      <c r="Q1590">
        <v>0</v>
      </c>
      <c r="R1590">
        <v>0</v>
      </c>
      <c r="S1590">
        <v>645.44222200000002</v>
      </c>
      <c r="T1590">
        <v>0</v>
      </c>
      <c r="U1590">
        <v>0</v>
      </c>
    </row>
    <row r="1591" spans="1:21" x14ac:dyDescent="0.25">
      <c r="A1591" t="s">
        <v>6201</v>
      </c>
      <c r="B1591">
        <v>1</v>
      </c>
      <c r="C1591" t="s">
        <v>79</v>
      </c>
      <c r="D1591" t="s">
        <v>124</v>
      </c>
      <c r="E1591" t="s">
        <v>324</v>
      </c>
      <c r="F1591" t="s">
        <v>166</v>
      </c>
      <c r="G1591" t="s">
        <v>72</v>
      </c>
      <c r="H1591" t="s">
        <v>136</v>
      </c>
      <c r="I1591" t="s">
        <v>22</v>
      </c>
      <c r="J1591" t="s">
        <v>131</v>
      </c>
      <c r="K1591" t="s">
        <v>6202</v>
      </c>
      <c r="L1591" t="s">
        <v>6203</v>
      </c>
      <c r="M1591">
        <v>0.455702777</v>
      </c>
      <c r="N1591">
        <v>0</v>
      </c>
      <c r="O1591">
        <v>0</v>
      </c>
      <c r="P1591">
        <v>82</v>
      </c>
      <c r="Q1591">
        <v>1675</v>
      </c>
      <c r="R1591">
        <v>0</v>
      </c>
      <c r="S1591">
        <v>0</v>
      </c>
      <c r="T1591">
        <v>37.367628000000003</v>
      </c>
      <c r="U1591">
        <v>763.30215099999998</v>
      </c>
    </row>
    <row r="1592" spans="1:21" x14ac:dyDescent="0.25">
      <c r="A1592" t="s">
        <v>6204</v>
      </c>
      <c r="B1592">
        <v>1</v>
      </c>
      <c r="C1592" t="s">
        <v>79</v>
      </c>
      <c r="D1592" t="s">
        <v>124</v>
      </c>
      <c r="E1592" t="s">
        <v>304</v>
      </c>
      <c r="F1592" t="s">
        <v>166</v>
      </c>
      <c r="G1592" t="s">
        <v>72</v>
      </c>
      <c r="H1592" t="s">
        <v>136</v>
      </c>
      <c r="I1592" t="s">
        <v>22</v>
      </c>
      <c r="J1592" t="s">
        <v>131</v>
      </c>
      <c r="K1592" t="s">
        <v>6205</v>
      </c>
      <c r="L1592" t="s">
        <v>6206</v>
      </c>
      <c r="M1592">
        <v>1.3591666659999999</v>
      </c>
      <c r="N1592">
        <v>0</v>
      </c>
      <c r="O1592">
        <v>0</v>
      </c>
      <c r="P1592">
        <v>259</v>
      </c>
      <c r="Q1592">
        <v>65</v>
      </c>
      <c r="R1592">
        <v>0</v>
      </c>
      <c r="S1592">
        <v>0</v>
      </c>
      <c r="T1592">
        <v>352.02416599999998</v>
      </c>
      <c r="U1592">
        <v>88.345832999999999</v>
      </c>
    </row>
    <row r="1593" spans="1:21" x14ac:dyDescent="0.25">
      <c r="A1593" t="s">
        <v>6207</v>
      </c>
      <c r="B1593">
        <v>1</v>
      </c>
      <c r="C1593" t="s">
        <v>79</v>
      </c>
      <c r="D1593" t="s">
        <v>124</v>
      </c>
      <c r="E1593" t="s">
        <v>304</v>
      </c>
      <c r="F1593" t="s">
        <v>166</v>
      </c>
      <c r="G1593" t="s">
        <v>72</v>
      </c>
      <c r="H1593" t="s">
        <v>136</v>
      </c>
      <c r="I1593" t="s">
        <v>22</v>
      </c>
      <c r="J1593" t="s">
        <v>131</v>
      </c>
      <c r="K1593" t="s">
        <v>6208</v>
      </c>
      <c r="L1593" t="s">
        <v>6209</v>
      </c>
      <c r="M1593">
        <v>0.9325</v>
      </c>
      <c r="N1593">
        <v>0</v>
      </c>
      <c r="O1593">
        <v>0</v>
      </c>
      <c r="P1593">
        <v>259</v>
      </c>
      <c r="Q1593">
        <v>65</v>
      </c>
      <c r="R1593">
        <v>0</v>
      </c>
      <c r="S1593">
        <v>0</v>
      </c>
      <c r="T1593">
        <v>241.51750000000001</v>
      </c>
      <c r="U1593">
        <v>60.612499999999997</v>
      </c>
    </row>
    <row r="1594" spans="1:21" x14ac:dyDescent="0.25">
      <c r="A1594" t="s">
        <v>6210</v>
      </c>
      <c r="B1594">
        <v>1</v>
      </c>
      <c r="C1594" t="s">
        <v>78</v>
      </c>
      <c r="D1594" t="s">
        <v>92</v>
      </c>
      <c r="E1594" t="s">
        <v>399</v>
      </c>
      <c r="F1594" t="s">
        <v>166</v>
      </c>
      <c r="G1594" t="s">
        <v>72</v>
      </c>
      <c r="H1594" t="s">
        <v>136</v>
      </c>
      <c r="I1594" t="s">
        <v>22</v>
      </c>
      <c r="J1594" t="s">
        <v>131</v>
      </c>
      <c r="K1594" t="s">
        <v>6211</v>
      </c>
      <c r="L1594" t="s">
        <v>6212</v>
      </c>
      <c r="M1594">
        <v>0.42611111099999999</v>
      </c>
      <c r="N1594">
        <v>3</v>
      </c>
      <c r="O1594">
        <v>2342</v>
      </c>
      <c r="P1594">
        <v>193</v>
      </c>
      <c r="Q1594">
        <v>2435</v>
      </c>
      <c r="R1594">
        <v>1.2783329999999999</v>
      </c>
      <c r="S1594">
        <v>997.95222200000001</v>
      </c>
      <c r="T1594">
        <v>82.239444000000006</v>
      </c>
      <c r="U1594">
        <v>1037.580555</v>
      </c>
    </row>
    <row r="1595" spans="1:21" x14ac:dyDescent="0.25">
      <c r="A1595" t="s">
        <v>6213</v>
      </c>
      <c r="B1595">
        <v>1</v>
      </c>
      <c r="C1595" t="s">
        <v>78</v>
      </c>
      <c r="D1595" t="s">
        <v>95</v>
      </c>
      <c r="E1595" t="s">
        <v>6214</v>
      </c>
      <c r="F1595" t="s">
        <v>847</v>
      </c>
      <c r="G1595" t="s">
        <v>71</v>
      </c>
      <c r="H1595" t="s">
        <v>136</v>
      </c>
      <c r="I1595" t="s">
        <v>22</v>
      </c>
      <c r="J1595" t="s">
        <v>131</v>
      </c>
      <c r="K1595" t="s">
        <v>6215</v>
      </c>
      <c r="L1595" t="s">
        <v>6216</v>
      </c>
      <c r="M1595">
        <v>28.156944444000001</v>
      </c>
      <c r="N1595">
        <v>0</v>
      </c>
      <c r="O1595">
        <v>2</v>
      </c>
      <c r="P1595">
        <v>0</v>
      </c>
      <c r="Q1595">
        <v>0</v>
      </c>
      <c r="R1595">
        <v>0</v>
      </c>
      <c r="S1595">
        <v>56.313889000000003</v>
      </c>
      <c r="T1595">
        <v>0</v>
      </c>
      <c r="U1595">
        <v>0</v>
      </c>
    </row>
    <row r="1596" spans="1:21" x14ac:dyDescent="0.25">
      <c r="A1596" t="s">
        <v>6217</v>
      </c>
      <c r="B1596">
        <v>1</v>
      </c>
      <c r="C1596" t="s">
        <v>78</v>
      </c>
      <c r="D1596" t="s">
        <v>92</v>
      </c>
      <c r="E1596" t="s">
        <v>6218</v>
      </c>
      <c r="F1596" t="s">
        <v>313</v>
      </c>
      <c r="G1596" t="s">
        <v>71</v>
      </c>
      <c r="H1596" t="s">
        <v>136</v>
      </c>
      <c r="I1596" t="s">
        <v>22</v>
      </c>
      <c r="J1596" t="s">
        <v>131</v>
      </c>
      <c r="K1596" t="s">
        <v>6219</v>
      </c>
      <c r="L1596" t="s">
        <v>6220</v>
      </c>
      <c r="M1596">
        <v>1.316944444</v>
      </c>
      <c r="N1596">
        <v>0</v>
      </c>
      <c r="O1596">
        <v>112</v>
      </c>
      <c r="P1596">
        <v>0</v>
      </c>
      <c r="Q1596">
        <v>0</v>
      </c>
      <c r="R1596">
        <v>0</v>
      </c>
      <c r="S1596">
        <v>147.49777800000001</v>
      </c>
      <c r="T1596">
        <v>0</v>
      </c>
      <c r="U1596">
        <v>0</v>
      </c>
    </row>
    <row r="1597" spans="1:21" x14ac:dyDescent="0.25">
      <c r="A1597" t="s">
        <v>6221</v>
      </c>
      <c r="B1597">
        <v>1</v>
      </c>
      <c r="C1597" t="s">
        <v>78</v>
      </c>
      <c r="D1597" t="s">
        <v>125</v>
      </c>
      <c r="E1597" t="s">
        <v>6222</v>
      </c>
      <c r="F1597" t="s">
        <v>921</v>
      </c>
      <c r="G1597" t="s">
        <v>71</v>
      </c>
      <c r="H1597" t="s">
        <v>136</v>
      </c>
      <c r="I1597" t="s">
        <v>22</v>
      </c>
      <c r="J1597" t="s">
        <v>131</v>
      </c>
      <c r="K1597" t="s">
        <v>6223</v>
      </c>
      <c r="L1597" t="s">
        <v>6224</v>
      </c>
      <c r="M1597">
        <v>0.28207111099999999</v>
      </c>
      <c r="N1597">
        <v>0</v>
      </c>
      <c r="O1597">
        <v>1178</v>
      </c>
      <c r="P1597">
        <v>0</v>
      </c>
      <c r="Q1597">
        <v>0</v>
      </c>
      <c r="R1597">
        <v>0</v>
      </c>
      <c r="S1597">
        <v>332.27976899999999</v>
      </c>
      <c r="T1597">
        <v>0</v>
      </c>
      <c r="U1597">
        <v>0</v>
      </c>
    </row>
    <row r="1598" spans="1:21" x14ac:dyDescent="0.25">
      <c r="A1598" t="s">
        <v>6225</v>
      </c>
      <c r="B1598">
        <v>1</v>
      </c>
      <c r="C1598" t="s">
        <v>78</v>
      </c>
      <c r="D1598" t="s">
        <v>98</v>
      </c>
      <c r="E1598" t="s">
        <v>6226</v>
      </c>
      <c r="F1598" t="s">
        <v>934</v>
      </c>
      <c r="G1598" t="s">
        <v>71</v>
      </c>
      <c r="H1598" t="s">
        <v>136</v>
      </c>
      <c r="I1598" t="s">
        <v>22</v>
      </c>
      <c r="J1598" t="s">
        <v>131</v>
      </c>
      <c r="K1598" t="s">
        <v>6227</v>
      </c>
      <c r="L1598" t="s">
        <v>6228</v>
      </c>
      <c r="M1598">
        <v>1.9258333329999999</v>
      </c>
      <c r="N1598">
        <v>0</v>
      </c>
      <c r="O1598">
        <v>1</v>
      </c>
      <c r="P1598">
        <v>0</v>
      </c>
      <c r="Q1598">
        <v>0</v>
      </c>
      <c r="R1598">
        <v>0</v>
      </c>
      <c r="S1598">
        <v>1.9258329999999999</v>
      </c>
      <c r="T1598">
        <v>0</v>
      </c>
      <c r="U1598">
        <v>0</v>
      </c>
    </row>
    <row r="1599" spans="1:21" x14ac:dyDescent="0.25">
      <c r="A1599" t="s">
        <v>6229</v>
      </c>
      <c r="B1599">
        <v>1</v>
      </c>
      <c r="C1599" t="s">
        <v>78</v>
      </c>
      <c r="D1599" t="s">
        <v>98</v>
      </c>
      <c r="E1599" t="s">
        <v>6230</v>
      </c>
      <c r="F1599" t="s">
        <v>934</v>
      </c>
      <c r="G1599" t="s">
        <v>71</v>
      </c>
      <c r="H1599" t="s">
        <v>136</v>
      </c>
      <c r="I1599" t="s">
        <v>22</v>
      </c>
      <c r="J1599" t="s">
        <v>131</v>
      </c>
      <c r="K1599" t="s">
        <v>6231</v>
      </c>
      <c r="L1599" t="s">
        <v>6232</v>
      </c>
      <c r="M1599">
        <v>2.733055555</v>
      </c>
      <c r="N1599">
        <v>0</v>
      </c>
      <c r="O1599">
        <v>1</v>
      </c>
      <c r="P1599">
        <v>0</v>
      </c>
      <c r="Q1599">
        <v>0</v>
      </c>
      <c r="R1599">
        <v>0</v>
      </c>
      <c r="S1599">
        <v>2.7330559999999999</v>
      </c>
      <c r="T1599">
        <v>0</v>
      </c>
      <c r="U1599">
        <v>0</v>
      </c>
    </row>
    <row r="1600" spans="1:21" x14ac:dyDescent="0.25">
      <c r="A1600" t="s">
        <v>6233</v>
      </c>
      <c r="B1600">
        <v>1</v>
      </c>
      <c r="C1600" t="s">
        <v>78</v>
      </c>
      <c r="D1600" t="s">
        <v>98</v>
      </c>
      <c r="E1600" t="s">
        <v>908</v>
      </c>
      <c r="F1600" t="s">
        <v>166</v>
      </c>
      <c r="G1600" t="s">
        <v>72</v>
      </c>
      <c r="H1600" t="s">
        <v>136</v>
      </c>
      <c r="I1600" t="s">
        <v>22</v>
      </c>
      <c r="J1600" t="s">
        <v>131</v>
      </c>
      <c r="K1600" t="s">
        <v>6234</v>
      </c>
      <c r="L1600" t="s">
        <v>6235</v>
      </c>
      <c r="M1600">
        <v>0.45560083299999998</v>
      </c>
      <c r="N1600">
        <v>17</v>
      </c>
      <c r="O1600">
        <v>2415</v>
      </c>
      <c r="P1600">
        <v>42</v>
      </c>
      <c r="Q1600">
        <v>15</v>
      </c>
      <c r="R1600">
        <v>7.7452139999999998</v>
      </c>
      <c r="S1600">
        <v>1100.276012</v>
      </c>
      <c r="T1600">
        <v>19.135235000000002</v>
      </c>
      <c r="U1600">
        <v>6.8340120000000004</v>
      </c>
    </row>
    <row r="1601" spans="1:21" x14ac:dyDescent="0.25">
      <c r="A1601" t="s">
        <v>6236</v>
      </c>
      <c r="B1601">
        <v>1</v>
      </c>
      <c r="C1601" t="s">
        <v>78</v>
      </c>
      <c r="D1601" t="s">
        <v>98</v>
      </c>
      <c r="E1601" t="s">
        <v>904</v>
      </c>
      <c r="F1601" t="s">
        <v>166</v>
      </c>
      <c r="G1601" t="s">
        <v>72</v>
      </c>
      <c r="H1601" t="s">
        <v>136</v>
      </c>
      <c r="I1601" t="s">
        <v>22</v>
      </c>
      <c r="J1601" t="s">
        <v>131</v>
      </c>
      <c r="K1601" t="s">
        <v>6237</v>
      </c>
      <c r="L1601" t="s">
        <v>6238</v>
      </c>
      <c r="M1601">
        <v>0.60312861100000004</v>
      </c>
      <c r="N1601">
        <v>0</v>
      </c>
      <c r="O1601">
        <v>182</v>
      </c>
      <c r="P1601">
        <v>4</v>
      </c>
      <c r="Q1601">
        <v>31</v>
      </c>
      <c r="R1601">
        <v>0</v>
      </c>
      <c r="S1601">
        <v>109.769407</v>
      </c>
      <c r="T1601">
        <v>2.4125139999999998</v>
      </c>
      <c r="U1601">
        <v>18.696987</v>
      </c>
    </row>
    <row r="1602" spans="1:21" x14ac:dyDescent="0.25">
      <c r="A1602" t="s">
        <v>6239</v>
      </c>
      <c r="B1602">
        <v>1</v>
      </c>
      <c r="C1602" t="s">
        <v>78</v>
      </c>
      <c r="D1602" t="s">
        <v>83</v>
      </c>
      <c r="E1602" t="s">
        <v>6240</v>
      </c>
      <c r="F1602" t="s">
        <v>785</v>
      </c>
      <c r="G1602" t="s">
        <v>71</v>
      </c>
      <c r="H1602" t="s">
        <v>136</v>
      </c>
      <c r="I1602" t="s">
        <v>22</v>
      </c>
      <c r="J1602" t="s">
        <v>131</v>
      </c>
      <c r="K1602" t="s">
        <v>6241</v>
      </c>
      <c r="L1602" t="s">
        <v>6242</v>
      </c>
      <c r="M1602">
        <v>1.9125000000000001</v>
      </c>
      <c r="N1602">
        <v>0</v>
      </c>
      <c r="O1602">
        <v>38</v>
      </c>
      <c r="P1602">
        <v>0</v>
      </c>
      <c r="Q1602">
        <v>0</v>
      </c>
      <c r="R1602">
        <v>0</v>
      </c>
      <c r="S1602">
        <v>72.674999999999997</v>
      </c>
      <c r="T1602">
        <v>0</v>
      </c>
      <c r="U1602">
        <v>0</v>
      </c>
    </row>
    <row r="1603" spans="1:21" x14ac:dyDescent="0.25">
      <c r="A1603" t="s">
        <v>6243</v>
      </c>
      <c r="B1603">
        <v>1</v>
      </c>
      <c r="C1603" t="s">
        <v>79</v>
      </c>
      <c r="D1603" t="s">
        <v>109</v>
      </c>
      <c r="E1603" t="s">
        <v>6244</v>
      </c>
      <c r="F1603" t="s">
        <v>166</v>
      </c>
      <c r="G1603" t="s">
        <v>72</v>
      </c>
      <c r="H1603" t="s">
        <v>136</v>
      </c>
      <c r="I1603" t="s">
        <v>22</v>
      </c>
      <c r="J1603" t="s">
        <v>131</v>
      </c>
      <c r="K1603" t="s">
        <v>6245</v>
      </c>
      <c r="L1603" t="s">
        <v>6246</v>
      </c>
      <c r="M1603">
        <v>0.82127944399999997</v>
      </c>
      <c r="N1603">
        <v>0</v>
      </c>
      <c r="O1603">
        <v>3852</v>
      </c>
      <c r="P1603">
        <v>0</v>
      </c>
      <c r="Q1603">
        <v>50</v>
      </c>
      <c r="R1603">
        <v>0</v>
      </c>
      <c r="S1603">
        <v>3163.5684179999998</v>
      </c>
      <c r="T1603">
        <v>0</v>
      </c>
      <c r="U1603">
        <v>41.063972</v>
      </c>
    </row>
    <row r="1604" spans="1:21" x14ac:dyDescent="0.25">
      <c r="A1604" t="s">
        <v>6247</v>
      </c>
      <c r="B1604">
        <v>1</v>
      </c>
      <c r="C1604" t="s">
        <v>79</v>
      </c>
      <c r="D1604" t="s">
        <v>108</v>
      </c>
      <c r="E1604" t="s">
        <v>6248</v>
      </c>
      <c r="F1604" t="s">
        <v>231</v>
      </c>
      <c r="G1604" t="s">
        <v>71</v>
      </c>
      <c r="H1604" t="s">
        <v>136</v>
      </c>
      <c r="I1604" t="s">
        <v>22</v>
      </c>
      <c r="J1604" t="s">
        <v>131</v>
      </c>
      <c r="K1604" t="s">
        <v>6249</v>
      </c>
      <c r="L1604" t="s">
        <v>6250</v>
      </c>
      <c r="M1604">
        <v>1.062777777</v>
      </c>
      <c r="N1604">
        <v>0</v>
      </c>
      <c r="O1604">
        <v>1</v>
      </c>
      <c r="P1604">
        <v>0</v>
      </c>
      <c r="Q1604">
        <v>0</v>
      </c>
      <c r="R1604">
        <v>0</v>
      </c>
      <c r="S1604">
        <v>1.062778</v>
      </c>
      <c r="T1604">
        <v>0</v>
      </c>
      <c r="U1604">
        <v>0</v>
      </c>
    </row>
    <row r="1605" spans="1:21" x14ac:dyDescent="0.25">
      <c r="A1605" t="s">
        <v>6251</v>
      </c>
      <c r="B1605">
        <v>1</v>
      </c>
      <c r="C1605" t="s">
        <v>79</v>
      </c>
      <c r="D1605" t="s">
        <v>119</v>
      </c>
      <c r="E1605" t="s">
        <v>6252</v>
      </c>
      <c r="F1605" t="s">
        <v>313</v>
      </c>
      <c r="G1605" t="s">
        <v>71</v>
      </c>
      <c r="H1605" t="s">
        <v>136</v>
      </c>
      <c r="I1605" t="s">
        <v>22</v>
      </c>
      <c r="J1605" t="s">
        <v>131</v>
      </c>
      <c r="K1605" t="s">
        <v>6253</v>
      </c>
      <c r="L1605" t="s">
        <v>6254</v>
      </c>
      <c r="M1605">
        <v>1.723055555</v>
      </c>
      <c r="N1605">
        <v>0</v>
      </c>
      <c r="O1605">
        <v>288</v>
      </c>
      <c r="P1605">
        <v>0</v>
      </c>
      <c r="Q1605">
        <v>74</v>
      </c>
      <c r="R1605">
        <v>0</v>
      </c>
      <c r="S1605">
        <v>496.24</v>
      </c>
      <c r="T1605">
        <v>0</v>
      </c>
      <c r="U1605">
        <v>127.506111</v>
      </c>
    </row>
    <row r="1606" spans="1:21" x14ac:dyDescent="0.25">
      <c r="A1606" t="s">
        <v>6255</v>
      </c>
      <c r="B1606">
        <v>1</v>
      </c>
      <c r="C1606" t="s">
        <v>78</v>
      </c>
      <c r="D1606" t="s">
        <v>83</v>
      </c>
      <c r="E1606" t="s">
        <v>6256</v>
      </c>
      <c r="F1606" t="s">
        <v>847</v>
      </c>
      <c r="G1606" t="s">
        <v>71</v>
      </c>
      <c r="H1606" t="s">
        <v>136</v>
      </c>
      <c r="I1606" t="s">
        <v>22</v>
      </c>
      <c r="J1606" t="s">
        <v>131</v>
      </c>
      <c r="K1606" t="s">
        <v>6257</v>
      </c>
      <c r="L1606" t="s">
        <v>6258</v>
      </c>
      <c r="M1606">
        <v>2.4983333330000002</v>
      </c>
      <c r="N1606">
        <v>0</v>
      </c>
      <c r="O1606">
        <v>3</v>
      </c>
      <c r="P1606">
        <v>0</v>
      </c>
      <c r="Q1606">
        <v>0</v>
      </c>
      <c r="R1606">
        <v>0</v>
      </c>
      <c r="S1606">
        <v>7.4950000000000001</v>
      </c>
      <c r="T1606">
        <v>0</v>
      </c>
      <c r="U1606">
        <v>0</v>
      </c>
    </row>
    <row r="1607" spans="1:21" x14ac:dyDescent="0.25">
      <c r="A1607" t="s">
        <v>6259</v>
      </c>
      <c r="B1607">
        <v>1</v>
      </c>
      <c r="C1607" t="s">
        <v>78</v>
      </c>
      <c r="D1607" t="s">
        <v>80</v>
      </c>
      <c r="E1607" t="s">
        <v>6260</v>
      </c>
      <c r="F1607" t="s">
        <v>934</v>
      </c>
      <c r="G1607" t="s">
        <v>71</v>
      </c>
      <c r="H1607" t="s">
        <v>136</v>
      </c>
      <c r="I1607" t="s">
        <v>22</v>
      </c>
      <c r="J1607" t="s">
        <v>131</v>
      </c>
      <c r="K1607" t="s">
        <v>6261</v>
      </c>
      <c r="L1607" t="s">
        <v>6262</v>
      </c>
      <c r="M1607">
        <v>2.1038888880000002</v>
      </c>
      <c r="N1607">
        <v>0</v>
      </c>
      <c r="O1607">
        <v>9</v>
      </c>
      <c r="P1607">
        <v>0</v>
      </c>
      <c r="Q1607">
        <v>0</v>
      </c>
      <c r="R1607">
        <v>0</v>
      </c>
      <c r="S1607">
        <v>18.934999999999999</v>
      </c>
      <c r="T1607">
        <v>0</v>
      </c>
      <c r="U1607">
        <v>0</v>
      </c>
    </row>
    <row r="1608" spans="1:21" x14ac:dyDescent="0.25">
      <c r="A1608" t="s">
        <v>6263</v>
      </c>
      <c r="B1608">
        <v>1</v>
      </c>
      <c r="C1608" t="s">
        <v>78</v>
      </c>
      <c r="D1608" t="s">
        <v>91</v>
      </c>
      <c r="E1608" t="s">
        <v>6264</v>
      </c>
      <c r="F1608" t="s">
        <v>231</v>
      </c>
      <c r="G1608" t="s">
        <v>71</v>
      </c>
      <c r="H1608" t="s">
        <v>136</v>
      </c>
      <c r="I1608" t="s">
        <v>22</v>
      </c>
      <c r="J1608" t="s">
        <v>131</v>
      </c>
      <c r="K1608" t="s">
        <v>6265</v>
      </c>
      <c r="L1608" t="s">
        <v>6266</v>
      </c>
      <c r="M1608">
        <v>29.407222222000001</v>
      </c>
      <c r="N1608">
        <v>0</v>
      </c>
      <c r="O1608">
        <v>9</v>
      </c>
      <c r="P1608">
        <v>0</v>
      </c>
      <c r="Q1608">
        <v>0</v>
      </c>
      <c r="R1608">
        <v>0</v>
      </c>
      <c r="S1608">
        <v>264.66500000000002</v>
      </c>
      <c r="T1608">
        <v>0</v>
      </c>
      <c r="U1608">
        <v>0</v>
      </c>
    </row>
    <row r="1609" spans="1:21" x14ac:dyDescent="0.25">
      <c r="A1609" t="s">
        <v>6267</v>
      </c>
      <c r="B1609">
        <v>1</v>
      </c>
      <c r="C1609" t="s">
        <v>78</v>
      </c>
      <c r="D1609" t="s">
        <v>83</v>
      </c>
      <c r="E1609" t="s">
        <v>6268</v>
      </c>
      <c r="F1609" t="s">
        <v>313</v>
      </c>
      <c r="G1609" t="s">
        <v>71</v>
      </c>
      <c r="H1609" t="s">
        <v>136</v>
      </c>
      <c r="I1609" t="s">
        <v>22</v>
      </c>
      <c r="J1609" t="s">
        <v>131</v>
      </c>
      <c r="K1609" t="s">
        <v>6269</v>
      </c>
      <c r="L1609" t="s">
        <v>6270</v>
      </c>
      <c r="M1609">
        <v>0.82277777699999999</v>
      </c>
      <c r="N1609">
        <v>0</v>
      </c>
      <c r="O1609">
        <v>73</v>
      </c>
      <c r="P1609">
        <v>0</v>
      </c>
      <c r="Q1609">
        <v>0</v>
      </c>
      <c r="R1609">
        <v>0</v>
      </c>
      <c r="S1609">
        <v>60.062778000000002</v>
      </c>
      <c r="T1609">
        <v>0</v>
      </c>
      <c r="U1609">
        <v>0</v>
      </c>
    </row>
    <row r="1610" spans="1:21" x14ac:dyDescent="0.25">
      <c r="A1610" t="s">
        <v>6271</v>
      </c>
      <c r="B1610">
        <v>1</v>
      </c>
      <c r="C1610" t="s">
        <v>78</v>
      </c>
      <c r="D1610" t="s">
        <v>94</v>
      </c>
      <c r="E1610" t="s">
        <v>6272</v>
      </c>
      <c r="F1610" t="s">
        <v>231</v>
      </c>
      <c r="G1610" t="s">
        <v>71</v>
      </c>
      <c r="H1610" t="s">
        <v>136</v>
      </c>
      <c r="I1610" t="s">
        <v>22</v>
      </c>
      <c r="J1610" t="s">
        <v>131</v>
      </c>
      <c r="K1610" t="s">
        <v>6273</v>
      </c>
      <c r="L1610" t="s">
        <v>6274</v>
      </c>
      <c r="M1610">
        <v>2.5211111110000002</v>
      </c>
      <c r="N1610">
        <v>0</v>
      </c>
      <c r="O1610">
        <v>2</v>
      </c>
      <c r="P1610">
        <v>0</v>
      </c>
      <c r="Q1610">
        <v>0</v>
      </c>
      <c r="R1610">
        <v>0</v>
      </c>
      <c r="S1610">
        <v>5.0422219999999998</v>
      </c>
      <c r="T1610">
        <v>0</v>
      </c>
      <c r="U1610">
        <v>0</v>
      </c>
    </row>
    <row r="1611" spans="1:21" x14ac:dyDescent="0.25">
      <c r="A1611" t="s">
        <v>6275</v>
      </c>
      <c r="B1611">
        <v>1</v>
      </c>
      <c r="C1611" t="s">
        <v>79</v>
      </c>
      <c r="D1611" t="s">
        <v>119</v>
      </c>
      <c r="E1611" t="s">
        <v>6276</v>
      </c>
      <c r="F1611" t="s">
        <v>226</v>
      </c>
      <c r="G1611" t="s">
        <v>72</v>
      </c>
      <c r="H1611" t="s">
        <v>136</v>
      </c>
      <c r="I1611" t="s">
        <v>22</v>
      </c>
      <c r="J1611" t="s">
        <v>131</v>
      </c>
      <c r="K1611" t="s">
        <v>6277</v>
      </c>
      <c r="L1611" t="s">
        <v>6278</v>
      </c>
      <c r="M1611">
        <v>4.306944444</v>
      </c>
      <c r="N1611">
        <v>0</v>
      </c>
      <c r="O1611">
        <v>6</v>
      </c>
      <c r="P1611">
        <v>0</v>
      </c>
      <c r="Q1611">
        <v>5</v>
      </c>
      <c r="R1611">
        <v>0</v>
      </c>
      <c r="S1611">
        <v>25.841667000000001</v>
      </c>
      <c r="T1611">
        <v>0</v>
      </c>
      <c r="U1611">
        <v>21.534721999999999</v>
      </c>
    </row>
    <row r="1612" spans="1:21" x14ac:dyDescent="0.25">
      <c r="A1612" t="s">
        <v>6279</v>
      </c>
      <c r="B1612">
        <v>1</v>
      </c>
      <c r="C1612" t="s">
        <v>78</v>
      </c>
      <c r="D1612" t="s">
        <v>103</v>
      </c>
      <c r="E1612" t="s">
        <v>6280</v>
      </c>
      <c r="F1612" t="s">
        <v>231</v>
      </c>
      <c r="G1612" t="s">
        <v>71</v>
      </c>
      <c r="H1612" t="s">
        <v>136</v>
      </c>
      <c r="I1612" t="s">
        <v>22</v>
      </c>
      <c r="J1612" t="s">
        <v>131</v>
      </c>
      <c r="K1612" t="s">
        <v>6281</v>
      </c>
      <c r="L1612" t="s">
        <v>6282</v>
      </c>
      <c r="M1612">
        <v>21.111666666000001</v>
      </c>
      <c r="N1612">
        <v>0</v>
      </c>
      <c r="O1612">
        <v>1</v>
      </c>
      <c r="P1612">
        <v>0</v>
      </c>
      <c r="Q1612">
        <v>0</v>
      </c>
      <c r="R1612">
        <v>0</v>
      </c>
      <c r="S1612">
        <v>21.111667000000001</v>
      </c>
      <c r="T1612">
        <v>0</v>
      </c>
      <c r="U1612">
        <v>0</v>
      </c>
    </row>
    <row r="1613" spans="1:21" x14ac:dyDescent="0.25">
      <c r="A1613" t="s">
        <v>6283</v>
      </c>
      <c r="B1613">
        <v>1</v>
      </c>
      <c r="C1613" t="s">
        <v>79</v>
      </c>
      <c r="D1613" t="s">
        <v>119</v>
      </c>
      <c r="E1613" t="s">
        <v>6284</v>
      </c>
      <c r="F1613" t="s">
        <v>166</v>
      </c>
      <c r="G1613" t="s">
        <v>72</v>
      </c>
      <c r="H1613" t="s">
        <v>136</v>
      </c>
      <c r="I1613" t="s">
        <v>22</v>
      </c>
      <c r="J1613" t="s">
        <v>131</v>
      </c>
      <c r="K1613" t="s">
        <v>6285</v>
      </c>
      <c r="L1613" t="s">
        <v>6286</v>
      </c>
      <c r="M1613">
        <v>0.646666666</v>
      </c>
      <c r="N1613">
        <v>9</v>
      </c>
      <c r="O1613">
        <v>55</v>
      </c>
      <c r="P1613">
        <v>241</v>
      </c>
      <c r="Q1613">
        <v>105</v>
      </c>
      <c r="R1613">
        <v>5.82</v>
      </c>
      <c r="S1613">
        <v>35.566667000000002</v>
      </c>
      <c r="T1613">
        <v>155.846667</v>
      </c>
      <c r="U1613">
        <v>67.900000000000006</v>
      </c>
    </row>
    <row r="1614" spans="1:21" x14ac:dyDescent="0.25">
      <c r="A1614" t="s">
        <v>6287</v>
      </c>
      <c r="B1614">
        <v>1</v>
      </c>
      <c r="C1614" t="s">
        <v>79</v>
      </c>
      <c r="D1614" t="s">
        <v>108</v>
      </c>
      <c r="E1614" t="s">
        <v>6288</v>
      </c>
      <c r="F1614" t="s">
        <v>226</v>
      </c>
      <c r="G1614" t="s">
        <v>72</v>
      </c>
      <c r="H1614" t="s">
        <v>136</v>
      </c>
      <c r="I1614" t="s">
        <v>22</v>
      </c>
      <c r="J1614" t="s">
        <v>131</v>
      </c>
      <c r="K1614" t="s">
        <v>6289</v>
      </c>
      <c r="L1614" t="s">
        <v>6290</v>
      </c>
      <c r="M1614">
        <v>2.1402777770000001</v>
      </c>
      <c r="N1614">
        <v>0</v>
      </c>
      <c r="O1614">
        <v>181</v>
      </c>
      <c r="P1614">
        <v>0</v>
      </c>
      <c r="Q1614">
        <v>4</v>
      </c>
      <c r="R1614">
        <v>0</v>
      </c>
      <c r="S1614">
        <v>387.39027800000002</v>
      </c>
      <c r="T1614">
        <v>0</v>
      </c>
      <c r="U1614">
        <v>8.5611110000000004</v>
      </c>
    </row>
    <row r="1615" spans="1:21" x14ac:dyDescent="0.25">
      <c r="A1615" t="s">
        <v>6291</v>
      </c>
      <c r="B1615">
        <v>1</v>
      </c>
      <c r="C1615" t="s">
        <v>79</v>
      </c>
      <c r="D1615" t="s">
        <v>124</v>
      </c>
      <c r="E1615" t="s">
        <v>6292</v>
      </c>
      <c r="F1615" t="s">
        <v>166</v>
      </c>
      <c r="G1615" t="s">
        <v>72</v>
      </c>
      <c r="H1615" t="s">
        <v>136</v>
      </c>
      <c r="I1615" t="s">
        <v>22</v>
      </c>
      <c r="J1615" t="s">
        <v>131</v>
      </c>
      <c r="K1615" t="s">
        <v>6293</v>
      </c>
      <c r="L1615" t="s">
        <v>6294</v>
      </c>
      <c r="M1615">
        <v>1.3986111109999999</v>
      </c>
      <c r="N1615">
        <v>1</v>
      </c>
      <c r="O1615">
        <v>0</v>
      </c>
      <c r="P1615">
        <v>0</v>
      </c>
      <c r="Q1615">
        <v>0</v>
      </c>
      <c r="R1615">
        <v>1.398611</v>
      </c>
      <c r="S1615">
        <v>0</v>
      </c>
      <c r="T1615">
        <v>0</v>
      </c>
      <c r="U1615">
        <v>0</v>
      </c>
    </row>
    <row r="1616" spans="1:21" x14ac:dyDescent="0.25">
      <c r="A1616" t="s">
        <v>6295</v>
      </c>
      <c r="B1616">
        <v>1</v>
      </c>
      <c r="C1616" t="s">
        <v>79</v>
      </c>
      <c r="D1616" t="s">
        <v>124</v>
      </c>
      <c r="E1616" t="s">
        <v>6296</v>
      </c>
      <c r="F1616" t="s">
        <v>847</v>
      </c>
      <c r="G1616" t="s">
        <v>71</v>
      </c>
      <c r="H1616" t="s">
        <v>136</v>
      </c>
      <c r="I1616" t="s">
        <v>22</v>
      </c>
      <c r="J1616" t="s">
        <v>131</v>
      </c>
      <c r="K1616" t="s">
        <v>6297</v>
      </c>
      <c r="L1616" t="s">
        <v>6298</v>
      </c>
      <c r="M1616">
        <v>5.8741666659999998</v>
      </c>
      <c r="N1616">
        <v>0</v>
      </c>
      <c r="O1616">
        <v>2</v>
      </c>
      <c r="P1616">
        <v>0</v>
      </c>
      <c r="Q1616">
        <v>0</v>
      </c>
      <c r="R1616">
        <v>0</v>
      </c>
      <c r="S1616">
        <v>11.748333000000001</v>
      </c>
      <c r="T1616">
        <v>0</v>
      </c>
      <c r="U1616">
        <v>0</v>
      </c>
    </row>
    <row r="1617" spans="1:21" x14ac:dyDescent="0.25">
      <c r="A1617" t="s">
        <v>6299</v>
      </c>
      <c r="B1617">
        <v>1</v>
      </c>
      <c r="C1617" t="s">
        <v>79</v>
      </c>
      <c r="D1617" t="s">
        <v>119</v>
      </c>
      <c r="E1617" t="s">
        <v>6300</v>
      </c>
      <c r="F1617" t="s">
        <v>313</v>
      </c>
      <c r="G1617" t="s">
        <v>71</v>
      </c>
      <c r="H1617" t="s">
        <v>136</v>
      </c>
      <c r="I1617" t="s">
        <v>22</v>
      </c>
      <c r="J1617" t="s">
        <v>131</v>
      </c>
      <c r="K1617" t="s">
        <v>6301</v>
      </c>
      <c r="L1617" t="s">
        <v>6302</v>
      </c>
      <c r="M1617">
        <v>0.84638888800000001</v>
      </c>
      <c r="N1617">
        <v>0</v>
      </c>
      <c r="O1617">
        <v>3</v>
      </c>
      <c r="P1617">
        <v>0</v>
      </c>
      <c r="Q1617">
        <v>1</v>
      </c>
      <c r="R1617">
        <v>0</v>
      </c>
      <c r="S1617">
        <v>2.539167</v>
      </c>
      <c r="T1617">
        <v>0</v>
      </c>
      <c r="U1617">
        <v>0.84638899999999995</v>
      </c>
    </row>
    <row r="1618" spans="1:21" x14ac:dyDescent="0.25">
      <c r="A1618" t="s">
        <v>6303</v>
      </c>
      <c r="B1618">
        <v>1</v>
      </c>
      <c r="C1618" t="s">
        <v>79</v>
      </c>
      <c r="D1618" t="s">
        <v>124</v>
      </c>
      <c r="E1618" t="s">
        <v>5900</v>
      </c>
      <c r="F1618" t="s">
        <v>3351</v>
      </c>
      <c r="G1618" t="s">
        <v>71</v>
      </c>
      <c r="H1618" t="s">
        <v>136</v>
      </c>
      <c r="I1618" t="s">
        <v>22</v>
      </c>
      <c r="J1618" t="s">
        <v>131</v>
      </c>
      <c r="K1618" t="s">
        <v>6304</v>
      </c>
      <c r="L1618" t="s">
        <v>6305</v>
      </c>
      <c r="M1618">
        <v>0.93722222200000005</v>
      </c>
      <c r="N1618">
        <v>0</v>
      </c>
      <c r="O1618">
        <v>11</v>
      </c>
      <c r="P1618">
        <v>0</v>
      </c>
      <c r="Q1618">
        <v>0</v>
      </c>
      <c r="R1618">
        <v>0</v>
      </c>
      <c r="S1618">
        <v>10.309443999999999</v>
      </c>
      <c r="T1618">
        <v>0</v>
      </c>
      <c r="U1618">
        <v>0</v>
      </c>
    </row>
    <row r="1619" spans="1:21" x14ac:dyDescent="0.25">
      <c r="A1619" t="s">
        <v>6306</v>
      </c>
      <c r="B1619">
        <v>1</v>
      </c>
      <c r="C1619" t="s">
        <v>78</v>
      </c>
      <c r="D1619" t="s">
        <v>103</v>
      </c>
      <c r="E1619" t="s">
        <v>6307</v>
      </c>
      <c r="F1619" t="s">
        <v>362</v>
      </c>
      <c r="G1619" t="s">
        <v>71</v>
      </c>
      <c r="H1619" t="s">
        <v>136</v>
      </c>
      <c r="I1619" t="s">
        <v>22</v>
      </c>
      <c r="J1619" t="s">
        <v>131</v>
      </c>
      <c r="K1619" t="s">
        <v>6308</v>
      </c>
      <c r="L1619" t="s">
        <v>6309</v>
      </c>
      <c r="M1619">
        <v>2.105277777</v>
      </c>
      <c r="N1619">
        <v>0</v>
      </c>
      <c r="O1619">
        <v>107</v>
      </c>
      <c r="P1619">
        <v>0</v>
      </c>
      <c r="Q1619">
        <v>39</v>
      </c>
      <c r="R1619">
        <v>0</v>
      </c>
      <c r="S1619">
        <v>225.26472200000001</v>
      </c>
      <c r="T1619">
        <v>0</v>
      </c>
      <c r="U1619">
        <v>82.105833000000004</v>
      </c>
    </row>
    <row r="1620" spans="1:21" x14ac:dyDescent="0.25">
      <c r="A1620" t="s">
        <v>6310</v>
      </c>
      <c r="B1620">
        <v>1</v>
      </c>
      <c r="C1620" t="s">
        <v>78</v>
      </c>
      <c r="D1620" t="s">
        <v>95</v>
      </c>
      <c r="E1620" t="s">
        <v>6311</v>
      </c>
      <c r="F1620" t="s">
        <v>231</v>
      </c>
      <c r="G1620" t="s">
        <v>71</v>
      </c>
      <c r="H1620" t="s">
        <v>136</v>
      </c>
      <c r="I1620" t="s">
        <v>22</v>
      </c>
      <c r="J1620" t="s">
        <v>131</v>
      </c>
      <c r="K1620" t="s">
        <v>6312</v>
      </c>
      <c r="L1620" t="s">
        <v>6313</v>
      </c>
      <c r="M1620">
        <v>2.113611111</v>
      </c>
      <c r="N1620">
        <v>0</v>
      </c>
      <c r="O1620">
        <v>0</v>
      </c>
      <c r="P1620">
        <v>0</v>
      </c>
      <c r="Q1620">
        <v>1</v>
      </c>
      <c r="R1620">
        <v>0</v>
      </c>
      <c r="S1620">
        <v>0</v>
      </c>
      <c r="T1620">
        <v>0</v>
      </c>
      <c r="U1620">
        <v>2.1136110000000001</v>
      </c>
    </row>
    <row r="1621" spans="1:21" x14ac:dyDescent="0.25">
      <c r="A1621" t="s">
        <v>6314</v>
      </c>
      <c r="B1621">
        <v>1</v>
      </c>
      <c r="C1621" t="s">
        <v>78</v>
      </c>
      <c r="D1621" t="s">
        <v>92</v>
      </c>
      <c r="E1621" t="s">
        <v>194</v>
      </c>
      <c r="F1621" t="s">
        <v>166</v>
      </c>
      <c r="G1621" t="s">
        <v>72</v>
      </c>
      <c r="H1621" t="s">
        <v>136</v>
      </c>
      <c r="I1621" t="s">
        <v>22</v>
      </c>
      <c r="J1621" t="s">
        <v>131</v>
      </c>
      <c r="K1621" t="s">
        <v>6315</v>
      </c>
      <c r="L1621" t="s">
        <v>6316</v>
      </c>
      <c r="M1621">
        <v>0.895277777</v>
      </c>
      <c r="N1621">
        <v>2</v>
      </c>
      <c r="O1621">
        <v>0</v>
      </c>
      <c r="P1621">
        <v>34</v>
      </c>
      <c r="Q1621">
        <v>82</v>
      </c>
      <c r="R1621">
        <v>1.790556</v>
      </c>
      <c r="S1621">
        <v>0</v>
      </c>
      <c r="T1621">
        <v>30.439444000000002</v>
      </c>
      <c r="U1621">
        <v>73.412778000000003</v>
      </c>
    </row>
    <row r="1622" spans="1:21" x14ac:dyDescent="0.25">
      <c r="A1622" t="s">
        <v>6317</v>
      </c>
      <c r="B1622">
        <v>1</v>
      </c>
      <c r="C1622" t="s">
        <v>78</v>
      </c>
      <c r="D1622" t="s">
        <v>98</v>
      </c>
      <c r="E1622" t="s">
        <v>6318</v>
      </c>
      <c r="F1622" t="s">
        <v>166</v>
      </c>
      <c r="G1622" t="s">
        <v>72</v>
      </c>
      <c r="H1622" t="s">
        <v>136</v>
      </c>
      <c r="I1622" t="s">
        <v>22</v>
      </c>
      <c r="J1622" t="s">
        <v>131</v>
      </c>
      <c r="K1622" t="s">
        <v>6319</v>
      </c>
      <c r="L1622" t="s">
        <v>6320</v>
      </c>
      <c r="M1622">
        <v>0.4375</v>
      </c>
      <c r="N1622">
        <v>3</v>
      </c>
      <c r="O1622">
        <v>790</v>
      </c>
      <c r="P1622">
        <v>6</v>
      </c>
      <c r="Q1622">
        <v>7</v>
      </c>
      <c r="R1622">
        <v>1.3125</v>
      </c>
      <c r="S1622">
        <v>345.625</v>
      </c>
      <c r="T1622">
        <v>2.625</v>
      </c>
      <c r="U1622">
        <v>3.0625</v>
      </c>
    </row>
    <row r="1623" spans="1:21" x14ac:dyDescent="0.25">
      <c r="A1623" t="s">
        <v>6321</v>
      </c>
      <c r="B1623">
        <v>1</v>
      </c>
      <c r="C1623" t="s">
        <v>78</v>
      </c>
      <c r="D1623" t="s">
        <v>86</v>
      </c>
      <c r="E1623" t="s">
        <v>6322</v>
      </c>
      <c r="F1623" t="s">
        <v>847</v>
      </c>
      <c r="G1623" t="s">
        <v>71</v>
      </c>
      <c r="H1623" t="s">
        <v>136</v>
      </c>
      <c r="I1623" t="s">
        <v>22</v>
      </c>
      <c r="J1623" t="s">
        <v>131</v>
      </c>
      <c r="K1623" t="s">
        <v>6323</v>
      </c>
      <c r="L1623" t="s">
        <v>6324</v>
      </c>
      <c r="M1623">
        <v>2.5155555550000002</v>
      </c>
      <c r="N1623">
        <v>0</v>
      </c>
      <c r="O1623">
        <v>1</v>
      </c>
      <c r="P1623">
        <v>0</v>
      </c>
      <c r="Q1623">
        <v>0</v>
      </c>
      <c r="R1623">
        <v>0</v>
      </c>
      <c r="S1623">
        <v>2.5155560000000001</v>
      </c>
      <c r="T1623">
        <v>0</v>
      </c>
      <c r="U1623">
        <v>0</v>
      </c>
    </row>
    <row r="1624" spans="1:21" x14ac:dyDescent="0.25">
      <c r="A1624" t="s">
        <v>6325</v>
      </c>
      <c r="B1624">
        <v>1</v>
      </c>
      <c r="C1624" t="s">
        <v>78</v>
      </c>
      <c r="D1624" t="s">
        <v>81</v>
      </c>
      <c r="E1624" t="s">
        <v>6326</v>
      </c>
      <c r="F1624" t="s">
        <v>231</v>
      </c>
      <c r="G1624" t="s">
        <v>71</v>
      </c>
      <c r="H1624" t="s">
        <v>136</v>
      </c>
      <c r="I1624" t="s">
        <v>22</v>
      </c>
      <c r="J1624" t="s">
        <v>131</v>
      </c>
      <c r="K1624" t="s">
        <v>6327</v>
      </c>
      <c r="L1624" t="s">
        <v>6328</v>
      </c>
      <c r="M1624">
        <v>3.0616666659999998</v>
      </c>
      <c r="N1624">
        <v>0</v>
      </c>
      <c r="O1624">
        <v>1</v>
      </c>
      <c r="P1624">
        <v>0</v>
      </c>
      <c r="Q1624">
        <v>0</v>
      </c>
      <c r="R1624">
        <v>0</v>
      </c>
      <c r="S1624">
        <v>3.0616669999999999</v>
      </c>
      <c r="T1624">
        <v>0</v>
      </c>
      <c r="U1624">
        <v>0</v>
      </c>
    </row>
    <row r="1625" spans="1:21" x14ac:dyDescent="0.25">
      <c r="A1625" t="s">
        <v>6329</v>
      </c>
      <c r="B1625">
        <v>1</v>
      </c>
      <c r="C1625" t="s">
        <v>78</v>
      </c>
      <c r="D1625" t="s">
        <v>95</v>
      </c>
      <c r="E1625" t="s">
        <v>6330</v>
      </c>
      <c r="F1625" t="s">
        <v>296</v>
      </c>
      <c r="G1625" t="s">
        <v>71</v>
      </c>
      <c r="H1625" t="s">
        <v>136</v>
      </c>
      <c r="I1625" t="s">
        <v>22</v>
      </c>
      <c r="J1625" t="s">
        <v>221</v>
      </c>
      <c r="K1625" t="s">
        <v>6331</v>
      </c>
      <c r="L1625" t="s">
        <v>6332</v>
      </c>
      <c r="M1625">
        <v>3.4955555550000001</v>
      </c>
      <c r="N1625">
        <v>0</v>
      </c>
      <c r="O1625">
        <v>26</v>
      </c>
      <c r="P1625">
        <v>0</v>
      </c>
      <c r="Q1625">
        <v>35</v>
      </c>
      <c r="R1625">
        <v>0</v>
      </c>
      <c r="S1625">
        <v>90.884444000000002</v>
      </c>
      <c r="T1625">
        <v>0</v>
      </c>
      <c r="U1625">
        <v>122.344444</v>
      </c>
    </row>
    <row r="1626" spans="1:21" x14ac:dyDescent="0.25">
      <c r="A1626" t="s">
        <v>6333</v>
      </c>
      <c r="B1626">
        <v>1</v>
      </c>
      <c r="C1626" t="s">
        <v>78</v>
      </c>
      <c r="D1626" t="s">
        <v>95</v>
      </c>
      <c r="E1626" t="s">
        <v>6334</v>
      </c>
      <c r="F1626" t="s">
        <v>231</v>
      </c>
      <c r="G1626" t="s">
        <v>71</v>
      </c>
      <c r="H1626" t="s">
        <v>136</v>
      </c>
      <c r="I1626" t="s">
        <v>22</v>
      </c>
      <c r="J1626" t="s">
        <v>131</v>
      </c>
      <c r="K1626" t="s">
        <v>6335</v>
      </c>
      <c r="L1626" t="s">
        <v>6336</v>
      </c>
      <c r="M1626">
        <v>1.9155555550000001</v>
      </c>
      <c r="N1626">
        <v>0</v>
      </c>
      <c r="O1626">
        <v>0</v>
      </c>
      <c r="P1626">
        <v>0</v>
      </c>
      <c r="Q1626">
        <v>1</v>
      </c>
      <c r="R1626">
        <v>0</v>
      </c>
      <c r="S1626">
        <v>0</v>
      </c>
      <c r="T1626">
        <v>0</v>
      </c>
      <c r="U1626">
        <v>1.915556</v>
      </c>
    </row>
    <row r="1627" spans="1:21" x14ac:dyDescent="0.25">
      <c r="A1627" t="s">
        <v>6337</v>
      </c>
      <c r="B1627">
        <v>1</v>
      </c>
      <c r="C1627" t="s">
        <v>79</v>
      </c>
      <c r="D1627" t="s">
        <v>108</v>
      </c>
      <c r="E1627" t="s">
        <v>6338</v>
      </c>
      <c r="F1627" t="s">
        <v>231</v>
      </c>
      <c r="G1627" t="s">
        <v>71</v>
      </c>
      <c r="H1627" t="s">
        <v>136</v>
      </c>
      <c r="I1627" t="s">
        <v>22</v>
      </c>
      <c r="J1627" t="s">
        <v>131</v>
      </c>
      <c r="K1627" t="s">
        <v>6339</v>
      </c>
      <c r="L1627" t="s">
        <v>6340</v>
      </c>
      <c r="M1627">
        <v>5.9325000000000001</v>
      </c>
      <c r="N1627">
        <v>0</v>
      </c>
      <c r="O1627">
        <v>0</v>
      </c>
      <c r="P1627">
        <v>0</v>
      </c>
      <c r="Q1627">
        <v>1</v>
      </c>
      <c r="R1627">
        <v>0</v>
      </c>
      <c r="S1627">
        <v>0</v>
      </c>
      <c r="T1627">
        <v>0</v>
      </c>
      <c r="U1627">
        <v>5.9325000000000001</v>
      </c>
    </row>
    <row r="1628" spans="1:21" x14ac:dyDescent="0.25">
      <c r="A1628" t="s">
        <v>6341</v>
      </c>
      <c r="B1628">
        <v>1</v>
      </c>
      <c r="C1628" t="s">
        <v>78</v>
      </c>
      <c r="D1628" t="s">
        <v>104</v>
      </c>
      <c r="E1628" t="s">
        <v>6342</v>
      </c>
      <c r="F1628" t="s">
        <v>313</v>
      </c>
      <c r="G1628" t="s">
        <v>71</v>
      </c>
      <c r="H1628" t="s">
        <v>136</v>
      </c>
      <c r="I1628" t="s">
        <v>22</v>
      </c>
      <c r="J1628" t="s">
        <v>131</v>
      </c>
      <c r="K1628" t="s">
        <v>6343</v>
      </c>
      <c r="L1628" t="s">
        <v>6344</v>
      </c>
      <c r="M1628">
        <v>1.457777777</v>
      </c>
      <c r="N1628">
        <v>0</v>
      </c>
      <c r="O1628">
        <v>105</v>
      </c>
      <c r="P1628">
        <v>0</v>
      </c>
      <c r="Q1628">
        <v>0</v>
      </c>
      <c r="R1628">
        <v>0</v>
      </c>
      <c r="S1628">
        <v>153.066667</v>
      </c>
      <c r="T1628">
        <v>0</v>
      </c>
      <c r="U1628">
        <v>0</v>
      </c>
    </row>
    <row r="1629" spans="1:21" x14ac:dyDescent="0.25">
      <c r="A1629" t="s">
        <v>6345</v>
      </c>
      <c r="B1629">
        <v>1</v>
      </c>
      <c r="C1629" t="s">
        <v>78</v>
      </c>
      <c r="D1629" t="s">
        <v>80</v>
      </c>
      <c r="E1629" t="s">
        <v>6346</v>
      </c>
      <c r="F1629" t="s">
        <v>847</v>
      </c>
      <c r="G1629" t="s">
        <v>71</v>
      </c>
      <c r="H1629" t="s">
        <v>136</v>
      </c>
      <c r="I1629" t="s">
        <v>22</v>
      </c>
      <c r="J1629" t="s">
        <v>131</v>
      </c>
      <c r="K1629" t="s">
        <v>6347</v>
      </c>
      <c r="L1629" t="s">
        <v>6348</v>
      </c>
      <c r="M1629">
        <v>2.7075</v>
      </c>
      <c r="N1629">
        <v>0</v>
      </c>
      <c r="O1629">
        <v>1</v>
      </c>
      <c r="P1629">
        <v>0</v>
      </c>
      <c r="Q1629">
        <v>0</v>
      </c>
      <c r="R1629">
        <v>0</v>
      </c>
      <c r="S1629">
        <v>2.7075</v>
      </c>
      <c r="T1629">
        <v>0</v>
      </c>
      <c r="U1629">
        <v>0</v>
      </c>
    </row>
    <row r="1630" spans="1:21" x14ac:dyDescent="0.25">
      <c r="A1630" t="s">
        <v>6349</v>
      </c>
      <c r="B1630">
        <v>1</v>
      </c>
      <c r="C1630" t="s">
        <v>78</v>
      </c>
      <c r="D1630" t="s">
        <v>125</v>
      </c>
      <c r="E1630" t="s">
        <v>6350</v>
      </c>
      <c r="F1630" t="s">
        <v>231</v>
      </c>
      <c r="G1630" t="s">
        <v>71</v>
      </c>
      <c r="H1630" t="s">
        <v>136</v>
      </c>
      <c r="I1630" t="s">
        <v>22</v>
      </c>
      <c r="J1630" t="s">
        <v>131</v>
      </c>
      <c r="K1630" t="s">
        <v>6351</v>
      </c>
      <c r="L1630" t="s">
        <v>6352</v>
      </c>
      <c r="M1630">
        <v>3.5861111110000001</v>
      </c>
      <c r="N1630">
        <v>0</v>
      </c>
      <c r="O1630">
        <v>5</v>
      </c>
      <c r="P1630">
        <v>0</v>
      </c>
      <c r="Q1630">
        <v>0</v>
      </c>
      <c r="R1630">
        <v>0</v>
      </c>
      <c r="S1630">
        <v>17.930555999999999</v>
      </c>
      <c r="T1630">
        <v>0</v>
      </c>
      <c r="U1630">
        <v>0</v>
      </c>
    </row>
    <row r="1631" spans="1:21" x14ac:dyDescent="0.25">
      <c r="A1631" t="s">
        <v>6353</v>
      </c>
      <c r="B1631">
        <v>1</v>
      </c>
      <c r="C1631" t="s">
        <v>78</v>
      </c>
      <c r="D1631" t="s">
        <v>91</v>
      </c>
      <c r="E1631" t="s">
        <v>6354</v>
      </c>
      <c r="F1631" t="s">
        <v>166</v>
      </c>
      <c r="G1631" t="s">
        <v>72</v>
      </c>
      <c r="H1631" t="s">
        <v>136</v>
      </c>
      <c r="I1631" t="s">
        <v>22</v>
      </c>
      <c r="J1631" t="s">
        <v>131</v>
      </c>
      <c r="K1631" t="s">
        <v>6355</v>
      </c>
      <c r="L1631" t="s">
        <v>6356</v>
      </c>
      <c r="M1631">
        <v>0.87166666599999998</v>
      </c>
      <c r="N1631">
        <v>2</v>
      </c>
      <c r="O1631">
        <v>107</v>
      </c>
      <c r="P1631">
        <v>2</v>
      </c>
      <c r="Q1631">
        <v>59</v>
      </c>
      <c r="R1631">
        <v>1.743333</v>
      </c>
      <c r="S1631">
        <v>93.268332999999998</v>
      </c>
      <c r="T1631">
        <v>1.743333</v>
      </c>
      <c r="U1631">
        <v>51.428333000000002</v>
      </c>
    </row>
    <row r="1632" spans="1:21" x14ac:dyDescent="0.25">
      <c r="A1632" t="s">
        <v>6357</v>
      </c>
      <c r="B1632">
        <v>1</v>
      </c>
      <c r="C1632" t="s">
        <v>78</v>
      </c>
      <c r="D1632" t="s">
        <v>91</v>
      </c>
      <c r="E1632" t="s">
        <v>6358</v>
      </c>
      <c r="F1632" t="s">
        <v>166</v>
      </c>
      <c r="G1632" t="s">
        <v>72</v>
      </c>
      <c r="H1632" t="s">
        <v>136</v>
      </c>
      <c r="I1632" t="s">
        <v>22</v>
      </c>
      <c r="J1632" t="s">
        <v>131</v>
      </c>
      <c r="K1632" t="s">
        <v>6359</v>
      </c>
      <c r="L1632" t="s">
        <v>6360</v>
      </c>
      <c r="M1632">
        <v>4.3936111110000002</v>
      </c>
      <c r="N1632">
        <v>0</v>
      </c>
      <c r="O1632">
        <v>0</v>
      </c>
      <c r="P1632">
        <v>2</v>
      </c>
      <c r="Q1632">
        <v>39</v>
      </c>
      <c r="R1632">
        <v>0</v>
      </c>
      <c r="S1632">
        <v>0</v>
      </c>
      <c r="T1632">
        <v>8.7872219999999999</v>
      </c>
      <c r="U1632">
        <v>171.35083299999999</v>
      </c>
    </row>
    <row r="1633" spans="1:21" x14ac:dyDescent="0.25">
      <c r="A1633" t="s">
        <v>6361</v>
      </c>
      <c r="B1633">
        <v>1</v>
      </c>
      <c r="C1633" t="s">
        <v>78</v>
      </c>
      <c r="D1633" t="s">
        <v>91</v>
      </c>
      <c r="E1633" t="s">
        <v>489</v>
      </c>
      <c r="F1633" t="s">
        <v>296</v>
      </c>
      <c r="G1633" t="s">
        <v>72</v>
      </c>
      <c r="H1633" t="s">
        <v>136</v>
      </c>
      <c r="I1633" t="s">
        <v>22</v>
      </c>
      <c r="J1633" t="s">
        <v>221</v>
      </c>
      <c r="K1633" t="s">
        <v>6362</v>
      </c>
      <c r="L1633" t="s">
        <v>6363</v>
      </c>
      <c r="M1633">
        <v>6.1966666659999996</v>
      </c>
      <c r="N1633">
        <v>0</v>
      </c>
      <c r="O1633">
        <v>214</v>
      </c>
      <c r="P1633">
        <v>0</v>
      </c>
      <c r="Q1633">
        <v>33</v>
      </c>
      <c r="R1633">
        <v>0</v>
      </c>
      <c r="S1633">
        <v>1326.086667</v>
      </c>
      <c r="T1633">
        <v>0</v>
      </c>
      <c r="U1633">
        <v>204.49</v>
      </c>
    </row>
    <row r="1634" spans="1:21" x14ac:dyDescent="0.25">
      <c r="A1634" t="s">
        <v>6364</v>
      </c>
      <c r="B1634">
        <v>1</v>
      </c>
      <c r="C1634" t="s">
        <v>78</v>
      </c>
      <c r="D1634" t="s">
        <v>106</v>
      </c>
      <c r="E1634" t="s">
        <v>6365</v>
      </c>
      <c r="F1634" t="s">
        <v>231</v>
      </c>
      <c r="G1634" t="s">
        <v>71</v>
      </c>
      <c r="H1634" t="s">
        <v>136</v>
      </c>
      <c r="I1634" t="s">
        <v>22</v>
      </c>
      <c r="J1634" t="s">
        <v>131</v>
      </c>
      <c r="K1634" t="s">
        <v>6366</v>
      </c>
      <c r="L1634" t="s">
        <v>6367</v>
      </c>
      <c r="M1634">
        <v>1.956111111</v>
      </c>
      <c r="N1634">
        <v>0</v>
      </c>
      <c r="O1634">
        <v>1</v>
      </c>
      <c r="P1634">
        <v>0</v>
      </c>
      <c r="Q1634">
        <v>0</v>
      </c>
      <c r="R1634">
        <v>0</v>
      </c>
      <c r="S1634">
        <v>1.9561109999999999</v>
      </c>
      <c r="T1634">
        <v>0</v>
      </c>
      <c r="U1634">
        <v>0</v>
      </c>
    </row>
    <row r="1635" spans="1:21" x14ac:dyDescent="0.25">
      <c r="A1635" t="s">
        <v>6368</v>
      </c>
      <c r="B1635">
        <v>1</v>
      </c>
      <c r="C1635" t="s">
        <v>79</v>
      </c>
      <c r="D1635" t="s">
        <v>110</v>
      </c>
      <c r="E1635" t="s">
        <v>6369</v>
      </c>
      <c r="F1635" t="s">
        <v>231</v>
      </c>
      <c r="G1635" t="s">
        <v>71</v>
      </c>
      <c r="H1635" t="s">
        <v>136</v>
      </c>
      <c r="I1635" t="s">
        <v>22</v>
      </c>
      <c r="J1635" t="s">
        <v>131</v>
      </c>
      <c r="K1635" t="s">
        <v>6370</v>
      </c>
      <c r="L1635" t="s">
        <v>6371</v>
      </c>
      <c r="M1635">
        <v>1.0791666660000001</v>
      </c>
      <c r="N1635">
        <v>0</v>
      </c>
      <c r="O1635">
        <v>1</v>
      </c>
      <c r="P1635">
        <v>0</v>
      </c>
      <c r="Q1635">
        <v>0</v>
      </c>
      <c r="R1635">
        <v>0</v>
      </c>
      <c r="S1635">
        <v>1.079167</v>
      </c>
      <c r="T1635">
        <v>0</v>
      </c>
      <c r="U1635">
        <v>0</v>
      </c>
    </row>
    <row r="1636" spans="1:21" x14ac:dyDescent="0.25">
      <c r="A1636" t="s">
        <v>6372</v>
      </c>
      <c r="B1636">
        <v>1</v>
      </c>
      <c r="C1636" t="s">
        <v>79</v>
      </c>
      <c r="D1636" t="s">
        <v>124</v>
      </c>
      <c r="E1636" t="s">
        <v>6373</v>
      </c>
      <c r="F1636" t="s">
        <v>166</v>
      </c>
      <c r="G1636" t="s">
        <v>72</v>
      </c>
      <c r="H1636" t="s">
        <v>136</v>
      </c>
      <c r="I1636" t="s">
        <v>22</v>
      </c>
      <c r="J1636" t="s">
        <v>131</v>
      </c>
      <c r="K1636" t="s">
        <v>6374</v>
      </c>
      <c r="L1636" t="s">
        <v>6375</v>
      </c>
      <c r="M1636">
        <v>1.605223055</v>
      </c>
      <c r="N1636">
        <v>0</v>
      </c>
      <c r="O1636">
        <v>0</v>
      </c>
      <c r="P1636">
        <v>13</v>
      </c>
      <c r="Q1636">
        <v>246</v>
      </c>
      <c r="R1636">
        <v>0</v>
      </c>
      <c r="S1636">
        <v>0</v>
      </c>
      <c r="T1636">
        <v>20.867899999999999</v>
      </c>
      <c r="U1636">
        <v>394.88487199999997</v>
      </c>
    </row>
    <row r="1637" spans="1:21" x14ac:dyDescent="0.25">
      <c r="A1637" t="s">
        <v>6376</v>
      </c>
      <c r="B1637">
        <v>1</v>
      </c>
      <c r="C1637" t="s">
        <v>79</v>
      </c>
      <c r="D1637" t="s">
        <v>124</v>
      </c>
      <c r="E1637" t="s">
        <v>6377</v>
      </c>
      <c r="F1637" t="s">
        <v>4789</v>
      </c>
      <c r="G1637" t="s">
        <v>76</v>
      </c>
      <c r="H1637" t="s">
        <v>136</v>
      </c>
      <c r="I1637" t="s">
        <v>22</v>
      </c>
      <c r="J1637" t="s">
        <v>131</v>
      </c>
      <c r="K1637" t="s">
        <v>6378</v>
      </c>
      <c r="L1637" t="s">
        <v>6379</v>
      </c>
      <c r="M1637">
        <v>1.778813888</v>
      </c>
      <c r="N1637">
        <v>154</v>
      </c>
      <c r="O1637">
        <v>37907</v>
      </c>
      <c r="P1637">
        <v>724</v>
      </c>
      <c r="Q1637">
        <v>10038</v>
      </c>
      <c r="R1637">
        <v>273.93733900000001</v>
      </c>
      <c r="S1637">
        <v>67429.498051999995</v>
      </c>
      <c r="T1637">
        <v>1287.861255</v>
      </c>
      <c r="U1637">
        <v>17855.733808000001</v>
      </c>
    </row>
    <row r="1638" spans="1:21" x14ac:dyDescent="0.25">
      <c r="A1638" t="s">
        <v>6380</v>
      </c>
      <c r="B1638">
        <v>1</v>
      </c>
      <c r="C1638" t="s">
        <v>79</v>
      </c>
      <c r="D1638" t="s">
        <v>124</v>
      </c>
      <c r="E1638" t="s">
        <v>6381</v>
      </c>
      <c r="F1638" t="s">
        <v>166</v>
      </c>
      <c r="G1638" t="s">
        <v>72</v>
      </c>
      <c r="H1638" t="s">
        <v>136</v>
      </c>
      <c r="I1638" t="s">
        <v>22</v>
      </c>
      <c r="J1638" t="s">
        <v>131</v>
      </c>
      <c r="K1638" t="s">
        <v>6382</v>
      </c>
      <c r="L1638" t="s">
        <v>6383</v>
      </c>
      <c r="M1638">
        <v>0.63111111099999995</v>
      </c>
      <c r="N1638">
        <v>4</v>
      </c>
      <c r="O1638">
        <v>276</v>
      </c>
      <c r="P1638">
        <v>44</v>
      </c>
      <c r="Q1638">
        <v>865</v>
      </c>
      <c r="R1638">
        <v>2.5244439999999999</v>
      </c>
      <c r="S1638">
        <v>174.186667</v>
      </c>
      <c r="T1638">
        <v>27.768889000000001</v>
      </c>
      <c r="U1638">
        <v>545.91111100000001</v>
      </c>
    </row>
    <row r="1639" spans="1:21" x14ac:dyDescent="0.25">
      <c r="A1639" t="s">
        <v>6384</v>
      </c>
      <c r="B1639">
        <v>1</v>
      </c>
      <c r="C1639" t="s">
        <v>79</v>
      </c>
      <c r="D1639" t="s">
        <v>124</v>
      </c>
      <c r="E1639" t="s">
        <v>6385</v>
      </c>
      <c r="F1639" t="s">
        <v>166</v>
      </c>
      <c r="G1639" t="s">
        <v>72</v>
      </c>
      <c r="H1639" t="s">
        <v>136</v>
      </c>
      <c r="I1639" t="s">
        <v>22</v>
      </c>
      <c r="J1639" t="s">
        <v>131</v>
      </c>
      <c r="K1639" t="s">
        <v>6386</v>
      </c>
      <c r="L1639" t="s">
        <v>6387</v>
      </c>
      <c r="M1639">
        <v>0.53367305499999995</v>
      </c>
      <c r="N1639">
        <v>38</v>
      </c>
      <c r="O1639">
        <v>9325</v>
      </c>
      <c r="P1639">
        <v>43</v>
      </c>
      <c r="Q1639">
        <v>1470</v>
      </c>
      <c r="R1639">
        <v>20.279575999999999</v>
      </c>
      <c r="S1639">
        <v>4976.5012379999998</v>
      </c>
      <c r="T1639">
        <v>22.947941</v>
      </c>
      <c r="U1639">
        <v>784.49939099999995</v>
      </c>
    </row>
    <row r="1640" spans="1:21" x14ac:dyDescent="0.25">
      <c r="A1640" t="s">
        <v>6388</v>
      </c>
      <c r="B1640">
        <v>1</v>
      </c>
      <c r="C1640" t="s">
        <v>79</v>
      </c>
      <c r="D1640" t="s">
        <v>124</v>
      </c>
      <c r="E1640" t="s">
        <v>6389</v>
      </c>
      <c r="F1640" t="s">
        <v>166</v>
      </c>
      <c r="G1640" t="s">
        <v>72</v>
      </c>
      <c r="H1640" t="s">
        <v>136</v>
      </c>
      <c r="I1640" t="s">
        <v>22</v>
      </c>
      <c r="J1640" t="s">
        <v>131</v>
      </c>
      <c r="K1640" t="s">
        <v>6390</v>
      </c>
      <c r="L1640" t="s">
        <v>6391</v>
      </c>
      <c r="M1640">
        <v>0.114729444</v>
      </c>
      <c r="N1640">
        <v>8</v>
      </c>
      <c r="O1640">
        <v>1013</v>
      </c>
      <c r="P1640">
        <v>629</v>
      </c>
      <c r="Q1640">
        <v>7469</v>
      </c>
      <c r="R1640">
        <v>0.91783599999999999</v>
      </c>
      <c r="S1640">
        <v>116.220927</v>
      </c>
      <c r="T1640">
        <v>72.164820000000006</v>
      </c>
      <c r="U1640">
        <v>856.91421700000001</v>
      </c>
    </row>
    <row r="1641" spans="1:21" x14ac:dyDescent="0.25">
      <c r="A1641" t="s">
        <v>6392</v>
      </c>
      <c r="B1641">
        <v>1</v>
      </c>
      <c r="C1641" t="s">
        <v>78</v>
      </c>
      <c r="D1641" t="s">
        <v>91</v>
      </c>
      <c r="E1641" t="s">
        <v>6393</v>
      </c>
      <c r="F1641" t="s">
        <v>166</v>
      </c>
      <c r="G1641" t="s">
        <v>72</v>
      </c>
      <c r="H1641" t="s">
        <v>136</v>
      </c>
      <c r="I1641" t="s">
        <v>22</v>
      </c>
      <c r="J1641" t="s">
        <v>131</v>
      </c>
      <c r="K1641" t="s">
        <v>6394</v>
      </c>
      <c r="L1641" t="s">
        <v>6395</v>
      </c>
      <c r="M1641">
        <v>0.379722222</v>
      </c>
      <c r="N1641">
        <v>0</v>
      </c>
      <c r="O1641">
        <v>0</v>
      </c>
      <c r="P1641">
        <v>37</v>
      </c>
      <c r="Q1641">
        <v>450</v>
      </c>
      <c r="R1641">
        <v>0</v>
      </c>
      <c r="S1641">
        <v>0</v>
      </c>
      <c r="T1641">
        <v>14.049721999999999</v>
      </c>
      <c r="U1641">
        <v>170.875</v>
      </c>
    </row>
    <row r="1642" spans="1:21" x14ac:dyDescent="0.25">
      <c r="A1642" t="s">
        <v>6396</v>
      </c>
      <c r="B1642">
        <v>1</v>
      </c>
      <c r="C1642" t="s">
        <v>79</v>
      </c>
      <c r="D1642" t="s">
        <v>123</v>
      </c>
      <c r="E1642" t="s">
        <v>6397</v>
      </c>
      <c r="F1642" t="s">
        <v>3351</v>
      </c>
      <c r="G1642" t="s">
        <v>71</v>
      </c>
      <c r="H1642" t="s">
        <v>136</v>
      </c>
      <c r="I1642" t="s">
        <v>22</v>
      </c>
      <c r="J1642" t="s">
        <v>131</v>
      </c>
      <c r="K1642" t="s">
        <v>6398</v>
      </c>
      <c r="L1642" t="s">
        <v>6399</v>
      </c>
      <c r="M1642">
        <v>2.2397222220000002</v>
      </c>
      <c r="N1642">
        <v>0</v>
      </c>
      <c r="O1642">
        <v>2</v>
      </c>
      <c r="P1642">
        <v>0</v>
      </c>
      <c r="Q1642">
        <v>0</v>
      </c>
      <c r="R1642">
        <v>0</v>
      </c>
      <c r="S1642">
        <v>4.479444</v>
      </c>
      <c r="T1642">
        <v>0</v>
      </c>
      <c r="U1642">
        <v>0</v>
      </c>
    </row>
    <row r="1643" spans="1:21" x14ac:dyDescent="0.25">
      <c r="A1643" t="s">
        <v>6400</v>
      </c>
      <c r="B1643">
        <v>1</v>
      </c>
      <c r="C1643" t="s">
        <v>78</v>
      </c>
      <c r="D1643" t="s">
        <v>91</v>
      </c>
      <c r="E1643" t="s">
        <v>1191</v>
      </c>
      <c r="F1643" t="s">
        <v>166</v>
      </c>
      <c r="G1643" t="s">
        <v>72</v>
      </c>
      <c r="H1643" t="s">
        <v>136</v>
      </c>
      <c r="I1643" t="s">
        <v>22</v>
      </c>
      <c r="J1643" t="s">
        <v>131</v>
      </c>
      <c r="K1643" t="s">
        <v>6401</v>
      </c>
      <c r="L1643" t="s">
        <v>6402</v>
      </c>
      <c r="M1643">
        <v>0.53361111100000003</v>
      </c>
      <c r="N1643">
        <v>0</v>
      </c>
      <c r="O1643">
        <v>4136</v>
      </c>
      <c r="P1643">
        <v>0</v>
      </c>
      <c r="Q1643">
        <v>5</v>
      </c>
      <c r="R1643">
        <v>0</v>
      </c>
      <c r="S1643">
        <v>2207.0155549999999</v>
      </c>
      <c r="T1643">
        <v>0</v>
      </c>
      <c r="U1643">
        <v>2.668056</v>
      </c>
    </row>
    <row r="1644" spans="1:21" x14ac:dyDescent="0.25">
      <c r="A1644" t="s">
        <v>6403</v>
      </c>
      <c r="B1644">
        <v>1</v>
      </c>
      <c r="C1644" t="s">
        <v>78</v>
      </c>
      <c r="D1644" t="s">
        <v>91</v>
      </c>
      <c r="E1644" t="s">
        <v>6404</v>
      </c>
      <c r="F1644" t="s">
        <v>296</v>
      </c>
      <c r="G1644" t="s">
        <v>72</v>
      </c>
      <c r="H1644" t="s">
        <v>136</v>
      </c>
      <c r="I1644" t="s">
        <v>22</v>
      </c>
      <c r="J1644" t="s">
        <v>221</v>
      </c>
      <c r="K1644" t="s">
        <v>6405</v>
      </c>
      <c r="L1644" t="s">
        <v>6406</v>
      </c>
      <c r="M1644">
        <v>6.127073888</v>
      </c>
      <c r="N1644">
        <v>1</v>
      </c>
      <c r="O1644">
        <v>454</v>
      </c>
      <c r="P1644">
        <v>0</v>
      </c>
      <c r="Q1644">
        <v>6</v>
      </c>
      <c r="R1644">
        <v>6.1270740000000004</v>
      </c>
      <c r="S1644">
        <v>2781.6915450000001</v>
      </c>
      <c r="T1644">
        <v>0</v>
      </c>
      <c r="U1644">
        <v>36.762442999999998</v>
      </c>
    </row>
    <row r="1645" spans="1:21" x14ac:dyDescent="0.25">
      <c r="A1645" t="s">
        <v>6407</v>
      </c>
      <c r="B1645">
        <v>1</v>
      </c>
      <c r="C1645" t="s">
        <v>78</v>
      </c>
      <c r="D1645" t="s">
        <v>91</v>
      </c>
      <c r="E1645" t="s">
        <v>6408</v>
      </c>
      <c r="F1645" t="s">
        <v>296</v>
      </c>
      <c r="G1645" t="s">
        <v>71</v>
      </c>
      <c r="H1645" t="s">
        <v>136</v>
      </c>
      <c r="I1645" t="s">
        <v>22</v>
      </c>
      <c r="J1645" t="s">
        <v>221</v>
      </c>
      <c r="K1645" t="s">
        <v>6409</v>
      </c>
      <c r="L1645" t="s">
        <v>6410</v>
      </c>
      <c r="M1645">
        <v>2.8797222219999998</v>
      </c>
      <c r="N1645">
        <v>0</v>
      </c>
      <c r="O1645">
        <v>26</v>
      </c>
      <c r="P1645">
        <v>0</v>
      </c>
      <c r="Q1645">
        <v>0</v>
      </c>
      <c r="R1645">
        <v>0</v>
      </c>
      <c r="S1645">
        <v>74.872777999999997</v>
      </c>
      <c r="T1645">
        <v>0</v>
      </c>
      <c r="U1645">
        <v>0</v>
      </c>
    </row>
    <row r="1646" spans="1:21" x14ac:dyDescent="0.25">
      <c r="A1646" t="s">
        <v>6411</v>
      </c>
      <c r="B1646">
        <v>1</v>
      </c>
      <c r="C1646" t="s">
        <v>78</v>
      </c>
      <c r="D1646" t="s">
        <v>80</v>
      </c>
      <c r="E1646" t="s">
        <v>6412</v>
      </c>
      <c r="F1646" t="s">
        <v>847</v>
      </c>
      <c r="G1646" t="s">
        <v>71</v>
      </c>
      <c r="H1646" t="s">
        <v>136</v>
      </c>
      <c r="I1646" t="s">
        <v>22</v>
      </c>
      <c r="J1646" t="s">
        <v>131</v>
      </c>
      <c r="K1646" t="s">
        <v>6413</v>
      </c>
      <c r="L1646" t="s">
        <v>6414</v>
      </c>
      <c r="M1646">
        <v>5.4611111110000001</v>
      </c>
      <c r="N1646">
        <v>0</v>
      </c>
      <c r="O1646">
        <v>1</v>
      </c>
      <c r="P1646">
        <v>0</v>
      </c>
      <c r="Q1646">
        <v>0</v>
      </c>
      <c r="R1646">
        <v>0</v>
      </c>
      <c r="S1646">
        <v>5.4611109999999998</v>
      </c>
      <c r="T1646">
        <v>0</v>
      </c>
      <c r="U1646">
        <v>0</v>
      </c>
    </row>
    <row r="1647" spans="1:21" x14ac:dyDescent="0.25">
      <c r="A1647" t="s">
        <v>6415</v>
      </c>
      <c r="B1647">
        <v>1</v>
      </c>
      <c r="C1647" t="s">
        <v>78</v>
      </c>
      <c r="D1647" t="s">
        <v>91</v>
      </c>
      <c r="E1647" t="s">
        <v>6416</v>
      </c>
      <c r="F1647" t="s">
        <v>296</v>
      </c>
      <c r="G1647" t="s">
        <v>72</v>
      </c>
      <c r="H1647" t="s">
        <v>136</v>
      </c>
      <c r="I1647" t="s">
        <v>22</v>
      </c>
      <c r="J1647" t="s">
        <v>221</v>
      </c>
      <c r="K1647" t="s">
        <v>6417</v>
      </c>
      <c r="L1647" t="s">
        <v>6418</v>
      </c>
      <c r="M1647">
        <v>5.5893758330000001</v>
      </c>
      <c r="N1647">
        <v>8</v>
      </c>
      <c r="O1647">
        <v>1834</v>
      </c>
      <c r="P1647">
        <v>0</v>
      </c>
      <c r="Q1647">
        <v>58</v>
      </c>
      <c r="R1647">
        <v>44.715007</v>
      </c>
      <c r="S1647">
        <v>10250.915278</v>
      </c>
      <c r="T1647">
        <v>0</v>
      </c>
      <c r="U1647">
        <v>324.18379800000002</v>
      </c>
    </row>
    <row r="1648" spans="1:21" x14ac:dyDescent="0.25">
      <c r="A1648" t="s">
        <v>6419</v>
      </c>
      <c r="B1648">
        <v>1</v>
      </c>
      <c r="C1648" t="s">
        <v>78</v>
      </c>
      <c r="D1648" t="s">
        <v>91</v>
      </c>
      <c r="E1648" t="s">
        <v>6420</v>
      </c>
      <c r="F1648" t="s">
        <v>313</v>
      </c>
      <c r="G1648" t="s">
        <v>71</v>
      </c>
      <c r="H1648" t="s">
        <v>136</v>
      </c>
      <c r="I1648" t="s">
        <v>22</v>
      </c>
      <c r="J1648" t="s">
        <v>131</v>
      </c>
      <c r="K1648" t="s">
        <v>6421</v>
      </c>
      <c r="L1648" t="s">
        <v>6422</v>
      </c>
      <c r="M1648">
        <v>1.3136111109999999</v>
      </c>
      <c r="N1648">
        <v>0</v>
      </c>
      <c r="O1648">
        <v>0</v>
      </c>
      <c r="P1648">
        <v>0</v>
      </c>
      <c r="Q1648">
        <v>1</v>
      </c>
      <c r="R1648">
        <v>0</v>
      </c>
      <c r="S1648">
        <v>0</v>
      </c>
      <c r="T1648">
        <v>0</v>
      </c>
      <c r="U1648">
        <v>1.3136110000000001</v>
      </c>
    </row>
    <row r="1649" spans="1:21" x14ac:dyDescent="0.25">
      <c r="A1649" t="s">
        <v>6423</v>
      </c>
      <c r="B1649">
        <v>1</v>
      </c>
      <c r="C1649" t="s">
        <v>78</v>
      </c>
      <c r="D1649" t="s">
        <v>95</v>
      </c>
      <c r="E1649" t="s">
        <v>657</v>
      </c>
      <c r="F1649" t="s">
        <v>166</v>
      </c>
      <c r="G1649" t="s">
        <v>72</v>
      </c>
      <c r="H1649" t="s">
        <v>136</v>
      </c>
      <c r="I1649" t="s">
        <v>22</v>
      </c>
      <c r="J1649" t="s">
        <v>131</v>
      </c>
      <c r="K1649" t="s">
        <v>6424</v>
      </c>
      <c r="L1649" t="s">
        <v>6425</v>
      </c>
      <c r="M1649">
        <v>0.43472222199999999</v>
      </c>
      <c r="N1649">
        <v>85</v>
      </c>
      <c r="O1649">
        <v>6581</v>
      </c>
      <c r="P1649">
        <v>0</v>
      </c>
      <c r="Q1649">
        <v>83</v>
      </c>
      <c r="R1649">
        <v>36.951388999999999</v>
      </c>
      <c r="S1649">
        <v>2860.906943</v>
      </c>
      <c r="T1649">
        <v>0</v>
      </c>
      <c r="U1649">
        <v>36.081944</v>
      </c>
    </row>
    <row r="1650" spans="1:21" x14ac:dyDescent="0.25">
      <c r="A1650" t="s">
        <v>6426</v>
      </c>
      <c r="B1650">
        <v>1</v>
      </c>
      <c r="C1650" t="s">
        <v>78</v>
      </c>
      <c r="D1650" t="s">
        <v>95</v>
      </c>
      <c r="E1650" t="s">
        <v>657</v>
      </c>
      <c r="F1650" t="s">
        <v>226</v>
      </c>
      <c r="G1650" t="s">
        <v>72</v>
      </c>
      <c r="H1650" t="s">
        <v>136</v>
      </c>
      <c r="I1650" t="s">
        <v>22</v>
      </c>
      <c r="J1650" t="s">
        <v>131</v>
      </c>
      <c r="K1650" t="s">
        <v>6427</v>
      </c>
      <c r="L1650" t="s">
        <v>6428</v>
      </c>
      <c r="M1650">
        <v>1.042777777</v>
      </c>
      <c r="N1650">
        <v>85</v>
      </c>
      <c r="O1650">
        <v>6581</v>
      </c>
      <c r="P1650">
        <v>0</v>
      </c>
      <c r="Q1650">
        <v>83</v>
      </c>
      <c r="R1650">
        <v>88.636111</v>
      </c>
      <c r="S1650">
        <v>6862.5205500000002</v>
      </c>
      <c r="T1650">
        <v>0</v>
      </c>
      <c r="U1650">
        <v>86.550555000000003</v>
      </c>
    </row>
    <row r="1651" spans="1:21" x14ac:dyDescent="0.25">
      <c r="A1651" t="s">
        <v>6429</v>
      </c>
      <c r="B1651">
        <v>1</v>
      </c>
      <c r="C1651" t="s">
        <v>78</v>
      </c>
      <c r="D1651" t="s">
        <v>86</v>
      </c>
      <c r="E1651" t="s">
        <v>6430</v>
      </c>
      <c r="F1651" t="s">
        <v>847</v>
      </c>
      <c r="G1651" t="s">
        <v>71</v>
      </c>
      <c r="H1651" t="s">
        <v>136</v>
      </c>
      <c r="I1651" t="s">
        <v>22</v>
      </c>
      <c r="J1651" t="s">
        <v>131</v>
      </c>
      <c r="K1651" t="s">
        <v>6431</v>
      </c>
      <c r="L1651" t="s">
        <v>6432</v>
      </c>
      <c r="M1651">
        <v>9.5644444439999994</v>
      </c>
      <c r="N1651">
        <v>0</v>
      </c>
      <c r="O1651">
        <v>10</v>
      </c>
      <c r="P1651">
        <v>0</v>
      </c>
      <c r="Q1651">
        <v>0</v>
      </c>
      <c r="R1651">
        <v>0</v>
      </c>
      <c r="S1651">
        <v>95.644443999999993</v>
      </c>
      <c r="T1651">
        <v>0</v>
      </c>
      <c r="U1651">
        <v>0</v>
      </c>
    </row>
    <row r="1652" spans="1:21" x14ac:dyDescent="0.25">
      <c r="A1652" t="s">
        <v>6433</v>
      </c>
      <c r="B1652">
        <v>1</v>
      </c>
      <c r="C1652" t="s">
        <v>79</v>
      </c>
      <c r="D1652" t="s">
        <v>108</v>
      </c>
      <c r="E1652" t="s">
        <v>6434</v>
      </c>
      <c r="F1652" t="s">
        <v>226</v>
      </c>
      <c r="G1652" t="s">
        <v>72</v>
      </c>
      <c r="H1652" t="s">
        <v>136</v>
      </c>
      <c r="I1652" t="s">
        <v>22</v>
      </c>
      <c r="J1652" t="s">
        <v>131</v>
      </c>
      <c r="K1652" t="s">
        <v>6435</v>
      </c>
      <c r="L1652" t="s">
        <v>6436</v>
      </c>
      <c r="M1652">
        <v>1.4980555550000001</v>
      </c>
      <c r="N1652">
        <v>0</v>
      </c>
      <c r="O1652">
        <v>0</v>
      </c>
      <c r="P1652">
        <v>0</v>
      </c>
      <c r="Q1652">
        <v>7</v>
      </c>
      <c r="R1652">
        <v>0</v>
      </c>
      <c r="S1652">
        <v>0</v>
      </c>
      <c r="T1652">
        <v>0</v>
      </c>
      <c r="U1652">
        <v>10.486389000000001</v>
      </c>
    </row>
    <row r="1653" spans="1:21" x14ac:dyDescent="0.25">
      <c r="A1653" t="s">
        <v>6437</v>
      </c>
      <c r="B1653">
        <v>1</v>
      </c>
      <c r="C1653" t="s">
        <v>79</v>
      </c>
      <c r="D1653" t="s">
        <v>108</v>
      </c>
      <c r="E1653" t="s">
        <v>6438</v>
      </c>
      <c r="F1653" t="s">
        <v>231</v>
      </c>
      <c r="G1653" t="s">
        <v>71</v>
      </c>
      <c r="H1653" t="s">
        <v>136</v>
      </c>
      <c r="I1653" t="s">
        <v>22</v>
      </c>
      <c r="J1653" t="s">
        <v>131</v>
      </c>
      <c r="K1653" t="s">
        <v>6439</v>
      </c>
      <c r="L1653" t="s">
        <v>6440</v>
      </c>
      <c r="M1653">
        <v>0.7</v>
      </c>
      <c r="N1653">
        <v>0</v>
      </c>
      <c r="O1653">
        <v>1</v>
      </c>
      <c r="P1653">
        <v>0</v>
      </c>
      <c r="Q1653">
        <v>0</v>
      </c>
      <c r="R1653">
        <v>0</v>
      </c>
      <c r="S1653">
        <v>0.7</v>
      </c>
      <c r="T1653">
        <v>0</v>
      </c>
      <c r="U1653">
        <v>0</v>
      </c>
    </row>
    <row r="1654" spans="1:21" x14ac:dyDescent="0.25">
      <c r="A1654" t="s">
        <v>6441</v>
      </c>
      <c r="B1654">
        <v>1</v>
      </c>
      <c r="C1654" t="s">
        <v>79</v>
      </c>
      <c r="D1654" t="s">
        <v>124</v>
      </c>
      <c r="E1654" t="s">
        <v>6442</v>
      </c>
      <c r="F1654" t="s">
        <v>313</v>
      </c>
      <c r="G1654" t="s">
        <v>71</v>
      </c>
      <c r="H1654" t="s">
        <v>136</v>
      </c>
      <c r="I1654" t="s">
        <v>22</v>
      </c>
      <c r="J1654" t="s">
        <v>131</v>
      </c>
      <c r="K1654" t="s">
        <v>6443</v>
      </c>
      <c r="L1654" t="s">
        <v>6444</v>
      </c>
      <c r="M1654">
        <v>1.33</v>
      </c>
      <c r="N1654">
        <v>0</v>
      </c>
      <c r="O1654">
        <v>1</v>
      </c>
      <c r="P1654">
        <v>0</v>
      </c>
      <c r="Q1654">
        <v>0</v>
      </c>
      <c r="R1654">
        <v>0</v>
      </c>
      <c r="S1654">
        <v>1.33</v>
      </c>
      <c r="T1654">
        <v>0</v>
      </c>
      <c r="U1654">
        <v>0</v>
      </c>
    </row>
    <row r="1655" spans="1:21" x14ac:dyDescent="0.25">
      <c r="A1655" t="s">
        <v>6445</v>
      </c>
      <c r="B1655">
        <v>1</v>
      </c>
      <c r="C1655" t="s">
        <v>79</v>
      </c>
      <c r="D1655" t="s">
        <v>124</v>
      </c>
      <c r="E1655" t="s">
        <v>6446</v>
      </c>
      <c r="F1655" t="s">
        <v>231</v>
      </c>
      <c r="G1655" t="s">
        <v>71</v>
      </c>
      <c r="H1655" t="s">
        <v>136</v>
      </c>
      <c r="I1655" t="s">
        <v>22</v>
      </c>
      <c r="J1655" t="s">
        <v>131</v>
      </c>
      <c r="K1655" t="s">
        <v>6447</v>
      </c>
      <c r="L1655" t="s">
        <v>6448</v>
      </c>
      <c r="M1655">
        <v>5.4305555549999998</v>
      </c>
      <c r="N1655">
        <v>0</v>
      </c>
      <c r="O1655">
        <v>1</v>
      </c>
      <c r="P1655">
        <v>0</v>
      </c>
      <c r="Q1655">
        <v>0</v>
      </c>
      <c r="R1655">
        <v>0</v>
      </c>
      <c r="S1655">
        <v>5.4305560000000002</v>
      </c>
      <c r="T1655">
        <v>0</v>
      </c>
      <c r="U1655">
        <v>0</v>
      </c>
    </row>
    <row r="1656" spans="1:21" x14ac:dyDescent="0.25">
      <c r="A1656" t="s">
        <v>6449</v>
      </c>
      <c r="B1656">
        <v>1</v>
      </c>
      <c r="C1656" t="s">
        <v>78</v>
      </c>
      <c r="D1656" t="s">
        <v>83</v>
      </c>
      <c r="E1656" t="s">
        <v>6268</v>
      </c>
      <c r="F1656" t="s">
        <v>2615</v>
      </c>
      <c r="G1656" t="s">
        <v>71</v>
      </c>
      <c r="H1656" t="s">
        <v>136</v>
      </c>
      <c r="I1656" t="s">
        <v>22</v>
      </c>
      <c r="J1656" t="s">
        <v>131</v>
      </c>
      <c r="K1656" t="s">
        <v>6450</v>
      </c>
      <c r="L1656" t="s">
        <v>6451</v>
      </c>
      <c r="M1656">
        <v>3.8447222220000001</v>
      </c>
      <c r="N1656">
        <v>0</v>
      </c>
      <c r="O1656">
        <v>73</v>
      </c>
      <c r="P1656">
        <v>0</v>
      </c>
      <c r="Q1656">
        <v>0</v>
      </c>
      <c r="R1656">
        <v>0</v>
      </c>
      <c r="S1656">
        <v>280.66472199999998</v>
      </c>
      <c r="T1656">
        <v>0</v>
      </c>
      <c r="U1656">
        <v>0</v>
      </c>
    </row>
    <row r="1657" spans="1:21" x14ac:dyDescent="0.25">
      <c r="A1657" t="s">
        <v>6452</v>
      </c>
      <c r="B1657">
        <v>1</v>
      </c>
      <c r="C1657" t="s">
        <v>79</v>
      </c>
      <c r="D1657" t="s">
        <v>124</v>
      </c>
      <c r="E1657" t="s">
        <v>2059</v>
      </c>
      <c r="F1657" t="s">
        <v>166</v>
      </c>
      <c r="G1657" t="s">
        <v>72</v>
      </c>
      <c r="H1657" t="s">
        <v>136</v>
      </c>
      <c r="I1657" t="s">
        <v>22</v>
      </c>
      <c r="J1657" t="s">
        <v>131</v>
      </c>
      <c r="K1657" t="s">
        <v>6453</v>
      </c>
      <c r="L1657" t="s">
        <v>6454</v>
      </c>
      <c r="M1657">
        <v>0.75299333300000004</v>
      </c>
      <c r="N1657">
        <v>2</v>
      </c>
      <c r="O1657">
        <v>2144</v>
      </c>
      <c r="P1657">
        <v>0</v>
      </c>
      <c r="Q1657">
        <v>220</v>
      </c>
      <c r="R1657">
        <v>1.505987</v>
      </c>
      <c r="S1657">
        <v>1614.417706</v>
      </c>
      <c r="T1657">
        <v>0</v>
      </c>
      <c r="U1657">
        <v>165.65853300000001</v>
      </c>
    </row>
    <row r="1658" spans="1:21" x14ac:dyDescent="0.25">
      <c r="A1658" t="s">
        <v>6455</v>
      </c>
      <c r="B1658">
        <v>1</v>
      </c>
      <c r="C1658" t="s">
        <v>79</v>
      </c>
      <c r="D1658" t="s">
        <v>124</v>
      </c>
      <c r="E1658" t="s">
        <v>5846</v>
      </c>
      <c r="F1658" t="s">
        <v>166</v>
      </c>
      <c r="G1658" t="s">
        <v>72</v>
      </c>
      <c r="H1658" t="s">
        <v>136</v>
      </c>
      <c r="I1658" t="s">
        <v>22</v>
      </c>
      <c r="J1658" t="s">
        <v>131</v>
      </c>
      <c r="K1658" t="s">
        <v>6456</v>
      </c>
      <c r="L1658" t="s">
        <v>6457</v>
      </c>
      <c r="M1658">
        <v>2.4297222220000001</v>
      </c>
      <c r="N1658">
        <v>5</v>
      </c>
      <c r="O1658">
        <v>0</v>
      </c>
      <c r="P1658">
        <v>0</v>
      </c>
      <c r="Q1658">
        <v>0</v>
      </c>
      <c r="R1658">
        <v>12.148611000000001</v>
      </c>
      <c r="S1658">
        <v>0</v>
      </c>
      <c r="T1658">
        <v>0</v>
      </c>
      <c r="U1658">
        <v>0</v>
      </c>
    </row>
    <row r="1659" spans="1:21" x14ac:dyDescent="0.25">
      <c r="A1659" t="s">
        <v>6458</v>
      </c>
      <c r="B1659">
        <v>1</v>
      </c>
      <c r="C1659" t="s">
        <v>78</v>
      </c>
      <c r="D1659" t="s">
        <v>95</v>
      </c>
      <c r="E1659" t="s">
        <v>1514</v>
      </c>
      <c r="F1659" t="s">
        <v>247</v>
      </c>
      <c r="G1659" t="s">
        <v>71</v>
      </c>
      <c r="H1659" t="s">
        <v>136</v>
      </c>
      <c r="I1659" t="s">
        <v>22</v>
      </c>
      <c r="J1659" t="s">
        <v>221</v>
      </c>
      <c r="K1659" t="s">
        <v>6459</v>
      </c>
      <c r="L1659" t="s">
        <v>6460</v>
      </c>
      <c r="M1659">
        <v>1.368333333</v>
      </c>
      <c r="N1659">
        <v>0</v>
      </c>
      <c r="O1659">
        <v>0</v>
      </c>
      <c r="P1659">
        <v>0</v>
      </c>
      <c r="Q1659">
        <v>333</v>
      </c>
      <c r="R1659">
        <v>0</v>
      </c>
      <c r="S1659">
        <v>0</v>
      </c>
      <c r="T1659">
        <v>0</v>
      </c>
      <c r="U1659">
        <v>455.65499999999997</v>
      </c>
    </row>
    <row r="1660" spans="1:21" x14ac:dyDescent="0.25">
      <c r="A1660" t="s">
        <v>6461</v>
      </c>
      <c r="B1660">
        <v>1</v>
      </c>
      <c r="C1660" t="s">
        <v>79</v>
      </c>
      <c r="D1660" t="s">
        <v>108</v>
      </c>
      <c r="E1660" t="s">
        <v>6462</v>
      </c>
      <c r="F1660" t="s">
        <v>231</v>
      </c>
      <c r="G1660" t="s">
        <v>71</v>
      </c>
      <c r="H1660" t="s">
        <v>136</v>
      </c>
      <c r="I1660" t="s">
        <v>22</v>
      </c>
      <c r="J1660" t="s">
        <v>131</v>
      </c>
      <c r="K1660" t="s">
        <v>6463</v>
      </c>
      <c r="L1660" t="s">
        <v>6464</v>
      </c>
      <c r="M1660">
        <v>0.91944444400000003</v>
      </c>
      <c r="N1660">
        <v>0</v>
      </c>
      <c r="O1660">
        <v>1</v>
      </c>
      <c r="P1660">
        <v>0</v>
      </c>
      <c r="Q1660">
        <v>0</v>
      </c>
      <c r="R1660">
        <v>0</v>
      </c>
      <c r="S1660">
        <v>0.91944400000000004</v>
      </c>
      <c r="T1660">
        <v>0</v>
      </c>
      <c r="U1660">
        <v>0</v>
      </c>
    </row>
    <row r="1661" spans="1:21" x14ac:dyDescent="0.25">
      <c r="A1661" t="s">
        <v>6465</v>
      </c>
      <c r="B1661">
        <v>1</v>
      </c>
      <c r="C1661" t="s">
        <v>78</v>
      </c>
      <c r="D1661" t="s">
        <v>91</v>
      </c>
      <c r="E1661" t="s">
        <v>6466</v>
      </c>
      <c r="F1661" t="s">
        <v>313</v>
      </c>
      <c r="G1661" t="s">
        <v>71</v>
      </c>
      <c r="H1661" t="s">
        <v>136</v>
      </c>
      <c r="I1661" t="s">
        <v>22</v>
      </c>
      <c r="J1661" t="s">
        <v>131</v>
      </c>
      <c r="K1661" t="s">
        <v>6467</v>
      </c>
      <c r="L1661" t="s">
        <v>6468</v>
      </c>
      <c r="M1661">
        <v>9.4911111110000004</v>
      </c>
      <c r="N1661">
        <v>0</v>
      </c>
      <c r="O1661">
        <v>0</v>
      </c>
      <c r="P1661">
        <v>0</v>
      </c>
      <c r="Q1661">
        <v>5</v>
      </c>
      <c r="R1661">
        <v>0</v>
      </c>
      <c r="S1661">
        <v>0</v>
      </c>
      <c r="T1661">
        <v>0</v>
      </c>
      <c r="U1661">
        <v>47.455556000000001</v>
      </c>
    </row>
    <row r="1662" spans="1:21" x14ac:dyDescent="0.25">
      <c r="A1662" t="s">
        <v>6469</v>
      </c>
      <c r="B1662">
        <v>1</v>
      </c>
      <c r="C1662" t="s">
        <v>78</v>
      </c>
      <c r="D1662" t="s">
        <v>91</v>
      </c>
      <c r="E1662" t="s">
        <v>929</v>
      </c>
      <c r="F1662" t="s">
        <v>166</v>
      </c>
      <c r="G1662" t="s">
        <v>72</v>
      </c>
      <c r="H1662" t="s">
        <v>136</v>
      </c>
      <c r="I1662" t="s">
        <v>22</v>
      </c>
      <c r="J1662" t="s">
        <v>131</v>
      </c>
      <c r="K1662" t="s">
        <v>6470</v>
      </c>
      <c r="L1662" t="s">
        <v>6471</v>
      </c>
      <c r="M1662">
        <v>0.50587777700000003</v>
      </c>
      <c r="N1662">
        <v>21</v>
      </c>
      <c r="O1662">
        <v>1096</v>
      </c>
      <c r="P1662">
        <v>0</v>
      </c>
      <c r="Q1662">
        <v>36</v>
      </c>
      <c r="R1662">
        <v>10.623433</v>
      </c>
      <c r="S1662">
        <v>554.44204400000001</v>
      </c>
      <c r="T1662">
        <v>0</v>
      </c>
      <c r="U1662">
        <v>18.211600000000001</v>
      </c>
    </row>
    <row r="1663" spans="1:21" x14ac:dyDescent="0.25">
      <c r="A1663" t="s">
        <v>6472</v>
      </c>
      <c r="B1663">
        <v>1</v>
      </c>
      <c r="C1663" t="s">
        <v>78</v>
      </c>
      <c r="D1663" t="s">
        <v>91</v>
      </c>
      <c r="E1663" t="s">
        <v>235</v>
      </c>
      <c r="F1663" t="s">
        <v>296</v>
      </c>
      <c r="G1663" t="s">
        <v>72</v>
      </c>
      <c r="H1663" t="s">
        <v>136</v>
      </c>
      <c r="I1663" t="s">
        <v>22</v>
      </c>
      <c r="J1663" t="s">
        <v>221</v>
      </c>
      <c r="K1663" t="s">
        <v>6473</v>
      </c>
      <c r="L1663" t="s">
        <v>6474</v>
      </c>
      <c r="M1663">
        <v>5.9341499999999998</v>
      </c>
      <c r="N1663">
        <v>0</v>
      </c>
      <c r="O1663">
        <v>0</v>
      </c>
      <c r="P1663">
        <v>4</v>
      </c>
      <c r="Q1663">
        <v>265</v>
      </c>
      <c r="R1663">
        <v>0</v>
      </c>
      <c r="S1663">
        <v>0</v>
      </c>
      <c r="T1663">
        <v>23.736599999999999</v>
      </c>
      <c r="U1663">
        <v>1572.5497499999999</v>
      </c>
    </row>
    <row r="1664" spans="1:21" x14ac:dyDescent="0.25">
      <c r="A1664" t="s">
        <v>6475</v>
      </c>
      <c r="B1664">
        <v>1</v>
      </c>
      <c r="C1664" t="s">
        <v>79</v>
      </c>
      <c r="D1664" t="s">
        <v>124</v>
      </c>
      <c r="E1664" t="s">
        <v>6476</v>
      </c>
      <c r="F1664" t="s">
        <v>934</v>
      </c>
      <c r="G1664" t="s">
        <v>71</v>
      </c>
      <c r="H1664" t="s">
        <v>136</v>
      </c>
      <c r="I1664" t="s">
        <v>22</v>
      </c>
      <c r="J1664" t="s">
        <v>131</v>
      </c>
      <c r="K1664" t="s">
        <v>6477</v>
      </c>
      <c r="L1664" t="s">
        <v>6478</v>
      </c>
      <c r="M1664">
        <v>1.073055555</v>
      </c>
      <c r="N1664">
        <v>0</v>
      </c>
      <c r="O1664">
        <v>3</v>
      </c>
      <c r="P1664">
        <v>0</v>
      </c>
      <c r="Q1664">
        <v>0</v>
      </c>
      <c r="R1664">
        <v>0</v>
      </c>
      <c r="S1664">
        <v>3.2191670000000001</v>
      </c>
      <c r="T1664">
        <v>0</v>
      </c>
      <c r="U1664">
        <v>0</v>
      </c>
    </row>
    <row r="1665" spans="1:21" x14ac:dyDescent="0.25">
      <c r="A1665" t="s">
        <v>6479</v>
      </c>
      <c r="B1665">
        <v>1</v>
      </c>
      <c r="C1665" t="s">
        <v>78</v>
      </c>
      <c r="D1665" t="s">
        <v>81</v>
      </c>
      <c r="E1665" t="s">
        <v>6480</v>
      </c>
      <c r="F1665" t="s">
        <v>129</v>
      </c>
      <c r="G1665" t="s">
        <v>72</v>
      </c>
      <c r="H1665" t="s">
        <v>136</v>
      </c>
      <c r="I1665" t="s">
        <v>22</v>
      </c>
      <c r="J1665" t="s">
        <v>131</v>
      </c>
      <c r="K1665" t="s">
        <v>6481</v>
      </c>
      <c r="L1665" t="s">
        <v>6482</v>
      </c>
      <c r="M1665">
        <v>0.828333333</v>
      </c>
      <c r="N1665">
        <v>0</v>
      </c>
      <c r="O1665">
        <v>864</v>
      </c>
      <c r="P1665">
        <v>0</v>
      </c>
      <c r="Q1665">
        <v>1</v>
      </c>
      <c r="R1665">
        <v>0</v>
      </c>
      <c r="S1665">
        <v>715.68</v>
      </c>
      <c r="T1665">
        <v>0</v>
      </c>
      <c r="U1665">
        <v>0.82833299999999999</v>
      </c>
    </row>
    <row r="1666" spans="1:21" x14ac:dyDescent="0.25">
      <c r="A1666" t="s">
        <v>6483</v>
      </c>
      <c r="B1666">
        <v>1</v>
      </c>
      <c r="C1666" t="s">
        <v>78</v>
      </c>
      <c r="D1666" t="s">
        <v>81</v>
      </c>
      <c r="E1666" t="s">
        <v>6484</v>
      </c>
      <c r="F1666" t="s">
        <v>231</v>
      </c>
      <c r="G1666" t="s">
        <v>71</v>
      </c>
      <c r="H1666" t="s">
        <v>136</v>
      </c>
      <c r="I1666" t="s">
        <v>22</v>
      </c>
      <c r="J1666" t="s">
        <v>131</v>
      </c>
      <c r="K1666" t="s">
        <v>6485</v>
      </c>
      <c r="L1666" t="s">
        <v>6486</v>
      </c>
      <c r="M1666">
        <v>5.2013888880000003</v>
      </c>
      <c r="N1666">
        <v>0</v>
      </c>
      <c r="O1666">
        <v>1</v>
      </c>
      <c r="P1666">
        <v>0</v>
      </c>
      <c r="Q1666">
        <v>0</v>
      </c>
      <c r="R1666">
        <v>0</v>
      </c>
      <c r="S1666">
        <v>5.2013889999999998</v>
      </c>
      <c r="T1666">
        <v>0</v>
      </c>
      <c r="U1666">
        <v>0</v>
      </c>
    </row>
    <row r="1667" spans="1:21" x14ac:dyDescent="0.25">
      <c r="A1667" t="s">
        <v>6487</v>
      </c>
      <c r="B1667">
        <v>1</v>
      </c>
      <c r="C1667" t="s">
        <v>78</v>
      </c>
      <c r="D1667" t="s">
        <v>98</v>
      </c>
      <c r="E1667" t="s">
        <v>6488</v>
      </c>
      <c r="F1667" t="s">
        <v>313</v>
      </c>
      <c r="G1667" t="s">
        <v>71</v>
      </c>
      <c r="H1667" t="s">
        <v>136</v>
      </c>
      <c r="I1667" t="s">
        <v>22</v>
      </c>
      <c r="J1667" t="s">
        <v>131</v>
      </c>
      <c r="K1667" t="s">
        <v>6489</v>
      </c>
      <c r="L1667" t="s">
        <v>6490</v>
      </c>
      <c r="M1667">
        <v>1.533055555</v>
      </c>
      <c r="N1667">
        <v>0</v>
      </c>
      <c r="O1667">
        <v>4</v>
      </c>
      <c r="P1667">
        <v>0</v>
      </c>
      <c r="Q1667">
        <v>0</v>
      </c>
      <c r="R1667">
        <v>0</v>
      </c>
      <c r="S1667">
        <v>6.1322219999999996</v>
      </c>
      <c r="T1667">
        <v>0</v>
      </c>
      <c r="U1667">
        <v>0</v>
      </c>
    </row>
    <row r="1668" spans="1:21" x14ac:dyDescent="0.25">
      <c r="A1668" t="s">
        <v>6491</v>
      </c>
      <c r="B1668">
        <v>1</v>
      </c>
      <c r="C1668" t="s">
        <v>78</v>
      </c>
      <c r="D1668" t="s">
        <v>125</v>
      </c>
      <c r="E1668" t="s">
        <v>6492</v>
      </c>
      <c r="F1668" t="s">
        <v>231</v>
      </c>
      <c r="G1668" t="s">
        <v>71</v>
      </c>
      <c r="H1668" t="s">
        <v>136</v>
      </c>
      <c r="I1668" t="s">
        <v>22</v>
      </c>
      <c r="J1668" t="s">
        <v>131</v>
      </c>
      <c r="K1668" t="s">
        <v>6493</v>
      </c>
      <c r="L1668" t="s">
        <v>6494</v>
      </c>
      <c r="M1668">
        <v>0.765833333</v>
      </c>
      <c r="N1668">
        <v>0</v>
      </c>
      <c r="O1668">
        <v>1</v>
      </c>
      <c r="P1668">
        <v>0</v>
      </c>
      <c r="Q1668">
        <v>0</v>
      </c>
      <c r="R1668">
        <v>0</v>
      </c>
      <c r="S1668">
        <v>0.76583299999999999</v>
      </c>
      <c r="T1668">
        <v>0</v>
      </c>
      <c r="U1668">
        <v>0</v>
      </c>
    </row>
    <row r="1669" spans="1:21" x14ac:dyDescent="0.25">
      <c r="A1669" t="s">
        <v>6495</v>
      </c>
      <c r="B1669">
        <v>1</v>
      </c>
      <c r="C1669" t="s">
        <v>78</v>
      </c>
      <c r="D1669" t="s">
        <v>83</v>
      </c>
      <c r="E1669" t="s">
        <v>6496</v>
      </c>
      <c r="F1669" t="s">
        <v>313</v>
      </c>
      <c r="G1669" t="s">
        <v>71</v>
      </c>
      <c r="H1669" t="s">
        <v>136</v>
      </c>
      <c r="I1669" t="s">
        <v>22</v>
      </c>
      <c r="J1669" t="s">
        <v>131</v>
      </c>
      <c r="K1669" t="s">
        <v>6497</v>
      </c>
      <c r="L1669" t="s">
        <v>6498</v>
      </c>
      <c r="M1669">
        <v>0.78444444400000002</v>
      </c>
      <c r="N1669">
        <v>0</v>
      </c>
      <c r="O1669">
        <v>35</v>
      </c>
      <c r="P1669">
        <v>0</v>
      </c>
      <c r="Q1669">
        <v>0</v>
      </c>
      <c r="R1669">
        <v>0</v>
      </c>
      <c r="S1669">
        <v>27.455556000000001</v>
      </c>
      <c r="T1669">
        <v>0</v>
      </c>
      <c r="U1669">
        <v>0</v>
      </c>
    </row>
    <row r="1670" spans="1:21" x14ac:dyDescent="0.25">
      <c r="A1670" t="s">
        <v>6499</v>
      </c>
      <c r="B1670">
        <v>1</v>
      </c>
      <c r="C1670" t="s">
        <v>78</v>
      </c>
      <c r="D1670" t="s">
        <v>86</v>
      </c>
      <c r="E1670" t="s">
        <v>6500</v>
      </c>
      <c r="F1670" t="s">
        <v>129</v>
      </c>
      <c r="G1670" t="s">
        <v>72</v>
      </c>
      <c r="H1670" t="s">
        <v>136</v>
      </c>
      <c r="I1670" t="s">
        <v>22</v>
      </c>
      <c r="J1670" t="s">
        <v>131</v>
      </c>
      <c r="K1670" t="s">
        <v>6501</v>
      </c>
      <c r="L1670" t="s">
        <v>6502</v>
      </c>
      <c r="M1670">
        <v>0.14472222200000001</v>
      </c>
      <c r="N1670">
        <v>0</v>
      </c>
      <c r="O1670">
        <v>78</v>
      </c>
      <c r="P1670">
        <v>0</v>
      </c>
      <c r="Q1670">
        <v>0</v>
      </c>
      <c r="R1670">
        <v>0</v>
      </c>
      <c r="S1670">
        <v>11.288333</v>
      </c>
      <c r="T1670">
        <v>0</v>
      </c>
      <c r="U1670">
        <v>0</v>
      </c>
    </row>
    <row r="1671" spans="1:21" x14ac:dyDescent="0.25">
      <c r="A1671" t="s">
        <v>6503</v>
      </c>
      <c r="B1671">
        <v>1</v>
      </c>
      <c r="C1671" t="s">
        <v>79</v>
      </c>
      <c r="D1671" t="s">
        <v>108</v>
      </c>
      <c r="E1671" t="s">
        <v>6504</v>
      </c>
      <c r="F1671" t="s">
        <v>231</v>
      </c>
      <c r="G1671" t="s">
        <v>71</v>
      </c>
      <c r="H1671" t="s">
        <v>136</v>
      </c>
      <c r="I1671" t="s">
        <v>22</v>
      </c>
      <c r="J1671" t="s">
        <v>131</v>
      </c>
      <c r="K1671" t="s">
        <v>6505</v>
      </c>
      <c r="L1671" t="s">
        <v>6506</v>
      </c>
      <c r="M1671">
        <v>1.2652777770000001</v>
      </c>
      <c r="N1671">
        <v>0</v>
      </c>
      <c r="O1671">
        <v>2</v>
      </c>
      <c r="P1671">
        <v>0</v>
      </c>
      <c r="Q1671">
        <v>0</v>
      </c>
      <c r="R1671">
        <v>0</v>
      </c>
      <c r="S1671">
        <v>2.5305559999999998</v>
      </c>
      <c r="T1671">
        <v>0</v>
      </c>
      <c r="U1671">
        <v>0</v>
      </c>
    </row>
    <row r="1672" spans="1:21" x14ac:dyDescent="0.25">
      <c r="A1672" t="s">
        <v>6507</v>
      </c>
      <c r="B1672">
        <v>1</v>
      </c>
      <c r="C1672" t="s">
        <v>78</v>
      </c>
      <c r="D1672" t="s">
        <v>83</v>
      </c>
      <c r="E1672" t="s">
        <v>6508</v>
      </c>
      <c r="F1672" t="s">
        <v>231</v>
      </c>
      <c r="G1672" t="s">
        <v>71</v>
      </c>
      <c r="H1672" t="s">
        <v>136</v>
      </c>
      <c r="I1672" t="s">
        <v>22</v>
      </c>
      <c r="J1672" t="s">
        <v>131</v>
      </c>
      <c r="K1672" t="s">
        <v>6509</v>
      </c>
      <c r="L1672" t="s">
        <v>6510</v>
      </c>
      <c r="M1672">
        <v>8.0313888880000004</v>
      </c>
      <c r="N1672">
        <v>0</v>
      </c>
      <c r="O1672">
        <v>17</v>
      </c>
      <c r="P1672">
        <v>0</v>
      </c>
      <c r="Q1672">
        <v>0</v>
      </c>
      <c r="R1672">
        <v>0</v>
      </c>
      <c r="S1672">
        <v>136.53361100000001</v>
      </c>
      <c r="T1672">
        <v>0</v>
      </c>
      <c r="U1672">
        <v>0</v>
      </c>
    </row>
    <row r="1673" spans="1:21" x14ac:dyDescent="0.25">
      <c r="A1673" t="s">
        <v>6511</v>
      </c>
      <c r="B1673">
        <v>1</v>
      </c>
      <c r="C1673" t="s">
        <v>79</v>
      </c>
      <c r="D1673" t="s">
        <v>108</v>
      </c>
      <c r="E1673" t="s">
        <v>6512</v>
      </c>
      <c r="F1673" t="s">
        <v>231</v>
      </c>
      <c r="G1673" t="s">
        <v>71</v>
      </c>
      <c r="H1673" t="s">
        <v>136</v>
      </c>
      <c r="I1673" t="s">
        <v>22</v>
      </c>
      <c r="J1673" t="s">
        <v>131</v>
      </c>
      <c r="K1673" t="s">
        <v>6513</v>
      </c>
      <c r="L1673" t="s">
        <v>6514</v>
      </c>
      <c r="M1673">
        <v>1.206388888</v>
      </c>
      <c r="N1673">
        <v>0</v>
      </c>
      <c r="O1673">
        <v>5</v>
      </c>
      <c r="P1673">
        <v>0</v>
      </c>
      <c r="Q1673">
        <v>0</v>
      </c>
      <c r="R1673">
        <v>0</v>
      </c>
      <c r="S1673">
        <v>6.0319440000000002</v>
      </c>
      <c r="T1673">
        <v>0</v>
      </c>
      <c r="U1673">
        <v>0</v>
      </c>
    </row>
    <row r="1674" spans="1:21" x14ac:dyDescent="0.25">
      <c r="A1674" t="s">
        <v>6515</v>
      </c>
      <c r="B1674">
        <v>1</v>
      </c>
      <c r="C1674" t="s">
        <v>78</v>
      </c>
      <c r="D1674" t="s">
        <v>101</v>
      </c>
      <c r="E1674" t="s">
        <v>6516</v>
      </c>
      <c r="F1674" t="s">
        <v>226</v>
      </c>
      <c r="G1674" t="s">
        <v>72</v>
      </c>
      <c r="H1674" t="s">
        <v>136</v>
      </c>
      <c r="I1674" t="s">
        <v>22</v>
      </c>
      <c r="J1674" t="s">
        <v>131</v>
      </c>
      <c r="K1674" t="s">
        <v>6517</v>
      </c>
      <c r="L1674" t="s">
        <v>6518</v>
      </c>
      <c r="M1674">
        <v>1.551388888</v>
      </c>
      <c r="N1674">
        <v>4</v>
      </c>
      <c r="O1674">
        <v>547</v>
      </c>
      <c r="P1674">
        <v>1</v>
      </c>
      <c r="Q1674">
        <v>0</v>
      </c>
      <c r="R1674">
        <v>6.2055559999999996</v>
      </c>
      <c r="S1674">
        <v>848.60972200000003</v>
      </c>
      <c r="T1674">
        <v>1.5513889999999999</v>
      </c>
      <c r="U1674">
        <v>0</v>
      </c>
    </row>
    <row r="1675" spans="1:21" x14ac:dyDescent="0.25">
      <c r="A1675" t="s">
        <v>6519</v>
      </c>
      <c r="B1675">
        <v>1</v>
      </c>
      <c r="C1675" t="s">
        <v>79</v>
      </c>
      <c r="D1675" t="s">
        <v>124</v>
      </c>
      <c r="E1675" t="s">
        <v>2059</v>
      </c>
      <c r="F1675" t="s">
        <v>166</v>
      </c>
      <c r="G1675" t="s">
        <v>72</v>
      </c>
      <c r="H1675" t="s">
        <v>136</v>
      </c>
      <c r="I1675" t="s">
        <v>22</v>
      </c>
      <c r="J1675" t="s">
        <v>131</v>
      </c>
      <c r="K1675" t="s">
        <v>6520</v>
      </c>
      <c r="L1675" t="s">
        <v>6521</v>
      </c>
      <c r="M1675">
        <v>0.14490555499999999</v>
      </c>
      <c r="N1675">
        <v>1</v>
      </c>
      <c r="O1675">
        <v>1145</v>
      </c>
      <c r="P1675">
        <v>0</v>
      </c>
      <c r="Q1675">
        <v>220</v>
      </c>
      <c r="R1675">
        <v>0.14490600000000001</v>
      </c>
      <c r="S1675">
        <v>165.91686000000001</v>
      </c>
      <c r="T1675">
        <v>0</v>
      </c>
      <c r="U1675">
        <v>31.879221999999999</v>
      </c>
    </row>
    <row r="1676" spans="1:21" x14ac:dyDescent="0.25">
      <c r="A1676" t="s">
        <v>6522</v>
      </c>
      <c r="B1676">
        <v>1</v>
      </c>
      <c r="C1676" t="s">
        <v>79</v>
      </c>
      <c r="D1676" t="s">
        <v>124</v>
      </c>
      <c r="E1676" t="s">
        <v>1994</v>
      </c>
      <c r="F1676" t="s">
        <v>166</v>
      </c>
      <c r="G1676" t="s">
        <v>72</v>
      </c>
      <c r="H1676" t="s">
        <v>136</v>
      </c>
      <c r="I1676" t="s">
        <v>22</v>
      </c>
      <c r="J1676" t="s">
        <v>131</v>
      </c>
      <c r="K1676" t="s">
        <v>6523</v>
      </c>
      <c r="L1676" t="s">
        <v>6524</v>
      </c>
      <c r="M1676">
        <v>0.837777777</v>
      </c>
      <c r="N1676">
        <v>56</v>
      </c>
      <c r="O1676">
        <v>91</v>
      </c>
      <c r="P1676">
        <v>1</v>
      </c>
      <c r="Q1676">
        <v>0</v>
      </c>
      <c r="R1676">
        <v>46.915556000000002</v>
      </c>
      <c r="S1676">
        <v>76.237778000000006</v>
      </c>
      <c r="T1676">
        <v>0.83777800000000002</v>
      </c>
      <c r="U1676">
        <v>0</v>
      </c>
    </row>
    <row r="1677" spans="1:21" x14ac:dyDescent="0.25">
      <c r="A1677" t="s">
        <v>6525</v>
      </c>
      <c r="B1677">
        <v>1</v>
      </c>
      <c r="C1677" t="s">
        <v>79</v>
      </c>
      <c r="D1677" t="s">
        <v>124</v>
      </c>
      <c r="E1677" t="s">
        <v>4512</v>
      </c>
      <c r="F1677" t="s">
        <v>166</v>
      </c>
      <c r="G1677" t="s">
        <v>72</v>
      </c>
      <c r="H1677" t="s">
        <v>136</v>
      </c>
      <c r="I1677" t="s">
        <v>22</v>
      </c>
      <c r="J1677" t="s">
        <v>131</v>
      </c>
      <c r="K1677" t="s">
        <v>6526</v>
      </c>
      <c r="L1677" t="s">
        <v>6527</v>
      </c>
      <c r="M1677">
        <v>0.82527777700000005</v>
      </c>
      <c r="N1677">
        <v>31</v>
      </c>
      <c r="O1677">
        <v>7440</v>
      </c>
      <c r="P1677">
        <v>36</v>
      </c>
      <c r="Q1677">
        <v>135</v>
      </c>
      <c r="R1677">
        <v>25.583611000000001</v>
      </c>
      <c r="S1677">
        <v>6140.0666609999998</v>
      </c>
      <c r="T1677">
        <v>29.71</v>
      </c>
      <c r="U1677">
        <v>111.41249999999999</v>
      </c>
    </row>
    <row r="1678" spans="1:21" x14ac:dyDescent="0.25">
      <c r="A1678" t="s">
        <v>6528</v>
      </c>
      <c r="B1678">
        <v>1</v>
      </c>
      <c r="C1678" t="s">
        <v>79</v>
      </c>
      <c r="D1678" t="s">
        <v>108</v>
      </c>
      <c r="E1678" t="s">
        <v>6529</v>
      </c>
      <c r="F1678" t="s">
        <v>231</v>
      </c>
      <c r="G1678" t="s">
        <v>71</v>
      </c>
      <c r="H1678" t="s">
        <v>136</v>
      </c>
      <c r="I1678" t="s">
        <v>22</v>
      </c>
      <c r="J1678" t="s">
        <v>131</v>
      </c>
      <c r="K1678" t="s">
        <v>6530</v>
      </c>
      <c r="L1678" t="s">
        <v>6531</v>
      </c>
      <c r="M1678">
        <v>0.79722222200000004</v>
      </c>
      <c r="N1678">
        <v>0</v>
      </c>
      <c r="O1678">
        <v>1</v>
      </c>
      <c r="P1678">
        <v>0</v>
      </c>
      <c r="Q1678">
        <v>0</v>
      </c>
      <c r="R1678">
        <v>0</v>
      </c>
      <c r="S1678">
        <v>0.79722199999999999</v>
      </c>
      <c r="T1678">
        <v>0</v>
      </c>
      <c r="U1678">
        <v>0</v>
      </c>
    </row>
    <row r="1679" spans="1:21" x14ac:dyDescent="0.25">
      <c r="A1679" t="s">
        <v>6532</v>
      </c>
      <c r="B1679">
        <v>1</v>
      </c>
      <c r="C1679" t="s">
        <v>78</v>
      </c>
      <c r="D1679" t="s">
        <v>103</v>
      </c>
      <c r="E1679" t="s">
        <v>6533</v>
      </c>
      <c r="F1679" t="s">
        <v>296</v>
      </c>
      <c r="G1679" t="s">
        <v>72</v>
      </c>
      <c r="H1679" t="s">
        <v>136</v>
      </c>
      <c r="I1679" t="s">
        <v>22</v>
      </c>
      <c r="J1679" t="s">
        <v>221</v>
      </c>
      <c r="K1679" t="s">
        <v>6534</v>
      </c>
      <c r="L1679" t="s">
        <v>6535</v>
      </c>
      <c r="M1679">
        <v>1.311111111</v>
      </c>
      <c r="N1679">
        <v>0</v>
      </c>
      <c r="O1679">
        <v>0</v>
      </c>
      <c r="P1679">
        <v>26</v>
      </c>
      <c r="Q1679">
        <v>104</v>
      </c>
      <c r="R1679">
        <v>0</v>
      </c>
      <c r="S1679">
        <v>0</v>
      </c>
      <c r="T1679">
        <v>34.088889000000002</v>
      </c>
      <c r="U1679">
        <v>136.35555600000001</v>
      </c>
    </row>
    <row r="1680" spans="1:21" x14ac:dyDescent="0.25">
      <c r="A1680" t="s">
        <v>6536</v>
      </c>
      <c r="B1680">
        <v>1</v>
      </c>
      <c r="C1680" t="s">
        <v>79</v>
      </c>
      <c r="D1680" t="s">
        <v>108</v>
      </c>
      <c r="E1680" t="s">
        <v>6537</v>
      </c>
      <c r="F1680" t="s">
        <v>231</v>
      </c>
      <c r="G1680" t="s">
        <v>71</v>
      </c>
      <c r="H1680" t="s">
        <v>136</v>
      </c>
      <c r="I1680" t="s">
        <v>22</v>
      </c>
      <c r="J1680" t="s">
        <v>131</v>
      </c>
      <c r="K1680" t="s">
        <v>436</v>
      </c>
      <c r="L1680" t="s">
        <v>6538</v>
      </c>
      <c r="M1680">
        <v>1.152222222</v>
      </c>
      <c r="N1680">
        <v>0</v>
      </c>
      <c r="O1680">
        <v>5</v>
      </c>
      <c r="P1680">
        <v>0</v>
      </c>
      <c r="Q1680">
        <v>0</v>
      </c>
      <c r="R1680">
        <v>0</v>
      </c>
      <c r="S1680">
        <v>5.7611109999999996</v>
      </c>
      <c r="T1680">
        <v>0</v>
      </c>
      <c r="U1680">
        <v>0</v>
      </c>
    </row>
    <row r="1681" spans="1:21" x14ac:dyDescent="0.25">
      <c r="A1681" t="s">
        <v>6539</v>
      </c>
      <c r="B1681">
        <v>1</v>
      </c>
      <c r="C1681" t="s">
        <v>78</v>
      </c>
      <c r="D1681" t="s">
        <v>81</v>
      </c>
      <c r="E1681" t="s">
        <v>6540</v>
      </c>
      <c r="F1681" t="s">
        <v>934</v>
      </c>
      <c r="G1681" t="s">
        <v>71</v>
      </c>
      <c r="H1681" t="s">
        <v>136</v>
      </c>
      <c r="I1681" t="s">
        <v>22</v>
      </c>
      <c r="J1681" t="s">
        <v>131</v>
      </c>
      <c r="K1681" t="s">
        <v>6541</v>
      </c>
      <c r="L1681" t="s">
        <v>6542</v>
      </c>
      <c r="M1681">
        <v>1.240555555</v>
      </c>
      <c r="N1681">
        <v>0</v>
      </c>
      <c r="O1681">
        <v>10</v>
      </c>
      <c r="P1681">
        <v>0</v>
      </c>
      <c r="Q1681">
        <v>0</v>
      </c>
      <c r="R1681">
        <v>0</v>
      </c>
      <c r="S1681">
        <v>12.405556000000001</v>
      </c>
      <c r="T1681">
        <v>0</v>
      </c>
      <c r="U1681">
        <v>0</v>
      </c>
    </row>
    <row r="1682" spans="1:21" x14ac:dyDescent="0.25">
      <c r="A1682" t="s">
        <v>6543</v>
      </c>
      <c r="B1682">
        <v>1</v>
      </c>
      <c r="C1682" t="s">
        <v>79</v>
      </c>
      <c r="D1682" t="s">
        <v>108</v>
      </c>
      <c r="E1682" t="s">
        <v>6544</v>
      </c>
      <c r="F1682" t="s">
        <v>231</v>
      </c>
      <c r="G1682" t="s">
        <v>71</v>
      </c>
      <c r="H1682" t="s">
        <v>136</v>
      </c>
      <c r="I1682" t="s">
        <v>22</v>
      </c>
      <c r="J1682" t="s">
        <v>131</v>
      </c>
      <c r="K1682" t="s">
        <v>6545</v>
      </c>
      <c r="L1682" t="s">
        <v>6546</v>
      </c>
      <c r="M1682">
        <v>3.1752777769999998</v>
      </c>
      <c r="N1682">
        <v>0</v>
      </c>
      <c r="O1682">
        <v>9</v>
      </c>
      <c r="P1682">
        <v>0</v>
      </c>
      <c r="Q1682">
        <v>0</v>
      </c>
      <c r="R1682">
        <v>0</v>
      </c>
      <c r="S1682">
        <v>28.577500000000001</v>
      </c>
      <c r="T1682">
        <v>0</v>
      </c>
      <c r="U1682">
        <v>0</v>
      </c>
    </row>
    <row r="1683" spans="1:21" x14ac:dyDescent="0.25">
      <c r="A1683" t="s">
        <v>6547</v>
      </c>
      <c r="B1683">
        <v>1</v>
      </c>
      <c r="C1683" t="s">
        <v>78</v>
      </c>
      <c r="D1683" t="s">
        <v>83</v>
      </c>
      <c r="E1683" t="s">
        <v>6548</v>
      </c>
      <c r="F1683" t="s">
        <v>231</v>
      </c>
      <c r="G1683" t="s">
        <v>71</v>
      </c>
      <c r="H1683" t="s">
        <v>136</v>
      </c>
      <c r="I1683" t="s">
        <v>22</v>
      </c>
      <c r="J1683" t="s">
        <v>131</v>
      </c>
      <c r="K1683" t="s">
        <v>6549</v>
      </c>
      <c r="L1683" t="s">
        <v>6550</v>
      </c>
      <c r="M1683">
        <v>2.764444444</v>
      </c>
      <c r="N1683">
        <v>0</v>
      </c>
      <c r="O1683">
        <v>20</v>
      </c>
      <c r="P1683">
        <v>0</v>
      </c>
      <c r="Q1683">
        <v>0</v>
      </c>
      <c r="R1683">
        <v>0</v>
      </c>
      <c r="S1683">
        <v>55.288888999999998</v>
      </c>
      <c r="T1683">
        <v>0</v>
      </c>
      <c r="U1683">
        <v>0</v>
      </c>
    </row>
    <row r="1684" spans="1:21" x14ac:dyDescent="0.25">
      <c r="A1684" t="s">
        <v>6551</v>
      </c>
      <c r="B1684">
        <v>1</v>
      </c>
      <c r="C1684" t="s">
        <v>78</v>
      </c>
      <c r="D1684" t="s">
        <v>92</v>
      </c>
      <c r="E1684" t="s">
        <v>6552</v>
      </c>
      <c r="F1684" t="s">
        <v>231</v>
      </c>
      <c r="G1684" t="s">
        <v>71</v>
      </c>
      <c r="H1684" t="s">
        <v>136</v>
      </c>
      <c r="I1684" t="s">
        <v>22</v>
      </c>
      <c r="J1684" t="s">
        <v>131</v>
      </c>
      <c r="K1684" t="s">
        <v>6553</v>
      </c>
      <c r="L1684" t="s">
        <v>6554</v>
      </c>
      <c r="M1684">
        <v>2.7113888880000001</v>
      </c>
      <c r="N1684">
        <v>0</v>
      </c>
      <c r="O1684">
        <v>1</v>
      </c>
      <c r="P1684">
        <v>0</v>
      </c>
      <c r="Q1684">
        <v>0</v>
      </c>
      <c r="R1684">
        <v>0</v>
      </c>
      <c r="S1684">
        <v>2.711389</v>
      </c>
      <c r="T1684">
        <v>0</v>
      </c>
      <c r="U1684">
        <v>0</v>
      </c>
    </row>
    <row r="1685" spans="1:21" x14ac:dyDescent="0.25">
      <c r="A1685" t="s">
        <v>6555</v>
      </c>
      <c r="B1685">
        <v>1</v>
      </c>
      <c r="C1685" t="s">
        <v>79</v>
      </c>
      <c r="D1685" t="s">
        <v>123</v>
      </c>
      <c r="E1685" t="s">
        <v>6556</v>
      </c>
      <c r="F1685" t="s">
        <v>247</v>
      </c>
      <c r="G1685" t="s">
        <v>71</v>
      </c>
      <c r="H1685" t="s">
        <v>136</v>
      </c>
      <c r="I1685" t="s">
        <v>22</v>
      </c>
      <c r="J1685" t="s">
        <v>221</v>
      </c>
      <c r="K1685" t="s">
        <v>6557</v>
      </c>
      <c r="L1685" t="s">
        <v>6558</v>
      </c>
      <c r="M1685">
        <v>8.3483333329999994</v>
      </c>
      <c r="N1685">
        <v>0</v>
      </c>
      <c r="O1685">
        <v>15</v>
      </c>
      <c r="P1685">
        <v>0</v>
      </c>
      <c r="Q1685">
        <v>0</v>
      </c>
      <c r="R1685">
        <v>0</v>
      </c>
      <c r="S1685">
        <v>125.22499999999999</v>
      </c>
      <c r="T1685">
        <v>0</v>
      </c>
      <c r="U1685">
        <v>0</v>
      </c>
    </row>
    <row r="1686" spans="1:21" x14ac:dyDescent="0.25">
      <c r="A1686" t="s">
        <v>6559</v>
      </c>
      <c r="B1686">
        <v>1</v>
      </c>
      <c r="C1686" t="s">
        <v>78</v>
      </c>
      <c r="D1686" t="s">
        <v>94</v>
      </c>
      <c r="E1686" t="s">
        <v>6560</v>
      </c>
      <c r="F1686" t="s">
        <v>166</v>
      </c>
      <c r="G1686" t="s">
        <v>72</v>
      </c>
      <c r="H1686" t="s">
        <v>136</v>
      </c>
      <c r="I1686" t="s">
        <v>22</v>
      </c>
      <c r="J1686" t="s">
        <v>131</v>
      </c>
      <c r="K1686" t="s">
        <v>6561</v>
      </c>
      <c r="L1686" t="s">
        <v>6562</v>
      </c>
      <c r="M1686">
        <v>1.000268333</v>
      </c>
      <c r="N1686">
        <v>14</v>
      </c>
      <c r="O1686">
        <v>163</v>
      </c>
      <c r="P1686">
        <v>32</v>
      </c>
      <c r="Q1686">
        <v>712</v>
      </c>
      <c r="R1686">
        <v>14.003757</v>
      </c>
      <c r="S1686">
        <v>163.04373799999999</v>
      </c>
      <c r="T1686">
        <v>32.008586999999999</v>
      </c>
      <c r="U1686">
        <v>712.19105300000001</v>
      </c>
    </row>
    <row r="1687" spans="1:21" x14ac:dyDescent="0.25">
      <c r="A1687" t="s">
        <v>6563</v>
      </c>
      <c r="B1687">
        <v>1</v>
      </c>
      <c r="C1687" t="s">
        <v>78</v>
      </c>
      <c r="D1687" t="s">
        <v>94</v>
      </c>
      <c r="E1687" t="s">
        <v>6560</v>
      </c>
      <c r="F1687" t="s">
        <v>166</v>
      </c>
      <c r="G1687" t="s">
        <v>72</v>
      </c>
      <c r="H1687" t="s">
        <v>136</v>
      </c>
      <c r="I1687" t="s">
        <v>22</v>
      </c>
      <c r="J1687" t="s">
        <v>131</v>
      </c>
      <c r="K1687" t="s">
        <v>6564</v>
      </c>
      <c r="L1687" t="s">
        <v>6565</v>
      </c>
      <c r="M1687">
        <v>0.65611111099999997</v>
      </c>
      <c r="N1687">
        <v>14</v>
      </c>
      <c r="O1687">
        <v>163</v>
      </c>
      <c r="P1687">
        <v>32</v>
      </c>
      <c r="Q1687">
        <v>712</v>
      </c>
      <c r="R1687">
        <v>9.1855560000000001</v>
      </c>
      <c r="S1687">
        <v>106.946111</v>
      </c>
      <c r="T1687">
        <v>20.995556000000001</v>
      </c>
      <c r="U1687">
        <v>467.15111100000001</v>
      </c>
    </row>
    <row r="1688" spans="1:21" x14ac:dyDescent="0.25">
      <c r="A1688" t="s">
        <v>6566</v>
      </c>
      <c r="B1688">
        <v>1</v>
      </c>
      <c r="C1688" t="s">
        <v>78</v>
      </c>
      <c r="D1688" t="s">
        <v>94</v>
      </c>
      <c r="E1688" t="s">
        <v>6567</v>
      </c>
      <c r="F1688" t="s">
        <v>166</v>
      </c>
      <c r="G1688" t="s">
        <v>72</v>
      </c>
      <c r="H1688" t="s">
        <v>136</v>
      </c>
      <c r="I1688" t="s">
        <v>22</v>
      </c>
      <c r="J1688" t="s">
        <v>131</v>
      </c>
      <c r="K1688" t="s">
        <v>6568</v>
      </c>
      <c r="L1688" t="s">
        <v>6569</v>
      </c>
      <c r="M1688">
        <v>1.3644444440000001</v>
      </c>
      <c r="N1688">
        <v>4</v>
      </c>
      <c r="O1688">
        <v>0</v>
      </c>
      <c r="P1688">
        <v>6</v>
      </c>
      <c r="Q1688">
        <v>1</v>
      </c>
      <c r="R1688">
        <v>5.4577780000000002</v>
      </c>
      <c r="S1688">
        <v>0</v>
      </c>
      <c r="T1688">
        <v>8.1866669999999999</v>
      </c>
      <c r="U1688">
        <v>1.364444</v>
      </c>
    </row>
    <row r="1689" spans="1:21" x14ac:dyDescent="0.25">
      <c r="A1689" t="s">
        <v>6570</v>
      </c>
      <c r="B1689">
        <v>1</v>
      </c>
      <c r="C1689" t="s">
        <v>78</v>
      </c>
      <c r="D1689" t="s">
        <v>94</v>
      </c>
      <c r="E1689" t="s">
        <v>6567</v>
      </c>
      <c r="F1689" t="s">
        <v>166</v>
      </c>
      <c r="G1689" t="s">
        <v>72</v>
      </c>
      <c r="H1689" t="s">
        <v>136</v>
      </c>
      <c r="I1689" t="s">
        <v>22</v>
      </c>
      <c r="J1689" t="s">
        <v>131</v>
      </c>
      <c r="K1689" t="s">
        <v>6571</v>
      </c>
      <c r="L1689" t="s">
        <v>6572</v>
      </c>
      <c r="M1689">
        <v>0.69277777699999998</v>
      </c>
      <c r="N1689">
        <v>4</v>
      </c>
      <c r="O1689">
        <v>0</v>
      </c>
      <c r="P1689">
        <v>6</v>
      </c>
      <c r="Q1689">
        <v>1</v>
      </c>
      <c r="R1689">
        <v>2.7711109999999999</v>
      </c>
      <c r="S1689">
        <v>0</v>
      </c>
      <c r="T1689">
        <v>4.1566669999999997</v>
      </c>
      <c r="U1689">
        <v>0.692778</v>
      </c>
    </row>
    <row r="1690" spans="1:21" x14ac:dyDescent="0.25">
      <c r="A1690" t="s">
        <v>6573</v>
      </c>
      <c r="B1690">
        <v>1</v>
      </c>
      <c r="C1690" t="s">
        <v>78</v>
      </c>
      <c r="D1690" t="s">
        <v>94</v>
      </c>
      <c r="E1690" t="s">
        <v>6567</v>
      </c>
      <c r="F1690" t="s">
        <v>166</v>
      </c>
      <c r="G1690" t="s">
        <v>72</v>
      </c>
      <c r="H1690" t="s">
        <v>136</v>
      </c>
      <c r="I1690" t="s">
        <v>22</v>
      </c>
      <c r="J1690" t="s">
        <v>131</v>
      </c>
      <c r="K1690" t="s">
        <v>6574</v>
      </c>
      <c r="L1690" t="s">
        <v>6575</v>
      </c>
      <c r="M1690">
        <v>0.48611111099999998</v>
      </c>
      <c r="N1690">
        <v>4</v>
      </c>
      <c r="O1690">
        <v>0</v>
      </c>
      <c r="P1690">
        <v>6</v>
      </c>
      <c r="Q1690">
        <v>1</v>
      </c>
      <c r="R1690">
        <v>1.9444440000000001</v>
      </c>
      <c r="S1690">
        <v>0</v>
      </c>
      <c r="T1690">
        <v>2.9166669999999999</v>
      </c>
      <c r="U1690">
        <v>0.48611100000000002</v>
      </c>
    </row>
    <row r="1691" spans="1:21" x14ac:dyDescent="0.25">
      <c r="A1691" t="s">
        <v>6576</v>
      </c>
      <c r="B1691">
        <v>1</v>
      </c>
      <c r="C1691" t="s">
        <v>78</v>
      </c>
      <c r="D1691" t="s">
        <v>94</v>
      </c>
      <c r="E1691" t="s">
        <v>6577</v>
      </c>
      <c r="F1691" t="s">
        <v>166</v>
      </c>
      <c r="G1691" t="s">
        <v>72</v>
      </c>
      <c r="H1691" t="s">
        <v>136</v>
      </c>
      <c r="I1691" t="s">
        <v>22</v>
      </c>
      <c r="J1691" t="s">
        <v>131</v>
      </c>
      <c r="K1691" t="s">
        <v>6578</v>
      </c>
      <c r="L1691" t="s">
        <v>6579</v>
      </c>
      <c r="M1691">
        <v>0.38924333300000002</v>
      </c>
      <c r="N1691">
        <v>0</v>
      </c>
      <c r="O1691">
        <v>2</v>
      </c>
      <c r="P1691">
        <v>23</v>
      </c>
      <c r="Q1691">
        <v>705</v>
      </c>
      <c r="R1691">
        <v>0</v>
      </c>
      <c r="S1691">
        <v>0.77848700000000004</v>
      </c>
      <c r="T1691">
        <v>8.9525970000000008</v>
      </c>
      <c r="U1691">
        <v>274.41654999999997</v>
      </c>
    </row>
    <row r="1692" spans="1:21" x14ac:dyDescent="0.25">
      <c r="A1692" t="s">
        <v>6580</v>
      </c>
      <c r="B1692">
        <v>1</v>
      </c>
      <c r="C1692" t="s">
        <v>78</v>
      </c>
      <c r="D1692" t="s">
        <v>98</v>
      </c>
      <c r="E1692" t="s">
        <v>6581</v>
      </c>
      <c r="F1692" t="s">
        <v>231</v>
      </c>
      <c r="G1692" t="s">
        <v>71</v>
      </c>
      <c r="H1692" t="s">
        <v>136</v>
      </c>
      <c r="I1692" t="s">
        <v>22</v>
      </c>
      <c r="J1692" t="s">
        <v>131</v>
      </c>
      <c r="K1692" t="s">
        <v>6582</v>
      </c>
      <c r="L1692" t="s">
        <v>6583</v>
      </c>
      <c r="M1692">
        <v>12.516111111000001</v>
      </c>
      <c r="N1692">
        <v>0</v>
      </c>
      <c r="O1692">
        <v>3</v>
      </c>
      <c r="P1692">
        <v>0</v>
      </c>
      <c r="Q1692">
        <v>0</v>
      </c>
      <c r="R1692">
        <v>0</v>
      </c>
      <c r="S1692">
        <v>37.548333</v>
      </c>
      <c r="T1692">
        <v>0</v>
      </c>
      <c r="U1692">
        <v>0</v>
      </c>
    </row>
    <row r="1693" spans="1:21" x14ac:dyDescent="0.25">
      <c r="A1693" t="s">
        <v>6584</v>
      </c>
      <c r="B1693">
        <v>1</v>
      </c>
      <c r="C1693" t="s">
        <v>78</v>
      </c>
      <c r="D1693" t="s">
        <v>81</v>
      </c>
      <c r="E1693" t="s">
        <v>6585</v>
      </c>
      <c r="F1693" t="s">
        <v>129</v>
      </c>
      <c r="G1693" t="s">
        <v>72</v>
      </c>
      <c r="H1693" t="s">
        <v>136</v>
      </c>
      <c r="I1693" t="s">
        <v>22</v>
      </c>
      <c r="J1693" t="s">
        <v>131</v>
      </c>
      <c r="K1693" t="s">
        <v>6586</v>
      </c>
      <c r="L1693" t="s">
        <v>6587</v>
      </c>
      <c r="M1693">
        <v>0.48444444399999997</v>
      </c>
      <c r="N1693">
        <v>0</v>
      </c>
      <c r="O1693">
        <v>810</v>
      </c>
      <c r="P1693">
        <v>0</v>
      </c>
      <c r="Q1693">
        <v>0</v>
      </c>
      <c r="R1693">
        <v>0</v>
      </c>
      <c r="S1693">
        <v>392.4</v>
      </c>
      <c r="T1693">
        <v>0</v>
      </c>
      <c r="U1693">
        <v>0</v>
      </c>
    </row>
    <row r="1694" spans="1:21" x14ac:dyDescent="0.25">
      <c r="A1694" t="s">
        <v>6588</v>
      </c>
      <c r="B1694">
        <v>1</v>
      </c>
      <c r="C1694" t="s">
        <v>78</v>
      </c>
      <c r="D1694" t="s">
        <v>103</v>
      </c>
      <c r="E1694" t="s">
        <v>6589</v>
      </c>
      <c r="F1694" t="s">
        <v>166</v>
      </c>
      <c r="G1694" t="s">
        <v>72</v>
      </c>
      <c r="H1694" t="s">
        <v>136</v>
      </c>
      <c r="I1694" t="s">
        <v>22</v>
      </c>
      <c r="J1694" t="s">
        <v>131</v>
      </c>
      <c r="K1694" t="s">
        <v>6590</v>
      </c>
      <c r="L1694" t="s">
        <v>6591</v>
      </c>
      <c r="M1694">
        <v>3.67</v>
      </c>
      <c r="N1694">
        <v>0</v>
      </c>
      <c r="O1694">
        <v>0</v>
      </c>
      <c r="P1694">
        <v>1</v>
      </c>
      <c r="Q1694">
        <v>0</v>
      </c>
      <c r="R1694">
        <v>0</v>
      </c>
      <c r="S1694">
        <v>0</v>
      </c>
      <c r="T1694">
        <v>3.67</v>
      </c>
      <c r="U1694">
        <v>0</v>
      </c>
    </row>
    <row r="1695" spans="1:21" x14ac:dyDescent="0.25">
      <c r="A1695" t="s">
        <v>6592</v>
      </c>
      <c r="B1695">
        <v>1</v>
      </c>
      <c r="C1695" t="s">
        <v>78</v>
      </c>
      <c r="D1695" t="s">
        <v>103</v>
      </c>
      <c r="E1695" t="s">
        <v>6593</v>
      </c>
      <c r="F1695" t="s">
        <v>166</v>
      </c>
      <c r="G1695" t="s">
        <v>72</v>
      </c>
      <c r="H1695" t="s">
        <v>136</v>
      </c>
      <c r="I1695" t="s">
        <v>22</v>
      </c>
      <c r="J1695" t="s">
        <v>131</v>
      </c>
      <c r="K1695" t="s">
        <v>6594</v>
      </c>
      <c r="L1695" t="s">
        <v>6595</v>
      </c>
      <c r="M1695">
        <v>0.745</v>
      </c>
      <c r="N1695">
        <v>2</v>
      </c>
      <c r="O1695">
        <v>0</v>
      </c>
      <c r="P1695">
        <v>76</v>
      </c>
      <c r="Q1695">
        <v>873</v>
      </c>
      <c r="R1695">
        <v>1.49</v>
      </c>
      <c r="S1695">
        <v>0</v>
      </c>
      <c r="T1695">
        <v>56.62</v>
      </c>
      <c r="U1695">
        <v>650.38499999999999</v>
      </c>
    </row>
    <row r="1696" spans="1:21" x14ac:dyDescent="0.25">
      <c r="A1696" t="s">
        <v>6596</v>
      </c>
      <c r="B1696">
        <v>1</v>
      </c>
      <c r="C1696" t="s">
        <v>78</v>
      </c>
      <c r="D1696" t="s">
        <v>103</v>
      </c>
      <c r="E1696" t="s">
        <v>6597</v>
      </c>
      <c r="F1696" t="s">
        <v>166</v>
      </c>
      <c r="G1696" t="s">
        <v>72</v>
      </c>
      <c r="H1696" t="s">
        <v>136</v>
      </c>
      <c r="I1696" t="s">
        <v>22</v>
      </c>
      <c r="J1696" t="s">
        <v>131</v>
      </c>
      <c r="K1696" t="s">
        <v>6598</v>
      </c>
      <c r="L1696" t="s">
        <v>6599</v>
      </c>
      <c r="M1696">
        <v>0.73750000000000004</v>
      </c>
      <c r="N1696">
        <v>0</v>
      </c>
      <c r="O1696">
        <v>0</v>
      </c>
      <c r="P1696">
        <v>12</v>
      </c>
      <c r="Q1696">
        <v>528</v>
      </c>
      <c r="R1696">
        <v>0</v>
      </c>
      <c r="S1696">
        <v>0</v>
      </c>
      <c r="T1696">
        <v>8.85</v>
      </c>
      <c r="U1696">
        <v>389.4</v>
      </c>
    </row>
    <row r="1697" spans="1:21" x14ac:dyDescent="0.25">
      <c r="A1697" t="s">
        <v>6600</v>
      </c>
      <c r="B1697">
        <v>1</v>
      </c>
      <c r="C1697" t="s">
        <v>78</v>
      </c>
      <c r="D1697" t="s">
        <v>94</v>
      </c>
      <c r="E1697" t="s">
        <v>6601</v>
      </c>
      <c r="F1697" t="s">
        <v>892</v>
      </c>
      <c r="G1697" t="s">
        <v>71</v>
      </c>
      <c r="H1697" t="s">
        <v>136</v>
      </c>
      <c r="I1697" t="s">
        <v>22</v>
      </c>
      <c r="J1697" t="s">
        <v>131</v>
      </c>
      <c r="K1697" t="s">
        <v>6602</v>
      </c>
      <c r="L1697" t="s">
        <v>6603</v>
      </c>
      <c r="M1697">
        <v>4.000555555</v>
      </c>
      <c r="N1697">
        <v>0</v>
      </c>
      <c r="O1697">
        <v>0</v>
      </c>
      <c r="P1697">
        <v>1</v>
      </c>
      <c r="Q1697">
        <v>0</v>
      </c>
      <c r="R1697">
        <v>0</v>
      </c>
      <c r="S1697">
        <v>0</v>
      </c>
      <c r="T1697">
        <v>4.0005559999999996</v>
      </c>
      <c r="U1697">
        <v>0</v>
      </c>
    </row>
    <row r="1698" spans="1:21" x14ac:dyDescent="0.25">
      <c r="A1698" t="s">
        <v>6604</v>
      </c>
      <c r="B1698">
        <v>1</v>
      </c>
      <c r="C1698" t="s">
        <v>78</v>
      </c>
      <c r="D1698" t="s">
        <v>94</v>
      </c>
      <c r="E1698" t="s">
        <v>6605</v>
      </c>
      <c r="F1698" t="s">
        <v>780</v>
      </c>
      <c r="G1698" t="s">
        <v>71</v>
      </c>
      <c r="H1698" t="s">
        <v>136</v>
      </c>
      <c r="I1698" t="s">
        <v>22</v>
      </c>
      <c r="J1698" t="s">
        <v>131</v>
      </c>
      <c r="K1698" t="s">
        <v>6606</v>
      </c>
      <c r="L1698" t="s">
        <v>6607</v>
      </c>
      <c r="M1698">
        <v>0.85916666600000002</v>
      </c>
      <c r="N1698">
        <v>0</v>
      </c>
      <c r="O1698">
        <v>63</v>
      </c>
      <c r="P1698">
        <v>0</v>
      </c>
      <c r="Q1698">
        <v>0</v>
      </c>
      <c r="R1698">
        <v>0</v>
      </c>
      <c r="S1698">
        <v>54.127499999999998</v>
      </c>
      <c r="T1698">
        <v>0</v>
      </c>
      <c r="U1698">
        <v>0</v>
      </c>
    </row>
    <row r="1699" spans="1:21" x14ac:dyDescent="0.25">
      <c r="A1699" t="s">
        <v>6608</v>
      </c>
      <c r="B1699">
        <v>1</v>
      </c>
      <c r="C1699" t="s">
        <v>78</v>
      </c>
      <c r="D1699" t="s">
        <v>92</v>
      </c>
      <c r="E1699" t="s">
        <v>6609</v>
      </c>
      <c r="F1699" t="s">
        <v>231</v>
      </c>
      <c r="G1699" t="s">
        <v>71</v>
      </c>
      <c r="H1699" t="s">
        <v>136</v>
      </c>
      <c r="I1699" t="s">
        <v>22</v>
      </c>
      <c r="J1699" t="s">
        <v>131</v>
      </c>
      <c r="K1699" t="s">
        <v>6610</v>
      </c>
      <c r="L1699" t="s">
        <v>6611</v>
      </c>
      <c r="M1699">
        <v>2.642222222</v>
      </c>
      <c r="N1699">
        <v>0</v>
      </c>
      <c r="O1699">
        <v>1</v>
      </c>
      <c r="P1699">
        <v>0</v>
      </c>
      <c r="Q1699">
        <v>0</v>
      </c>
      <c r="R1699">
        <v>0</v>
      </c>
      <c r="S1699">
        <v>2.6422219999999998</v>
      </c>
      <c r="T1699">
        <v>0</v>
      </c>
      <c r="U1699">
        <v>0</v>
      </c>
    </row>
    <row r="1700" spans="1:21" x14ac:dyDescent="0.25">
      <c r="A1700" t="s">
        <v>6612</v>
      </c>
      <c r="B1700">
        <v>1</v>
      </c>
      <c r="C1700" t="s">
        <v>78</v>
      </c>
      <c r="D1700" t="s">
        <v>94</v>
      </c>
      <c r="E1700" t="s">
        <v>2344</v>
      </c>
      <c r="F1700" t="s">
        <v>296</v>
      </c>
      <c r="G1700" t="s">
        <v>72</v>
      </c>
      <c r="H1700" t="s">
        <v>136</v>
      </c>
      <c r="I1700" t="s">
        <v>22</v>
      </c>
      <c r="J1700" t="s">
        <v>221</v>
      </c>
      <c r="K1700" t="s">
        <v>6613</v>
      </c>
      <c r="L1700" t="s">
        <v>6614</v>
      </c>
      <c r="M1700">
        <v>2.6097222219999998</v>
      </c>
      <c r="N1700">
        <v>0</v>
      </c>
      <c r="O1700">
        <v>7</v>
      </c>
      <c r="P1700">
        <v>2</v>
      </c>
      <c r="Q1700">
        <v>24</v>
      </c>
      <c r="R1700">
        <v>0</v>
      </c>
      <c r="S1700">
        <v>18.268056000000001</v>
      </c>
      <c r="T1700">
        <v>5.2194440000000002</v>
      </c>
      <c r="U1700">
        <v>62.633333</v>
      </c>
    </row>
    <row r="1701" spans="1:21" x14ac:dyDescent="0.25">
      <c r="A1701" t="s">
        <v>6615</v>
      </c>
      <c r="B1701">
        <v>1</v>
      </c>
      <c r="C1701" t="s">
        <v>78</v>
      </c>
      <c r="D1701" t="s">
        <v>125</v>
      </c>
      <c r="E1701" t="s">
        <v>6616</v>
      </c>
      <c r="F1701" t="s">
        <v>847</v>
      </c>
      <c r="G1701" t="s">
        <v>71</v>
      </c>
      <c r="H1701" t="s">
        <v>136</v>
      </c>
      <c r="I1701" t="s">
        <v>22</v>
      </c>
      <c r="J1701" t="s">
        <v>131</v>
      </c>
      <c r="K1701" t="s">
        <v>6617</v>
      </c>
      <c r="L1701" t="s">
        <v>6618</v>
      </c>
      <c r="M1701">
        <v>5.6055555549999996</v>
      </c>
      <c r="N1701">
        <v>0</v>
      </c>
      <c r="O1701">
        <v>7</v>
      </c>
      <c r="P1701">
        <v>0</v>
      </c>
      <c r="Q1701">
        <v>0</v>
      </c>
      <c r="R1701">
        <v>0</v>
      </c>
      <c r="S1701">
        <v>39.238889</v>
      </c>
      <c r="T1701">
        <v>0</v>
      </c>
      <c r="U1701">
        <v>0</v>
      </c>
    </row>
    <row r="1702" spans="1:21" x14ac:dyDescent="0.25">
      <c r="A1702" t="s">
        <v>6619</v>
      </c>
      <c r="B1702">
        <v>1</v>
      </c>
      <c r="C1702" t="s">
        <v>78</v>
      </c>
      <c r="D1702" t="s">
        <v>98</v>
      </c>
      <c r="E1702" t="s">
        <v>4227</v>
      </c>
      <c r="F1702" t="s">
        <v>296</v>
      </c>
      <c r="G1702" t="s">
        <v>72</v>
      </c>
      <c r="H1702" t="s">
        <v>136</v>
      </c>
      <c r="I1702" t="s">
        <v>22</v>
      </c>
      <c r="J1702" t="s">
        <v>221</v>
      </c>
      <c r="K1702" t="s">
        <v>6620</v>
      </c>
      <c r="L1702" t="s">
        <v>6621</v>
      </c>
      <c r="M1702">
        <v>1.655</v>
      </c>
      <c r="N1702">
        <v>3</v>
      </c>
      <c r="O1702">
        <v>1030</v>
      </c>
      <c r="P1702">
        <v>0</v>
      </c>
      <c r="Q1702">
        <v>0</v>
      </c>
      <c r="R1702">
        <v>4.9649999999999999</v>
      </c>
      <c r="S1702">
        <v>1704.65</v>
      </c>
      <c r="T1702">
        <v>0</v>
      </c>
      <c r="U1702">
        <v>0</v>
      </c>
    </row>
    <row r="1703" spans="1:21" x14ac:dyDescent="0.25">
      <c r="A1703" t="s">
        <v>6622</v>
      </c>
      <c r="B1703">
        <v>1</v>
      </c>
      <c r="C1703" t="s">
        <v>78</v>
      </c>
      <c r="D1703" t="s">
        <v>125</v>
      </c>
      <c r="E1703" t="s">
        <v>6616</v>
      </c>
      <c r="F1703" t="s">
        <v>847</v>
      </c>
      <c r="G1703" t="s">
        <v>71</v>
      </c>
      <c r="H1703" t="s">
        <v>136</v>
      </c>
      <c r="I1703" t="s">
        <v>22</v>
      </c>
      <c r="J1703" t="s">
        <v>131</v>
      </c>
      <c r="K1703" t="s">
        <v>6623</v>
      </c>
      <c r="L1703" t="s">
        <v>6624</v>
      </c>
      <c r="M1703">
        <v>8.261111111</v>
      </c>
      <c r="N1703">
        <v>0</v>
      </c>
      <c r="O1703">
        <v>7</v>
      </c>
      <c r="P1703">
        <v>0</v>
      </c>
      <c r="Q1703">
        <v>0</v>
      </c>
      <c r="R1703">
        <v>0</v>
      </c>
      <c r="S1703">
        <v>57.827778000000002</v>
      </c>
      <c r="T1703">
        <v>0</v>
      </c>
      <c r="U1703">
        <v>0</v>
      </c>
    </row>
    <row r="1704" spans="1:21" x14ac:dyDescent="0.25">
      <c r="A1704" t="s">
        <v>6625</v>
      </c>
      <c r="B1704">
        <v>1</v>
      </c>
      <c r="C1704" t="s">
        <v>79</v>
      </c>
      <c r="D1704" t="s">
        <v>123</v>
      </c>
      <c r="E1704" t="s">
        <v>6626</v>
      </c>
      <c r="F1704" t="s">
        <v>847</v>
      </c>
      <c r="G1704" t="s">
        <v>71</v>
      </c>
      <c r="H1704" t="s">
        <v>136</v>
      </c>
      <c r="I1704" t="s">
        <v>22</v>
      </c>
      <c r="J1704" t="s">
        <v>131</v>
      </c>
      <c r="K1704" t="s">
        <v>6627</v>
      </c>
      <c r="L1704" t="s">
        <v>6628</v>
      </c>
      <c r="M1704">
        <v>1.971666666</v>
      </c>
      <c r="N1704">
        <v>0</v>
      </c>
      <c r="O1704">
        <v>12</v>
      </c>
      <c r="P1704">
        <v>0</v>
      </c>
      <c r="Q1704">
        <v>0</v>
      </c>
      <c r="R1704">
        <v>0</v>
      </c>
      <c r="S1704">
        <v>23.66</v>
      </c>
      <c r="T1704">
        <v>0</v>
      </c>
      <c r="U1704">
        <v>0</v>
      </c>
    </row>
    <row r="1705" spans="1:21" x14ac:dyDescent="0.25">
      <c r="A1705" t="s">
        <v>6629</v>
      </c>
      <c r="B1705">
        <v>1</v>
      </c>
      <c r="C1705" t="s">
        <v>78</v>
      </c>
      <c r="D1705" t="s">
        <v>81</v>
      </c>
      <c r="E1705" t="s">
        <v>6630</v>
      </c>
      <c r="F1705" t="s">
        <v>231</v>
      </c>
      <c r="G1705" t="s">
        <v>71</v>
      </c>
      <c r="H1705" t="s">
        <v>136</v>
      </c>
      <c r="I1705" t="s">
        <v>22</v>
      </c>
      <c r="J1705" t="s">
        <v>131</v>
      </c>
      <c r="K1705" t="s">
        <v>6631</v>
      </c>
      <c r="L1705" t="s">
        <v>6632</v>
      </c>
      <c r="M1705">
        <v>2.201944444</v>
      </c>
      <c r="N1705">
        <v>0</v>
      </c>
      <c r="O1705">
        <v>4</v>
      </c>
      <c r="P1705">
        <v>0</v>
      </c>
      <c r="Q1705">
        <v>0</v>
      </c>
      <c r="R1705">
        <v>0</v>
      </c>
      <c r="S1705">
        <v>8.8077780000000008</v>
      </c>
      <c r="T1705">
        <v>0</v>
      </c>
      <c r="U1705">
        <v>0</v>
      </c>
    </row>
    <row r="1706" spans="1:21" x14ac:dyDescent="0.25">
      <c r="A1706" t="s">
        <v>6633</v>
      </c>
      <c r="B1706">
        <v>1</v>
      </c>
      <c r="C1706" t="s">
        <v>78</v>
      </c>
      <c r="D1706" t="s">
        <v>91</v>
      </c>
      <c r="E1706" t="s">
        <v>6404</v>
      </c>
      <c r="F1706" t="s">
        <v>296</v>
      </c>
      <c r="G1706" t="s">
        <v>72</v>
      </c>
      <c r="H1706" t="s">
        <v>136</v>
      </c>
      <c r="I1706" t="s">
        <v>22</v>
      </c>
      <c r="J1706" t="s">
        <v>221</v>
      </c>
      <c r="K1706" t="s">
        <v>6634</v>
      </c>
      <c r="L1706" t="s">
        <v>6635</v>
      </c>
      <c r="M1706">
        <v>0.65722222200000002</v>
      </c>
      <c r="N1706">
        <v>1</v>
      </c>
      <c r="O1706">
        <v>454</v>
      </c>
      <c r="P1706">
        <v>0</v>
      </c>
      <c r="Q1706">
        <v>6</v>
      </c>
      <c r="R1706">
        <v>0.65722199999999997</v>
      </c>
      <c r="S1706">
        <v>298.37888900000002</v>
      </c>
      <c r="T1706">
        <v>0</v>
      </c>
      <c r="U1706">
        <v>3.943333</v>
      </c>
    </row>
    <row r="1707" spans="1:21" x14ac:dyDescent="0.25">
      <c r="A1707" t="s">
        <v>6636</v>
      </c>
      <c r="B1707">
        <v>1</v>
      </c>
      <c r="C1707" t="s">
        <v>78</v>
      </c>
      <c r="D1707" t="s">
        <v>98</v>
      </c>
      <c r="E1707" t="s">
        <v>6637</v>
      </c>
      <c r="F1707" t="s">
        <v>985</v>
      </c>
      <c r="G1707" t="s">
        <v>71</v>
      </c>
      <c r="H1707" t="s">
        <v>136</v>
      </c>
      <c r="I1707" t="s">
        <v>22</v>
      </c>
      <c r="J1707" t="s">
        <v>131</v>
      </c>
      <c r="K1707" t="s">
        <v>6638</v>
      </c>
      <c r="L1707" t="s">
        <v>6639</v>
      </c>
      <c r="M1707">
        <v>2.1800000000000002</v>
      </c>
      <c r="N1707">
        <v>0</v>
      </c>
      <c r="O1707">
        <v>67</v>
      </c>
      <c r="P1707">
        <v>0</v>
      </c>
      <c r="Q1707">
        <v>0</v>
      </c>
      <c r="R1707">
        <v>0</v>
      </c>
      <c r="S1707">
        <v>146.06</v>
      </c>
      <c r="T1707">
        <v>0</v>
      </c>
      <c r="U1707">
        <v>0</v>
      </c>
    </row>
    <row r="1708" spans="1:21" x14ac:dyDescent="0.25">
      <c r="A1708" t="s">
        <v>6640</v>
      </c>
      <c r="B1708">
        <v>1</v>
      </c>
      <c r="C1708" t="s">
        <v>78</v>
      </c>
      <c r="D1708" t="s">
        <v>125</v>
      </c>
      <c r="E1708" t="s">
        <v>6641</v>
      </c>
      <c r="F1708" t="s">
        <v>231</v>
      </c>
      <c r="G1708" t="s">
        <v>71</v>
      </c>
      <c r="H1708" t="s">
        <v>136</v>
      </c>
      <c r="I1708" t="s">
        <v>22</v>
      </c>
      <c r="J1708" t="s">
        <v>131</v>
      </c>
      <c r="K1708" t="s">
        <v>6642</v>
      </c>
      <c r="L1708" t="s">
        <v>6643</v>
      </c>
      <c r="M1708">
        <v>4.4311111109999999</v>
      </c>
      <c r="N1708">
        <v>0</v>
      </c>
      <c r="O1708">
        <v>6</v>
      </c>
      <c r="P1708">
        <v>0</v>
      </c>
      <c r="Q1708">
        <v>0</v>
      </c>
      <c r="R1708">
        <v>0</v>
      </c>
      <c r="S1708">
        <v>26.586666999999998</v>
      </c>
      <c r="T1708">
        <v>0</v>
      </c>
      <c r="U1708">
        <v>0</v>
      </c>
    </row>
    <row r="1709" spans="1:21" x14ac:dyDescent="0.25">
      <c r="A1709" t="s">
        <v>6644</v>
      </c>
      <c r="B1709">
        <v>1</v>
      </c>
      <c r="C1709" t="s">
        <v>78</v>
      </c>
      <c r="D1709" t="s">
        <v>89</v>
      </c>
      <c r="E1709" t="s">
        <v>6645</v>
      </c>
      <c r="F1709" t="s">
        <v>247</v>
      </c>
      <c r="G1709" t="s">
        <v>71</v>
      </c>
      <c r="H1709" t="s">
        <v>136</v>
      </c>
      <c r="I1709" t="s">
        <v>22</v>
      </c>
      <c r="J1709" t="s">
        <v>221</v>
      </c>
      <c r="K1709" t="s">
        <v>6646</v>
      </c>
      <c r="L1709" t="s">
        <v>6647</v>
      </c>
      <c r="M1709">
        <v>3.7766666660000001</v>
      </c>
      <c r="N1709">
        <v>0</v>
      </c>
      <c r="O1709">
        <v>0</v>
      </c>
      <c r="P1709">
        <v>0</v>
      </c>
      <c r="Q1709">
        <v>2</v>
      </c>
      <c r="R1709">
        <v>0</v>
      </c>
      <c r="S1709">
        <v>0</v>
      </c>
      <c r="T1709">
        <v>0</v>
      </c>
      <c r="U1709">
        <v>7.5533330000000003</v>
      </c>
    </row>
    <row r="1710" spans="1:21" x14ac:dyDescent="0.25">
      <c r="A1710" t="s">
        <v>6648</v>
      </c>
      <c r="B1710">
        <v>1</v>
      </c>
      <c r="C1710" t="s">
        <v>78</v>
      </c>
      <c r="D1710" t="s">
        <v>86</v>
      </c>
      <c r="E1710" t="s">
        <v>6649</v>
      </c>
      <c r="F1710" t="s">
        <v>296</v>
      </c>
      <c r="G1710" t="s">
        <v>71</v>
      </c>
      <c r="H1710" t="s">
        <v>136</v>
      </c>
      <c r="I1710" t="s">
        <v>22</v>
      </c>
      <c r="J1710" t="s">
        <v>221</v>
      </c>
      <c r="K1710" t="s">
        <v>6650</v>
      </c>
      <c r="L1710" t="s">
        <v>6651</v>
      </c>
      <c r="M1710">
        <v>0.456666666</v>
      </c>
      <c r="N1710">
        <v>0</v>
      </c>
      <c r="O1710">
        <v>295</v>
      </c>
      <c r="P1710">
        <v>0</v>
      </c>
      <c r="Q1710">
        <v>0</v>
      </c>
      <c r="R1710">
        <v>0</v>
      </c>
      <c r="S1710">
        <v>134.716666</v>
      </c>
      <c r="T1710">
        <v>0</v>
      </c>
      <c r="U1710">
        <v>0</v>
      </c>
    </row>
    <row r="1711" spans="1:21" x14ac:dyDescent="0.25">
      <c r="A1711" t="s">
        <v>6652</v>
      </c>
      <c r="B1711">
        <v>1</v>
      </c>
      <c r="C1711" t="s">
        <v>78</v>
      </c>
      <c r="D1711" t="s">
        <v>83</v>
      </c>
      <c r="E1711" t="s">
        <v>6653</v>
      </c>
      <c r="F1711" t="s">
        <v>247</v>
      </c>
      <c r="G1711" t="s">
        <v>71</v>
      </c>
      <c r="H1711" t="s">
        <v>136</v>
      </c>
      <c r="I1711" t="s">
        <v>22</v>
      </c>
      <c r="J1711" t="s">
        <v>221</v>
      </c>
      <c r="K1711" t="s">
        <v>6654</v>
      </c>
      <c r="L1711" t="s">
        <v>6655</v>
      </c>
      <c r="M1711">
        <v>3.5208333330000001</v>
      </c>
      <c r="N1711">
        <v>0</v>
      </c>
      <c r="O1711">
        <v>39</v>
      </c>
      <c r="P1711">
        <v>0</v>
      </c>
      <c r="Q1711">
        <v>0</v>
      </c>
      <c r="R1711">
        <v>0</v>
      </c>
      <c r="S1711">
        <v>137.3125</v>
      </c>
      <c r="T1711">
        <v>0</v>
      </c>
      <c r="U1711">
        <v>0</v>
      </c>
    </row>
    <row r="1712" spans="1:21" x14ac:dyDescent="0.25">
      <c r="A1712" t="s">
        <v>6656</v>
      </c>
      <c r="B1712">
        <v>1</v>
      </c>
      <c r="C1712" t="s">
        <v>78</v>
      </c>
      <c r="D1712" t="s">
        <v>125</v>
      </c>
      <c r="E1712" t="s">
        <v>6657</v>
      </c>
      <c r="F1712" t="s">
        <v>231</v>
      </c>
      <c r="G1712" t="s">
        <v>71</v>
      </c>
      <c r="H1712" t="s">
        <v>136</v>
      </c>
      <c r="I1712" t="s">
        <v>22</v>
      </c>
      <c r="J1712" t="s">
        <v>131</v>
      </c>
      <c r="K1712" t="s">
        <v>6658</v>
      </c>
      <c r="L1712" t="s">
        <v>6659</v>
      </c>
      <c r="M1712">
        <v>3.5750000000000002</v>
      </c>
      <c r="N1712">
        <v>0</v>
      </c>
      <c r="O1712">
        <v>6</v>
      </c>
      <c r="P1712">
        <v>0</v>
      </c>
      <c r="Q1712">
        <v>0</v>
      </c>
      <c r="R1712">
        <v>0</v>
      </c>
      <c r="S1712">
        <v>21.45</v>
      </c>
      <c r="T1712">
        <v>0</v>
      </c>
      <c r="U1712">
        <v>0</v>
      </c>
    </row>
    <row r="1713" spans="1:21" x14ac:dyDescent="0.25">
      <c r="A1713" t="s">
        <v>6660</v>
      </c>
      <c r="B1713">
        <v>1</v>
      </c>
      <c r="C1713" t="s">
        <v>78</v>
      </c>
      <c r="D1713" t="s">
        <v>89</v>
      </c>
      <c r="E1713" t="s">
        <v>2152</v>
      </c>
      <c r="F1713" t="s">
        <v>166</v>
      </c>
      <c r="G1713" t="s">
        <v>72</v>
      </c>
      <c r="H1713" t="s">
        <v>136</v>
      </c>
      <c r="I1713" t="s">
        <v>22</v>
      </c>
      <c r="J1713" t="s">
        <v>131</v>
      </c>
      <c r="K1713" t="s">
        <v>6661</v>
      </c>
      <c r="L1713" t="s">
        <v>6662</v>
      </c>
      <c r="M1713">
        <v>1.2108333330000001</v>
      </c>
      <c r="N1713">
        <v>5</v>
      </c>
      <c r="O1713">
        <v>12</v>
      </c>
      <c r="P1713">
        <v>72</v>
      </c>
      <c r="Q1713">
        <v>68</v>
      </c>
      <c r="R1713">
        <v>6.0541669999999996</v>
      </c>
      <c r="S1713">
        <v>14.53</v>
      </c>
      <c r="T1713">
        <v>87.18</v>
      </c>
      <c r="U1713">
        <v>82.336667000000006</v>
      </c>
    </row>
    <row r="1714" spans="1:21" x14ac:dyDescent="0.25">
      <c r="A1714" t="s">
        <v>6663</v>
      </c>
      <c r="B1714">
        <v>1</v>
      </c>
      <c r="C1714" t="s">
        <v>78</v>
      </c>
      <c r="D1714" t="s">
        <v>89</v>
      </c>
      <c r="E1714" t="s">
        <v>6664</v>
      </c>
      <c r="F1714" t="s">
        <v>166</v>
      </c>
      <c r="G1714" t="s">
        <v>72</v>
      </c>
      <c r="H1714" t="s">
        <v>136</v>
      </c>
      <c r="I1714" t="s">
        <v>22</v>
      </c>
      <c r="J1714" t="s">
        <v>131</v>
      </c>
      <c r="K1714" t="s">
        <v>6665</v>
      </c>
      <c r="L1714" t="s">
        <v>6666</v>
      </c>
      <c r="M1714">
        <v>0.59250000000000003</v>
      </c>
      <c r="N1714">
        <v>3</v>
      </c>
      <c r="O1714">
        <v>2</v>
      </c>
      <c r="P1714">
        <v>1</v>
      </c>
      <c r="Q1714">
        <v>0</v>
      </c>
      <c r="R1714">
        <v>1.7775000000000001</v>
      </c>
      <c r="S1714">
        <v>1.1850000000000001</v>
      </c>
      <c r="T1714">
        <v>0.59250000000000003</v>
      </c>
      <c r="U1714">
        <v>0</v>
      </c>
    </row>
    <row r="1715" spans="1:21" x14ac:dyDescent="0.25">
      <c r="A1715" t="s">
        <v>6667</v>
      </c>
      <c r="B1715">
        <v>1</v>
      </c>
      <c r="C1715" t="s">
        <v>78</v>
      </c>
      <c r="D1715" t="s">
        <v>125</v>
      </c>
      <c r="E1715" t="s">
        <v>6668</v>
      </c>
      <c r="F1715" t="s">
        <v>247</v>
      </c>
      <c r="G1715" t="s">
        <v>71</v>
      </c>
      <c r="H1715" t="s">
        <v>136</v>
      </c>
      <c r="I1715" t="s">
        <v>22</v>
      </c>
      <c r="J1715" t="s">
        <v>221</v>
      </c>
      <c r="K1715" t="s">
        <v>6669</v>
      </c>
      <c r="L1715" t="s">
        <v>6670</v>
      </c>
      <c r="M1715">
        <v>8.0574999999999992</v>
      </c>
      <c r="N1715">
        <v>2</v>
      </c>
      <c r="O1715">
        <v>741</v>
      </c>
      <c r="P1715">
        <v>0</v>
      </c>
      <c r="Q1715">
        <v>0</v>
      </c>
      <c r="R1715">
        <v>16.114999999999998</v>
      </c>
      <c r="S1715">
        <v>5970.6075000000001</v>
      </c>
      <c r="T1715">
        <v>0</v>
      </c>
      <c r="U1715">
        <v>0</v>
      </c>
    </row>
    <row r="1716" spans="1:21" x14ac:dyDescent="0.25">
      <c r="A1716" t="s">
        <v>6671</v>
      </c>
      <c r="B1716">
        <v>1</v>
      </c>
      <c r="C1716" t="s">
        <v>78</v>
      </c>
      <c r="D1716" t="s">
        <v>125</v>
      </c>
      <c r="E1716" t="s">
        <v>6668</v>
      </c>
      <c r="F1716" t="s">
        <v>247</v>
      </c>
      <c r="G1716" t="s">
        <v>71</v>
      </c>
      <c r="H1716" t="s">
        <v>136</v>
      </c>
      <c r="I1716" t="s">
        <v>22</v>
      </c>
      <c r="J1716" t="s">
        <v>221</v>
      </c>
      <c r="K1716" t="s">
        <v>6672</v>
      </c>
      <c r="L1716" t="s">
        <v>6673</v>
      </c>
      <c r="M1716">
        <v>9.1608333329999994</v>
      </c>
      <c r="N1716">
        <v>2</v>
      </c>
      <c r="O1716">
        <v>741</v>
      </c>
      <c r="P1716">
        <v>0</v>
      </c>
      <c r="Q1716">
        <v>0</v>
      </c>
      <c r="R1716">
        <v>18.321667000000001</v>
      </c>
      <c r="S1716">
        <v>6788.1774999999998</v>
      </c>
      <c r="T1716">
        <v>0</v>
      </c>
      <c r="U1716">
        <v>0</v>
      </c>
    </row>
    <row r="1717" spans="1:21" x14ac:dyDescent="0.25">
      <c r="A1717" t="s">
        <v>6674</v>
      </c>
      <c r="B1717">
        <v>1</v>
      </c>
      <c r="C1717" t="s">
        <v>78</v>
      </c>
      <c r="D1717" t="s">
        <v>95</v>
      </c>
      <c r="E1717" t="s">
        <v>6675</v>
      </c>
      <c r="F1717" t="s">
        <v>780</v>
      </c>
      <c r="G1717" t="s">
        <v>71</v>
      </c>
      <c r="H1717" t="s">
        <v>136</v>
      </c>
      <c r="I1717" t="s">
        <v>22</v>
      </c>
      <c r="J1717" t="s">
        <v>131</v>
      </c>
      <c r="K1717" t="s">
        <v>6676</v>
      </c>
      <c r="L1717" t="s">
        <v>6677</v>
      </c>
      <c r="M1717">
        <v>1.1119444439999999</v>
      </c>
      <c r="N1717">
        <v>0</v>
      </c>
      <c r="O1717">
        <v>15</v>
      </c>
      <c r="P1717">
        <v>0</v>
      </c>
      <c r="Q1717">
        <v>0</v>
      </c>
      <c r="R1717">
        <v>0</v>
      </c>
      <c r="S1717">
        <v>16.679167</v>
      </c>
      <c r="T1717">
        <v>0</v>
      </c>
      <c r="U1717">
        <v>0</v>
      </c>
    </row>
    <row r="1718" spans="1:21" x14ac:dyDescent="0.25">
      <c r="A1718" t="s">
        <v>6678</v>
      </c>
      <c r="B1718">
        <v>1</v>
      </c>
      <c r="C1718" t="s">
        <v>78</v>
      </c>
      <c r="D1718" t="s">
        <v>125</v>
      </c>
      <c r="E1718" t="s">
        <v>6679</v>
      </c>
      <c r="F1718" t="s">
        <v>231</v>
      </c>
      <c r="G1718" t="s">
        <v>71</v>
      </c>
      <c r="H1718" t="s">
        <v>136</v>
      </c>
      <c r="I1718" t="s">
        <v>22</v>
      </c>
      <c r="J1718" t="s">
        <v>131</v>
      </c>
      <c r="K1718" t="s">
        <v>6680</v>
      </c>
      <c r="L1718" t="s">
        <v>6681</v>
      </c>
      <c r="M1718">
        <v>5.051388888</v>
      </c>
      <c r="N1718">
        <v>0</v>
      </c>
      <c r="O1718">
        <v>5</v>
      </c>
      <c r="P1718">
        <v>0</v>
      </c>
      <c r="Q1718">
        <v>0</v>
      </c>
      <c r="R1718">
        <v>0</v>
      </c>
      <c r="S1718">
        <v>25.256944000000001</v>
      </c>
      <c r="T1718">
        <v>0</v>
      </c>
      <c r="U1718">
        <v>0</v>
      </c>
    </row>
    <row r="1719" spans="1:21" x14ac:dyDescent="0.25">
      <c r="A1719" t="s">
        <v>6682</v>
      </c>
      <c r="B1719">
        <v>1</v>
      </c>
      <c r="C1719" t="s">
        <v>78</v>
      </c>
      <c r="D1719" t="s">
        <v>125</v>
      </c>
      <c r="E1719" t="s">
        <v>6683</v>
      </c>
      <c r="F1719" t="s">
        <v>231</v>
      </c>
      <c r="G1719" t="s">
        <v>71</v>
      </c>
      <c r="H1719" t="s">
        <v>136</v>
      </c>
      <c r="I1719" t="s">
        <v>22</v>
      </c>
      <c r="J1719" t="s">
        <v>131</v>
      </c>
      <c r="K1719" t="s">
        <v>6684</v>
      </c>
      <c r="L1719" t="s">
        <v>6685</v>
      </c>
      <c r="M1719">
        <v>0.83499999999999996</v>
      </c>
      <c r="N1719">
        <v>0</v>
      </c>
      <c r="O1719">
        <v>2</v>
      </c>
      <c r="P1719">
        <v>0</v>
      </c>
      <c r="Q1719">
        <v>0</v>
      </c>
      <c r="R1719">
        <v>0</v>
      </c>
      <c r="S1719">
        <v>1.67</v>
      </c>
      <c r="T1719">
        <v>0</v>
      </c>
      <c r="U1719">
        <v>0</v>
      </c>
    </row>
    <row r="1720" spans="1:21" x14ac:dyDescent="0.25">
      <c r="A1720" t="s">
        <v>6686</v>
      </c>
      <c r="B1720">
        <v>1</v>
      </c>
      <c r="C1720" t="s">
        <v>78</v>
      </c>
      <c r="D1720" t="s">
        <v>85</v>
      </c>
      <c r="E1720" t="s">
        <v>6687</v>
      </c>
      <c r="F1720" t="s">
        <v>231</v>
      </c>
      <c r="G1720" t="s">
        <v>71</v>
      </c>
      <c r="H1720" t="s">
        <v>136</v>
      </c>
      <c r="I1720" t="s">
        <v>22</v>
      </c>
      <c r="J1720" t="s">
        <v>131</v>
      </c>
      <c r="K1720" t="s">
        <v>6688</v>
      </c>
      <c r="L1720" t="s">
        <v>6689</v>
      </c>
      <c r="M1720">
        <v>7.7733333330000001</v>
      </c>
      <c r="N1720">
        <v>0</v>
      </c>
      <c r="O1720">
        <v>1</v>
      </c>
      <c r="P1720">
        <v>0</v>
      </c>
      <c r="Q1720">
        <v>0</v>
      </c>
      <c r="R1720">
        <v>0</v>
      </c>
      <c r="S1720">
        <v>7.773333</v>
      </c>
      <c r="T1720">
        <v>0</v>
      </c>
      <c r="U1720">
        <v>0</v>
      </c>
    </row>
    <row r="1721" spans="1:21" x14ac:dyDescent="0.25">
      <c r="A1721" t="s">
        <v>6690</v>
      </c>
      <c r="B1721">
        <v>1</v>
      </c>
      <c r="C1721" t="s">
        <v>78</v>
      </c>
      <c r="D1721" t="s">
        <v>101</v>
      </c>
      <c r="E1721" t="s">
        <v>6691</v>
      </c>
      <c r="F1721" t="s">
        <v>166</v>
      </c>
      <c r="G1721" t="s">
        <v>72</v>
      </c>
      <c r="H1721" t="s">
        <v>136</v>
      </c>
      <c r="I1721" t="s">
        <v>22</v>
      </c>
      <c r="J1721" t="s">
        <v>131</v>
      </c>
      <c r="K1721" t="s">
        <v>6692</v>
      </c>
      <c r="L1721" t="s">
        <v>6693</v>
      </c>
      <c r="M1721">
        <v>0.94750000000000001</v>
      </c>
      <c r="N1721">
        <v>19</v>
      </c>
      <c r="O1721">
        <v>7</v>
      </c>
      <c r="P1721">
        <v>3</v>
      </c>
      <c r="Q1721">
        <v>0</v>
      </c>
      <c r="R1721">
        <v>18.002500000000001</v>
      </c>
      <c r="S1721">
        <v>6.6325000000000003</v>
      </c>
      <c r="T1721">
        <v>2.8424999999999998</v>
      </c>
      <c r="U1721">
        <v>0</v>
      </c>
    </row>
    <row r="1722" spans="1:21" x14ac:dyDescent="0.25">
      <c r="A1722" t="s">
        <v>6694</v>
      </c>
      <c r="B1722">
        <v>1</v>
      </c>
      <c r="C1722" t="s">
        <v>78</v>
      </c>
      <c r="D1722" t="s">
        <v>101</v>
      </c>
      <c r="E1722" t="s">
        <v>6695</v>
      </c>
      <c r="F1722" t="s">
        <v>166</v>
      </c>
      <c r="G1722" t="s">
        <v>72</v>
      </c>
      <c r="H1722" t="s">
        <v>136</v>
      </c>
      <c r="I1722" t="s">
        <v>22</v>
      </c>
      <c r="J1722" t="s">
        <v>131</v>
      </c>
      <c r="K1722" t="s">
        <v>6696</v>
      </c>
      <c r="L1722" t="s">
        <v>6697</v>
      </c>
      <c r="M1722">
        <v>0.37222222199999999</v>
      </c>
      <c r="N1722">
        <v>29</v>
      </c>
      <c r="O1722">
        <v>1775</v>
      </c>
      <c r="P1722">
        <v>3</v>
      </c>
      <c r="Q1722">
        <v>48</v>
      </c>
      <c r="R1722">
        <v>10.794444</v>
      </c>
      <c r="S1722">
        <v>660.69444399999998</v>
      </c>
      <c r="T1722">
        <v>1.1166670000000001</v>
      </c>
      <c r="U1722">
        <v>17.866667</v>
      </c>
    </row>
    <row r="1723" spans="1:21" x14ac:dyDescent="0.25">
      <c r="A1723" t="s">
        <v>6698</v>
      </c>
      <c r="B1723">
        <v>1</v>
      </c>
      <c r="C1723" t="s">
        <v>78</v>
      </c>
      <c r="D1723" t="s">
        <v>101</v>
      </c>
      <c r="E1723" t="s">
        <v>6699</v>
      </c>
      <c r="F1723" t="s">
        <v>166</v>
      </c>
      <c r="G1723" t="s">
        <v>72</v>
      </c>
      <c r="H1723" t="s">
        <v>136</v>
      </c>
      <c r="I1723" t="s">
        <v>22</v>
      </c>
      <c r="J1723" t="s">
        <v>131</v>
      </c>
      <c r="K1723" t="s">
        <v>6700</v>
      </c>
      <c r="L1723" t="s">
        <v>6701</v>
      </c>
      <c r="M1723">
        <v>0.78305555500000001</v>
      </c>
      <c r="N1723">
        <v>70</v>
      </c>
      <c r="O1723">
        <v>0</v>
      </c>
      <c r="P1723">
        <v>0</v>
      </c>
      <c r="Q1723">
        <v>2</v>
      </c>
      <c r="R1723">
        <v>54.813889000000003</v>
      </c>
      <c r="S1723">
        <v>0</v>
      </c>
      <c r="T1723">
        <v>0</v>
      </c>
      <c r="U1723">
        <v>1.566111</v>
      </c>
    </row>
    <row r="1724" spans="1:21" x14ac:dyDescent="0.25">
      <c r="A1724" t="s">
        <v>6702</v>
      </c>
      <c r="B1724">
        <v>1</v>
      </c>
      <c r="C1724" t="s">
        <v>78</v>
      </c>
      <c r="D1724" t="s">
        <v>81</v>
      </c>
      <c r="E1724" t="s">
        <v>6703</v>
      </c>
      <c r="F1724" t="s">
        <v>247</v>
      </c>
      <c r="G1724" t="s">
        <v>71</v>
      </c>
      <c r="H1724" t="s">
        <v>136</v>
      </c>
      <c r="I1724" t="s">
        <v>22</v>
      </c>
      <c r="J1724" t="s">
        <v>221</v>
      </c>
      <c r="K1724" t="s">
        <v>6704</v>
      </c>
      <c r="L1724" t="s">
        <v>6705</v>
      </c>
      <c r="M1724">
        <v>7.3666666660000004</v>
      </c>
      <c r="N1724">
        <v>0</v>
      </c>
      <c r="O1724">
        <v>8</v>
      </c>
      <c r="P1724">
        <v>0</v>
      </c>
      <c r="Q1724">
        <v>0</v>
      </c>
      <c r="R1724">
        <v>0</v>
      </c>
      <c r="S1724">
        <v>58.933332999999998</v>
      </c>
      <c r="T1724">
        <v>0</v>
      </c>
      <c r="U1724">
        <v>0</v>
      </c>
    </row>
    <row r="1725" spans="1:21" x14ac:dyDescent="0.25">
      <c r="A1725" t="s">
        <v>6706</v>
      </c>
      <c r="B1725">
        <v>1</v>
      </c>
      <c r="C1725" t="s">
        <v>78</v>
      </c>
      <c r="D1725" t="s">
        <v>80</v>
      </c>
      <c r="E1725" t="s">
        <v>6707</v>
      </c>
      <c r="F1725" t="s">
        <v>2201</v>
      </c>
      <c r="G1725" t="s">
        <v>71</v>
      </c>
      <c r="H1725" t="s">
        <v>136</v>
      </c>
      <c r="I1725" t="s">
        <v>22</v>
      </c>
      <c r="J1725" t="s">
        <v>221</v>
      </c>
      <c r="K1725" t="s">
        <v>6708</v>
      </c>
      <c r="L1725" t="s">
        <v>6709</v>
      </c>
      <c r="M1725">
        <v>5.6627777769999996</v>
      </c>
      <c r="N1725">
        <v>0</v>
      </c>
      <c r="O1725">
        <v>1272</v>
      </c>
      <c r="P1725">
        <v>0</v>
      </c>
      <c r="Q1725">
        <v>0</v>
      </c>
      <c r="R1725">
        <v>0</v>
      </c>
      <c r="S1725">
        <v>7203.0533320000004</v>
      </c>
      <c r="T1725">
        <v>0</v>
      </c>
      <c r="U1725">
        <v>0</v>
      </c>
    </row>
    <row r="1726" spans="1:21" x14ac:dyDescent="0.25">
      <c r="A1726" t="s">
        <v>6710</v>
      </c>
      <c r="B1726">
        <v>1</v>
      </c>
      <c r="C1726" t="s">
        <v>78</v>
      </c>
      <c r="D1726" t="s">
        <v>87</v>
      </c>
      <c r="E1726" t="s">
        <v>6711</v>
      </c>
      <c r="F1726" t="s">
        <v>934</v>
      </c>
      <c r="G1726" t="s">
        <v>71</v>
      </c>
      <c r="H1726" t="s">
        <v>136</v>
      </c>
      <c r="I1726" t="s">
        <v>22</v>
      </c>
      <c r="J1726" t="s">
        <v>131</v>
      </c>
      <c r="K1726" t="s">
        <v>6712</v>
      </c>
      <c r="L1726" t="s">
        <v>6713</v>
      </c>
      <c r="M1726">
        <v>2.7922222219999999</v>
      </c>
      <c r="N1726">
        <v>0</v>
      </c>
      <c r="O1726">
        <v>1</v>
      </c>
      <c r="P1726">
        <v>0</v>
      </c>
      <c r="Q1726">
        <v>0</v>
      </c>
      <c r="R1726">
        <v>0</v>
      </c>
      <c r="S1726">
        <v>2.7922220000000002</v>
      </c>
      <c r="T1726">
        <v>0</v>
      </c>
      <c r="U1726">
        <v>0</v>
      </c>
    </row>
    <row r="1727" spans="1:21" x14ac:dyDescent="0.25">
      <c r="A1727" t="s">
        <v>6714</v>
      </c>
      <c r="B1727">
        <v>1</v>
      </c>
      <c r="C1727" t="s">
        <v>78</v>
      </c>
      <c r="D1727" t="s">
        <v>82</v>
      </c>
      <c r="E1727" t="s">
        <v>6715</v>
      </c>
      <c r="F1727" t="s">
        <v>313</v>
      </c>
      <c r="G1727" t="s">
        <v>71</v>
      </c>
      <c r="H1727" t="s">
        <v>136</v>
      </c>
      <c r="I1727" t="s">
        <v>22</v>
      </c>
      <c r="J1727" t="s">
        <v>131</v>
      </c>
      <c r="K1727" t="s">
        <v>6716</v>
      </c>
      <c r="L1727" t="s">
        <v>6717</v>
      </c>
      <c r="M1727">
        <v>3.585555555</v>
      </c>
      <c r="N1727">
        <v>0</v>
      </c>
      <c r="O1727">
        <v>19</v>
      </c>
      <c r="P1727">
        <v>0</v>
      </c>
      <c r="Q1727">
        <v>0</v>
      </c>
      <c r="R1727">
        <v>0</v>
      </c>
      <c r="S1727">
        <v>68.125556000000003</v>
      </c>
      <c r="T1727">
        <v>0</v>
      </c>
      <c r="U1727">
        <v>0</v>
      </c>
    </row>
    <row r="1728" spans="1:21" x14ac:dyDescent="0.25">
      <c r="A1728" t="s">
        <v>6718</v>
      </c>
      <c r="B1728">
        <v>1</v>
      </c>
      <c r="C1728" t="s">
        <v>78</v>
      </c>
      <c r="D1728" t="s">
        <v>82</v>
      </c>
      <c r="E1728" t="s">
        <v>6719</v>
      </c>
      <c r="F1728" t="s">
        <v>2201</v>
      </c>
      <c r="G1728" t="s">
        <v>71</v>
      </c>
      <c r="H1728" t="s">
        <v>136</v>
      </c>
      <c r="I1728" t="s">
        <v>22</v>
      </c>
      <c r="J1728" t="s">
        <v>221</v>
      </c>
      <c r="K1728" t="s">
        <v>6720</v>
      </c>
      <c r="L1728" t="s">
        <v>6721</v>
      </c>
      <c r="M1728">
        <v>1.8519444439999999</v>
      </c>
      <c r="N1728">
        <v>0</v>
      </c>
      <c r="O1728">
        <v>1046</v>
      </c>
      <c r="P1728">
        <v>0</v>
      </c>
      <c r="Q1728">
        <v>12</v>
      </c>
      <c r="R1728">
        <v>0</v>
      </c>
      <c r="S1728">
        <v>1937.1338880000001</v>
      </c>
      <c r="T1728">
        <v>0</v>
      </c>
      <c r="U1728">
        <v>22.223333</v>
      </c>
    </row>
    <row r="1729" spans="1:21" x14ac:dyDescent="0.25">
      <c r="A1729" t="s">
        <v>6722</v>
      </c>
      <c r="B1729">
        <v>1</v>
      </c>
      <c r="C1729" t="s">
        <v>78</v>
      </c>
      <c r="D1729" t="s">
        <v>88</v>
      </c>
      <c r="E1729" t="s">
        <v>6723</v>
      </c>
      <c r="F1729" t="s">
        <v>847</v>
      </c>
      <c r="G1729" t="s">
        <v>71</v>
      </c>
      <c r="H1729" t="s">
        <v>136</v>
      </c>
      <c r="I1729" t="s">
        <v>22</v>
      </c>
      <c r="J1729" t="s">
        <v>131</v>
      </c>
      <c r="K1729" t="s">
        <v>6724</v>
      </c>
      <c r="L1729" t="s">
        <v>6725</v>
      </c>
      <c r="M1729">
        <v>13.949722222</v>
      </c>
      <c r="N1729">
        <v>0</v>
      </c>
      <c r="O1729">
        <v>6</v>
      </c>
      <c r="P1729">
        <v>0</v>
      </c>
      <c r="Q1729">
        <v>0</v>
      </c>
      <c r="R1729">
        <v>0</v>
      </c>
      <c r="S1729">
        <v>83.698333000000005</v>
      </c>
      <c r="T1729">
        <v>0</v>
      </c>
      <c r="U1729">
        <v>0</v>
      </c>
    </row>
    <row r="1730" spans="1:21" x14ac:dyDescent="0.25">
      <c r="A1730" t="s">
        <v>6726</v>
      </c>
      <c r="B1730">
        <v>1</v>
      </c>
      <c r="C1730" t="s">
        <v>78</v>
      </c>
      <c r="D1730" t="s">
        <v>83</v>
      </c>
      <c r="E1730" t="s">
        <v>6727</v>
      </c>
      <c r="F1730" t="s">
        <v>313</v>
      </c>
      <c r="G1730" t="s">
        <v>71</v>
      </c>
      <c r="H1730" t="s">
        <v>136</v>
      </c>
      <c r="I1730" t="s">
        <v>22</v>
      </c>
      <c r="J1730" t="s">
        <v>131</v>
      </c>
      <c r="K1730" t="s">
        <v>6728</v>
      </c>
      <c r="L1730" t="s">
        <v>6729</v>
      </c>
      <c r="M1730">
        <v>2.9424999999999999</v>
      </c>
      <c r="N1730">
        <v>0</v>
      </c>
      <c r="O1730">
        <v>116</v>
      </c>
      <c r="P1730">
        <v>0</v>
      </c>
      <c r="Q1730">
        <v>0</v>
      </c>
      <c r="R1730">
        <v>0</v>
      </c>
      <c r="S1730">
        <v>341.33</v>
      </c>
      <c r="T1730">
        <v>0</v>
      </c>
      <c r="U1730">
        <v>0</v>
      </c>
    </row>
    <row r="1731" spans="1:21" x14ac:dyDescent="0.25">
      <c r="A1731" t="s">
        <v>6730</v>
      </c>
      <c r="B1731">
        <v>1</v>
      </c>
      <c r="C1731" t="s">
        <v>78</v>
      </c>
      <c r="D1731" t="s">
        <v>94</v>
      </c>
      <c r="E1731" t="s">
        <v>6731</v>
      </c>
      <c r="F1731" t="s">
        <v>934</v>
      </c>
      <c r="G1731" t="s">
        <v>71</v>
      </c>
      <c r="H1731" t="s">
        <v>136</v>
      </c>
      <c r="I1731" t="s">
        <v>22</v>
      </c>
      <c r="J1731" t="s">
        <v>131</v>
      </c>
      <c r="K1731" t="s">
        <v>6732</v>
      </c>
      <c r="L1731" t="s">
        <v>6733</v>
      </c>
      <c r="M1731">
        <v>1.758888888</v>
      </c>
      <c r="N1731">
        <v>0</v>
      </c>
      <c r="O1731">
        <v>2</v>
      </c>
      <c r="P1731">
        <v>0</v>
      </c>
      <c r="Q1731">
        <v>0</v>
      </c>
      <c r="R1731">
        <v>0</v>
      </c>
      <c r="S1731">
        <v>3.5177779999999998</v>
      </c>
      <c r="T1731">
        <v>0</v>
      </c>
      <c r="U1731">
        <v>0</v>
      </c>
    </row>
    <row r="1732" spans="1:21" x14ac:dyDescent="0.25">
      <c r="A1732" t="s">
        <v>6734</v>
      </c>
      <c r="B1732">
        <v>1</v>
      </c>
      <c r="C1732" t="s">
        <v>78</v>
      </c>
      <c r="D1732" t="s">
        <v>89</v>
      </c>
      <c r="E1732" t="s">
        <v>6735</v>
      </c>
      <c r="F1732" t="s">
        <v>4789</v>
      </c>
      <c r="G1732" t="s">
        <v>76</v>
      </c>
      <c r="H1732" t="s">
        <v>136</v>
      </c>
      <c r="I1732" t="s">
        <v>22</v>
      </c>
      <c r="J1732" t="s">
        <v>131</v>
      </c>
      <c r="K1732" t="s">
        <v>6736</v>
      </c>
      <c r="L1732" t="s">
        <v>6737</v>
      </c>
      <c r="M1732">
        <v>0.867027777</v>
      </c>
      <c r="N1732">
        <v>10</v>
      </c>
      <c r="O1732">
        <v>9066</v>
      </c>
      <c r="P1732">
        <v>99</v>
      </c>
      <c r="Q1732">
        <v>1046</v>
      </c>
      <c r="R1732">
        <v>8.6702779999999997</v>
      </c>
      <c r="S1732">
        <v>7860.4738260000004</v>
      </c>
      <c r="T1732">
        <v>85.835750000000004</v>
      </c>
      <c r="U1732">
        <v>906.91105500000003</v>
      </c>
    </row>
    <row r="1733" spans="1:21" x14ac:dyDescent="0.25">
      <c r="A1733" t="s">
        <v>6738</v>
      </c>
      <c r="B1733">
        <v>1</v>
      </c>
      <c r="C1733" t="s">
        <v>78</v>
      </c>
      <c r="D1733" t="s">
        <v>81</v>
      </c>
      <c r="E1733" t="s">
        <v>6739</v>
      </c>
      <c r="F1733" t="s">
        <v>231</v>
      </c>
      <c r="G1733" t="s">
        <v>71</v>
      </c>
      <c r="H1733" t="s">
        <v>136</v>
      </c>
      <c r="I1733" t="s">
        <v>22</v>
      </c>
      <c r="J1733" t="s">
        <v>131</v>
      </c>
      <c r="K1733" t="s">
        <v>6740</v>
      </c>
      <c r="L1733" t="s">
        <v>6741</v>
      </c>
      <c r="M1733">
        <v>5.8736111109999998</v>
      </c>
      <c r="N1733">
        <v>0</v>
      </c>
      <c r="O1733">
        <v>4</v>
      </c>
      <c r="P1733">
        <v>0</v>
      </c>
      <c r="Q1733">
        <v>0</v>
      </c>
      <c r="R1733">
        <v>0</v>
      </c>
      <c r="S1733">
        <v>23.494444000000001</v>
      </c>
      <c r="T1733">
        <v>0</v>
      </c>
      <c r="U1733">
        <v>0</v>
      </c>
    </row>
    <row r="1734" spans="1:21" x14ac:dyDescent="0.25">
      <c r="A1734" t="s">
        <v>6742</v>
      </c>
      <c r="B1734">
        <v>1</v>
      </c>
      <c r="C1734" t="s">
        <v>78</v>
      </c>
      <c r="D1734" t="s">
        <v>95</v>
      </c>
      <c r="E1734" t="s">
        <v>6743</v>
      </c>
      <c r="F1734" t="s">
        <v>296</v>
      </c>
      <c r="G1734" t="s">
        <v>72</v>
      </c>
      <c r="H1734" t="s">
        <v>136</v>
      </c>
      <c r="I1734" t="s">
        <v>22</v>
      </c>
      <c r="J1734" t="s">
        <v>221</v>
      </c>
      <c r="K1734" t="s">
        <v>6744</v>
      </c>
      <c r="L1734" t="s">
        <v>6745</v>
      </c>
      <c r="M1734">
        <v>2.2058905549999999</v>
      </c>
      <c r="N1734">
        <v>0</v>
      </c>
      <c r="O1734">
        <v>27</v>
      </c>
      <c r="P1734">
        <v>0</v>
      </c>
      <c r="Q1734">
        <v>92</v>
      </c>
      <c r="R1734">
        <v>0</v>
      </c>
      <c r="S1734">
        <v>59.559044999999998</v>
      </c>
      <c r="T1734">
        <v>0</v>
      </c>
      <c r="U1734">
        <v>202.94193100000001</v>
      </c>
    </row>
    <row r="1735" spans="1:21" x14ac:dyDescent="0.25">
      <c r="A1735" t="s">
        <v>6746</v>
      </c>
      <c r="B1735">
        <v>1</v>
      </c>
      <c r="C1735" t="s">
        <v>78</v>
      </c>
      <c r="D1735" t="s">
        <v>95</v>
      </c>
      <c r="E1735" t="s">
        <v>6743</v>
      </c>
      <c r="F1735" t="s">
        <v>296</v>
      </c>
      <c r="G1735" t="s">
        <v>72</v>
      </c>
      <c r="H1735" t="s">
        <v>136</v>
      </c>
      <c r="I1735" t="s">
        <v>22</v>
      </c>
      <c r="J1735" t="s">
        <v>221</v>
      </c>
      <c r="K1735" t="s">
        <v>6747</v>
      </c>
      <c r="L1735" t="s">
        <v>6748</v>
      </c>
      <c r="M1735">
        <v>3.7541294440000001</v>
      </c>
      <c r="N1735">
        <v>0</v>
      </c>
      <c r="O1735">
        <v>27</v>
      </c>
      <c r="P1735">
        <v>0</v>
      </c>
      <c r="Q1735">
        <v>92</v>
      </c>
      <c r="R1735">
        <v>0</v>
      </c>
      <c r="S1735">
        <v>101.36149500000001</v>
      </c>
      <c r="T1735">
        <v>0</v>
      </c>
      <c r="U1735">
        <v>345.379909</v>
      </c>
    </row>
    <row r="1736" spans="1:21" x14ac:dyDescent="0.25">
      <c r="A1736" t="s">
        <v>6749</v>
      </c>
      <c r="B1736">
        <v>1</v>
      </c>
      <c r="C1736" t="s">
        <v>78</v>
      </c>
      <c r="D1736" t="s">
        <v>95</v>
      </c>
      <c r="E1736" t="s">
        <v>6750</v>
      </c>
      <c r="F1736" t="s">
        <v>4929</v>
      </c>
      <c r="G1736" t="s">
        <v>71</v>
      </c>
      <c r="H1736" t="s">
        <v>136</v>
      </c>
      <c r="I1736" t="s">
        <v>22</v>
      </c>
      <c r="J1736" t="s">
        <v>131</v>
      </c>
      <c r="K1736" t="s">
        <v>6751</v>
      </c>
      <c r="L1736" t="s">
        <v>6752</v>
      </c>
      <c r="M1736">
        <v>3.08</v>
      </c>
      <c r="N1736">
        <v>0</v>
      </c>
      <c r="O1736">
        <v>5</v>
      </c>
      <c r="P1736">
        <v>0</v>
      </c>
      <c r="Q1736">
        <v>0</v>
      </c>
      <c r="R1736">
        <v>0</v>
      </c>
      <c r="S1736">
        <v>15.4</v>
      </c>
      <c r="T1736">
        <v>0</v>
      </c>
      <c r="U1736">
        <v>0</v>
      </c>
    </row>
    <row r="1737" spans="1:21" x14ac:dyDescent="0.25">
      <c r="A1737" t="s">
        <v>6753</v>
      </c>
      <c r="B1737">
        <v>1</v>
      </c>
      <c r="C1737" t="s">
        <v>78</v>
      </c>
      <c r="D1737" t="s">
        <v>95</v>
      </c>
      <c r="E1737" t="s">
        <v>6754</v>
      </c>
      <c r="F1737" t="s">
        <v>313</v>
      </c>
      <c r="G1737" t="s">
        <v>71</v>
      </c>
      <c r="H1737" t="s">
        <v>136</v>
      </c>
      <c r="I1737" t="s">
        <v>22</v>
      </c>
      <c r="J1737" t="s">
        <v>131</v>
      </c>
      <c r="K1737" t="s">
        <v>6755</v>
      </c>
      <c r="L1737" t="s">
        <v>6756</v>
      </c>
      <c r="M1737">
        <v>2.2025000000000001</v>
      </c>
      <c r="N1737">
        <v>0</v>
      </c>
      <c r="O1737">
        <v>98</v>
      </c>
      <c r="P1737">
        <v>0</v>
      </c>
      <c r="Q1737">
        <v>0</v>
      </c>
      <c r="R1737">
        <v>0</v>
      </c>
      <c r="S1737">
        <v>215.845</v>
      </c>
      <c r="T1737">
        <v>0</v>
      </c>
      <c r="U1737">
        <v>0</v>
      </c>
    </row>
    <row r="1738" spans="1:21" x14ac:dyDescent="0.25">
      <c r="A1738" t="s">
        <v>6757</v>
      </c>
      <c r="B1738">
        <v>1</v>
      </c>
      <c r="C1738" t="s">
        <v>78</v>
      </c>
      <c r="D1738" t="s">
        <v>95</v>
      </c>
      <c r="E1738" t="s">
        <v>6758</v>
      </c>
      <c r="F1738" t="s">
        <v>296</v>
      </c>
      <c r="G1738" t="s">
        <v>72</v>
      </c>
      <c r="H1738" t="s">
        <v>136</v>
      </c>
      <c r="I1738" t="s">
        <v>22</v>
      </c>
      <c r="J1738" t="s">
        <v>221</v>
      </c>
      <c r="K1738" t="s">
        <v>6759</v>
      </c>
      <c r="L1738" t="s">
        <v>6760</v>
      </c>
      <c r="M1738">
        <v>6.5844444439999998</v>
      </c>
      <c r="N1738">
        <v>0</v>
      </c>
      <c r="O1738">
        <v>737</v>
      </c>
      <c r="P1738">
        <v>0</v>
      </c>
      <c r="Q1738">
        <v>0</v>
      </c>
      <c r="R1738">
        <v>0</v>
      </c>
      <c r="S1738">
        <v>4852.7355550000002</v>
      </c>
      <c r="T1738">
        <v>0</v>
      </c>
      <c r="U1738">
        <v>0</v>
      </c>
    </row>
    <row r="1739" spans="1:21" x14ac:dyDescent="0.25">
      <c r="A1739" t="s">
        <v>6761</v>
      </c>
      <c r="B1739">
        <v>1</v>
      </c>
      <c r="C1739" t="s">
        <v>78</v>
      </c>
      <c r="D1739" t="s">
        <v>94</v>
      </c>
      <c r="E1739" t="s">
        <v>6762</v>
      </c>
      <c r="F1739" t="s">
        <v>166</v>
      </c>
      <c r="G1739" t="s">
        <v>72</v>
      </c>
      <c r="H1739" t="s">
        <v>136</v>
      </c>
      <c r="I1739" t="s">
        <v>22</v>
      </c>
      <c r="J1739" t="s">
        <v>131</v>
      </c>
      <c r="K1739" t="s">
        <v>6763</v>
      </c>
      <c r="L1739" t="s">
        <v>6764</v>
      </c>
      <c r="M1739">
        <v>1.0261111110000001</v>
      </c>
      <c r="N1739">
        <v>14</v>
      </c>
      <c r="O1739">
        <v>163</v>
      </c>
      <c r="P1739">
        <v>32</v>
      </c>
      <c r="Q1739">
        <v>712</v>
      </c>
      <c r="R1739">
        <v>14.365556</v>
      </c>
      <c r="S1739">
        <v>167.256111</v>
      </c>
      <c r="T1739">
        <v>32.835555999999997</v>
      </c>
      <c r="U1739">
        <v>730.59111099999996</v>
      </c>
    </row>
    <row r="1740" spans="1:21" x14ac:dyDescent="0.25">
      <c r="A1740" t="s">
        <v>6765</v>
      </c>
      <c r="B1740">
        <v>1</v>
      </c>
      <c r="C1740" t="s">
        <v>78</v>
      </c>
      <c r="D1740" t="s">
        <v>81</v>
      </c>
      <c r="E1740" t="s">
        <v>6766</v>
      </c>
      <c r="F1740" t="s">
        <v>247</v>
      </c>
      <c r="G1740" t="s">
        <v>71</v>
      </c>
      <c r="H1740" t="s">
        <v>136</v>
      </c>
      <c r="I1740" t="s">
        <v>22</v>
      </c>
      <c r="J1740" t="s">
        <v>221</v>
      </c>
      <c r="K1740" t="s">
        <v>6767</v>
      </c>
      <c r="L1740" t="s">
        <v>6768</v>
      </c>
      <c r="M1740">
        <v>6.352777777</v>
      </c>
      <c r="N1740">
        <v>0</v>
      </c>
      <c r="O1740">
        <v>311</v>
      </c>
      <c r="P1740">
        <v>0</v>
      </c>
      <c r="Q1740">
        <v>0</v>
      </c>
      <c r="R1740">
        <v>0</v>
      </c>
      <c r="S1740">
        <v>1975.7138890000001</v>
      </c>
      <c r="T1740">
        <v>0</v>
      </c>
      <c r="U1740">
        <v>0</v>
      </c>
    </row>
    <row r="1741" spans="1:21" x14ac:dyDescent="0.25">
      <c r="A1741" t="s">
        <v>6769</v>
      </c>
      <c r="B1741">
        <v>1</v>
      </c>
      <c r="C1741" t="s">
        <v>78</v>
      </c>
      <c r="D1741" t="s">
        <v>81</v>
      </c>
      <c r="E1741" t="s">
        <v>6770</v>
      </c>
      <c r="F1741" t="s">
        <v>231</v>
      </c>
      <c r="G1741" t="s">
        <v>71</v>
      </c>
      <c r="H1741" t="s">
        <v>136</v>
      </c>
      <c r="I1741" t="s">
        <v>22</v>
      </c>
      <c r="J1741" t="s">
        <v>131</v>
      </c>
      <c r="K1741" t="s">
        <v>6771</v>
      </c>
      <c r="L1741" t="s">
        <v>6772</v>
      </c>
      <c r="M1741">
        <v>1.6558333329999999</v>
      </c>
      <c r="N1741">
        <v>0</v>
      </c>
      <c r="O1741">
        <v>1</v>
      </c>
      <c r="P1741">
        <v>0</v>
      </c>
      <c r="Q1741">
        <v>0</v>
      </c>
      <c r="R1741">
        <v>0</v>
      </c>
      <c r="S1741">
        <v>1.6558330000000001</v>
      </c>
      <c r="T1741">
        <v>0</v>
      </c>
      <c r="U1741">
        <v>0</v>
      </c>
    </row>
    <row r="1742" spans="1:21" x14ac:dyDescent="0.25">
      <c r="A1742" t="s">
        <v>6773</v>
      </c>
      <c r="B1742">
        <v>1</v>
      </c>
      <c r="C1742" t="s">
        <v>78</v>
      </c>
      <c r="D1742" t="s">
        <v>88</v>
      </c>
      <c r="E1742" t="s">
        <v>6774</v>
      </c>
      <c r="F1742" t="s">
        <v>231</v>
      </c>
      <c r="G1742" t="s">
        <v>71</v>
      </c>
      <c r="H1742" t="s">
        <v>136</v>
      </c>
      <c r="I1742" t="s">
        <v>22</v>
      </c>
      <c r="J1742" t="s">
        <v>131</v>
      </c>
      <c r="K1742" t="s">
        <v>6775</v>
      </c>
      <c r="L1742" t="s">
        <v>6776</v>
      </c>
      <c r="M1742">
        <v>8.4119444439999995</v>
      </c>
      <c r="N1742">
        <v>0</v>
      </c>
      <c r="O1742">
        <v>9</v>
      </c>
      <c r="P1742">
        <v>0</v>
      </c>
      <c r="Q1742">
        <v>0</v>
      </c>
      <c r="R1742">
        <v>0</v>
      </c>
      <c r="S1742">
        <v>75.707499999999996</v>
      </c>
      <c r="T1742">
        <v>0</v>
      </c>
      <c r="U1742">
        <v>0</v>
      </c>
    </row>
    <row r="1743" spans="1:21" x14ac:dyDescent="0.25">
      <c r="A1743" t="s">
        <v>6777</v>
      </c>
      <c r="B1743">
        <v>1</v>
      </c>
      <c r="C1743" t="s">
        <v>78</v>
      </c>
      <c r="D1743" t="s">
        <v>93</v>
      </c>
      <c r="E1743" t="s">
        <v>6778</v>
      </c>
      <c r="F1743" t="s">
        <v>166</v>
      </c>
      <c r="G1743" t="s">
        <v>72</v>
      </c>
      <c r="H1743" t="s">
        <v>136</v>
      </c>
      <c r="I1743" t="s">
        <v>22</v>
      </c>
      <c r="J1743" t="s">
        <v>131</v>
      </c>
      <c r="K1743" t="s">
        <v>6779</v>
      </c>
      <c r="L1743" t="s">
        <v>6780</v>
      </c>
      <c r="M1743">
        <v>0.55036555499999995</v>
      </c>
      <c r="N1743">
        <v>13</v>
      </c>
      <c r="O1743">
        <v>288</v>
      </c>
      <c r="P1743">
        <v>33</v>
      </c>
      <c r="Q1743">
        <v>129</v>
      </c>
      <c r="R1743">
        <v>7.1547520000000002</v>
      </c>
      <c r="S1743">
        <v>158.50528</v>
      </c>
      <c r="T1743">
        <v>18.162063</v>
      </c>
      <c r="U1743">
        <v>70.997157000000001</v>
      </c>
    </row>
    <row r="1744" spans="1:21" x14ac:dyDescent="0.25">
      <c r="A1744" t="s">
        <v>6781</v>
      </c>
      <c r="B1744">
        <v>1</v>
      </c>
      <c r="C1744" t="s">
        <v>78</v>
      </c>
      <c r="D1744" t="s">
        <v>93</v>
      </c>
      <c r="E1744" t="s">
        <v>6778</v>
      </c>
      <c r="F1744" t="s">
        <v>166</v>
      </c>
      <c r="G1744" t="s">
        <v>72</v>
      </c>
      <c r="H1744" t="s">
        <v>136</v>
      </c>
      <c r="I1744" t="s">
        <v>22</v>
      </c>
      <c r="J1744" t="s">
        <v>131</v>
      </c>
      <c r="K1744" t="s">
        <v>6782</v>
      </c>
      <c r="L1744" t="s">
        <v>6783</v>
      </c>
      <c r="M1744">
        <v>1.7022222220000001</v>
      </c>
      <c r="N1744">
        <v>13</v>
      </c>
      <c r="O1744">
        <v>288</v>
      </c>
      <c r="P1744">
        <v>33</v>
      </c>
      <c r="Q1744">
        <v>129</v>
      </c>
      <c r="R1744">
        <v>22.128889000000001</v>
      </c>
      <c r="S1744">
        <v>490.24</v>
      </c>
      <c r="T1744">
        <v>56.173333</v>
      </c>
      <c r="U1744">
        <v>219.58666700000001</v>
      </c>
    </row>
    <row r="1745" spans="1:21" x14ac:dyDescent="0.25">
      <c r="A1745" t="s">
        <v>6784</v>
      </c>
      <c r="B1745">
        <v>1</v>
      </c>
      <c r="C1745" t="s">
        <v>78</v>
      </c>
      <c r="D1745" t="s">
        <v>82</v>
      </c>
      <c r="E1745" t="s">
        <v>6785</v>
      </c>
      <c r="F1745" t="s">
        <v>2201</v>
      </c>
      <c r="G1745" t="s">
        <v>71</v>
      </c>
      <c r="H1745" t="s">
        <v>136</v>
      </c>
      <c r="I1745" t="s">
        <v>22</v>
      </c>
      <c r="J1745" t="s">
        <v>221</v>
      </c>
      <c r="K1745" t="s">
        <v>6786</v>
      </c>
      <c r="L1745" t="s">
        <v>6787</v>
      </c>
      <c r="M1745">
        <v>1.3469638880000001</v>
      </c>
      <c r="N1745">
        <v>0</v>
      </c>
      <c r="O1745">
        <v>489</v>
      </c>
      <c r="P1745">
        <v>0</v>
      </c>
      <c r="Q1745">
        <v>13</v>
      </c>
      <c r="R1745">
        <v>0</v>
      </c>
      <c r="S1745">
        <v>658.66534100000001</v>
      </c>
      <c r="T1745">
        <v>0</v>
      </c>
      <c r="U1745">
        <v>17.510531</v>
      </c>
    </row>
    <row r="1746" spans="1:21" x14ac:dyDescent="0.25">
      <c r="A1746" t="s">
        <v>6788</v>
      </c>
      <c r="B1746">
        <v>1</v>
      </c>
      <c r="C1746" t="s">
        <v>78</v>
      </c>
      <c r="D1746" t="s">
        <v>82</v>
      </c>
      <c r="E1746" t="s">
        <v>6789</v>
      </c>
      <c r="F1746" t="s">
        <v>1569</v>
      </c>
      <c r="G1746" t="s">
        <v>71</v>
      </c>
      <c r="H1746" t="s">
        <v>136</v>
      </c>
      <c r="I1746" t="s">
        <v>22</v>
      </c>
      <c r="J1746" t="s">
        <v>131</v>
      </c>
      <c r="K1746" t="s">
        <v>6790</v>
      </c>
      <c r="L1746" t="s">
        <v>6791</v>
      </c>
      <c r="M1746">
        <v>0.46361111100000002</v>
      </c>
      <c r="N1746">
        <v>0</v>
      </c>
      <c r="O1746">
        <v>874</v>
      </c>
      <c r="P1746">
        <v>0</v>
      </c>
      <c r="Q1746">
        <v>16</v>
      </c>
      <c r="R1746">
        <v>0</v>
      </c>
      <c r="S1746">
        <v>405.19611099999997</v>
      </c>
      <c r="T1746">
        <v>0</v>
      </c>
      <c r="U1746">
        <v>7.4177780000000002</v>
      </c>
    </row>
    <row r="1747" spans="1:21" x14ac:dyDescent="0.25">
      <c r="A1747" t="s">
        <v>6792</v>
      </c>
      <c r="B1747">
        <v>1</v>
      </c>
      <c r="C1747" t="s">
        <v>78</v>
      </c>
      <c r="D1747" t="s">
        <v>81</v>
      </c>
      <c r="E1747" t="s">
        <v>6793</v>
      </c>
      <c r="F1747" t="s">
        <v>2201</v>
      </c>
      <c r="G1747" t="s">
        <v>71</v>
      </c>
      <c r="H1747" t="s">
        <v>136</v>
      </c>
      <c r="I1747" t="s">
        <v>22</v>
      </c>
      <c r="J1747" t="s">
        <v>221</v>
      </c>
      <c r="K1747" t="s">
        <v>6650</v>
      </c>
      <c r="L1747" t="s">
        <v>6794</v>
      </c>
      <c r="M1747">
        <v>3.9972500000000002</v>
      </c>
      <c r="N1747">
        <v>0</v>
      </c>
      <c r="O1747">
        <v>848</v>
      </c>
      <c r="P1747">
        <v>0</v>
      </c>
      <c r="Q1747">
        <v>0</v>
      </c>
      <c r="R1747">
        <v>0</v>
      </c>
      <c r="S1747">
        <v>3389.6680000000001</v>
      </c>
      <c r="T1747">
        <v>0</v>
      </c>
      <c r="U1747">
        <v>0</v>
      </c>
    </row>
    <row r="1748" spans="1:21" x14ac:dyDescent="0.25">
      <c r="A1748" t="s">
        <v>6795</v>
      </c>
      <c r="B1748">
        <v>1</v>
      </c>
      <c r="C1748" t="s">
        <v>78</v>
      </c>
      <c r="D1748" t="s">
        <v>83</v>
      </c>
      <c r="E1748" t="s">
        <v>6796</v>
      </c>
      <c r="F1748" t="s">
        <v>785</v>
      </c>
      <c r="G1748" t="s">
        <v>71</v>
      </c>
      <c r="H1748" t="s">
        <v>136</v>
      </c>
      <c r="I1748" t="s">
        <v>22</v>
      </c>
      <c r="J1748" t="s">
        <v>131</v>
      </c>
      <c r="K1748" t="s">
        <v>6797</v>
      </c>
      <c r="L1748" t="s">
        <v>6798</v>
      </c>
      <c r="M1748">
        <v>4.6377777770000002</v>
      </c>
      <c r="N1748">
        <v>0</v>
      </c>
      <c r="O1748">
        <v>27</v>
      </c>
      <c r="P1748">
        <v>0</v>
      </c>
      <c r="Q1748">
        <v>0</v>
      </c>
      <c r="R1748">
        <v>0</v>
      </c>
      <c r="S1748">
        <v>125.22</v>
      </c>
      <c r="T1748">
        <v>0</v>
      </c>
      <c r="U1748">
        <v>0</v>
      </c>
    </row>
    <row r="1749" spans="1:21" x14ac:dyDescent="0.25">
      <c r="A1749" t="s">
        <v>6799</v>
      </c>
      <c r="B1749">
        <v>1</v>
      </c>
      <c r="C1749" t="s">
        <v>78</v>
      </c>
      <c r="D1749" t="s">
        <v>94</v>
      </c>
      <c r="E1749" t="s">
        <v>6800</v>
      </c>
      <c r="F1749" t="s">
        <v>847</v>
      </c>
      <c r="G1749" t="s">
        <v>71</v>
      </c>
      <c r="H1749" t="s">
        <v>136</v>
      </c>
      <c r="I1749" t="s">
        <v>22</v>
      </c>
      <c r="J1749" t="s">
        <v>131</v>
      </c>
      <c r="K1749" t="s">
        <v>6801</v>
      </c>
      <c r="L1749" t="s">
        <v>6802</v>
      </c>
      <c r="M1749">
        <v>80.58</v>
      </c>
      <c r="N1749">
        <v>0</v>
      </c>
      <c r="O1749">
        <v>1</v>
      </c>
      <c r="P1749">
        <v>0</v>
      </c>
      <c r="Q1749">
        <v>0</v>
      </c>
      <c r="R1749">
        <v>0</v>
      </c>
      <c r="S1749">
        <v>80.58</v>
      </c>
      <c r="T1749">
        <v>0</v>
      </c>
      <c r="U1749">
        <v>0</v>
      </c>
    </row>
    <row r="1750" spans="1:21" x14ac:dyDescent="0.25">
      <c r="A1750" t="s">
        <v>6803</v>
      </c>
      <c r="B1750">
        <v>1</v>
      </c>
      <c r="C1750" t="s">
        <v>78</v>
      </c>
      <c r="D1750" t="s">
        <v>83</v>
      </c>
      <c r="E1750" t="s">
        <v>6804</v>
      </c>
      <c r="F1750" t="s">
        <v>934</v>
      </c>
      <c r="G1750" t="s">
        <v>71</v>
      </c>
      <c r="H1750" t="s">
        <v>136</v>
      </c>
      <c r="I1750" t="s">
        <v>22</v>
      </c>
      <c r="J1750" t="s">
        <v>131</v>
      </c>
      <c r="K1750" t="s">
        <v>6805</v>
      </c>
      <c r="L1750" t="s">
        <v>6806</v>
      </c>
      <c r="M1750">
        <v>1.2352777770000001</v>
      </c>
      <c r="N1750">
        <v>0</v>
      </c>
      <c r="O1750">
        <v>2</v>
      </c>
      <c r="P1750">
        <v>0</v>
      </c>
      <c r="Q1750">
        <v>0</v>
      </c>
      <c r="R1750">
        <v>0</v>
      </c>
      <c r="S1750">
        <v>2.4705560000000002</v>
      </c>
      <c r="T1750">
        <v>0</v>
      </c>
      <c r="U1750">
        <v>0</v>
      </c>
    </row>
    <row r="1751" spans="1:21" x14ac:dyDescent="0.25">
      <c r="A1751" t="s">
        <v>6807</v>
      </c>
      <c r="B1751">
        <v>1</v>
      </c>
      <c r="C1751" t="s">
        <v>78</v>
      </c>
      <c r="D1751" t="s">
        <v>101</v>
      </c>
      <c r="E1751" t="s">
        <v>6808</v>
      </c>
      <c r="F1751" t="s">
        <v>231</v>
      </c>
      <c r="G1751" t="s">
        <v>71</v>
      </c>
      <c r="H1751" t="s">
        <v>136</v>
      </c>
      <c r="I1751" t="s">
        <v>22</v>
      </c>
      <c r="J1751" t="s">
        <v>131</v>
      </c>
      <c r="K1751" t="s">
        <v>6809</v>
      </c>
      <c r="L1751" t="s">
        <v>6810</v>
      </c>
      <c r="M1751">
        <v>1.885555555</v>
      </c>
      <c r="N1751">
        <v>0</v>
      </c>
      <c r="O1751">
        <v>54</v>
      </c>
      <c r="P1751">
        <v>0</v>
      </c>
      <c r="Q1751">
        <v>0</v>
      </c>
      <c r="R1751">
        <v>0</v>
      </c>
      <c r="S1751">
        <v>101.82</v>
      </c>
      <c r="T1751">
        <v>0</v>
      </c>
      <c r="U1751">
        <v>0</v>
      </c>
    </row>
    <row r="1752" spans="1:21" x14ac:dyDescent="0.25">
      <c r="A1752" t="s">
        <v>6811</v>
      </c>
      <c r="B1752">
        <v>1</v>
      </c>
      <c r="C1752" t="s">
        <v>78</v>
      </c>
      <c r="D1752" t="s">
        <v>101</v>
      </c>
      <c r="E1752" t="s">
        <v>6812</v>
      </c>
      <c r="F1752" t="s">
        <v>226</v>
      </c>
      <c r="G1752" t="s">
        <v>72</v>
      </c>
      <c r="H1752" t="s">
        <v>136</v>
      </c>
      <c r="I1752" t="s">
        <v>22</v>
      </c>
      <c r="J1752" t="s">
        <v>131</v>
      </c>
      <c r="K1752" t="s">
        <v>6813</v>
      </c>
      <c r="L1752" t="s">
        <v>6814</v>
      </c>
      <c r="M1752">
        <v>3.8030555549999998</v>
      </c>
      <c r="N1752">
        <v>0</v>
      </c>
      <c r="O1752">
        <v>0</v>
      </c>
      <c r="P1752">
        <v>0</v>
      </c>
      <c r="Q1752">
        <v>7</v>
      </c>
      <c r="R1752">
        <v>0</v>
      </c>
      <c r="S1752">
        <v>0</v>
      </c>
      <c r="T1752">
        <v>0</v>
      </c>
      <c r="U1752">
        <v>26.621389000000001</v>
      </c>
    </row>
    <row r="1753" spans="1:21" x14ac:dyDescent="0.25">
      <c r="A1753" t="s">
        <v>6815</v>
      </c>
      <c r="B1753">
        <v>1</v>
      </c>
      <c r="C1753" t="s">
        <v>78</v>
      </c>
      <c r="D1753" t="s">
        <v>83</v>
      </c>
      <c r="E1753" t="s">
        <v>6816</v>
      </c>
      <c r="F1753" t="s">
        <v>847</v>
      </c>
      <c r="G1753" t="s">
        <v>71</v>
      </c>
      <c r="H1753" t="s">
        <v>136</v>
      </c>
      <c r="I1753" t="s">
        <v>22</v>
      </c>
      <c r="J1753" t="s">
        <v>131</v>
      </c>
      <c r="K1753" t="s">
        <v>6817</v>
      </c>
      <c r="L1753" t="s">
        <v>6818</v>
      </c>
      <c r="M1753">
        <v>31.974166665999999</v>
      </c>
      <c r="N1753">
        <v>0</v>
      </c>
      <c r="O1753">
        <v>9</v>
      </c>
      <c r="P1753">
        <v>0</v>
      </c>
      <c r="Q1753">
        <v>0</v>
      </c>
      <c r="R1753">
        <v>0</v>
      </c>
      <c r="S1753">
        <v>287.76749999999998</v>
      </c>
      <c r="T1753">
        <v>0</v>
      </c>
      <c r="U1753">
        <v>0</v>
      </c>
    </row>
    <row r="1754" spans="1:21" x14ac:dyDescent="0.25">
      <c r="A1754" t="s">
        <v>6819</v>
      </c>
      <c r="B1754">
        <v>1</v>
      </c>
      <c r="C1754" t="s">
        <v>78</v>
      </c>
      <c r="D1754" t="s">
        <v>86</v>
      </c>
      <c r="E1754" t="s">
        <v>6820</v>
      </c>
      <c r="F1754" t="s">
        <v>231</v>
      </c>
      <c r="G1754" t="s">
        <v>71</v>
      </c>
      <c r="H1754" t="s">
        <v>136</v>
      </c>
      <c r="I1754" t="s">
        <v>22</v>
      </c>
      <c r="J1754" t="s">
        <v>131</v>
      </c>
      <c r="K1754" t="s">
        <v>6821</v>
      </c>
      <c r="L1754" t="s">
        <v>6822</v>
      </c>
      <c r="M1754">
        <v>6.4313888879999999</v>
      </c>
      <c r="N1754">
        <v>0</v>
      </c>
      <c r="O1754">
        <v>3</v>
      </c>
      <c r="P1754">
        <v>0</v>
      </c>
      <c r="Q1754">
        <v>0</v>
      </c>
      <c r="R1754">
        <v>0</v>
      </c>
      <c r="S1754">
        <v>19.294167000000002</v>
      </c>
      <c r="T1754">
        <v>0</v>
      </c>
      <c r="U1754">
        <v>0</v>
      </c>
    </row>
    <row r="1755" spans="1:21" x14ac:dyDescent="0.25">
      <c r="A1755" t="s">
        <v>6823</v>
      </c>
      <c r="B1755">
        <v>1</v>
      </c>
      <c r="C1755" t="s">
        <v>78</v>
      </c>
      <c r="D1755" t="s">
        <v>83</v>
      </c>
      <c r="E1755" t="s">
        <v>6804</v>
      </c>
      <c r="F1755" t="s">
        <v>934</v>
      </c>
      <c r="G1755" t="s">
        <v>71</v>
      </c>
      <c r="H1755" t="s">
        <v>136</v>
      </c>
      <c r="I1755" t="s">
        <v>22</v>
      </c>
      <c r="J1755" t="s">
        <v>131</v>
      </c>
      <c r="K1755" t="s">
        <v>6824</v>
      </c>
      <c r="L1755" t="s">
        <v>6825</v>
      </c>
      <c r="M1755">
        <v>1.868333333</v>
      </c>
      <c r="N1755">
        <v>0</v>
      </c>
      <c r="O1755">
        <v>2</v>
      </c>
      <c r="P1755">
        <v>0</v>
      </c>
      <c r="Q1755">
        <v>0</v>
      </c>
      <c r="R1755">
        <v>0</v>
      </c>
      <c r="S1755">
        <v>3.7366670000000002</v>
      </c>
      <c r="T1755">
        <v>0</v>
      </c>
      <c r="U1755">
        <v>0</v>
      </c>
    </row>
    <row r="1756" spans="1:21" x14ac:dyDescent="0.25">
      <c r="A1756" t="s">
        <v>6826</v>
      </c>
      <c r="B1756">
        <v>1</v>
      </c>
      <c r="C1756" t="s">
        <v>78</v>
      </c>
      <c r="D1756" t="s">
        <v>89</v>
      </c>
      <c r="E1756" t="s">
        <v>6827</v>
      </c>
      <c r="F1756" t="s">
        <v>166</v>
      </c>
      <c r="G1756" t="s">
        <v>72</v>
      </c>
      <c r="H1756" t="s">
        <v>136</v>
      </c>
      <c r="I1756" t="s">
        <v>22</v>
      </c>
      <c r="J1756" t="s">
        <v>131</v>
      </c>
      <c r="K1756" t="s">
        <v>6828</v>
      </c>
      <c r="L1756" t="s">
        <v>6829</v>
      </c>
      <c r="M1756">
        <v>0.47027777700000001</v>
      </c>
      <c r="N1756">
        <v>3</v>
      </c>
      <c r="O1756">
        <v>8818</v>
      </c>
      <c r="P1756">
        <v>1</v>
      </c>
      <c r="Q1756">
        <v>38</v>
      </c>
      <c r="R1756">
        <v>1.410833</v>
      </c>
      <c r="S1756">
        <v>4146.9094379999997</v>
      </c>
      <c r="T1756">
        <v>0.47027799999999997</v>
      </c>
      <c r="U1756">
        <v>17.870556000000001</v>
      </c>
    </row>
    <row r="1757" spans="1:21" x14ac:dyDescent="0.25">
      <c r="A1757" t="s">
        <v>6830</v>
      </c>
      <c r="B1757">
        <v>1</v>
      </c>
      <c r="C1757" t="s">
        <v>78</v>
      </c>
      <c r="D1757" t="s">
        <v>83</v>
      </c>
      <c r="E1757" t="s">
        <v>6831</v>
      </c>
      <c r="F1757" t="s">
        <v>296</v>
      </c>
      <c r="G1757" t="s">
        <v>71</v>
      </c>
      <c r="H1757" t="s">
        <v>136</v>
      </c>
      <c r="I1757" t="s">
        <v>22</v>
      </c>
      <c r="J1757" t="s">
        <v>221</v>
      </c>
      <c r="K1757" t="s">
        <v>6832</v>
      </c>
      <c r="L1757" t="s">
        <v>6833</v>
      </c>
      <c r="M1757">
        <v>0.79444444400000003</v>
      </c>
      <c r="N1757">
        <v>0</v>
      </c>
      <c r="O1757">
        <v>1154</v>
      </c>
      <c r="P1757">
        <v>0</v>
      </c>
      <c r="Q1757">
        <v>0</v>
      </c>
      <c r="R1757">
        <v>0</v>
      </c>
      <c r="S1757">
        <v>916.78888800000004</v>
      </c>
      <c r="T1757">
        <v>0</v>
      </c>
      <c r="U1757">
        <v>0</v>
      </c>
    </row>
    <row r="1758" spans="1:21" x14ac:dyDescent="0.25">
      <c r="A1758" t="s">
        <v>6834</v>
      </c>
      <c r="B1758">
        <v>1</v>
      </c>
      <c r="C1758" t="s">
        <v>78</v>
      </c>
      <c r="D1758" t="s">
        <v>81</v>
      </c>
      <c r="E1758" t="s">
        <v>6835</v>
      </c>
      <c r="F1758" t="s">
        <v>847</v>
      </c>
      <c r="G1758" t="s">
        <v>71</v>
      </c>
      <c r="H1758" t="s">
        <v>136</v>
      </c>
      <c r="I1758" t="s">
        <v>22</v>
      </c>
      <c r="J1758" t="s">
        <v>131</v>
      </c>
      <c r="K1758" t="s">
        <v>6836</v>
      </c>
      <c r="L1758" t="s">
        <v>6837</v>
      </c>
      <c r="M1758">
        <v>7.3197222220000002</v>
      </c>
      <c r="N1758">
        <v>0</v>
      </c>
      <c r="O1758">
        <v>1</v>
      </c>
      <c r="P1758">
        <v>0</v>
      </c>
      <c r="Q1758">
        <v>0</v>
      </c>
      <c r="R1758">
        <v>0</v>
      </c>
      <c r="S1758">
        <v>7.3197219999999996</v>
      </c>
      <c r="T1758">
        <v>0</v>
      </c>
      <c r="U1758">
        <v>0</v>
      </c>
    </row>
    <row r="1759" spans="1:21" x14ac:dyDescent="0.25">
      <c r="A1759" t="s">
        <v>6838</v>
      </c>
      <c r="B1759">
        <v>1</v>
      </c>
      <c r="C1759" t="s">
        <v>78</v>
      </c>
      <c r="D1759" t="s">
        <v>94</v>
      </c>
      <c r="E1759" t="s">
        <v>6839</v>
      </c>
      <c r="F1759" t="s">
        <v>313</v>
      </c>
      <c r="G1759" t="s">
        <v>71</v>
      </c>
      <c r="H1759" t="s">
        <v>136</v>
      </c>
      <c r="I1759" t="s">
        <v>22</v>
      </c>
      <c r="J1759" t="s">
        <v>131</v>
      </c>
      <c r="K1759" t="s">
        <v>6840</v>
      </c>
      <c r="L1759" t="s">
        <v>6841</v>
      </c>
      <c r="M1759">
        <v>1.3525</v>
      </c>
      <c r="N1759">
        <v>0</v>
      </c>
      <c r="O1759">
        <v>257</v>
      </c>
      <c r="P1759">
        <v>0</v>
      </c>
      <c r="Q1759">
        <v>4</v>
      </c>
      <c r="R1759">
        <v>0</v>
      </c>
      <c r="S1759">
        <v>347.59249999999997</v>
      </c>
      <c r="T1759">
        <v>0</v>
      </c>
      <c r="U1759">
        <v>5.41</v>
      </c>
    </row>
    <row r="1760" spans="1:21" x14ac:dyDescent="0.25">
      <c r="A1760" t="s">
        <v>6842</v>
      </c>
      <c r="B1760">
        <v>1</v>
      </c>
      <c r="C1760" t="s">
        <v>78</v>
      </c>
      <c r="D1760" t="s">
        <v>95</v>
      </c>
      <c r="E1760" t="s">
        <v>6843</v>
      </c>
      <c r="F1760" t="s">
        <v>4196</v>
      </c>
      <c r="G1760" t="s">
        <v>71</v>
      </c>
      <c r="H1760" t="s">
        <v>136</v>
      </c>
      <c r="I1760" t="s">
        <v>22</v>
      </c>
      <c r="J1760" t="s">
        <v>131</v>
      </c>
      <c r="K1760" t="s">
        <v>6844</v>
      </c>
      <c r="L1760" t="s">
        <v>6845</v>
      </c>
      <c r="M1760">
        <v>4.6183333329999998</v>
      </c>
      <c r="N1760">
        <v>0</v>
      </c>
      <c r="O1760">
        <v>61</v>
      </c>
      <c r="P1760">
        <v>0</v>
      </c>
      <c r="Q1760">
        <v>0</v>
      </c>
      <c r="R1760">
        <v>0</v>
      </c>
      <c r="S1760">
        <v>281.71833299999997</v>
      </c>
      <c r="T1760">
        <v>0</v>
      </c>
      <c r="U1760">
        <v>0</v>
      </c>
    </row>
    <row r="1761" spans="1:21" x14ac:dyDescent="0.25">
      <c r="A1761" t="s">
        <v>6846</v>
      </c>
      <c r="B1761">
        <v>1</v>
      </c>
      <c r="C1761" t="s">
        <v>78</v>
      </c>
      <c r="D1761" t="s">
        <v>83</v>
      </c>
      <c r="E1761" t="s">
        <v>6847</v>
      </c>
      <c r="F1761" t="s">
        <v>785</v>
      </c>
      <c r="G1761" t="s">
        <v>71</v>
      </c>
      <c r="H1761" t="s">
        <v>136</v>
      </c>
      <c r="I1761" t="s">
        <v>22</v>
      </c>
      <c r="J1761" t="s">
        <v>131</v>
      </c>
      <c r="K1761" t="s">
        <v>6848</v>
      </c>
      <c r="L1761" t="s">
        <v>6849</v>
      </c>
      <c r="M1761">
        <v>1.9550000000000001</v>
      </c>
      <c r="N1761">
        <v>0</v>
      </c>
      <c r="O1761">
        <v>83</v>
      </c>
      <c r="P1761">
        <v>0</v>
      </c>
      <c r="Q1761">
        <v>0</v>
      </c>
      <c r="R1761">
        <v>0</v>
      </c>
      <c r="S1761">
        <v>162.26499999999999</v>
      </c>
      <c r="T1761">
        <v>0</v>
      </c>
      <c r="U1761">
        <v>0</v>
      </c>
    </row>
    <row r="1762" spans="1:21" x14ac:dyDescent="0.25">
      <c r="A1762" t="s">
        <v>6850</v>
      </c>
      <c r="B1762">
        <v>1</v>
      </c>
      <c r="C1762" t="s">
        <v>78</v>
      </c>
      <c r="D1762" t="s">
        <v>94</v>
      </c>
      <c r="E1762" t="s">
        <v>6851</v>
      </c>
      <c r="F1762" t="s">
        <v>934</v>
      </c>
      <c r="G1762" t="s">
        <v>71</v>
      </c>
      <c r="H1762" t="s">
        <v>136</v>
      </c>
      <c r="I1762" t="s">
        <v>22</v>
      </c>
      <c r="J1762" t="s">
        <v>131</v>
      </c>
      <c r="K1762" t="s">
        <v>6852</v>
      </c>
      <c r="L1762" t="s">
        <v>6853</v>
      </c>
      <c r="M1762">
        <v>2.3536111110000002</v>
      </c>
      <c r="N1762">
        <v>0</v>
      </c>
      <c r="O1762">
        <v>1</v>
      </c>
      <c r="P1762">
        <v>0</v>
      </c>
      <c r="Q1762">
        <v>0</v>
      </c>
      <c r="R1762">
        <v>0</v>
      </c>
      <c r="S1762">
        <v>2.3536109999999999</v>
      </c>
      <c r="T1762">
        <v>0</v>
      </c>
      <c r="U1762">
        <v>0</v>
      </c>
    </row>
    <row r="1763" spans="1:21" x14ac:dyDescent="0.25">
      <c r="A1763" t="s">
        <v>6854</v>
      </c>
      <c r="B1763">
        <v>1</v>
      </c>
      <c r="C1763" t="s">
        <v>78</v>
      </c>
      <c r="D1763" t="s">
        <v>89</v>
      </c>
      <c r="E1763" t="s">
        <v>6855</v>
      </c>
      <c r="F1763" t="s">
        <v>313</v>
      </c>
      <c r="G1763" t="s">
        <v>71</v>
      </c>
      <c r="H1763" t="s">
        <v>136</v>
      </c>
      <c r="I1763" t="s">
        <v>22</v>
      </c>
      <c r="J1763" t="s">
        <v>131</v>
      </c>
      <c r="K1763" t="s">
        <v>6856</v>
      </c>
      <c r="L1763" t="s">
        <v>6857</v>
      </c>
      <c r="M1763">
        <v>0.67361111100000004</v>
      </c>
      <c r="N1763">
        <v>0</v>
      </c>
      <c r="O1763">
        <v>56</v>
      </c>
      <c r="P1763">
        <v>0</v>
      </c>
      <c r="Q1763">
        <v>0</v>
      </c>
      <c r="R1763">
        <v>0</v>
      </c>
      <c r="S1763">
        <v>37.722222000000002</v>
      </c>
      <c r="T1763">
        <v>0</v>
      </c>
      <c r="U1763">
        <v>0</v>
      </c>
    </row>
    <row r="1764" spans="1:21" x14ac:dyDescent="0.25">
      <c r="A1764" t="s">
        <v>6858</v>
      </c>
      <c r="B1764">
        <v>1</v>
      </c>
      <c r="C1764" t="s">
        <v>79</v>
      </c>
      <c r="D1764" t="s">
        <v>123</v>
      </c>
      <c r="E1764" t="s">
        <v>6859</v>
      </c>
      <c r="F1764" t="s">
        <v>847</v>
      </c>
      <c r="G1764" t="s">
        <v>71</v>
      </c>
      <c r="H1764" t="s">
        <v>136</v>
      </c>
      <c r="I1764" t="s">
        <v>22</v>
      </c>
      <c r="J1764" t="s">
        <v>131</v>
      </c>
      <c r="K1764" t="s">
        <v>6860</v>
      </c>
      <c r="L1764" t="s">
        <v>6861</v>
      </c>
      <c r="M1764">
        <v>0.76166666599999999</v>
      </c>
      <c r="N1764">
        <v>0</v>
      </c>
      <c r="O1764">
        <v>4</v>
      </c>
      <c r="P1764">
        <v>0</v>
      </c>
      <c r="Q1764">
        <v>0</v>
      </c>
      <c r="R1764">
        <v>0</v>
      </c>
      <c r="S1764">
        <v>3.0466669999999998</v>
      </c>
      <c r="T1764">
        <v>0</v>
      </c>
      <c r="U1764">
        <v>0</v>
      </c>
    </row>
    <row r="1765" spans="1:21" x14ac:dyDescent="0.25">
      <c r="A1765" t="s">
        <v>6862</v>
      </c>
      <c r="B1765">
        <v>1</v>
      </c>
      <c r="C1765" t="s">
        <v>78</v>
      </c>
      <c r="D1765" t="s">
        <v>98</v>
      </c>
      <c r="E1765" t="s">
        <v>6863</v>
      </c>
      <c r="F1765" t="s">
        <v>780</v>
      </c>
      <c r="G1765" t="s">
        <v>71</v>
      </c>
      <c r="H1765" t="s">
        <v>136</v>
      </c>
      <c r="I1765" t="s">
        <v>22</v>
      </c>
      <c r="J1765" t="s">
        <v>131</v>
      </c>
      <c r="K1765" t="s">
        <v>6864</v>
      </c>
      <c r="L1765" t="s">
        <v>6865</v>
      </c>
      <c r="M1765">
        <v>0.66111111099999997</v>
      </c>
      <c r="N1765">
        <v>0</v>
      </c>
      <c r="O1765">
        <v>41</v>
      </c>
      <c r="P1765">
        <v>0</v>
      </c>
      <c r="Q1765">
        <v>0</v>
      </c>
      <c r="R1765">
        <v>0</v>
      </c>
      <c r="S1765">
        <v>27.105556</v>
      </c>
      <c r="T1765">
        <v>0</v>
      </c>
      <c r="U1765">
        <v>0</v>
      </c>
    </row>
    <row r="1766" spans="1:21" x14ac:dyDescent="0.25">
      <c r="A1766" t="s">
        <v>6866</v>
      </c>
      <c r="B1766">
        <v>1</v>
      </c>
      <c r="C1766" t="s">
        <v>78</v>
      </c>
      <c r="D1766" t="s">
        <v>98</v>
      </c>
      <c r="E1766" t="s">
        <v>6867</v>
      </c>
      <c r="F1766" t="s">
        <v>166</v>
      </c>
      <c r="G1766" t="s">
        <v>72</v>
      </c>
      <c r="H1766" t="s">
        <v>136</v>
      </c>
      <c r="I1766" t="s">
        <v>22</v>
      </c>
      <c r="J1766" t="s">
        <v>131</v>
      </c>
      <c r="K1766" t="s">
        <v>6868</v>
      </c>
      <c r="L1766" t="s">
        <v>6869</v>
      </c>
      <c r="M1766">
        <v>0.12944444399999999</v>
      </c>
      <c r="N1766">
        <v>13</v>
      </c>
      <c r="O1766">
        <v>1399</v>
      </c>
      <c r="P1766">
        <v>6</v>
      </c>
      <c r="Q1766">
        <v>7</v>
      </c>
      <c r="R1766">
        <v>1.6827780000000001</v>
      </c>
      <c r="S1766">
        <v>181.09277700000001</v>
      </c>
      <c r="T1766">
        <v>0.776667</v>
      </c>
      <c r="U1766">
        <v>0.906111</v>
      </c>
    </row>
    <row r="1767" spans="1:21" x14ac:dyDescent="0.25">
      <c r="A1767" t="s">
        <v>6870</v>
      </c>
      <c r="B1767">
        <v>1</v>
      </c>
      <c r="C1767" t="s">
        <v>78</v>
      </c>
      <c r="D1767" t="s">
        <v>98</v>
      </c>
      <c r="E1767" t="s">
        <v>6867</v>
      </c>
      <c r="F1767" t="s">
        <v>166</v>
      </c>
      <c r="G1767" t="s">
        <v>72</v>
      </c>
      <c r="H1767" t="s">
        <v>136</v>
      </c>
      <c r="I1767" t="s">
        <v>22</v>
      </c>
      <c r="J1767" t="s">
        <v>131</v>
      </c>
      <c r="K1767" t="s">
        <v>6871</v>
      </c>
      <c r="L1767" t="s">
        <v>6872</v>
      </c>
      <c r="M1767">
        <v>0.96416666600000001</v>
      </c>
      <c r="N1767">
        <v>13</v>
      </c>
      <c r="O1767">
        <v>1399</v>
      </c>
      <c r="P1767">
        <v>6</v>
      </c>
      <c r="Q1767">
        <v>7</v>
      </c>
      <c r="R1767">
        <v>12.534167</v>
      </c>
      <c r="S1767">
        <v>1348.869166</v>
      </c>
      <c r="T1767">
        <v>5.7850000000000001</v>
      </c>
      <c r="U1767">
        <v>6.7491669999999999</v>
      </c>
    </row>
    <row r="1768" spans="1:21" x14ac:dyDescent="0.25">
      <c r="A1768" t="s">
        <v>6873</v>
      </c>
      <c r="B1768">
        <v>1</v>
      </c>
      <c r="C1768" t="s">
        <v>78</v>
      </c>
      <c r="D1768" t="s">
        <v>98</v>
      </c>
      <c r="E1768" t="s">
        <v>6874</v>
      </c>
      <c r="F1768" t="s">
        <v>166</v>
      </c>
      <c r="G1768" t="s">
        <v>72</v>
      </c>
      <c r="H1768" t="s">
        <v>136</v>
      </c>
      <c r="I1768" t="s">
        <v>22</v>
      </c>
      <c r="J1768" t="s">
        <v>131</v>
      </c>
      <c r="K1768" t="s">
        <v>6875</v>
      </c>
      <c r="L1768" t="s">
        <v>6876</v>
      </c>
      <c r="M1768">
        <v>0.128075833</v>
      </c>
      <c r="N1768">
        <v>1</v>
      </c>
      <c r="O1768">
        <v>841</v>
      </c>
      <c r="P1768">
        <v>1</v>
      </c>
      <c r="Q1768">
        <v>16</v>
      </c>
      <c r="R1768">
        <v>0.128076</v>
      </c>
      <c r="S1768">
        <v>107.711776</v>
      </c>
      <c r="T1768">
        <v>0.128076</v>
      </c>
      <c r="U1768">
        <v>2.049213</v>
      </c>
    </row>
    <row r="1769" spans="1:21" x14ac:dyDescent="0.25">
      <c r="A1769" t="s">
        <v>6877</v>
      </c>
      <c r="B1769">
        <v>1</v>
      </c>
      <c r="C1769" t="s">
        <v>78</v>
      </c>
      <c r="D1769" t="s">
        <v>98</v>
      </c>
      <c r="E1769" t="s">
        <v>6867</v>
      </c>
      <c r="F1769" t="s">
        <v>166</v>
      </c>
      <c r="G1769" t="s">
        <v>72</v>
      </c>
      <c r="H1769" t="s">
        <v>136</v>
      </c>
      <c r="I1769" t="s">
        <v>22</v>
      </c>
      <c r="J1769" t="s">
        <v>131</v>
      </c>
      <c r="K1769" t="s">
        <v>6878</v>
      </c>
      <c r="L1769" t="s">
        <v>6879</v>
      </c>
      <c r="M1769">
        <v>0.35028611100000001</v>
      </c>
      <c r="N1769">
        <v>13</v>
      </c>
      <c r="O1769">
        <v>1399</v>
      </c>
      <c r="P1769">
        <v>6</v>
      </c>
      <c r="Q1769">
        <v>7</v>
      </c>
      <c r="R1769">
        <v>4.5537190000000001</v>
      </c>
      <c r="S1769">
        <v>490.05026900000001</v>
      </c>
      <c r="T1769">
        <v>2.1017169999999998</v>
      </c>
      <c r="U1769">
        <v>2.4520029999999999</v>
      </c>
    </row>
    <row r="1770" spans="1:21" x14ac:dyDescent="0.25">
      <c r="A1770" t="s">
        <v>6880</v>
      </c>
      <c r="B1770">
        <v>1</v>
      </c>
      <c r="C1770" t="s">
        <v>78</v>
      </c>
      <c r="D1770" t="s">
        <v>81</v>
      </c>
      <c r="E1770" t="s">
        <v>6881</v>
      </c>
      <c r="F1770" t="s">
        <v>231</v>
      </c>
      <c r="G1770" t="s">
        <v>71</v>
      </c>
      <c r="H1770" t="s">
        <v>136</v>
      </c>
      <c r="I1770" t="s">
        <v>22</v>
      </c>
      <c r="J1770" t="s">
        <v>131</v>
      </c>
      <c r="K1770" t="s">
        <v>6882</v>
      </c>
      <c r="L1770" t="s">
        <v>6883</v>
      </c>
      <c r="M1770">
        <v>7.3258333330000003</v>
      </c>
      <c r="N1770">
        <v>0</v>
      </c>
      <c r="O1770">
        <v>2</v>
      </c>
      <c r="P1770">
        <v>0</v>
      </c>
      <c r="Q1770">
        <v>0</v>
      </c>
      <c r="R1770">
        <v>0</v>
      </c>
      <c r="S1770">
        <v>14.651667</v>
      </c>
      <c r="T1770">
        <v>0</v>
      </c>
      <c r="U1770">
        <v>0</v>
      </c>
    </row>
    <row r="1771" spans="1:21" x14ac:dyDescent="0.25">
      <c r="A1771" t="s">
        <v>6884</v>
      </c>
      <c r="B1771">
        <v>1</v>
      </c>
      <c r="C1771" t="s">
        <v>79</v>
      </c>
      <c r="D1771" t="s">
        <v>108</v>
      </c>
      <c r="E1771" t="s">
        <v>6885</v>
      </c>
      <c r="F1771" t="s">
        <v>231</v>
      </c>
      <c r="G1771" t="s">
        <v>71</v>
      </c>
      <c r="H1771" t="s">
        <v>136</v>
      </c>
      <c r="I1771" t="s">
        <v>22</v>
      </c>
      <c r="J1771" t="s">
        <v>131</v>
      </c>
      <c r="K1771" t="s">
        <v>6886</v>
      </c>
      <c r="L1771" t="s">
        <v>6887</v>
      </c>
      <c r="M1771">
        <v>1.116666666</v>
      </c>
      <c r="N1771">
        <v>0</v>
      </c>
      <c r="O1771">
        <v>1</v>
      </c>
      <c r="P1771">
        <v>0</v>
      </c>
      <c r="Q1771">
        <v>0</v>
      </c>
      <c r="R1771">
        <v>0</v>
      </c>
      <c r="S1771">
        <v>1.1166670000000001</v>
      </c>
      <c r="T1771">
        <v>0</v>
      </c>
      <c r="U1771">
        <v>0</v>
      </c>
    </row>
    <row r="1772" spans="1:21" x14ac:dyDescent="0.25">
      <c r="A1772" t="s">
        <v>6888</v>
      </c>
      <c r="B1772">
        <v>1</v>
      </c>
      <c r="C1772" t="s">
        <v>78</v>
      </c>
      <c r="D1772" t="s">
        <v>98</v>
      </c>
      <c r="E1772" t="s">
        <v>6889</v>
      </c>
      <c r="F1772" t="s">
        <v>1527</v>
      </c>
      <c r="G1772" t="s">
        <v>72</v>
      </c>
      <c r="H1772" t="s">
        <v>136</v>
      </c>
      <c r="I1772" t="s">
        <v>22</v>
      </c>
      <c r="J1772" t="s">
        <v>131</v>
      </c>
      <c r="K1772" t="s">
        <v>6890</v>
      </c>
      <c r="L1772" t="s">
        <v>6891</v>
      </c>
      <c r="M1772">
        <v>1.258646111</v>
      </c>
      <c r="N1772">
        <v>0</v>
      </c>
      <c r="O1772">
        <v>262</v>
      </c>
      <c r="P1772">
        <v>0</v>
      </c>
      <c r="Q1772">
        <v>0</v>
      </c>
      <c r="R1772">
        <v>0</v>
      </c>
      <c r="S1772">
        <v>329.76528100000002</v>
      </c>
      <c r="T1772">
        <v>0</v>
      </c>
      <c r="U1772">
        <v>0</v>
      </c>
    </row>
    <row r="1773" spans="1:21" x14ac:dyDescent="0.25">
      <c r="A1773" t="s">
        <v>6892</v>
      </c>
      <c r="B1773">
        <v>1</v>
      </c>
      <c r="C1773" t="s">
        <v>78</v>
      </c>
      <c r="D1773" t="s">
        <v>94</v>
      </c>
      <c r="E1773" t="s">
        <v>2344</v>
      </c>
      <c r="F1773" t="s">
        <v>226</v>
      </c>
      <c r="G1773" t="s">
        <v>72</v>
      </c>
      <c r="H1773" t="s">
        <v>136</v>
      </c>
      <c r="I1773" t="s">
        <v>22</v>
      </c>
      <c r="J1773" t="s">
        <v>131</v>
      </c>
      <c r="K1773" t="s">
        <v>6893</v>
      </c>
      <c r="L1773" t="s">
        <v>6894</v>
      </c>
      <c r="M1773">
        <v>2.6980555549999998</v>
      </c>
      <c r="N1773">
        <v>0</v>
      </c>
      <c r="O1773">
        <v>7</v>
      </c>
      <c r="P1773">
        <v>2</v>
      </c>
      <c r="Q1773">
        <v>24</v>
      </c>
      <c r="R1773">
        <v>0</v>
      </c>
      <c r="S1773">
        <v>18.886389000000001</v>
      </c>
      <c r="T1773">
        <v>5.3961110000000003</v>
      </c>
      <c r="U1773">
        <v>64.753332999999998</v>
      </c>
    </row>
    <row r="1774" spans="1:21" x14ac:dyDescent="0.25">
      <c r="A1774" t="s">
        <v>6895</v>
      </c>
      <c r="B1774">
        <v>1</v>
      </c>
      <c r="C1774" t="s">
        <v>79</v>
      </c>
      <c r="D1774" t="s">
        <v>114</v>
      </c>
      <c r="E1774" t="s">
        <v>6896</v>
      </c>
      <c r="F1774" t="s">
        <v>231</v>
      </c>
      <c r="G1774" t="s">
        <v>71</v>
      </c>
      <c r="H1774" t="s">
        <v>136</v>
      </c>
      <c r="I1774" t="s">
        <v>22</v>
      </c>
      <c r="J1774" t="s">
        <v>131</v>
      </c>
      <c r="K1774" t="s">
        <v>6897</v>
      </c>
      <c r="L1774" t="s">
        <v>6898</v>
      </c>
      <c r="M1774">
        <v>1.1916666659999999</v>
      </c>
      <c r="N1774">
        <v>0</v>
      </c>
      <c r="O1774">
        <v>1</v>
      </c>
      <c r="P1774">
        <v>0</v>
      </c>
      <c r="Q1774">
        <v>0</v>
      </c>
      <c r="R1774">
        <v>0</v>
      </c>
      <c r="S1774">
        <v>1.191667</v>
      </c>
      <c r="T1774">
        <v>0</v>
      </c>
      <c r="U1774">
        <v>0</v>
      </c>
    </row>
    <row r="1775" spans="1:21" x14ac:dyDescent="0.25">
      <c r="A1775" t="s">
        <v>6899</v>
      </c>
      <c r="B1775">
        <v>1</v>
      </c>
      <c r="C1775" t="s">
        <v>78</v>
      </c>
      <c r="D1775" t="s">
        <v>81</v>
      </c>
      <c r="E1775" t="s">
        <v>6881</v>
      </c>
      <c r="F1775" t="s">
        <v>847</v>
      </c>
      <c r="G1775" t="s">
        <v>71</v>
      </c>
      <c r="H1775" t="s">
        <v>136</v>
      </c>
      <c r="I1775" t="s">
        <v>22</v>
      </c>
      <c r="J1775" t="s">
        <v>131</v>
      </c>
      <c r="K1775" t="s">
        <v>6900</v>
      </c>
      <c r="L1775" t="s">
        <v>6901</v>
      </c>
      <c r="M1775">
        <v>3.5391666659999999</v>
      </c>
      <c r="N1775">
        <v>0</v>
      </c>
      <c r="O1775">
        <v>2</v>
      </c>
      <c r="P1775">
        <v>0</v>
      </c>
      <c r="Q1775">
        <v>0</v>
      </c>
      <c r="R1775">
        <v>0</v>
      </c>
      <c r="S1775">
        <v>7.0783329999999998</v>
      </c>
      <c r="T1775">
        <v>0</v>
      </c>
      <c r="U1775">
        <v>0</v>
      </c>
    </row>
    <row r="1776" spans="1:21" x14ac:dyDescent="0.25">
      <c r="A1776" t="s">
        <v>6902</v>
      </c>
      <c r="B1776">
        <v>1</v>
      </c>
      <c r="C1776" t="s">
        <v>79</v>
      </c>
      <c r="D1776" t="s">
        <v>108</v>
      </c>
      <c r="E1776" t="s">
        <v>6903</v>
      </c>
      <c r="F1776" t="s">
        <v>231</v>
      </c>
      <c r="G1776" t="s">
        <v>71</v>
      </c>
      <c r="H1776" t="s">
        <v>136</v>
      </c>
      <c r="I1776" t="s">
        <v>22</v>
      </c>
      <c r="J1776" t="s">
        <v>131</v>
      </c>
      <c r="K1776" t="s">
        <v>6904</v>
      </c>
      <c r="L1776" t="s">
        <v>6905</v>
      </c>
      <c r="M1776">
        <v>0.55305555500000003</v>
      </c>
      <c r="N1776">
        <v>0</v>
      </c>
      <c r="O1776">
        <v>4</v>
      </c>
      <c r="P1776">
        <v>0</v>
      </c>
      <c r="Q1776">
        <v>0</v>
      </c>
      <c r="R1776">
        <v>0</v>
      </c>
      <c r="S1776">
        <v>2.2122220000000001</v>
      </c>
      <c r="T1776">
        <v>0</v>
      </c>
      <c r="U1776">
        <v>0</v>
      </c>
    </row>
    <row r="1777" spans="1:21" x14ac:dyDescent="0.25">
      <c r="A1777" t="s">
        <v>6906</v>
      </c>
      <c r="B1777">
        <v>1</v>
      </c>
      <c r="C1777" t="s">
        <v>79</v>
      </c>
      <c r="D1777" t="s">
        <v>114</v>
      </c>
      <c r="E1777" t="s">
        <v>6907</v>
      </c>
      <c r="F1777" t="s">
        <v>362</v>
      </c>
      <c r="G1777" t="s">
        <v>71</v>
      </c>
      <c r="H1777" t="s">
        <v>136</v>
      </c>
      <c r="I1777" t="s">
        <v>22</v>
      </c>
      <c r="J1777" t="s">
        <v>131</v>
      </c>
      <c r="K1777" t="s">
        <v>6908</v>
      </c>
      <c r="L1777" t="s">
        <v>6909</v>
      </c>
      <c r="M1777">
        <v>0.60583333299999997</v>
      </c>
      <c r="N1777">
        <v>0</v>
      </c>
      <c r="O1777">
        <v>130</v>
      </c>
      <c r="P1777">
        <v>0</v>
      </c>
      <c r="Q1777">
        <v>0</v>
      </c>
      <c r="R1777">
        <v>0</v>
      </c>
      <c r="S1777">
        <v>78.758332999999993</v>
      </c>
      <c r="T1777">
        <v>0</v>
      </c>
      <c r="U1777">
        <v>0</v>
      </c>
    </row>
    <row r="1778" spans="1:21" x14ac:dyDescent="0.25">
      <c r="A1778" t="s">
        <v>6910</v>
      </c>
      <c r="B1778">
        <v>1</v>
      </c>
      <c r="C1778" t="s">
        <v>78</v>
      </c>
      <c r="D1778" t="s">
        <v>83</v>
      </c>
      <c r="E1778" t="s">
        <v>6911</v>
      </c>
      <c r="F1778" t="s">
        <v>847</v>
      </c>
      <c r="G1778" t="s">
        <v>71</v>
      </c>
      <c r="H1778" t="s">
        <v>136</v>
      </c>
      <c r="I1778" t="s">
        <v>22</v>
      </c>
      <c r="J1778" t="s">
        <v>131</v>
      </c>
      <c r="K1778" t="s">
        <v>6912</v>
      </c>
      <c r="L1778" t="s">
        <v>6913</v>
      </c>
      <c r="M1778">
        <v>21.761944444000001</v>
      </c>
      <c r="N1778">
        <v>0</v>
      </c>
      <c r="O1778">
        <v>13</v>
      </c>
      <c r="P1778">
        <v>0</v>
      </c>
      <c r="Q1778">
        <v>0</v>
      </c>
      <c r="R1778">
        <v>0</v>
      </c>
      <c r="S1778">
        <v>282.90527800000001</v>
      </c>
      <c r="T1778">
        <v>0</v>
      </c>
      <c r="U1778">
        <v>0</v>
      </c>
    </row>
    <row r="1779" spans="1:21" x14ac:dyDescent="0.25">
      <c r="A1779" t="s">
        <v>6914</v>
      </c>
      <c r="B1779">
        <v>1</v>
      </c>
      <c r="C1779" t="s">
        <v>78</v>
      </c>
      <c r="D1779" t="s">
        <v>83</v>
      </c>
      <c r="E1779" t="s">
        <v>6915</v>
      </c>
      <c r="F1779" t="s">
        <v>780</v>
      </c>
      <c r="G1779" t="s">
        <v>71</v>
      </c>
      <c r="H1779" t="s">
        <v>136</v>
      </c>
      <c r="I1779" t="s">
        <v>22</v>
      </c>
      <c r="J1779" t="s">
        <v>131</v>
      </c>
      <c r="K1779" t="s">
        <v>6916</v>
      </c>
      <c r="L1779" t="s">
        <v>6917</v>
      </c>
      <c r="M1779">
        <v>0.67500000000000004</v>
      </c>
      <c r="N1779">
        <v>0</v>
      </c>
      <c r="O1779">
        <v>229</v>
      </c>
      <c r="P1779">
        <v>0</v>
      </c>
      <c r="Q1779">
        <v>0</v>
      </c>
      <c r="R1779">
        <v>0</v>
      </c>
      <c r="S1779">
        <v>154.57499999999999</v>
      </c>
      <c r="T1779">
        <v>0</v>
      </c>
      <c r="U1779">
        <v>0</v>
      </c>
    </row>
    <row r="1780" spans="1:21" x14ac:dyDescent="0.25">
      <c r="A1780" t="s">
        <v>6918</v>
      </c>
      <c r="B1780">
        <v>1</v>
      </c>
      <c r="C1780" t="s">
        <v>78</v>
      </c>
      <c r="D1780" t="s">
        <v>98</v>
      </c>
      <c r="E1780" t="s">
        <v>6919</v>
      </c>
      <c r="F1780" t="s">
        <v>166</v>
      </c>
      <c r="G1780" t="s">
        <v>72</v>
      </c>
      <c r="H1780" t="s">
        <v>136</v>
      </c>
      <c r="I1780" t="s">
        <v>22</v>
      </c>
      <c r="J1780" t="s">
        <v>131</v>
      </c>
      <c r="K1780" t="s">
        <v>6920</v>
      </c>
      <c r="L1780" t="s">
        <v>6921</v>
      </c>
      <c r="M1780">
        <v>0.31698694399999999</v>
      </c>
      <c r="N1780">
        <v>31</v>
      </c>
      <c r="O1780">
        <v>2048</v>
      </c>
      <c r="P1780">
        <v>20</v>
      </c>
      <c r="Q1780">
        <v>704</v>
      </c>
      <c r="R1780">
        <v>9.8265949999999993</v>
      </c>
      <c r="S1780">
        <v>649.18926099999999</v>
      </c>
      <c r="T1780">
        <v>6.3397389999999998</v>
      </c>
      <c r="U1780">
        <v>223.15880899999999</v>
      </c>
    </row>
    <row r="1781" spans="1:21" x14ac:dyDescent="0.25">
      <c r="A1781" t="s">
        <v>6922</v>
      </c>
      <c r="B1781">
        <v>1</v>
      </c>
      <c r="C1781" t="s">
        <v>78</v>
      </c>
      <c r="D1781" t="s">
        <v>82</v>
      </c>
      <c r="E1781" t="s">
        <v>6923</v>
      </c>
      <c r="F1781" t="s">
        <v>934</v>
      </c>
      <c r="G1781" t="s">
        <v>71</v>
      </c>
      <c r="H1781" t="s">
        <v>136</v>
      </c>
      <c r="I1781" t="s">
        <v>22</v>
      </c>
      <c r="J1781" t="s">
        <v>131</v>
      </c>
      <c r="K1781" t="s">
        <v>6924</v>
      </c>
      <c r="L1781" t="s">
        <v>6925</v>
      </c>
      <c r="M1781">
        <v>1.1713888880000001</v>
      </c>
      <c r="N1781">
        <v>0</v>
      </c>
      <c r="O1781">
        <v>1</v>
      </c>
      <c r="P1781">
        <v>0</v>
      </c>
      <c r="Q1781">
        <v>0</v>
      </c>
      <c r="R1781">
        <v>0</v>
      </c>
      <c r="S1781">
        <v>1.171389</v>
      </c>
      <c r="T1781">
        <v>0</v>
      </c>
      <c r="U1781">
        <v>0</v>
      </c>
    </row>
    <row r="1782" spans="1:21" x14ac:dyDescent="0.25">
      <c r="A1782" t="s">
        <v>6926</v>
      </c>
      <c r="B1782">
        <v>1</v>
      </c>
      <c r="C1782" t="s">
        <v>78</v>
      </c>
      <c r="D1782" t="s">
        <v>94</v>
      </c>
      <c r="E1782" t="s">
        <v>6927</v>
      </c>
      <c r="F1782" t="s">
        <v>231</v>
      </c>
      <c r="G1782" t="s">
        <v>71</v>
      </c>
      <c r="H1782" t="s">
        <v>136</v>
      </c>
      <c r="I1782" t="s">
        <v>22</v>
      </c>
      <c r="J1782" t="s">
        <v>131</v>
      </c>
      <c r="K1782" t="s">
        <v>6928</v>
      </c>
      <c r="L1782" t="s">
        <v>6929</v>
      </c>
      <c r="M1782">
        <v>5.9552777770000001</v>
      </c>
      <c r="N1782">
        <v>0</v>
      </c>
      <c r="O1782">
        <v>2</v>
      </c>
      <c r="P1782">
        <v>0</v>
      </c>
      <c r="Q1782">
        <v>0</v>
      </c>
      <c r="R1782">
        <v>0</v>
      </c>
      <c r="S1782">
        <v>11.910556</v>
      </c>
      <c r="T1782">
        <v>0</v>
      </c>
      <c r="U1782">
        <v>0</v>
      </c>
    </row>
    <row r="1783" spans="1:21" x14ac:dyDescent="0.25">
      <c r="A1783" t="s">
        <v>6930</v>
      </c>
      <c r="B1783">
        <v>1</v>
      </c>
      <c r="C1783" t="s">
        <v>78</v>
      </c>
      <c r="D1783" t="s">
        <v>94</v>
      </c>
      <c r="E1783" t="s">
        <v>6931</v>
      </c>
      <c r="F1783" t="s">
        <v>231</v>
      </c>
      <c r="G1783" t="s">
        <v>71</v>
      </c>
      <c r="H1783" t="s">
        <v>136</v>
      </c>
      <c r="I1783" t="s">
        <v>22</v>
      </c>
      <c r="J1783" t="s">
        <v>131</v>
      </c>
      <c r="K1783" t="s">
        <v>6932</v>
      </c>
      <c r="L1783" t="s">
        <v>6933</v>
      </c>
      <c r="M1783">
        <v>2.6783333329999999</v>
      </c>
      <c r="N1783">
        <v>0</v>
      </c>
      <c r="O1783">
        <v>7</v>
      </c>
      <c r="P1783">
        <v>0</v>
      </c>
      <c r="Q1783">
        <v>0</v>
      </c>
      <c r="R1783">
        <v>0</v>
      </c>
      <c r="S1783">
        <v>18.748332999999999</v>
      </c>
      <c r="T1783">
        <v>0</v>
      </c>
      <c r="U1783">
        <v>0</v>
      </c>
    </row>
    <row r="1784" spans="1:21" x14ac:dyDescent="0.25">
      <c r="A1784" t="s">
        <v>6934</v>
      </c>
      <c r="B1784">
        <v>1</v>
      </c>
      <c r="C1784" t="s">
        <v>78</v>
      </c>
      <c r="D1784" t="s">
        <v>98</v>
      </c>
      <c r="E1784" t="s">
        <v>6919</v>
      </c>
      <c r="F1784" t="s">
        <v>166</v>
      </c>
      <c r="G1784" t="s">
        <v>72</v>
      </c>
      <c r="H1784" t="s">
        <v>136</v>
      </c>
      <c r="I1784" t="s">
        <v>22</v>
      </c>
      <c r="J1784" t="s">
        <v>131</v>
      </c>
      <c r="K1784" t="s">
        <v>6935</v>
      </c>
      <c r="L1784" t="s">
        <v>6936</v>
      </c>
      <c r="M1784">
        <v>0.78583333300000002</v>
      </c>
      <c r="N1784">
        <v>31</v>
      </c>
      <c r="O1784">
        <v>2049</v>
      </c>
      <c r="P1784">
        <v>20</v>
      </c>
      <c r="Q1784">
        <v>704</v>
      </c>
      <c r="R1784">
        <v>24.360833</v>
      </c>
      <c r="S1784">
        <v>1610.172499</v>
      </c>
      <c r="T1784">
        <v>15.716666999999999</v>
      </c>
      <c r="U1784">
        <v>553.22666600000002</v>
      </c>
    </row>
    <row r="1785" spans="1:21" x14ac:dyDescent="0.25">
      <c r="A1785" t="s">
        <v>6937</v>
      </c>
      <c r="B1785">
        <v>1</v>
      </c>
      <c r="C1785" t="s">
        <v>78</v>
      </c>
      <c r="D1785" t="s">
        <v>94</v>
      </c>
      <c r="E1785" t="s">
        <v>6938</v>
      </c>
      <c r="F1785" t="s">
        <v>847</v>
      </c>
      <c r="G1785" t="s">
        <v>71</v>
      </c>
      <c r="H1785" t="s">
        <v>136</v>
      </c>
      <c r="I1785" t="s">
        <v>22</v>
      </c>
      <c r="J1785" t="s">
        <v>131</v>
      </c>
      <c r="K1785" t="s">
        <v>6939</v>
      </c>
      <c r="L1785" t="s">
        <v>6940</v>
      </c>
      <c r="M1785">
        <v>28.09</v>
      </c>
      <c r="N1785">
        <v>0</v>
      </c>
      <c r="O1785">
        <v>1</v>
      </c>
      <c r="P1785">
        <v>0</v>
      </c>
      <c r="Q1785">
        <v>0</v>
      </c>
      <c r="R1785">
        <v>0</v>
      </c>
      <c r="S1785">
        <v>28.09</v>
      </c>
      <c r="T1785">
        <v>0</v>
      </c>
      <c r="U1785">
        <v>0</v>
      </c>
    </row>
    <row r="1786" spans="1:21" x14ac:dyDescent="0.25">
      <c r="A1786" t="s">
        <v>6941</v>
      </c>
      <c r="B1786">
        <v>1</v>
      </c>
      <c r="C1786" t="s">
        <v>78</v>
      </c>
      <c r="D1786" t="s">
        <v>94</v>
      </c>
      <c r="E1786" t="s">
        <v>6577</v>
      </c>
      <c r="F1786" t="s">
        <v>166</v>
      </c>
      <c r="G1786" t="s">
        <v>72</v>
      </c>
      <c r="H1786" t="s">
        <v>136</v>
      </c>
      <c r="I1786" t="s">
        <v>22</v>
      </c>
      <c r="J1786" t="s">
        <v>131</v>
      </c>
      <c r="K1786" t="s">
        <v>6942</v>
      </c>
      <c r="L1786" t="s">
        <v>6943</v>
      </c>
      <c r="M1786">
        <v>0.47802583300000001</v>
      </c>
      <c r="N1786">
        <v>0</v>
      </c>
      <c r="O1786">
        <v>2</v>
      </c>
      <c r="P1786">
        <v>23</v>
      </c>
      <c r="Q1786">
        <v>705</v>
      </c>
      <c r="R1786">
        <v>0</v>
      </c>
      <c r="S1786">
        <v>0.95605200000000001</v>
      </c>
      <c r="T1786">
        <v>10.994593999999999</v>
      </c>
      <c r="U1786">
        <v>337.00821200000001</v>
      </c>
    </row>
    <row r="1787" spans="1:21" x14ac:dyDescent="0.25">
      <c r="A1787" t="s">
        <v>6944</v>
      </c>
      <c r="B1787">
        <v>1</v>
      </c>
      <c r="C1787" t="s">
        <v>78</v>
      </c>
      <c r="D1787" t="s">
        <v>93</v>
      </c>
      <c r="E1787" t="s">
        <v>6945</v>
      </c>
      <c r="F1787" t="s">
        <v>6946</v>
      </c>
      <c r="G1787" t="s">
        <v>72</v>
      </c>
      <c r="H1787" t="s">
        <v>136</v>
      </c>
      <c r="I1787" t="s">
        <v>22</v>
      </c>
      <c r="J1787" t="s">
        <v>131</v>
      </c>
      <c r="K1787" t="s">
        <v>6947</v>
      </c>
      <c r="L1787" t="s">
        <v>6948</v>
      </c>
      <c r="M1787">
        <v>0.97638888800000001</v>
      </c>
      <c r="N1787">
        <v>3</v>
      </c>
      <c r="O1787">
        <v>0</v>
      </c>
      <c r="P1787">
        <v>0</v>
      </c>
      <c r="Q1787">
        <v>0</v>
      </c>
      <c r="R1787">
        <v>2.9291670000000001</v>
      </c>
      <c r="S1787">
        <v>0</v>
      </c>
      <c r="T1787">
        <v>0</v>
      </c>
      <c r="U1787">
        <v>0</v>
      </c>
    </row>
    <row r="1788" spans="1:21" x14ac:dyDescent="0.25">
      <c r="A1788" t="s">
        <v>6949</v>
      </c>
      <c r="B1788">
        <v>1</v>
      </c>
      <c r="C1788" t="s">
        <v>78</v>
      </c>
      <c r="D1788" t="s">
        <v>93</v>
      </c>
      <c r="E1788" t="s">
        <v>6945</v>
      </c>
      <c r="F1788" t="s">
        <v>166</v>
      </c>
      <c r="G1788" t="s">
        <v>72</v>
      </c>
      <c r="H1788" t="s">
        <v>136</v>
      </c>
      <c r="I1788" t="s">
        <v>22</v>
      </c>
      <c r="J1788" t="s">
        <v>131</v>
      </c>
      <c r="K1788" t="s">
        <v>6950</v>
      </c>
      <c r="L1788" t="s">
        <v>6951</v>
      </c>
      <c r="M1788">
        <v>0.40194444400000001</v>
      </c>
      <c r="N1788">
        <v>3</v>
      </c>
      <c r="O1788">
        <v>0</v>
      </c>
      <c r="P1788">
        <v>0</v>
      </c>
      <c r="Q1788">
        <v>0</v>
      </c>
      <c r="R1788">
        <v>1.2058329999999999</v>
      </c>
      <c r="S1788">
        <v>0</v>
      </c>
      <c r="T1788">
        <v>0</v>
      </c>
      <c r="U1788">
        <v>0</v>
      </c>
    </row>
    <row r="1789" spans="1:21" x14ac:dyDescent="0.25">
      <c r="A1789" t="s">
        <v>6952</v>
      </c>
      <c r="B1789">
        <v>1</v>
      </c>
      <c r="C1789" t="s">
        <v>78</v>
      </c>
      <c r="D1789" t="s">
        <v>95</v>
      </c>
      <c r="E1789" t="s">
        <v>6953</v>
      </c>
      <c r="F1789" t="s">
        <v>847</v>
      </c>
      <c r="G1789" t="s">
        <v>71</v>
      </c>
      <c r="H1789" t="s">
        <v>136</v>
      </c>
      <c r="I1789" t="s">
        <v>22</v>
      </c>
      <c r="J1789" t="s">
        <v>131</v>
      </c>
      <c r="K1789" t="s">
        <v>3391</v>
      </c>
      <c r="L1789" t="s">
        <v>6954</v>
      </c>
      <c r="M1789">
        <v>6.8977777769999999</v>
      </c>
      <c r="N1789">
        <v>0</v>
      </c>
      <c r="O1789">
        <v>1</v>
      </c>
      <c r="P1789">
        <v>0</v>
      </c>
      <c r="Q1789">
        <v>0</v>
      </c>
      <c r="R1789">
        <v>0</v>
      </c>
      <c r="S1789">
        <v>6.8977779999999997</v>
      </c>
      <c r="T1789">
        <v>0</v>
      </c>
      <c r="U1789">
        <v>0</v>
      </c>
    </row>
    <row r="1790" spans="1:21" x14ac:dyDescent="0.25">
      <c r="A1790" t="s">
        <v>6955</v>
      </c>
      <c r="B1790">
        <v>1</v>
      </c>
      <c r="C1790" t="s">
        <v>78</v>
      </c>
      <c r="D1790" t="s">
        <v>83</v>
      </c>
      <c r="E1790" t="s">
        <v>6956</v>
      </c>
      <c r="F1790" t="s">
        <v>847</v>
      </c>
      <c r="G1790" t="s">
        <v>71</v>
      </c>
      <c r="H1790" t="s">
        <v>136</v>
      </c>
      <c r="I1790" t="s">
        <v>22</v>
      </c>
      <c r="J1790" t="s">
        <v>131</v>
      </c>
      <c r="K1790" t="s">
        <v>6957</v>
      </c>
      <c r="L1790" t="s">
        <v>6958</v>
      </c>
      <c r="M1790">
        <v>12.430555555</v>
      </c>
      <c r="N1790">
        <v>0</v>
      </c>
      <c r="O1790">
        <v>30</v>
      </c>
      <c r="P1790">
        <v>0</v>
      </c>
      <c r="Q1790">
        <v>0</v>
      </c>
      <c r="R1790">
        <v>0</v>
      </c>
      <c r="S1790">
        <v>372.91666700000002</v>
      </c>
      <c r="T1790">
        <v>0</v>
      </c>
      <c r="U1790">
        <v>0</v>
      </c>
    </row>
    <row r="1791" spans="1:21" x14ac:dyDescent="0.25">
      <c r="A1791" t="s">
        <v>6959</v>
      </c>
      <c r="B1791">
        <v>1</v>
      </c>
      <c r="C1791" t="s">
        <v>78</v>
      </c>
      <c r="D1791" t="s">
        <v>83</v>
      </c>
      <c r="E1791" t="s">
        <v>6960</v>
      </c>
      <c r="F1791" t="s">
        <v>3351</v>
      </c>
      <c r="G1791" t="s">
        <v>71</v>
      </c>
      <c r="H1791" t="s">
        <v>136</v>
      </c>
      <c r="I1791" t="s">
        <v>22</v>
      </c>
      <c r="J1791" t="s">
        <v>131</v>
      </c>
      <c r="K1791" t="s">
        <v>6961</v>
      </c>
      <c r="L1791" t="s">
        <v>6962</v>
      </c>
      <c r="M1791">
        <v>2.8891666659999999</v>
      </c>
      <c r="N1791">
        <v>0</v>
      </c>
      <c r="O1791">
        <v>7</v>
      </c>
      <c r="P1791">
        <v>0</v>
      </c>
      <c r="Q1791">
        <v>0</v>
      </c>
      <c r="R1791">
        <v>0</v>
      </c>
      <c r="S1791">
        <v>20.224167000000001</v>
      </c>
      <c r="T1791">
        <v>0</v>
      </c>
      <c r="U1791">
        <v>0</v>
      </c>
    </row>
    <row r="1792" spans="1:21" x14ac:dyDescent="0.25">
      <c r="A1792" t="s">
        <v>6963</v>
      </c>
      <c r="B1792">
        <v>1</v>
      </c>
      <c r="C1792" t="s">
        <v>78</v>
      </c>
      <c r="D1792" t="s">
        <v>83</v>
      </c>
      <c r="E1792" t="s">
        <v>6964</v>
      </c>
      <c r="F1792" t="s">
        <v>934</v>
      </c>
      <c r="G1792" t="s">
        <v>71</v>
      </c>
      <c r="H1792" t="s">
        <v>136</v>
      </c>
      <c r="I1792" t="s">
        <v>22</v>
      </c>
      <c r="J1792" t="s">
        <v>131</v>
      </c>
      <c r="K1792" t="s">
        <v>6965</v>
      </c>
      <c r="L1792" t="s">
        <v>6966</v>
      </c>
      <c r="M1792">
        <v>0.90055555499999995</v>
      </c>
      <c r="N1792">
        <v>0</v>
      </c>
      <c r="O1792">
        <v>9</v>
      </c>
      <c r="P1792">
        <v>0</v>
      </c>
      <c r="Q1792">
        <v>0</v>
      </c>
      <c r="R1792">
        <v>0</v>
      </c>
      <c r="S1792">
        <v>8.1050000000000004</v>
      </c>
      <c r="T1792">
        <v>0</v>
      </c>
      <c r="U1792">
        <v>0</v>
      </c>
    </row>
    <row r="1793" spans="1:21" x14ac:dyDescent="0.25">
      <c r="A1793" t="s">
        <v>6967</v>
      </c>
      <c r="B1793">
        <v>1</v>
      </c>
      <c r="C1793" t="s">
        <v>78</v>
      </c>
      <c r="D1793" t="s">
        <v>83</v>
      </c>
      <c r="E1793" t="s">
        <v>6968</v>
      </c>
      <c r="F1793" t="s">
        <v>362</v>
      </c>
      <c r="G1793" t="s">
        <v>71</v>
      </c>
      <c r="H1793" t="s">
        <v>136</v>
      </c>
      <c r="I1793" t="s">
        <v>22</v>
      </c>
      <c r="J1793" t="s">
        <v>131</v>
      </c>
      <c r="K1793" t="s">
        <v>6969</v>
      </c>
      <c r="L1793" t="s">
        <v>6970</v>
      </c>
      <c r="M1793">
        <v>0.35527777700000002</v>
      </c>
      <c r="N1793">
        <v>0</v>
      </c>
      <c r="O1793">
        <v>743</v>
      </c>
      <c r="P1793">
        <v>0</v>
      </c>
      <c r="Q1793">
        <v>0</v>
      </c>
      <c r="R1793">
        <v>0</v>
      </c>
      <c r="S1793">
        <v>263.97138799999999</v>
      </c>
      <c r="T1793">
        <v>0</v>
      </c>
      <c r="U1793">
        <v>0</v>
      </c>
    </row>
    <row r="1794" spans="1:21" x14ac:dyDescent="0.25">
      <c r="A1794" t="s">
        <v>6971</v>
      </c>
      <c r="B1794">
        <v>1</v>
      </c>
      <c r="C1794" t="s">
        <v>78</v>
      </c>
      <c r="D1794" t="s">
        <v>86</v>
      </c>
      <c r="E1794" t="s">
        <v>6972</v>
      </c>
      <c r="F1794" t="s">
        <v>129</v>
      </c>
      <c r="G1794" t="s">
        <v>72</v>
      </c>
      <c r="H1794" t="s">
        <v>136</v>
      </c>
      <c r="I1794" t="s">
        <v>22</v>
      </c>
      <c r="J1794" t="s">
        <v>131</v>
      </c>
      <c r="K1794" t="s">
        <v>6973</v>
      </c>
      <c r="L1794" t="s">
        <v>6974</v>
      </c>
      <c r="M1794">
        <v>0.114126666</v>
      </c>
      <c r="N1794">
        <v>1</v>
      </c>
      <c r="O1794">
        <v>4412</v>
      </c>
      <c r="P1794">
        <v>0</v>
      </c>
      <c r="Q1794">
        <v>0</v>
      </c>
      <c r="R1794">
        <v>0.11412700000000001</v>
      </c>
      <c r="S1794">
        <v>503.52685000000002</v>
      </c>
      <c r="T1794">
        <v>0</v>
      </c>
      <c r="U1794">
        <v>0</v>
      </c>
    </row>
    <row r="1795" spans="1:21" x14ac:dyDescent="0.25">
      <c r="A1795" t="s">
        <v>6975</v>
      </c>
      <c r="B1795">
        <v>1</v>
      </c>
      <c r="C1795" t="s">
        <v>78</v>
      </c>
      <c r="D1795" t="s">
        <v>125</v>
      </c>
      <c r="E1795" t="s">
        <v>6976</v>
      </c>
      <c r="F1795" t="s">
        <v>247</v>
      </c>
      <c r="G1795" t="s">
        <v>71</v>
      </c>
      <c r="H1795" t="s">
        <v>136</v>
      </c>
      <c r="I1795" t="s">
        <v>22</v>
      </c>
      <c r="J1795" t="s">
        <v>221</v>
      </c>
      <c r="K1795" t="s">
        <v>6977</v>
      </c>
      <c r="L1795" t="s">
        <v>6978</v>
      </c>
      <c r="M1795">
        <v>6.9894444440000001</v>
      </c>
      <c r="N1795">
        <v>0</v>
      </c>
      <c r="O1795">
        <v>164</v>
      </c>
      <c r="P1795">
        <v>0</v>
      </c>
      <c r="Q1795">
        <v>0</v>
      </c>
      <c r="R1795">
        <v>0</v>
      </c>
      <c r="S1795">
        <v>1146.2688889999999</v>
      </c>
      <c r="T1795">
        <v>0</v>
      </c>
      <c r="U1795">
        <v>0</v>
      </c>
    </row>
    <row r="1796" spans="1:21" x14ac:dyDescent="0.25">
      <c r="A1796" t="s">
        <v>6979</v>
      </c>
      <c r="B1796">
        <v>1</v>
      </c>
      <c r="C1796" t="s">
        <v>78</v>
      </c>
      <c r="D1796" t="s">
        <v>125</v>
      </c>
      <c r="E1796" t="s">
        <v>6980</v>
      </c>
      <c r="F1796" t="s">
        <v>247</v>
      </c>
      <c r="G1796" t="s">
        <v>71</v>
      </c>
      <c r="H1796" t="s">
        <v>136</v>
      </c>
      <c r="I1796" t="s">
        <v>22</v>
      </c>
      <c r="J1796" t="s">
        <v>221</v>
      </c>
      <c r="K1796" t="s">
        <v>6981</v>
      </c>
      <c r="L1796" t="s">
        <v>6982</v>
      </c>
      <c r="M1796">
        <v>6.5075000000000003</v>
      </c>
      <c r="N1796">
        <v>0</v>
      </c>
      <c r="O1796">
        <v>95</v>
      </c>
      <c r="P1796">
        <v>0</v>
      </c>
      <c r="Q1796">
        <v>0</v>
      </c>
      <c r="R1796">
        <v>0</v>
      </c>
      <c r="S1796">
        <v>618.21249999999998</v>
      </c>
      <c r="T1796">
        <v>0</v>
      </c>
      <c r="U1796">
        <v>0</v>
      </c>
    </row>
    <row r="1797" spans="1:21" x14ac:dyDescent="0.25">
      <c r="A1797" t="s">
        <v>6983</v>
      </c>
      <c r="B1797">
        <v>1</v>
      </c>
      <c r="C1797" t="s">
        <v>79</v>
      </c>
      <c r="D1797" t="s">
        <v>114</v>
      </c>
      <c r="E1797" t="s">
        <v>6984</v>
      </c>
      <c r="F1797" t="s">
        <v>231</v>
      </c>
      <c r="G1797" t="s">
        <v>71</v>
      </c>
      <c r="H1797" t="s">
        <v>136</v>
      </c>
      <c r="I1797" t="s">
        <v>22</v>
      </c>
      <c r="J1797" t="s">
        <v>131</v>
      </c>
      <c r="K1797" t="s">
        <v>6985</v>
      </c>
      <c r="L1797" t="s">
        <v>6986</v>
      </c>
      <c r="M1797">
        <v>3.8388888880000001</v>
      </c>
      <c r="N1797">
        <v>0</v>
      </c>
      <c r="O1797">
        <v>10</v>
      </c>
      <c r="P1797">
        <v>0</v>
      </c>
      <c r="Q1797">
        <v>0</v>
      </c>
      <c r="R1797">
        <v>0</v>
      </c>
      <c r="S1797">
        <v>38.388888999999999</v>
      </c>
      <c r="T1797">
        <v>0</v>
      </c>
      <c r="U1797">
        <v>0</v>
      </c>
    </row>
    <row r="1798" spans="1:21" x14ac:dyDescent="0.25">
      <c r="A1798" t="s">
        <v>6987</v>
      </c>
      <c r="B1798">
        <v>1</v>
      </c>
      <c r="C1798" t="s">
        <v>79</v>
      </c>
      <c r="D1798" t="s">
        <v>114</v>
      </c>
      <c r="E1798" t="s">
        <v>6988</v>
      </c>
      <c r="F1798" t="s">
        <v>231</v>
      </c>
      <c r="G1798" t="s">
        <v>71</v>
      </c>
      <c r="H1798" t="s">
        <v>136</v>
      </c>
      <c r="I1798" t="s">
        <v>22</v>
      </c>
      <c r="J1798" t="s">
        <v>131</v>
      </c>
      <c r="K1798" t="s">
        <v>6989</v>
      </c>
      <c r="L1798" t="s">
        <v>6990</v>
      </c>
      <c r="M1798">
        <v>7.346944444</v>
      </c>
      <c r="N1798">
        <v>0</v>
      </c>
      <c r="O1798">
        <v>9</v>
      </c>
      <c r="P1798">
        <v>0</v>
      </c>
      <c r="Q1798">
        <v>0</v>
      </c>
      <c r="R1798">
        <v>0</v>
      </c>
      <c r="S1798">
        <v>66.122500000000002</v>
      </c>
      <c r="T1798">
        <v>0</v>
      </c>
      <c r="U1798">
        <v>0</v>
      </c>
    </row>
    <row r="1799" spans="1:21" x14ac:dyDescent="0.25">
      <c r="A1799" t="s">
        <v>6991</v>
      </c>
      <c r="B1799">
        <v>1</v>
      </c>
      <c r="C1799" t="s">
        <v>78</v>
      </c>
      <c r="D1799" t="s">
        <v>94</v>
      </c>
      <c r="E1799" t="s">
        <v>6992</v>
      </c>
      <c r="F1799" t="s">
        <v>934</v>
      </c>
      <c r="G1799" t="s">
        <v>71</v>
      </c>
      <c r="H1799" t="s">
        <v>136</v>
      </c>
      <c r="I1799" t="s">
        <v>22</v>
      </c>
      <c r="J1799" t="s">
        <v>131</v>
      </c>
      <c r="K1799" t="s">
        <v>6993</v>
      </c>
      <c r="L1799" t="s">
        <v>6994</v>
      </c>
      <c r="M1799">
        <v>1.7877777770000001</v>
      </c>
      <c r="N1799">
        <v>0</v>
      </c>
      <c r="O1799">
        <v>1</v>
      </c>
      <c r="P1799">
        <v>0</v>
      </c>
      <c r="Q1799">
        <v>0</v>
      </c>
      <c r="R1799">
        <v>0</v>
      </c>
      <c r="S1799">
        <v>1.7877780000000001</v>
      </c>
      <c r="T1799">
        <v>0</v>
      </c>
      <c r="U1799">
        <v>0</v>
      </c>
    </row>
    <row r="1800" spans="1:21" x14ac:dyDescent="0.25">
      <c r="A1800" t="s">
        <v>6995</v>
      </c>
      <c r="B1800">
        <v>1</v>
      </c>
      <c r="C1800" t="s">
        <v>79</v>
      </c>
      <c r="D1800" t="s">
        <v>114</v>
      </c>
      <c r="E1800" t="s">
        <v>6996</v>
      </c>
      <c r="F1800" t="s">
        <v>231</v>
      </c>
      <c r="G1800" t="s">
        <v>71</v>
      </c>
      <c r="H1800" t="s">
        <v>136</v>
      </c>
      <c r="I1800" t="s">
        <v>22</v>
      </c>
      <c r="J1800" t="s">
        <v>131</v>
      </c>
      <c r="K1800" t="s">
        <v>6997</v>
      </c>
      <c r="L1800" t="s">
        <v>6998</v>
      </c>
      <c r="M1800">
        <v>0.83027777700000005</v>
      </c>
      <c r="N1800">
        <v>0</v>
      </c>
      <c r="O1800">
        <v>11</v>
      </c>
      <c r="P1800">
        <v>0</v>
      </c>
      <c r="Q1800">
        <v>0</v>
      </c>
      <c r="R1800">
        <v>0</v>
      </c>
      <c r="S1800">
        <v>9.1330559999999998</v>
      </c>
      <c r="T1800">
        <v>0</v>
      </c>
      <c r="U1800">
        <v>0</v>
      </c>
    </row>
    <row r="1801" spans="1:21" x14ac:dyDescent="0.25">
      <c r="A1801" t="s">
        <v>6999</v>
      </c>
      <c r="B1801">
        <v>1</v>
      </c>
      <c r="C1801" t="s">
        <v>79</v>
      </c>
      <c r="D1801" t="s">
        <v>114</v>
      </c>
      <c r="E1801" t="s">
        <v>7000</v>
      </c>
      <c r="F1801" t="s">
        <v>362</v>
      </c>
      <c r="G1801" t="s">
        <v>71</v>
      </c>
      <c r="H1801" t="s">
        <v>136</v>
      </c>
      <c r="I1801" t="s">
        <v>22</v>
      </c>
      <c r="J1801" t="s">
        <v>131</v>
      </c>
      <c r="K1801" t="s">
        <v>7001</v>
      </c>
      <c r="L1801" t="s">
        <v>7002</v>
      </c>
      <c r="M1801">
        <v>0.77305555500000001</v>
      </c>
      <c r="N1801">
        <v>0</v>
      </c>
      <c r="O1801">
        <v>7</v>
      </c>
      <c r="P1801">
        <v>0</v>
      </c>
      <c r="Q1801">
        <v>0</v>
      </c>
      <c r="R1801">
        <v>0</v>
      </c>
      <c r="S1801">
        <v>5.4113889999999998</v>
      </c>
      <c r="T1801">
        <v>0</v>
      </c>
      <c r="U1801">
        <v>0</v>
      </c>
    </row>
    <row r="1802" spans="1:21" x14ac:dyDescent="0.25">
      <c r="A1802" t="s">
        <v>7003</v>
      </c>
      <c r="B1802">
        <v>1</v>
      </c>
      <c r="C1802" t="s">
        <v>79</v>
      </c>
      <c r="D1802" t="s">
        <v>114</v>
      </c>
      <c r="E1802" t="s">
        <v>7004</v>
      </c>
      <c r="F1802" t="s">
        <v>847</v>
      </c>
      <c r="G1802" t="s">
        <v>71</v>
      </c>
      <c r="H1802" t="s">
        <v>136</v>
      </c>
      <c r="I1802" t="s">
        <v>22</v>
      </c>
      <c r="J1802" t="s">
        <v>131</v>
      </c>
      <c r="K1802" t="s">
        <v>7005</v>
      </c>
      <c r="L1802" t="s">
        <v>7006</v>
      </c>
      <c r="M1802">
        <v>1.794166666</v>
      </c>
      <c r="N1802">
        <v>0</v>
      </c>
      <c r="O1802">
        <v>10</v>
      </c>
      <c r="P1802">
        <v>0</v>
      </c>
      <c r="Q1802">
        <v>0</v>
      </c>
      <c r="R1802">
        <v>0</v>
      </c>
      <c r="S1802">
        <v>17.941666999999999</v>
      </c>
      <c r="T1802">
        <v>0</v>
      </c>
      <c r="U1802">
        <v>0</v>
      </c>
    </row>
    <row r="1803" spans="1:21" x14ac:dyDescent="0.25">
      <c r="A1803" t="s">
        <v>7007</v>
      </c>
      <c r="B1803">
        <v>1</v>
      </c>
      <c r="C1803" t="s">
        <v>78</v>
      </c>
      <c r="D1803" t="s">
        <v>83</v>
      </c>
      <c r="E1803" t="s">
        <v>7008</v>
      </c>
      <c r="F1803" t="s">
        <v>1472</v>
      </c>
      <c r="G1803" t="s">
        <v>71</v>
      </c>
      <c r="H1803" t="s">
        <v>136</v>
      </c>
      <c r="I1803" t="s">
        <v>22</v>
      </c>
      <c r="J1803" t="s">
        <v>131</v>
      </c>
      <c r="K1803" t="s">
        <v>7009</v>
      </c>
      <c r="L1803" t="s">
        <v>7010</v>
      </c>
      <c r="M1803">
        <v>0.38750000000000001</v>
      </c>
      <c r="N1803">
        <v>0</v>
      </c>
      <c r="O1803">
        <v>670</v>
      </c>
      <c r="P1803">
        <v>0</v>
      </c>
      <c r="Q1803">
        <v>0</v>
      </c>
      <c r="R1803">
        <v>0</v>
      </c>
      <c r="S1803">
        <v>259.625</v>
      </c>
      <c r="T1803">
        <v>0</v>
      </c>
      <c r="U1803">
        <v>0</v>
      </c>
    </row>
    <row r="1804" spans="1:21" x14ac:dyDescent="0.25">
      <c r="A1804" t="s">
        <v>7011</v>
      </c>
      <c r="B1804">
        <v>1</v>
      </c>
      <c r="C1804" t="s">
        <v>78</v>
      </c>
      <c r="D1804" t="s">
        <v>82</v>
      </c>
      <c r="E1804" t="s">
        <v>7012</v>
      </c>
      <c r="F1804" t="s">
        <v>985</v>
      </c>
      <c r="G1804" t="s">
        <v>71</v>
      </c>
      <c r="H1804" t="s">
        <v>136</v>
      </c>
      <c r="I1804" t="s">
        <v>22</v>
      </c>
      <c r="J1804" t="s">
        <v>131</v>
      </c>
      <c r="K1804" t="s">
        <v>7013</v>
      </c>
      <c r="L1804" t="s">
        <v>7014</v>
      </c>
      <c r="M1804">
        <v>2.9116222220000001</v>
      </c>
      <c r="N1804">
        <v>0</v>
      </c>
      <c r="O1804">
        <v>66</v>
      </c>
      <c r="P1804">
        <v>0</v>
      </c>
      <c r="Q1804">
        <v>1</v>
      </c>
      <c r="R1804">
        <v>0</v>
      </c>
      <c r="S1804">
        <v>192.167067</v>
      </c>
      <c r="T1804">
        <v>0</v>
      </c>
      <c r="U1804">
        <v>2.9116219999999999</v>
      </c>
    </row>
    <row r="1805" spans="1:21" x14ac:dyDescent="0.25">
      <c r="A1805" t="s">
        <v>7015</v>
      </c>
      <c r="B1805">
        <v>1</v>
      </c>
      <c r="C1805" t="s">
        <v>78</v>
      </c>
      <c r="D1805" t="s">
        <v>83</v>
      </c>
      <c r="E1805" t="s">
        <v>7016</v>
      </c>
      <c r="F1805" t="s">
        <v>2615</v>
      </c>
      <c r="G1805" t="s">
        <v>71</v>
      </c>
      <c r="H1805" t="s">
        <v>136</v>
      </c>
      <c r="I1805" t="s">
        <v>22</v>
      </c>
      <c r="J1805" t="s">
        <v>131</v>
      </c>
      <c r="K1805" t="s">
        <v>7017</v>
      </c>
      <c r="L1805" t="s">
        <v>7018</v>
      </c>
      <c r="M1805">
        <v>12.032500000000001</v>
      </c>
      <c r="N1805">
        <v>0</v>
      </c>
      <c r="O1805">
        <v>71</v>
      </c>
      <c r="P1805">
        <v>0</v>
      </c>
      <c r="Q1805">
        <v>0</v>
      </c>
      <c r="R1805">
        <v>0</v>
      </c>
      <c r="S1805">
        <v>854.3075</v>
      </c>
      <c r="T1805">
        <v>0</v>
      </c>
      <c r="U1805">
        <v>0</v>
      </c>
    </row>
    <row r="1806" spans="1:21" x14ac:dyDescent="0.25">
      <c r="A1806" t="s">
        <v>7019</v>
      </c>
      <c r="B1806">
        <v>1</v>
      </c>
      <c r="C1806" t="s">
        <v>78</v>
      </c>
      <c r="D1806" t="s">
        <v>125</v>
      </c>
      <c r="E1806" t="s">
        <v>7020</v>
      </c>
      <c r="F1806" t="s">
        <v>252</v>
      </c>
      <c r="G1806" t="s">
        <v>72</v>
      </c>
      <c r="H1806" t="s">
        <v>136</v>
      </c>
      <c r="I1806" t="s">
        <v>22</v>
      </c>
      <c r="J1806" t="s">
        <v>131</v>
      </c>
      <c r="K1806" t="s">
        <v>7021</v>
      </c>
      <c r="L1806" t="s">
        <v>7022</v>
      </c>
      <c r="M1806">
        <v>0.47888888800000001</v>
      </c>
      <c r="N1806">
        <v>0</v>
      </c>
      <c r="O1806">
        <v>582</v>
      </c>
      <c r="P1806">
        <v>0</v>
      </c>
      <c r="Q1806">
        <v>0</v>
      </c>
      <c r="R1806">
        <v>0</v>
      </c>
      <c r="S1806">
        <v>278.71333299999998</v>
      </c>
      <c r="T1806">
        <v>0</v>
      </c>
      <c r="U1806">
        <v>0</v>
      </c>
    </row>
    <row r="1807" spans="1:21" x14ac:dyDescent="0.25">
      <c r="A1807" t="s">
        <v>7023</v>
      </c>
      <c r="B1807">
        <v>1</v>
      </c>
      <c r="C1807" t="s">
        <v>78</v>
      </c>
      <c r="D1807" t="s">
        <v>125</v>
      </c>
      <c r="E1807" t="s">
        <v>7024</v>
      </c>
      <c r="F1807" t="s">
        <v>231</v>
      </c>
      <c r="G1807" t="s">
        <v>71</v>
      </c>
      <c r="H1807" t="s">
        <v>136</v>
      </c>
      <c r="I1807" t="s">
        <v>22</v>
      </c>
      <c r="J1807" t="s">
        <v>131</v>
      </c>
      <c r="K1807" t="s">
        <v>7025</v>
      </c>
      <c r="L1807" t="s">
        <v>7026</v>
      </c>
      <c r="M1807">
        <v>2.3444444440000001</v>
      </c>
      <c r="N1807">
        <v>0</v>
      </c>
      <c r="O1807">
        <v>5</v>
      </c>
      <c r="P1807">
        <v>0</v>
      </c>
      <c r="Q1807">
        <v>0</v>
      </c>
      <c r="R1807">
        <v>0</v>
      </c>
      <c r="S1807">
        <v>11.722222</v>
      </c>
      <c r="T1807">
        <v>0</v>
      </c>
      <c r="U1807">
        <v>0</v>
      </c>
    </row>
    <row r="1808" spans="1:21" x14ac:dyDescent="0.25">
      <c r="A1808" t="s">
        <v>7027</v>
      </c>
      <c r="B1808">
        <v>1</v>
      </c>
      <c r="C1808" t="s">
        <v>78</v>
      </c>
      <c r="D1808" t="s">
        <v>83</v>
      </c>
      <c r="E1808" t="s">
        <v>7028</v>
      </c>
      <c r="F1808">
        <v>3</v>
      </c>
      <c r="G1808" t="s">
        <v>72</v>
      </c>
      <c r="H1808" t="s">
        <v>136</v>
      </c>
      <c r="I1808" t="s">
        <v>22</v>
      </c>
      <c r="J1808" t="s">
        <v>131</v>
      </c>
      <c r="K1808" t="s">
        <v>7029</v>
      </c>
      <c r="L1808" t="s">
        <v>7030</v>
      </c>
      <c r="M1808">
        <v>0.61</v>
      </c>
      <c r="N1808">
        <v>1</v>
      </c>
      <c r="O1808">
        <v>1942</v>
      </c>
      <c r="P1808">
        <v>0</v>
      </c>
      <c r="Q1808">
        <v>0</v>
      </c>
      <c r="R1808">
        <v>0.61</v>
      </c>
      <c r="S1808">
        <v>1184.6199999999999</v>
      </c>
      <c r="T1808">
        <v>0</v>
      </c>
      <c r="U1808">
        <v>0</v>
      </c>
    </row>
    <row r="1809" spans="1:21" x14ac:dyDescent="0.25">
      <c r="A1809" t="s">
        <v>7031</v>
      </c>
      <c r="B1809">
        <v>1</v>
      </c>
      <c r="C1809" t="s">
        <v>78</v>
      </c>
      <c r="D1809" t="s">
        <v>94</v>
      </c>
      <c r="E1809" t="s">
        <v>1825</v>
      </c>
      <c r="F1809" t="s">
        <v>166</v>
      </c>
      <c r="G1809" t="s">
        <v>72</v>
      </c>
      <c r="H1809" t="s">
        <v>136</v>
      </c>
      <c r="I1809" t="s">
        <v>22</v>
      </c>
      <c r="J1809" t="s">
        <v>131</v>
      </c>
      <c r="K1809" t="s">
        <v>7032</v>
      </c>
      <c r="L1809" t="s">
        <v>7033</v>
      </c>
      <c r="M1809">
        <v>2.5199147220000002</v>
      </c>
      <c r="N1809">
        <v>0</v>
      </c>
      <c r="O1809">
        <v>91</v>
      </c>
      <c r="P1809">
        <v>0</v>
      </c>
      <c r="Q1809">
        <v>0</v>
      </c>
      <c r="R1809">
        <v>0</v>
      </c>
      <c r="S1809">
        <v>229.31224</v>
      </c>
      <c r="T1809">
        <v>0</v>
      </c>
      <c r="U1809">
        <v>0</v>
      </c>
    </row>
    <row r="1810" spans="1:21" x14ac:dyDescent="0.25">
      <c r="A1810" t="s">
        <v>7034</v>
      </c>
      <c r="B1810">
        <v>1</v>
      </c>
      <c r="C1810" t="s">
        <v>78</v>
      </c>
      <c r="D1810" t="s">
        <v>83</v>
      </c>
      <c r="E1810" t="s">
        <v>7035</v>
      </c>
      <c r="F1810" t="s">
        <v>231</v>
      </c>
      <c r="G1810" t="s">
        <v>71</v>
      </c>
      <c r="H1810" t="s">
        <v>136</v>
      </c>
      <c r="I1810" t="s">
        <v>22</v>
      </c>
      <c r="J1810" t="s">
        <v>131</v>
      </c>
      <c r="K1810" t="s">
        <v>7036</v>
      </c>
      <c r="L1810" t="s">
        <v>7037</v>
      </c>
      <c r="M1810">
        <v>9.2586111110000004</v>
      </c>
      <c r="N1810">
        <v>0</v>
      </c>
      <c r="O1810">
        <v>3</v>
      </c>
      <c r="P1810">
        <v>0</v>
      </c>
      <c r="Q1810">
        <v>0</v>
      </c>
      <c r="R1810">
        <v>0</v>
      </c>
      <c r="S1810">
        <v>27.775832999999999</v>
      </c>
      <c r="T1810">
        <v>0</v>
      </c>
      <c r="U1810">
        <v>0</v>
      </c>
    </row>
    <row r="1811" spans="1:21" x14ac:dyDescent="0.25">
      <c r="A1811" t="s">
        <v>7038</v>
      </c>
      <c r="B1811">
        <v>1</v>
      </c>
      <c r="C1811" t="s">
        <v>78</v>
      </c>
      <c r="D1811" t="s">
        <v>125</v>
      </c>
      <c r="E1811" t="s">
        <v>7039</v>
      </c>
      <c r="F1811" t="s">
        <v>247</v>
      </c>
      <c r="G1811" t="s">
        <v>71</v>
      </c>
      <c r="H1811" t="s">
        <v>136</v>
      </c>
      <c r="I1811" t="s">
        <v>22</v>
      </c>
      <c r="J1811" t="s">
        <v>221</v>
      </c>
      <c r="K1811" t="s">
        <v>7040</v>
      </c>
      <c r="L1811" t="s">
        <v>7041</v>
      </c>
      <c r="M1811">
        <v>0.62777777700000004</v>
      </c>
      <c r="N1811">
        <v>0</v>
      </c>
      <c r="O1811">
        <v>191</v>
      </c>
      <c r="P1811">
        <v>0</v>
      </c>
      <c r="Q1811">
        <v>0</v>
      </c>
      <c r="R1811">
        <v>0</v>
      </c>
      <c r="S1811">
        <v>119.90555500000001</v>
      </c>
      <c r="T1811">
        <v>0</v>
      </c>
      <c r="U1811">
        <v>0</v>
      </c>
    </row>
    <row r="1812" spans="1:21" x14ac:dyDescent="0.25">
      <c r="A1812" t="s">
        <v>7042</v>
      </c>
      <c r="B1812">
        <v>1</v>
      </c>
      <c r="C1812" t="s">
        <v>79</v>
      </c>
      <c r="D1812" t="s">
        <v>114</v>
      </c>
      <c r="E1812" t="s">
        <v>7000</v>
      </c>
      <c r="F1812" t="s">
        <v>985</v>
      </c>
      <c r="G1812" t="s">
        <v>71</v>
      </c>
      <c r="H1812" t="s">
        <v>136</v>
      </c>
      <c r="I1812" t="s">
        <v>22</v>
      </c>
      <c r="J1812" t="s">
        <v>131</v>
      </c>
      <c r="K1812" t="s">
        <v>7043</v>
      </c>
      <c r="L1812" t="s">
        <v>7044</v>
      </c>
      <c r="M1812">
        <v>0.67555555499999997</v>
      </c>
      <c r="N1812">
        <v>0</v>
      </c>
      <c r="O1812">
        <v>7</v>
      </c>
      <c r="P1812">
        <v>0</v>
      </c>
      <c r="Q1812">
        <v>0</v>
      </c>
      <c r="R1812">
        <v>0</v>
      </c>
      <c r="S1812">
        <v>4.7288889999999997</v>
      </c>
      <c r="T1812">
        <v>0</v>
      </c>
      <c r="U1812">
        <v>0</v>
      </c>
    </row>
    <row r="1813" spans="1:21" x14ac:dyDescent="0.25">
      <c r="A1813" t="s">
        <v>7045</v>
      </c>
      <c r="B1813">
        <v>1</v>
      </c>
      <c r="C1813" t="s">
        <v>79</v>
      </c>
      <c r="D1813" t="s">
        <v>114</v>
      </c>
      <c r="E1813" t="s">
        <v>7046</v>
      </c>
      <c r="F1813" t="s">
        <v>847</v>
      </c>
      <c r="G1813" t="s">
        <v>71</v>
      </c>
      <c r="H1813" t="s">
        <v>136</v>
      </c>
      <c r="I1813" t="s">
        <v>22</v>
      </c>
      <c r="J1813" t="s">
        <v>131</v>
      </c>
      <c r="K1813" t="s">
        <v>7047</v>
      </c>
      <c r="L1813" t="s">
        <v>7048</v>
      </c>
      <c r="M1813">
        <v>4.2691666660000003</v>
      </c>
      <c r="N1813">
        <v>0</v>
      </c>
      <c r="O1813">
        <v>3</v>
      </c>
      <c r="P1813">
        <v>0</v>
      </c>
      <c r="Q1813">
        <v>0</v>
      </c>
      <c r="R1813">
        <v>0</v>
      </c>
      <c r="S1813">
        <v>12.807499999999999</v>
      </c>
      <c r="T1813">
        <v>0</v>
      </c>
      <c r="U1813">
        <v>0</v>
      </c>
    </row>
    <row r="1814" spans="1:21" x14ac:dyDescent="0.25">
      <c r="A1814" t="s">
        <v>7049</v>
      </c>
      <c r="B1814">
        <v>1</v>
      </c>
      <c r="C1814" t="s">
        <v>78</v>
      </c>
      <c r="D1814" t="s">
        <v>90</v>
      </c>
      <c r="E1814" t="s">
        <v>7050</v>
      </c>
      <c r="F1814" t="s">
        <v>934</v>
      </c>
      <c r="G1814" t="s">
        <v>71</v>
      </c>
      <c r="H1814" t="s">
        <v>136</v>
      </c>
      <c r="I1814" t="s">
        <v>22</v>
      </c>
      <c r="J1814" t="s">
        <v>131</v>
      </c>
      <c r="K1814" t="s">
        <v>7051</v>
      </c>
      <c r="L1814" t="s">
        <v>7052</v>
      </c>
      <c r="M1814">
        <v>0.53</v>
      </c>
      <c r="N1814">
        <v>0</v>
      </c>
      <c r="O1814">
        <v>1</v>
      </c>
      <c r="P1814">
        <v>0</v>
      </c>
      <c r="Q1814">
        <v>0</v>
      </c>
      <c r="R1814">
        <v>0</v>
      </c>
      <c r="S1814">
        <v>0.53</v>
      </c>
      <c r="T1814">
        <v>0</v>
      </c>
      <c r="U1814">
        <v>0</v>
      </c>
    </row>
    <row r="1815" spans="1:21" x14ac:dyDescent="0.25">
      <c r="A1815" t="s">
        <v>7053</v>
      </c>
      <c r="B1815">
        <v>1</v>
      </c>
      <c r="C1815" t="s">
        <v>78</v>
      </c>
      <c r="D1815" t="s">
        <v>82</v>
      </c>
      <c r="E1815" t="s">
        <v>7054</v>
      </c>
      <c r="F1815" t="s">
        <v>247</v>
      </c>
      <c r="G1815" t="s">
        <v>71</v>
      </c>
      <c r="H1815" t="s">
        <v>136</v>
      </c>
      <c r="I1815" t="s">
        <v>22</v>
      </c>
      <c r="J1815" t="s">
        <v>221</v>
      </c>
      <c r="K1815" t="s">
        <v>7055</v>
      </c>
      <c r="L1815" t="s">
        <v>7056</v>
      </c>
      <c r="M1815">
        <v>0.61972222200000004</v>
      </c>
      <c r="N1815">
        <v>0</v>
      </c>
      <c r="O1815">
        <v>1</v>
      </c>
      <c r="P1815">
        <v>0</v>
      </c>
      <c r="Q1815">
        <v>0</v>
      </c>
      <c r="R1815">
        <v>0</v>
      </c>
      <c r="S1815">
        <v>0.619722</v>
      </c>
      <c r="T1815">
        <v>0</v>
      </c>
      <c r="U1815">
        <v>0</v>
      </c>
    </row>
    <row r="1816" spans="1:21" x14ac:dyDescent="0.25">
      <c r="A1816" t="s">
        <v>7057</v>
      </c>
      <c r="B1816">
        <v>1</v>
      </c>
      <c r="C1816" t="s">
        <v>78</v>
      </c>
      <c r="D1816" t="s">
        <v>94</v>
      </c>
      <c r="E1816" t="s">
        <v>7058</v>
      </c>
      <c r="F1816" t="s">
        <v>934</v>
      </c>
      <c r="G1816" t="s">
        <v>71</v>
      </c>
      <c r="H1816" t="s">
        <v>136</v>
      </c>
      <c r="I1816" t="s">
        <v>22</v>
      </c>
      <c r="J1816" t="s">
        <v>131</v>
      </c>
      <c r="K1816" t="s">
        <v>7059</v>
      </c>
      <c r="L1816" t="s">
        <v>7060</v>
      </c>
      <c r="M1816">
        <v>3.7949999999999999</v>
      </c>
      <c r="N1816">
        <v>0</v>
      </c>
      <c r="O1816">
        <v>1</v>
      </c>
      <c r="P1816">
        <v>0</v>
      </c>
      <c r="Q1816">
        <v>0</v>
      </c>
      <c r="R1816">
        <v>0</v>
      </c>
      <c r="S1816">
        <v>3.7949999999999999</v>
      </c>
      <c r="T1816">
        <v>0</v>
      </c>
      <c r="U1816">
        <v>0</v>
      </c>
    </row>
    <row r="1817" spans="1:21" x14ac:dyDescent="0.25">
      <c r="A1817" t="s">
        <v>7061</v>
      </c>
      <c r="B1817">
        <v>1</v>
      </c>
      <c r="C1817" t="s">
        <v>78</v>
      </c>
      <c r="D1817" t="s">
        <v>91</v>
      </c>
      <c r="E1817" t="s">
        <v>7062</v>
      </c>
      <c r="F1817" t="s">
        <v>847</v>
      </c>
      <c r="G1817" t="s">
        <v>71</v>
      </c>
      <c r="H1817" t="s">
        <v>136</v>
      </c>
      <c r="I1817" t="s">
        <v>22</v>
      </c>
      <c r="J1817" t="s">
        <v>131</v>
      </c>
      <c r="K1817" t="s">
        <v>7063</v>
      </c>
      <c r="L1817" t="s">
        <v>7064</v>
      </c>
      <c r="M1817">
        <v>0.83499999999999996</v>
      </c>
      <c r="N1817">
        <v>0</v>
      </c>
      <c r="O1817">
        <v>0</v>
      </c>
      <c r="P1817">
        <v>0</v>
      </c>
      <c r="Q1817">
        <v>1</v>
      </c>
      <c r="R1817">
        <v>0</v>
      </c>
      <c r="S1817">
        <v>0</v>
      </c>
      <c r="T1817">
        <v>0</v>
      </c>
      <c r="U1817">
        <v>0.83499999999999996</v>
      </c>
    </row>
    <row r="1818" spans="1:21" x14ac:dyDescent="0.25">
      <c r="A1818" t="s">
        <v>7065</v>
      </c>
      <c r="B1818">
        <v>1</v>
      </c>
      <c r="C1818" t="s">
        <v>78</v>
      </c>
      <c r="D1818" t="s">
        <v>101</v>
      </c>
      <c r="E1818" t="s">
        <v>7066</v>
      </c>
      <c r="F1818" t="s">
        <v>780</v>
      </c>
      <c r="G1818" t="s">
        <v>71</v>
      </c>
      <c r="H1818" t="s">
        <v>136</v>
      </c>
      <c r="I1818" t="s">
        <v>22</v>
      </c>
      <c r="J1818" t="s">
        <v>131</v>
      </c>
      <c r="K1818" t="s">
        <v>7067</v>
      </c>
      <c r="L1818" t="s">
        <v>7068</v>
      </c>
      <c r="M1818">
        <v>3.8577777769999999</v>
      </c>
      <c r="N1818">
        <v>0</v>
      </c>
      <c r="O1818">
        <v>30</v>
      </c>
      <c r="P1818">
        <v>0</v>
      </c>
      <c r="Q1818">
        <v>0</v>
      </c>
      <c r="R1818">
        <v>0</v>
      </c>
      <c r="S1818">
        <v>115.733333</v>
      </c>
      <c r="T1818">
        <v>0</v>
      </c>
      <c r="U1818">
        <v>0</v>
      </c>
    </row>
    <row r="1819" spans="1:21" x14ac:dyDescent="0.25">
      <c r="A1819" t="s">
        <v>7069</v>
      </c>
      <c r="B1819">
        <v>1</v>
      </c>
      <c r="C1819" t="s">
        <v>78</v>
      </c>
      <c r="D1819" t="s">
        <v>95</v>
      </c>
      <c r="E1819" t="s">
        <v>6675</v>
      </c>
      <c r="F1819" t="s">
        <v>1685</v>
      </c>
      <c r="G1819" t="s">
        <v>71</v>
      </c>
      <c r="H1819" t="s">
        <v>136</v>
      </c>
      <c r="I1819" t="s">
        <v>22</v>
      </c>
      <c r="J1819" t="s">
        <v>131</v>
      </c>
      <c r="K1819" t="s">
        <v>7070</v>
      </c>
      <c r="L1819" t="s">
        <v>7071</v>
      </c>
      <c r="M1819">
        <v>7.8741666659999998</v>
      </c>
      <c r="N1819">
        <v>0</v>
      </c>
      <c r="O1819">
        <v>15</v>
      </c>
      <c r="P1819">
        <v>0</v>
      </c>
      <c r="Q1819">
        <v>0</v>
      </c>
      <c r="R1819">
        <v>0</v>
      </c>
      <c r="S1819">
        <v>118.1125</v>
      </c>
      <c r="T1819">
        <v>0</v>
      </c>
      <c r="U1819">
        <v>0</v>
      </c>
    </row>
    <row r="1820" spans="1:21" x14ac:dyDescent="0.25">
      <c r="A1820" t="s">
        <v>7072</v>
      </c>
      <c r="B1820">
        <v>1</v>
      </c>
      <c r="C1820" t="s">
        <v>78</v>
      </c>
      <c r="D1820" t="s">
        <v>91</v>
      </c>
      <c r="E1820" t="s">
        <v>7073</v>
      </c>
      <c r="F1820" t="s">
        <v>231</v>
      </c>
      <c r="G1820" t="s">
        <v>71</v>
      </c>
      <c r="H1820" t="s">
        <v>136</v>
      </c>
      <c r="I1820" t="s">
        <v>22</v>
      </c>
      <c r="J1820" t="s">
        <v>131</v>
      </c>
      <c r="K1820" t="s">
        <v>7074</v>
      </c>
      <c r="L1820" t="s">
        <v>7075</v>
      </c>
      <c r="M1820">
        <v>2.8772222219999999</v>
      </c>
      <c r="N1820">
        <v>0</v>
      </c>
      <c r="O1820">
        <v>1</v>
      </c>
      <c r="P1820">
        <v>0</v>
      </c>
      <c r="Q1820">
        <v>0</v>
      </c>
      <c r="R1820">
        <v>0</v>
      </c>
      <c r="S1820">
        <v>2.8772220000000002</v>
      </c>
      <c r="T1820">
        <v>0</v>
      </c>
      <c r="U1820">
        <v>0</v>
      </c>
    </row>
    <row r="1821" spans="1:21" x14ac:dyDescent="0.25">
      <c r="A1821" t="s">
        <v>7076</v>
      </c>
      <c r="B1821">
        <v>1</v>
      </c>
      <c r="C1821" t="s">
        <v>78</v>
      </c>
      <c r="D1821" t="s">
        <v>90</v>
      </c>
      <c r="E1821" t="s">
        <v>7077</v>
      </c>
      <c r="F1821" t="s">
        <v>231</v>
      </c>
      <c r="G1821" t="s">
        <v>71</v>
      </c>
      <c r="H1821" t="s">
        <v>136</v>
      </c>
      <c r="I1821" t="s">
        <v>22</v>
      </c>
      <c r="J1821" t="s">
        <v>131</v>
      </c>
      <c r="K1821" t="s">
        <v>7078</v>
      </c>
      <c r="L1821" t="s">
        <v>7079</v>
      </c>
      <c r="M1821">
        <v>2.034444444</v>
      </c>
      <c r="N1821">
        <v>0</v>
      </c>
      <c r="O1821">
        <v>1</v>
      </c>
      <c r="P1821">
        <v>0</v>
      </c>
      <c r="Q1821">
        <v>0</v>
      </c>
      <c r="R1821">
        <v>0</v>
      </c>
      <c r="S1821">
        <v>2.0344440000000001</v>
      </c>
      <c r="T1821">
        <v>0</v>
      </c>
      <c r="U1821">
        <v>0</v>
      </c>
    </row>
    <row r="1822" spans="1:21" x14ac:dyDescent="0.25">
      <c r="A1822" t="s">
        <v>7080</v>
      </c>
      <c r="B1822">
        <v>1</v>
      </c>
      <c r="C1822" t="s">
        <v>78</v>
      </c>
      <c r="D1822" t="s">
        <v>125</v>
      </c>
      <c r="E1822" t="s">
        <v>7081</v>
      </c>
      <c r="F1822" t="s">
        <v>231</v>
      </c>
      <c r="G1822" t="s">
        <v>71</v>
      </c>
      <c r="H1822" t="s">
        <v>136</v>
      </c>
      <c r="I1822" t="s">
        <v>22</v>
      </c>
      <c r="J1822" t="s">
        <v>131</v>
      </c>
      <c r="K1822" t="s">
        <v>7082</v>
      </c>
      <c r="L1822" t="s">
        <v>7083</v>
      </c>
      <c r="M1822">
        <v>3.5194444439999999</v>
      </c>
      <c r="N1822">
        <v>0</v>
      </c>
      <c r="O1822">
        <v>5</v>
      </c>
      <c r="P1822">
        <v>0</v>
      </c>
      <c r="Q1822">
        <v>0</v>
      </c>
      <c r="R1822">
        <v>0</v>
      </c>
      <c r="S1822">
        <v>17.597221999999999</v>
      </c>
      <c r="T1822">
        <v>0</v>
      </c>
      <c r="U1822">
        <v>0</v>
      </c>
    </row>
    <row r="1823" spans="1:21" x14ac:dyDescent="0.25">
      <c r="A1823" t="s">
        <v>7084</v>
      </c>
      <c r="B1823">
        <v>1</v>
      </c>
      <c r="C1823" t="s">
        <v>79</v>
      </c>
      <c r="D1823" t="s">
        <v>124</v>
      </c>
      <c r="E1823" t="s">
        <v>7085</v>
      </c>
      <c r="F1823" t="s">
        <v>416</v>
      </c>
      <c r="G1823" t="s">
        <v>71</v>
      </c>
      <c r="H1823" t="s">
        <v>136</v>
      </c>
      <c r="I1823" t="s">
        <v>22</v>
      </c>
      <c r="J1823" t="s">
        <v>131</v>
      </c>
      <c r="K1823" t="s">
        <v>7086</v>
      </c>
      <c r="L1823" t="s">
        <v>7087</v>
      </c>
      <c r="M1823">
        <v>8.2802777770000002</v>
      </c>
      <c r="N1823">
        <v>0</v>
      </c>
      <c r="O1823">
        <v>23</v>
      </c>
      <c r="P1823">
        <v>0</v>
      </c>
      <c r="Q1823">
        <v>0</v>
      </c>
      <c r="R1823">
        <v>0</v>
      </c>
      <c r="S1823">
        <v>190.44638900000001</v>
      </c>
      <c r="T1823">
        <v>0</v>
      </c>
      <c r="U1823">
        <v>0</v>
      </c>
    </row>
    <row r="1824" spans="1:21" x14ac:dyDescent="0.25">
      <c r="A1824" t="s">
        <v>7088</v>
      </c>
      <c r="B1824">
        <v>1</v>
      </c>
      <c r="C1824" t="s">
        <v>78</v>
      </c>
      <c r="D1824" t="s">
        <v>87</v>
      </c>
      <c r="E1824" t="s">
        <v>7089</v>
      </c>
      <c r="F1824" t="s">
        <v>129</v>
      </c>
      <c r="G1824" t="s">
        <v>72</v>
      </c>
      <c r="H1824" t="s">
        <v>136</v>
      </c>
      <c r="I1824" t="s">
        <v>22</v>
      </c>
      <c r="J1824" t="s">
        <v>131</v>
      </c>
      <c r="K1824" t="s">
        <v>7090</v>
      </c>
      <c r="L1824" t="s">
        <v>7091</v>
      </c>
      <c r="M1824">
        <v>0.25205</v>
      </c>
      <c r="N1824">
        <v>0</v>
      </c>
      <c r="O1824">
        <v>2</v>
      </c>
      <c r="P1824">
        <v>0</v>
      </c>
      <c r="Q1824">
        <v>0</v>
      </c>
      <c r="R1824">
        <v>0</v>
      </c>
      <c r="S1824">
        <v>0.50409999999999999</v>
      </c>
      <c r="T1824">
        <v>0</v>
      </c>
      <c r="U1824">
        <v>0</v>
      </c>
    </row>
    <row r="1825" spans="1:21" x14ac:dyDescent="0.25">
      <c r="A1825" t="s">
        <v>7092</v>
      </c>
      <c r="B1825">
        <v>1</v>
      </c>
      <c r="C1825" t="s">
        <v>78</v>
      </c>
      <c r="D1825" t="s">
        <v>87</v>
      </c>
      <c r="E1825" t="s">
        <v>7093</v>
      </c>
      <c r="F1825" t="s">
        <v>847</v>
      </c>
      <c r="G1825" t="s">
        <v>71</v>
      </c>
      <c r="H1825" t="s">
        <v>136</v>
      </c>
      <c r="I1825" t="s">
        <v>22</v>
      </c>
      <c r="J1825" t="s">
        <v>131</v>
      </c>
      <c r="K1825" t="s">
        <v>7094</v>
      </c>
      <c r="L1825" t="s">
        <v>7095</v>
      </c>
      <c r="M1825">
        <v>8.9088888879999999</v>
      </c>
      <c r="N1825">
        <v>0</v>
      </c>
      <c r="O1825">
        <v>7</v>
      </c>
      <c r="P1825">
        <v>0</v>
      </c>
      <c r="Q1825">
        <v>0</v>
      </c>
      <c r="R1825">
        <v>0</v>
      </c>
      <c r="S1825">
        <v>62.362222000000003</v>
      </c>
      <c r="T1825">
        <v>0</v>
      </c>
      <c r="U1825">
        <v>0</v>
      </c>
    </row>
    <row r="1826" spans="1:21" x14ac:dyDescent="0.25">
      <c r="A1826" t="s">
        <v>7096</v>
      </c>
      <c r="B1826">
        <v>1</v>
      </c>
      <c r="C1826" t="s">
        <v>78</v>
      </c>
      <c r="D1826" t="s">
        <v>90</v>
      </c>
      <c r="E1826" t="s">
        <v>7097</v>
      </c>
      <c r="F1826" t="s">
        <v>226</v>
      </c>
      <c r="G1826" t="s">
        <v>72</v>
      </c>
      <c r="H1826" t="s">
        <v>136</v>
      </c>
      <c r="I1826" t="s">
        <v>22</v>
      </c>
      <c r="J1826" t="s">
        <v>131</v>
      </c>
      <c r="K1826" t="s">
        <v>7098</v>
      </c>
      <c r="L1826" t="s">
        <v>7099</v>
      </c>
      <c r="M1826">
        <v>0.66</v>
      </c>
      <c r="N1826">
        <v>0</v>
      </c>
      <c r="O1826">
        <v>99</v>
      </c>
      <c r="P1826">
        <v>0</v>
      </c>
      <c r="Q1826">
        <v>0</v>
      </c>
      <c r="R1826">
        <v>0</v>
      </c>
      <c r="S1826">
        <v>65.34</v>
      </c>
      <c r="T1826">
        <v>0</v>
      </c>
      <c r="U1826">
        <v>0</v>
      </c>
    </row>
    <row r="1827" spans="1:21" x14ac:dyDescent="0.25">
      <c r="A1827" t="s">
        <v>7100</v>
      </c>
      <c r="B1827">
        <v>1</v>
      </c>
      <c r="C1827" t="s">
        <v>78</v>
      </c>
      <c r="D1827" t="s">
        <v>125</v>
      </c>
      <c r="E1827" t="s">
        <v>7101</v>
      </c>
      <c r="F1827" t="s">
        <v>231</v>
      </c>
      <c r="G1827" t="s">
        <v>71</v>
      </c>
      <c r="H1827" t="s">
        <v>136</v>
      </c>
      <c r="I1827" t="s">
        <v>22</v>
      </c>
      <c r="J1827" t="s">
        <v>131</v>
      </c>
      <c r="K1827" t="s">
        <v>7102</v>
      </c>
      <c r="L1827" t="s">
        <v>7103</v>
      </c>
      <c r="M1827">
        <v>1.7966666659999999</v>
      </c>
      <c r="N1827">
        <v>0</v>
      </c>
      <c r="O1827">
        <v>4</v>
      </c>
      <c r="P1827">
        <v>0</v>
      </c>
      <c r="Q1827">
        <v>0</v>
      </c>
      <c r="R1827">
        <v>0</v>
      </c>
      <c r="S1827">
        <v>7.1866669999999999</v>
      </c>
      <c r="T1827">
        <v>0</v>
      </c>
      <c r="U1827">
        <v>0</v>
      </c>
    </row>
    <row r="1828" spans="1:21" x14ac:dyDescent="0.25">
      <c r="A1828" t="s">
        <v>7104</v>
      </c>
      <c r="B1828">
        <v>1</v>
      </c>
      <c r="C1828" t="s">
        <v>78</v>
      </c>
      <c r="D1828" t="s">
        <v>98</v>
      </c>
      <c r="E1828" t="s">
        <v>7105</v>
      </c>
      <c r="F1828" t="s">
        <v>247</v>
      </c>
      <c r="G1828" t="s">
        <v>72</v>
      </c>
      <c r="H1828" t="s">
        <v>136</v>
      </c>
      <c r="I1828" t="s">
        <v>22</v>
      </c>
      <c r="J1828" t="s">
        <v>221</v>
      </c>
      <c r="K1828" t="s">
        <v>7106</v>
      </c>
      <c r="L1828" t="s">
        <v>7107</v>
      </c>
      <c r="M1828">
        <v>4.7676027769999996</v>
      </c>
      <c r="N1828">
        <v>3</v>
      </c>
      <c r="O1828">
        <v>708</v>
      </c>
      <c r="P1828">
        <v>0</v>
      </c>
      <c r="Q1828">
        <v>0</v>
      </c>
      <c r="R1828">
        <v>14.302808000000001</v>
      </c>
      <c r="S1828">
        <v>3375.4627660000001</v>
      </c>
      <c r="T1828">
        <v>0</v>
      </c>
      <c r="U1828">
        <v>0</v>
      </c>
    </row>
    <row r="1829" spans="1:21" x14ac:dyDescent="0.25">
      <c r="A1829" t="s">
        <v>7108</v>
      </c>
      <c r="B1829">
        <v>1</v>
      </c>
      <c r="C1829" t="s">
        <v>78</v>
      </c>
      <c r="D1829" t="s">
        <v>90</v>
      </c>
      <c r="E1829" t="s">
        <v>1526</v>
      </c>
      <c r="F1829" t="s">
        <v>166</v>
      </c>
      <c r="G1829" t="s">
        <v>72</v>
      </c>
      <c r="H1829" t="s">
        <v>136</v>
      </c>
      <c r="I1829" t="s">
        <v>22</v>
      </c>
      <c r="J1829" t="s">
        <v>131</v>
      </c>
      <c r="K1829" t="s">
        <v>7109</v>
      </c>
      <c r="L1829" t="s">
        <v>7110</v>
      </c>
      <c r="M1829">
        <v>0.81555555499999999</v>
      </c>
      <c r="N1829">
        <v>4</v>
      </c>
      <c r="O1829">
        <v>2247</v>
      </c>
      <c r="P1829">
        <v>0</v>
      </c>
      <c r="Q1829">
        <v>40</v>
      </c>
      <c r="R1829">
        <v>3.262222</v>
      </c>
      <c r="S1829">
        <v>1832.553332</v>
      </c>
      <c r="T1829">
        <v>0</v>
      </c>
      <c r="U1829">
        <v>32.622222000000001</v>
      </c>
    </row>
    <row r="1830" spans="1:21" x14ac:dyDescent="0.25">
      <c r="A1830" t="s">
        <v>7111</v>
      </c>
      <c r="B1830">
        <v>1</v>
      </c>
      <c r="C1830" t="s">
        <v>78</v>
      </c>
      <c r="D1830" t="s">
        <v>90</v>
      </c>
      <c r="E1830" t="s">
        <v>7112</v>
      </c>
      <c r="F1830" t="s">
        <v>231</v>
      </c>
      <c r="G1830" t="s">
        <v>71</v>
      </c>
      <c r="H1830" t="s">
        <v>136</v>
      </c>
      <c r="I1830" t="s">
        <v>22</v>
      </c>
      <c r="J1830" t="s">
        <v>131</v>
      </c>
      <c r="K1830" t="s">
        <v>7113</v>
      </c>
      <c r="L1830" t="s">
        <v>7114</v>
      </c>
      <c r="M1830">
        <v>1.3955555550000001</v>
      </c>
      <c r="N1830">
        <v>0</v>
      </c>
      <c r="O1830">
        <v>1</v>
      </c>
      <c r="P1830">
        <v>0</v>
      </c>
      <c r="Q1830">
        <v>0</v>
      </c>
      <c r="R1830">
        <v>0</v>
      </c>
      <c r="S1830">
        <v>1.395556</v>
      </c>
      <c r="T1830">
        <v>0</v>
      </c>
      <c r="U1830">
        <v>0</v>
      </c>
    </row>
    <row r="1831" spans="1:21" x14ac:dyDescent="0.25">
      <c r="A1831" t="s">
        <v>7115</v>
      </c>
      <c r="B1831">
        <v>1</v>
      </c>
      <c r="C1831" t="s">
        <v>78</v>
      </c>
      <c r="D1831" t="s">
        <v>82</v>
      </c>
      <c r="E1831" t="s">
        <v>7116</v>
      </c>
      <c r="F1831" t="s">
        <v>367</v>
      </c>
      <c r="G1831" t="s">
        <v>72</v>
      </c>
      <c r="H1831" t="s">
        <v>136</v>
      </c>
      <c r="I1831" t="s">
        <v>22</v>
      </c>
      <c r="J1831" t="s">
        <v>131</v>
      </c>
      <c r="K1831" t="s">
        <v>7117</v>
      </c>
      <c r="L1831" t="s">
        <v>7118</v>
      </c>
      <c r="M1831">
        <v>0.121944444</v>
      </c>
      <c r="N1831">
        <v>0</v>
      </c>
      <c r="O1831">
        <v>92</v>
      </c>
      <c r="P1831">
        <v>0</v>
      </c>
      <c r="Q1831">
        <v>0</v>
      </c>
      <c r="R1831">
        <v>0</v>
      </c>
      <c r="S1831">
        <v>11.218889000000001</v>
      </c>
      <c r="T1831">
        <v>0</v>
      </c>
      <c r="U1831">
        <v>0</v>
      </c>
    </row>
    <row r="1832" spans="1:21" x14ac:dyDescent="0.25">
      <c r="A1832" t="s">
        <v>7119</v>
      </c>
      <c r="B1832">
        <v>1</v>
      </c>
      <c r="C1832" t="s">
        <v>78</v>
      </c>
      <c r="D1832" t="s">
        <v>98</v>
      </c>
      <c r="E1832" t="s">
        <v>6867</v>
      </c>
      <c r="F1832" t="s">
        <v>166</v>
      </c>
      <c r="G1832" t="s">
        <v>72</v>
      </c>
      <c r="H1832" t="s">
        <v>136</v>
      </c>
      <c r="I1832" t="s">
        <v>22</v>
      </c>
      <c r="J1832" t="s">
        <v>131</v>
      </c>
      <c r="K1832" t="s">
        <v>7120</v>
      </c>
      <c r="L1832" t="s">
        <v>7121</v>
      </c>
      <c r="M1832">
        <v>0.81333333299999999</v>
      </c>
      <c r="N1832">
        <v>13</v>
      </c>
      <c r="O1832">
        <v>1399</v>
      </c>
      <c r="P1832">
        <v>6</v>
      </c>
      <c r="Q1832">
        <v>7</v>
      </c>
      <c r="R1832">
        <v>10.573333</v>
      </c>
      <c r="S1832">
        <v>1137.853333</v>
      </c>
      <c r="T1832">
        <v>4.88</v>
      </c>
      <c r="U1832">
        <v>5.693333</v>
      </c>
    </row>
    <row r="1833" spans="1:21" x14ac:dyDescent="0.25">
      <c r="A1833" t="s">
        <v>7122</v>
      </c>
      <c r="B1833">
        <v>1</v>
      </c>
      <c r="C1833" t="s">
        <v>78</v>
      </c>
      <c r="D1833" t="s">
        <v>99</v>
      </c>
      <c r="E1833" t="s">
        <v>7123</v>
      </c>
      <c r="F1833" t="s">
        <v>166</v>
      </c>
      <c r="G1833" t="s">
        <v>72</v>
      </c>
      <c r="H1833" t="s">
        <v>136</v>
      </c>
      <c r="I1833" t="s">
        <v>22</v>
      </c>
      <c r="J1833" t="s">
        <v>131</v>
      </c>
      <c r="K1833" t="s">
        <v>7124</v>
      </c>
      <c r="L1833" t="s">
        <v>7125</v>
      </c>
      <c r="M1833">
        <v>1.1411111110000001</v>
      </c>
      <c r="N1833">
        <v>0</v>
      </c>
      <c r="O1833">
        <v>0</v>
      </c>
      <c r="P1833">
        <v>8</v>
      </c>
      <c r="Q1833">
        <v>0</v>
      </c>
      <c r="R1833">
        <v>0</v>
      </c>
      <c r="S1833">
        <v>0</v>
      </c>
      <c r="T1833">
        <v>9.1288889999999991</v>
      </c>
      <c r="U1833">
        <v>0</v>
      </c>
    </row>
    <row r="1834" spans="1:21" x14ac:dyDescent="0.25">
      <c r="A1834" t="s">
        <v>7126</v>
      </c>
      <c r="B1834">
        <v>1</v>
      </c>
      <c r="C1834" t="s">
        <v>78</v>
      </c>
      <c r="D1834" t="s">
        <v>99</v>
      </c>
      <c r="E1834" t="s">
        <v>7127</v>
      </c>
      <c r="F1834" t="s">
        <v>226</v>
      </c>
      <c r="G1834" t="s">
        <v>72</v>
      </c>
      <c r="H1834" t="s">
        <v>136</v>
      </c>
      <c r="I1834" t="s">
        <v>22</v>
      </c>
      <c r="J1834" t="s">
        <v>131</v>
      </c>
      <c r="K1834" t="s">
        <v>7128</v>
      </c>
      <c r="L1834" t="s">
        <v>7129</v>
      </c>
      <c r="M1834">
        <v>1.1058333330000001</v>
      </c>
      <c r="N1834">
        <v>0</v>
      </c>
      <c r="O1834">
        <v>0</v>
      </c>
      <c r="P1834">
        <v>0</v>
      </c>
      <c r="Q1834">
        <v>36</v>
      </c>
      <c r="R1834">
        <v>0</v>
      </c>
      <c r="S1834">
        <v>0</v>
      </c>
      <c r="T1834">
        <v>0</v>
      </c>
      <c r="U1834">
        <v>39.81</v>
      </c>
    </row>
    <row r="1835" spans="1:21" x14ac:dyDescent="0.25">
      <c r="A1835" t="s">
        <v>7130</v>
      </c>
      <c r="B1835">
        <v>1</v>
      </c>
      <c r="C1835" t="s">
        <v>78</v>
      </c>
      <c r="D1835" t="s">
        <v>99</v>
      </c>
      <c r="E1835" t="s">
        <v>7131</v>
      </c>
      <c r="F1835" t="s">
        <v>166</v>
      </c>
      <c r="G1835" t="s">
        <v>72</v>
      </c>
      <c r="H1835" t="s">
        <v>136</v>
      </c>
      <c r="I1835" t="s">
        <v>22</v>
      </c>
      <c r="J1835" t="s">
        <v>131</v>
      </c>
      <c r="K1835" t="s">
        <v>7132</v>
      </c>
      <c r="L1835" t="s">
        <v>7133</v>
      </c>
      <c r="M1835">
        <v>0.83361111099999996</v>
      </c>
      <c r="N1835">
        <v>0</v>
      </c>
      <c r="O1835">
        <v>0</v>
      </c>
      <c r="P1835">
        <v>6</v>
      </c>
      <c r="Q1835">
        <v>0</v>
      </c>
      <c r="R1835">
        <v>0</v>
      </c>
      <c r="S1835">
        <v>0</v>
      </c>
      <c r="T1835">
        <v>5.0016670000000003</v>
      </c>
      <c r="U1835">
        <v>0</v>
      </c>
    </row>
    <row r="1836" spans="1:21" x14ac:dyDescent="0.25">
      <c r="A1836" t="s">
        <v>7134</v>
      </c>
      <c r="B1836">
        <v>1</v>
      </c>
      <c r="C1836" t="s">
        <v>79</v>
      </c>
      <c r="D1836" t="s">
        <v>121</v>
      </c>
      <c r="E1836" t="s">
        <v>7135</v>
      </c>
      <c r="F1836" t="s">
        <v>296</v>
      </c>
      <c r="G1836" t="s">
        <v>71</v>
      </c>
      <c r="H1836" t="s">
        <v>136</v>
      </c>
      <c r="I1836" t="s">
        <v>22</v>
      </c>
      <c r="J1836" t="s">
        <v>221</v>
      </c>
      <c r="K1836" t="s">
        <v>7136</v>
      </c>
      <c r="L1836" t="s">
        <v>7137</v>
      </c>
      <c r="M1836">
        <v>3.1633461110000001</v>
      </c>
      <c r="N1836">
        <v>0</v>
      </c>
      <c r="O1836">
        <v>151</v>
      </c>
      <c r="P1836">
        <v>0</v>
      </c>
      <c r="Q1836">
        <v>0</v>
      </c>
      <c r="R1836">
        <v>0</v>
      </c>
      <c r="S1836">
        <v>477.66526299999998</v>
      </c>
      <c r="T1836">
        <v>0</v>
      </c>
      <c r="U1836">
        <v>0</v>
      </c>
    </row>
    <row r="1837" spans="1:21" x14ac:dyDescent="0.25">
      <c r="A1837" t="s">
        <v>7138</v>
      </c>
      <c r="B1837">
        <v>1</v>
      </c>
      <c r="C1837" t="s">
        <v>78</v>
      </c>
      <c r="D1837" t="s">
        <v>125</v>
      </c>
      <c r="E1837" t="s">
        <v>7139</v>
      </c>
      <c r="F1837" t="s">
        <v>231</v>
      </c>
      <c r="G1837" t="s">
        <v>71</v>
      </c>
      <c r="H1837" t="s">
        <v>136</v>
      </c>
      <c r="I1837" t="s">
        <v>22</v>
      </c>
      <c r="J1837" t="s">
        <v>131</v>
      </c>
      <c r="K1837" t="s">
        <v>7140</v>
      </c>
      <c r="L1837" t="s">
        <v>7141</v>
      </c>
      <c r="M1837">
        <v>0.84666666599999996</v>
      </c>
      <c r="N1837">
        <v>0</v>
      </c>
      <c r="O1837">
        <v>1</v>
      </c>
      <c r="P1837">
        <v>0</v>
      </c>
      <c r="Q1837">
        <v>0</v>
      </c>
      <c r="R1837">
        <v>0</v>
      </c>
      <c r="S1837">
        <v>0.84666699999999995</v>
      </c>
      <c r="T1837">
        <v>0</v>
      </c>
      <c r="U1837">
        <v>0</v>
      </c>
    </row>
    <row r="1838" spans="1:21" x14ac:dyDescent="0.25">
      <c r="A1838" t="s">
        <v>7142</v>
      </c>
      <c r="B1838">
        <v>1</v>
      </c>
      <c r="C1838" t="s">
        <v>78</v>
      </c>
      <c r="D1838" t="s">
        <v>94</v>
      </c>
      <c r="E1838" t="s">
        <v>7143</v>
      </c>
      <c r="F1838" t="s">
        <v>231</v>
      </c>
      <c r="G1838" t="s">
        <v>71</v>
      </c>
      <c r="H1838" t="s">
        <v>136</v>
      </c>
      <c r="I1838" t="s">
        <v>22</v>
      </c>
      <c r="J1838" t="s">
        <v>131</v>
      </c>
      <c r="K1838" t="s">
        <v>7144</v>
      </c>
      <c r="L1838" t="s">
        <v>7145</v>
      </c>
      <c r="M1838">
        <v>0.95638888799999999</v>
      </c>
      <c r="N1838">
        <v>0</v>
      </c>
      <c r="O1838">
        <v>1</v>
      </c>
      <c r="P1838">
        <v>0</v>
      </c>
      <c r="Q1838">
        <v>0</v>
      </c>
      <c r="R1838">
        <v>0</v>
      </c>
      <c r="S1838">
        <v>0.95638900000000004</v>
      </c>
      <c r="T1838">
        <v>0</v>
      </c>
      <c r="U1838">
        <v>0</v>
      </c>
    </row>
    <row r="1839" spans="1:21" x14ac:dyDescent="0.25">
      <c r="A1839" t="s">
        <v>7146</v>
      </c>
      <c r="B1839">
        <v>1</v>
      </c>
      <c r="C1839" t="s">
        <v>78</v>
      </c>
      <c r="D1839" t="s">
        <v>83</v>
      </c>
      <c r="E1839" t="s">
        <v>5972</v>
      </c>
      <c r="F1839" t="s">
        <v>166</v>
      </c>
      <c r="G1839" t="s">
        <v>72</v>
      </c>
      <c r="H1839" t="s">
        <v>136</v>
      </c>
      <c r="I1839" t="s">
        <v>22</v>
      </c>
      <c r="J1839" t="s">
        <v>131</v>
      </c>
      <c r="K1839" t="s">
        <v>7147</v>
      </c>
      <c r="L1839" t="s">
        <v>7148</v>
      </c>
      <c r="M1839">
        <v>8.6233332999999995E-2</v>
      </c>
      <c r="N1839">
        <v>0</v>
      </c>
      <c r="O1839">
        <v>446</v>
      </c>
      <c r="P1839">
        <v>0</v>
      </c>
      <c r="Q1839">
        <v>0</v>
      </c>
      <c r="R1839">
        <v>0</v>
      </c>
      <c r="S1839">
        <v>38.460067000000002</v>
      </c>
      <c r="T1839">
        <v>0</v>
      </c>
      <c r="U1839">
        <v>0</v>
      </c>
    </row>
    <row r="1840" spans="1:21" x14ac:dyDescent="0.25">
      <c r="A1840" t="s">
        <v>7149</v>
      </c>
      <c r="B1840">
        <v>1</v>
      </c>
      <c r="C1840" t="s">
        <v>78</v>
      </c>
      <c r="D1840" t="s">
        <v>90</v>
      </c>
      <c r="E1840" t="s">
        <v>7150</v>
      </c>
      <c r="F1840" t="s">
        <v>231</v>
      </c>
      <c r="G1840" t="s">
        <v>71</v>
      </c>
      <c r="H1840" t="s">
        <v>136</v>
      </c>
      <c r="I1840" t="s">
        <v>22</v>
      </c>
      <c r="J1840" t="s">
        <v>131</v>
      </c>
      <c r="K1840" t="s">
        <v>7151</v>
      </c>
      <c r="L1840" t="s">
        <v>7152</v>
      </c>
      <c r="M1840">
        <v>0.829166666</v>
      </c>
      <c r="N1840">
        <v>0</v>
      </c>
      <c r="O1840">
        <v>1</v>
      </c>
      <c r="P1840">
        <v>0</v>
      </c>
      <c r="Q1840">
        <v>0</v>
      </c>
      <c r="R1840">
        <v>0</v>
      </c>
      <c r="S1840">
        <v>0.82916699999999999</v>
      </c>
      <c r="T1840">
        <v>0</v>
      </c>
      <c r="U1840">
        <v>0</v>
      </c>
    </row>
    <row r="1841" spans="1:21" x14ac:dyDescent="0.25">
      <c r="A1841" t="s">
        <v>7153</v>
      </c>
      <c r="B1841">
        <v>1</v>
      </c>
      <c r="C1841" t="s">
        <v>78</v>
      </c>
      <c r="D1841" t="s">
        <v>104</v>
      </c>
      <c r="E1841" t="s">
        <v>7154</v>
      </c>
      <c r="F1841" t="s">
        <v>934</v>
      </c>
      <c r="G1841" t="s">
        <v>71</v>
      </c>
      <c r="H1841" t="s">
        <v>136</v>
      </c>
      <c r="I1841" t="s">
        <v>22</v>
      </c>
      <c r="J1841" t="s">
        <v>131</v>
      </c>
      <c r="K1841" t="s">
        <v>7155</v>
      </c>
      <c r="L1841" t="s">
        <v>7156</v>
      </c>
      <c r="M1841">
        <v>0.67027777700000002</v>
      </c>
      <c r="N1841">
        <v>0</v>
      </c>
      <c r="O1841">
        <v>43</v>
      </c>
      <c r="P1841">
        <v>0</v>
      </c>
      <c r="Q1841">
        <v>0</v>
      </c>
      <c r="R1841">
        <v>0</v>
      </c>
      <c r="S1841">
        <v>28.821943999999998</v>
      </c>
      <c r="T1841">
        <v>0</v>
      </c>
      <c r="U1841">
        <v>0</v>
      </c>
    </row>
    <row r="1842" spans="1:21" x14ac:dyDescent="0.25">
      <c r="A1842" t="s">
        <v>7157</v>
      </c>
      <c r="B1842">
        <v>1</v>
      </c>
      <c r="C1842" t="s">
        <v>78</v>
      </c>
      <c r="D1842" t="s">
        <v>99</v>
      </c>
      <c r="E1842" t="s">
        <v>7131</v>
      </c>
      <c r="F1842" t="s">
        <v>166</v>
      </c>
      <c r="G1842" t="s">
        <v>72</v>
      </c>
      <c r="H1842" t="s">
        <v>136</v>
      </c>
      <c r="I1842" t="s">
        <v>22</v>
      </c>
      <c r="J1842" t="s">
        <v>131</v>
      </c>
      <c r="K1842" t="s">
        <v>7158</v>
      </c>
      <c r="L1842" t="s">
        <v>7159</v>
      </c>
      <c r="M1842">
        <v>1.0305555550000001</v>
      </c>
      <c r="N1842">
        <v>0</v>
      </c>
      <c r="O1842">
        <v>0</v>
      </c>
      <c r="P1842">
        <v>6</v>
      </c>
      <c r="Q1842">
        <v>0</v>
      </c>
      <c r="R1842">
        <v>0</v>
      </c>
      <c r="S1842">
        <v>0</v>
      </c>
      <c r="T1842">
        <v>6.1833330000000002</v>
      </c>
      <c r="U1842">
        <v>0</v>
      </c>
    </row>
    <row r="1843" spans="1:21" x14ac:dyDescent="0.25">
      <c r="A1843" t="s">
        <v>7160</v>
      </c>
      <c r="B1843">
        <v>1</v>
      </c>
      <c r="C1843" t="s">
        <v>78</v>
      </c>
      <c r="D1843" t="s">
        <v>87</v>
      </c>
      <c r="E1843" t="s">
        <v>7161</v>
      </c>
      <c r="F1843" t="s">
        <v>313</v>
      </c>
      <c r="G1843" t="s">
        <v>71</v>
      </c>
      <c r="H1843" t="s">
        <v>136</v>
      </c>
      <c r="I1843" t="s">
        <v>22</v>
      </c>
      <c r="J1843" t="s">
        <v>131</v>
      </c>
      <c r="K1843" t="s">
        <v>7162</v>
      </c>
      <c r="L1843" t="s">
        <v>7163</v>
      </c>
      <c r="M1843">
        <v>1.054444444</v>
      </c>
      <c r="N1843">
        <v>0</v>
      </c>
      <c r="O1843">
        <v>13</v>
      </c>
      <c r="P1843">
        <v>0</v>
      </c>
      <c r="Q1843">
        <v>0</v>
      </c>
      <c r="R1843">
        <v>0</v>
      </c>
      <c r="S1843">
        <v>13.707777999999999</v>
      </c>
      <c r="T1843">
        <v>0</v>
      </c>
      <c r="U1843">
        <v>0</v>
      </c>
    </row>
    <row r="1844" spans="1:21" x14ac:dyDescent="0.25">
      <c r="A1844" t="s">
        <v>7164</v>
      </c>
      <c r="B1844">
        <v>1</v>
      </c>
      <c r="C1844" t="s">
        <v>78</v>
      </c>
      <c r="D1844" t="s">
        <v>87</v>
      </c>
      <c r="E1844" t="s">
        <v>7165</v>
      </c>
      <c r="F1844" t="s">
        <v>313</v>
      </c>
      <c r="G1844" t="s">
        <v>71</v>
      </c>
      <c r="H1844" t="s">
        <v>136</v>
      </c>
      <c r="I1844" t="s">
        <v>22</v>
      </c>
      <c r="J1844" t="s">
        <v>131</v>
      </c>
      <c r="K1844" t="s">
        <v>7166</v>
      </c>
      <c r="L1844" t="s">
        <v>7167</v>
      </c>
      <c r="M1844">
        <v>2.4950000000000001</v>
      </c>
      <c r="N1844">
        <v>0</v>
      </c>
      <c r="O1844">
        <v>4</v>
      </c>
      <c r="P1844">
        <v>0</v>
      </c>
      <c r="Q1844">
        <v>0</v>
      </c>
      <c r="R1844">
        <v>0</v>
      </c>
      <c r="S1844">
        <v>9.98</v>
      </c>
      <c r="T1844">
        <v>0</v>
      </c>
      <c r="U1844">
        <v>0</v>
      </c>
    </row>
    <row r="1845" spans="1:21" x14ac:dyDescent="0.25">
      <c r="A1845" t="s">
        <v>7168</v>
      </c>
      <c r="B1845">
        <v>1</v>
      </c>
      <c r="C1845" t="s">
        <v>78</v>
      </c>
      <c r="D1845" t="s">
        <v>90</v>
      </c>
      <c r="E1845" t="s">
        <v>1526</v>
      </c>
      <c r="F1845" t="s">
        <v>1527</v>
      </c>
      <c r="G1845" t="s">
        <v>72</v>
      </c>
      <c r="H1845" t="s">
        <v>136</v>
      </c>
      <c r="I1845" t="s">
        <v>22</v>
      </c>
      <c r="J1845" t="s">
        <v>131</v>
      </c>
      <c r="K1845" t="s">
        <v>7169</v>
      </c>
      <c r="L1845" t="s">
        <v>7170</v>
      </c>
      <c r="M1845">
        <v>2.3144444439999998</v>
      </c>
      <c r="N1845">
        <v>4</v>
      </c>
      <c r="O1845">
        <v>2156</v>
      </c>
      <c r="P1845">
        <v>0</v>
      </c>
      <c r="Q1845">
        <v>20</v>
      </c>
      <c r="R1845">
        <v>9.2577780000000001</v>
      </c>
      <c r="S1845">
        <v>4989.9422210000002</v>
      </c>
      <c r="T1845">
        <v>0</v>
      </c>
      <c r="U1845">
        <v>46.288888999999998</v>
      </c>
    </row>
    <row r="1846" spans="1:21" x14ac:dyDescent="0.25">
      <c r="A1846" t="s">
        <v>7171</v>
      </c>
      <c r="B1846">
        <v>1</v>
      </c>
      <c r="C1846" t="s">
        <v>78</v>
      </c>
      <c r="D1846" t="s">
        <v>125</v>
      </c>
      <c r="E1846" t="s">
        <v>7172</v>
      </c>
      <c r="F1846" t="s">
        <v>362</v>
      </c>
      <c r="G1846" t="s">
        <v>71</v>
      </c>
      <c r="H1846" t="s">
        <v>136</v>
      </c>
      <c r="I1846" t="s">
        <v>22</v>
      </c>
      <c r="J1846" t="s">
        <v>131</v>
      </c>
      <c r="K1846" t="s">
        <v>7173</v>
      </c>
      <c r="L1846" t="s">
        <v>7174</v>
      </c>
      <c r="M1846">
        <v>0.79027777700000001</v>
      </c>
      <c r="N1846">
        <v>0</v>
      </c>
      <c r="O1846">
        <v>489</v>
      </c>
      <c r="P1846">
        <v>0</v>
      </c>
      <c r="Q1846">
        <v>0</v>
      </c>
      <c r="R1846">
        <v>0</v>
      </c>
      <c r="S1846">
        <v>386.44583299999999</v>
      </c>
      <c r="T1846">
        <v>0</v>
      </c>
      <c r="U1846">
        <v>0</v>
      </c>
    </row>
    <row r="1847" spans="1:21" x14ac:dyDescent="0.25">
      <c r="A1847" t="s">
        <v>7175</v>
      </c>
      <c r="B1847">
        <v>1</v>
      </c>
      <c r="C1847" t="s">
        <v>78</v>
      </c>
      <c r="D1847" t="s">
        <v>87</v>
      </c>
      <c r="E1847" t="s">
        <v>7176</v>
      </c>
      <c r="F1847" t="s">
        <v>296</v>
      </c>
      <c r="G1847" t="s">
        <v>71</v>
      </c>
      <c r="H1847" t="s">
        <v>136</v>
      </c>
      <c r="I1847" t="s">
        <v>22</v>
      </c>
      <c r="J1847" t="s">
        <v>221</v>
      </c>
      <c r="K1847" t="s">
        <v>7177</v>
      </c>
      <c r="L1847" t="s">
        <v>7178</v>
      </c>
      <c r="M1847">
        <v>1.723055555</v>
      </c>
      <c r="N1847">
        <v>0</v>
      </c>
      <c r="O1847">
        <v>38</v>
      </c>
      <c r="P1847">
        <v>0</v>
      </c>
      <c r="Q1847">
        <v>9</v>
      </c>
      <c r="R1847">
        <v>0</v>
      </c>
      <c r="S1847">
        <v>65.476111000000003</v>
      </c>
      <c r="T1847">
        <v>0</v>
      </c>
      <c r="U1847">
        <v>15.5075</v>
      </c>
    </row>
    <row r="1848" spans="1:21" x14ac:dyDescent="0.25">
      <c r="A1848" t="s">
        <v>7179</v>
      </c>
      <c r="B1848">
        <v>1</v>
      </c>
      <c r="C1848" t="s">
        <v>78</v>
      </c>
      <c r="D1848" t="s">
        <v>125</v>
      </c>
      <c r="E1848" t="s">
        <v>7180</v>
      </c>
      <c r="F1848" t="s">
        <v>247</v>
      </c>
      <c r="G1848" t="s">
        <v>71</v>
      </c>
      <c r="H1848" t="s">
        <v>136</v>
      </c>
      <c r="I1848" t="s">
        <v>22</v>
      </c>
      <c r="J1848" t="s">
        <v>221</v>
      </c>
      <c r="K1848" t="s">
        <v>7181</v>
      </c>
      <c r="L1848" t="s">
        <v>7182</v>
      </c>
      <c r="M1848">
        <v>4.8977777769999999</v>
      </c>
      <c r="N1848">
        <v>0</v>
      </c>
      <c r="O1848">
        <v>162</v>
      </c>
      <c r="P1848">
        <v>0</v>
      </c>
      <c r="Q1848">
        <v>12</v>
      </c>
      <c r="R1848">
        <v>0</v>
      </c>
      <c r="S1848">
        <v>793.44</v>
      </c>
      <c r="T1848">
        <v>0</v>
      </c>
      <c r="U1848">
        <v>58.773333000000001</v>
      </c>
    </row>
    <row r="1849" spans="1:21" x14ac:dyDescent="0.25">
      <c r="A1849" t="s">
        <v>7183</v>
      </c>
      <c r="B1849">
        <v>1</v>
      </c>
      <c r="C1849" t="s">
        <v>78</v>
      </c>
      <c r="D1849" t="s">
        <v>83</v>
      </c>
      <c r="E1849" t="s">
        <v>7184</v>
      </c>
      <c r="F1849" t="s">
        <v>934</v>
      </c>
      <c r="G1849" t="s">
        <v>71</v>
      </c>
      <c r="H1849" t="s">
        <v>136</v>
      </c>
      <c r="I1849" t="s">
        <v>22</v>
      </c>
      <c r="J1849" t="s">
        <v>131</v>
      </c>
      <c r="K1849" t="s">
        <v>7185</v>
      </c>
      <c r="L1849" t="s">
        <v>7186</v>
      </c>
      <c r="M1849">
        <v>4.8341666659999998</v>
      </c>
      <c r="N1849">
        <v>0</v>
      </c>
      <c r="O1849">
        <v>15</v>
      </c>
      <c r="P1849">
        <v>0</v>
      </c>
      <c r="Q1849">
        <v>0</v>
      </c>
      <c r="R1849">
        <v>0</v>
      </c>
      <c r="S1849">
        <v>72.512500000000003</v>
      </c>
      <c r="T1849">
        <v>0</v>
      </c>
      <c r="U1849">
        <v>0</v>
      </c>
    </row>
    <row r="1850" spans="1:21" x14ac:dyDescent="0.25">
      <c r="A1850" t="s">
        <v>7187</v>
      </c>
      <c r="B1850">
        <v>1</v>
      </c>
      <c r="C1850" t="s">
        <v>79</v>
      </c>
      <c r="D1850" t="s">
        <v>123</v>
      </c>
      <c r="E1850" t="s">
        <v>7188</v>
      </c>
      <c r="F1850" t="s">
        <v>247</v>
      </c>
      <c r="G1850" t="s">
        <v>71</v>
      </c>
      <c r="H1850" t="s">
        <v>136</v>
      </c>
      <c r="I1850" t="s">
        <v>22</v>
      </c>
      <c r="J1850" t="s">
        <v>221</v>
      </c>
      <c r="K1850" t="s">
        <v>7189</v>
      </c>
      <c r="L1850" t="s">
        <v>7190</v>
      </c>
      <c r="M1850">
        <v>8.5722222220000006</v>
      </c>
      <c r="N1850">
        <v>0</v>
      </c>
      <c r="O1850">
        <v>154</v>
      </c>
      <c r="P1850">
        <v>0</v>
      </c>
      <c r="Q1850">
        <v>0</v>
      </c>
      <c r="R1850">
        <v>0</v>
      </c>
      <c r="S1850">
        <v>1320.122222</v>
      </c>
      <c r="T1850">
        <v>0</v>
      </c>
      <c r="U1850">
        <v>0</v>
      </c>
    </row>
    <row r="1851" spans="1:21" x14ac:dyDescent="0.25">
      <c r="A1851" t="s">
        <v>7191</v>
      </c>
      <c r="B1851">
        <v>1</v>
      </c>
      <c r="C1851" t="s">
        <v>78</v>
      </c>
      <c r="D1851" t="s">
        <v>101</v>
      </c>
      <c r="E1851" t="s">
        <v>7192</v>
      </c>
      <c r="F1851" t="s">
        <v>231</v>
      </c>
      <c r="G1851" t="s">
        <v>71</v>
      </c>
      <c r="H1851" t="s">
        <v>136</v>
      </c>
      <c r="I1851" t="s">
        <v>22</v>
      </c>
      <c r="J1851" t="s">
        <v>131</v>
      </c>
      <c r="K1851" t="s">
        <v>7193</v>
      </c>
      <c r="L1851" t="s">
        <v>7194</v>
      </c>
      <c r="M1851">
        <v>3.4727777770000001</v>
      </c>
      <c r="N1851">
        <v>0</v>
      </c>
      <c r="O1851">
        <v>0</v>
      </c>
      <c r="P1851">
        <v>0</v>
      </c>
      <c r="Q1851">
        <v>1</v>
      </c>
      <c r="R1851">
        <v>0</v>
      </c>
      <c r="S1851">
        <v>0</v>
      </c>
      <c r="T1851">
        <v>0</v>
      </c>
      <c r="U1851">
        <v>3.4727779999999999</v>
      </c>
    </row>
    <row r="1852" spans="1:21" x14ac:dyDescent="0.25">
      <c r="A1852" t="s">
        <v>7195</v>
      </c>
      <c r="B1852">
        <v>1</v>
      </c>
      <c r="C1852" t="s">
        <v>78</v>
      </c>
      <c r="D1852" t="s">
        <v>83</v>
      </c>
      <c r="E1852" t="s">
        <v>7196</v>
      </c>
      <c r="F1852" t="s">
        <v>847</v>
      </c>
      <c r="G1852" t="s">
        <v>71</v>
      </c>
      <c r="H1852" t="s">
        <v>136</v>
      </c>
      <c r="I1852" t="s">
        <v>22</v>
      </c>
      <c r="J1852" t="s">
        <v>131</v>
      </c>
      <c r="K1852" t="s">
        <v>7197</v>
      </c>
      <c r="L1852" t="s">
        <v>7198</v>
      </c>
      <c r="M1852">
        <v>1.501666666</v>
      </c>
      <c r="N1852">
        <v>0</v>
      </c>
      <c r="O1852">
        <v>1</v>
      </c>
      <c r="P1852">
        <v>0</v>
      </c>
      <c r="Q1852">
        <v>0</v>
      </c>
      <c r="R1852">
        <v>0</v>
      </c>
      <c r="S1852">
        <v>1.5016670000000001</v>
      </c>
      <c r="T1852">
        <v>0</v>
      </c>
      <c r="U1852">
        <v>0</v>
      </c>
    </row>
    <row r="1853" spans="1:21" x14ac:dyDescent="0.25">
      <c r="A1853" t="s">
        <v>7199</v>
      </c>
      <c r="B1853">
        <v>1</v>
      </c>
      <c r="C1853" t="s">
        <v>78</v>
      </c>
      <c r="D1853" t="s">
        <v>125</v>
      </c>
      <c r="E1853" t="s">
        <v>5365</v>
      </c>
      <c r="F1853" t="s">
        <v>247</v>
      </c>
      <c r="G1853" t="s">
        <v>71</v>
      </c>
      <c r="H1853" t="s">
        <v>136</v>
      </c>
      <c r="I1853" t="s">
        <v>22</v>
      </c>
      <c r="J1853" t="s">
        <v>221</v>
      </c>
      <c r="K1853" t="s">
        <v>7200</v>
      </c>
      <c r="L1853" t="s">
        <v>7201</v>
      </c>
      <c r="M1853">
        <v>4.676388888</v>
      </c>
      <c r="N1853">
        <v>0</v>
      </c>
      <c r="O1853">
        <v>207</v>
      </c>
      <c r="P1853">
        <v>0</v>
      </c>
      <c r="Q1853">
        <v>0</v>
      </c>
      <c r="R1853">
        <v>0</v>
      </c>
      <c r="S1853">
        <v>968.01250000000005</v>
      </c>
      <c r="T1853">
        <v>0</v>
      </c>
      <c r="U1853">
        <v>0</v>
      </c>
    </row>
    <row r="1854" spans="1:21" x14ac:dyDescent="0.25">
      <c r="A1854" t="s">
        <v>7202</v>
      </c>
      <c r="B1854">
        <v>1</v>
      </c>
      <c r="C1854" t="s">
        <v>78</v>
      </c>
      <c r="D1854" t="s">
        <v>83</v>
      </c>
      <c r="E1854" t="s">
        <v>7203</v>
      </c>
      <c r="F1854" t="s">
        <v>231</v>
      </c>
      <c r="G1854" t="s">
        <v>71</v>
      </c>
      <c r="H1854" t="s">
        <v>136</v>
      </c>
      <c r="I1854" t="s">
        <v>22</v>
      </c>
      <c r="J1854" t="s">
        <v>131</v>
      </c>
      <c r="K1854" t="s">
        <v>7204</v>
      </c>
      <c r="L1854" t="s">
        <v>7205</v>
      </c>
      <c r="M1854">
        <v>2.068333333</v>
      </c>
      <c r="N1854">
        <v>0</v>
      </c>
      <c r="O1854">
        <v>20</v>
      </c>
      <c r="P1854">
        <v>0</v>
      </c>
      <c r="Q1854">
        <v>0</v>
      </c>
      <c r="R1854">
        <v>0</v>
      </c>
      <c r="S1854">
        <v>41.366667</v>
      </c>
      <c r="T1854">
        <v>0</v>
      </c>
      <c r="U1854">
        <v>0</v>
      </c>
    </row>
    <row r="1855" spans="1:21" x14ac:dyDescent="0.25">
      <c r="A1855" t="s">
        <v>7206</v>
      </c>
      <c r="B1855">
        <v>1</v>
      </c>
      <c r="C1855" t="s">
        <v>78</v>
      </c>
      <c r="D1855" t="s">
        <v>94</v>
      </c>
      <c r="E1855" t="s">
        <v>7207</v>
      </c>
      <c r="F1855" t="s">
        <v>416</v>
      </c>
      <c r="G1855" t="s">
        <v>71</v>
      </c>
      <c r="H1855" t="s">
        <v>136</v>
      </c>
      <c r="I1855" t="s">
        <v>22</v>
      </c>
      <c r="J1855" t="s">
        <v>131</v>
      </c>
      <c r="K1855" t="s">
        <v>7208</v>
      </c>
      <c r="L1855" t="s">
        <v>7209</v>
      </c>
      <c r="M1855">
        <v>1.7691666660000001</v>
      </c>
      <c r="N1855">
        <v>0</v>
      </c>
      <c r="O1855">
        <v>13</v>
      </c>
      <c r="P1855">
        <v>0</v>
      </c>
      <c r="Q1855">
        <v>0</v>
      </c>
      <c r="R1855">
        <v>0</v>
      </c>
      <c r="S1855">
        <v>22.999167</v>
      </c>
      <c r="T1855">
        <v>0</v>
      </c>
      <c r="U1855">
        <v>0</v>
      </c>
    </row>
    <row r="1856" spans="1:21" x14ac:dyDescent="0.25">
      <c r="A1856" t="s">
        <v>7210</v>
      </c>
      <c r="B1856">
        <v>1</v>
      </c>
      <c r="C1856" t="s">
        <v>79</v>
      </c>
      <c r="D1856" t="s">
        <v>111</v>
      </c>
      <c r="E1856" t="s">
        <v>7211</v>
      </c>
      <c r="F1856" t="s">
        <v>296</v>
      </c>
      <c r="G1856" t="s">
        <v>72</v>
      </c>
      <c r="H1856" t="s">
        <v>136</v>
      </c>
      <c r="I1856" t="s">
        <v>22</v>
      </c>
      <c r="J1856" t="s">
        <v>221</v>
      </c>
      <c r="K1856" t="s">
        <v>7212</v>
      </c>
      <c r="L1856" t="s">
        <v>7213</v>
      </c>
      <c r="M1856">
        <v>6.8839480550000003</v>
      </c>
      <c r="N1856">
        <v>0</v>
      </c>
      <c r="O1856">
        <v>0</v>
      </c>
      <c r="P1856">
        <v>5</v>
      </c>
      <c r="Q1856">
        <v>217</v>
      </c>
      <c r="R1856">
        <v>0</v>
      </c>
      <c r="S1856">
        <v>0</v>
      </c>
      <c r="T1856">
        <v>34.419739999999997</v>
      </c>
      <c r="U1856">
        <v>1493.816728</v>
      </c>
    </row>
    <row r="1857" spans="1:21" x14ac:dyDescent="0.25">
      <c r="A1857" t="s">
        <v>7214</v>
      </c>
      <c r="B1857">
        <v>1</v>
      </c>
      <c r="C1857" t="s">
        <v>79</v>
      </c>
      <c r="D1857" t="s">
        <v>114</v>
      </c>
      <c r="E1857" t="s">
        <v>7215</v>
      </c>
      <c r="F1857" t="s">
        <v>847</v>
      </c>
      <c r="G1857" t="s">
        <v>71</v>
      </c>
      <c r="H1857" t="s">
        <v>136</v>
      </c>
      <c r="I1857" t="s">
        <v>22</v>
      </c>
      <c r="J1857" t="s">
        <v>131</v>
      </c>
      <c r="K1857" t="s">
        <v>7216</v>
      </c>
      <c r="L1857" t="s">
        <v>7217</v>
      </c>
      <c r="M1857">
        <v>1.5608333329999999</v>
      </c>
      <c r="N1857">
        <v>0</v>
      </c>
      <c r="O1857">
        <v>5</v>
      </c>
      <c r="P1857">
        <v>0</v>
      </c>
      <c r="Q1857">
        <v>0</v>
      </c>
      <c r="R1857">
        <v>0</v>
      </c>
      <c r="S1857">
        <v>7.8041669999999996</v>
      </c>
      <c r="T1857">
        <v>0</v>
      </c>
      <c r="U1857">
        <v>0</v>
      </c>
    </row>
    <row r="1858" spans="1:21" x14ac:dyDescent="0.25">
      <c r="A1858" t="s">
        <v>7218</v>
      </c>
      <c r="B1858">
        <v>1</v>
      </c>
      <c r="C1858" t="s">
        <v>79</v>
      </c>
      <c r="D1858" t="s">
        <v>111</v>
      </c>
      <c r="E1858" t="s">
        <v>7219</v>
      </c>
      <c r="F1858" t="s">
        <v>490</v>
      </c>
      <c r="G1858" t="s">
        <v>72</v>
      </c>
      <c r="H1858" t="s">
        <v>136</v>
      </c>
      <c r="I1858" t="s">
        <v>24</v>
      </c>
      <c r="J1858" t="s">
        <v>131</v>
      </c>
      <c r="K1858" t="s">
        <v>7220</v>
      </c>
      <c r="L1858" t="s">
        <v>7221</v>
      </c>
      <c r="M1858">
        <v>0.35316666600000002</v>
      </c>
      <c r="N1858">
        <v>0</v>
      </c>
      <c r="O1858">
        <v>147</v>
      </c>
      <c r="P1858">
        <v>0</v>
      </c>
      <c r="Q1858">
        <v>0</v>
      </c>
      <c r="R1858">
        <v>0</v>
      </c>
      <c r="S1858">
        <v>51.915500000000002</v>
      </c>
      <c r="T1858">
        <v>0</v>
      </c>
      <c r="U1858">
        <v>0</v>
      </c>
    </row>
    <row r="1859" spans="1:21" x14ac:dyDescent="0.25">
      <c r="A1859" t="s">
        <v>7222</v>
      </c>
      <c r="B1859">
        <v>1</v>
      </c>
      <c r="C1859" t="s">
        <v>78</v>
      </c>
      <c r="D1859" t="s">
        <v>90</v>
      </c>
      <c r="E1859" t="s">
        <v>7223</v>
      </c>
      <c r="F1859" t="s">
        <v>934</v>
      </c>
      <c r="G1859" t="s">
        <v>71</v>
      </c>
      <c r="H1859" t="s">
        <v>136</v>
      </c>
      <c r="I1859" t="s">
        <v>22</v>
      </c>
      <c r="J1859" t="s">
        <v>131</v>
      </c>
      <c r="K1859" t="s">
        <v>7224</v>
      </c>
      <c r="L1859" t="s">
        <v>7225</v>
      </c>
      <c r="M1859">
        <v>1.9544444439999999</v>
      </c>
      <c r="N1859">
        <v>0</v>
      </c>
      <c r="O1859">
        <v>5</v>
      </c>
      <c r="P1859">
        <v>0</v>
      </c>
      <c r="Q1859">
        <v>0</v>
      </c>
      <c r="R1859">
        <v>0</v>
      </c>
      <c r="S1859">
        <v>9.7722219999999993</v>
      </c>
      <c r="T1859">
        <v>0</v>
      </c>
      <c r="U1859">
        <v>0</v>
      </c>
    </row>
    <row r="1860" spans="1:21" x14ac:dyDescent="0.25">
      <c r="A1860" t="s">
        <v>7226</v>
      </c>
      <c r="B1860">
        <v>1</v>
      </c>
      <c r="C1860" t="s">
        <v>78</v>
      </c>
      <c r="D1860" t="s">
        <v>105</v>
      </c>
      <c r="E1860" t="s">
        <v>2938</v>
      </c>
      <c r="F1860" t="s">
        <v>231</v>
      </c>
      <c r="G1860" t="s">
        <v>71</v>
      </c>
      <c r="H1860" t="s">
        <v>136</v>
      </c>
      <c r="I1860" t="s">
        <v>22</v>
      </c>
      <c r="J1860" t="s">
        <v>131</v>
      </c>
      <c r="K1860" t="s">
        <v>7227</v>
      </c>
      <c r="L1860" t="s">
        <v>7228</v>
      </c>
      <c r="M1860">
        <v>16.318055555000001</v>
      </c>
      <c r="N1860">
        <v>0</v>
      </c>
      <c r="O1860">
        <v>1</v>
      </c>
      <c r="P1860">
        <v>0</v>
      </c>
      <c r="Q1860">
        <v>0</v>
      </c>
      <c r="R1860">
        <v>0</v>
      </c>
      <c r="S1860">
        <v>16.318055999999999</v>
      </c>
      <c r="T1860">
        <v>0</v>
      </c>
      <c r="U1860">
        <v>0</v>
      </c>
    </row>
    <row r="1861" spans="1:21" x14ac:dyDescent="0.25">
      <c r="A1861" t="s">
        <v>7229</v>
      </c>
      <c r="B1861">
        <v>1</v>
      </c>
      <c r="C1861" t="s">
        <v>79</v>
      </c>
      <c r="D1861" t="s">
        <v>124</v>
      </c>
      <c r="E1861" t="s">
        <v>1226</v>
      </c>
      <c r="F1861" t="s">
        <v>296</v>
      </c>
      <c r="G1861" t="s">
        <v>72</v>
      </c>
      <c r="H1861" t="s">
        <v>136</v>
      </c>
      <c r="I1861" t="s">
        <v>22</v>
      </c>
      <c r="J1861" t="s">
        <v>221</v>
      </c>
      <c r="K1861" t="s">
        <v>7230</v>
      </c>
      <c r="L1861" t="s">
        <v>7231</v>
      </c>
      <c r="M1861">
        <v>1.7947222220000001</v>
      </c>
      <c r="N1861">
        <v>1</v>
      </c>
      <c r="O1861">
        <v>0</v>
      </c>
      <c r="P1861">
        <v>1</v>
      </c>
      <c r="Q1861">
        <v>0</v>
      </c>
      <c r="R1861">
        <v>1.7947219999999999</v>
      </c>
      <c r="S1861">
        <v>0</v>
      </c>
      <c r="T1861">
        <v>1.7947219999999999</v>
      </c>
      <c r="U1861">
        <v>0</v>
      </c>
    </row>
    <row r="1862" spans="1:21" x14ac:dyDescent="0.25">
      <c r="A1862" t="s">
        <v>7232</v>
      </c>
      <c r="B1862">
        <v>1</v>
      </c>
      <c r="C1862" t="s">
        <v>78</v>
      </c>
      <c r="D1862" t="s">
        <v>103</v>
      </c>
      <c r="E1862" t="s">
        <v>7233</v>
      </c>
      <c r="F1862" t="s">
        <v>166</v>
      </c>
      <c r="G1862" t="s">
        <v>72</v>
      </c>
      <c r="H1862" t="s">
        <v>136</v>
      </c>
      <c r="I1862" t="s">
        <v>22</v>
      </c>
      <c r="J1862" t="s">
        <v>131</v>
      </c>
      <c r="K1862" t="s">
        <v>7234</v>
      </c>
      <c r="L1862" t="s">
        <v>7235</v>
      </c>
      <c r="M1862">
        <v>0.76916666600000005</v>
      </c>
      <c r="N1862">
        <v>0</v>
      </c>
      <c r="O1862">
        <v>4752</v>
      </c>
      <c r="P1862">
        <v>0</v>
      </c>
      <c r="Q1862">
        <v>0</v>
      </c>
      <c r="R1862">
        <v>0</v>
      </c>
      <c r="S1862">
        <v>3655.0799969999998</v>
      </c>
      <c r="T1862">
        <v>0</v>
      </c>
      <c r="U1862">
        <v>0</v>
      </c>
    </row>
    <row r="1863" spans="1:21" x14ac:dyDescent="0.25">
      <c r="A1863" t="s">
        <v>7236</v>
      </c>
      <c r="B1863">
        <v>1</v>
      </c>
      <c r="C1863" t="s">
        <v>78</v>
      </c>
      <c r="D1863" t="s">
        <v>103</v>
      </c>
      <c r="E1863" t="s">
        <v>7237</v>
      </c>
      <c r="F1863" t="s">
        <v>296</v>
      </c>
      <c r="G1863" t="s">
        <v>72</v>
      </c>
      <c r="H1863" t="s">
        <v>136</v>
      </c>
      <c r="I1863" t="s">
        <v>22</v>
      </c>
      <c r="J1863" t="s">
        <v>221</v>
      </c>
      <c r="K1863" t="s">
        <v>7238</v>
      </c>
      <c r="L1863" t="s">
        <v>7239</v>
      </c>
      <c r="M1863">
        <v>2.8880555550000002</v>
      </c>
      <c r="N1863">
        <v>0</v>
      </c>
      <c r="O1863">
        <v>5796</v>
      </c>
      <c r="P1863">
        <v>0</v>
      </c>
      <c r="Q1863">
        <v>0</v>
      </c>
      <c r="R1863">
        <v>0</v>
      </c>
      <c r="S1863">
        <v>16739.169997000001</v>
      </c>
      <c r="T1863">
        <v>0</v>
      </c>
      <c r="U1863">
        <v>0</v>
      </c>
    </row>
    <row r="1864" spans="1:21" x14ac:dyDescent="0.25">
      <c r="A1864" t="s">
        <v>7240</v>
      </c>
      <c r="B1864">
        <v>1</v>
      </c>
      <c r="C1864" t="s">
        <v>78</v>
      </c>
      <c r="D1864" t="s">
        <v>103</v>
      </c>
      <c r="E1864" t="s">
        <v>7241</v>
      </c>
      <c r="F1864" t="s">
        <v>166</v>
      </c>
      <c r="G1864" t="s">
        <v>72</v>
      </c>
      <c r="H1864" t="s">
        <v>136</v>
      </c>
      <c r="I1864" t="s">
        <v>22</v>
      </c>
      <c r="J1864" t="s">
        <v>131</v>
      </c>
      <c r="K1864" t="s">
        <v>7242</v>
      </c>
      <c r="L1864" t="s">
        <v>7243</v>
      </c>
      <c r="M1864">
        <v>0.989520277</v>
      </c>
      <c r="N1864">
        <v>0</v>
      </c>
      <c r="O1864">
        <v>438</v>
      </c>
      <c r="P1864">
        <v>0</v>
      </c>
      <c r="Q1864">
        <v>0</v>
      </c>
      <c r="R1864">
        <v>0</v>
      </c>
      <c r="S1864">
        <v>433.40988099999998</v>
      </c>
      <c r="T1864">
        <v>0</v>
      </c>
      <c r="U1864">
        <v>0</v>
      </c>
    </row>
    <row r="1865" spans="1:21" x14ac:dyDescent="0.25">
      <c r="A1865" t="s">
        <v>7244</v>
      </c>
      <c r="B1865">
        <v>1</v>
      </c>
      <c r="C1865" t="s">
        <v>78</v>
      </c>
      <c r="D1865" t="s">
        <v>104</v>
      </c>
      <c r="E1865" t="s">
        <v>7245</v>
      </c>
      <c r="F1865" t="s">
        <v>785</v>
      </c>
      <c r="G1865" t="s">
        <v>71</v>
      </c>
      <c r="H1865" t="s">
        <v>136</v>
      </c>
      <c r="I1865" t="s">
        <v>22</v>
      </c>
      <c r="J1865" t="s">
        <v>131</v>
      </c>
      <c r="K1865" t="s">
        <v>7246</v>
      </c>
      <c r="L1865" t="s">
        <v>7247</v>
      </c>
      <c r="M1865">
        <v>3.0024999999999999</v>
      </c>
      <c r="N1865">
        <v>0</v>
      </c>
      <c r="O1865">
        <v>156</v>
      </c>
      <c r="P1865">
        <v>0</v>
      </c>
      <c r="Q1865">
        <v>0</v>
      </c>
      <c r="R1865">
        <v>0</v>
      </c>
      <c r="S1865">
        <v>468.39</v>
      </c>
      <c r="T1865">
        <v>0</v>
      </c>
      <c r="U1865">
        <v>0</v>
      </c>
    </row>
    <row r="1866" spans="1:21" x14ac:dyDescent="0.25">
      <c r="A1866" t="s">
        <v>7248</v>
      </c>
      <c r="B1866">
        <v>1</v>
      </c>
      <c r="C1866" t="s">
        <v>78</v>
      </c>
      <c r="D1866" t="s">
        <v>82</v>
      </c>
      <c r="E1866" t="s">
        <v>7249</v>
      </c>
      <c r="F1866" t="s">
        <v>934</v>
      </c>
      <c r="G1866" t="s">
        <v>71</v>
      </c>
      <c r="H1866" t="s">
        <v>136</v>
      </c>
      <c r="I1866" t="s">
        <v>22</v>
      </c>
      <c r="J1866" t="s">
        <v>131</v>
      </c>
      <c r="K1866" t="s">
        <v>7250</v>
      </c>
      <c r="L1866" t="s">
        <v>7251</v>
      </c>
      <c r="M1866">
        <v>2.2625000000000002</v>
      </c>
      <c r="N1866">
        <v>0</v>
      </c>
      <c r="O1866">
        <v>10</v>
      </c>
      <c r="P1866">
        <v>0</v>
      </c>
      <c r="Q1866">
        <v>0</v>
      </c>
      <c r="R1866">
        <v>0</v>
      </c>
      <c r="S1866">
        <v>22.625</v>
      </c>
      <c r="T1866">
        <v>0</v>
      </c>
      <c r="U1866">
        <v>0</v>
      </c>
    </row>
    <row r="1867" spans="1:21" x14ac:dyDescent="0.25">
      <c r="A1867" t="s">
        <v>7252</v>
      </c>
      <c r="B1867">
        <v>1</v>
      </c>
      <c r="C1867" t="s">
        <v>78</v>
      </c>
      <c r="D1867" t="s">
        <v>82</v>
      </c>
      <c r="E1867" t="s">
        <v>7253</v>
      </c>
      <c r="F1867" t="s">
        <v>313</v>
      </c>
      <c r="G1867" t="s">
        <v>71</v>
      </c>
      <c r="H1867" t="s">
        <v>136</v>
      </c>
      <c r="I1867" t="s">
        <v>22</v>
      </c>
      <c r="J1867" t="s">
        <v>131</v>
      </c>
      <c r="K1867" t="s">
        <v>7254</v>
      </c>
      <c r="L1867" t="s">
        <v>7255</v>
      </c>
      <c r="M1867">
        <v>2.795833333</v>
      </c>
      <c r="N1867">
        <v>0</v>
      </c>
      <c r="O1867">
        <v>71</v>
      </c>
      <c r="P1867">
        <v>0</v>
      </c>
      <c r="Q1867">
        <v>0</v>
      </c>
      <c r="R1867">
        <v>0</v>
      </c>
      <c r="S1867">
        <v>198.504167</v>
      </c>
      <c r="T1867">
        <v>0</v>
      </c>
      <c r="U1867">
        <v>0</v>
      </c>
    </row>
    <row r="1868" spans="1:21" x14ac:dyDescent="0.25">
      <c r="A1868" t="s">
        <v>7256</v>
      </c>
      <c r="B1868">
        <v>1</v>
      </c>
      <c r="C1868" t="s">
        <v>78</v>
      </c>
      <c r="D1868" t="s">
        <v>104</v>
      </c>
      <c r="E1868" t="s">
        <v>7257</v>
      </c>
      <c r="F1868" t="s">
        <v>847</v>
      </c>
      <c r="G1868" t="s">
        <v>71</v>
      </c>
      <c r="H1868" t="s">
        <v>136</v>
      </c>
      <c r="I1868" t="s">
        <v>22</v>
      </c>
      <c r="J1868" t="s">
        <v>131</v>
      </c>
      <c r="K1868" t="s">
        <v>7258</v>
      </c>
      <c r="L1868" t="s">
        <v>7259</v>
      </c>
      <c r="M1868">
        <v>0.88861111100000001</v>
      </c>
      <c r="N1868">
        <v>0</v>
      </c>
      <c r="O1868">
        <v>9</v>
      </c>
      <c r="P1868">
        <v>0</v>
      </c>
      <c r="Q1868">
        <v>0</v>
      </c>
      <c r="R1868">
        <v>0</v>
      </c>
      <c r="S1868">
        <v>7.9974999999999996</v>
      </c>
      <c r="T1868">
        <v>0</v>
      </c>
      <c r="U1868">
        <v>0</v>
      </c>
    </row>
    <row r="1869" spans="1:21" x14ac:dyDescent="0.25">
      <c r="A1869" t="s">
        <v>7260</v>
      </c>
      <c r="B1869">
        <v>1</v>
      </c>
      <c r="C1869" t="s">
        <v>78</v>
      </c>
      <c r="D1869" t="s">
        <v>81</v>
      </c>
      <c r="E1869" t="s">
        <v>7261</v>
      </c>
      <c r="F1869" t="s">
        <v>231</v>
      </c>
      <c r="G1869" t="s">
        <v>71</v>
      </c>
      <c r="H1869" t="s">
        <v>136</v>
      </c>
      <c r="I1869" t="s">
        <v>22</v>
      </c>
      <c r="J1869" t="s">
        <v>131</v>
      </c>
      <c r="K1869" t="s">
        <v>7262</v>
      </c>
      <c r="L1869" t="s">
        <v>7263</v>
      </c>
      <c r="M1869">
        <v>2.4436111110000001</v>
      </c>
      <c r="N1869">
        <v>0</v>
      </c>
      <c r="O1869">
        <v>1</v>
      </c>
      <c r="P1869">
        <v>0</v>
      </c>
      <c r="Q1869">
        <v>0</v>
      </c>
      <c r="R1869">
        <v>0</v>
      </c>
      <c r="S1869">
        <v>2.4436110000000002</v>
      </c>
      <c r="T1869">
        <v>0</v>
      </c>
      <c r="U1869">
        <v>0</v>
      </c>
    </row>
    <row r="1870" spans="1:21" x14ac:dyDescent="0.25">
      <c r="A1870" t="s">
        <v>7264</v>
      </c>
      <c r="B1870">
        <v>1</v>
      </c>
      <c r="C1870" t="s">
        <v>78</v>
      </c>
      <c r="D1870" t="s">
        <v>82</v>
      </c>
      <c r="E1870" t="s">
        <v>7265</v>
      </c>
      <c r="F1870" t="s">
        <v>231</v>
      </c>
      <c r="G1870" t="s">
        <v>71</v>
      </c>
      <c r="H1870" t="s">
        <v>136</v>
      </c>
      <c r="I1870" t="s">
        <v>22</v>
      </c>
      <c r="J1870" t="s">
        <v>131</v>
      </c>
      <c r="K1870" t="s">
        <v>7266</v>
      </c>
      <c r="L1870" t="s">
        <v>7267</v>
      </c>
      <c r="M1870">
        <v>1.6244444440000001</v>
      </c>
      <c r="N1870">
        <v>0</v>
      </c>
      <c r="O1870">
        <v>3</v>
      </c>
      <c r="P1870">
        <v>0</v>
      </c>
      <c r="Q1870">
        <v>0</v>
      </c>
      <c r="R1870">
        <v>0</v>
      </c>
      <c r="S1870">
        <v>4.8733329999999997</v>
      </c>
      <c r="T1870">
        <v>0</v>
      </c>
      <c r="U1870">
        <v>0</v>
      </c>
    </row>
    <row r="1871" spans="1:21" x14ac:dyDescent="0.25">
      <c r="A1871" t="s">
        <v>7268</v>
      </c>
      <c r="B1871">
        <v>1</v>
      </c>
      <c r="C1871" t="s">
        <v>78</v>
      </c>
      <c r="D1871" t="s">
        <v>95</v>
      </c>
      <c r="E1871" t="s">
        <v>7269</v>
      </c>
      <c r="F1871" t="s">
        <v>313</v>
      </c>
      <c r="G1871" t="s">
        <v>71</v>
      </c>
      <c r="H1871" t="s">
        <v>136</v>
      </c>
      <c r="I1871" t="s">
        <v>22</v>
      </c>
      <c r="J1871" t="s">
        <v>131</v>
      </c>
      <c r="K1871" t="s">
        <v>7270</v>
      </c>
      <c r="L1871" t="s">
        <v>7271</v>
      </c>
      <c r="M1871">
        <v>1.310277777</v>
      </c>
      <c r="N1871">
        <v>0</v>
      </c>
      <c r="O1871">
        <v>68</v>
      </c>
      <c r="P1871">
        <v>0</v>
      </c>
      <c r="Q1871">
        <v>0</v>
      </c>
      <c r="R1871">
        <v>0</v>
      </c>
      <c r="S1871">
        <v>89.098889</v>
      </c>
      <c r="T1871">
        <v>0</v>
      </c>
      <c r="U1871">
        <v>0</v>
      </c>
    </row>
    <row r="1872" spans="1:21" x14ac:dyDescent="0.25">
      <c r="A1872" t="s">
        <v>7272</v>
      </c>
      <c r="B1872">
        <v>1</v>
      </c>
      <c r="C1872" t="s">
        <v>78</v>
      </c>
      <c r="D1872" t="s">
        <v>93</v>
      </c>
      <c r="E1872" t="s">
        <v>7273</v>
      </c>
      <c r="F1872" t="s">
        <v>166</v>
      </c>
      <c r="G1872" t="s">
        <v>72</v>
      </c>
      <c r="H1872" t="s">
        <v>136</v>
      </c>
      <c r="I1872" t="s">
        <v>22</v>
      </c>
      <c r="J1872" t="s">
        <v>131</v>
      </c>
      <c r="K1872" t="s">
        <v>7274</v>
      </c>
      <c r="L1872" t="s">
        <v>7275</v>
      </c>
      <c r="M1872">
        <v>1.605886111</v>
      </c>
      <c r="N1872">
        <v>14</v>
      </c>
      <c r="O1872">
        <v>2269</v>
      </c>
      <c r="P1872">
        <v>46</v>
      </c>
      <c r="Q1872">
        <v>244</v>
      </c>
      <c r="R1872">
        <v>22.482406000000001</v>
      </c>
      <c r="S1872">
        <v>3643.7555860000002</v>
      </c>
      <c r="T1872">
        <v>73.870761000000002</v>
      </c>
      <c r="U1872">
        <v>391.83621099999999</v>
      </c>
    </row>
    <row r="1873" spans="1:21" x14ac:dyDescent="0.25">
      <c r="A1873" t="s">
        <v>7276</v>
      </c>
      <c r="B1873">
        <v>1</v>
      </c>
      <c r="C1873" t="s">
        <v>78</v>
      </c>
      <c r="D1873" t="s">
        <v>93</v>
      </c>
      <c r="E1873" t="s">
        <v>7273</v>
      </c>
      <c r="F1873" t="s">
        <v>166</v>
      </c>
      <c r="G1873" t="s">
        <v>72</v>
      </c>
      <c r="H1873" t="s">
        <v>136</v>
      </c>
      <c r="I1873" t="s">
        <v>22</v>
      </c>
      <c r="J1873" t="s">
        <v>131</v>
      </c>
      <c r="K1873" t="s">
        <v>7277</v>
      </c>
      <c r="L1873" t="s">
        <v>7278</v>
      </c>
      <c r="M1873">
        <v>0.65873138799999997</v>
      </c>
      <c r="N1873">
        <v>14</v>
      </c>
      <c r="O1873">
        <v>2269</v>
      </c>
      <c r="P1873">
        <v>46</v>
      </c>
      <c r="Q1873">
        <v>244</v>
      </c>
      <c r="R1873">
        <v>9.2222390000000001</v>
      </c>
      <c r="S1873">
        <v>1494.661519</v>
      </c>
      <c r="T1873">
        <v>30.301644</v>
      </c>
      <c r="U1873">
        <v>160.730459</v>
      </c>
    </row>
    <row r="1874" spans="1:21" x14ac:dyDescent="0.25">
      <c r="A1874" t="s">
        <v>7279</v>
      </c>
      <c r="B1874">
        <v>1</v>
      </c>
      <c r="C1874" t="s">
        <v>78</v>
      </c>
      <c r="D1874" t="s">
        <v>93</v>
      </c>
      <c r="E1874" t="s">
        <v>7273</v>
      </c>
      <c r="F1874" t="s">
        <v>166</v>
      </c>
      <c r="G1874" t="s">
        <v>72</v>
      </c>
      <c r="H1874" t="s">
        <v>136</v>
      </c>
      <c r="I1874" t="s">
        <v>22</v>
      </c>
      <c r="J1874" t="s">
        <v>131</v>
      </c>
      <c r="K1874" t="s">
        <v>7280</v>
      </c>
      <c r="L1874" t="s">
        <v>7281</v>
      </c>
      <c r="M1874">
        <v>0.400346111</v>
      </c>
      <c r="N1874">
        <v>14</v>
      </c>
      <c r="O1874">
        <v>2269</v>
      </c>
      <c r="P1874">
        <v>46</v>
      </c>
      <c r="Q1874">
        <v>244</v>
      </c>
      <c r="R1874">
        <v>5.6048460000000002</v>
      </c>
      <c r="S1874">
        <v>908.38532599999996</v>
      </c>
      <c r="T1874">
        <v>18.415921000000001</v>
      </c>
      <c r="U1874">
        <v>97.684450999999996</v>
      </c>
    </row>
    <row r="1875" spans="1:21" x14ac:dyDescent="0.25">
      <c r="A1875" t="s">
        <v>7282</v>
      </c>
      <c r="B1875">
        <v>1</v>
      </c>
      <c r="C1875" t="s">
        <v>78</v>
      </c>
      <c r="D1875" t="s">
        <v>82</v>
      </c>
      <c r="E1875" t="s">
        <v>7283</v>
      </c>
      <c r="F1875" t="s">
        <v>231</v>
      </c>
      <c r="G1875" t="s">
        <v>71</v>
      </c>
      <c r="H1875" t="s">
        <v>136</v>
      </c>
      <c r="I1875" t="s">
        <v>22</v>
      </c>
      <c r="J1875" t="s">
        <v>131</v>
      </c>
      <c r="K1875" t="s">
        <v>7284</v>
      </c>
      <c r="L1875" t="s">
        <v>7285</v>
      </c>
      <c r="M1875">
        <v>1.2102777769999999</v>
      </c>
      <c r="N1875">
        <v>0</v>
      </c>
      <c r="O1875">
        <v>3</v>
      </c>
      <c r="P1875">
        <v>0</v>
      </c>
      <c r="Q1875">
        <v>0</v>
      </c>
      <c r="R1875">
        <v>0</v>
      </c>
      <c r="S1875">
        <v>3.630833</v>
      </c>
      <c r="T1875">
        <v>0</v>
      </c>
      <c r="U1875">
        <v>0</v>
      </c>
    </row>
    <row r="1876" spans="1:21" x14ac:dyDescent="0.25">
      <c r="A1876" t="s">
        <v>7286</v>
      </c>
      <c r="B1876">
        <v>1</v>
      </c>
      <c r="C1876" t="s">
        <v>79</v>
      </c>
      <c r="D1876" t="s">
        <v>108</v>
      </c>
      <c r="E1876" t="s">
        <v>7287</v>
      </c>
      <c r="F1876" t="s">
        <v>166</v>
      </c>
      <c r="G1876" t="s">
        <v>72</v>
      </c>
      <c r="H1876" t="s">
        <v>136</v>
      </c>
      <c r="I1876" t="s">
        <v>22</v>
      </c>
      <c r="J1876" t="s">
        <v>131</v>
      </c>
      <c r="K1876" t="s">
        <v>7288</v>
      </c>
      <c r="L1876" t="s">
        <v>7289</v>
      </c>
      <c r="M1876">
        <v>0.115950833</v>
      </c>
      <c r="N1876">
        <v>2</v>
      </c>
      <c r="O1876">
        <v>8890</v>
      </c>
      <c r="P1876">
        <v>0</v>
      </c>
      <c r="Q1876">
        <v>62</v>
      </c>
      <c r="R1876">
        <v>0.231902</v>
      </c>
      <c r="S1876">
        <v>1030.802905</v>
      </c>
      <c r="T1876">
        <v>0</v>
      </c>
      <c r="U1876">
        <v>7.1889519999999996</v>
      </c>
    </row>
    <row r="1877" spans="1:21" x14ac:dyDescent="0.25">
      <c r="A1877" t="s">
        <v>7290</v>
      </c>
      <c r="B1877">
        <v>1</v>
      </c>
      <c r="C1877" t="s">
        <v>78</v>
      </c>
      <c r="D1877" t="s">
        <v>80</v>
      </c>
      <c r="E1877" t="s">
        <v>3386</v>
      </c>
      <c r="F1877" t="s">
        <v>780</v>
      </c>
      <c r="G1877" t="s">
        <v>71</v>
      </c>
      <c r="H1877" t="s">
        <v>136</v>
      </c>
      <c r="I1877" t="s">
        <v>22</v>
      </c>
      <c r="J1877" t="s">
        <v>131</v>
      </c>
      <c r="K1877" t="s">
        <v>7291</v>
      </c>
      <c r="L1877" t="s">
        <v>7292</v>
      </c>
      <c r="M1877">
        <v>3.7202777770000002</v>
      </c>
      <c r="N1877">
        <v>0</v>
      </c>
      <c r="O1877">
        <v>41</v>
      </c>
      <c r="P1877">
        <v>0</v>
      </c>
      <c r="Q1877">
        <v>0</v>
      </c>
      <c r="R1877">
        <v>0</v>
      </c>
      <c r="S1877">
        <v>152.53138899999999</v>
      </c>
      <c r="T1877">
        <v>0</v>
      </c>
      <c r="U1877">
        <v>0</v>
      </c>
    </row>
    <row r="1878" spans="1:21" x14ac:dyDescent="0.25">
      <c r="A1878" t="s">
        <v>7293</v>
      </c>
      <c r="B1878">
        <v>1</v>
      </c>
      <c r="C1878" t="s">
        <v>79</v>
      </c>
      <c r="D1878" t="s">
        <v>108</v>
      </c>
      <c r="E1878" t="s">
        <v>7294</v>
      </c>
      <c r="F1878" t="s">
        <v>313</v>
      </c>
      <c r="G1878" t="s">
        <v>71</v>
      </c>
      <c r="H1878" t="s">
        <v>136</v>
      </c>
      <c r="I1878" t="s">
        <v>22</v>
      </c>
      <c r="J1878" t="s">
        <v>131</v>
      </c>
      <c r="K1878" t="s">
        <v>7295</v>
      </c>
      <c r="L1878" t="s">
        <v>7296</v>
      </c>
      <c r="M1878">
        <v>1.3886111109999999</v>
      </c>
      <c r="N1878">
        <v>0</v>
      </c>
      <c r="O1878">
        <v>58</v>
      </c>
      <c r="P1878">
        <v>0</v>
      </c>
      <c r="Q1878">
        <v>0</v>
      </c>
      <c r="R1878">
        <v>0</v>
      </c>
      <c r="S1878">
        <v>80.539444000000003</v>
      </c>
      <c r="T1878">
        <v>0</v>
      </c>
      <c r="U1878">
        <v>0</v>
      </c>
    </row>
    <row r="1879" spans="1:21" x14ac:dyDescent="0.25">
      <c r="A1879" t="s">
        <v>7297</v>
      </c>
      <c r="B1879">
        <v>1</v>
      </c>
      <c r="C1879" t="s">
        <v>78</v>
      </c>
      <c r="D1879" t="s">
        <v>95</v>
      </c>
      <c r="E1879" t="s">
        <v>7298</v>
      </c>
      <c r="F1879" t="s">
        <v>780</v>
      </c>
      <c r="G1879" t="s">
        <v>71</v>
      </c>
      <c r="H1879" t="s">
        <v>136</v>
      </c>
      <c r="I1879" t="s">
        <v>22</v>
      </c>
      <c r="J1879" t="s">
        <v>131</v>
      </c>
      <c r="K1879" t="s">
        <v>7299</v>
      </c>
      <c r="L1879" t="s">
        <v>7300</v>
      </c>
      <c r="M1879">
        <v>4.0008333330000001</v>
      </c>
      <c r="N1879">
        <v>0</v>
      </c>
      <c r="O1879">
        <v>82</v>
      </c>
      <c r="P1879">
        <v>0</v>
      </c>
      <c r="Q1879">
        <v>0</v>
      </c>
      <c r="R1879">
        <v>0</v>
      </c>
      <c r="S1879">
        <v>328.068333</v>
      </c>
      <c r="T1879">
        <v>0</v>
      </c>
      <c r="U1879">
        <v>0</v>
      </c>
    </row>
    <row r="1880" spans="1:21" x14ac:dyDescent="0.25">
      <c r="A1880" t="s">
        <v>7301</v>
      </c>
      <c r="B1880">
        <v>1</v>
      </c>
      <c r="C1880" t="s">
        <v>79</v>
      </c>
      <c r="D1880" t="s">
        <v>108</v>
      </c>
      <c r="E1880" t="s">
        <v>7302</v>
      </c>
      <c r="F1880" t="s">
        <v>231</v>
      </c>
      <c r="G1880" t="s">
        <v>71</v>
      </c>
      <c r="H1880" t="s">
        <v>136</v>
      </c>
      <c r="I1880" t="s">
        <v>22</v>
      </c>
      <c r="J1880" t="s">
        <v>131</v>
      </c>
      <c r="K1880" t="s">
        <v>7303</v>
      </c>
      <c r="L1880" t="s">
        <v>7304</v>
      </c>
      <c r="M1880">
        <v>1.0647222220000001</v>
      </c>
      <c r="N1880">
        <v>0</v>
      </c>
      <c r="O1880">
        <v>0</v>
      </c>
      <c r="P1880">
        <v>0</v>
      </c>
      <c r="Q1880">
        <v>1</v>
      </c>
      <c r="R1880">
        <v>0</v>
      </c>
      <c r="S1880">
        <v>0</v>
      </c>
      <c r="T1880">
        <v>0</v>
      </c>
      <c r="U1880">
        <v>1.0647219999999999</v>
      </c>
    </row>
    <row r="1881" spans="1:21" x14ac:dyDescent="0.25">
      <c r="A1881" t="s">
        <v>7305</v>
      </c>
      <c r="B1881">
        <v>1</v>
      </c>
      <c r="C1881" t="s">
        <v>78</v>
      </c>
      <c r="D1881" t="s">
        <v>98</v>
      </c>
      <c r="E1881" t="s">
        <v>7306</v>
      </c>
      <c r="F1881" t="s">
        <v>313</v>
      </c>
      <c r="G1881" t="s">
        <v>71</v>
      </c>
      <c r="H1881" t="s">
        <v>136</v>
      </c>
      <c r="I1881" t="s">
        <v>22</v>
      </c>
      <c r="J1881" t="s">
        <v>131</v>
      </c>
      <c r="K1881" t="s">
        <v>7307</v>
      </c>
      <c r="L1881" t="s">
        <v>7308</v>
      </c>
      <c r="M1881">
        <v>0.206666666</v>
      </c>
      <c r="N1881">
        <v>0</v>
      </c>
      <c r="O1881">
        <v>66</v>
      </c>
      <c r="P1881">
        <v>0</v>
      </c>
      <c r="Q1881">
        <v>0</v>
      </c>
      <c r="R1881">
        <v>0</v>
      </c>
      <c r="S1881">
        <v>13.64</v>
      </c>
      <c r="T1881">
        <v>0</v>
      </c>
      <c r="U1881">
        <v>0</v>
      </c>
    </row>
    <row r="1882" spans="1:21" x14ac:dyDescent="0.25">
      <c r="A1882" t="s">
        <v>7309</v>
      </c>
      <c r="B1882">
        <v>1</v>
      </c>
      <c r="C1882" t="s">
        <v>78</v>
      </c>
      <c r="D1882" t="s">
        <v>98</v>
      </c>
      <c r="E1882" t="s">
        <v>7310</v>
      </c>
      <c r="F1882" t="s">
        <v>1685</v>
      </c>
      <c r="G1882" t="s">
        <v>71</v>
      </c>
      <c r="H1882" t="s">
        <v>136</v>
      </c>
      <c r="I1882" t="s">
        <v>22</v>
      </c>
      <c r="J1882" t="s">
        <v>131</v>
      </c>
      <c r="K1882" t="s">
        <v>7311</v>
      </c>
      <c r="L1882" t="s">
        <v>7312</v>
      </c>
      <c r="M1882">
        <v>1.963055555</v>
      </c>
      <c r="N1882">
        <v>0</v>
      </c>
      <c r="O1882">
        <v>141</v>
      </c>
      <c r="P1882">
        <v>0</v>
      </c>
      <c r="Q1882">
        <v>0</v>
      </c>
      <c r="R1882">
        <v>0</v>
      </c>
      <c r="S1882">
        <v>276.79083300000002</v>
      </c>
      <c r="T1882">
        <v>0</v>
      </c>
      <c r="U1882">
        <v>0</v>
      </c>
    </row>
    <row r="1883" spans="1:21" x14ac:dyDescent="0.25">
      <c r="A1883" t="s">
        <v>7313</v>
      </c>
      <c r="B1883">
        <v>1</v>
      </c>
      <c r="C1883" t="s">
        <v>79</v>
      </c>
      <c r="D1883" t="s">
        <v>108</v>
      </c>
      <c r="E1883" t="s">
        <v>7314</v>
      </c>
      <c r="F1883" t="s">
        <v>231</v>
      </c>
      <c r="G1883" t="s">
        <v>71</v>
      </c>
      <c r="H1883" t="s">
        <v>136</v>
      </c>
      <c r="I1883" t="s">
        <v>22</v>
      </c>
      <c r="J1883" t="s">
        <v>131</v>
      </c>
      <c r="K1883" t="s">
        <v>7315</v>
      </c>
      <c r="L1883" t="s">
        <v>7316</v>
      </c>
      <c r="M1883">
        <v>1.919444444</v>
      </c>
      <c r="N1883">
        <v>0</v>
      </c>
      <c r="O1883">
        <v>2</v>
      </c>
      <c r="P1883">
        <v>0</v>
      </c>
      <c r="Q1883">
        <v>0</v>
      </c>
      <c r="R1883">
        <v>0</v>
      </c>
      <c r="S1883">
        <v>3.838889</v>
      </c>
      <c r="T1883">
        <v>0</v>
      </c>
      <c r="U1883">
        <v>0</v>
      </c>
    </row>
    <row r="1884" spans="1:21" x14ac:dyDescent="0.25">
      <c r="A1884" t="s">
        <v>7317</v>
      </c>
      <c r="B1884">
        <v>1</v>
      </c>
      <c r="C1884" t="s">
        <v>78</v>
      </c>
      <c r="D1884" t="s">
        <v>87</v>
      </c>
      <c r="E1884" t="s">
        <v>7318</v>
      </c>
      <c r="F1884" t="s">
        <v>847</v>
      </c>
      <c r="G1884" t="s">
        <v>71</v>
      </c>
      <c r="H1884" t="s">
        <v>136</v>
      </c>
      <c r="I1884" t="s">
        <v>22</v>
      </c>
      <c r="J1884" t="s">
        <v>131</v>
      </c>
      <c r="K1884" t="s">
        <v>7319</v>
      </c>
      <c r="L1884" t="s">
        <v>7320</v>
      </c>
      <c r="M1884">
        <v>3.1074999999999999</v>
      </c>
      <c r="N1884">
        <v>0</v>
      </c>
      <c r="O1884">
        <v>1</v>
      </c>
      <c r="P1884">
        <v>0</v>
      </c>
      <c r="Q1884">
        <v>0</v>
      </c>
      <c r="R1884">
        <v>0</v>
      </c>
      <c r="S1884">
        <v>3.1074999999999999</v>
      </c>
      <c r="T1884">
        <v>0</v>
      </c>
      <c r="U1884">
        <v>0</v>
      </c>
    </row>
    <row r="1885" spans="1:21" x14ac:dyDescent="0.25">
      <c r="A1885" t="s">
        <v>7321</v>
      </c>
      <c r="B1885">
        <v>1</v>
      </c>
      <c r="C1885" t="s">
        <v>78</v>
      </c>
      <c r="D1885" t="s">
        <v>80</v>
      </c>
      <c r="E1885" t="s">
        <v>7322</v>
      </c>
      <c r="F1885" t="s">
        <v>231</v>
      </c>
      <c r="G1885" t="s">
        <v>71</v>
      </c>
      <c r="H1885" t="s">
        <v>136</v>
      </c>
      <c r="I1885" t="s">
        <v>22</v>
      </c>
      <c r="J1885" t="s">
        <v>131</v>
      </c>
      <c r="K1885" t="s">
        <v>7323</v>
      </c>
      <c r="L1885" t="s">
        <v>7324</v>
      </c>
      <c r="M1885">
        <v>1.264444444</v>
      </c>
      <c r="N1885">
        <v>0</v>
      </c>
      <c r="O1885">
        <v>1</v>
      </c>
      <c r="P1885">
        <v>0</v>
      </c>
      <c r="Q1885">
        <v>0</v>
      </c>
      <c r="R1885">
        <v>0</v>
      </c>
      <c r="S1885">
        <v>1.2644439999999999</v>
      </c>
      <c r="T1885">
        <v>0</v>
      </c>
      <c r="U1885">
        <v>0</v>
      </c>
    </row>
    <row r="1886" spans="1:21" x14ac:dyDescent="0.25">
      <c r="A1886" t="s">
        <v>7325</v>
      </c>
      <c r="B1886">
        <v>1</v>
      </c>
      <c r="C1886" t="s">
        <v>78</v>
      </c>
      <c r="D1886" t="s">
        <v>91</v>
      </c>
      <c r="E1886" t="s">
        <v>7326</v>
      </c>
      <c r="F1886" t="s">
        <v>921</v>
      </c>
      <c r="G1886" t="s">
        <v>71</v>
      </c>
      <c r="H1886" t="s">
        <v>136</v>
      </c>
      <c r="I1886" t="s">
        <v>22</v>
      </c>
      <c r="J1886" t="s">
        <v>131</v>
      </c>
      <c r="K1886" t="s">
        <v>7327</v>
      </c>
      <c r="L1886" t="s">
        <v>7328</v>
      </c>
      <c r="M1886">
        <v>0.94559722199999996</v>
      </c>
      <c r="N1886">
        <v>0</v>
      </c>
      <c r="O1886">
        <v>41</v>
      </c>
      <c r="P1886">
        <v>0</v>
      </c>
      <c r="Q1886">
        <v>0</v>
      </c>
      <c r="R1886">
        <v>0</v>
      </c>
      <c r="S1886">
        <v>38.769486000000001</v>
      </c>
      <c r="T1886">
        <v>0</v>
      </c>
      <c r="U1886">
        <v>0</v>
      </c>
    </row>
    <row r="1887" spans="1:21" x14ac:dyDescent="0.25">
      <c r="A1887" t="s">
        <v>7329</v>
      </c>
      <c r="B1887">
        <v>1</v>
      </c>
      <c r="C1887" t="s">
        <v>78</v>
      </c>
      <c r="D1887" t="s">
        <v>80</v>
      </c>
      <c r="E1887" t="s">
        <v>7330</v>
      </c>
      <c r="F1887" t="s">
        <v>1150</v>
      </c>
      <c r="G1887" t="s">
        <v>71</v>
      </c>
      <c r="H1887" t="s">
        <v>136</v>
      </c>
      <c r="I1887" t="s">
        <v>22</v>
      </c>
      <c r="J1887" t="s">
        <v>131</v>
      </c>
      <c r="K1887" t="s">
        <v>7331</v>
      </c>
      <c r="L1887" t="s">
        <v>7332</v>
      </c>
      <c r="M1887">
        <v>1.3347222219999999</v>
      </c>
      <c r="N1887">
        <v>0</v>
      </c>
      <c r="O1887">
        <v>246</v>
      </c>
      <c r="P1887">
        <v>0</v>
      </c>
      <c r="Q1887">
        <v>0</v>
      </c>
      <c r="R1887">
        <v>0</v>
      </c>
      <c r="S1887">
        <v>328.34166699999997</v>
      </c>
      <c r="T1887">
        <v>0</v>
      </c>
      <c r="U1887">
        <v>0</v>
      </c>
    </row>
    <row r="1888" spans="1:21" x14ac:dyDescent="0.25">
      <c r="A1888" t="s">
        <v>7333</v>
      </c>
      <c r="B1888">
        <v>1</v>
      </c>
      <c r="C1888" t="s">
        <v>78</v>
      </c>
      <c r="D1888" t="s">
        <v>80</v>
      </c>
      <c r="E1888" t="s">
        <v>7334</v>
      </c>
      <c r="F1888" t="s">
        <v>247</v>
      </c>
      <c r="G1888" t="s">
        <v>71</v>
      </c>
      <c r="H1888" t="s">
        <v>136</v>
      </c>
      <c r="I1888" t="s">
        <v>22</v>
      </c>
      <c r="J1888" t="s">
        <v>221</v>
      </c>
      <c r="K1888" t="s">
        <v>7335</v>
      </c>
      <c r="L1888" t="s">
        <v>7336</v>
      </c>
      <c r="M1888">
        <v>5.48</v>
      </c>
      <c r="N1888">
        <v>0</v>
      </c>
      <c r="O1888">
        <v>34</v>
      </c>
      <c r="P1888">
        <v>0</v>
      </c>
      <c r="Q1888">
        <v>0</v>
      </c>
      <c r="R1888">
        <v>0</v>
      </c>
      <c r="S1888">
        <v>186.32</v>
      </c>
      <c r="T1888">
        <v>0</v>
      </c>
      <c r="U1888">
        <v>0</v>
      </c>
    </row>
    <row r="1889" spans="1:21" x14ac:dyDescent="0.25">
      <c r="A1889" t="s">
        <v>7337</v>
      </c>
      <c r="B1889">
        <v>1</v>
      </c>
      <c r="C1889" t="s">
        <v>78</v>
      </c>
      <c r="D1889" t="s">
        <v>80</v>
      </c>
      <c r="E1889" t="s">
        <v>7338</v>
      </c>
      <c r="F1889" t="s">
        <v>247</v>
      </c>
      <c r="G1889" t="s">
        <v>71</v>
      </c>
      <c r="H1889" t="s">
        <v>136</v>
      </c>
      <c r="I1889" t="s">
        <v>22</v>
      </c>
      <c r="J1889" t="s">
        <v>221</v>
      </c>
      <c r="K1889" t="s">
        <v>7339</v>
      </c>
      <c r="L1889" t="s">
        <v>7340</v>
      </c>
      <c r="M1889">
        <v>4.3344444439999998</v>
      </c>
      <c r="N1889">
        <v>0</v>
      </c>
      <c r="O1889">
        <v>68</v>
      </c>
      <c r="P1889">
        <v>0</v>
      </c>
      <c r="Q1889">
        <v>0</v>
      </c>
      <c r="R1889">
        <v>0</v>
      </c>
      <c r="S1889">
        <v>294.74222200000003</v>
      </c>
      <c r="T1889">
        <v>0</v>
      </c>
      <c r="U1889">
        <v>0</v>
      </c>
    </row>
    <row r="1890" spans="1:21" x14ac:dyDescent="0.25">
      <c r="A1890" t="s">
        <v>7341</v>
      </c>
      <c r="B1890">
        <v>1</v>
      </c>
      <c r="C1890" t="s">
        <v>78</v>
      </c>
      <c r="D1890" t="s">
        <v>80</v>
      </c>
      <c r="E1890" t="s">
        <v>7334</v>
      </c>
      <c r="F1890" t="s">
        <v>247</v>
      </c>
      <c r="G1890" t="s">
        <v>71</v>
      </c>
      <c r="H1890" t="s">
        <v>136</v>
      </c>
      <c r="I1890" t="s">
        <v>22</v>
      </c>
      <c r="J1890" t="s">
        <v>221</v>
      </c>
      <c r="K1890" t="s">
        <v>7342</v>
      </c>
      <c r="L1890" t="s">
        <v>7343</v>
      </c>
      <c r="M1890">
        <v>7.2938888879999997</v>
      </c>
      <c r="N1890">
        <v>0</v>
      </c>
      <c r="O1890">
        <v>34</v>
      </c>
      <c r="P1890">
        <v>0</v>
      </c>
      <c r="Q1890">
        <v>0</v>
      </c>
      <c r="R1890">
        <v>0</v>
      </c>
      <c r="S1890">
        <v>247.992222</v>
      </c>
      <c r="T1890">
        <v>0</v>
      </c>
      <c r="U1890">
        <v>0</v>
      </c>
    </row>
    <row r="1891" spans="1:21" x14ac:dyDescent="0.25">
      <c r="A1891" t="s">
        <v>7344</v>
      </c>
      <c r="B1891">
        <v>1</v>
      </c>
      <c r="C1891" t="s">
        <v>78</v>
      </c>
      <c r="D1891" t="s">
        <v>104</v>
      </c>
      <c r="E1891" t="s">
        <v>7345</v>
      </c>
      <c r="F1891" t="s">
        <v>847</v>
      </c>
      <c r="G1891" t="s">
        <v>71</v>
      </c>
      <c r="H1891" t="s">
        <v>136</v>
      </c>
      <c r="I1891" t="s">
        <v>22</v>
      </c>
      <c r="J1891" t="s">
        <v>131</v>
      </c>
      <c r="K1891" t="s">
        <v>7346</v>
      </c>
      <c r="L1891" t="s">
        <v>7347</v>
      </c>
      <c r="M1891">
        <v>18.711666665999999</v>
      </c>
      <c r="N1891">
        <v>0</v>
      </c>
      <c r="O1891">
        <v>14</v>
      </c>
      <c r="P1891">
        <v>0</v>
      </c>
      <c r="Q1891">
        <v>0</v>
      </c>
      <c r="R1891">
        <v>0</v>
      </c>
      <c r="S1891">
        <v>261.96333299999998</v>
      </c>
      <c r="T1891">
        <v>0</v>
      </c>
      <c r="U1891">
        <v>0</v>
      </c>
    </row>
    <row r="1892" spans="1:21" x14ac:dyDescent="0.25">
      <c r="A1892" t="s">
        <v>7348</v>
      </c>
      <c r="B1892">
        <v>1</v>
      </c>
      <c r="C1892" t="s">
        <v>78</v>
      </c>
      <c r="D1892" t="s">
        <v>125</v>
      </c>
      <c r="E1892" t="s">
        <v>7349</v>
      </c>
      <c r="F1892" t="s">
        <v>934</v>
      </c>
      <c r="G1892" t="s">
        <v>71</v>
      </c>
      <c r="H1892" t="s">
        <v>136</v>
      </c>
      <c r="I1892" t="s">
        <v>22</v>
      </c>
      <c r="J1892" t="s">
        <v>131</v>
      </c>
      <c r="K1892" t="s">
        <v>7350</v>
      </c>
      <c r="L1892" t="s">
        <v>7351</v>
      </c>
      <c r="M1892">
        <v>1.477777777</v>
      </c>
      <c r="N1892">
        <v>0</v>
      </c>
      <c r="O1892">
        <v>32</v>
      </c>
      <c r="P1892">
        <v>0</v>
      </c>
      <c r="Q1892">
        <v>0</v>
      </c>
      <c r="R1892">
        <v>0</v>
      </c>
      <c r="S1892">
        <v>47.288888999999998</v>
      </c>
      <c r="T1892">
        <v>0</v>
      </c>
      <c r="U1892">
        <v>0</v>
      </c>
    </row>
    <row r="1893" spans="1:21" x14ac:dyDescent="0.25">
      <c r="A1893" t="s">
        <v>7352</v>
      </c>
      <c r="B1893">
        <v>1</v>
      </c>
      <c r="C1893" t="s">
        <v>78</v>
      </c>
      <c r="D1893" t="s">
        <v>80</v>
      </c>
      <c r="E1893" t="s">
        <v>7353</v>
      </c>
      <c r="F1893" t="s">
        <v>2615</v>
      </c>
      <c r="G1893" t="s">
        <v>71</v>
      </c>
      <c r="H1893" t="s">
        <v>136</v>
      </c>
      <c r="I1893" t="s">
        <v>22</v>
      </c>
      <c r="J1893" t="s">
        <v>131</v>
      </c>
      <c r="K1893" t="s">
        <v>7354</v>
      </c>
      <c r="L1893" t="s">
        <v>7355</v>
      </c>
      <c r="M1893">
        <v>6.7197222219999997</v>
      </c>
      <c r="N1893">
        <v>0</v>
      </c>
      <c r="O1893">
        <v>75</v>
      </c>
      <c r="P1893">
        <v>0</v>
      </c>
      <c r="Q1893">
        <v>0</v>
      </c>
      <c r="R1893">
        <v>0</v>
      </c>
      <c r="S1893">
        <v>503.97916700000002</v>
      </c>
      <c r="T1893">
        <v>0</v>
      </c>
      <c r="U1893">
        <v>0</v>
      </c>
    </row>
    <row r="1894" spans="1:21" x14ac:dyDescent="0.25">
      <c r="A1894" t="s">
        <v>7356</v>
      </c>
      <c r="B1894">
        <v>1</v>
      </c>
      <c r="C1894" t="s">
        <v>78</v>
      </c>
      <c r="D1894" t="s">
        <v>80</v>
      </c>
      <c r="E1894" t="s">
        <v>7353</v>
      </c>
      <c r="F1894" t="s">
        <v>313</v>
      </c>
      <c r="G1894" t="s">
        <v>71</v>
      </c>
      <c r="H1894" t="s">
        <v>136</v>
      </c>
      <c r="I1894" t="s">
        <v>22</v>
      </c>
      <c r="J1894" t="s">
        <v>131</v>
      </c>
      <c r="K1894" t="s">
        <v>7357</v>
      </c>
      <c r="L1894" t="s">
        <v>7358</v>
      </c>
      <c r="M1894">
        <v>3.238888888</v>
      </c>
      <c r="N1894">
        <v>0</v>
      </c>
      <c r="O1894">
        <v>75</v>
      </c>
      <c r="P1894">
        <v>0</v>
      </c>
      <c r="Q1894">
        <v>0</v>
      </c>
      <c r="R1894">
        <v>0</v>
      </c>
      <c r="S1894">
        <v>242.91666699999999</v>
      </c>
      <c r="T1894">
        <v>0</v>
      </c>
      <c r="U1894">
        <v>0</v>
      </c>
    </row>
    <row r="1895" spans="1:21" x14ac:dyDescent="0.25">
      <c r="A1895" t="s">
        <v>7359</v>
      </c>
      <c r="B1895">
        <v>1</v>
      </c>
      <c r="C1895" t="s">
        <v>78</v>
      </c>
      <c r="D1895" t="s">
        <v>82</v>
      </c>
      <c r="E1895" t="s">
        <v>7360</v>
      </c>
      <c r="F1895" t="s">
        <v>313</v>
      </c>
      <c r="G1895" t="s">
        <v>71</v>
      </c>
      <c r="H1895" t="s">
        <v>136</v>
      </c>
      <c r="I1895" t="s">
        <v>22</v>
      </c>
      <c r="J1895" t="s">
        <v>131</v>
      </c>
      <c r="K1895" t="s">
        <v>7361</v>
      </c>
      <c r="L1895" t="s">
        <v>7362</v>
      </c>
      <c r="M1895">
        <v>3.5216666659999998</v>
      </c>
      <c r="N1895">
        <v>0</v>
      </c>
      <c r="O1895">
        <v>152</v>
      </c>
      <c r="P1895">
        <v>0</v>
      </c>
      <c r="Q1895">
        <v>0</v>
      </c>
      <c r="R1895">
        <v>0</v>
      </c>
      <c r="S1895">
        <v>535.29333299999996</v>
      </c>
      <c r="T1895">
        <v>0</v>
      </c>
      <c r="U1895">
        <v>0</v>
      </c>
    </row>
    <row r="1896" spans="1:21" x14ac:dyDescent="0.25">
      <c r="A1896" t="s">
        <v>7363</v>
      </c>
      <c r="B1896">
        <v>1</v>
      </c>
      <c r="C1896" t="s">
        <v>78</v>
      </c>
      <c r="D1896" t="s">
        <v>82</v>
      </c>
      <c r="E1896" t="s">
        <v>7364</v>
      </c>
      <c r="F1896" t="s">
        <v>921</v>
      </c>
      <c r="G1896" t="s">
        <v>71</v>
      </c>
      <c r="H1896" t="s">
        <v>136</v>
      </c>
      <c r="I1896" t="s">
        <v>22</v>
      </c>
      <c r="J1896" t="s">
        <v>131</v>
      </c>
      <c r="K1896" t="s">
        <v>7365</v>
      </c>
      <c r="L1896" t="s">
        <v>7366</v>
      </c>
      <c r="M1896">
        <v>1.1416666660000001</v>
      </c>
      <c r="N1896">
        <v>0</v>
      </c>
      <c r="O1896">
        <v>146</v>
      </c>
      <c r="P1896">
        <v>0</v>
      </c>
      <c r="Q1896">
        <v>0</v>
      </c>
      <c r="R1896">
        <v>0</v>
      </c>
      <c r="S1896">
        <v>166.683333</v>
      </c>
      <c r="T1896">
        <v>0</v>
      </c>
      <c r="U1896">
        <v>0</v>
      </c>
    </row>
    <row r="1897" spans="1:21" x14ac:dyDescent="0.25">
      <c r="A1897" t="s">
        <v>7367</v>
      </c>
      <c r="B1897">
        <v>1</v>
      </c>
      <c r="C1897" t="s">
        <v>78</v>
      </c>
      <c r="D1897" t="s">
        <v>82</v>
      </c>
      <c r="E1897" t="s">
        <v>7368</v>
      </c>
      <c r="F1897" t="s">
        <v>785</v>
      </c>
      <c r="G1897" t="s">
        <v>71</v>
      </c>
      <c r="H1897" t="s">
        <v>136</v>
      </c>
      <c r="I1897" t="s">
        <v>22</v>
      </c>
      <c r="J1897" t="s">
        <v>131</v>
      </c>
      <c r="K1897" t="s">
        <v>7369</v>
      </c>
      <c r="L1897" t="s">
        <v>7370</v>
      </c>
      <c r="M1897">
        <v>0.47444444400000002</v>
      </c>
      <c r="N1897">
        <v>0</v>
      </c>
      <c r="O1897">
        <v>189</v>
      </c>
      <c r="P1897">
        <v>0</v>
      </c>
      <c r="Q1897">
        <v>1</v>
      </c>
      <c r="R1897">
        <v>0</v>
      </c>
      <c r="S1897">
        <v>89.67</v>
      </c>
      <c r="T1897">
        <v>0</v>
      </c>
      <c r="U1897">
        <v>0.47444399999999998</v>
      </c>
    </row>
    <row r="1898" spans="1:21" x14ac:dyDescent="0.25">
      <c r="A1898" t="s">
        <v>7371</v>
      </c>
      <c r="B1898">
        <v>1</v>
      </c>
      <c r="C1898" t="s">
        <v>79</v>
      </c>
      <c r="D1898" t="s">
        <v>119</v>
      </c>
      <c r="E1898" t="s">
        <v>7372</v>
      </c>
      <c r="F1898" t="s">
        <v>226</v>
      </c>
      <c r="G1898" t="s">
        <v>72</v>
      </c>
      <c r="H1898" t="s">
        <v>136</v>
      </c>
      <c r="I1898" t="s">
        <v>22</v>
      </c>
      <c r="J1898" t="s">
        <v>131</v>
      </c>
      <c r="K1898" t="s">
        <v>7373</v>
      </c>
      <c r="L1898" t="s">
        <v>7374</v>
      </c>
      <c r="M1898">
        <v>2.4024999999999999</v>
      </c>
      <c r="N1898">
        <v>0</v>
      </c>
      <c r="O1898">
        <v>76</v>
      </c>
      <c r="P1898">
        <v>0</v>
      </c>
      <c r="Q1898">
        <v>15</v>
      </c>
      <c r="R1898">
        <v>0</v>
      </c>
      <c r="S1898">
        <v>182.59</v>
      </c>
      <c r="T1898">
        <v>0</v>
      </c>
      <c r="U1898">
        <v>36.037500000000001</v>
      </c>
    </row>
    <row r="1899" spans="1:21" x14ac:dyDescent="0.25">
      <c r="A1899" t="s">
        <v>7375</v>
      </c>
      <c r="B1899">
        <v>1</v>
      </c>
      <c r="C1899" t="s">
        <v>78</v>
      </c>
      <c r="D1899" t="s">
        <v>89</v>
      </c>
      <c r="E1899" t="s">
        <v>7376</v>
      </c>
      <c r="F1899" t="s">
        <v>231</v>
      </c>
      <c r="G1899" t="s">
        <v>71</v>
      </c>
      <c r="H1899" t="s">
        <v>136</v>
      </c>
      <c r="I1899" t="s">
        <v>22</v>
      </c>
      <c r="J1899" t="s">
        <v>131</v>
      </c>
      <c r="K1899" t="s">
        <v>7377</v>
      </c>
      <c r="L1899" t="s">
        <v>1393</v>
      </c>
      <c r="M1899">
        <v>2.184722222</v>
      </c>
      <c r="N1899">
        <v>0</v>
      </c>
      <c r="O1899">
        <v>1</v>
      </c>
      <c r="P1899">
        <v>0</v>
      </c>
      <c r="Q1899">
        <v>0</v>
      </c>
      <c r="R1899">
        <v>0</v>
      </c>
      <c r="S1899">
        <v>2.1847219999999998</v>
      </c>
      <c r="T1899">
        <v>0</v>
      </c>
      <c r="U1899">
        <v>0</v>
      </c>
    </row>
    <row r="1900" spans="1:21" x14ac:dyDescent="0.25">
      <c r="A1900" t="s">
        <v>7378</v>
      </c>
      <c r="B1900">
        <v>1</v>
      </c>
      <c r="C1900" t="s">
        <v>79</v>
      </c>
      <c r="D1900" t="s">
        <v>123</v>
      </c>
      <c r="E1900" t="s">
        <v>7379</v>
      </c>
      <c r="F1900" t="s">
        <v>231</v>
      </c>
      <c r="G1900" t="s">
        <v>71</v>
      </c>
      <c r="H1900" t="s">
        <v>136</v>
      </c>
      <c r="I1900" t="s">
        <v>22</v>
      </c>
      <c r="J1900" t="s">
        <v>131</v>
      </c>
      <c r="K1900" t="s">
        <v>7380</v>
      </c>
      <c r="L1900" t="s">
        <v>7381</v>
      </c>
      <c r="M1900">
        <v>1.58</v>
      </c>
      <c r="N1900">
        <v>0</v>
      </c>
      <c r="O1900">
        <v>1</v>
      </c>
      <c r="P1900">
        <v>0</v>
      </c>
      <c r="Q1900">
        <v>0</v>
      </c>
      <c r="R1900">
        <v>0</v>
      </c>
      <c r="S1900">
        <v>1.58</v>
      </c>
      <c r="T1900">
        <v>0</v>
      </c>
      <c r="U1900">
        <v>0</v>
      </c>
    </row>
    <row r="1901" spans="1:21" x14ac:dyDescent="0.25">
      <c r="A1901" t="s">
        <v>7382</v>
      </c>
      <c r="B1901">
        <v>1</v>
      </c>
      <c r="C1901" t="s">
        <v>78</v>
      </c>
      <c r="D1901" t="s">
        <v>94</v>
      </c>
      <c r="E1901" t="s">
        <v>7383</v>
      </c>
      <c r="F1901" t="s">
        <v>1150</v>
      </c>
      <c r="G1901" t="s">
        <v>71</v>
      </c>
      <c r="H1901" t="s">
        <v>136</v>
      </c>
      <c r="I1901" t="s">
        <v>22</v>
      </c>
      <c r="J1901" t="s">
        <v>131</v>
      </c>
      <c r="K1901" t="s">
        <v>7384</v>
      </c>
      <c r="L1901" t="s">
        <v>7385</v>
      </c>
      <c r="M1901">
        <v>3.3141666660000002</v>
      </c>
      <c r="N1901">
        <v>0</v>
      </c>
      <c r="O1901">
        <v>27</v>
      </c>
      <c r="P1901">
        <v>0</v>
      </c>
      <c r="Q1901">
        <v>0</v>
      </c>
      <c r="R1901">
        <v>0</v>
      </c>
      <c r="S1901">
        <v>89.482500000000002</v>
      </c>
      <c r="T1901">
        <v>0</v>
      </c>
      <c r="U1901">
        <v>0</v>
      </c>
    </row>
    <row r="1902" spans="1:21" x14ac:dyDescent="0.25">
      <c r="A1902" t="s">
        <v>7386</v>
      </c>
      <c r="B1902">
        <v>1</v>
      </c>
      <c r="C1902" t="s">
        <v>78</v>
      </c>
      <c r="D1902" t="s">
        <v>98</v>
      </c>
      <c r="E1902" t="s">
        <v>7387</v>
      </c>
      <c r="F1902" t="s">
        <v>231</v>
      </c>
      <c r="G1902" t="s">
        <v>71</v>
      </c>
      <c r="H1902" t="s">
        <v>136</v>
      </c>
      <c r="I1902" t="s">
        <v>22</v>
      </c>
      <c r="J1902" t="s">
        <v>131</v>
      </c>
      <c r="K1902" t="s">
        <v>7388</v>
      </c>
      <c r="L1902" t="s">
        <v>7389</v>
      </c>
      <c r="M1902">
        <v>2.9369444439999999</v>
      </c>
      <c r="N1902">
        <v>0</v>
      </c>
      <c r="O1902">
        <v>2</v>
      </c>
      <c r="P1902">
        <v>0</v>
      </c>
      <c r="Q1902">
        <v>0</v>
      </c>
      <c r="R1902">
        <v>0</v>
      </c>
      <c r="S1902">
        <v>5.8738890000000001</v>
      </c>
      <c r="T1902">
        <v>0</v>
      </c>
      <c r="U1902">
        <v>0</v>
      </c>
    </row>
    <row r="1903" spans="1:21" x14ac:dyDescent="0.25">
      <c r="A1903" t="s">
        <v>7390</v>
      </c>
      <c r="B1903">
        <v>1</v>
      </c>
      <c r="C1903" t="s">
        <v>78</v>
      </c>
      <c r="D1903" t="s">
        <v>94</v>
      </c>
      <c r="E1903" t="s">
        <v>7391</v>
      </c>
      <c r="F1903" t="s">
        <v>313</v>
      </c>
      <c r="G1903" t="s">
        <v>71</v>
      </c>
      <c r="H1903" t="s">
        <v>136</v>
      </c>
      <c r="I1903" t="s">
        <v>22</v>
      </c>
      <c r="J1903" t="s">
        <v>131</v>
      </c>
      <c r="K1903" t="s">
        <v>7392</v>
      </c>
      <c r="L1903" t="s">
        <v>7393</v>
      </c>
      <c r="M1903">
        <v>6.0669444439999998</v>
      </c>
      <c r="N1903">
        <v>0</v>
      </c>
      <c r="O1903">
        <v>43</v>
      </c>
      <c r="P1903">
        <v>0</v>
      </c>
      <c r="Q1903">
        <v>0</v>
      </c>
      <c r="R1903">
        <v>0</v>
      </c>
      <c r="S1903">
        <v>260.87861099999998</v>
      </c>
      <c r="T1903">
        <v>0</v>
      </c>
      <c r="U1903">
        <v>0</v>
      </c>
    </row>
    <row r="1904" spans="1:21" x14ac:dyDescent="0.25">
      <c r="A1904" t="s">
        <v>7394</v>
      </c>
      <c r="B1904">
        <v>1</v>
      </c>
      <c r="C1904" t="s">
        <v>78</v>
      </c>
      <c r="D1904" t="s">
        <v>95</v>
      </c>
      <c r="E1904" t="s">
        <v>7395</v>
      </c>
      <c r="F1904" t="s">
        <v>129</v>
      </c>
      <c r="G1904" t="s">
        <v>72</v>
      </c>
      <c r="H1904" t="s">
        <v>136</v>
      </c>
      <c r="I1904" t="s">
        <v>22</v>
      </c>
      <c r="J1904" t="s">
        <v>131</v>
      </c>
      <c r="K1904" t="s">
        <v>7396</v>
      </c>
      <c r="L1904" t="s">
        <v>7397</v>
      </c>
      <c r="M1904">
        <v>1.2511111109999999</v>
      </c>
      <c r="N1904">
        <v>3</v>
      </c>
      <c r="O1904">
        <v>999</v>
      </c>
      <c r="P1904">
        <v>0</v>
      </c>
      <c r="Q1904">
        <v>0</v>
      </c>
      <c r="R1904">
        <v>3.753333</v>
      </c>
      <c r="S1904">
        <v>1249.8599999999999</v>
      </c>
      <c r="T1904">
        <v>0</v>
      </c>
      <c r="U1904">
        <v>0</v>
      </c>
    </row>
    <row r="1905" spans="1:21" x14ac:dyDescent="0.25">
      <c r="A1905" t="s">
        <v>7398</v>
      </c>
      <c r="B1905">
        <v>1</v>
      </c>
      <c r="C1905" t="s">
        <v>78</v>
      </c>
      <c r="D1905" t="s">
        <v>98</v>
      </c>
      <c r="E1905" t="s">
        <v>7399</v>
      </c>
      <c r="F1905" t="s">
        <v>231</v>
      </c>
      <c r="G1905" t="s">
        <v>71</v>
      </c>
      <c r="H1905" t="s">
        <v>136</v>
      </c>
      <c r="I1905" t="s">
        <v>22</v>
      </c>
      <c r="J1905" t="s">
        <v>131</v>
      </c>
      <c r="K1905" t="s">
        <v>7400</v>
      </c>
      <c r="L1905" t="s">
        <v>7401</v>
      </c>
      <c r="M1905">
        <v>1.6627777770000001</v>
      </c>
      <c r="N1905">
        <v>0</v>
      </c>
      <c r="O1905">
        <v>1</v>
      </c>
      <c r="P1905">
        <v>0</v>
      </c>
      <c r="Q1905">
        <v>0</v>
      </c>
      <c r="R1905">
        <v>0</v>
      </c>
      <c r="S1905">
        <v>1.6627780000000001</v>
      </c>
      <c r="T1905">
        <v>0</v>
      </c>
      <c r="U1905">
        <v>0</v>
      </c>
    </row>
    <row r="1906" spans="1:21" x14ac:dyDescent="0.25">
      <c r="A1906" t="s">
        <v>7402</v>
      </c>
      <c r="B1906">
        <v>1</v>
      </c>
      <c r="C1906" t="s">
        <v>78</v>
      </c>
      <c r="D1906" t="s">
        <v>95</v>
      </c>
      <c r="E1906" t="s">
        <v>7403</v>
      </c>
      <c r="F1906" t="s">
        <v>296</v>
      </c>
      <c r="G1906" t="s">
        <v>72</v>
      </c>
      <c r="H1906" t="s">
        <v>136</v>
      </c>
      <c r="I1906" t="s">
        <v>22</v>
      </c>
      <c r="J1906" t="s">
        <v>221</v>
      </c>
      <c r="K1906" t="s">
        <v>7404</v>
      </c>
      <c r="L1906" t="s">
        <v>7405</v>
      </c>
      <c r="M1906">
        <v>8.263094444</v>
      </c>
      <c r="N1906">
        <v>5</v>
      </c>
      <c r="O1906">
        <v>3347</v>
      </c>
      <c r="P1906">
        <v>0</v>
      </c>
      <c r="Q1906">
        <v>0</v>
      </c>
      <c r="R1906">
        <v>41.315472</v>
      </c>
      <c r="S1906">
        <v>27656.577104</v>
      </c>
      <c r="T1906">
        <v>0</v>
      </c>
      <c r="U1906">
        <v>0</v>
      </c>
    </row>
    <row r="1907" spans="1:21" x14ac:dyDescent="0.25">
      <c r="A1907" t="s">
        <v>7406</v>
      </c>
      <c r="B1907">
        <v>1</v>
      </c>
      <c r="C1907" t="s">
        <v>78</v>
      </c>
      <c r="D1907" t="s">
        <v>95</v>
      </c>
      <c r="E1907" t="s">
        <v>7407</v>
      </c>
      <c r="F1907" t="s">
        <v>247</v>
      </c>
      <c r="G1907" t="s">
        <v>71</v>
      </c>
      <c r="H1907" t="s">
        <v>136</v>
      </c>
      <c r="I1907" t="s">
        <v>22</v>
      </c>
      <c r="J1907" t="s">
        <v>221</v>
      </c>
      <c r="K1907" t="s">
        <v>7408</v>
      </c>
      <c r="L1907" t="s">
        <v>7409</v>
      </c>
      <c r="M1907">
        <v>2.009166666</v>
      </c>
      <c r="N1907">
        <v>0</v>
      </c>
      <c r="O1907">
        <v>192</v>
      </c>
      <c r="P1907">
        <v>0</v>
      </c>
      <c r="Q1907">
        <v>0</v>
      </c>
      <c r="R1907">
        <v>0</v>
      </c>
      <c r="S1907">
        <v>385.76</v>
      </c>
      <c r="T1907">
        <v>0</v>
      </c>
      <c r="U1907">
        <v>0</v>
      </c>
    </row>
    <row r="1908" spans="1:21" x14ac:dyDescent="0.25">
      <c r="A1908" t="s">
        <v>7410</v>
      </c>
      <c r="B1908">
        <v>1</v>
      </c>
      <c r="C1908" t="s">
        <v>78</v>
      </c>
      <c r="D1908" t="s">
        <v>95</v>
      </c>
      <c r="E1908" t="s">
        <v>7411</v>
      </c>
      <c r="F1908" t="s">
        <v>247</v>
      </c>
      <c r="G1908" t="s">
        <v>72</v>
      </c>
      <c r="H1908" t="s">
        <v>136</v>
      </c>
      <c r="I1908" t="s">
        <v>22</v>
      </c>
      <c r="J1908" t="s">
        <v>221</v>
      </c>
      <c r="K1908" t="s">
        <v>3360</v>
      </c>
      <c r="L1908" t="s">
        <v>7412</v>
      </c>
      <c r="M1908">
        <v>1.2422222220000001</v>
      </c>
      <c r="N1908">
        <v>3</v>
      </c>
      <c r="O1908">
        <v>401</v>
      </c>
      <c r="P1908">
        <v>0</v>
      </c>
      <c r="Q1908">
        <v>0</v>
      </c>
      <c r="R1908">
        <v>3.726667</v>
      </c>
      <c r="S1908">
        <v>498.13111099999998</v>
      </c>
      <c r="T1908">
        <v>0</v>
      </c>
      <c r="U1908">
        <v>0</v>
      </c>
    </row>
    <row r="1909" spans="1:21" x14ac:dyDescent="0.25">
      <c r="A1909" t="s">
        <v>7413</v>
      </c>
      <c r="B1909">
        <v>1</v>
      </c>
      <c r="C1909" t="s">
        <v>78</v>
      </c>
      <c r="D1909" t="s">
        <v>95</v>
      </c>
      <c r="E1909" t="s">
        <v>7414</v>
      </c>
      <c r="F1909" t="s">
        <v>296</v>
      </c>
      <c r="G1909" t="s">
        <v>72</v>
      </c>
      <c r="H1909" t="s">
        <v>136</v>
      </c>
      <c r="I1909" t="s">
        <v>22</v>
      </c>
      <c r="J1909" t="s">
        <v>221</v>
      </c>
      <c r="K1909" t="s">
        <v>7415</v>
      </c>
      <c r="L1909" t="s">
        <v>7416</v>
      </c>
      <c r="M1909">
        <v>7.4555555550000001</v>
      </c>
      <c r="N1909">
        <v>2</v>
      </c>
      <c r="O1909">
        <v>226</v>
      </c>
      <c r="P1909">
        <v>0</v>
      </c>
      <c r="Q1909">
        <v>0</v>
      </c>
      <c r="R1909">
        <v>14.911111</v>
      </c>
      <c r="S1909">
        <v>1684.955555</v>
      </c>
      <c r="T1909">
        <v>0</v>
      </c>
      <c r="U1909">
        <v>0</v>
      </c>
    </row>
    <row r="1910" spans="1:21" x14ac:dyDescent="0.25">
      <c r="A1910" t="s">
        <v>7417</v>
      </c>
      <c r="B1910">
        <v>1</v>
      </c>
      <c r="C1910" t="s">
        <v>78</v>
      </c>
      <c r="D1910" t="s">
        <v>95</v>
      </c>
      <c r="E1910" t="s">
        <v>7418</v>
      </c>
      <c r="F1910" t="s">
        <v>247</v>
      </c>
      <c r="G1910" t="s">
        <v>71</v>
      </c>
      <c r="H1910" t="s">
        <v>136</v>
      </c>
      <c r="I1910" t="s">
        <v>22</v>
      </c>
      <c r="J1910" t="s">
        <v>131</v>
      </c>
      <c r="K1910" t="s">
        <v>7419</v>
      </c>
      <c r="L1910" t="s">
        <v>7420</v>
      </c>
      <c r="M1910">
        <v>5.0313888880000004</v>
      </c>
      <c r="N1910">
        <v>0</v>
      </c>
      <c r="O1910">
        <v>6</v>
      </c>
      <c r="P1910">
        <v>0</v>
      </c>
      <c r="Q1910">
        <v>0</v>
      </c>
      <c r="R1910">
        <v>0</v>
      </c>
      <c r="S1910">
        <v>30.188333</v>
      </c>
      <c r="T1910">
        <v>0</v>
      </c>
      <c r="U1910">
        <v>0</v>
      </c>
    </row>
    <row r="1911" spans="1:21" x14ac:dyDescent="0.25">
      <c r="A1911" t="s">
        <v>7421</v>
      </c>
      <c r="B1911">
        <v>1</v>
      </c>
      <c r="C1911" t="s">
        <v>78</v>
      </c>
      <c r="D1911" t="s">
        <v>104</v>
      </c>
      <c r="E1911" t="s">
        <v>7422</v>
      </c>
      <c r="F1911" t="s">
        <v>934</v>
      </c>
      <c r="G1911" t="s">
        <v>71</v>
      </c>
      <c r="H1911" t="s">
        <v>136</v>
      </c>
      <c r="I1911" t="s">
        <v>22</v>
      </c>
      <c r="J1911" t="s">
        <v>131</v>
      </c>
      <c r="K1911" t="s">
        <v>7423</v>
      </c>
      <c r="L1911" t="s">
        <v>7424</v>
      </c>
      <c r="M1911">
        <v>0.53472222199999997</v>
      </c>
      <c r="N1911">
        <v>0</v>
      </c>
      <c r="O1911">
        <v>6</v>
      </c>
      <c r="P1911">
        <v>0</v>
      </c>
      <c r="Q1911">
        <v>0</v>
      </c>
      <c r="R1911">
        <v>0</v>
      </c>
      <c r="S1911">
        <v>3.2083330000000001</v>
      </c>
      <c r="T1911">
        <v>0</v>
      </c>
      <c r="U1911">
        <v>0</v>
      </c>
    </row>
    <row r="1912" spans="1:21" x14ac:dyDescent="0.25">
      <c r="A1912" t="s">
        <v>7425</v>
      </c>
      <c r="B1912">
        <v>1</v>
      </c>
      <c r="C1912" t="s">
        <v>78</v>
      </c>
      <c r="D1912" t="s">
        <v>101</v>
      </c>
      <c r="E1912" t="s">
        <v>7426</v>
      </c>
      <c r="F1912" t="s">
        <v>166</v>
      </c>
      <c r="G1912" t="s">
        <v>72</v>
      </c>
      <c r="H1912" t="s">
        <v>136</v>
      </c>
      <c r="I1912" t="s">
        <v>22</v>
      </c>
      <c r="J1912" t="s">
        <v>131</v>
      </c>
      <c r="K1912" t="s">
        <v>7427</v>
      </c>
      <c r="L1912" t="s">
        <v>7428</v>
      </c>
      <c r="M1912">
        <v>0.2</v>
      </c>
      <c r="N1912">
        <v>43</v>
      </c>
      <c r="O1912">
        <v>70</v>
      </c>
      <c r="P1912">
        <v>0</v>
      </c>
      <c r="Q1912">
        <v>0</v>
      </c>
      <c r="R1912">
        <v>8.6</v>
      </c>
      <c r="S1912">
        <v>14</v>
      </c>
      <c r="T1912">
        <v>0</v>
      </c>
      <c r="U1912">
        <v>0</v>
      </c>
    </row>
    <row r="1913" spans="1:21" x14ac:dyDescent="0.25">
      <c r="A1913" t="s">
        <v>7429</v>
      </c>
      <c r="B1913">
        <v>1</v>
      </c>
      <c r="C1913" t="s">
        <v>78</v>
      </c>
      <c r="D1913" t="s">
        <v>95</v>
      </c>
      <c r="E1913" t="s">
        <v>7430</v>
      </c>
      <c r="F1913" t="s">
        <v>231</v>
      </c>
      <c r="G1913" t="s">
        <v>71</v>
      </c>
      <c r="H1913" t="s">
        <v>136</v>
      </c>
      <c r="I1913" t="s">
        <v>22</v>
      </c>
      <c r="J1913" t="s">
        <v>131</v>
      </c>
      <c r="K1913" t="s">
        <v>7431</v>
      </c>
      <c r="L1913" t="s">
        <v>7432</v>
      </c>
      <c r="M1913">
        <v>1.9722222220000001</v>
      </c>
      <c r="N1913">
        <v>0</v>
      </c>
      <c r="O1913">
        <v>1</v>
      </c>
      <c r="P1913">
        <v>0</v>
      </c>
      <c r="Q1913">
        <v>0</v>
      </c>
      <c r="R1913">
        <v>0</v>
      </c>
      <c r="S1913">
        <v>1.9722219999999999</v>
      </c>
      <c r="T1913">
        <v>0</v>
      </c>
      <c r="U1913">
        <v>0</v>
      </c>
    </row>
    <row r="1914" spans="1:21" x14ac:dyDescent="0.25">
      <c r="A1914" t="s">
        <v>7433</v>
      </c>
      <c r="B1914">
        <v>1</v>
      </c>
      <c r="C1914" t="s">
        <v>78</v>
      </c>
      <c r="D1914" t="s">
        <v>80</v>
      </c>
      <c r="E1914" t="s">
        <v>7434</v>
      </c>
      <c r="F1914" t="s">
        <v>780</v>
      </c>
      <c r="G1914" t="s">
        <v>71</v>
      </c>
      <c r="H1914" t="s">
        <v>136</v>
      </c>
      <c r="I1914" t="s">
        <v>22</v>
      </c>
      <c r="J1914" t="s">
        <v>131</v>
      </c>
      <c r="K1914" t="s">
        <v>7435</v>
      </c>
      <c r="L1914" t="s">
        <v>7436</v>
      </c>
      <c r="M1914">
        <v>7.0152777769999997</v>
      </c>
      <c r="N1914">
        <v>0</v>
      </c>
      <c r="O1914">
        <v>78</v>
      </c>
      <c r="P1914">
        <v>0</v>
      </c>
      <c r="Q1914">
        <v>0</v>
      </c>
      <c r="R1914">
        <v>0</v>
      </c>
      <c r="S1914">
        <v>547.19166700000005</v>
      </c>
      <c r="T1914">
        <v>0</v>
      </c>
      <c r="U1914">
        <v>0</v>
      </c>
    </row>
    <row r="1915" spans="1:21" x14ac:dyDescent="0.25">
      <c r="A1915" t="s">
        <v>7437</v>
      </c>
      <c r="B1915">
        <v>1</v>
      </c>
      <c r="C1915" t="s">
        <v>78</v>
      </c>
      <c r="D1915" t="s">
        <v>87</v>
      </c>
      <c r="E1915" t="s">
        <v>7438</v>
      </c>
      <c r="F1915" t="s">
        <v>166</v>
      </c>
      <c r="G1915" t="s">
        <v>72</v>
      </c>
      <c r="H1915" t="s">
        <v>136</v>
      </c>
      <c r="I1915" t="s">
        <v>22</v>
      </c>
      <c r="J1915" t="s">
        <v>131</v>
      </c>
      <c r="K1915" t="s">
        <v>7439</v>
      </c>
      <c r="L1915" t="s">
        <v>7440</v>
      </c>
      <c r="M1915">
        <v>0.73472222200000004</v>
      </c>
      <c r="N1915">
        <v>5</v>
      </c>
      <c r="O1915">
        <v>4357</v>
      </c>
      <c r="P1915">
        <v>15</v>
      </c>
      <c r="Q1915">
        <v>282</v>
      </c>
      <c r="R1915">
        <v>3.6736110000000002</v>
      </c>
      <c r="S1915">
        <v>3201.1847210000001</v>
      </c>
      <c r="T1915">
        <v>11.020833</v>
      </c>
      <c r="U1915">
        <v>207.191667</v>
      </c>
    </row>
    <row r="1916" spans="1:21" x14ac:dyDescent="0.25">
      <c r="A1916" t="s">
        <v>7441</v>
      </c>
      <c r="B1916">
        <v>1</v>
      </c>
      <c r="C1916" t="s">
        <v>78</v>
      </c>
      <c r="D1916" t="s">
        <v>95</v>
      </c>
      <c r="E1916" t="s">
        <v>7442</v>
      </c>
      <c r="F1916" t="s">
        <v>166</v>
      </c>
      <c r="G1916" t="s">
        <v>72</v>
      </c>
      <c r="H1916" t="s">
        <v>136</v>
      </c>
      <c r="I1916" t="s">
        <v>22</v>
      </c>
      <c r="J1916" t="s">
        <v>131</v>
      </c>
      <c r="K1916" t="s">
        <v>7443</v>
      </c>
      <c r="L1916" t="s">
        <v>7444</v>
      </c>
      <c r="M1916">
        <v>0.186388888</v>
      </c>
      <c r="N1916">
        <v>16</v>
      </c>
      <c r="O1916">
        <v>4845</v>
      </c>
      <c r="P1916">
        <v>115</v>
      </c>
      <c r="Q1916">
        <v>2970</v>
      </c>
      <c r="R1916">
        <v>2.9822220000000002</v>
      </c>
      <c r="S1916">
        <v>903.05416200000002</v>
      </c>
      <c r="T1916">
        <v>21.434722000000001</v>
      </c>
      <c r="U1916">
        <v>553.57499700000005</v>
      </c>
    </row>
    <row r="1917" spans="1:21" x14ac:dyDescent="0.25">
      <c r="A1917" t="s">
        <v>7445</v>
      </c>
      <c r="B1917">
        <v>1</v>
      </c>
      <c r="C1917" t="s">
        <v>78</v>
      </c>
      <c r="D1917" t="s">
        <v>89</v>
      </c>
      <c r="E1917" t="s">
        <v>7446</v>
      </c>
      <c r="F1917" t="s">
        <v>934</v>
      </c>
      <c r="G1917" t="s">
        <v>71</v>
      </c>
      <c r="H1917" t="s">
        <v>136</v>
      </c>
      <c r="I1917" t="s">
        <v>22</v>
      </c>
      <c r="J1917" t="s">
        <v>131</v>
      </c>
      <c r="K1917" t="s">
        <v>7447</v>
      </c>
      <c r="L1917" t="s">
        <v>7448</v>
      </c>
      <c r="M1917">
        <v>8.6719444439999993</v>
      </c>
      <c r="N1917">
        <v>0</v>
      </c>
      <c r="O1917">
        <v>0</v>
      </c>
      <c r="P1917">
        <v>0</v>
      </c>
      <c r="Q1917">
        <v>1</v>
      </c>
      <c r="R1917">
        <v>0</v>
      </c>
      <c r="S1917">
        <v>0</v>
      </c>
      <c r="T1917">
        <v>0</v>
      </c>
      <c r="U1917">
        <v>8.6719439999999999</v>
      </c>
    </row>
    <row r="1918" spans="1:21" x14ac:dyDescent="0.25">
      <c r="A1918" t="s">
        <v>7449</v>
      </c>
      <c r="B1918">
        <v>1</v>
      </c>
      <c r="C1918" t="s">
        <v>79</v>
      </c>
      <c r="D1918" t="s">
        <v>119</v>
      </c>
      <c r="E1918" t="s">
        <v>7450</v>
      </c>
      <c r="F1918" t="s">
        <v>231</v>
      </c>
      <c r="G1918" t="s">
        <v>71</v>
      </c>
      <c r="H1918" t="s">
        <v>136</v>
      </c>
      <c r="I1918" t="s">
        <v>22</v>
      </c>
      <c r="J1918" t="s">
        <v>131</v>
      </c>
      <c r="K1918" t="s">
        <v>7451</v>
      </c>
      <c r="L1918" t="s">
        <v>7452</v>
      </c>
      <c r="M1918">
        <v>1.7175</v>
      </c>
      <c r="N1918">
        <v>0</v>
      </c>
      <c r="O1918">
        <v>1</v>
      </c>
      <c r="P1918">
        <v>0</v>
      </c>
      <c r="Q1918">
        <v>0</v>
      </c>
      <c r="R1918">
        <v>0</v>
      </c>
      <c r="S1918">
        <v>1.7175</v>
      </c>
      <c r="T1918">
        <v>0</v>
      </c>
      <c r="U1918">
        <v>0</v>
      </c>
    </row>
    <row r="1919" spans="1:21" x14ac:dyDescent="0.25">
      <c r="A1919" t="s">
        <v>7453</v>
      </c>
      <c r="B1919">
        <v>1</v>
      </c>
      <c r="C1919" t="s">
        <v>78</v>
      </c>
      <c r="D1919" t="s">
        <v>87</v>
      </c>
      <c r="E1919" t="s">
        <v>7454</v>
      </c>
      <c r="F1919" t="s">
        <v>847</v>
      </c>
      <c r="G1919" t="s">
        <v>71</v>
      </c>
      <c r="H1919" t="s">
        <v>136</v>
      </c>
      <c r="I1919" t="s">
        <v>22</v>
      </c>
      <c r="J1919" t="s">
        <v>131</v>
      </c>
      <c r="K1919" t="s">
        <v>7455</v>
      </c>
      <c r="L1919" t="s">
        <v>7456</v>
      </c>
      <c r="M1919">
        <v>2.7149999999999999</v>
      </c>
      <c r="N1919">
        <v>0</v>
      </c>
      <c r="O1919">
        <v>1</v>
      </c>
      <c r="P1919">
        <v>0</v>
      </c>
      <c r="Q1919">
        <v>0</v>
      </c>
      <c r="R1919">
        <v>0</v>
      </c>
      <c r="S1919">
        <v>2.7149999999999999</v>
      </c>
      <c r="T1919">
        <v>0</v>
      </c>
      <c r="U1919">
        <v>0</v>
      </c>
    </row>
    <row r="1920" spans="1:21" x14ac:dyDescent="0.25">
      <c r="A1920" t="s">
        <v>7457</v>
      </c>
      <c r="B1920">
        <v>1</v>
      </c>
      <c r="C1920" t="s">
        <v>79</v>
      </c>
      <c r="D1920" t="s">
        <v>119</v>
      </c>
      <c r="E1920" t="s">
        <v>7458</v>
      </c>
      <c r="F1920" t="s">
        <v>231</v>
      </c>
      <c r="G1920" t="s">
        <v>71</v>
      </c>
      <c r="H1920" t="s">
        <v>136</v>
      </c>
      <c r="I1920" t="s">
        <v>22</v>
      </c>
      <c r="J1920" t="s">
        <v>131</v>
      </c>
      <c r="K1920" t="s">
        <v>7459</v>
      </c>
      <c r="L1920" t="s">
        <v>7460</v>
      </c>
      <c r="M1920">
        <v>0.99611111100000005</v>
      </c>
      <c r="N1920">
        <v>0</v>
      </c>
      <c r="O1920">
        <v>1</v>
      </c>
      <c r="P1920">
        <v>0</v>
      </c>
      <c r="Q1920">
        <v>0</v>
      </c>
      <c r="R1920">
        <v>0</v>
      </c>
      <c r="S1920">
        <v>0.99611099999999997</v>
      </c>
      <c r="T1920">
        <v>0</v>
      </c>
      <c r="U1920">
        <v>0</v>
      </c>
    </row>
    <row r="1921" spans="1:21" x14ac:dyDescent="0.25">
      <c r="A1921" t="s">
        <v>7461</v>
      </c>
      <c r="B1921">
        <v>1</v>
      </c>
      <c r="C1921" t="s">
        <v>78</v>
      </c>
      <c r="D1921" t="s">
        <v>81</v>
      </c>
      <c r="E1921" t="s">
        <v>7462</v>
      </c>
      <c r="F1921" t="s">
        <v>934</v>
      </c>
      <c r="G1921" t="s">
        <v>71</v>
      </c>
      <c r="H1921" t="s">
        <v>136</v>
      </c>
      <c r="I1921" t="s">
        <v>22</v>
      </c>
      <c r="J1921" t="s">
        <v>131</v>
      </c>
      <c r="K1921" t="s">
        <v>7463</v>
      </c>
      <c r="L1921" t="s">
        <v>7464</v>
      </c>
      <c r="M1921">
        <v>1.0463888880000001</v>
      </c>
      <c r="N1921">
        <v>0</v>
      </c>
      <c r="O1921">
        <v>5</v>
      </c>
      <c r="P1921">
        <v>0</v>
      </c>
      <c r="Q1921">
        <v>0</v>
      </c>
      <c r="R1921">
        <v>0</v>
      </c>
      <c r="S1921">
        <v>5.2319440000000004</v>
      </c>
      <c r="T1921">
        <v>0</v>
      </c>
      <c r="U1921">
        <v>0</v>
      </c>
    </row>
    <row r="1922" spans="1:21" x14ac:dyDescent="0.25">
      <c r="A1922" t="s">
        <v>7465</v>
      </c>
      <c r="B1922">
        <v>1</v>
      </c>
      <c r="C1922" t="s">
        <v>78</v>
      </c>
      <c r="D1922" t="s">
        <v>103</v>
      </c>
      <c r="E1922" t="s">
        <v>7466</v>
      </c>
      <c r="F1922" t="s">
        <v>2615</v>
      </c>
      <c r="G1922" t="s">
        <v>71</v>
      </c>
      <c r="H1922" t="s">
        <v>136</v>
      </c>
      <c r="I1922" t="s">
        <v>22</v>
      </c>
      <c r="J1922" t="s">
        <v>131</v>
      </c>
      <c r="K1922" t="s">
        <v>7467</v>
      </c>
      <c r="L1922" t="s">
        <v>7468</v>
      </c>
      <c r="M1922">
        <v>0.87444444399999999</v>
      </c>
      <c r="N1922">
        <v>0</v>
      </c>
      <c r="O1922">
        <v>67</v>
      </c>
      <c r="P1922">
        <v>0</v>
      </c>
      <c r="Q1922">
        <v>0</v>
      </c>
      <c r="R1922">
        <v>0</v>
      </c>
      <c r="S1922">
        <v>58.587778</v>
      </c>
      <c r="T1922">
        <v>0</v>
      </c>
      <c r="U1922">
        <v>0</v>
      </c>
    </row>
    <row r="1923" spans="1:21" x14ac:dyDescent="0.25">
      <c r="A1923" t="s">
        <v>7469</v>
      </c>
      <c r="B1923">
        <v>1</v>
      </c>
      <c r="C1923" t="s">
        <v>78</v>
      </c>
      <c r="D1923" t="s">
        <v>99</v>
      </c>
      <c r="E1923" t="s">
        <v>7470</v>
      </c>
      <c r="F1923" t="s">
        <v>231</v>
      </c>
      <c r="G1923" t="s">
        <v>71</v>
      </c>
      <c r="H1923" t="s">
        <v>136</v>
      </c>
      <c r="I1923" t="s">
        <v>22</v>
      </c>
      <c r="J1923" t="s">
        <v>131</v>
      </c>
      <c r="K1923" t="s">
        <v>7471</v>
      </c>
      <c r="L1923" t="s">
        <v>7472</v>
      </c>
      <c r="M1923">
        <v>22.282499999999999</v>
      </c>
      <c r="N1923">
        <v>0</v>
      </c>
      <c r="O1923">
        <v>15</v>
      </c>
      <c r="P1923">
        <v>0</v>
      </c>
      <c r="Q1923">
        <v>0</v>
      </c>
      <c r="R1923">
        <v>0</v>
      </c>
      <c r="S1923">
        <v>334.23750000000001</v>
      </c>
      <c r="T1923">
        <v>0</v>
      </c>
      <c r="U1923">
        <v>0</v>
      </c>
    </row>
    <row r="1924" spans="1:21" x14ac:dyDescent="0.25">
      <c r="A1924" t="s">
        <v>7473</v>
      </c>
      <c r="B1924">
        <v>1</v>
      </c>
      <c r="C1924" t="s">
        <v>78</v>
      </c>
      <c r="D1924" t="s">
        <v>92</v>
      </c>
      <c r="E1924" t="s">
        <v>7474</v>
      </c>
      <c r="F1924" t="s">
        <v>231</v>
      </c>
      <c r="G1924" t="s">
        <v>71</v>
      </c>
      <c r="H1924" t="s">
        <v>136</v>
      </c>
      <c r="I1924" t="s">
        <v>22</v>
      </c>
      <c r="J1924" t="s">
        <v>131</v>
      </c>
      <c r="K1924" t="s">
        <v>7475</v>
      </c>
      <c r="L1924" t="s">
        <v>7476</v>
      </c>
      <c r="M1924">
        <v>3.33</v>
      </c>
      <c r="N1924">
        <v>0</v>
      </c>
      <c r="O1924">
        <v>1</v>
      </c>
      <c r="P1924">
        <v>0</v>
      </c>
      <c r="Q1924">
        <v>0</v>
      </c>
      <c r="R1924">
        <v>0</v>
      </c>
      <c r="S1924">
        <v>3.33</v>
      </c>
      <c r="T1924">
        <v>0</v>
      </c>
      <c r="U1924">
        <v>0</v>
      </c>
    </row>
    <row r="1925" spans="1:21" x14ac:dyDescent="0.25">
      <c r="A1925" t="s">
        <v>7477</v>
      </c>
      <c r="B1925">
        <v>1</v>
      </c>
      <c r="C1925" t="s">
        <v>78</v>
      </c>
      <c r="D1925" t="s">
        <v>92</v>
      </c>
      <c r="E1925" t="s">
        <v>5824</v>
      </c>
      <c r="F1925" t="s">
        <v>1227</v>
      </c>
      <c r="G1925" t="s">
        <v>72</v>
      </c>
      <c r="H1925" t="s">
        <v>136</v>
      </c>
      <c r="I1925" t="s">
        <v>22</v>
      </c>
      <c r="J1925" t="s">
        <v>131</v>
      </c>
      <c r="K1925" t="s">
        <v>7478</v>
      </c>
      <c r="L1925" t="s">
        <v>7479</v>
      </c>
      <c r="M1925">
        <v>0.52972222199999996</v>
      </c>
      <c r="N1925">
        <v>0</v>
      </c>
      <c r="O1925">
        <v>0</v>
      </c>
      <c r="P1925">
        <v>9</v>
      </c>
      <c r="Q1925">
        <v>36</v>
      </c>
      <c r="R1925">
        <v>0</v>
      </c>
      <c r="S1925">
        <v>0</v>
      </c>
      <c r="T1925">
        <v>4.7675000000000001</v>
      </c>
      <c r="U1925">
        <v>19.07</v>
      </c>
    </row>
    <row r="1926" spans="1:21" x14ac:dyDescent="0.25">
      <c r="A1926" t="s">
        <v>7480</v>
      </c>
      <c r="B1926">
        <v>1</v>
      </c>
      <c r="C1926" t="s">
        <v>78</v>
      </c>
      <c r="D1926" t="s">
        <v>92</v>
      </c>
      <c r="E1926" t="s">
        <v>7481</v>
      </c>
      <c r="F1926" t="s">
        <v>166</v>
      </c>
      <c r="G1926" t="s">
        <v>72</v>
      </c>
      <c r="H1926" t="s">
        <v>136</v>
      </c>
      <c r="I1926" t="s">
        <v>22</v>
      </c>
      <c r="J1926" t="s">
        <v>131</v>
      </c>
      <c r="K1926" t="s">
        <v>7482</v>
      </c>
      <c r="L1926" t="s">
        <v>7483</v>
      </c>
      <c r="M1926">
        <v>0.99305555499999998</v>
      </c>
      <c r="N1926">
        <v>20</v>
      </c>
      <c r="O1926">
        <v>11359</v>
      </c>
      <c r="P1926">
        <v>149</v>
      </c>
      <c r="Q1926">
        <v>1093</v>
      </c>
      <c r="R1926">
        <v>19.861111000000001</v>
      </c>
      <c r="S1926">
        <v>11280.118049000001</v>
      </c>
      <c r="T1926">
        <v>147.96527800000001</v>
      </c>
      <c r="U1926">
        <v>1085.4097220000001</v>
      </c>
    </row>
    <row r="1927" spans="1:21" x14ac:dyDescent="0.25">
      <c r="A1927" t="s">
        <v>7484</v>
      </c>
      <c r="B1927">
        <v>1</v>
      </c>
      <c r="C1927" t="s">
        <v>79</v>
      </c>
      <c r="D1927" t="s">
        <v>119</v>
      </c>
      <c r="E1927" t="s">
        <v>7485</v>
      </c>
      <c r="F1927" t="s">
        <v>231</v>
      </c>
      <c r="G1927" t="s">
        <v>71</v>
      </c>
      <c r="H1927" t="s">
        <v>136</v>
      </c>
      <c r="I1927" t="s">
        <v>22</v>
      </c>
      <c r="J1927" t="s">
        <v>131</v>
      </c>
      <c r="K1927" t="s">
        <v>7486</v>
      </c>
      <c r="L1927" t="s">
        <v>7487</v>
      </c>
      <c r="M1927">
        <v>1.378333333</v>
      </c>
      <c r="N1927">
        <v>0</v>
      </c>
      <c r="O1927">
        <v>1</v>
      </c>
      <c r="P1927">
        <v>0</v>
      </c>
      <c r="Q1927">
        <v>0</v>
      </c>
      <c r="R1927">
        <v>0</v>
      </c>
      <c r="S1927">
        <v>1.378333</v>
      </c>
      <c r="T1927">
        <v>0</v>
      </c>
      <c r="U1927">
        <v>0</v>
      </c>
    </row>
    <row r="1928" spans="1:21" x14ac:dyDescent="0.25">
      <c r="A1928" t="s">
        <v>7488</v>
      </c>
      <c r="B1928">
        <v>1</v>
      </c>
      <c r="C1928" t="s">
        <v>78</v>
      </c>
      <c r="D1928" t="s">
        <v>89</v>
      </c>
      <c r="E1928" t="s">
        <v>2152</v>
      </c>
      <c r="F1928" t="s">
        <v>166</v>
      </c>
      <c r="G1928" t="s">
        <v>72</v>
      </c>
      <c r="H1928" t="s">
        <v>136</v>
      </c>
      <c r="I1928" t="s">
        <v>22</v>
      </c>
      <c r="J1928" t="s">
        <v>131</v>
      </c>
      <c r="K1928" t="s">
        <v>7489</v>
      </c>
      <c r="L1928" t="s">
        <v>7490</v>
      </c>
      <c r="M1928">
        <v>1.4215925</v>
      </c>
      <c r="N1928">
        <v>5</v>
      </c>
      <c r="O1928">
        <v>12</v>
      </c>
      <c r="P1928">
        <v>72</v>
      </c>
      <c r="Q1928">
        <v>68</v>
      </c>
      <c r="R1928">
        <v>7.1079629999999998</v>
      </c>
      <c r="S1928">
        <v>17.05911</v>
      </c>
      <c r="T1928">
        <v>102.35466</v>
      </c>
      <c r="U1928">
        <v>96.668289999999999</v>
      </c>
    </row>
    <row r="1929" spans="1:21" x14ac:dyDescent="0.25">
      <c r="A1929" t="s">
        <v>7491</v>
      </c>
      <c r="B1929">
        <v>1</v>
      </c>
      <c r="C1929" t="s">
        <v>78</v>
      </c>
      <c r="D1929" t="s">
        <v>91</v>
      </c>
      <c r="E1929" t="s">
        <v>929</v>
      </c>
      <c r="F1929" t="s">
        <v>166</v>
      </c>
      <c r="G1929" t="s">
        <v>72</v>
      </c>
      <c r="H1929" t="s">
        <v>136</v>
      </c>
      <c r="I1929" t="s">
        <v>22</v>
      </c>
      <c r="J1929" t="s">
        <v>131</v>
      </c>
      <c r="K1929" t="s">
        <v>7492</v>
      </c>
      <c r="L1929" t="s">
        <v>7493</v>
      </c>
      <c r="M1929">
        <v>0.76277777700000005</v>
      </c>
      <c r="N1929">
        <v>21</v>
      </c>
      <c r="O1929">
        <v>1096</v>
      </c>
      <c r="P1929">
        <v>0</v>
      </c>
      <c r="Q1929">
        <v>36</v>
      </c>
      <c r="R1929">
        <v>16.018332999999998</v>
      </c>
      <c r="S1929">
        <v>836.00444400000003</v>
      </c>
      <c r="T1929">
        <v>0</v>
      </c>
      <c r="U1929">
        <v>27.46</v>
      </c>
    </row>
    <row r="1930" spans="1:21" x14ac:dyDescent="0.25">
      <c r="A1930" t="s">
        <v>7494</v>
      </c>
      <c r="B1930">
        <v>1</v>
      </c>
      <c r="C1930" t="s">
        <v>78</v>
      </c>
      <c r="D1930" t="s">
        <v>95</v>
      </c>
      <c r="E1930" t="s">
        <v>7495</v>
      </c>
      <c r="F1930" t="s">
        <v>231</v>
      </c>
      <c r="G1930" t="s">
        <v>71</v>
      </c>
      <c r="H1930" t="s">
        <v>136</v>
      </c>
      <c r="I1930" t="s">
        <v>22</v>
      </c>
      <c r="J1930" t="s">
        <v>131</v>
      </c>
      <c r="K1930" t="s">
        <v>7496</v>
      </c>
      <c r="L1930" t="s">
        <v>7497</v>
      </c>
      <c r="M1930">
        <v>1.1930555549999999</v>
      </c>
      <c r="N1930">
        <v>0</v>
      </c>
      <c r="O1930">
        <v>2</v>
      </c>
      <c r="P1930">
        <v>0</v>
      </c>
      <c r="Q1930">
        <v>0</v>
      </c>
      <c r="R1930">
        <v>0</v>
      </c>
      <c r="S1930">
        <v>2.3861110000000001</v>
      </c>
      <c r="T1930">
        <v>0</v>
      </c>
      <c r="U1930">
        <v>0</v>
      </c>
    </row>
    <row r="1931" spans="1:21" x14ac:dyDescent="0.25">
      <c r="A1931" t="s">
        <v>7498</v>
      </c>
      <c r="B1931">
        <v>1</v>
      </c>
      <c r="C1931" t="s">
        <v>78</v>
      </c>
      <c r="D1931" t="s">
        <v>95</v>
      </c>
      <c r="E1931" t="s">
        <v>7499</v>
      </c>
      <c r="F1931" t="s">
        <v>231</v>
      </c>
      <c r="G1931" t="s">
        <v>71</v>
      </c>
      <c r="H1931" t="s">
        <v>136</v>
      </c>
      <c r="I1931" t="s">
        <v>22</v>
      </c>
      <c r="J1931" t="s">
        <v>131</v>
      </c>
      <c r="K1931" t="s">
        <v>7500</v>
      </c>
      <c r="L1931" t="s">
        <v>7501</v>
      </c>
      <c r="M1931">
        <v>2.852777777</v>
      </c>
      <c r="N1931">
        <v>0</v>
      </c>
      <c r="O1931">
        <v>1</v>
      </c>
      <c r="P1931">
        <v>0</v>
      </c>
      <c r="Q1931">
        <v>0</v>
      </c>
      <c r="R1931">
        <v>0</v>
      </c>
      <c r="S1931">
        <v>2.8527779999999998</v>
      </c>
      <c r="T1931">
        <v>0</v>
      </c>
      <c r="U1931">
        <v>0</v>
      </c>
    </row>
    <row r="1932" spans="1:21" x14ac:dyDescent="0.25">
      <c r="A1932" t="s">
        <v>7502</v>
      </c>
      <c r="B1932">
        <v>1</v>
      </c>
      <c r="C1932" t="s">
        <v>78</v>
      </c>
      <c r="D1932" t="s">
        <v>95</v>
      </c>
      <c r="E1932" t="s">
        <v>7503</v>
      </c>
      <c r="F1932" t="s">
        <v>226</v>
      </c>
      <c r="G1932" t="s">
        <v>72</v>
      </c>
      <c r="H1932" t="s">
        <v>136</v>
      </c>
      <c r="I1932" t="s">
        <v>22</v>
      </c>
      <c r="J1932" t="s">
        <v>131</v>
      </c>
      <c r="K1932" t="s">
        <v>7504</v>
      </c>
      <c r="L1932" t="s">
        <v>7505</v>
      </c>
      <c r="M1932">
        <v>2.247222222</v>
      </c>
      <c r="N1932">
        <v>0</v>
      </c>
      <c r="O1932">
        <v>64</v>
      </c>
      <c r="P1932">
        <v>0</v>
      </c>
      <c r="Q1932">
        <v>0</v>
      </c>
      <c r="R1932">
        <v>0</v>
      </c>
      <c r="S1932">
        <v>143.82222200000001</v>
      </c>
      <c r="T1932">
        <v>0</v>
      </c>
      <c r="U1932">
        <v>0</v>
      </c>
    </row>
    <row r="1933" spans="1:21" x14ac:dyDescent="0.25">
      <c r="A1933" t="s">
        <v>7506</v>
      </c>
      <c r="B1933">
        <v>1</v>
      </c>
      <c r="C1933" t="s">
        <v>79</v>
      </c>
      <c r="D1933" t="s">
        <v>119</v>
      </c>
      <c r="E1933" t="s">
        <v>6284</v>
      </c>
      <c r="F1933" t="s">
        <v>166</v>
      </c>
      <c r="G1933" t="s">
        <v>72</v>
      </c>
      <c r="H1933" t="s">
        <v>136</v>
      </c>
      <c r="I1933" t="s">
        <v>22</v>
      </c>
      <c r="J1933" t="s">
        <v>131</v>
      </c>
      <c r="K1933" t="s">
        <v>7507</v>
      </c>
      <c r="L1933" t="s">
        <v>7508</v>
      </c>
      <c r="M1933">
        <v>0.61611111100000004</v>
      </c>
      <c r="N1933">
        <v>9</v>
      </c>
      <c r="O1933">
        <v>55</v>
      </c>
      <c r="P1933">
        <v>241</v>
      </c>
      <c r="Q1933">
        <v>105</v>
      </c>
      <c r="R1933">
        <v>5.5449999999999999</v>
      </c>
      <c r="S1933">
        <v>33.886111</v>
      </c>
      <c r="T1933">
        <v>148.482778</v>
      </c>
      <c r="U1933">
        <v>64.691666999999995</v>
      </c>
    </row>
    <row r="1934" spans="1:21" x14ac:dyDescent="0.25">
      <c r="A1934" t="s">
        <v>7509</v>
      </c>
      <c r="B1934">
        <v>1</v>
      </c>
      <c r="C1934" t="s">
        <v>79</v>
      </c>
      <c r="D1934" t="s">
        <v>123</v>
      </c>
      <c r="E1934" t="s">
        <v>7510</v>
      </c>
      <c r="F1934" t="s">
        <v>934</v>
      </c>
      <c r="G1934" t="s">
        <v>71</v>
      </c>
      <c r="H1934" t="s">
        <v>136</v>
      </c>
      <c r="I1934" t="s">
        <v>22</v>
      </c>
      <c r="J1934" t="s">
        <v>131</v>
      </c>
      <c r="K1934" t="s">
        <v>7511</v>
      </c>
      <c r="L1934" t="s">
        <v>7512</v>
      </c>
      <c r="M1934">
        <v>3.6150000000000002</v>
      </c>
      <c r="N1934">
        <v>0</v>
      </c>
      <c r="O1934">
        <v>6</v>
      </c>
      <c r="P1934">
        <v>0</v>
      </c>
      <c r="Q1934">
        <v>0</v>
      </c>
      <c r="R1934">
        <v>0</v>
      </c>
      <c r="S1934">
        <v>21.69</v>
      </c>
      <c r="T1934">
        <v>0</v>
      </c>
      <c r="U1934">
        <v>0</v>
      </c>
    </row>
    <row r="1935" spans="1:21" x14ac:dyDescent="0.25">
      <c r="A1935" t="s">
        <v>7513</v>
      </c>
      <c r="B1935">
        <v>1</v>
      </c>
      <c r="C1935" t="s">
        <v>79</v>
      </c>
      <c r="D1935" t="s">
        <v>123</v>
      </c>
      <c r="E1935" t="s">
        <v>7514</v>
      </c>
      <c r="F1935" t="s">
        <v>847</v>
      </c>
      <c r="G1935" t="s">
        <v>71</v>
      </c>
      <c r="H1935" t="s">
        <v>136</v>
      </c>
      <c r="I1935" t="s">
        <v>22</v>
      </c>
      <c r="J1935" t="s">
        <v>131</v>
      </c>
      <c r="K1935" t="s">
        <v>7515</v>
      </c>
      <c r="L1935" t="s">
        <v>7516</v>
      </c>
      <c r="M1935">
        <v>7.1133333329999999</v>
      </c>
      <c r="N1935">
        <v>0</v>
      </c>
      <c r="O1935">
        <v>8</v>
      </c>
      <c r="P1935">
        <v>0</v>
      </c>
      <c r="Q1935">
        <v>0</v>
      </c>
      <c r="R1935">
        <v>0</v>
      </c>
      <c r="S1935">
        <v>56.906666999999999</v>
      </c>
      <c r="T1935">
        <v>0</v>
      </c>
      <c r="U1935">
        <v>0</v>
      </c>
    </row>
    <row r="1936" spans="1:21" x14ac:dyDescent="0.25">
      <c r="A1936" t="s">
        <v>7517</v>
      </c>
      <c r="B1936">
        <v>1</v>
      </c>
      <c r="C1936" t="s">
        <v>79</v>
      </c>
      <c r="D1936" t="s">
        <v>124</v>
      </c>
      <c r="E1936" t="s">
        <v>7518</v>
      </c>
      <c r="F1936" t="s">
        <v>416</v>
      </c>
      <c r="G1936" t="s">
        <v>71</v>
      </c>
      <c r="H1936" t="s">
        <v>136</v>
      </c>
      <c r="I1936" t="s">
        <v>22</v>
      </c>
      <c r="J1936" t="s">
        <v>131</v>
      </c>
      <c r="K1936" t="s">
        <v>7519</v>
      </c>
      <c r="L1936" t="s">
        <v>7520</v>
      </c>
      <c r="M1936">
        <v>1.2024999999999999</v>
      </c>
      <c r="N1936">
        <v>0</v>
      </c>
      <c r="O1936">
        <v>83</v>
      </c>
      <c r="P1936">
        <v>0</v>
      </c>
      <c r="Q1936">
        <v>0</v>
      </c>
      <c r="R1936">
        <v>0</v>
      </c>
      <c r="S1936">
        <v>99.807500000000005</v>
      </c>
      <c r="T1936">
        <v>0</v>
      </c>
      <c r="U1936">
        <v>0</v>
      </c>
    </row>
    <row r="1937" spans="1:21" x14ac:dyDescent="0.25">
      <c r="A1937" t="s">
        <v>7521</v>
      </c>
      <c r="B1937">
        <v>1</v>
      </c>
      <c r="C1937" t="s">
        <v>79</v>
      </c>
      <c r="D1937" t="s">
        <v>124</v>
      </c>
      <c r="E1937" t="s">
        <v>7522</v>
      </c>
      <c r="F1937" t="s">
        <v>847</v>
      </c>
      <c r="G1937" t="s">
        <v>71</v>
      </c>
      <c r="H1937" t="s">
        <v>136</v>
      </c>
      <c r="I1937" t="s">
        <v>22</v>
      </c>
      <c r="J1937" t="s">
        <v>131</v>
      </c>
      <c r="K1937" t="s">
        <v>7523</v>
      </c>
      <c r="L1937" t="s">
        <v>7524</v>
      </c>
      <c r="M1937">
        <v>1.1869444440000001</v>
      </c>
      <c r="N1937">
        <v>0</v>
      </c>
      <c r="O1937">
        <v>6</v>
      </c>
      <c r="P1937">
        <v>0</v>
      </c>
      <c r="Q1937">
        <v>0</v>
      </c>
      <c r="R1937">
        <v>0</v>
      </c>
      <c r="S1937">
        <v>7.1216670000000004</v>
      </c>
      <c r="T1937">
        <v>0</v>
      </c>
      <c r="U1937">
        <v>0</v>
      </c>
    </row>
    <row r="1938" spans="1:21" x14ac:dyDescent="0.25">
      <c r="A1938" t="s">
        <v>7525</v>
      </c>
      <c r="B1938">
        <v>1</v>
      </c>
      <c r="C1938" t="s">
        <v>79</v>
      </c>
      <c r="D1938" t="s">
        <v>124</v>
      </c>
      <c r="E1938" t="s">
        <v>7526</v>
      </c>
      <c r="F1938" t="s">
        <v>985</v>
      </c>
      <c r="G1938" t="s">
        <v>71</v>
      </c>
      <c r="H1938" t="s">
        <v>136</v>
      </c>
      <c r="I1938" t="s">
        <v>22</v>
      </c>
      <c r="J1938" t="s">
        <v>131</v>
      </c>
      <c r="K1938" t="s">
        <v>7527</v>
      </c>
      <c r="L1938" t="s">
        <v>7528</v>
      </c>
      <c r="M1938">
        <v>1.8172222220000001</v>
      </c>
      <c r="N1938">
        <v>0</v>
      </c>
      <c r="O1938">
        <v>223</v>
      </c>
      <c r="P1938">
        <v>0</v>
      </c>
      <c r="Q1938">
        <v>0</v>
      </c>
      <c r="R1938">
        <v>0</v>
      </c>
      <c r="S1938">
        <v>405.24055600000003</v>
      </c>
      <c r="T1938">
        <v>0</v>
      </c>
      <c r="U1938">
        <v>0</v>
      </c>
    </row>
    <row r="1939" spans="1:21" x14ac:dyDescent="0.25">
      <c r="A1939" t="s">
        <v>7529</v>
      </c>
      <c r="B1939">
        <v>1</v>
      </c>
      <c r="C1939" t="s">
        <v>78</v>
      </c>
      <c r="D1939" t="s">
        <v>82</v>
      </c>
      <c r="E1939" t="s">
        <v>7530</v>
      </c>
      <c r="F1939" t="s">
        <v>231</v>
      </c>
      <c r="G1939" t="s">
        <v>71</v>
      </c>
      <c r="H1939" t="s">
        <v>136</v>
      </c>
      <c r="I1939" t="s">
        <v>22</v>
      </c>
      <c r="J1939" t="s">
        <v>131</v>
      </c>
      <c r="K1939" t="s">
        <v>7531</v>
      </c>
      <c r="L1939" t="s">
        <v>7532</v>
      </c>
      <c r="M1939">
        <v>1.023055555</v>
      </c>
      <c r="N1939">
        <v>0</v>
      </c>
      <c r="O1939">
        <v>0</v>
      </c>
      <c r="P1939">
        <v>0</v>
      </c>
      <c r="Q1939">
        <v>1</v>
      </c>
      <c r="R1939">
        <v>0</v>
      </c>
      <c r="S1939">
        <v>0</v>
      </c>
      <c r="T1939">
        <v>0</v>
      </c>
      <c r="U1939">
        <v>1.023056</v>
      </c>
    </row>
    <row r="1940" spans="1:21" x14ac:dyDescent="0.25">
      <c r="A1940" t="s">
        <v>7533</v>
      </c>
      <c r="B1940">
        <v>1</v>
      </c>
      <c r="C1940" t="s">
        <v>79</v>
      </c>
      <c r="D1940" t="s">
        <v>113</v>
      </c>
      <c r="E1940" t="s">
        <v>7534</v>
      </c>
      <c r="F1940" t="s">
        <v>313</v>
      </c>
      <c r="G1940" t="s">
        <v>71</v>
      </c>
      <c r="H1940" t="s">
        <v>136</v>
      </c>
      <c r="I1940" t="s">
        <v>22</v>
      </c>
      <c r="J1940" t="s">
        <v>131</v>
      </c>
      <c r="K1940" t="s">
        <v>7535</v>
      </c>
      <c r="L1940" t="s">
        <v>7536</v>
      </c>
      <c r="M1940">
        <v>1.795833333</v>
      </c>
      <c r="N1940">
        <v>0</v>
      </c>
      <c r="O1940">
        <v>1</v>
      </c>
      <c r="P1940">
        <v>0</v>
      </c>
      <c r="Q1940">
        <v>0</v>
      </c>
      <c r="R1940">
        <v>0</v>
      </c>
      <c r="S1940">
        <v>1.795833</v>
      </c>
      <c r="T1940">
        <v>0</v>
      </c>
      <c r="U1940">
        <v>0</v>
      </c>
    </row>
    <row r="1941" spans="1:21" x14ac:dyDescent="0.25">
      <c r="A1941" t="s">
        <v>7537</v>
      </c>
      <c r="B1941">
        <v>1</v>
      </c>
      <c r="C1941" t="s">
        <v>79</v>
      </c>
      <c r="D1941" t="s">
        <v>113</v>
      </c>
      <c r="E1941" t="s">
        <v>7538</v>
      </c>
      <c r="F1941" t="s">
        <v>226</v>
      </c>
      <c r="G1941" t="s">
        <v>72</v>
      </c>
      <c r="H1941" t="s">
        <v>136</v>
      </c>
      <c r="I1941" t="s">
        <v>22</v>
      </c>
      <c r="J1941" t="s">
        <v>131</v>
      </c>
      <c r="K1941" t="s">
        <v>7539</v>
      </c>
      <c r="L1941" t="s">
        <v>7540</v>
      </c>
      <c r="M1941">
        <v>0.75616388800000001</v>
      </c>
      <c r="N1941">
        <v>0</v>
      </c>
      <c r="O1941">
        <v>19</v>
      </c>
      <c r="P1941">
        <v>0</v>
      </c>
      <c r="Q1941">
        <v>0</v>
      </c>
      <c r="R1941">
        <v>0</v>
      </c>
      <c r="S1941">
        <v>14.367114000000001</v>
      </c>
      <c r="T1941">
        <v>0</v>
      </c>
      <c r="U1941">
        <v>0</v>
      </c>
    </row>
    <row r="1942" spans="1:21" x14ac:dyDescent="0.25">
      <c r="A1942" t="s">
        <v>7541</v>
      </c>
      <c r="B1942">
        <v>1</v>
      </c>
      <c r="C1942" t="s">
        <v>79</v>
      </c>
      <c r="D1942" t="s">
        <v>124</v>
      </c>
      <c r="E1942" t="s">
        <v>7542</v>
      </c>
      <c r="F1942" t="s">
        <v>847</v>
      </c>
      <c r="G1942" t="s">
        <v>71</v>
      </c>
      <c r="H1942" t="s">
        <v>136</v>
      </c>
      <c r="I1942" t="s">
        <v>22</v>
      </c>
      <c r="J1942" t="s">
        <v>131</v>
      </c>
      <c r="K1942" t="s">
        <v>7543</v>
      </c>
      <c r="L1942" t="s">
        <v>7544</v>
      </c>
      <c r="M1942">
        <v>1.820277777</v>
      </c>
      <c r="N1942">
        <v>0</v>
      </c>
      <c r="O1942">
        <v>10</v>
      </c>
      <c r="P1942">
        <v>0</v>
      </c>
      <c r="Q1942">
        <v>0</v>
      </c>
      <c r="R1942">
        <v>0</v>
      </c>
      <c r="S1942">
        <v>18.202777999999999</v>
      </c>
      <c r="T1942">
        <v>0</v>
      </c>
      <c r="U1942">
        <v>0</v>
      </c>
    </row>
    <row r="1943" spans="1:21" x14ac:dyDescent="0.25">
      <c r="A1943" t="s">
        <v>7545</v>
      </c>
      <c r="B1943">
        <v>1</v>
      </c>
      <c r="C1943" t="s">
        <v>79</v>
      </c>
      <c r="D1943" t="s">
        <v>119</v>
      </c>
      <c r="E1943" t="s">
        <v>6284</v>
      </c>
      <c r="F1943" t="s">
        <v>166</v>
      </c>
      <c r="G1943" t="s">
        <v>72</v>
      </c>
      <c r="H1943" t="s">
        <v>136</v>
      </c>
      <c r="I1943" t="s">
        <v>22</v>
      </c>
      <c r="J1943" t="s">
        <v>131</v>
      </c>
      <c r="K1943" t="s">
        <v>7546</v>
      </c>
      <c r="L1943" t="s">
        <v>7547</v>
      </c>
      <c r="M1943">
        <v>0.67416666599999997</v>
      </c>
      <c r="N1943">
        <v>9</v>
      </c>
      <c r="O1943">
        <v>55</v>
      </c>
      <c r="P1943">
        <v>241</v>
      </c>
      <c r="Q1943">
        <v>105</v>
      </c>
      <c r="R1943">
        <v>6.0674999999999999</v>
      </c>
      <c r="S1943">
        <v>37.079166999999998</v>
      </c>
      <c r="T1943">
        <v>162.47416699999999</v>
      </c>
      <c r="U1943">
        <v>70.787499999999994</v>
      </c>
    </row>
    <row r="1944" spans="1:21" x14ac:dyDescent="0.25">
      <c r="A1944" t="s">
        <v>7548</v>
      </c>
      <c r="B1944">
        <v>1</v>
      </c>
      <c r="C1944" t="s">
        <v>79</v>
      </c>
      <c r="D1944" t="s">
        <v>113</v>
      </c>
      <c r="E1944" t="s">
        <v>7549</v>
      </c>
      <c r="F1944" t="s">
        <v>313</v>
      </c>
      <c r="G1944" t="s">
        <v>71</v>
      </c>
      <c r="H1944" t="s">
        <v>136</v>
      </c>
      <c r="I1944" t="s">
        <v>22</v>
      </c>
      <c r="J1944" t="s">
        <v>131</v>
      </c>
      <c r="K1944" t="s">
        <v>7550</v>
      </c>
      <c r="L1944" t="s">
        <v>7551</v>
      </c>
      <c r="M1944">
        <v>1.427777777</v>
      </c>
      <c r="N1944">
        <v>0</v>
      </c>
      <c r="O1944">
        <v>3</v>
      </c>
      <c r="P1944">
        <v>0</v>
      </c>
      <c r="Q1944">
        <v>0</v>
      </c>
      <c r="R1944">
        <v>0</v>
      </c>
      <c r="S1944">
        <v>4.2833329999999998</v>
      </c>
      <c r="T1944">
        <v>0</v>
      </c>
      <c r="U1944">
        <v>0</v>
      </c>
    </row>
    <row r="1945" spans="1:21" x14ac:dyDescent="0.25">
      <c r="A1945" t="s">
        <v>7552</v>
      </c>
      <c r="B1945">
        <v>1</v>
      </c>
      <c r="C1945" t="s">
        <v>78</v>
      </c>
      <c r="D1945" t="s">
        <v>125</v>
      </c>
      <c r="E1945" t="s">
        <v>7553</v>
      </c>
      <c r="F1945" t="s">
        <v>129</v>
      </c>
      <c r="G1945" t="s">
        <v>72</v>
      </c>
      <c r="H1945" t="s">
        <v>136</v>
      </c>
      <c r="I1945" t="s">
        <v>22</v>
      </c>
      <c r="J1945" t="s">
        <v>131</v>
      </c>
      <c r="K1945" t="s">
        <v>7554</v>
      </c>
      <c r="L1945" t="s">
        <v>7555</v>
      </c>
      <c r="M1945">
        <v>0.32666666599999999</v>
      </c>
      <c r="N1945">
        <v>0</v>
      </c>
      <c r="O1945">
        <v>806</v>
      </c>
      <c r="P1945">
        <v>0</v>
      </c>
      <c r="Q1945">
        <v>0</v>
      </c>
      <c r="R1945">
        <v>0</v>
      </c>
      <c r="S1945">
        <v>263.29333300000002</v>
      </c>
      <c r="T1945">
        <v>0</v>
      </c>
      <c r="U1945">
        <v>0</v>
      </c>
    </row>
    <row r="1946" spans="1:21" x14ac:dyDescent="0.25">
      <c r="A1946" t="s">
        <v>7556</v>
      </c>
      <c r="B1946">
        <v>1</v>
      </c>
      <c r="C1946" t="s">
        <v>78</v>
      </c>
      <c r="D1946" t="s">
        <v>82</v>
      </c>
      <c r="E1946" t="s">
        <v>7557</v>
      </c>
      <c r="F1946" t="s">
        <v>247</v>
      </c>
      <c r="G1946" t="s">
        <v>71</v>
      </c>
      <c r="H1946" t="s">
        <v>136</v>
      </c>
      <c r="I1946" t="s">
        <v>22</v>
      </c>
      <c r="J1946" t="s">
        <v>221</v>
      </c>
      <c r="K1946" t="s">
        <v>7558</v>
      </c>
      <c r="L1946" t="s">
        <v>7559</v>
      </c>
      <c r="M1946">
        <v>0.18758055500000001</v>
      </c>
      <c r="N1946">
        <v>0</v>
      </c>
      <c r="O1946">
        <v>0</v>
      </c>
      <c r="P1946">
        <v>0</v>
      </c>
      <c r="Q1946">
        <v>58</v>
      </c>
      <c r="R1946">
        <v>0</v>
      </c>
      <c r="S1946">
        <v>0</v>
      </c>
      <c r="T1946">
        <v>0</v>
      </c>
      <c r="U1946">
        <v>10.879671999999999</v>
      </c>
    </row>
    <row r="1947" spans="1:21" x14ac:dyDescent="0.25">
      <c r="A1947" t="s">
        <v>7560</v>
      </c>
      <c r="B1947">
        <v>1</v>
      </c>
      <c r="C1947" t="s">
        <v>78</v>
      </c>
      <c r="D1947" t="s">
        <v>94</v>
      </c>
      <c r="E1947" t="s">
        <v>7561</v>
      </c>
      <c r="F1947" t="s">
        <v>231</v>
      </c>
      <c r="G1947" t="s">
        <v>71</v>
      </c>
      <c r="H1947" t="s">
        <v>136</v>
      </c>
      <c r="I1947" t="s">
        <v>22</v>
      </c>
      <c r="J1947" t="s">
        <v>131</v>
      </c>
      <c r="K1947" t="s">
        <v>7562</v>
      </c>
      <c r="L1947" t="s">
        <v>7563</v>
      </c>
      <c r="M1947">
        <v>1.9430555549999999</v>
      </c>
      <c r="N1947">
        <v>0</v>
      </c>
      <c r="O1947">
        <v>1</v>
      </c>
      <c r="P1947">
        <v>0</v>
      </c>
      <c r="Q1947">
        <v>0</v>
      </c>
      <c r="R1947">
        <v>0</v>
      </c>
      <c r="S1947">
        <v>1.9430559999999999</v>
      </c>
      <c r="T1947">
        <v>0</v>
      </c>
      <c r="U1947">
        <v>0</v>
      </c>
    </row>
    <row r="1948" spans="1:21" x14ac:dyDescent="0.25">
      <c r="A1948" t="s">
        <v>7564</v>
      </c>
      <c r="B1948">
        <v>1</v>
      </c>
      <c r="C1948" t="s">
        <v>79</v>
      </c>
      <c r="D1948" t="s">
        <v>123</v>
      </c>
      <c r="E1948" t="s">
        <v>7565</v>
      </c>
      <c r="F1948" t="s">
        <v>847</v>
      </c>
      <c r="G1948" t="s">
        <v>71</v>
      </c>
      <c r="H1948" t="s">
        <v>136</v>
      </c>
      <c r="I1948" t="s">
        <v>22</v>
      </c>
      <c r="J1948" t="s">
        <v>131</v>
      </c>
      <c r="K1948" t="s">
        <v>7566</v>
      </c>
      <c r="L1948" t="s">
        <v>7567</v>
      </c>
      <c r="M1948">
        <v>6.4613888880000001</v>
      </c>
      <c r="N1948">
        <v>0</v>
      </c>
      <c r="O1948">
        <v>2</v>
      </c>
      <c r="P1948">
        <v>0</v>
      </c>
      <c r="Q1948">
        <v>0</v>
      </c>
      <c r="R1948">
        <v>0</v>
      </c>
      <c r="S1948">
        <v>12.922777999999999</v>
      </c>
      <c r="T1948">
        <v>0</v>
      </c>
      <c r="U1948">
        <v>0</v>
      </c>
    </row>
    <row r="1949" spans="1:21" x14ac:dyDescent="0.25">
      <c r="A1949" t="s">
        <v>7568</v>
      </c>
      <c r="B1949">
        <v>1</v>
      </c>
      <c r="C1949" t="s">
        <v>78</v>
      </c>
      <c r="D1949" t="s">
        <v>102</v>
      </c>
      <c r="E1949" t="s">
        <v>7569</v>
      </c>
      <c r="F1949" t="s">
        <v>231</v>
      </c>
      <c r="G1949" t="s">
        <v>71</v>
      </c>
      <c r="H1949" t="s">
        <v>136</v>
      </c>
      <c r="I1949" t="s">
        <v>22</v>
      </c>
      <c r="J1949" t="s">
        <v>131</v>
      </c>
      <c r="K1949" t="s">
        <v>7570</v>
      </c>
      <c r="L1949" t="s">
        <v>7571</v>
      </c>
      <c r="M1949">
        <v>0.95694444400000001</v>
      </c>
      <c r="N1949">
        <v>0</v>
      </c>
      <c r="O1949">
        <v>0</v>
      </c>
      <c r="P1949">
        <v>0</v>
      </c>
      <c r="Q1949">
        <v>1</v>
      </c>
      <c r="R1949">
        <v>0</v>
      </c>
      <c r="S1949">
        <v>0</v>
      </c>
      <c r="T1949">
        <v>0</v>
      </c>
      <c r="U1949">
        <v>0.95694400000000002</v>
      </c>
    </row>
    <row r="1950" spans="1:21" x14ac:dyDescent="0.25">
      <c r="A1950" t="s">
        <v>7572</v>
      </c>
      <c r="B1950">
        <v>1</v>
      </c>
      <c r="C1950" t="s">
        <v>79</v>
      </c>
      <c r="D1950" t="s">
        <v>114</v>
      </c>
      <c r="E1950" t="s">
        <v>7573</v>
      </c>
      <c r="F1950" t="s">
        <v>231</v>
      </c>
      <c r="G1950" t="s">
        <v>71</v>
      </c>
      <c r="H1950" t="s">
        <v>136</v>
      </c>
      <c r="I1950" t="s">
        <v>22</v>
      </c>
      <c r="J1950" t="s">
        <v>131</v>
      </c>
      <c r="K1950" t="s">
        <v>7574</v>
      </c>
      <c r="L1950" t="s">
        <v>7575</v>
      </c>
      <c r="M1950">
        <v>3.2555555549999999</v>
      </c>
      <c r="N1950">
        <v>0</v>
      </c>
      <c r="O1950">
        <v>2</v>
      </c>
      <c r="P1950">
        <v>0</v>
      </c>
      <c r="Q1950">
        <v>0</v>
      </c>
      <c r="R1950">
        <v>0</v>
      </c>
      <c r="S1950">
        <v>6.5111109999999996</v>
      </c>
      <c r="T1950">
        <v>0</v>
      </c>
      <c r="U1950">
        <v>0</v>
      </c>
    </row>
    <row r="1951" spans="1:21" x14ac:dyDescent="0.25">
      <c r="A1951" t="s">
        <v>7576</v>
      </c>
      <c r="B1951">
        <v>1</v>
      </c>
      <c r="C1951" t="s">
        <v>79</v>
      </c>
      <c r="D1951" t="s">
        <v>114</v>
      </c>
      <c r="E1951" t="s">
        <v>7577</v>
      </c>
      <c r="F1951" t="s">
        <v>231</v>
      </c>
      <c r="G1951" t="s">
        <v>71</v>
      </c>
      <c r="H1951" t="s">
        <v>136</v>
      </c>
      <c r="I1951" t="s">
        <v>22</v>
      </c>
      <c r="J1951" t="s">
        <v>131</v>
      </c>
      <c r="K1951" t="s">
        <v>7578</v>
      </c>
      <c r="L1951" t="s">
        <v>7579</v>
      </c>
      <c r="M1951">
        <v>1.070277777</v>
      </c>
      <c r="N1951">
        <v>0</v>
      </c>
      <c r="O1951">
        <v>1</v>
      </c>
      <c r="P1951">
        <v>0</v>
      </c>
      <c r="Q1951">
        <v>0</v>
      </c>
      <c r="R1951">
        <v>0</v>
      </c>
      <c r="S1951">
        <v>1.0702780000000001</v>
      </c>
      <c r="T1951">
        <v>0</v>
      </c>
      <c r="U1951">
        <v>0</v>
      </c>
    </row>
    <row r="1952" spans="1:21" x14ac:dyDescent="0.25">
      <c r="A1952" t="s">
        <v>7580</v>
      </c>
      <c r="B1952">
        <v>1</v>
      </c>
      <c r="C1952" t="s">
        <v>79</v>
      </c>
      <c r="D1952" t="s">
        <v>119</v>
      </c>
      <c r="E1952" t="s">
        <v>6284</v>
      </c>
      <c r="F1952" t="s">
        <v>166</v>
      </c>
      <c r="G1952" t="s">
        <v>72</v>
      </c>
      <c r="H1952" t="s">
        <v>136</v>
      </c>
      <c r="I1952" t="s">
        <v>22</v>
      </c>
      <c r="J1952" t="s">
        <v>131</v>
      </c>
      <c r="K1952" t="s">
        <v>7581</v>
      </c>
      <c r="L1952" t="s">
        <v>7582</v>
      </c>
      <c r="M1952">
        <v>1.0422222219999999</v>
      </c>
      <c r="N1952">
        <v>9</v>
      </c>
      <c r="O1952">
        <v>55</v>
      </c>
      <c r="P1952">
        <v>241</v>
      </c>
      <c r="Q1952">
        <v>105</v>
      </c>
      <c r="R1952">
        <v>9.3800000000000008</v>
      </c>
      <c r="S1952">
        <v>57.322221999999996</v>
      </c>
      <c r="T1952">
        <v>251.175556</v>
      </c>
      <c r="U1952">
        <v>109.433333</v>
      </c>
    </row>
    <row r="1953" spans="1:21" x14ac:dyDescent="0.25">
      <c r="A1953" t="s">
        <v>7583</v>
      </c>
      <c r="B1953">
        <v>1</v>
      </c>
      <c r="C1953" t="s">
        <v>79</v>
      </c>
      <c r="D1953" t="s">
        <v>114</v>
      </c>
      <c r="E1953" t="s">
        <v>7584</v>
      </c>
      <c r="F1953" t="s">
        <v>416</v>
      </c>
      <c r="G1953" t="s">
        <v>71</v>
      </c>
      <c r="H1953" t="s">
        <v>136</v>
      </c>
      <c r="I1953" t="s">
        <v>22</v>
      </c>
      <c r="J1953" t="s">
        <v>131</v>
      </c>
      <c r="K1953" t="s">
        <v>7585</v>
      </c>
      <c r="L1953" t="s">
        <v>7586</v>
      </c>
      <c r="M1953">
        <v>0.49249999999999999</v>
      </c>
      <c r="N1953">
        <v>0</v>
      </c>
      <c r="O1953">
        <v>92</v>
      </c>
      <c r="P1953">
        <v>0</v>
      </c>
      <c r="Q1953">
        <v>0</v>
      </c>
      <c r="R1953">
        <v>0</v>
      </c>
      <c r="S1953">
        <v>45.31</v>
      </c>
      <c r="T1953">
        <v>0</v>
      </c>
      <c r="U1953">
        <v>0</v>
      </c>
    </row>
    <row r="1954" spans="1:21" x14ac:dyDescent="0.25">
      <c r="A1954" t="s">
        <v>7587</v>
      </c>
      <c r="B1954">
        <v>1</v>
      </c>
      <c r="C1954" t="s">
        <v>79</v>
      </c>
      <c r="D1954" t="s">
        <v>114</v>
      </c>
      <c r="E1954" t="s">
        <v>7588</v>
      </c>
      <c r="F1954" t="s">
        <v>892</v>
      </c>
      <c r="G1954" t="s">
        <v>71</v>
      </c>
      <c r="H1954" t="s">
        <v>136</v>
      </c>
      <c r="I1954" t="s">
        <v>22</v>
      </c>
      <c r="J1954" t="s">
        <v>131</v>
      </c>
      <c r="K1954" t="s">
        <v>7589</v>
      </c>
      <c r="L1954" t="s">
        <v>7590</v>
      </c>
      <c r="M1954">
        <v>1.557222222</v>
      </c>
      <c r="N1954">
        <v>0</v>
      </c>
      <c r="O1954">
        <v>729</v>
      </c>
      <c r="P1954">
        <v>0</v>
      </c>
      <c r="Q1954">
        <v>0</v>
      </c>
      <c r="R1954">
        <v>0</v>
      </c>
      <c r="S1954">
        <v>1135.2149999999999</v>
      </c>
      <c r="T1954">
        <v>0</v>
      </c>
      <c r="U1954">
        <v>0</v>
      </c>
    </row>
    <row r="1955" spans="1:21" x14ac:dyDescent="0.25">
      <c r="A1955" t="s">
        <v>7591</v>
      </c>
      <c r="B1955">
        <v>1</v>
      </c>
      <c r="C1955" t="s">
        <v>79</v>
      </c>
      <c r="D1955" t="s">
        <v>119</v>
      </c>
      <c r="E1955" t="s">
        <v>6284</v>
      </c>
      <c r="F1955" t="s">
        <v>166</v>
      </c>
      <c r="G1955" t="s">
        <v>72</v>
      </c>
      <c r="H1955" t="s">
        <v>136</v>
      </c>
      <c r="I1955" t="s">
        <v>22</v>
      </c>
      <c r="J1955" t="s">
        <v>131</v>
      </c>
      <c r="K1955" t="s">
        <v>7592</v>
      </c>
      <c r="L1955" t="s">
        <v>7593</v>
      </c>
      <c r="M1955">
        <v>1.484444444</v>
      </c>
      <c r="N1955">
        <v>9</v>
      </c>
      <c r="O1955">
        <v>55</v>
      </c>
      <c r="P1955">
        <v>241</v>
      </c>
      <c r="Q1955">
        <v>105</v>
      </c>
      <c r="R1955">
        <v>13.36</v>
      </c>
      <c r="S1955">
        <v>81.644443999999993</v>
      </c>
      <c r="T1955">
        <v>357.75111099999998</v>
      </c>
      <c r="U1955">
        <v>155.86666700000001</v>
      </c>
    </row>
    <row r="1956" spans="1:21" x14ac:dyDescent="0.25">
      <c r="A1956" t="s">
        <v>7594</v>
      </c>
      <c r="B1956">
        <v>1</v>
      </c>
      <c r="C1956" t="s">
        <v>79</v>
      </c>
      <c r="D1956" t="s">
        <v>114</v>
      </c>
      <c r="E1956" t="s">
        <v>7595</v>
      </c>
      <c r="F1956" t="s">
        <v>313</v>
      </c>
      <c r="G1956" t="s">
        <v>71</v>
      </c>
      <c r="H1956" t="s">
        <v>136</v>
      </c>
      <c r="I1956" t="s">
        <v>22</v>
      </c>
      <c r="J1956" t="s">
        <v>131</v>
      </c>
      <c r="K1956" t="s">
        <v>7596</v>
      </c>
      <c r="L1956" t="s">
        <v>7597</v>
      </c>
      <c r="M1956">
        <v>1.3905555549999999</v>
      </c>
      <c r="N1956">
        <v>0</v>
      </c>
      <c r="O1956">
        <v>25</v>
      </c>
      <c r="P1956">
        <v>0</v>
      </c>
      <c r="Q1956">
        <v>1</v>
      </c>
      <c r="R1956">
        <v>0</v>
      </c>
      <c r="S1956">
        <v>34.763888999999999</v>
      </c>
      <c r="T1956">
        <v>0</v>
      </c>
      <c r="U1956">
        <v>1.3905559999999999</v>
      </c>
    </row>
    <row r="1957" spans="1:21" x14ac:dyDescent="0.25">
      <c r="A1957" t="s">
        <v>7598</v>
      </c>
      <c r="B1957">
        <v>1</v>
      </c>
      <c r="C1957" t="s">
        <v>79</v>
      </c>
      <c r="D1957" t="s">
        <v>114</v>
      </c>
      <c r="E1957" t="s">
        <v>7599</v>
      </c>
      <c r="F1957" t="s">
        <v>780</v>
      </c>
      <c r="G1957" t="s">
        <v>71</v>
      </c>
      <c r="H1957" t="s">
        <v>136</v>
      </c>
      <c r="I1957" t="s">
        <v>22</v>
      </c>
      <c r="J1957" t="s">
        <v>131</v>
      </c>
      <c r="K1957" t="s">
        <v>7600</v>
      </c>
      <c r="L1957" t="s">
        <v>7601</v>
      </c>
      <c r="M1957">
        <v>2.9569444439999999</v>
      </c>
      <c r="N1957">
        <v>0</v>
      </c>
      <c r="O1957">
        <v>6</v>
      </c>
      <c r="P1957">
        <v>0</v>
      </c>
      <c r="Q1957">
        <v>0</v>
      </c>
      <c r="R1957">
        <v>0</v>
      </c>
      <c r="S1957">
        <v>17.741667</v>
      </c>
      <c r="T1957">
        <v>0</v>
      </c>
      <c r="U1957">
        <v>0</v>
      </c>
    </row>
    <row r="1958" spans="1:21" x14ac:dyDescent="0.25">
      <c r="A1958" t="s">
        <v>7602</v>
      </c>
      <c r="B1958">
        <v>1</v>
      </c>
      <c r="C1958" t="s">
        <v>78</v>
      </c>
      <c r="D1958" t="s">
        <v>95</v>
      </c>
      <c r="E1958" t="s">
        <v>7603</v>
      </c>
      <c r="F1958" t="s">
        <v>934</v>
      </c>
      <c r="G1958" t="s">
        <v>71</v>
      </c>
      <c r="H1958" t="s">
        <v>136</v>
      </c>
      <c r="I1958" t="s">
        <v>22</v>
      </c>
      <c r="J1958" t="s">
        <v>131</v>
      </c>
      <c r="K1958" t="s">
        <v>7604</v>
      </c>
      <c r="L1958" t="s">
        <v>7605</v>
      </c>
      <c r="M1958">
        <v>0.88166666599999999</v>
      </c>
      <c r="N1958">
        <v>0</v>
      </c>
      <c r="O1958">
        <v>1</v>
      </c>
      <c r="P1958">
        <v>0</v>
      </c>
      <c r="Q1958">
        <v>0</v>
      </c>
      <c r="R1958">
        <v>0</v>
      </c>
      <c r="S1958">
        <v>0.88166699999999998</v>
      </c>
      <c r="T1958">
        <v>0</v>
      </c>
      <c r="U1958">
        <v>0</v>
      </c>
    </row>
    <row r="1959" spans="1:21" x14ac:dyDescent="0.25">
      <c r="A1959" t="s">
        <v>7606</v>
      </c>
      <c r="B1959">
        <v>1</v>
      </c>
      <c r="C1959" t="s">
        <v>79</v>
      </c>
      <c r="D1959" t="s">
        <v>114</v>
      </c>
      <c r="E1959" t="s">
        <v>7607</v>
      </c>
      <c r="F1959" t="s">
        <v>934</v>
      </c>
      <c r="G1959" t="s">
        <v>71</v>
      </c>
      <c r="H1959" t="s">
        <v>136</v>
      </c>
      <c r="I1959" t="s">
        <v>22</v>
      </c>
      <c r="J1959" t="s">
        <v>131</v>
      </c>
      <c r="K1959" t="s">
        <v>7608</v>
      </c>
      <c r="L1959" t="s">
        <v>7609</v>
      </c>
      <c r="M1959">
        <v>1.0519444440000001</v>
      </c>
      <c r="N1959">
        <v>0</v>
      </c>
      <c r="O1959">
        <v>1</v>
      </c>
      <c r="P1959">
        <v>0</v>
      </c>
      <c r="Q1959">
        <v>0</v>
      </c>
      <c r="R1959">
        <v>0</v>
      </c>
      <c r="S1959">
        <v>1.051944</v>
      </c>
      <c r="T1959">
        <v>0</v>
      </c>
      <c r="U1959">
        <v>0</v>
      </c>
    </row>
    <row r="1960" spans="1:21" x14ac:dyDescent="0.25">
      <c r="A1960" t="s">
        <v>7610</v>
      </c>
      <c r="B1960">
        <v>1</v>
      </c>
      <c r="C1960" t="s">
        <v>78</v>
      </c>
      <c r="D1960" t="s">
        <v>80</v>
      </c>
      <c r="E1960" t="s">
        <v>7353</v>
      </c>
      <c r="F1960" t="s">
        <v>313</v>
      </c>
      <c r="G1960" t="s">
        <v>71</v>
      </c>
      <c r="H1960" t="s">
        <v>136</v>
      </c>
      <c r="I1960" t="s">
        <v>22</v>
      </c>
      <c r="J1960" t="s">
        <v>131</v>
      </c>
      <c r="K1960" t="s">
        <v>7611</v>
      </c>
      <c r="L1960" t="s">
        <v>7612</v>
      </c>
      <c r="M1960">
        <v>2.6094444440000002</v>
      </c>
      <c r="N1960">
        <v>0</v>
      </c>
      <c r="O1960">
        <v>75</v>
      </c>
      <c r="P1960">
        <v>0</v>
      </c>
      <c r="Q1960">
        <v>0</v>
      </c>
      <c r="R1960">
        <v>0</v>
      </c>
      <c r="S1960">
        <v>195.70833300000001</v>
      </c>
      <c r="T1960">
        <v>0</v>
      </c>
      <c r="U1960">
        <v>0</v>
      </c>
    </row>
    <row r="1961" spans="1:21" x14ac:dyDescent="0.25">
      <c r="A1961" t="s">
        <v>7613</v>
      </c>
      <c r="B1961">
        <v>1</v>
      </c>
      <c r="C1961" t="s">
        <v>78</v>
      </c>
      <c r="D1961" t="s">
        <v>103</v>
      </c>
      <c r="E1961" t="s">
        <v>7614</v>
      </c>
      <c r="F1961" t="s">
        <v>296</v>
      </c>
      <c r="G1961" t="s">
        <v>71</v>
      </c>
      <c r="H1961" t="s">
        <v>136</v>
      </c>
      <c r="I1961" t="s">
        <v>22</v>
      </c>
      <c r="J1961" t="s">
        <v>221</v>
      </c>
      <c r="K1961" t="s">
        <v>7615</v>
      </c>
      <c r="L1961" t="s">
        <v>7616</v>
      </c>
      <c r="M1961">
        <v>0.411309166</v>
      </c>
      <c r="N1961">
        <v>0</v>
      </c>
      <c r="O1961">
        <v>213</v>
      </c>
      <c r="P1961">
        <v>0</v>
      </c>
      <c r="Q1961">
        <v>0</v>
      </c>
      <c r="R1961">
        <v>0</v>
      </c>
      <c r="S1961">
        <v>87.608851999999999</v>
      </c>
      <c r="T1961">
        <v>0</v>
      </c>
      <c r="U1961">
        <v>0</v>
      </c>
    </row>
    <row r="1962" spans="1:21" x14ac:dyDescent="0.25">
      <c r="A1962" t="s">
        <v>7617</v>
      </c>
      <c r="B1962">
        <v>1</v>
      </c>
      <c r="C1962" t="s">
        <v>78</v>
      </c>
      <c r="D1962" t="s">
        <v>103</v>
      </c>
      <c r="E1962" t="s">
        <v>7618</v>
      </c>
      <c r="F1962" t="s">
        <v>296</v>
      </c>
      <c r="G1962" t="s">
        <v>71</v>
      </c>
      <c r="H1962" t="s">
        <v>136</v>
      </c>
      <c r="I1962" t="s">
        <v>22</v>
      </c>
      <c r="J1962" t="s">
        <v>221</v>
      </c>
      <c r="K1962" t="s">
        <v>7619</v>
      </c>
      <c r="L1962" t="s">
        <v>7620</v>
      </c>
      <c r="M1962">
        <v>0.69752777700000002</v>
      </c>
      <c r="N1962">
        <v>0</v>
      </c>
      <c r="O1962">
        <v>1</v>
      </c>
      <c r="P1962">
        <v>0</v>
      </c>
      <c r="Q1962">
        <v>0</v>
      </c>
      <c r="R1962">
        <v>0</v>
      </c>
      <c r="S1962">
        <v>0.69752800000000004</v>
      </c>
      <c r="T1962">
        <v>0</v>
      </c>
      <c r="U1962">
        <v>0</v>
      </c>
    </row>
    <row r="1963" spans="1:21" x14ac:dyDescent="0.25">
      <c r="A1963" t="s">
        <v>7621</v>
      </c>
      <c r="B1963">
        <v>1</v>
      </c>
      <c r="C1963" t="s">
        <v>78</v>
      </c>
      <c r="D1963" t="s">
        <v>91</v>
      </c>
      <c r="E1963" t="s">
        <v>7622</v>
      </c>
      <c r="F1963" t="s">
        <v>231</v>
      </c>
      <c r="G1963" t="s">
        <v>71</v>
      </c>
      <c r="H1963" t="s">
        <v>136</v>
      </c>
      <c r="I1963" t="s">
        <v>22</v>
      </c>
      <c r="J1963" t="s">
        <v>131</v>
      </c>
      <c r="K1963" t="s">
        <v>7623</v>
      </c>
      <c r="L1963" t="s">
        <v>7624</v>
      </c>
      <c r="M1963">
        <v>1.8786111109999999</v>
      </c>
      <c r="N1963">
        <v>0</v>
      </c>
      <c r="O1963">
        <v>2</v>
      </c>
      <c r="P1963">
        <v>0</v>
      </c>
      <c r="Q1963">
        <v>0</v>
      </c>
      <c r="R1963">
        <v>0</v>
      </c>
      <c r="S1963">
        <v>3.7572220000000001</v>
      </c>
      <c r="T1963">
        <v>0</v>
      </c>
      <c r="U1963">
        <v>0</v>
      </c>
    </row>
    <row r="1964" spans="1:21" x14ac:dyDescent="0.25">
      <c r="A1964" t="s">
        <v>7625</v>
      </c>
      <c r="B1964">
        <v>1</v>
      </c>
      <c r="C1964" t="s">
        <v>78</v>
      </c>
      <c r="D1964" t="s">
        <v>95</v>
      </c>
      <c r="E1964" t="s">
        <v>7626</v>
      </c>
      <c r="F1964" t="s">
        <v>7627</v>
      </c>
      <c r="G1964" t="s">
        <v>72</v>
      </c>
      <c r="H1964" t="s">
        <v>136</v>
      </c>
      <c r="I1964" t="s">
        <v>22</v>
      </c>
      <c r="J1964" t="s">
        <v>131</v>
      </c>
      <c r="K1964" t="s">
        <v>7628</v>
      </c>
      <c r="L1964" t="s">
        <v>7629</v>
      </c>
      <c r="M1964">
        <v>0.40583333300000002</v>
      </c>
      <c r="N1964">
        <v>12</v>
      </c>
      <c r="O1964">
        <v>1889</v>
      </c>
      <c r="P1964">
        <v>32</v>
      </c>
      <c r="Q1964">
        <v>982</v>
      </c>
      <c r="R1964">
        <v>4.87</v>
      </c>
      <c r="S1964">
        <v>766.61916599999995</v>
      </c>
      <c r="T1964">
        <v>12.986667000000001</v>
      </c>
      <c r="U1964">
        <v>398.52833299999998</v>
      </c>
    </row>
    <row r="1965" spans="1:21" x14ac:dyDescent="0.25">
      <c r="A1965" t="s">
        <v>7630</v>
      </c>
      <c r="B1965">
        <v>1</v>
      </c>
      <c r="C1965" t="s">
        <v>78</v>
      </c>
      <c r="D1965" t="s">
        <v>80</v>
      </c>
      <c r="E1965" t="s">
        <v>7631</v>
      </c>
      <c r="F1965" t="s">
        <v>247</v>
      </c>
      <c r="G1965" t="s">
        <v>71</v>
      </c>
      <c r="H1965" t="s">
        <v>136</v>
      </c>
      <c r="I1965" t="s">
        <v>22</v>
      </c>
      <c r="J1965" t="s">
        <v>221</v>
      </c>
      <c r="K1965" t="s">
        <v>7632</v>
      </c>
      <c r="L1965" t="s">
        <v>7633</v>
      </c>
      <c r="M1965">
        <v>0.54333333299999997</v>
      </c>
      <c r="N1965">
        <v>2</v>
      </c>
      <c r="O1965">
        <v>1048</v>
      </c>
      <c r="P1965">
        <v>0</v>
      </c>
      <c r="Q1965">
        <v>0</v>
      </c>
      <c r="R1965">
        <v>1.086667</v>
      </c>
      <c r="S1965">
        <v>569.41333299999997</v>
      </c>
      <c r="T1965">
        <v>0</v>
      </c>
      <c r="U1965">
        <v>0</v>
      </c>
    </row>
    <row r="1966" spans="1:21" x14ac:dyDescent="0.25">
      <c r="A1966" t="s">
        <v>7634</v>
      </c>
      <c r="B1966">
        <v>1</v>
      </c>
      <c r="C1966" t="s">
        <v>78</v>
      </c>
      <c r="D1966" t="s">
        <v>80</v>
      </c>
      <c r="E1966" t="s">
        <v>7635</v>
      </c>
      <c r="F1966" t="s">
        <v>2201</v>
      </c>
      <c r="G1966" t="s">
        <v>71</v>
      </c>
      <c r="H1966" t="s">
        <v>136</v>
      </c>
      <c r="I1966" t="s">
        <v>22</v>
      </c>
      <c r="J1966" t="s">
        <v>221</v>
      </c>
      <c r="K1966" t="s">
        <v>7636</v>
      </c>
      <c r="L1966" t="s">
        <v>7637</v>
      </c>
      <c r="M1966">
        <v>4.2377777769999998</v>
      </c>
      <c r="N1966">
        <v>0</v>
      </c>
      <c r="O1966">
        <v>779</v>
      </c>
      <c r="P1966">
        <v>0</v>
      </c>
      <c r="Q1966">
        <v>0</v>
      </c>
      <c r="R1966">
        <v>0</v>
      </c>
      <c r="S1966">
        <v>3301.2288880000001</v>
      </c>
      <c r="T1966">
        <v>0</v>
      </c>
      <c r="U1966">
        <v>0</v>
      </c>
    </row>
    <row r="1967" spans="1:21" x14ac:dyDescent="0.25">
      <c r="A1967" t="s">
        <v>7638</v>
      </c>
      <c r="B1967">
        <v>1</v>
      </c>
      <c r="C1967" t="s">
        <v>78</v>
      </c>
      <c r="D1967" t="s">
        <v>82</v>
      </c>
      <c r="E1967" t="s">
        <v>7639</v>
      </c>
      <c r="F1967" t="s">
        <v>231</v>
      </c>
      <c r="G1967" t="s">
        <v>71</v>
      </c>
      <c r="H1967" t="s">
        <v>136</v>
      </c>
      <c r="I1967" t="s">
        <v>22</v>
      </c>
      <c r="J1967" t="s">
        <v>131</v>
      </c>
      <c r="K1967" t="s">
        <v>7640</v>
      </c>
      <c r="L1967" t="s">
        <v>7641</v>
      </c>
      <c r="M1967">
        <v>12.303333332999999</v>
      </c>
      <c r="N1967">
        <v>0</v>
      </c>
      <c r="O1967">
        <v>6</v>
      </c>
      <c r="P1967">
        <v>0</v>
      </c>
      <c r="Q1967">
        <v>0</v>
      </c>
      <c r="R1967">
        <v>0</v>
      </c>
      <c r="S1967">
        <v>73.819999999999993</v>
      </c>
      <c r="T1967">
        <v>0</v>
      </c>
      <c r="U1967">
        <v>0</v>
      </c>
    </row>
    <row r="1968" spans="1:21" x14ac:dyDescent="0.25">
      <c r="A1968" t="s">
        <v>7642</v>
      </c>
      <c r="B1968">
        <v>1</v>
      </c>
      <c r="C1968" t="s">
        <v>78</v>
      </c>
      <c r="D1968" t="s">
        <v>81</v>
      </c>
      <c r="E1968" t="s">
        <v>7643</v>
      </c>
      <c r="F1968" t="s">
        <v>247</v>
      </c>
      <c r="G1968" t="s">
        <v>71</v>
      </c>
      <c r="H1968" t="s">
        <v>136</v>
      </c>
      <c r="I1968" t="s">
        <v>22</v>
      </c>
      <c r="J1968" t="s">
        <v>221</v>
      </c>
      <c r="K1968" t="s">
        <v>7644</v>
      </c>
      <c r="L1968" t="s">
        <v>7645</v>
      </c>
      <c r="M1968">
        <v>9.27</v>
      </c>
      <c r="N1968">
        <v>0</v>
      </c>
      <c r="O1968">
        <v>251</v>
      </c>
      <c r="P1968">
        <v>0</v>
      </c>
      <c r="Q1968">
        <v>0</v>
      </c>
      <c r="R1968">
        <v>0</v>
      </c>
      <c r="S1968">
        <v>2326.77</v>
      </c>
      <c r="T1968">
        <v>0</v>
      </c>
      <c r="U1968">
        <v>0</v>
      </c>
    </row>
    <row r="1969" spans="1:21" x14ac:dyDescent="0.25">
      <c r="A1969" t="s">
        <v>7646</v>
      </c>
      <c r="B1969">
        <v>1</v>
      </c>
      <c r="C1969" t="s">
        <v>78</v>
      </c>
      <c r="D1969" t="s">
        <v>101</v>
      </c>
      <c r="E1969" t="s">
        <v>7647</v>
      </c>
      <c r="F1969" t="s">
        <v>231</v>
      </c>
      <c r="G1969" t="s">
        <v>71</v>
      </c>
      <c r="H1969" t="s">
        <v>136</v>
      </c>
      <c r="I1969" t="s">
        <v>22</v>
      </c>
      <c r="J1969" t="s">
        <v>131</v>
      </c>
      <c r="K1969" t="s">
        <v>7648</v>
      </c>
      <c r="L1969" t="s">
        <v>7649</v>
      </c>
      <c r="M1969">
        <v>8.7283333330000001</v>
      </c>
      <c r="N1969">
        <v>0</v>
      </c>
      <c r="O1969">
        <v>0</v>
      </c>
      <c r="P1969">
        <v>0</v>
      </c>
      <c r="Q1969">
        <v>1</v>
      </c>
      <c r="R1969">
        <v>0</v>
      </c>
      <c r="S1969">
        <v>0</v>
      </c>
      <c r="T1969">
        <v>0</v>
      </c>
      <c r="U1969">
        <v>8.7283329999999992</v>
      </c>
    </row>
    <row r="1970" spans="1:21" x14ac:dyDescent="0.25">
      <c r="A1970" t="s">
        <v>7650</v>
      </c>
      <c r="B1970">
        <v>1</v>
      </c>
      <c r="C1970" t="s">
        <v>79</v>
      </c>
      <c r="D1970" t="s">
        <v>108</v>
      </c>
      <c r="E1970" t="s">
        <v>7651</v>
      </c>
      <c r="F1970" t="s">
        <v>416</v>
      </c>
      <c r="G1970" t="s">
        <v>71</v>
      </c>
      <c r="H1970" t="s">
        <v>136</v>
      </c>
      <c r="I1970" t="s">
        <v>22</v>
      </c>
      <c r="J1970" t="s">
        <v>131</v>
      </c>
      <c r="K1970" t="s">
        <v>7652</v>
      </c>
      <c r="L1970" t="s">
        <v>7653</v>
      </c>
      <c r="M1970">
        <v>1.0227777769999999</v>
      </c>
      <c r="N1970">
        <v>0</v>
      </c>
      <c r="O1970">
        <v>82</v>
      </c>
      <c r="P1970">
        <v>0</v>
      </c>
      <c r="Q1970">
        <v>0</v>
      </c>
      <c r="R1970">
        <v>0</v>
      </c>
      <c r="S1970">
        <v>83.867778000000001</v>
      </c>
      <c r="T1970">
        <v>0</v>
      </c>
      <c r="U1970">
        <v>0</v>
      </c>
    </row>
    <row r="1971" spans="1:21" x14ac:dyDescent="0.25">
      <c r="A1971" t="s">
        <v>7654</v>
      </c>
      <c r="B1971">
        <v>1</v>
      </c>
      <c r="C1971" t="s">
        <v>78</v>
      </c>
      <c r="D1971" t="s">
        <v>80</v>
      </c>
      <c r="E1971" t="s">
        <v>7655</v>
      </c>
      <c r="F1971" t="s">
        <v>2201</v>
      </c>
      <c r="G1971" t="s">
        <v>71</v>
      </c>
      <c r="H1971" t="s">
        <v>136</v>
      </c>
      <c r="I1971" t="s">
        <v>22</v>
      </c>
      <c r="J1971" t="s">
        <v>221</v>
      </c>
      <c r="K1971" t="s">
        <v>7656</v>
      </c>
      <c r="L1971" t="s">
        <v>7657</v>
      </c>
      <c r="M1971">
        <v>5.7258333329999997</v>
      </c>
      <c r="N1971">
        <v>0</v>
      </c>
      <c r="O1971">
        <v>599</v>
      </c>
      <c r="P1971">
        <v>0</v>
      </c>
      <c r="Q1971">
        <v>0</v>
      </c>
      <c r="R1971">
        <v>0</v>
      </c>
      <c r="S1971">
        <v>3429.7741660000002</v>
      </c>
      <c r="T1971">
        <v>0</v>
      </c>
      <c r="U1971">
        <v>0</v>
      </c>
    </row>
    <row r="1972" spans="1:21" x14ac:dyDescent="0.25">
      <c r="A1972" t="s">
        <v>7658</v>
      </c>
      <c r="B1972">
        <v>1</v>
      </c>
      <c r="C1972" t="s">
        <v>79</v>
      </c>
      <c r="D1972" t="s">
        <v>108</v>
      </c>
      <c r="E1972" t="s">
        <v>7659</v>
      </c>
      <c r="F1972" t="s">
        <v>226</v>
      </c>
      <c r="G1972" t="s">
        <v>72</v>
      </c>
      <c r="H1972" t="s">
        <v>136</v>
      </c>
      <c r="I1972" t="s">
        <v>22</v>
      </c>
      <c r="J1972" t="s">
        <v>131</v>
      </c>
      <c r="K1972" t="s">
        <v>7660</v>
      </c>
      <c r="L1972" t="s">
        <v>7661</v>
      </c>
      <c r="M1972">
        <v>0.84833333300000002</v>
      </c>
      <c r="N1972">
        <v>0</v>
      </c>
      <c r="O1972">
        <v>0</v>
      </c>
      <c r="P1972">
        <v>0</v>
      </c>
      <c r="Q1972">
        <v>87</v>
      </c>
      <c r="R1972">
        <v>0</v>
      </c>
      <c r="S1972">
        <v>0</v>
      </c>
      <c r="T1972">
        <v>0</v>
      </c>
      <c r="U1972">
        <v>73.805000000000007</v>
      </c>
    </row>
    <row r="1973" spans="1:21" x14ac:dyDescent="0.25">
      <c r="A1973" t="s">
        <v>7662</v>
      </c>
      <c r="B1973">
        <v>1</v>
      </c>
      <c r="C1973" t="s">
        <v>79</v>
      </c>
      <c r="D1973" t="s">
        <v>114</v>
      </c>
      <c r="E1973" t="s">
        <v>7663</v>
      </c>
      <c r="F1973" t="s">
        <v>362</v>
      </c>
      <c r="G1973" t="s">
        <v>71</v>
      </c>
      <c r="H1973" t="s">
        <v>136</v>
      </c>
      <c r="I1973" t="s">
        <v>22</v>
      </c>
      <c r="J1973" t="s">
        <v>131</v>
      </c>
      <c r="K1973" t="s">
        <v>7664</v>
      </c>
      <c r="L1973" t="s">
        <v>7665</v>
      </c>
      <c r="M1973">
        <v>0.55638888799999997</v>
      </c>
      <c r="N1973">
        <v>0</v>
      </c>
      <c r="O1973">
        <v>139</v>
      </c>
      <c r="P1973">
        <v>0</v>
      </c>
      <c r="Q1973">
        <v>0</v>
      </c>
      <c r="R1973">
        <v>0</v>
      </c>
      <c r="S1973">
        <v>77.338054999999997</v>
      </c>
      <c r="T1973">
        <v>0</v>
      </c>
      <c r="U1973">
        <v>0</v>
      </c>
    </row>
    <row r="1974" spans="1:21" x14ac:dyDescent="0.25">
      <c r="A1974" t="s">
        <v>7666</v>
      </c>
      <c r="B1974">
        <v>1</v>
      </c>
      <c r="C1974" t="s">
        <v>78</v>
      </c>
      <c r="D1974" t="s">
        <v>81</v>
      </c>
      <c r="E1974" t="s">
        <v>7667</v>
      </c>
      <c r="F1974" t="s">
        <v>247</v>
      </c>
      <c r="G1974" t="s">
        <v>71</v>
      </c>
      <c r="H1974" t="s">
        <v>136</v>
      </c>
      <c r="I1974" t="s">
        <v>22</v>
      </c>
      <c r="J1974" t="s">
        <v>221</v>
      </c>
      <c r="K1974" t="s">
        <v>7644</v>
      </c>
      <c r="L1974" t="s">
        <v>7668</v>
      </c>
      <c r="M1974">
        <v>9.3055555549999998</v>
      </c>
      <c r="N1974">
        <v>0</v>
      </c>
      <c r="O1974">
        <v>150</v>
      </c>
      <c r="P1974">
        <v>0</v>
      </c>
      <c r="Q1974">
        <v>0</v>
      </c>
      <c r="R1974">
        <v>0</v>
      </c>
      <c r="S1974">
        <v>1395.833333</v>
      </c>
      <c r="T1974">
        <v>0</v>
      </c>
      <c r="U1974">
        <v>0</v>
      </c>
    </row>
    <row r="1975" spans="1:21" x14ac:dyDescent="0.25">
      <c r="A1975" t="s">
        <v>7669</v>
      </c>
      <c r="B1975">
        <v>1</v>
      </c>
      <c r="C1975" t="s">
        <v>78</v>
      </c>
      <c r="D1975" t="s">
        <v>93</v>
      </c>
      <c r="E1975" t="s">
        <v>7670</v>
      </c>
      <c r="F1975" t="s">
        <v>231</v>
      </c>
      <c r="G1975" t="s">
        <v>71</v>
      </c>
      <c r="H1975" t="s">
        <v>136</v>
      </c>
      <c r="I1975" t="s">
        <v>22</v>
      </c>
      <c r="J1975" t="s">
        <v>131</v>
      </c>
      <c r="K1975" t="s">
        <v>7671</v>
      </c>
      <c r="L1975" t="s">
        <v>7672</v>
      </c>
      <c r="M1975">
        <v>2.8811111110000001</v>
      </c>
      <c r="N1975">
        <v>0</v>
      </c>
      <c r="O1975">
        <v>0</v>
      </c>
      <c r="P1975">
        <v>0</v>
      </c>
      <c r="Q1975">
        <v>6</v>
      </c>
      <c r="R1975">
        <v>0</v>
      </c>
      <c r="S1975">
        <v>0</v>
      </c>
      <c r="T1975">
        <v>0</v>
      </c>
      <c r="U1975">
        <v>17.286667000000001</v>
      </c>
    </row>
    <row r="1976" spans="1:21" x14ac:dyDescent="0.25">
      <c r="A1976" t="s">
        <v>7673</v>
      </c>
      <c r="B1976">
        <v>1</v>
      </c>
      <c r="C1976" t="s">
        <v>79</v>
      </c>
      <c r="D1976" t="s">
        <v>123</v>
      </c>
      <c r="E1976" t="s">
        <v>5992</v>
      </c>
      <c r="F1976" t="s">
        <v>226</v>
      </c>
      <c r="G1976" t="s">
        <v>72</v>
      </c>
      <c r="H1976" t="s">
        <v>136</v>
      </c>
      <c r="I1976" t="s">
        <v>22</v>
      </c>
      <c r="J1976" t="s">
        <v>131</v>
      </c>
      <c r="K1976" t="s">
        <v>7674</v>
      </c>
      <c r="L1976" t="s">
        <v>7675</v>
      </c>
      <c r="M1976">
        <v>2.971944444</v>
      </c>
      <c r="N1976">
        <v>0</v>
      </c>
      <c r="O1976">
        <v>0</v>
      </c>
      <c r="P1976">
        <v>0</v>
      </c>
      <c r="Q1976">
        <v>9</v>
      </c>
      <c r="R1976">
        <v>0</v>
      </c>
      <c r="S1976">
        <v>0</v>
      </c>
      <c r="T1976">
        <v>0</v>
      </c>
      <c r="U1976">
        <v>26.747499999999999</v>
      </c>
    </row>
    <row r="1977" spans="1:21" x14ac:dyDescent="0.25">
      <c r="A1977" t="s">
        <v>7676</v>
      </c>
      <c r="B1977">
        <v>1</v>
      </c>
      <c r="C1977" t="s">
        <v>78</v>
      </c>
      <c r="D1977" t="s">
        <v>104</v>
      </c>
      <c r="E1977" t="s">
        <v>7677</v>
      </c>
      <c r="F1977" t="s">
        <v>231</v>
      </c>
      <c r="G1977" t="s">
        <v>71</v>
      </c>
      <c r="H1977" t="s">
        <v>136</v>
      </c>
      <c r="I1977" t="s">
        <v>22</v>
      </c>
      <c r="J1977" t="s">
        <v>131</v>
      </c>
      <c r="K1977" t="s">
        <v>7678</v>
      </c>
      <c r="L1977" t="s">
        <v>7679</v>
      </c>
      <c r="M1977">
        <v>0.83888888800000005</v>
      </c>
      <c r="N1977">
        <v>0</v>
      </c>
      <c r="O1977">
        <v>2</v>
      </c>
      <c r="P1977">
        <v>0</v>
      </c>
      <c r="Q1977">
        <v>0</v>
      </c>
      <c r="R1977">
        <v>0</v>
      </c>
      <c r="S1977">
        <v>1.677778</v>
      </c>
      <c r="T1977">
        <v>0</v>
      </c>
      <c r="U1977">
        <v>0</v>
      </c>
    </row>
    <row r="1978" spans="1:21" x14ac:dyDescent="0.25">
      <c r="A1978" t="s">
        <v>7680</v>
      </c>
      <c r="B1978">
        <v>1</v>
      </c>
      <c r="C1978" t="s">
        <v>78</v>
      </c>
      <c r="D1978" t="s">
        <v>82</v>
      </c>
      <c r="E1978" t="s">
        <v>7681</v>
      </c>
      <c r="F1978" t="s">
        <v>231</v>
      </c>
      <c r="G1978" t="s">
        <v>71</v>
      </c>
      <c r="H1978" t="s">
        <v>136</v>
      </c>
      <c r="I1978" t="s">
        <v>22</v>
      </c>
      <c r="J1978" t="s">
        <v>131</v>
      </c>
      <c r="K1978" t="s">
        <v>7682</v>
      </c>
      <c r="L1978" t="s">
        <v>7683</v>
      </c>
      <c r="M1978">
        <v>2.4538888879999998</v>
      </c>
      <c r="N1978">
        <v>0</v>
      </c>
      <c r="O1978">
        <v>11</v>
      </c>
      <c r="P1978">
        <v>0</v>
      </c>
      <c r="Q1978">
        <v>0</v>
      </c>
      <c r="R1978">
        <v>0</v>
      </c>
      <c r="S1978">
        <v>26.992778000000001</v>
      </c>
      <c r="T1978">
        <v>0</v>
      </c>
      <c r="U1978">
        <v>0</v>
      </c>
    </row>
    <row r="1979" spans="1:21" x14ac:dyDescent="0.25">
      <c r="A1979" t="s">
        <v>7684</v>
      </c>
      <c r="B1979">
        <v>1</v>
      </c>
      <c r="C1979" t="s">
        <v>78</v>
      </c>
      <c r="D1979" t="s">
        <v>80</v>
      </c>
      <c r="E1979" t="s">
        <v>7685</v>
      </c>
      <c r="F1979" t="s">
        <v>362</v>
      </c>
      <c r="G1979" t="s">
        <v>71</v>
      </c>
      <c r="H1979" t="s">
        <v>136</v>
      </c>
      <c r="I1979" t="s">
        <v>22</v>
      </c>
      <c r="J1979" t="s">
        <v>131</v>
      </c>
      <c r="K1979" t="s">
        <v>7686</v>
      </c>
      <c r="L1979" t="s">
        <v>7687</v>
      </c>
      <c r="M1979">
        <v>1.0858333330000001</v>
      </c>
      <c r="N1979">
        <v>0</v>
      </c>
      <c r="O1979">
        <v>894</v>
      </c>
      <c r="P1979">
        <v>0</v>
      </c>
      <c r="Q1979">
        <v>0</v>
      </c>
      <c r="R1979">
        <v>0</v>
      </c>
      <c r="S1979">
        <v>970.73500000000001</v>
      </c>
      <c r="T1979">
        <v>0</v>
      </c>
      <c r="U1979">
        <v>0</v>
      </c>
    </row>
    <row r="1980" spans="1:21" x14ac:dyDescent="0.25">
      <c r="A1980" t="s">
        <v>7688</v>
      </c>
      <c r="B1980">
        <v>1</v>
      </c>
      <c r="C1980" t="s">
        <v>78</v>
      </c>
      <c r="D1980" t="s">
        <v>80</v>
      </c>
      <c r="E1980" t="s">
        <v>7689</v>
      </c>
      <c r="F1980" t="s">
        <v>2615</v>
      </c>
      <c r="G1980" t="s">
        <v>71</v>
      </c>
      <c r="H1980" t="s">
        <v>136</v>
      </c>
      <c r="I1980" t="s">
        <v>22</v>
      </c>
      <c r="J1980" t="s">
        <v>131</v>
      </c>
      <c r="K1980" t="s">
        <v>7690</v>
      </c>
      <c r="L1980" t="s">
        <v>7691</v>
      </c>
      <c r="M1980">
        <v>9.7227777769999992</v>
      </c>
      <c r="N1980">
        <v>0</v>
      </c>
      <c r="O1980">
        <v>176</v>
      </c>
      <c r="P1980">
        <v>0</v>
      </c>
      <c r="Q1980">
        <v>0</v>
      </c>
      <c r="R1980">
        <v>0</v>
      </c>
      <c r="S1980">
        <v>1711.208889</v>
      </c>
      <c r="T1980">
        <v>0</v>
      </c>
      <c r="U1980">
        <v>0</v>
      </c>
    </row>
    <row r="1981" spans="1:21" x14ac:dyDescent="0.25">
      <c r="A1981" t="s">
        <v>7692</v>
      </c>
      <c r="B1981">
        <v>1</v>
      </c>
      <c r="C1981" t="s">
        <v>78</v>
      </c>
      <c r="D1981" t="s">
        <v>80</v>
      </c>
      <c r="E1981" t="s">
        <v>7689</v>
      </c>
      <c r="F1981" t="s">
        <v>247</v>
      </c>
      <c r="G1981" t="s">
        <v>71</v>
      </c>
      <c r="H1981" t="s">
        <v>136</v>
      </c>
      <c r="I1981" t="s">
        <v>22</v>
      </c>
      <c r="J1981" t="s">
        <v>221</v>
      </c>
      <c r="K1981" t="s">
        <v>7693</v>
      </c>
      <c r="L1981" t="s">
        <v>7694</v>
      </c>
      <c r="M1981">
        <v>4.8816666660000001</v>
      </c>
      <c r="N1981">
        <v>0</v>
      </c>
      <c r="O1981">
        <v>176</v>
      </c>
      <c r="P1981">
        <v>0</v>
      </c>
      <c r="Q1981">
        <v>0</v>
      </c>
      <c r="R1981">
        <v>0</v>
      </c>
      <c r="S1981">
        <v>859.17333299999996</v>
      </c>
      <c r="T1981">
        <v>0</v>
      </c>
      <c r="U1981">
        <v>0</v>
      </c>
    </row>
    <row r="1982" spans="1:21" x14ac:dyDescent="0.25">
      <c r="A1982" t="s">
        <v>7695</v>
      </c>
      <c r="B1982">
        <v>1</v>
      </c>
      <c r="C1982" t="s">
        <v>78</v>
      </c>
      <c r="D1982" t="s">
        <v>80</v>
      </c>
      <c r="E1982" t="s">
        <v>7689</v>
      </c>
      <c r="F1982" t="s">
        <v>2615</v>
      </c>
      <c r="G1982" t="s">
        <v>71</v>
      </c>
      <c r="H1982" t="s">
        <v>136</v>
      </c>
      <c r="I1982" t="s">
        <v>22</v>
      </c>
      <c r="J1982" t="s">
        <v>131</v>
      </c>
      <c r="K1982" t="s">
        <v>7696</v>
      </c>
      <c r="L1982" t="s">
        <v>7697</v>
      </c>
      <c r="M1982">
        <v>10.682777777</v>
      </c>
      <c r="N1982">
        <v>0</v>
      </c>
      <c r="O1982">
        <v>176</v>
      </c>
      <c r="P1982">
        <v>0</v>
      </c>
      <c r="Q1982">
        <v>0</v>
      </c>
      <c r="R1982">
        <v>0</v>
      </c>
      <c r="S1982">
        <v>1880.168889</v>
      </c>
      <c r="T1982">
        <v>0</v>
      </c>
      <c r="U1982">
        <v>0</v>
      </c>
    </row>
    <row r="1983" spans="1:21" x14ac:dyDescent="0.25">
      <c r="A1983" t="s">
        <v>7698</v>
      </c>
      <c r="B1983">
        <v>1</v>
      </c>
      <c r="C1983" t="s">
        <v>78</v>
      </c>
      <c r="D1983" t="s">
        <v>80</v>
      </c>
      <c r="E1983" t="s">
        <v>7689</v>
      </c>
      <c r="F1983" t="s">
        <v>247</v>
      </c>
      <c r="G1983" t="s">
        <v>71</v>
      </c>
      <c r="H1983" t="s">
        <v>136</v>
      </c>
      <c r="I1983" t="s">
        <v>22</v>
      </c>
      <c r="J1983" t="s">
        <v>221</v>
      </c>
      <c r="K1983" t="s">
        <v>7699</v>
      </c>
      <c r="L1983" t="s">
        <v>7700</v>
      </c>
      <c r="M1983">
        <v>0.33027777699999999</v>
      </c>
      <c r="N1983">
        <v>0</v>
      </c>
      <c r="O1983">
        <v>176</v>
      </c>
      <c r="P1983">
        <v>0</v>
      </c>
      <c r="Q1983">
        <v>0</v>
      </c>
      <c r="R1983">
        <v>0</v>
      </c>
      <c r="S1983">
        <v>58.128889000000001</v>
      </c>
      <c r="T1983">
        <v>0</v>
      </c>
      <c r="U1983">
        <v>0</v>
      </c>
    </row>
    <row r="1984" spans="1:21" x14ac:dyDescent="0.25">
      <c r="A1984" t="s">
        <v>7701</v>
      </c>
      <c r="B1984">
        <v>1</v>
      </c>
      <c r="C1984" t="s">
        <v>78</v>
      </c>
      <c r="D1984" t="s">
        <v>80</v>
      </c>
      <c r="E1984" t="s">
        <v>7689</v>
      </c>
      <c r="F1984" t="s">
        <v>247</v>
      </c>
      <c r="G1984" t="s">
        <v>71</v>
      </c>
      <c r="H1984" t="s">
        <v>136</v>
      </c>
      <c r="I1984" t="s">
        <v>22</v>
      </c>
      <c r="J1984" t="s">
        <v>221</v>
      </c>
      <c r="K1984" t="s">
        <v>7702</v>
      </c>
      <c r="L1984" t="s">
        <v>7703</v>
      </c>
      <c r="M1984">
        <v>6.920833333</v>
      </c>
      <c r="N1984">
        <v>0</v>
      </c>
      <c r="O1984">
        <v>176</v>
      </c>
      <c r="P1984">
        <v>0</v>
      </c>
      <c r="Q1984">
        <v>0</v>
      </c>
      <c r="R1984">
        <v>0</v>
      </c>
      <c r="S1984">
        <v>1218.0666670000001</v>
      </c>
      <c r="T1984">
        <v>0</v>
      </c>
      <c r="U1984">
        <v>0</v>
      </c>
    </row>
    <row r="1985" spans="1:21" x14ac:dyDescent="0.25">
      <c r="A1985" t="s">
        <v>7704</v>
      </c>
      <c r="B1985">
        <v>1</v>
      </c>
      <c r="C1985" t="s">
        <v>78</v>
      </c>
      <c r="D1985" t="s">
        <v>82</v>
      </c>
      <c r="E1985" t="s">
        <v>7705</v>
      </c>
      <c r="F1985" t="s">
        <v>231</v>
      </c>
      <c r="G1985" t="s">
        <v>71</v>
      </c>
      <c r="H1985" t="s">
        <v>136</v>
      </c>
      <c r="I1985" t="s">
        <v>22</v>
      </c>
      <c r="J1985" t="s">
        <v>131</v>
      </c>
      <c r="K1985" t="s">
        <v>7706</v>
      </c>
      <c r="L1985" t="s">
        <v>7707</v>
      </c>
      <c r="M1985">
        <v>2.9938888879999999</v>
      </c>
      <c r="N1985">
        <v>0</v>
      </c>
      <c r="O1985">
        <v>3</v>
      </c>
      <c r="P1985">
        <v>0</v>
      </c>
      <c r="Q1985">
        <v>0</v>
      </c>
      <c r="R1985">
        <v>0</v>
      </c>
      <c r="S1985">
        <v>8.9816669999999998</v>
      </c>
      <c r="T1985">
        <v>0</v>
      </c>
      <c r="U1985">
        <v>0</v>
      </c>
    </row>
    <row r="1986" spans="1:21" x14ac:dyDescent="0.25">
      <c r="A1986" t="s">
        <v>7708</v>
      </c>
      <c r="B1986">
        <v>1</v>
      </c>
      <c r="C1986" t="s">
        <v>78</v>
      </c>
      <c r="D1986" t="s">
        <v>105</v>
      </c>
      <c r="E1986" t="s">
        <v>7709</v>
      </c>
      <c r="F1986" t="s">
        <v>231</v>
      </c>
      <c r="G1986" t="s">
        <v>71</v>
      </c>
      <c r="H1986" t="s">
        <v>136</v>
      </c>
      <c r="I1986" t="s">
        <v>22</v>
      </c>
      <c r="J1986" t="s">
        <v>131</v>
      </c>
      <c r="K1986" t="s">
        <v>7710</v>
      </c>
      <c r="L1986" t="s">
        <v>7711</v>
      </c>
      <c r="M1986">
        <v>2.613888888</v>
      </c>
      <c r="N1986">
        <v>0</v>
      </c>
      <c r="O1986">
        <v>1</v>
      </c>
      <c r="P1986">
        <v>0</v>
      </c>
      <c r="Q1986">
        <v>0</v>
      </c>
      <c r="R1986">
        <v>0</v>
      </c>
      <c r="S1986">
        <v>2.6138889999999999</v>
      </c>
      <c r="T1986">
        <v>0</v>
      </c>
      <c r="U1986">
        <v>0</v>
      </c>
    </row>
    <row r="1987" spans="1:21" x14ac:dyDescent="0.25">
      <c r="A1987" t="s">
        <v>7712</v>
      </c>
      <c r="B1987">
        <v>1</v>
      </c>
      <c r="C1987" t="s">
        <v>78</v>
      </c>
      <c r="D1987" t="s">
        <v>104</v>
      </c>
      <c r="E1987" t="s">
        <v>7713</v>
      </c>
      <c r="F1987" t="s">
        <v>231</v>
      </c>
      <c r="G1987" t="s">
        <v>71</v>
      </c>
      <c r="H1987" t="s">
        <v>136</v>
      </c>
      <c r="I1987" t="s">
        <v>22</v>
      </c>
      <c r="J1987" t="s">
        <v>131</v>
      </c>
      <c r="K1987" t="s">
        <v>7714</v>
      </c>
      <c r="L1987" t="s">
        <v>7715</v>
      </c>
      <c r="M1987">
        <v>1.1369444440000001</v>
      </c>
      <c r="N1987">
        <v>0</v>
      </c>
      <c r="O1987">
        <v>1</v>
      </c>
      <c r="P1987">
        <v>0</v>
      </c>
      <c r="Q1987">
        <v>0</v>
      </c>
      <c r="R1987">
        <v>0</v>
      </c>
      <c r="S1987">
        <v>1.136944</v>
      </c>
      <c r="T1987">
        <v>0</v>
      </c>
      <c r="U1987">
        <v>0</v>
      </c>
    </row>
    <row r="1988" spans="1:21" x14ac:dyDescent="0.25">
      <c r="A1988" t="s">
        <v>7716</v>
      </c>
      <c r="B1988">
        <v>1</v>
      </c>
      <c r="C1988" t="s">
        <v>78</v>
      </c>
      <c r="D1988" t="s">
        <v>105</v>
      </c>
      <c r="E1988" t="s">
        <v>7717</v>
      </c>
      <c r="F1988" t="s">
        <v>313</v>
      </c>
      <c r="G1988" t="s">
        <v>71</v>
      </c>
      <c r="H1988" t="s">
        <v>136</v>
      </c>
      <c r="I1988" t="s">
        <v>22</v>
      </c>
      <c r="J1988" t="s">
        <v>131</v>
      </c>
      <c r="K1988" t="s">
        <v>7718</v>
      </c>
      <c r="L1988" t="s">
        <v>7719</v>
      </c>
      <c r="M1988">
        <v>1.086944444</v>
      </c>
      <c r="N1988">
        <v>0</v>
      </c>
      <c r="O1988">
        <v>131</v>
      </c>
      <c r="P1988">
        <v>0</v>
      </c>
      <c r="Q1988">
        <v>0</v>
      </c>
      <c r="R1988">
        <v>0</v>
      </c>
      <c r="S1988">
        <v>142.38972200000001</v>
      </c>
      <c r="T1988">
        <v>0</v>
      </c>
      <c r="U1988">
        <v>0</v>
      </c>
    </row>
    <row r="1989" spans="1:21" x14ac:dyDescent="0.25">
      <c r="A1989" t="s">
        <v>7720</v>
      </c>
      <c r="B1989">
        <v>1</v>
      </c>
      <c r="C1989" t="s">
        <v>78</v>
      </c>
      <c r="D1989" t="s">
        <v>104</v>
      </c>
      <c r="E1989" t="s">
        <v>7721</v>
      </c>
      <c r="F1989" t="s">
        <v>231</v>
      </c>
      <c r="G1989" t="s">
        <v>71</v>
      </c>
      <c r="H1989" t="s">
        <v>136</v>
      </c>
      <c r="I1989" t="s">
        <v>22</v>
      </c>
      <c r="J1989" t="s">
        <v>131</v>
      </c>
      <c r="K1989" t="s">
        <v>7722</v>
      </c>
      <c r="L1989" t="s">
        <v>7723</v>
      </c>
      <c r="M1989">
        <v>1.1499999999999999</v>
      </c>
      <c r="N1989">
        <v>0</v>
      </c>
      <c r="O1989">
        <v>1</v>
      </c>
      <c r="P1989">
        <v>0</v>
      </c>
      <c r="Q1989">
        <v>0</v>
      </c>
      <c r="R1989">
        <v>0</v>
      </c>
      <c r="S1989">
        <v>1.1499999999999999</v>
      </c>
      <c r="T1989">
        <v>0</v>
      </c>
      <c r="U1989">
        <v>0</v>
      </c>
    </row>
    <row r="1990" spans="1:21" x14ac:dyDescent="0.25">
      <c r="A1990" t="s">
        <v>7724</v>
      </c>
      <c r="B1990">
        <v>1</v>
      </c>
      <c r="C1990" t="s">
        <v>78</v>
      </c>
      <c r="D1990" t="s">
        <v>101</v>
      </c>
      <c r="E1990" t="s">
        <v>7725</v>
      </c>
      <c r="F1990" t="s">
        <v>1016</v>
      </c>
      <c r="G1990" t="s">
        <v>72</v>
      </c>
      <c r="H1990" t="s">
        <v>136</v>
      </c>
      <c r="I1990" t="s">
        <v>22</v>
      </c>
      <c r="J1990" t="s">
        <v>131</v>
      </c>
      <c r="K1990" t="s">
        <v>7726</v>
      </c>
      <c r="L1990" t="s">
        <v>7727</v>
      </c>
      <c r="M1990">
        <v>1.6177777769999999</v>
      </c>
      <c r="N1990">
        <v>0</v>
      </c>
      <c r="O1990">
        <v>0</v>
      </c>
      <c r="P1990">
        <v>1</v>
      </c>
      <c r="Q1990">
        <v>0</v>
      </c>
      <c r="R1990">
        <v>0</v>
      </c>
      <c r="S1990">
        <v>0</v>
      </c>
      <c r="T1990">
        <v>1.6177779999999999</v>
      </c>
      <c r="U1990">
        <v>0</v>
      </c>
    </row>
    <row r="1991" spans="1:21" x14ac:dyDescent="0.25">
      <c r="A1991" t="s">
        <v>7728</v>
      </c>
      <c r="B1991">
        <v>1</v>
      </c>
      <c r="C1991" t="s">
        <v>78</v>
      </c>
      <c r="D1991" t="s">
        <v>101</v>
      </c>
      <c r="E1991" t="s">
        <v>7729</v>
      </c>
      <c r="F1991" t="s">
        <v>416</v>
      </c>
      <c r="G1991" t="s">
        <v>71</v>
      </c>
      <c r="H1991" t="s">
        <v>136</v>
      </c>
      <c r="I1991" t="s">
        <v>22</v>
      </c>
      <c r="J1991" t="s">
        <v>131</v>
      </c>
      <c r="K1991" t="s">
        <v>7730</v>
      </c>
      <c r="L1991" t="s">
        <v>7731</v>
      </c>
      <c r="M1991">
        <v>1.409166666</v>
      </c>
      <c r="N1991">
        <v>0</v>
      </c>
      <c r="O1991">
        <v>0</v>
      </c>
      <c r="P1991">
        <v>0</v>
      </c>
      <c r="Q1991">
        <v>104</v>
      </c>
      <c r="R1991">
        <v>0</v>
      </c>
      <c r="S1991">
        <v>0</v>
      </c>
      <c r="T1991">
        <v>0</v>
      </c>
      <c r="U1991">
        <v>146.55333300000001</v>
      </c>
    </row>
    <row r="1992" spans="1:21" x14ac:dyDescent="0.25">
      <c r="A1992" t="s">
        <v>7732</v>
      </c>
      <c r="B1992">
        <v>1</v>
      </c>
      <c r="C1992" t="s">
        <v>78</v>
      </c>
      <c r="D1992" t="s">
        <v>101</v>
      </c>
      <c r="E1992" t="s">
        <v>7733</v>
      </c>
      <c r="F1992" t="s">
        <v>367</v>
      </c>
      <c r="G1992" t="s">
        <v>72</v>
      </c>
      <c r="H1992" t="s">
        <v>136</v>
      </c>
      <c r="I1992" t="s">
        <v>22</v>
      </c>
      <c r="J1992" t="s">
        <v>131</v>
      </c>
      <c r="K1992" t="s">
        <v>7734</v>
      </c>
      <c r="L1992" t="s">
        <v>7735</v>
      </c>
      <c r="M1992">
        <v>0.61416666600000003</v>
      </c>
      <c r="N1992">
        <v>20</v>
      </c>
      <c r="O1992">
        <v>0</v>
      </c>
      <c r="P1992">
        <v>2</v>
      </c>
      <c r="Q1992">
        <v>10</v>
      </c>
      <c r="R1992">
        <v>12.283333000000001</v>
      </c>
      <c r="S1992">
        <v>0</v>
      </c>
      <c r="T1992">
        <v>1.2283329999999999</v>
      </c>
      <c r="U1992">
        <v>6.141667</v>
      </c>
    </row>
    <row r="1993" spans="1:21" x14ac:dyDescent="0.25">
      <c r="A1993" t="s">
        <v>7736</v>
      </c>
      <c r="B1993">
        <v>1</v>
      </c>
      <c r="C1993" t="s">
        <v>78</v>
      </c>
      <c r="D1993" t="s">
        <v>101</v>
      </c>
      <c r="E1993" t="s">
        <v>7733</v>
      </c>
      <c r="F1993" t="s">
        <v>166</v>
      </c>
      <c r="G1993" t="s">
        <v>72</v>
      </c>
      <c r="H1993" t="s">
        <v>136</v>
      </c>
      <c r="I1993" t="s">
        <v>22</v>
      </c>
      <c r="J1993" t="s">
        <v>131</v>
      </c>
      <c r="K1993" t="s">
        <v>7737</v>
      </c>
      <c r="L1993" t="s">
        <v>7738</v>
      </c>
      <c r="M1993">
        <v>0.75055555500000004</v>
      </c>
      <c r="N1993">
        <v>20</v>
      </c>
      <c r="O1993">
        <v>0</v>
      </c>
      <c r="P1993">
        <v>2</v>
      </c>
      <c r="Q1993">
        <v>10</v>
      </c>
      <c r="R1993">
        <v>15.011111</v>
      </c>
      <c r="S1993">
        <v>0</v>
      </c>
      <c r="T1993">
        <v>1.5011110000000001</v>
      </c>
      <c r="U1993">
        <v>7.5055560000000003</v>
      </c>
    </row>
    <row r="1994" spans="1:21" x14ac:dyDescent="0.25">
      <c r="A1994" t="s">
        <v>7739</v>
      </c>
      <c r="B1994">
        <v>1</v>
      </c>
      <c r="C1994" t="s">
        <v>78</v>
      </c>
      <c r="D1994" t="s">
        <v>101</v>
      </c>
      <c r="E1994" t="s">
        <v>7740</v>
      </c>
      <c r="F1994" t="s">
        <v>231</v>
      </c>
      <c r="G1994" t="s">
        <v>71</v>
      </c>
      <c r="H1994" t="s">
        <v>136</v>
      </c>
      <c r="I1994" t="s">
        <v>22</v>
      </c>
      <c r="J1994" t="s">
        <v>131</v>
      </c>
      <c r="K1994" t="s">
        <v>7741</v>
      </c>
      <c r="L1994" t="s">
        <v>7742</v>
      </c>
      <c r="M1994">
        <v>1.3077777770000001</v>
      </c>
      <c r="N1994">
        <v>0</v>
      </c>
      <c r="O1994">
        <v>0</v>
      </c>
      <c r="P1994">
        <v>0</v>
      </c>
      <c r="Q1994">
        <v>1</v>
      </c>
      <c r="R1994">
        <v>0</v>
      </c>
      <c r="S1994">
        <v>0</v>
      </c>
      <c r="T1994">
        <v>0</v>
      </c>
      <c r="U1994">
        <v>1.3077780000000001</v>
      </c>
    </row>
    <row r="1995" spans="1:21" x14ac:dyDescent="0.25">
      <c r="A1995" t="s">
        <v>7743</v>
      </c>
      <c r="B1995">
        <v>1</v>
      </c>
      <c r="C1995" t="s">
        <v>78</v>
      </c>
      <c r="D1995" t="s">
        <v>104</v>
      </c>
      <c r="E1995" t="s">
        <v>7744</v>
      </c>
      <c r="F1995" t="s">
        <v>231</v>
      </c>
      <c r="G1995" t="s">
        <v>71</v>
      </c>
      <c r="H1995" t="s">
        <v>136</v>
      </c>
      <c r="I1995" t="s">
        <v>22</v>
      </c>
      <c r="J1995" t="s">
        <v>131</v>
      </c>
      <c r="K1995" t="s">
        <v>7745</v>
      </c>
      <c r="L1995" t="s">
        <v>7746</v>
      </c>
      <c r="M1995">
        <v>0.53305555500000001</v>
      </c>
      <c r="N1995">
        <v>0</v>
      </c>
      <c r="O1995">
        <v>1</v>
      </c>
      <c r="P1995">
        <v>0</v>
      </c>
      <c r="Q1995">
        <v>0</v>
      </c>
      <c r="R1995">
        <v>0</v>
      </c>
      <c r="S1995">
        <v>0.53305599999999997</v>
      </c>
      <c r="T1995">
        <v>0</v>
      </c>
      <c r="U1995">
        <v>0</v>
      </c>
    </row>
    <row r="1996" spans="1:21" x14ac:dyDescent="0.25">
      <c r="A1996" t="s">
        <v>7747</v>
      </c>
      <c r="B1996">
        <v>1</v>
      </c>
      <c r="C1996" t="s">
        <v>78</v>
      </c>
      <c r="D1996" t="s">
        <v>101</v>
      </c>
      <c r="E1996" t="s">
        <v>7748</v>
      </c>
      <c r="F1996" t="s">
        <v>202</v>
      </c>
      <c r="G1996" t="s">
        <v>72</v>
      </c>
      <c r="H1996" t="s">
        <v>136</v>
      </c>
      <c r="I1996" t="s">
        <v>22</v>
      </c>
      <c r="J1996" t="s">
        <v>131</v>
      </c>
      <c r="K1996" t="s">
        <v>7749</v>
      </c>
      <c r="L1996" t="s">
        <v>7750</v>
      </c>
      <c r="M1996">
        <v>1.564166666</v>
      </c>
      <c r="N1996">
        <v>0</v>
      </c>
      <c r="O1996">
        <v>0</v>
      </c>
      <c r="P1996">
        <v>0</v>
      </c>
      <c r="Q1996">
        <v>231</v>
      </c>
      <c r="R1996">
        <v>0</v>
      </c>
      <c r="S1996">
        <v>0</v>
      </c>
      <c r="T1996">
        <v>0</v>
      </c>
      <c r="U1996">
        <v>361.32249999999999</v>
      </c>
    </row>
    <row r="1997" spans="1:21" x14ac:dyDescent="0.25">
      <c r="A1997" t="s">
        <v>7751</v>
      </c>
      <c r="B1997">
        <v>1</v>
      </c>
      <c r="C1997" t="s">
        <v>78</v>
      </c>
      <c r="D1997" t="s">
        <v>101</v>
      </c>
      <c r="E1997" t="s">
        <v>7748</v>
      </c>
      <c r="F1997" t="s">
        <v>226</v>
      </c>
      <c r="G1997" t="s">
        <v>72</v>
      </c>
      <c r="H1997" t="s">
        <v>136</v>
      </c>
      <c r="I1997" t="s">
        <v>22</v>
      </c>
      <c r="J1997" t="s">
        <v>131</v>
      </c>
      <c r="K1997" t="s">
        <v>7752</v>
      </c>
      <c r="L1997" t="s">
        <v>7753</v>
      </c>
      <c r="M1997">
        <v>2.5669444440000002</v>
      </c>
      <c r="N1997">
        <v>0</v>
      </c>
      <c r="O1997">
        <v>0</v>
      </c>
      <c r="P1997">
        <v>0</v>
      </c>
      <c r="Q1997">
        <v>231</v>
      </c>
      <c r="R1997">
        <v>0</v>
      </c>
      <c r="S1997">
        <v>0</v>
      </c>
      <c r="T1997">
        <v>0</v>
      </c>
      <c r="U1997">
        <v>592.96416699999997</v>
      </c>
    </row>
    <row r="1998" spans="1:21" x14ac:dyDescent="0.25">
      <c r="A1998" t="s">
        <v>7754</v>
      </c>
      <c r="B1998">
        <v>1</v>
      </c>
      <c r="C1998" t="s">
        <v>78</v>
      </c>
      <c r="D1998" t="s">
        <v>101</v>
      </c>
      <c r="E1998" t="s">
        <v>7755</v>
      </c>
      <c r="F1998" t="s">
        <v>166</v>
      </c>
      <c r="G1998" t="s">
        <v>72</v>
      </c>
      <c r="H1998" t="s">
        <v>136</v>
      </c>
      <c r="I1998" t="s">
        <v>22</v>
      </c>
      <c r="J1998" t="s">
        <v>131</v>
      </c>
      <c r="K1998" t="s">
        <v>7756</v>
      </c>
      <c r="L1998" t="s">
        <v>7757</v>
      </c>
      <c r="M1998">
        <v>1.575555555</v>
      </c>
      <c r="N1998">
        <v>1</v>
      </c>
      <c r="O1998">
        <v>0</v>
      </c>
      <c r="P1998">
        <v>9</v>
      </c>
      <c r="Q1998">
        <v>1</v>
      </c>
      <c r="R1998">
        <v>1.575556</v>
      </c>
      <c r="S1998">
        <v>0</v>
      </c>
      <c r="T1998">
        <v>14.18</v>
      </c>
      <c r="U1998">
        <v>1.575556</v>
      </c>
    </row>
    <row r="1999" spans="1:21" x14ac:dyDescent="0.25">
      <c r="A1999" t="s">
        <v>7758</v>
      </c>
      <c r="B1999">
        <v>1</v>
      </c>
      <c r="C1999" t="s">
        <v>78</v>
      </c>
      <c r="D1999" t="s">
        <v>101</v>
      </c>
      <c r="E1999" t="s">
        <v>7759</v>
      </c>
      <c r="F1999" t="s">
        <v>296</v>
      </c>
      <c r="G1999" t="s">
        <v>72</v>
      </c>
      <c r="H1999" t="s">
        <v>136</v>
      </c>
      <c r="I1999" t="s">
        <v>22</v>
      </c>
      <c r="J1999" t="s">
        <v>221</v>
      </c>
      <c r="K1999" t="s">
        <v>7760</v>
      </c>
      <c r="L1999" t="s">
        <v>7761</v>
      </c>
      <c r="M1999">
        <v>5.0525000000000002</v>
      </c>
      <c r="N1999">
        <v>5</v>
      </c>
      <c r="O1999">
        <v>0</v>
      </c>
      <c r="P1999">
        <v>3</v>
      </c>
      <c r="Q1999">
        <v>0</v>
      </c>
      <c r="R1999">
        <v>25.262499999999999</v>
      </c>
      <c r="S1999">
        <v>0</v>
      </c>
      <c r="T1999">
        <v>15.157500000000001</v>
      </c>
      <c r="U1999">
        <v>0</v>
      </c>
    </row>
    <row r="2000" spans="1:21" x14ac:dyDescent="0.25">
      <c r="A2000" t="s">
        <v>7762</v>
      </c>
      <c r="B2000">
        <v>1</v>
      </c>
      <c r="C2000" t="s">
        <v>78</v>
      </c>
      <c r="D2000" t="s">
        <v>91</v>
      </c>
      <c r="E2000" t="s">
        <v>7763</v>
      </c>
      <c r="F2000" t="s">
        <v>296</v>
      </c>
      <c r="G2000" t="s">
        <v>72</v>
      </c>
      <c r="H2000" t="s">
        <v>136</v>
      </c>
      <c r="I2000" t="s">
        <v>22</v>
      </c>
      <c r="J2000" t="s">
        <v>221</v>
      </c>
      <c r="K2000" t="s">
        <v>7764</v>
      </c>
      <c r="L2000" t="s">
        <v>7765</v>
      </c>
      <c r="M2000">
        <v>3.4536111109999998</v>
      </c>
      <c r="N2000">
        <v>12</v>
      </c>
      <c r="O2000">
        <v>551</v>
      </c>
      <c r="P2000">
        <v>37</v>
      </c>
      <c r="Q2000">
        <v>1377</v>
      </c>
      <c r="R2000">
        <v>41.443333000000003</v>
      </c>
      <c r="S2000">
        <v>1902.9397220000001</v>
      </c>
      <c r="T2000">
        <v>127.78361099999999</v>
      </c>
      <c r="U2000">
        <v>4755.6225000000004</v>
      </c>
    </row>
    <row r="2001" spans="1:21" x14ac:dyDescent="0.25">
      <c r="A2001" t="s">
        <v>7766</v>
      </c>
      <c r="B2001">
        <v>1</v>
      </c>
      <c r="C2001" t="s">
        <v>78</v>
      </c>
      <c r="D2001" t="s">
        <v>101</v>
      </c>
      <c r="E2001" t="s">
        <v>7767</v>
      </c>
      <c r="F2001" t="s">
        <v>391</v>
      </c>
      <c r="G2001" t="s">
        <v>72</v>
      </c>
      <c r="H2001" t="s">
        <v>136</v>
      </c>
      <c r="I2001" t="s">
        <v>22</v>
      </c>
      <c r="J2001" t="s">
        <v>131</v>
      </c>
      <c r="K2001" t="s">
        <v>7768</v>
      </c>
      <c r="L2001" t="s">
        <v>7769</v>
      </c>
      <c r="M2001">
        <v>2.1855555550000001</v>
      </c>
      <c r="N2001">
        <v>20</v>
      </c>
      <c r="O2001">
        <v>511</v>
      </c>
      <c r="P2001">
        <v>3</v>
      </c>
      <c r="Q2001">
        <v>0</v>
      </c>
      <c r="R2001">
        <v>43.711111000000002</v>
      </c>
      <c r="S2001">
        <v>1116.8188889999999</v>
      </c>
      <c r="T2001">
        <v>6.556667</v>
      </c>
      <c r="U2001">
        <v>0</v>
      </c>
    </row>
    <row r="2002" spans="1:21" x14ac:dyDescent="0.25">
      <c r="A2002" t="s">
        <v>7770</v>
      </c>
      <c r="B2002">
        <v>1</v>
      </c>
      <c r="C2002" t="s">
        <v>78</v>
      </c>
      <c r="D2002" t="s">
        <v>98</v>
      </c>
      <c r="E2002" t="s">
        <v>6919</v>
      </c>
      <c r="F2002" t="s">
        <v>166</v>
      </c>
      <c r="G2002" t="s">
        <v>72</v>
      </c>
      <c r="H2002" t="s">
        <v>136</v>
      </c>
      <c r="I2002" t="s">
        <v>22</v>
      </c>
      <c r="J2002" t="s">
        <v>131</v>
      </c>
      <c r="K2002" t="s">
        <v>7771</v>
      </c>
      <c r="L2002" t="s">
        <v>7772</v>
      </c>
      <c r="M2002">
        <v>0.28123138800000003</v>
      </c>
      <c r="N2002">
        <v>31</v>
      </c>
      <c r="O2002">
        <v>2049</v>
      </c>
      <c r="P2002">
        <v>20</v>
      </c>
      <c r="Q2002">
        <v>704</v>
      </c>
      <c r="R2002">
        <v>8.7181730000000002</v>
      </c>
      <c r="S2002">
        <v>576.24311399999999</v>
      </c>
      <c r="T2002">
        <v>5.6246280000000004</v>
      </c>
      <c r="U2002">
        <v>197.986897</v>
      </c>
    </row>
    <row r="2003" spans="1:21" x14ac:dyDescent="0.25">
      <c r="A2003" t="s">
        <v>7773</v>
      </c>
      <c r="B2003">
        <v>1</v>
      </c>
      <c r="C2003" t="s">
        <v>79</v>
      </c>
      <c r="D2003" t="s">
        <v>110</v>
      </c>
      <c r="E2003" t="s">
        <v>7774</v>
      </c>
      <c r="F2003" t="s">
        <v>231</v>
      </c>
      <c r="G2003" t="s">
        <v>71</v>
      </c>
      <c r="H2003" t="s">
        <v>136</v>
      </c>
      <c r="I2003" t="s">
        <v>22</v>
      </c>
      <c r="J2003" t="s">
        <v>131</v>
      </c>
      <c r="K2003" t="s">
        <v>7775</v>
      </c>
      <c r="L2003" t="s">
        <v>7776</v>
      </c>
      <c r="M2003">
        <v>0.95750000000000002</v>
      </c>
      <c r="N2003">
        <v>0</v>
      </c>
      <c r="O2003">
        <v>3</v>
      </c>
      <c r="P2003">
        <v>0</v>
      </c>
      <c r="Q2003">
        <v>0</v>
      </c>
      <c r="R2003">
        <v>0</v>
      </c>
      <c r="S2003">
        <v>2.8725000000000001</v>
      </c>
      <c r="T2003">
        <v>0</v>
      </c>
      <c r="U2003">
        <v>0</v>
      </c>
    </row>
    <row r="2004" spans="1:21" x14ac:dyDescent="0.25">
      <c r="A2004" t="s">
        <v>7777</v>
      </c>
      <c r="B2004">
        <v>1</v>
      </c>
      <c r="C2004" t="s">
        <v>78</v>
      </c>
      <c r="D2004" t="s">
        <v>81</v>
      </c>
      <c r="E2004" t="s">
        <v>7778</v>
      </c>
      <c r="F2004" t="s">
        <v>247</v>
      </c>
      <c r="G2004" t="s">
        <v>71</v>
      </c>
      <c r="H2004" t="s">
        <v>136</v>
      </c>
      <c r="I2004" t="s">
        <v>22</v>
      </c>
      <c r="J2004" t="s">
        <v>221</v>
      </c>
      <c r="K2004" t="s">
        <v>7779</v>
      </c>
      <c r="L2004" t="s">
        <v>7780</v>
      </c>
      <c r="M2004">
        <v>9.3516666659999999</v>
      </c>
      <c r="N2004">
        <v>0</v>
      </c>
      <c r="O2004">
        <v>202</v>
      </c>
      <c r="P2004">
        <v>0</v>
      </c>
      <c r="Q2004">
        <v>0</v>
      </c>
      <c r="R2004">
        <v>0</v>
      </c>
      <c r="S2004">
        <v>1889.0366670000001</v>
      </c>
      <c r="T2004">
        <v>0</v>
      </c>
      <c r="U2004">
        <v>0</v>
      </c>
    </row>
    <row r="2005" spans="1:21" x14ac:dyDescent="0.25">
      <c r="A2005" t="s">
        <v>7781</v>
      </c>
      <c r="B2005">
        <v>1</v>
      </c>
      <c r="C2005" t="s">
        <v>78</v>
      </c>
      <c r="D2005" t="s">
        <v>80</v>
      </c>
      <c r="E2005" t="s">
        <v>7782</v>
      </c>
      <c r="F2005" t="s">
        <v>247</v>
      </c>
      <c r="G2005" t="s">
        <v>71</v>
      </c>
      <c r="H2005" t="s">
        <v>136</v>
      </c>
      <c r="I2005" t="s">
        <v>22</v>
      </c>
      <c r="J2005" t="s">
        <v>221</v>
      </c>
      <c r="K2005" t="s">
        <v>7783</v>
      </c>
      <c r="L2005" t="s">
        <v>7784</v>
      </c>
      <c r="M2005">
        <v>8.9911111110000004</v>
      </c>
      <c r="N2005">
        <v>0</v>
      </c>
      <c r="O2005">
        <v>193</v>
      </c>
      <c r="P2005">
        <v>0</v>
      </c>
      <c r="Q2005">
        <v>0</v>
      </c>
      <c r="R2005">
        <v>0</v>
      </c>
      <c r="S2005">
        <v>1735.2844439999999</v>
      </c>
      <c r="T2005">
        <v>0</v>
      </c>
      <c r="U2005">
        <v>0</v>
      </c>
    </row>
    <row r="2006" spans="1:21" x14ac:dyDescent="0.25">
      <c r="A2006" t="s">
        <v>7785</v>
      </c>
      <c r="B2006">
        <v>1</v>
      </c>
      <c r="C2006" t="s">
        <v>78</v>
      </c>
      <c r="D2006" t="s">
        <v>80</v>
      </c>
      <c r="E2006" t="s">
        <v>7786</v>
      </c>
      <c r="F2006" t="s">
        <v>247</v>
      </c>
      <c r="G2006" t="s">
        <v>71</v>
      </c>
      <c r="H2006" t="s">
        <v>136</v>
      </c>
      <c r="I2006" t="s">
        <v>22</v>
      </c>
      <c r="J2006" t="s">
        <v>221</v>
      </c>
      <c r="K2006" t="s">
        <v>7787</v>
      </c>
      <c r="L2006" t="s">
        <v>7788</v>
      </c>
      <c r="M2006">
        <v>8.1955555550000003</v>
      </c>
      <c r="N2006">
        <v>0</v>
      </c>
      <c r="O2006">
        <v>189</v>
      </c>
      <c r="P2006">
        <v>0</v>
      </c>
      <c r="Q2006">
        <v>0</v>
      </c>
      <c r="R2006">
        <v>0</v>
      </c>
      <c r="S2006">
        <v>1548.96</v>
      </c>
      <c r="T2006">
        <v>0</v>
      </c>
      <c r="U2006">
        <v>0</v>
      </c>
    </row>
    <row r="2007" spans="1:21" x14ac:dyDescent="0.25">
      <c r="A2007" t="s">
        <v>7789</v>
      </c>
      <c r="B2007">
        <v>1</v>
      </c>
      <c r="C2007" t="s">
        <v>78</v>
      </c>
      <c r="D2007" t="s">
        <v>80</v>
      </c>
      <c r="E2007" t="s">
        <v>7790</v>
      </c>
      <c r="F2007" t="s">
        <v>362</v>
      </c>
      <c r="G2007" t="s">
        <v>71</v>
      </c>
      <c r="H2007" t="s">
        <v>136</v>
      </c>
      <c r="I2007" t="s">
        <v>22</v>
      </c>
      <c r="J2007" t="s">
        <v>131</v>
      </c>
      <c r="K2007" t="s">
        <v>7791</v>
      </c>
      <c r="L2007" t="s">
        <v>7792</v>
      </c>
      <c r="M2007">
        <v>0.69638888799999998</v>
      </c>
      <c r="N2007">
        <v>0</v>
      </c>
      <c r="O2007">
        <v>673</v>
      </c>
      <c r="P2007">
        <v>0</v>
      </c>
      <c r="Q2007">
        <v>0</v>
      </c>
      <c r="R2007">
        <v>0</v>
      </c>
      <c r="S2007">
        <v>468.66972199999998</v>
      </c>
      <c r="T2007">
        <v>0</v>
      </c>
      <c r="U2007">
        <v>0</v>
      </c>
    </row>
    <row r="2008" spans="1:21" x14ac:dyDescent="0.25">
      <c r="A2008" t="s">
        <v>7793</v>
      </c>
      <c r="B2008">
        <v>1</v>
      </c>
      <c r="C2008" t="s">
        <v>78</v>
      </c>
      <c r="D2008" t="s">
        <v>80</v>
      </c>
      <c r="E2008" t="s">
        <v>7782</v>
      </c>
      <c r="F2008" t="s">
        <v>247</v>
      </c>
      <c r="G2008" t="s">
        <v>71</v>
      </c>
      <c r="H2008" t="s">
        <v>136</v>
      </c>
      <c r="I2008" t="s">
        <v>22</v>
      </c>
      <c r="J2008" t="s">
        <v>221</v>
      </c>
      <c r="K2008" t="s">
        <v>7794</v>
      </c>
      <c r="L2008" t="s">
        <v>7795</v>
      </c>
      <c r="M2008">
        <v>8.5919444439999992</v>
      </c>
      <c r="N2008">
        <v>0</v>
      </c>
      <c r="O2008">
        <v>193</v>
      </c>
      <c r="P2008">
        <v>0</v>
      </c>
      <c r="Q2008">
        <v>0</v>
      </c>
      <c r="R2008">
        <v>0</v>
      </c>
      <c r="S2008">
        <v>1658.2452780000001</v>
      </c>
      <c r="T2008">
        <v>0</v>
      </c>
      <c r="U2008">
        <v>0</v>
      </c>
    </row>
    <row r="2009" spans="1:21" x14ac:dyDescent="0.25">
      <c r="A2009" t="s">
        <v>7796</v>
      </c>
      <c r="B2009">
        <v>1</v>
      </c>
      <c r="C2009" t="s">
        <v>78</v>
      </c>
      <c r="D2009" t="s">
        <v>92</v>
      </c>
      <c r="E2009" t="s">
        <v>7797</v>
      </c>
      <c r="F2009" t="s">
        <v>166</v>
      </c>
      <c r="G2009" t="s">
        <v>72</v>
      </c>
      <c r="H2009" t="s">
        <v>136</v>
      </c>
      <c r="I2009" t="s">
        <v>22</v>
      </c>
      <c r="J2009" t="s">
        <v>131</v>
      </c>
      <c r="K2009" t="s">
        <v>7798</v>
      </c>
      <c r="L2009" t="s">
        <v>7799</v>
      </c>
      <c r="M2009">
        <v>0.89694444399999995</v>
      </c>
      <c r="N2009">
        <v>0</v>
      </c>
      <c r="O2009">
        <v>474</v>
      </c>
      <c r="P2009">
        <v>6</v>
      </c>
      <c r="Q2009">
        <v>39</v>
      </c>
      <c r="R2009">
        <v>0</v>
      </c>
      <c r="S2009">
        <v>425.15166599999998</v>
      </c>
      <c r="T2009">
        <v>5.3816670000000002</v>
      </c>
      <c r="U2009">
        <v>34.980832999999997</v>
      </c>
    </row>
    <row r="2010" spans="1:21" x14ac:dyDescent="0.25">
      <c r="A2010" t="s">
        <v>7800</v>
      </c>
      <c r="B2010">
        <v>1</v>
      </c>
      <c r="C2010" t="s">
        <v>78</v>
      </c>
      <c r="D2010" t="s">
        <v>94</v>
      </c>
      <c r="E2010" t="s">
        <v>7801</v>
      </c>
      <c r="F2010" t="s">
        <v>934</v>
      </c>
      <c r="G2010" t="s">
        <v>71</v>
      </c>
      <c r="H2010" t="s">
        <v>136</v>
      </c>
      <c r="I2010" t="s">
        <v>22</v>
      </c>
      <c r="J2010" t="s">
        <v>131</v>
      </c>
      <c r="K2010" t="s">
        <v>7802</v>
      </c>
      <c r="L2010" t="s">
        <v>7803</v>
      </c>
      <c r="M2010">
        <v>1.1477777769999999</v>
      </c>
      <c r="N2010">
        <v>0</v>
      </c>
      <c r="O2010">
        <v>14</v>
      </c>
      <c r="P2010">
        <v>0</v>
      </c>
      <c r="Q2010">
        <v>0</v>
      </c>
      <c r="R2010">
        <v>0</v>
      </c>
      <c r="S2010">
        <v>16.068888999999999</v>
      </c>
      <c r="T2010">
        <v>0</v>
      </c>
      <c r="U2010">
        <v>0</v>
      </c>
    </row>
    <row r="2011" spans="1:21" x14ac:dyDescent="0.25">
      <c r="A2011" t="s">
        <v>7804</v>
      </c>
      <c r="B2011">
        <v>1</v>
      </c>
      <c r="C2011" t="s">
        <v>78</v>
      </c>
      <c r="D2011" t="s">
        <v>125</v>
      </c>
      <c r="E2011" t="s">
        <v>7805</v>
      </c>
      <c r="F2011" t="s">
        <v>296</v>
      </c>
      <c r="G2011" t="s">
        <v>71</v>
      </c>
      <c r="H2011" t="s">
        <v>136</v>
      </c>
      <c r="I2011" t="s">
        <v>22</v>
      </c>
      <c r="J2011" t="s">
        <v>221</v>
      </c>
      <c r="K2011" t="s">
        <v>7806</v>
      </c>
      <c r="L2011" t="s">
        <v>7807</v>
      </c>
      <c r="M2011">
        <v>0.46</v>
      </c>
      <c r="N2011">
        <v>0</v>
      </c>
      <c r="O2011">
        <v>262</v>
      </c>
      <c r="P2011">
        <v>0</v>
      </c>
      <c r="Q2011">
        <v>0</v>
      </c>
      <c r="R2011">
        <v>0</v>
      </c>
      <c r="S2011">
        <v>120.52</v>
      </c>
      <c r="T2011">
        <v>0</v>
      </c>
      <c r="U2011">
        <v>0</v>
      </c>
    </row>
    <row r="2012" spans="1:21" x14ac:dyDescent="0.25">
      <c r="A2012" t="s">
        <v>7808</v>
      </c>
      <c r="B2012">
        <v>1</v>
      </c>
      <c r="C2012" t="s">
        <v>78</v>
      </c>
      <c r="D2012" t="s">
        <v>94</v>
      </c>
      <c r="E2012" t="s">
        <v>7801</v>
      </c>
      <c r="F2012" t="s">
        <v>934</v>
      </c>
      <c r="G2012" t="s">
        <v>71</v>
      </c>
      <c r="H2012" t="s">
        <v>136</v>
      </c>
      <c r="I2012" t="s">
        <v>22</v>
      </c>
      <c r="J2012" t="s">
        <v>131</v>
      </c>
      <c r="K2012" t="s">
        <v>7809</v>
      </c>
      <c r="L2012" t="s">
        <v>7810</v>
      </c>
      <c r="M2012">
        <v>1.966388888</v>
      </c>
      <c r="N2012">
        <v>0</v>
      </c>
      <c r="O2012">
        <v>14</v>
      </c>
      <c r="P2012">
        <v>0</v>
      </c>
      <c r="Q2012">
        <v>0</v>
      </c>
      <c r="R2012">
        <v>0</v>
      </c>
      <c r="S2012">
        <v>27.529444000000002</v>
      </c>
      <c r="T2012">
        <v>0</v>
      </c>
      <c r="U2012">
        <v>0</v>
      </c>
    </row>
    <row r="2013" spans="1:21" x14ac:dyDescent="0.25">
      <c r="A2013" t="s">
        <v>7811</v>
      </c>
      <c r="B2013">
        <v>1</v>
      </c>
      <c r="C2013" t="s">
        <v>78</v>
      </c>
      <c r="D2013" t="s">
        <v>92</v>
      </c>
      <c r="E2013" t="s">
        <v>7797</v>
      </c>
      <c r="F2013" t="s">
        <v>166</v>
      </c>
      <c r="G2013" t="s">
        <v>72</v>
      </c>
      <c r="H2013" t="s">
        <v>136</v>
      </c>
      <c r="I2013" t="s">
        <v>22</v>
      </c>
      <c r="J2013" t="s">
        <v>131</v>
      </c>
      <c r="K2013" t="s">
        <v>7812</v>
      </c>
      <c r="L2013" t="s">
        <v>7813</v>
      </c>
      <c r="M2013">
        <v>0.74416666600000003</v>
      </c>
      <c r="N2013">
        <v>0</v>
      </c>
      <c r="O2013">
        <v>474</v>
      </c>
      <c r="P2013">
        <v>6</v>
      </c>
      <c r="Q2013">
        <v>39</v>
      </c>
      <c r="R2013">
        <v>0</v>
      </c>
      <c r="S2013">
        <v>352.73500000000001</v>
      </c>
      <c r="T2013">
        <v>4.4649999999999999</v>
      </c>
      <c r="U2013">
        <v>29.022500000000001</v>
      </c>
    </row>
    <row r="2014" spans="1:21" x14ac:dyDescent="0.25">
      <c r="A2014" t="s">
        <v>7814</v>
      </c>
      <c r="B2014">
        <v>1</v>
      </c>
      <c r="C2014" t="s">
        <v>78</v>
      </c>
      <c r="D2014" t="s">
        <v>80</v>
      </c>
      <c r="E2014" t="s">
        <v>7786</v>
      </c>
      <c r="F2014" t="s">
        <v>247</v>
      </c>
      <c r="G2014" t="s">
        <v>71</v>
      </c>
      <c r="H2014" t="s">
        <v>136</v>
      </c>
      <c r="I2014" t="s">
        <v>22</v>
      </c>
      <c r="J2014" t="s">
        <v>221</v>
      </c>
      <c r="K2014" t="s">
        <v>7815</v>
      </c>
      <c r="L2014" t="s">
        <v>7816</v>
      </c>
      <c r="M2014">
        <v>7.915277777</v>
      </c>
      <c r="N2014">
        <v>0</v>
      </c>
      <c r="O2014">
        <v>189</v>
      </c>
      <c r="P2014">
        <v>0</v>
      </c>
      <c r="Q2014">
        <v>0</v>
      </c>
      <c r="R2014">
        <v>0</v>
      </c>
      <c r="S2014">
        <v>1495.9875</v>
      </c>
      <c r="T2014">
        <v>0</v>
      </c>
      <c r="U2014">
        <v>0</v>
      </c>
    </row>
    <row r="2015" spans="1:21" x14ac:dyDescent="0.25">
      <c r="A2015" t="s">
        <v>7817</v>
      </c>
      <c r="B2015">
        <v>1</v>
      </c>
      <c r="C2015" t="s">
        <v>78</v>
      </c>
      <c r="D2015" t="s">
        <v>80</v>
      </c>
      <c r="E2015" t="s">
        <v>7818</v>
      </c>
      <c r="F2015" t="s">
        <v>247</v>
      </c>
      <c r="G2015" t="s">
        <v>71</v>
      </c>
      <c r="H2015" t="s">
        <v>136</v>
      </c>
      <c r="I2015" t="s">
        <v>22</v>
      </c>
      <c r="J2015" t="s">
        <v>221</v>
      </c>
      <c r="K2015" t="s">
        <v>7819</v>
      </c>
      <c r="L2015" t="s">
        <v>7820</v>
      </c>
      <c r="M2015">
        <v>7.846944444</v>
      </c>
      <c r="N2015">
        <v>0</v>
      </c>
      <c r="O2015">
        <v>86</v>
      </c>
      <c r="P2015">
        <v>0</v>
      </c>
      <c r="Q2015">
        <v>0</v>
      </c>
      <c r="R2015">
        <v>0</v>
      </c>
      <c r="S2015">
        <v>674.837222</v>
      </c>
      <c r="T2015">
        <v>0</v>
      </c>
      <c r="U2015">
        <v>0</v>
      </c>
    </row>
    <row r="2016" spans="1:21" x14ac:dyDescent="0.25">
      <c r="A2016" t="s">
        <v>7821</v>
      </c>
      <c r="B2016">
        <v>1</v>
      </c>
      <c r="C2016" t="s">
        <v>78</v>
      </c>
      <c r="D2016" t="s">
        <v>101</v>
      </c>
      <c r="E2016" t="s">
        <v>7822</v>
      </c>
      <c r="F2016" t="s">
        <v>2590</v>
      </c>
      <c r="G2016" t="s">
        <v>71</v>
      </c>
      <c r="H2016" t="s">
        <v>136</v>
      </c>
      <c r="I2016" t="s">
        <v>24</v>
      </c>
      <c r="J2016" t="s">
        <v>131</v>
      </c>
      <c r="K2016" t="s">
        <v>7823</v>
      </c>
      <c r="L2016" t="s">
        <v>7824</v>
      </c>
      <c r="M2016">
        <v>1.132777777</v>
      </c>
      <c r="N2016">
        <v>0</v>
      </c>
      <c r="O2016">
        <v>0</v>
      </c>
      <c r="P2016">
        <v>0</v>
      </c>
      <c r="Q2016">
        <v>77</v>
      </c>
      <c r="R2016">
        <v>0</v>
      </c>
      <c r="S2016">
        <v>0</v>
      </c>
      <c r="T2016">
        <v>0</v>
      </c>
      <c r="U2016">
        <v>87.223889</v>
      </c>
    </row>
    <row r="2017" spans="1:21" x14ac:dyDescent="0.25">
      <c r="A2017" t="s">
        <v>7825</v>
      </c>
      <c r="B2017">
        <v>1</v>
      </c>
      <c r="C2017" t="s">
        <v>79</v>
      </c>
      <c r="D2017" t="s">
        <v>114</v>
      </c>
      <c r="E2017" t="s">
        <v>7826</v>
      </c>
      <c r="F2017" t="s">
        <v>313</v>
      </c>
      <c r="G2017" t="s">
        <v>71</v>
      </c>
      <c r="H2017" t="s">
        <v>136</v>
      </c>
      <c r="I2017" t="s">
        <v>22</v>
      </c>
      <c r="J2017" t="s">
        <v>131</v>
      </c>
      <c r="K2017" t="s">
        <v>7827</v>
      </c>
      <c r="L2017" t="s">
        <v>7828</v>
      </c>
      <c r="M2017">
        <v>2.0744444440000001</v>
      </c>
      <c r="N2017">
        <v>0</v>
      </c>
      <c r="O2017">
        <v>41</v>
      </c>
      <c r="P2017">
        <v>0</v>
      </c>
      <c r="Q2017">
        <v>0</v>
      </c>
      <c r="R2017">
        <v>0</v>
      </c>
      <c r="S2017">
        <v>85.052222</v>
      </c>
      <c r="T2017">
        <v>0</v>
      </c>
      <c r="U2017">
        <v>0</v>
      </c>
    </row>
    <row r="2018" spans="1:21" x14ac:dyDescent="0.25">
      <c r="A2018" t="s">
        <v>7829</v>
      </c>
      <c r="B2018">
        <v>1</v>
      </c>
      <c r="C2018" t="s">
        <v>79</v>
      </c>
      <c r="D2018" t="s">
        <v>112</v>
      </c>
      <c r="E2018" t="s">
        <v>7830</v>
      </c>
      <c r="F2018" t="s">
        <v>231</v>
      </c>
      <c r="G2018" t="s">
        <v>71</v>
      </c>
      <c r="H2018" t="s">
        <v>136</v>
      </c>
      <c r="I2018" t="s">
        <v>22</v>
      </c>
      <c r="J2018" t="s">
        <v>131</v>
      </c>
      <c r="K2018" t="s">
        <v>7831</v>
      </c>
      <c r="L2018" t="s">
        <v>7832</v>
      </c>
      <c r="M2018">
        <v>1.295555555</v>
      </c>
      <c r="N2018">
        <v>0</v>
      </c>
      <c r="O2018">
        <v>1</v>
      </c>
      <c r="P2018">
        <v>0</v>
      </c>
      <c r="Q2018">
        <v>0</v>
      </c>
      <c r="R2018">
        <v>0</v>
      </c>
      <c r="S2018">
        <v>1.2955559999999999</v>
      </c>
      <c r="T2018">
        <v>0</v>
      </c>
      <c r="U2018">
        <v>0</v>
      </c>
    </row>
    <row r="2019" spans="1:21" x14ac:dyDescent="0.25">
      <c r="A2019" t="s">
        <v>7833</v>
      </c>
      <c r="B2019">
        <v>1</v>
      </c>
      <c r="C2019" t="s">
        <v>78</v>
      </c>
      <c r="D2019" t="s">
        <v>80</v>
      </c>
      <c r="E2019" t="s">
        <v>7834</v>
      </c>
      <c r="F2019" t="s">
        <v>313</v>
      </c>
      <c r="G2019" t="s">
        <v>71</v>
      </c>
      <c r="H2019" t="s">
        <v>136</v>
      </c>
      <c r="I2019" t="s">
        <v>22</v>
      </c>
      <c r="J2019" t="s">
        <v>131</v>
      </c>
      <c r="K2019" t="s">
        <v>7835</v>
      </c>
      <c r="L2019" t="s">
        <v>7836</v>
      </c>
      <c r="M2019">
        <v>0.68555555499999998</v>
      </c>
      <c r="N2019">
        <v>0</v>
      </c>
      <c r="O2019">
        <v>58</v>
      </c>
      <c r="P2019">
        <v>0</v>
      </c>
      <c r="Q2019">
        <v>0</v>
      </c>
      <c r="R2019">
        <v>0</v>
      </c>
      <c r="S2019">
        <v>39.762222000000001</v>
      </c>
      <c r="T2019">
        <v>0</v>
      </c>
      <c r="U2019">
        <v>0</v>
      </c>
    </row>
    <row r="2020" spans="1:21" x14ac:dyDescent="0.25">
      <c r="A2020" t="s">
        <v>7837</v>
      </c>
      <c r="B2020">
        <v>1</v>
      </c>
      <c r="C2020" t="s">
        <v>78</v>
      </c>
      <c r="D2020" t="s">
        <v>101</v>
      </c>
      <c r="E2020" t="s">
        <v>7838</v>
      </c>
      <c r="F2020" t="s">
        <v>892</v>
      </c>
      <c r="G2020" t="s">
        <v>71</v>
      </c>
      <c r="H2020" t="s">
        <v>136</v>
      </c>
      <c r="I2020" t="s">
        <v>22</v>
      </c>
      <c r="J2020" t="s">
        <v>131</v>
      </c>
      <c r="K2020" t="s">
        <v>7839</v>
      </c>
      <c r="L2020" t="s">
        <v>7840</v>
      </c>
      <c r="M2020">
        <v>0.194615555</v>
      </c>
      <c r="N2020">
        <v>0</v>
      </c>
      <c r="O2020">
        <v>0</v>
      </c>
      <c r="P2020">
        <v>0</v>
      </c>
      <c r="Q2020">
        <v>128</v>
      </c>
      <c r="R2020">
        <v>0</v>
      </c>
      <c r="S2020">
        <v>0</v>
      </c>
      <c r="T2020">
        <v>0</v>
      </c>
      <c r="U2020">
        <v>24.910791</v>
      </c>
    </row>
    <row r="2021" spans="1:21" x14ac:dyDescent="0.25">
      <c r="A2021" t="s">
        <v>7841</v>
      </c>
      <c r="B2021">
        <v>1</v>
      </c>
      <c r="C2021" t="s">
        <v>79</v>
      </c>
      <c r="D2021" t="s">
        <v>108</v>
      </c>
      <c r="E2021" t="s">
        <v>7842</v>
      </c>
      <c r="F2021" t="s">
        <v>231</v>
      </c>
      <c r="G2021" t="s">
        <v>71</v>
      </c>
      <c r="H2021" t="s">
        <v>136</v>
      </c>
      <c r="I2021" t="s">
        <v>22</v>
      </c>
      <c r="J2021" t="s">
        <v>131</v>
      </c>
      <c r="K2021" t="s">
        <v>7843</v>
      </c>
      <c r="L2021" t="s">
        <v>7844</v>
      </c>
      <c r="M2021">
        <v>0.962777777</v>
      </c>
      <c r="N2021">
        <v>0</v>
      </c>
      <c r="O2021">
        <v>2</v>
      </c>
      <c r="P2021">
        <v>0</v>
      </c>
      <c r="Q2021">
        <v>0</v>
      </c>
      <c r="R2021">
        <v>0</v>
      </c>
      <c r="S2021">
        <v>1.925556</v>
      </c>
      <c r="T2021">
        <v>0</v>
      </c>
      <c r="U2021">
        <v>0</v>
      </c>
    </row>
    <row r="2022" spans="1:21" x14ac:dyDescent="0.25">
      <c r="A2022" t="s">
        <v>7845</v>
      </c>
      <c r="B2022">
        <v>1</v>
      </c>
      <c r="C2022" t="s">
        <v>78</v>
      </c>
      <c r="D2022" t="s">
        <v>101</v>
      </c>
      <c r="E2022" t="s">
        <v>7846</v>
      </c>
      <c r="F2022" t="s">
        <v>166</v>
      </c>
      <c r="G2022" t="s">
        <v>72</v>
      </c>
      <c r="H2022" t="s">
        <v>136</v>
      </c>
      <c r="I2022" t="s">
        <v>22</v>
      </c>
      <c r="J2022" t="s">
        <v>131</v>
      </c>
      <c r="K2022" t="s">
        <v>7847</v>
      </c>
      <c r="L2022" t="s">
        <v>7848</v>
      </c>
      <c r="M2022">
        <v>0.96985916599999999</v>
      </c>
      <c r="N2022">
        <v>0</v>
      </c>
      <c r="O2022">
        <v>0</v>
      </c>
      <c r="P2022">
        <v>2</v>
      </c>
      <c r="Q2022">
        <v>329</v>
      </c>
      <c r="R2022">
        <v>0</v>
      </c>
      <c r="S2022">
        <v>0</v>
      </c>
      <c r="T2022">
        <v>1.9397180000000001</v>
      </c>
      <c r="U2022">
        <v>319.08366599999999</v>
      </c>
    </row>
    <row r="2023" spans="1:21" x14ac:dyDescent="0.25">
      <c r="A2023" t="s">
        <v>7849</v>
      </c>
      <c r="B2023">
        <v>1</v>
      </c>
      <c r="C2023" t="s">
        <v>78</v>
      </c>
      <c r="D2023" t="s">
        <v>80</v>
      </c>
      <c r="E2023" t="s">
        <v>7782</v>
      </c>
      <c r="F2023" t="s">
        <v>247</v>
      </c>
      <c r="G2023" t="s">
        <v>71</v>
      </c>
      <c r="H2023" t="s">
        <v>136</v>
      </c>
      <c r="I2023" t="s">
        <v>22</v>
      </c>
      <c r="J2023" t="s">
        <v>221</v>
      </c>
      <c r="K2023" t="s">
        <v>7850</v>
      </c>
      <c r="L2023" t="s">
        <v>7851</v>
      </c>
      <c r="M2023">
        <v>8.8372222219999994</v>
      </c>
      <c r="N2023">
        <v>0</v>
      </c>
      <c r="O2023">
        <v>193</v>
      </c>
      <c r="P2023">
        <v>0</v>
      </c>
      <c r="Q2023">
        <v>0</v>
      </c>
      <c r="R2023">
        <v>0</v>
      </c>
      <c r="S2023">
        <v>1705.583889</v>
      </c>
      <c r="T2023">
        <v>0</v>
      </c>
      <c r="U2023">
        <v>0</v>
      </c>
    </row>
    <row r="2024" spans="1:21" x14ac:dyDescent="0.25">
      <c r="A2024" t="s">
        <v>7852</v>
      </c>
      <c r="B2024">
        <v>1</v>
      </c>
      <c r="C2024" t="s">
        <v>78</v>
      </c>
      <c r="D2024" t="s">
        <v>80</v>
      </c>
      <c r="E2024" t="s">
        <v>7786</v>
      </c>
      <c r="F2024" t="s">
        <v>247</v>
      </c>
      <c r="G2024" t="s">
        <v>71</v>
      </c>
      <c r="H2024" t="s">
        <v>136</v>
      </c>
      <c r="I2024" t="s">
        <v>22</v>
      </c>
      <c r="J2024" t="s">
        <v>221</v>
      </c>
      <c r="K2024" t="s">
        <v>7853</v>
      </c>
      <c r="L2024" t="s">
        <v>7854</v>
      </c>
      <c r="M2024">
        <v>8.3780555549999995</v>
      </c>
      <c r="N2024">
        <v>0</v>
      </c>
      <c r="O2024">
        <v>189</v>
      </c>
      <c r="P2024">
        <v>0</v>
      </c>
      <c r="Q2024">
        <v>0</v>
      </c>
      <c r="R2024">
        <v>0</v>
      </c>
      <c r="S2024">
        <v>1583.4525000000001</v>
      </c>
      <c r="T2024">
        <v>0</v>
      </c>
      <c r="U2024">
        <v>0</v>
      </c>
    </row>
    <row r="2025" spans="1:21" x14ac:dyDescent="0.25">
      <c r="A2025" t="s">
        <v>7855</v>
      </c>
      <c r="B2025">
        <v>1</v>
      </c>
      <c r="C2025" t="s">
        <v>78</v>
      </c>
      <c r="D2025" t="s">
        <v>80</v>
      </c>
      <c r="E2025" t="s">
        <v>7818</v>
      </c>
      <c r="F2025" t="s">
        <v>247</v>
      </c>
      <c r="G2025" t="s">
        <v>71</v>
      </c>
      <c r="H2025" t="s">
        <v>136</v>
      </c>
      <c r="I2025" t="s">
        <v>22</v>
      </c>
      <c r="J2025" t="s">
        <v>221</v>
      </c>
      <c r="K2025" t="s">
        <v>7856</v>
      </c>
      <c r="L2025" t="s">
        <v>7857</v>
      </c>
      <c r="M2025">
        <v>9.0597222219999995</v>
      </c>
      <c r="N2025">
        <v>0</v>
      </c>
      <c r="O2025">
        <v>86</v>
      </c>
      <c r="P2025">
        <v>0</v>
      </c>
      <c r="Q2025">
        <v>0</v>
      </c>
      <c r="R2025">
        <v>0</v>
      </c>
      <c r="S2025">
        <v>779.13611100000003</v>
      </c>
      <c r="T2025">
        <v>0</v>
      </c>
      <c r="U2025">
        <v>0</v>
      </c>
    </row>
    <row r="2026" spans="1:21" x14ac:dyDescent="0.25">
      <c r="A2026" t="s">
        <v>7858</v>
      </c>
      <c r="B2026">
        <v>1</v>
      </c>
      <c r="C2026" t="s">
        <v>78</v>
      </c>
      <c r="D2026" t="s">
        <v>80</v>
      </c>
      <c r="E2026" t="s">
        <v>7818</v>
      </c>
      <c r="F2026" t="s">
        <v>247</v>
      </c>
      <c r="G2026" t="s">
        <v>71</v>
      </c>
      <c r="H2026" t="s">
        <v>136</v>
      </c>
      <c r="I2026" t="s">
        <v>22</v>
      </c>
      <c r="J2026" t="s">
        <v>221</v>
      </c>
      <c r="K2026" t="s">
        <v>7859</v>
      </c>
      <c r="L2026" t="s">
        <v>7860</v>
      </c>
      <c r="M2026">
        <v>7.7225000000000001</v>
      </c>
      <c r="N2026">
        <v>0</v>
      </c>
      <c r="O2026">
        <v>86</v>
      </c>
      <c r="P2026">
        <v>0</v>
      </c>
      <c r="Q2026">
        <v>0</v>
      </c>
      <c r="R2026">
        <v>0</v>
      </c>
      <c r="S2026">
        <v>664.13499999999999</v>
      </c>
      <c r="T2026">
        <v>0</v>
      </c>
      <c r="U2026">
        <v>0</v>
      </c>
    </row>
    <row r="2027" spans="1:21" x14ac:dyDescent="0.25">
      <c r="A2027" t="s">
        <v>7861</v>
      </c>
      <c r="B2027">
        <v>1</v>
      </c>
      <c r="C2027" t="s">
        <v>78</v>
      </c>
      <c r="D2027" t="s">
        <v>80</v>
      </c>
      <c r="E2027" t="s">
        <v>7818</v>
      </c>
      <c r="F2027" t="s">
        <v>247</v>
      </c>
      <c r="G2027" t="s">
        <v>71</v>
      </c>
      <c r="H2027" t="s">
        <v>136</v>
      </c>
      <c r="I2027" t="s">
        <v>22</v>
      </c>
      <c r="J2027" t="s">
        <v>221</v>
      </c>
      <c r="K2027" t="s">
        <v>7862</v>
      </c>
      <c r="L2027" t="s">
        <v>7863</v>
      </c>
      <c r="M2027">
        <v>9.6319444440000002</v>
      </c>
      <c r="N2027">
        <v>0</v>
      </c>
      <c r="O2027">
        <v>86</v>
      </c>
      <c r="P2027">
        <v>0</v>
      </c>
      <c r="Q2027">
        <v>0</v>
      </c>
      <c r="R2027">
        <v>0</v>
      </c>
      <c r="S2027">
        <v>828.34722199999999</v>
      </c>
      <c r="T2027">
        <v>0</v>
      </c>
      <c r="U2027">
        <v>0</v>
      </c>
    </row>
    <row r="2028" spans="1:21" x14ac:dyDescent="0.25">
      <c r="A2028" t="s">
        <v>7864</v>
      </c>
      <c r="B2028">
        <v>1</v>
      </c>
      <c r="C2028" t="s">
        <v>78</v>
      </c>
      <c r="D2028" t="s">
        <v>80</v>
      </c>
      <c r="E2028" t="s">
        <v>7865</v>
      </c>
      <c r="F2028" t="s">
        <v>129</v>
      </c>
      <c r="G2028" t="s">
        <v>72</v>
      </c>
      <c r="H2028" t="s">
        <v>136</v>
      </c>
      <c r="I2028" t="s">
        <v>22</v>
      </c>
      <c r="J2028" t="s">
        <v>131</v>
      </c>
      <c r="K2028" t="s">
        <v>7866</v>
      </c>
      <c r="L2028" t="s">
        <v>7867</v>
      </c>
      <c r="M2028">
        <v>0.52833333299999996</v>
      </c>
      <c r="N2028">
        <v>1</v>
      </c>
      <c r="O2028">
        <v>1274</v>
      </c>
      <c r="P2028">
        <v>0</v>
      </c>
      <c r="Q2028">
        <v>0</v>
      </c>
      <c r="R2028">
        <v>0.52833300000000005</v>
      </c>
      <c r="S2028">
        <v>673.09666600000003</v>
      </c>
      <c r="T2028">
        <v>0</v>
      </c>
      <c r="U2028">
        <v>0</v>
      </c>
    </row>
    <row r="2029" spans="1:21" x14ac:dyDescent="0.25">
      <c r="A2029" t="s">
        <v>7868</v>
      </c>
      <c r="B2029">
        <v>1</v>
      </c>
      <c r="C2029" t="s">
        <v>78</v>
      </c>
      <c r="D2029" t="s">
        <v>80</v>
      </c>
      <c r="E2029" t="s">
        <v>7869</v>
      </c>
      <c r="F2029" t="s">
        <v>252</v>
      </c>
      <c r="G2029" t="s">
        <v>72</v>
      </c>
      <c r="H2029" t="s">
        <v>136</v>
      </c>
      <c r="I2029" t="s">
        <v>22</v>
      </c>
      <c r="J2029" t="s">
        <v>131</v>
      </c>
      <c r="K2029" t="s">
        <v>7870</v>
      </c>
      <c r="L2029" t="s">
        <v>7871</v>
      </c>
      <c r="M2029">
        <v>0.37654527700000001</v>
      </c>
      <c r="N2029">
        <v>1</v>
      </c>
      <c r="O2029">
        <v>492</v>
      </c>
      <c r="P2029">
        <v>0</v>
      </c>
      <c r="Q2029">
        <v>0</v>
      </c>
      <c r="R2029">
        <v>0.37654500000000002</v>
      </c>
      <c r="S2029">
        <v>185.260276</v>
      </c>
      <c r="T2029">
        <v>0</v>
      </c>
      <c r="U2029">
        <v>0</v>
      </c>
    </row>
    <row r="2030" spans="1:21" x14ac:dyDescent="0.25">
      <c r="A2030" t="s">
        <v>7872</v>
      </c>
      <c r="B2030">
        <v>1</v>
      </c>
      <c r="C2030" t="s">
        <v>78</v>
      </c>
      <c r="D2030" t="s">
        <v>80</v>
      </c>
      <c r="E2030" t="s">
        <v>7782</v>
      </c>
      <c r="F2030" t="s">
        <v>247</v>
      </c>
      <c r="G2030" t="s">
        <v>71</v>
      </c>
      <c r="H2030" t="s">
        <v>136</v>
      </c>
      <c r="I2030" t="s">
        <v>22</v>
      </c>
      <c r="J2030" t="s">
        <v>221</v>
      </c>
      <c r="K2030" t="s">
        <v>7873</v>
      </c>
      <c r="L2030" t="s">
        <v>7874</v>
      </c>
      <c r="M2030">
        <v>8.6775091660000001</v>
      </c>
      <c r="N2030">
        <v>0</v>
      </c>
      <c r="O2030">
        <v>193</v>
      </c>
      <c r="P2030">
        <v>0</v>
      </c>
      <c r="Q2030">
        <v>0</v>
      </c>
      <c r="R2030">
        <v>0</v>
      </c>
      <c r="S2030">
        <v>1674.7592689999999</v>
      </c>
      <c r="T2030">
        <v>0</v>
      </c>
      <c r="U2030">
        <v>0</v>
      </c>
    </row>
    <row r="2031" spans="1:21" x14ac:dyDescent="0.25">
      <c r="A2031" t="s">
        <v>7875</v>
      </c>
      <c r="B2031">
        <v>1</v>
      </c>
      <c r="C2031" t="s">
        <v>78</v>
      </c>
      <c r="D2031" t="s">
        <v>87</v>
      </c>
      <c r="E2031" t="s">
        <v>7876</v>
      </c>
      <c r="F2031" t="s">
        <v>934</v>
      </c>
      <c r="G2031" t="s">
        <v>71</v>
      </c>
      <c r="H2031" t="s">
        <v>136</v>
      </c>
      <c r="I2031" t="s">
        <v>22</v>
      </c>
      <c r="J2031" t="s">
        <v>131</v>
      </c>
      <c r="K2031" t="s">
        <v>7877</v>
      </c>
      <c r="L2031" t="s">
        <v>7878</v>
      </c>
      <c r="M2031">
        <v>1.8225</v>
      </c>
      <c r="N2031">
        <v>0</v>
      </c>
      <c r="O2031">
        <v>1</v>
      </c>
      <c r="P2031">
        <v>0</v>
      </c>
      <c r="Q2031">
        <v>0</v>
      </c>
      <c r="R2031">
        <v>0</v>
      </c>
      <c r="S2031">
        <v>1.8225</v>
      </c>
      <c r="T2031">
        <v>0</v>
      </c>
      <c r="U2031">
        <v>0</v>
      </c>
    </row>
    <row r="2032" spans="1:21" x14ac:dyDescent="0.25">
      <c r="A2032" t="s">
        <v>7879</v>
      </c>
      <c r="B2032">
        <v>1</v>
      </c>
      <c r="C2032" t="s">
        <v>78</v>
      </c>
      <c r="D2032" t="s">
        <v>94</v>
      </c>
      <c r="E2032" t="s">
        <v>7880</v>
      </c>
      <c r="F2032" t="s">
        <v>231</v>
      </c>
      <c r="G2032" t="s">
        <v>71</v>
      </c>
      <c r="H2032" t="s">
        <v>136</v>
      </c>
      <c r="I2032" t="s">
        <v>22</v>
      </c>
      <c r="J2032" t="s">
        <v>131</v>
      </c>
      <c r="K2032" t="s">
        <v>7881</v>
      </c>
      <c r="L2032" t="s">
        <v>7882</v>
      </c>
      <c r="M2032">
        <v>1.230555555</v>
      </c>
      <c r="N2032">
        <v>0</v>
      </c>
      <c r="O2032">
        <v>1</v>
      </c>
      <c r="P2032">
        <v>0</v>
      </c>
      <c r="Q2032">
        <v>0</v>
      </c>
      <c r="R2032">
        <v>0</v>
      </c>
      <c r="S2032">
        <v>1.230556</v>
      </c>
      <c r="T2032">
        <v>0</v>
      </c>
      <c r="U2032">
        <v>0</v>
      </c>
    </row>
    <row r="2033" spans="1:21" x14ac:dyDescent="0.25">
      <c r="A2033" t="s">
        <v>7883</v>
      </c>
      <c r="B2033">
        <v>1</v>
      </c>
      <c r="C2033" t="s">
        <v>78</v>
      </c>
      <c r="D2033" t="s">
        <v>101</v>
      </c>
      <c r="E2033" t="s">
        <v>7884</v>
      </c>
      <c r="F2033" t="s">
        <v>892</v>
      </c>
      <c r="G2033" t="s">
        <v>71</v>
      </c>
      <c r="H2033" t="s">
        <v>136</v>
      </c>
      <c r="I2033" t="s">
        <v>22</v>
      </c>
      <c r="J2033" t="s">
        <v>131</v>
      </c>
      <c r="K2033" t="s">
        <v>7885</v>
      </c>
      <c r="L2033" t="s">
        <v>7886</v>
      </c>
      <c r="M2033">
        <v>2.594166666</v>
      </c>
      <c r="N2033">
        <v>0</v>
      </c>
      <c r="O2033">
        <v>43</v>
      </c>
      <c r="P2033">
        <v>0</v>
      </c>
      <c r="Q2033">
        <v>207</v>
      </c>
      <c r="R2033">
        <v>0</v>
      </c>
      <c r="S2033">
        <v>111.549167</v>
      </c>
      <c r="T2033">
        <v>0</v>
      </c>
      <c r="U2033">
        <v>536.99249999999995</v>
      </c>
    </row>
    <row r="2034" spans="1:21" x14ac:dyDescent="0.25">
      <c r="A2034" t="s">
        <v>7887</v>
      </c>
      <c r="B2034">
        <v>1</v>
      </c>
      <c r="C2034" t="s">
        <v>79</v>
      </c>
      <c r="D2034" t="s">
        <v>124</v>
      </c>
      <c r="E2034" t="s">
        <v>7888</v>
      </c>
      <c r="F2034" t="s">
        <v>847</v>
      </c>
      <c r="G2034" t="s">
        <v>71</v>
      </c>
      <c r="H2034" t="s">
        <v>136</v>
      </c>
      <c r="I2034" t="s">
        <v>22</v>
      </c>
      <c r="J2034" t="s">
        <v>131</v>
      </c>
      <c r="K2034" t="s">
        <v>7889</v>
      </c>
      <c r="L2034" t="s">
        <v>7890</v>
      </c>
      <c r="M2034">
        <v>2.4950000000000001</v>
      </c>
      <c r="N2034">
        <v>0</v>
      </c>
      <c r="O2034">
        <v>13</v>
      </c>
      <c r="P2034">
        <v>0</v>
      </c>
      <c r="Q2034">
        <v>0</v>
      </c>
      <c r="R2034">
        <v>0</v>
      </c>
      <c r="S2034">
        <v>32.435000000000002</v>
      </c>
      <c r="T2034">
        <v>0</v>
      </c>
      <c r="U2034">
        <v>0</v>
      </c>
    </row>
    <row r="2035" spans="1:21" x14ac:dyDescent="0.25">
      <c r="A2035" t="s">
        <v>7891</v>
      </c>
      <c r="B2035">
        <v>1</v>
      </c>
      <c r="C2035" t="s">
        <v>78</v>
      </c>
      <c r="D2035" t="s">
        <v>80</v>
      </c>
      <c r="E2035" t="s">
        <v>7865</v>
      </c>
      <c r="F2035" t="s">
        <v>1016</v>
      </c>
      <c r="G2035" t="s">
        <v>72</v>
      </c>
      <c r="H2035" t="s">
        <v>136</v>
      </c>
      <c r="I2035" t="s">
        <v>22</v>
      </c>
      <c r="J2035" t="s">
        <v>131</v>
      </c>
      <c r="K2035" t="s">
        <v>7892</v>
      </c>
      <c r="L2035" t="s">
        <v>7893</v>
      </c>
      <c r="M2035">
        <v>1.708611111</v>
      </c>
      <c r="N2035">
        <v>1</v>
      </c>
      <c r="O2035">
        <v>1274</v>
      </c>
      <c r="P2035">
        <v>0</v>
      </c>
      <c r="Q2035">
        <v>0</v>
      </c>
      <c r="R2035">
        <v>1.7086110000000001</v>
      </c>
      <c r="S2035">
        <v>2176.7705550000001</v>
      </c>
      <c r="T2035">
        <v>0</v>
      </c>
      <c r="U2035">
        <v>0</v>
      </c>
    </row>
    <row r="2036" spans="1:21" x14ac:dyDescent="0.25">
      <c r="A2036" t="s">
        <v>7894</v>
      </c>
      <c r="B2036">
        <v>1</v>
      </c>
      <c r="C2036" t="s">
        <v>78</v>
      </c>
      <c r="D2036" t="s">
        <v>80</v>
      </c>
      <c r="E2036" t="s">
        <v>7786</v>
      </c>
      <c r="F2036" t="s">
        <v>247</v>
      </c>
      <c r="G2036" t="s">
        <v>71</v>
      </c>
      <c r="H2036" t="s">
        <v>136</v>
      </c>
      <c r="I2036" t="s">
        <v>22</v>
      </c>
      <c r="J2036" t="s">
        <v>221</v>
      </c>
      <c r="K2036" t="s">
        <v>7895</v>
      </c>
      <c r="L2036" t="s">
        <v>7896</v>
      </c>
      <c r="M2036">
        <v>0.62055555500000004</v>
      </c>
      <c r="N2036">
        <v>0</v>
      </c>
      <c r="O2036">
        <v>189</v>
      </c>
      <c r="P2036">
        <v>0</v>
      </c>
      <c r="Q2036">
        <v>0</v>
      </c>
      <c r="R2036">
        <v>0</v>
      </c>
      <c r="S2036">
        <v>117.285</v>
      </c>
      <c r="T2036">
        <v>0</v>
      </c>
      <c r="U2036">
        <v>0</v>
      </c>
    </row>
    <row r="2037" spans="1:21" x14ac:dyDescent="0.25">
      <c r="A2037" t="s">
        <v>7897</v>
      </c>
      <c r="B2037">
        <v>1</v>
      </c>
      <c r="C2037" t="s">
        <v>78</v>
      </c>
      <c r="D2037" t="s">
        <v>94</v>
      </c>
      <c r="E2037" t="s">
        <v>7898</v>
      </c>
      <c r="F2037" t="s">
        <v>247</v>
      </c>
      <c r="G2037" t="s">
        <v>71</v>
      </c>
      <c r="H2037" t="s">
        <v>136</v>
      </c>
      <c r="I2037" t="s">
        <v>22</v>
      </c>
      <c r="J2037" t="s">
        <v>221</v>
      </c>
      <c r="K2037" t="s">
        <v>7899</v>
      </c>
      <c r="L2037" t="s">
        <v>7900</v>
      </c>
      <c r="M2037">
        <v>3.2197222220000001</v>
      </c>
      <c r="N2037">
        <v>0</v>
      </c>
      <c r="O2037">
        <v>8</v>
      </c>
      <c r="P2037">
        <v>0</v>
      </c>
      <c r="Q2037">
        <v>0</v>
      </c>
      <c r="R2037">
        <v>0</v>
      </c>
      <c r="S2037">
        <v>25.757777999999998</v>
      </c>
      <c r="T2037">
        <v>0</v>
      </c>
      <c r="U2037">
        <v>0</v>
      </c>
    </row>
    <row r="2038" spans="1:21" x14ac:dyDescent="0.25">
      <c r="A2038" t="s">
        <v>7901</v>
      </c>
      <c r="B2038">
        <v>1</v>
      </c>
      <c r="C2038" t="s">
        <v>78</v>
      </c>
      <c r="D2038" t="s">
        <v>85</v>
      </c>
      <c r="E2038" t="s">
        <v>7902</v>
      </c>
      <c r="F2038" t="s">
        <v>2201</v>
      </c>
      <c r="G2038" t="s">
        <v>71</v>
      </c>
      <c r="H2038" t="s">
        <v>136</v>
      </c>
      <c r="I2038" t="s">
        <v>22</v>
      </c>
      <c r="J2038" t="s">
        <v>221</v>
      </c>
      <c r="K2038" t="s">
        <v>7903</v>
      </c>
      <c r="L2038" t="s">
        <v>7904</v>
      </c>
      <c r="M2038">
        <v>1.830773888</v>
      </c>
      <c r="N2038">
        <v>0</v>
      </c>
      <c r="O2038">
        <v>353</v>
      </c>
      <c r="P2038">
        <v>0</v>
      </c>
      <c r="Q2038">
        <v>0</v>
      </c>
      <c r="R2038">
        <v>0</v>
      </c>
      <c r="S2038">
        <v>646.26318200000003</v>
      </c>
      <c r="T2038">
        <v>0</v>
      </c>
      <c r="U2038">
        <v>0</v>
      </c>
    </row>
    <row r="2039" spans="1:21" x14ac:dyDescent="0.25">
      <c r="A2039" t="s">
        <v>7905</v>
      </c>
      <c r="B2039">
        <v>1</v>
      </c>
      <c r="C2039" t="s">
        <v>79</v>
      </c>
      <c r="D2039" t="s">
        <v>109</v>
      </c>
      <c r="E2039" t="s">
        <v>7906</v>
      </c>
      <c r="F2039" t="s">
        <v>1472</v>
      </c>
      <c r="G2039" t="s">
        <v>71</v>
      </c>
      <c r="H2039" t="s">
        <v>136</v>
      </c>
      <c r="I2039" t="s">
        <v>22</v>
      </c>
      <c r="J2039" t="s">
        <v>131</v>
      </c>
      <c r="K2039" t="s">
        <v>7907</v>
      </c>
      <c r="L2039" t="s">
        <v>7908</v>
      </c>
      <c r="M2039">
        <v>2.096666666</v>
      </c>
      <c r="N2039">
        <v>0</v>
      </c>
      <c r="O2039">
        <v>19</v>
      </c>
      <c r="P2039">
        <v>0</v>
      </c>
      <c r="Q2039">
        <v>0</v>
      </c>
      <c r="R2039">
        <v>0</v>
      </c>
      <c r="S2039">
        <v>39.836666999999998</v>
      </c>
      <c r="T2039">
        <v>0</v>
      </c>
      <c r="U2039">
        <v>0</v>
      </c>
    </row>
    <row r="2040" spans="1:21" x14ac:dyDescent="0.25">
      <c r="A2040" t="s">
        <v>7909</v>
      </c>
      <c r="B2040">
        <v>1</v>
      </c>
      <c r="C2040" t="s">
        <v>78</v>
      </c>
      <c r="D2040" t="s">
        <v>125</v>
      </c>
      <c r="E2040" t="s">
        <v>7910</v>
      </c>
      <c r="F2040" t="s">
        <v>231</v>
      </c>
      <c r="G2040" t="s">
        <v>71</v>
      </c>
      <c r="H2040" t="s">
        <v>136</v>
      </c>
      <c r="I2040" t="s">
        <v>22</v>
      </c>
      <c r="J2040" t="s">
        <v>131</v>
      </c>
      <c r="K2040" t="s">
        <v>7911</v>
      </c>
      <c r="L2040" t="s">
        <v>7912</v>
      </c>
      <c r="M2040">
        <v>1.051111111</v>
      </c>
      <c r="N2040">
        <v>0</v>
      </c>
      <c r="O2040">
        <v>5</v>
      </c>
      <c r="P2040">
        <v>0</v>
      </c>
      <c r="Q2040">
        <v>0</v>
      </c>
      <c r="R2040">
        <v>0</v>
      </c>
      <c r="S2040">
        <v>5.2555560000000003</v>
      </c>
      <c r="T2040">
        <v>0</v>
      </c>
      <c r="U2040">
        <v>0</v>
      </c>
    </row>
    <row r="2041" spans="1:21" x14ac:dyDescent="0.25">
      <c r="A2041" t="s">
        <v>7913</v>
      </c>
      <c r="B2041">
        <v>1</v>
      </c>
      <c r="C2041" t="s">
        <v>79</v>
      </c>
      <c r="D2041" t="s">
        <v>119</v>
      </c>
      <c r="E2041" t="s">
        <v>7914</v>
      </c>
      <c r="F2041" t="s">
        <v>231</v>
      </c>
      <c r="G2041" t="s">
        <v>71</v>
      </c>
      <c r="H2041" t="s">
        <v>136</v>
      </c>
      <c r="I2041" t="s">
        <v>22</v>
      </c>
      <c r="J2041" t="s">
        <v>131</v>
      </c>
      <c r="K2041" t="s">
        <v>7915</v>
      </c>
      <c r="L2041" t="s">
        <v>7916</v>
      </c>
      <c r="M2041">
        <v>1.114166666</v>
      </c>
      <c r="N2041">
        <v>0</v>
      </c>
      <c r="O2041">
        <v>5</v>
      </c>
      <c r="P2041">
        <v>0</v>
      </c>
      <c r="Q2041">
        <v>0</v>
      </c>
      <c r="R2041">
        <v>0</v>
      </c>
      <c r="S2041">
        <v>5.5708330000000004</v>
      </c>
      <c r="T2041">
        <v>0</v>
      </c>
      <c r="U2041">
        <v>0</v>
      </c>
    </row>
    <row r="2042" spans="1:21" x14ac:dyDescent="0.25">
      <c r="A2042" t="s">
        <v>7917</v>
      </c>
      <c r="B2042">
        <v>1</v>
      </c>
      <c r="C2042" t="s">
        <v>78</v>
      </c>
      <c r="D2042" t="s">
        <v>80</v>
      </c>
      <c r="E2042" t="s">
        <v>7782</v>
      </c>
      <c r="F2042" t="s">
        <v>247</v>
      </c>
      <c r="G2042" t="s">
        <v>71</v>
      </c>
      <c r="H2042" t="s">
        <v>136</v>
      </c>
      <c r="I2042" t="s">
        <v>22</v>
      </c>
      <c r="J2042" t="s">
        <v>221</v>
      </c>
      <c r="K2042" t="s">
        <v>7918</v>
      </c>
      <c r="L2042" t="s">
        <v>7919</v>
      </c>
      <c r="M2042">
        <v>8.1219444440000004</v>
      </c>
      <c r="N2042">
        <v>0</v>
      </c>
      <c r="O2042">
        <v>193</v>
      </c>
      <c r="P2042">
        <v>0</v>
      </c>
      <c r="Q2042">
        <v>0</v>
      </c>
      <c r="R2042">
        <v>0</v>
      </c>
      <c r="S2042">
        <v>1567.5352780000001</v>
      </c>
      <c r="T2042">
        <v>0</v>
      </c>
      <c r="U2042">
        <v>0</v>
      </c>
    </row>
    <row r="2043" spans="1:21" x14ac:dyDescent="0.25">
      <c r="A2043" t="s">
        <v>7920</v>
      </c>
      <c r="B2043">
        <v>1</v>
      </c>
      <c r="C2043" t="s">
        <v>78</v>
      </c>
      <c r="D2043" t="s">
        <v>80</v>
      </c>
      <c r="E2043" t="s">
        <v>7782</v>
      </c>
      <c r="F2043" t="s">
        <v>247</v>
      </c>
      <c r="G2043" t="s">
        <v>71</v>
      </c>
      <c r="H2043" t="s">
        <v>136</v>
      </c>
      <c r="I2043" t="s">
        <v>22</v>
      </c>
      <c r="J2043" t="s">
        <v>221</v>
      </c>
      <c r="K2043" t="s">
        <v>7921</v>
      </c>
      <c r="L2043" t="s">
        <v>7922</v>
      </c>
      <c r="M2043">
        <v>8.4277777769999993</v>
      </c>
      <c r="N2043">
        <v>0</v>
      </c>
      <c r="O2043">
        <v>193</v>
      </c>
      <c r="P2043">
        <v>0</v>
      </c>
      <c r="Q2043">
        <v>0</v>
      </c>
      <c r="R2043">
        <v>0</v>
      </c>
      <c r="S2043">
        <v>1626.561111</v>
      </c>
      <c r="T2043">
        <v>0</v>
      </c>
      <c r="U2043">
        <v>0</v>
      </c>
    </row>
    <row r="2044" spans="1:21" x14ac:dyDescent="0.25">
      <c r="A2044" t="s">
        <v>7923</v>
      </c>
      <c r="B2044">
        <v>1</v>
      </c>
      <c r="C2044" t="s">
        <v>78</v>
      </c>
      <c r="D2044" t="s">
        <v>94</v>
      </c>
      <c r="E2044" t="s">
        <v>7924</v>
      </c>
      <c r="F2044" t="s">
        <v>231</v>
      </c>
      <c r="G2044" t="s">
        <v>71</v>
      </c>
      <c r="H2044" t="s">
        <v>136</v>
      </c>
      <c r="I2044" t="s">
        <v>22</v>
      </c>
      <c r="J2044" t="s">
        <v>131</v>
      </c>
      <c r="K2044" t="s">
        <v>7925</v>
      </c>
      <c r="L2044" t="s">
        <v>7926</v>
      </c>
      <c r="M2044">
        <v>2.9794444439999999</v>
      </c>
      <c r="N2044">
        <v>0</v>
      </c>
      <c r="O2044">
        <v>1</v>
      </c>
      <c r="P2044">
        <v>0</v>
      </c>
      <c r="Q2044">
        <v>0</v>
      </c>
      <c r="R2044">
        <v>0</v>
      </c>
      <c r="S2044">
        <v>2.979444</v>
      </c>
      <c r="T2044">
        <v>0</v>
      </c>
      <c r="U2044">
        <v>0</v>
      </c>
    </row>
    <row r="2045" spans="1:21" x14ac:dyDescent="0.25">
      <c r="A2045" t="s">
        <v>7927</v>
      </c>
      <c r="B2045">
        <v>1</v>
      </c>
      <c r="C2045" t="s">
        <v>79</v>
      </c>
      <c r="D2045" t="s">
        <v>108</v>
      </c>
      <c r="E2045" t="s">
        <v>5653</v>
      </c>
      <c r="F2045" t="s">
        <v>231</v>
      </c>
      <c r="G2045" t="s">
        <v>71</v>
      </c>
      <c r="H2045" t="s">
        <v>136</v>
      </c>
      <c r="I2045" t="s">
        <v>22</v>
      </c>
      <c r="J2045" t="s">
        <v>131</v>
      </c>
      <c r="K2045" t="s">
        <v>7928</v>
      </c>
      <c r="L2045" t="s">
        <v>7929</v>
      </c>
      <c r="M2045">
        <v>1.838333333</v>
      </c>
      <c r="N2045">
        <v>0</v>
      </c>
      <c r="O2045">
        <v>1</v>
      </c>
      <c r="P2045">
        <v>0</v>
      </c>
      <c r="Q2045">
        <v>0</v>
      </c>
      <c r="R2045">
        <v>0</v>
      </c>
      <c r="S2045">
        <v>1.838333</v>
      </c>
      <c r="T2045">
        <v>0</v>
      </c>
      <c r="U2045">
        <v>0</v>
      </c>
    </row>
    <row r="2046" spans="1:21" x14ac:dyDescent="0.25">
      <c r="A2046" t="s">
        <v>7930</v>
      </c>
      <c r="B2046">
        <v>1</v>
      </c>
      <c r="C2046" t="s">
        <v>79</v>
      </c>
      <c r="D2046" t="s">
        <v>108</v>
      </c>
      <c r="E2046" t="s">
        <v>7931</v>
      </c>
      <c r="F2046" t="s">
        <v>313</v>
      </c>
      <c r="G2046" t="s">
        <v>71</v>
      </c>
      <c r="H2046" t="s">
        <v>136</v>
      </c>
      <c r="I2046" t="s">
        <v>22</v>
      </c>
      <c r="J2046" t="s">
        <v>131</v>
      </c>
      <c r="K2046" t="s">
        <v>7932</v>
      </c>
      <c r="L2046" t="s">
        <v>7933</v>
      </c>
      <c r="M2046">
        <v>0.59833333300000002</v>
      </c>
      <c r="N2046">
        <v>0</v>
      </c>
      <c r="O2046">
        <v>60</v>
      </c>
      <c r="P2046">
        <v>0</v>
      </c>
      <c r="Q2046">
        <v>0</v>
      </c>
      <c r="R2046">
        <v>0</v>
      </c>
      <c r="S2046">
        <v>35.9</v>
      </c>
      <c r="T2046">
        <v>0</v>
      </c>
      <c r="U2046">
        <v>0</v>
      </c>
    </row>
    <row r="2047" spans="1:21" x14ac:dyDescent="0.25">
      <c r="A2047" t="s">
        <v>7934</v>
      </c>
      <c r="B2047">
        <v>1</v>
      </c>
      <c r="C2047" t="s">
        <v>78</v>
      </c>
      <c r="D2047" t="s">
        <v>125</v>
      </c>
      <c r="E2047" t="s">
        <v>7935</v>
      </c>
      <c r="F2047" t="s">
        <v>934</v>
      </c>
      <c r="G2047" t="s">
        <v>71</v>
      </c>
      <c r="H2047" t="s">
        <v>136</v>
      </c>
      <c r="I2047" t="s">
        <v>22</v>
      </c>
      <c r="J2047" t="s">
        <v>131</v>
      </c>
      <c r="K2047" t="s">
        <v>7936</v>
      </c>
      <c r="L2047" t="s">
        <v>7937</v>
      </c>
      <c r="M2047">
        <v>0.82861111099999996</v>
      </c>
      <c r="N2047">
        <v>0</v>
      </c>
      <c r="O2047">
        <v>10</v>
      </c>
      <c r="P2047">
        <v>0</v>
      </c>
      <c r="Q2047">
        <v>0</v>
      </c>
      <c r="R2047">
        <v>0</v>
      </c>
      <c r="S2047">
        <v>8.286111</v>
      </c>
      <c r="T2047">
        <v>0</v>
      </c>
      <c r="U2047">
        <v>0</v>
      </c>
    </row>
    <row r="2048" spans="1:21" x14ac:dyDescent="0.25">
      <c r="A2048" t="s">
        <v>7938</v>
      </c>
      <c r="B2048">
        <v>1</v>
      </c>
      <c r="C2048" t="s">
        <v>78</v>
      </c>
      <c r="D2048" t="s">
        <v>125</v>
      </c>
      <c r="E2048" t="s">
        <v>7935</v>
      </c>
      <c r="F2048" t="s">
        <v>847</v>
      </c>
      <c r="G2048" t="s">
        <v>71</v>
      </c>
      <c r="H2048" t="s">
        <v>136</v>
      </c>
      <c r="I2048" t="s">
        <v>22</v>
      </c>
      <c r="J2048" t="s">
        <v>131</v>
      </c>
      <c r="K2048" t="s">
        <v>7939</v>
      </c>
      <c r="L2048" t="s">
        <v>7940</v>
      </c>
      <c r="M2048">
        <v>7.5233333330000001</v>
      </c>
      <c r="N2048">
        <v>0</v>
      </c>
      <c r="O2048">
        <v>10</v>
      </c>
      <c r="P2048">
        <v>0</v>
      </c>
      <c r="Q2048">
        <v>0</v>
      </c>
      <c r="R2048">
        <v>0</v>
      </c>
      <c r="S2048">
        <v>75.233333000000002</v>
      </c>
      <c r="T2048">
        <v>0</v>
      </c>
      <c r="U2048">
        <v>0</v>
      </c>
    </row>
    <row r="2049" spans="1:21" x14ac:dyDescent="0.25">
      <c r="A2049" t="s">
        <v>7941</v>
      </c>
      <c r="B2049">
        <v>1</v>
      </c>
      <c r="C2049" t="s">
        <v>78</v>
      </c>
      <c r="D2049" t="s">
        <v>82</v>
      </c>
      <c r="E2049" t="s">
        <v>7942</v>
      </c>
      <c r="F2049" t="s">
        <v>231</v>
      </c>
      <c r="G2049" t="s">
        <v>71</v>
      </c>
      <c r="H2049" t="s">
        <v>136</v>
      </c>
      <c r="I2049" t="s">
        <v>22</v>
      </c>
      <c r="J2049" t="s">
        <v>131</v>
      </c>
      <c r="K2049" t="s">
        <v>7943</v>
      </c>
      <c r="L2049" t="s">
        <v>7944</v>
      </c>
      <c r="M2049">
        <v>0.80583333300000004</v>
      </c>
      <c r="N2049">
        <v>0</v>
      </c>
      <c r="O2049">
        <v>5</v>
      </c>
      <c r="P2049">
        <v>0</v>
      </c>
      <c r="Q2049">
        <v>0</v>
      </c>
      <c r="R2049">
        <v>0</v>
      </c>
      <c r="S2049">
        <v>4.0291670000000002</v>
      </c>
      <c r="T2049">
        <v>0</v>
      </c>
      <c r="U2049">
        <v>0</v>
      </c>
    </row>
    <row r="2050" spans="1:21" x14ac:dyDescent="0.25">
      <c r="A2050" t="s">
        <v>7945</v>
      </c>
      <c r="B2050">
        <v>1</v>
      </c>
      <c r="C2050" t="s">
        <v>78</v>
      </c>
      <c r="D2050" t="s">
        <v>94</v>
      </c>
      <c r="E2050" t="s">
        <v>7924</v>
      </c>
      <c r="F2050" t="s">
        <v>231</v>
      </c>
      <c r="G2050" t="s">
        <v>71</v>
      </c>
      <c r="H2050" t="s">
        <v>136</v>
      </c>
      <c r="I2050" t="s">
        <v>22</v>
      </c>
      <c r="J2050" t="s">
        <v>131</v>
      </c>
      <c r="K2050" t="s">
        <v>7946</v>
      </c>
      <c r="L2050" t="s">
        <v>7947</v>
      </c>
      <c r="M2050">
        <v>0.80472222199999999</v>
      </c>
      <c r="N2050">
        <v>0</v>
      </c>
      <c r="O2050">
        <v>1</v>
      </c>
      <c r="P2050">
        <v>0</v>
      </c>
      <c r="Q2050">
        <v>0</v>
      </c>
      <c r="R2050">
        <v>0</v>
      </c>
      <c r="S2050">
        <v>0.80472200000000005</v>
      </c>
      <c r="T2050">
        <v>0</v>
      </c>
      <c r="U2050">
        <v>0</v>
      </c>
    </row>
    <row r="2051" spans="1:21" x14ac:dyDescent="0.25">
      <c r="A2051" t="s">
        <v>7948</v>
      </c>
      <c r="B2051">
        <v>1</v>
      </c>
      <c r="C2051" t="s">
        <v>78</v>
      </c>
      <c r="D2051" t="s">
        <v>125</v>
      </c>
      <c r="E2051" t="s">
        <v>7949</v>
      </c>
      <c r="F2051" t="s">
        <v>921</v>
      </c>
      <c r="G2051" t="s">
        <v>71</v>
      </c>
      <c r="H2051" t="s">
        <v>136</v>
      </c>
      <c r="I2051" t="s">
        <v>22</v>
      </c>
      <c r="J2051" t="s">
        <v>131</v>
      </c>
      <c r="K2051" t="s">
        <v>7950</v>
      </c>
      <c r="L2051" t="s">
        <v>7951</v>
      </c>
      <c r="M2051">
        <v>1.367508333</v>
      </c>
      <c r="N2051">
        <v>0</v>
      </c>
      <c r="O2051">
        <v>196</v>
      </c>
      <c r="P2051">
        <v>0</v>
      </c>
      <c r="Q2051">
        <v>0</v>
      </c>
      <c r="R2051">
        <v>0</v>
      </c>
      <c r="S2051">
        <v>268.031633</v>
      </c>
      <c r="T2051">
        <v>0</v>
      </c>
      <c r="U2051">
        <v>0</v>
      </c>
    </row>
    <row r="2052" spans="1:21" x14ac:dyDescent="0.25">
      <c r="A2052" t="s">
        <v>7952</v>
      </c>
      <c r="B2052">
        <v>1</v>
      </c>
      <c r="C2052" t="s">
        <v>78</v>
      </c>
      <c r="D2052" t="s">
        <v>95</v>
      </c>
      <c r="E2052" t="s">
        <v>7953</v>
      </c>
      <c r="F2052" t="s">
        <v>231</v>
      </c>
      <c r="G2052" t="s">
        <v>71</v>
      </c>
      <c r="H2052" t="s">
        <v>136</v>
      </c>
      <c r="I2052" t="s">
        <v>22</v>
      </c>
      <c r="J2052" t="s">
        <v>131</v>
      </c>
      <c r="K2052" t="s">
        <v>7954</v>
      </c>
      <c r="L2052" t="s">
        <v>7955</v>
      </c>
      <c r="M2052">
        <v>7.9372222219999999</v>
      </c>
      <c r="N2052">
        <v>0</v>
      </c>
      <c r="O2052">
        <v>1</v>
      </c>
      <c r="P2052">
        <v>0</v>
      </c>
      <c r="Q2052">
        <v>0</v>
      </c>
      <c r="R2052">
        <v>0</v>
      </c>
      <c r="S2052">
        <v>7.9372220000000002</v>
      </c>
      <c r="T2052">
        <v>0</v>
      </c>
      <c r="U2052">
        <v>0</v>
      </c>
    </row>
    <row r="2053" spans="1:21" x14ac:dyDescent="0.25">
      <c r="A2053" t="s">
        <v>7956</v>
      </c>
      <c r="B2053">
        <v>1</v>
      </c>
      <c r="C2053" t="s">
        <v>78</v>
      </c>
      <c r="D2053" t="s">
        <v>105</v>
      </c>
      <c r="E2053" t="s">
        <v>7957</v>
      </c>
      <c r="F2053" t="s">
        <v>231</v>
      </c>
      <c r="G2053" t="s">
        <v>71</v>
      </c>
      <c r="H2053" t="s">
        <v>136</v>
      </c>
      <c r="I2053" t="s">
        <v>22</v>
      </c>
      <c r="J2053" t="s">
        <v>131</v>
      </c>
      <c r="K2053" t="s">
        <v>7958</v>
      </c>
      <c r="L2053" t="s">
        <v>7959</v>
      </c>
      <c r="M2053">
        <v>21.720277777</v>
      </c>
      <c r="N2053">
        <v>0</v>
      </c>
      <c r="O2053">
        <v>1</v>
      </c>
      <c r="P2053">
        <v>0</v>
      </c>
      <c r="Q2053">
        <v>0</v>
      </c>
      <c r="R2053">
        <v>0</v>
      </c>
      <c r="S2053">
        <v>21.720278</v>
      </c>
      <c r="T2053">
        <v>0</v>
      </c>
      <c r="U2053">
        <v>0</v>
      </c>
    </row>
    <row r="2054" spans="1:21" x14ac:dyDescent="0.25">
      <c r="A2054" t="s">
        <v>7960</v>
      </c>
      <c r="B2054">
        <v>1</v>
      </c>
      <c r="C2054" t="s">
        <v>78</v>
      </c>
      <c r="D2054" t="s">
        <v>82</v>
      </c>
      <c r="E2054" t="s">
        <v>7961</v>
      </c>
      <c r="F2054" t="s">
        <v>313</v>
      </c>
      <c r="G2054" t="s">
        <v>71</v>
      </c>
      <c r="H2054" t="s">
        <v>136</v>
      </c>
      <c r="I2054" t="s">
        <v>22</v>
      </c>
      <c r="J2054" t="s">
        <v>131</v>
      </c>
      <c r="K2054" t="s">
        <v>7962</v>
      </c>
      <c r="L2054" t="s">
        <v>7963</v>
      </c>
      <c r="M2054">
        <v>0.62388888799999997</v>
      </c>
      <c r="N2054">
        <v>0</v>
      </c>
      <c r="O2054">
        <v>222</v>
      </c>
      <c r="P2054">
        <v>0</v>
      </c>
      <c r="Q2054">
        <v>0</v>
      </c>
      <c r="R2054">
        <v>0</v>
      </c>
      <c r="S2054">
        <v>138.503333</v>
      </c>
      <c r="T2054">
        <v>0</v>
      </c>
      <c r="U2054">
        <v>0</v>
      </c>
    </row>
    <row r="2055" spans="1:21" x14ac:dyDescent="0.25">
      <c r="A2055" t="s">
        <v>7964</v>
      </c>
      <c r="B2055">
        <v>1</v>
      </c>
      <c r="C2055" t="s">
        <v>78</v>
      </c>
      <c r="D2055" t="s">
        <v>82</v>
      </c>
      <c r="E2055" t="s">
        <v>7961</v>
      </c>
      <c r="F2055" t="s">
        <v>313</v>
      </c>
      <c r="G2055" t="s">
        <v>71</v>
      </c>
      <c r="H2055" t="s">
        <v>136</v>
      </c>
      <c r="I2055" t="s">
        <v>22</v>
      </c>
      <c r="J2055" t="s">
        <v>131</v>
      </c>
      <c r="K2055" t="s">
        <v>7965</v>
      </c>
      <c r="L2055" t="s">
        <v>7966</v>
      </c>
      <c r="M2055">
        <v>2.1074999999999999</v>
      </c>
      <c r="N2055">
        <v>0</v>
      </c>
      <c r="O2055">
        <v>222</v>
      </c>
      <c r="P2055">
        <v>0</v>
      </c>
      <c r="Q2055">
        <v>0</v>
      </c>
      <c r="R2055">
        <v>0</v>
      </c>
      <c r="S2055">
        <v>467.86500000000001</v>
      </c>
      <c r="T2055">
        <v>0</v>
      </c>
      <c r="U2055">
        <v>0</v>
      </c>
    </row>
    <row r="2056" spans="1:21" x14ac:dyDescent="0.25">
      <c r="A2056" t="s">
        <v>7967</v>
      </c>
      <c r="B2056">
        <v>1</v>
      </c>
      <c r="C2056" t="s">
        <v>78</v>
      </c>
      <c r="D2056" t="s">
        <v>95</v>
      </c>
      <c r="E2056" t="s">
        <v>7968</v>
      </c>
      <c r="F2056" t="s">
        <v>231</v>
      </c>
      <c r="G2056" t="s">
        <v>71</v>
      </c>
      <c r="H2056" t="s">
        <v>136</v>
      </c>
      <c r="I2056" t="s">
        <v>22</v>
      </c>
      <c r="J2056" t="s">
        <v>131</v>
      </c>
      <c r="K2056" t="s">
        <v>7969</v>
      </c>
      <c r="L2056" t="s">
        <v>7970</v>
      </c>
      <c r="M2056">
        <v>0.86138888800000002</v>
      </c>
      <c r="N2056">
        <v>0</v>
      </c>
      <c r="O2056">
        <v>1</v>
      </c>
      <c r="P2056">
        <v>0</v>
      </c>
      <c r="Q2056">
        <v>0</v>
      </c>
      <c r="R2056">
        <v>0</v>
      </c>
      <c r="S2056">
        <v>0.86138899999999996</v>
      </c>
      <c r="T2056">
        <v>0</v>
      </c>
      <c r="U2056">
        <v>0</v>
      </c>
    </row>
    <row r="2057" spans="1:21" x14ac:dyDescent="0.25">
      <c r="A2057" t="s">
        <v>7971</v>
      </c>
      <c r="B2057">
        <v>1</v>
      </c>
      <c r="C2057" t="s">
        <v>78</v>
      </c>
      <c r="D2057" t="s">
        <v>87</v>
      </c>
      <c r="E2057" t="s">
        <v>7972</v>
      </c>
      <c r="F2057" t="s">
        <v>313</v>
      </c>
      <c r="G2057" t="s">
        <v>71</v>
      </c>
      <c r="H2057" t="s">
        <v>136</v>
      </c>
      <c r="I2057" t="s">
        <v>22</v>
      </c>
      <c r="J2057" t="s">
        <v>131</v>
      </c>
      <c r="K2057" t="s">
        <v>7973</v>
      </c>
      <c r="L2057" t="s">
        <v>7974</v>
      </c>
      <c r="M2057">
        <v>0.9</v>
      </c>
      <c r="N2057">
        <v>0</v>
      </c>
      <c r="O2057">
        <v>68</v>
      </c>
      <c r="P2057">
        <v>0</v>
      </c>
      <c r="Q2057">
        <v>0</v>
      </c>
      <c r="R2057">
        <v>0</v>
      </c>
      <c r="S2057">
        <v>61.2</v>
      </c>
      <c r="T2057">
        <v>0</v>
      </c>
      <c r="U2057">
        <v>0</v>
      </c>
    </row>
    <row r="2058" spans="1:21" x14ac:dyDescent="0.25">
      <c r="A2058" t="s">
        <v>7975</v>
      </c>
      <c r="B2058">
        <v>1</v>
      </c>
      <c r="C2058" t="s">
        <v>78</v>
      </c>
      <c r="D2058" t="s">
        <v>82</v>
      </c>
      <c r="E2058" t="s">
        <v>7976</v>
      </c>
      <c r="F2058" t="s">
        <v>129</v>
      </c>
      <c r="G2058" t="s">
        <v>72</v>
      </c>
      <c r="H2058" t="s">
        <v>136</v>
      </c>
      <c r="I2058" t="s">
        <v>22</v>
      </c>
      <c r="J2058" t="s">
        <v>131</v>
      </c>
      <c r="K2058" t="s">
        <v>7977</v>
      </c>
      <c r="L2058" t="s">
        <v>7978</v>
      </c>
      <c r="M2058">
        <v>0.41361111099999998</v>
      </c>
      <c r="N2058">
        <v>0</v>
      </c>
      <c r="O2058">
        <v>7451</v>
      </c>
      <c r="P2058">
        <v>0</v>
      </c>
      <c r="Q2058">
        <v>38</v>
      </c>
      <c r="R2058">
        <v>0</v>
      </c>
      <c r="S2058">
        <v>3081.8163880000002</v>
      </c>
      <c r="T2058">
        <v>0</v>
      </c>
      <c r="U2058">
        <v>15.717222</v>
      </c>
    </row>
    <row r="2059" spans="1:21" x14ac:dyDescent="0.25">
      <c r="A2059" t="s">
        <v>7979</v>
      </c>
      <c r="B2059">
        <v>1</v>
      </c>
      <c r="C2059" t="s">
        <v>79</v>
      </c>
      <c r="D2059" t="s">
        <v>123</v>
      </c>
      <c r="E2059" t="s">
        <v>7980</v>
      </c>
      <c r="F2059" t="s">
        <v>934</v>
      </c>
      <c r="G2059" t="s">
        <v>71</v>
      </c>
      <c r="H2059" t="s">
        <v>136</v>
      </c>
      <c r="I2059" t="s">
        <v>22</v>
      </c>
      <c r="J2059" t="s">
        <v>131</v>
      </c>
      <c r="K2059" t="s">
        <v>7981</v>
      </c>
      <c r="L2059" t="s">
        <v>7982</v>
      </c>
      <c r="M2059">
        <v>0.50138888800000003</v>
      </c>
      <c r="N2059">
        <v>0</v>
      </c>
      <c r="O2059">
        <v>6</v>
      </c>
      <c r="P2059">
        <v>0</v>
      </c>
      <c r="Q2059">
        <v>0</v>
      </c>
      <c r="R2059">
        <v>0</v>
      </c>
      <c r="S2059">
        <v>3.0083329999999999</v>
      </c>
      <c r="T2059">
        <v>0</v>
      </c>
      <c r="U2059">
        <v>0</v>
      </c>
    </row>
    <row r="2060" spans="1:21" x14ac:dyDescent="0.25">
      <c r="A2060" t="s">
        <v>7983</v>
      </c>
      <c r="B2060">
        <v>1</v>
      </c>
      <c r="C2060" t="s">
        <v>79</v>
      </c>
      <c r="D2060" t="s">
        <v>123</v>
      </c>
      <c r="E2060" t="s">
        <v>7514</v>
      </c>
      <c r="F2060" t="s">
        <v>934</v>
      </c>
      <c r="G2060" t="s">
        <v>71</v>
      </c>
      <c r="H2060" t="s">
        <v>136</v>
      </c>
      <c r="I2060" t="s">
        <v>22</v>
      </c>
      <c r="J2060" t="s">
        <v>131</v>
      </c>
      <c r="K2060" t="s">
        <v>7984</v>
      </c>
      <c r="L2060" t="s">
        <v>7985</v>
      </c>
      <c r="M2060">
        <v>1.170833333</v>
      </c>
      <c r="N2060">
        <v>0</v>
      </c>
      <c r="O2060">
        <v>8</v>
      </c>
      <c r="P2060">
        <v>0</v>
      </c>
      <c r="Q2060">
        <v>0</v>
      </c>
      <c r="R2060">
        <v>0</v>
      </c>
      <c r="S2060">
        <v>9.3666669999999996</v>
      </c>
      <c r="T2060">
        <v>0</v>
      </c>
      <c r="U2060">
        <v>0</v>
      </c>
    </row>
    <row r="2061" spans="1:21" x14ac:dyDescent="0.25">
      <c r="A2061" t="s">
        <v>7986</v>
      </c>
      <c r="B2061">
        <v>1</v>
      </c>
      <c r="C2061" t="s">
        <v>78</v>
      </c>
      <c r="D2061" t="s">
        <v>87</v>
      </c>
      <c r="E2061" t="s">
        <v>7987</v>
      </c>
      <c r="F2061" t="s">
        <v>296</v>
      </c>
      <c r="G2061" t="s">
        <v>71</v>
      </c>
      <c r="H2061" t="s">
        <v>136</v>
      </c>
      <c r="I2061" t="s">
        <v>22</v>
      </c>
      <c r="J2061" t="s">
        <v>221</v>
      </c>
      <c r="K2061" t="s">
        <v>7988</v>
      </c>
      <c r="L2061" t="s">
        <v>7989</v>
      </c>
      <c r="M2061">
        <v>1.9244444439999999</v>
      </c>
      <c r="N2061">
        <v>0</v>
      </c>
      <c r="O2061">
        <v>242</v>
      </c>
      <c r="P2061">
        <v>0</v>
      </c>
      <c r="Q2061">
        <v>0</v>
      </c>
      <c r="R2061">
        <v>0</v>
      </c>
      <c r="S2061">
        <v>465.71555499999999</v>
      </c>
      <c r="T2061">
        <v>0</v>
      </c>
      <c r="U2061">
        <v>0</v>
      </c>
    </row>
    <row r="2062" spans="1:21" x14ac:dyDescent="0.25">
      <c r="A2062" t="s">
        <v>7990</v>
      </c>
      <c r="B2062">
        <v>1</v>
      </c>
      <c r="C2062" t="s">
        <v>78</v>
      </c>
      <c r="D2062" t="s">
        <v>93</v>
      </c>
      <c r="E2062" t="s">
        <v>7991</v>
      </c>
      <c r="F2062" t="s">
        <v>780</v>
      </c>
      <c r="G2062" t="s">
        <v>71</v>
      </c>
      <c r="H2062" t="s">
        <v>136</v>
      </c>
      <c r="I2062" t="s">
        <v>22</v>
      </c>
      <c r="J2062" t="s">
        <v>131</v>
      </c>
      <c r="K2062" t="s">
        <v>7992</v>
      </c>
      <c r="L2062" t="s">
        <v>7993</v>
      </c>
      <c r="M2062">
        <v>0.55083333300000004</v>
      </c>
      <c r="N2062">
        <v>0</v>
      </c>
      <c r="O2062">
        <v>217</v>
      </c>
      <c r="P2062">
        <v>0</v>
      </c>
      <c r="Q2062">
        <v>0</v>
      </c>
      <c r="R2062">
        <v>0</v>
      </c>
      <c r="S2062">
        <v>119.530833</v>
      </c>
      <c r="T2062">
        <v>0</v>
      </c>
      <c r="U2062">
        <v>0</v>
      </c>
    </row>
    <row r="2063" spans="1:21" x14ac:dyDescent="0.25">
      <c r="A2063" t="s">
        <v>7994</v>
      </c>
      <c r="B2063">
        <v>1</v>
      </c>
      <c r="C2063" t="s">
        <v>78</v>
      </c>
      <c r="D2063" t="s">
        <v>93</v>
      </c>
      <c r="E2063" t="s">
        <v>7991</v>
      </c>
      <c r="F2063" t="s">
        <v>780</v>
      </c>
      <c r="G2063" t="s">
        <v>71</v>
      </c>
      <c r="H2063" t="s">
        <v>136</v>
      </c>
      <c r="I2063" t="s">
        <v>22</v>
      </c>
      <c r="J2063" t="s">
        <v>131</v>
      </c>
      <c r="K2063" t="s">
        <v>7995</v>
      </c>
      <c r="L2063" t="s">
        <v>7996</v>
      </c>
      <c r="M2063">
        <v>0.78864722200000004</v>
      </c>
      <c r="N2063">
        <v>0</v>
      </c>
      <c r="O2063">
        <v>217</v>
      </c>
      <c r="P2063">
        <v>0</v>
      </c>
      <c r="Q2063">
        <v>0</v>
      </c>
      <c r="R2063">
        <v>0</v>
      </c>
      <c r="S2063">
        <v>171.136447</v>
      </c>
      <c r="T2063">
        <v>0</v>
      </c>
      <c r="U2063">
        <v>0</v>
      </c>
    </row>
    <row r="2064" spans="1:21" x14ac:dyDescent="0.25">
      <c r="A2064" t="s">
        <v>7997</v>
      </c>
      <c r="B2064">
        <v>1</v>
      </c>
      <c r="C2064" t="s">
        <v>78</v>
      </c>
      <c r="D2064" t="s">
        <v>94</v>
      </c>
      <c r="E2064" t="s">
        <v>7998</v>
      </c>
      <c r="F2064" t="s">
        <v>231</v>
      </c>
      <c r="G2064" t="s">
        <v>71</v>
      </c>
      <c r="H2064" t="s">
        <v>136</v>
      </c>
      <c r="I2064" t="s">
        <v>22</v>
      </c>
      <c r="J2064" t="s">
        <v>131</v>
      </c>
      <c r="K2064" t="s">
        <v>7999</v>
      </c>
      <c r="L2064" t="s">
        <v>8000</v>
      </c>
      <c r="M2064">
        <v>1.356666666</v>
      </c>
      <c r="N2064">
        <v>0</v>
      </c>
      <c r="O2064">
        <v>11</v>
      </c>
      <c r="P2064">
        <v>0</v>
      </c>
      <c r="Q2064">
        <v>0</v>
      </c>
      <c r="R2064">
        <v>0</v>
      </c>
      <c r="S2064">
        <v>14.923333</v>
      </c>
      <c r="T2064">
        <v>0</v>
      </c>
      <c r="U2064">
        <v>0</v>
      </c>
    </row>
    <row r="2065" spans="1:21" x14ac:dyDescent="0.25">
      <c r="A2065" t="s">
        <v>8001</v>
      </c>
      <c r="B2065">
        <v>1</v>
      </c>
      <c r="C2065" t="s">
        <v>78</v>
      </c>
      <c r="D2065" t="s">
        <v>98</v>
      </c>
      <c r="E2065" t="s">
        <v>7310</v>
      </c>
      <c r="F2065" t="s">
        <v>780</v>
      </c>
      <c r="G2065" t="s">
        <v>71</v>
      </c>
      <c r="H2065" t="s">
        <v>136</v>
      </c>
      <c r="I2065" t="s">
        <v>22</v>
      </c>
      <c r="J2065" t="s">
        <v>131</v>
      </c>
      <c r="K2065" t="s">
        <v>8002</v>
      </c>
      <c r="L2065" t="s">
        <v>8003</v>
      </c>
      <c r="M2065">
        <v>1.653888888</v>
      </c>
      <c r="N2065">
        <v>0</v>
      </c>
      <c r="O2065">
        <v>141</v>
      </c>
      <c r="P2065">
        <v>0</v>
      </c>
      <c r="Q2065">
        <v>0</v>
      </c>
      <c r="R2065">
        <v>0</v>
      </c>
      <c r="S2065">
        <v>233.19833299999999</v>
      </c>
      <c r="T2065">
        <v>0</v>
      </c>
      <c r="U2065">
        <v>0</v>
      </c>
    </row>
    <row r="2066" spans="1:21" x14ac:dyDescent="0.25">
      <c r="A2066" t="s">
        <v>8004</v>
      </c>
      <c r="B2066">
        <v>1</v>
      </c>
      <c r="C2066" t="s">
        <v>78</v>
      </c>
      <c r="D2066" t="s">
        <v>102</v>
      </c>
      <c r="E2066" t="s">
        <v>8005</v>
      </c>
      <c r="F2066" t="s">
        <v>231</v>
      </c>
      <c r="G2066" t="s">
        <v>71</v>
      </c>
      <c r="H2066" t="s">
        <v>136</v>
      </c>
      <c r="I2066" t="s">
        <v>22</v>
      </c>
      <c r="J2066" t="s">
        <v>131</v>
      </c>
      <c r="K2066" t="s">
        <v>8006</v>
      </c>
      <c r="L2066" t="s">
        <v>8007</v>
      </c>
      <c r="M2066">
        <v>6.7766666659999997</v>
      </c>
      <c r="N2066">
        <v>0</v>
      </c>
      <c r="O2066">
        <v>0</v>
      </c>
      <c r="P2066">
        <v>0</v>
      </c>
      <c r="Q2066">
        <v>1</v>
      </c>
      <c r="R2066">
        <v>0</v>
      </c>
      <c r="S2066">
        <v>0</v>
      </c>
      <c r="T2066">
        <v>0</v>
      </c>
      <c r="U2066">
        <v>6.7766669999999998</v>
      </c>
    </row>
    <row r="2067" spans="1:21" x14ac:dyDescent="0.25">
      <c r="A2067" t="s">
        <v>8008</v>
      </c>
      <c r="B2067">
        <v>1</v>
      </c>
      <c r="C2067" t="s">
        <v>78</v>
      </c>
      <c r="D2067" t="s">
        <v>82</v>
      </c>
      <c r="E2067" t="s">
        <v>8009</v>
      </c>
      <c r="F2067" t="s">
        <v>313</v>
      </c>
      <c r="G2067" t="s">
        <v>71</v>
      </c>
      <c r="H2067" t="s">
        <v>136</v>
      </c>
      <c r="I2067" t="s">
        <v>22</v>
      </c>
      <c r="J2067" t="s">
        <v>131</v>
      </c>
      <c r="K2067" t="s">
        <v>8010</v>
      </c>
      <c r="L2067" t="s">
        <v>8011</v>
      </c>
      <c r="M2067">
        <v>1.128055555</v>
      </c>
      <c r="N2067">
        <v>0</v>
      </c>
      <c r="O2067">
        <v>206</v>
      </c>
      <c r="P2067">
        <v>0</v>
      </c>
      <c r="Q2067">
        <v>0</v>
      </c>
      <c r="R2067">
        <v>0</v>
      </c>
      <c r="S2067">
        <v>232.37944400000001</v>
      </c>
      <c r="T2067">
        <v>0</v>
      </c>
      <c r="U2067">
        <v>0</v>
      </c>
    </row>
    <row r="2068" spans="1:21" x14ac:dyDescent="0.25">
      <c r="A2068" t="s">
        <v>8012</v>
      </c>
      <c r="B2068">
        <v>1</v>
      </c>
      <c r="C2068" t="s">
        <v>78</v>
      </c>
      <c r="D2068" t="s">
        <v>102</v>
      </c>
      <c r="E2068" t="s">
        <v>8013</v>
      </c>
      <c r="F2068" t="s">
        <v>313</v>
      </c>
      <c r="G2068" t="s">
        <v>71</v>
      </c>
      <c r="H2068" t="s">
        <v>136</v>
      </c>
      <c r="I2068" t="s">
        <v>22</v>
      </c>
      <c r="J2068" t="s">
        <v>131</v>
      </c>
      <c r="K2068" t="s">
        <v>8014</v>
      </c>
      <c r="L2068" t="s">
        <v>8015</v>
      </c>
      <c r="M2068">
        <v>0.50866</v>
      </c>
      <c r="N2068">
        <v>0</v>
      </c>
      <c r="O2068">
        <v>137</v>
      </c>
      <c r="P2068">
        <v>0</v>
      </c>
      <c r="Q2068">
        <v>0</v>
      </c>
      <c r="R2068">
        <v>0</v>
      </c>
      <c r="S2068">
        <v>69.686419999999998</v>
      </c>
      <c r="T2068">
        <v>0</v>
      </c>
      <c r="U2068">
        <v>0</v>
      </c>
    </row>
    <row r="2069" spans="1:21" x14ac:dyDescent="0.25">
      <c r="A2069" t="s">
        <v>8016</v>
      </c>
      <c r="B2069">
        <v>1</v>
      </c>
      <c r="C2069" t="s">
        <v>78</v>
      </c>
      <c r="D2069" t="s">
        <v>94</v>
      </c>
      <c r="E2069" t="s">
        <v>8017</v>
      </c>
      <c r="F2069" t="s">
        <v>847</v>
      </c>
      <c r="G2069" t="s">
        <v>71</v>
      </c>
      <c r="H2069" t="s">
        <v>136</v>
      </c>
      <c r="I2069" t="s">
        <v>22</v>
      </c>
      <c r="J2069" t="s">
        <v>131</v>
      </c>
      <c r="K2069" t="s">
        <v>8018</v>
      </c>
      <c r="L2069" t="s">
        <v>8019</v>
      </c>
      <c r="M2069">
        <v>55.716666666000002</v>
      </c>
      <c r="N2069">
        <v>0</v>
      </c>
      <c r="O2069">
        <v>1</v>
      </c>
      <c r="P2069">
        <v>0</v>
      </c>
      <c r="Q2069">
        <v>0</v>
      </c>
      <c r="R2069">
        <v>0</v>
      </c>
      <c r="S2069">
        <v>55.716667000000001</v>
      </c>
      <c r="T2069">
        <v>0</v>
      </c>
      <c r="U2069">
        <v>0</v>
      </c>
    </row>
    <row r="2070" spans="1:21" x14ac:dyDescent="0.25">
      <c r="A2070" t="s">
        <v>8020</v>
      </c>
      <c r="B2070">
        <v>1</v>
      </c>
      <c r="C2070" t="s">
        <v>78</v>
      </c>
      <c r="D2070" t="s">
        <v>101</v>
      </c>
      <c r="E2070" t="s">
        <v>8021</v>
      </c>
      <c r="F2070" t="s">
        <v>226</v>
      </c>
      <c r="G2070" t="s">
        <v>72</v>
      </c>
      <c r="H2070" t="s">
        <v>136</v>
      </c>
      <c r="I2070" t="s">
        <v>22</v>
      </c>
      <c r="J2070" t="s">
        <v>131</v>
      </c>
      <c r="K2070" t="s">
        <v>8022</v>
      </c>
      <c r="L2070" t="s">
        <v>8023</v>
      </c>
      <c r="M2070">
        <v>1.4155555550000001</v>
      </c>
      <c r="N2070">
        <v>0</v>
      </c>
      <c r="O2070">
        <v>419</v>
      </c>
      <c r="P2070">
        <v>0</v>
      </c>
      <c r="Q2070">
        <v>0</v>
      </c>
      <c r="R2070">
        <v>0</v>
      </c>
      <c r="S2070">
        <v>593.11777800000004</v>
      </c>
      <c r="T2070">
        <v>0</v>
      </c>
      <c r="U2070">
        <v>0</v>
      </c>
    </row>
    <row r="2071" spans="1:21" x14ac:dyDescent="0.25">
      <c r="A2071" t="s">
        <v>8024</v>
      </c>
      <c r="B2071">
        <v>1</v>
      </c>
      <c r="C2071" t="s">
        <v>78</v>
      </c>
      <c r="D2071" t="s">
        <v>105</v>
      </c>
      <c r="E2071" t="s">
        <v>8025</v>
      </c>
      <c r="F2071" t="s">
        <v>313</v>
      </c>
      <c r="G2071" t="s">
        <v>71</v>
      </c>
      <c r="H2071" t="s">
        <v>136</v>
      </c>
      <c r="I2071" t="s">
        <v>22</v>
      </c>
      <c r="J2071" t="s">
        <v>131</v>
      </c>
      <c r="K2071" t="s">
        <v>8026</v>
      </c>
      <c r="L2071" t="s">
        <v>8027</v>
      </c>
      <c r="M2071">
        <v>1.574166666</v>
      </c>
      <c r="N2071">
        <v>0</v>
      </c>
      <c r="O2071">
        <v>373</v>
      </c>
      <c r="P2071">
        <v>0</v>
      </c>
      <c r="Q2071">
        <v>0</v>
      </c>
      <c r="R2071">
        <v>0</v>
      </c>
      <c r="S2071">
        <v>587.16416600000002</v>
      </c>
      <c r="T2071">
        <v>0</v>
      </c>
      <c r="U2071">
        <v>0</v>
      </c>
    </row>
    <row r="2072" spans="1:21" x14ac:dyDescent="0.25">
      <c r="A2072" t="s">
        <v>8028</v>
      </c>
      <c r="B2072">
        <v>1</v>
      </c>
      <c r="C2072" t="s">
        <v>79</v>
      </c>
      <c r="D2072" t="s">
        <v>112</v>
      </c>
      <c r="E2072" t="s">
        <v>8029</v>
      </c>
      <c r="F2072" t="s">
        <v>166</v>
      </c>
      <c r="G2072" t="s">
        <v>72</v>
      </c>
      <c r="H2072" t="s">
        <v>136</v>
      </c>
      <c r="I2072" t="s">
        <v>22</v>
      </c>
      <c r="J2072" t="s">
        <v>131</v>
      </c>
      <c r="K2072" t="s">
        <v>8030</v>
      </c>
      <c r="L2072" t="s">
        <v>8031</v>
      </c>
      <c r="M2072">
        <v>0.377222222</v>
      </c>
      <c r="N2072">
        <v>0</v>
      </c>
      <c r="O2072">
        <v>1</v>
      </c>
      <c r="P2072">
        <v>0</v>
      </c>
      <c r="Q2072">
        <v>0</v>
      </c>
      <c r="R2072">
        <v>0</v>
      </c>
      <c r="S2072">
        <v>0.377222</v>
      </c>
      <c r="T2072">
        <v>0</v>
      </c>
      <c r="U2072">
        <v>0</v>
      </c>
    </row>
    <row r="2073" spans="1:21" x14ac:dyDescent="0.25">
      <c r="A2073" t="s">
        <v>8032</v>
      </c>
      <c r="B2073">
        <v>1</v>
      </c>
      <c r="C2073" t="s">
        <v>79</v>
      </c>
      <c r="D2073" t="s">
        <v>124</v>
      </c>
      <c r="E2073" t="s">
        <v>8033</v>
      </c>
      <c r="F2073" t="s">
        <v>934</v>
      </c>
      <c r="G2073" t="s">
        <v>71</v>
      </c>
      <c r="H2073" t="s">
        <v>136</v>
      </c>
      <c r="I2073" t="s">
        <v>22</v>
      </c>
      <c r="J2073" t="s">
        <v>131</v>
      </c>
      <c r="K2073" t="s">
        <v>8034</v>
      </c>
      <c r="L2073" t="s">
        <v>8035</v>
      </c>
      <c r="M2073">
        <v>1.0944444440000001</v>
      </c>
      <c r="N2073">
        <v>0</v>
      </c>
      <c r="O2073">
        <v>1</v>
      </c>
      <c r="P2073">
        <v>0</v>
      </c>
      <c r="Q2073">
        <v>0</v>
      </c>
      <c r="R2073">
        <v>0</v>
      </c>
      <c r="S2073">
        <v>1.094444</v>
      </c>
      <c r="T2073">
        <v>0</v>
      </c>
      <c r="U2073">
        <v>0</v>
      </c>
    </row>
    <row r="2074" spans="1:21" x14ac:dyDescent="0.25">
      <c r="A2074" t="s">
        <v>8036</v>
      </c>
      <c r="B2074">
        <v>1</v>
      </c>
      <c r="C2074" t="s">
        <v>78</v>
      </c>
      <c r="D2074" t="s">
        <v>85</v>
      </c>
      <c r="E2074" t="s">
        <v>8037</v>
      </c>
      <c r="F2074" t="s">
        <v>2201</v>
      </c>
      <c r="G2074" t="s">
        <v>71</v>
      </c>
      <c r="H2074" t="s">
        <v>136</v>
      </c>
      <c r="I2074" t="s">
        <v>22</v>
      </c>
      <c r="J2074" t="s">
        <v>221</v>
      </c>
      <c r="K2074" t="s">
        <v>8038</v>
      </c>
      <c r="L2074" t="s">
        <v>8039</v>
      </c>
      <c r="M2074">
        <v>1.7503397220000001</v>
      </c>
      <c r="N2074">
        <v>0</v>
      </c>
      <c r="O2074">
        <v>104</v>
      </c>
      <c r="P2074">
        <v>0</v>
      </c>
      <c r="Q2074">
        <v>0</v>
      </c>
      <c r="R2074">
        <v>0</v>
      </c>
      <c r="S2074">
        <v>182.03533100000001</v>
      </c>
      <c r="T2074">
        <v>0</v>
      </c>
      <c r="U2074">
        <v>0</v>
      </c>
    </row>
    <row r="2075" spans="1:21" x14ac:dyDescent="0.25">
      <c r="A2075" t="s">
        <v>8040</v>
      </c>
      <c r="B2075">
        <v>1</v>
      </c>
      <c r="C2075" t="s">
        <v>78</v>
      </c>
      <c r="D2075" t="s">
        <v>85</v>
      </c>
      <c r="E2075" t="s">
        <v>8041</v>
      </c>
      <c r="F2075" t="s">
        <v>2201</v>
      </c>
      <c r="G2075" t="s">
        <v>71</v>
      </c>
      <c r="H2075" t="s">
        <v>136</v>
      </c>
      <c r="I2075" t="s">
        <v>22</v>
      </c>
      <c r="J2075" t="s">
        <v>221</v>
      </c>
      <c r="K2075" t="s">
        <v>8042</v>
      </c>
      <c r="L2075" t="s">
        <v>8043</v>
      </c>
      <c r="M2075">
        <v>2.2463888879999998</v>
      </c>
      <c r="N2075">
        <v>0</v>
      </c>
      <c r="O2075">
        <v>534</v>
      </c>
      <c r="P2075">
        <v>0</v>
      </c>
      <c r="Q2075">
        <v>0</v>
      </c>
      <c r="R2075">
        <v>0</v>
      </c>
      <c r="S2075">
        <v>1199.5716660000001</v>
      </c>
      <c r="T2075">
        <v>0</v>
      </c>
      <c r="U2075">
        <v>0</v>
      </c>
    </row>
    <row r="2076" spans="1:21" x14ac:dyDescent="0.25">
      <c r="A2076" t="s">
        <v>8044</v>
      </c>
      <c r="B2076">
        <v>1</v>
      </c>
      <c r="C2076" t="s">
        <v>78</v>
      </c>
      <c r="D2076" t="s">
        <v>93</v>
      </c>
      <c r="E2076" t="s">
        <v>8045</v>
      </c>
      <c r="F2076" t="s">
        <v>231</v>
      </c>
      <c r="G2076" t="s">
        <v>71</v>
      </c>
      <c r="H2076" t="s">
        <v>136</v>
      </c>
      <c r="I2076" t="s">
        <v>22</v>
      </c>
      <c r="J2076" t="s">
        <v>131</v>
      </c>
      <c r="K2076" t="s">
        <v>8046</v>
      </c>
      <c r="L2076" t="s">
        <v>8047</v>
      </c>
      <c r="M2076">
        <v>41.759722222000001</v>
      </c>
      <c r="N2076">
        <v>0</v>
      </c>
      <c r="O2076">
        <v>4</v>
      </c>
      <c r="P2076">
        <v>0</v>
      </c>
      <c r="Q2076">
        <v>0</v>
      </c>
      <c r="R2076">
        <v>0</v>
      </c>
      <c r="S2076">
        <v>167.03888900000001</v>
      </c>
      <c r="T2076">
        <v>0</v>
      </c>
      <c r="U2076">
        <v>0</v>
      </c>
    </row>
    <row r="2077" spans="1:21" x14ac:dyDescent="0.25">
      <c r="A2077" t="s">
        <v>8048</v>
      </c>
      <c r="B2077">
        <v>1</v>
      </c>
      <c r="C2077" t="s">
        <v>78</v>
      </c>
      <c r="D2077" t="s">
        <v>80</v>
      </c>
      <c r="E2077" t="s">
        <v>8049</v>
      </c>
      <c r="F2077" t="s">
        <v>2102</v>
      </c>
      <c r="G2077" t="s">
        <v>71</v>
      </c>
      <c r="H2077" t="s">
        <v>136</v>
      </c>
      <c r="I2077" t="s">
        <v>22</v>
      </c>
      <c r="J2077" t="s">
        <v>131</v>
      </c>
      <c r="K2077" t="s">
        <v>8050</v>
      </c>
      <c r="L2077" t="s">
        <v>8051</v>
      </c>
      <c r="M2077">
        <v>0.114166666</v>
      </c>
      <c r="N2077">
        <v>0</v>
      </c>
      <c r="O2077">
        <v>131</v>
      </c>
      <c r="P2077">
        <v>0</v>
      </c>
      <c r="Q2077">
        <v>0</v>
      </c>
      <c r="R2077">
        <v>0</v>
      </c>
      <c r="S2077">
        <v>14.955833</v>
      </c>
      <c r="T2077">
        <v>0</v>
      </c>
      <c r="U2077">
        <v>0</v>
      </c>
    </row>
    <row r="2078" spans="1:21" x14ac:dyDescent="0.25">
      <c r="A2078" t="s">
        <v>8052</v>
      </c>
      <c r="B2078">
        <v>1</v>
      </c>
      <c r="C2078" t="s">
        <v>78</v>
      </c>
      <c r="D2078" t="s">
        <v>80</v>
      </c>
      <c r="E2078" t="s">
        <v>8053</v>
      </c>
      <c r="F2078" t="s">
        <v>8054</v>
      </c>
      <c r="G2078" t="s">
        <v>71</v>
      </c>
      <c r="H2078" t="s">
        <v>136</v>
      </c>
      <c r="I2078" t="s">
        <v>22</v>
      </c>
      <c r="J2078" t="s">
        <v>131</v>
      </c>
      <c r="K2078" t="s">
        <v>8055</v>
      </c>
      <c r="L2078" t="s">
        <v>8056</v>
      </c>
      <c r="M2078">
        <v>3.8747222219999999</v>
      </c>
      <c r="N2078">
        <v>0</v>
      </c>
      <c r="O2078">
        <v>165</v>
      </c>
      <c r="P2078">
        <v>0</v>
      </c>
      <c r="Q2078">
        <v>0</v>
      </c>
      <c r="R2078">
        <v>0</v>
      </c>
      <c r="S2078">
        <v>639.32916699999998</v>
      </c>
      <c r="T2078">
        <v>0</v>
      </c>
      <c r="U2078">
        <v>0</v>
      </c>
    </row>
    <row r="2079" spans="1:21" x14ac:dyDescent="0.25">
      <c r="A2079" t="s">
        <v>8057</v>
      </c>
      <c r="B2079">
        <v>1</v>
      </c>
      <c r="C2079" t="s">
        <v>78</v>
      </c>
      <c r="D2079" t="s">
        <v>87</v>
      </c>
      <c r="E2079" t="s">
        <v>8058</v>
      </c>
      <c r="F2079" t="s">
        <v>780</v>
      </c>
      <c r="G2079" t="s">
        <v>71</v>
      </c>
      <c r="H2079" t="s">
        <v>136</v>
      </c>
      <c r="I2079" t="s">
        <v>22</v>
      </c>
      <c r="J2079" t="s">
        <v>131</v>
      </c>
      <c r="K2079" t="s">
        <v>8059</v>
      </c>
      <c r="L2079" t="s">
        <v>8060</v>
      </c>
      <c r="M2079">
        <v>0.89983055499999998</v>
      </c>
      <c r="N2079">
        <v>0</v>
      </c>
      <c r="O2079">
        <v>82</v>
      </c>
      <c r="P2079">
        <v>0</v>
      </c>
      <c r="Q2079">
        <v>0</v>
      </c>
      <c r="R2079">
        <v>0</v>
      </c>
      <c r="S2079">
        <v>73.786106000000004</v>
      </c>
      <c r="T2079">
        <v>0</v>
      </c>
      <c r="U2079">
        <v>0</v>
      </c>
    </row>
    <row r="2080" spans="1:21" x14ac:dyDescent="0.25">
      <c r="A2080" t="s">
        <v>8061</v>
      </c>
      <c r="B2080">
        <v>1</v>
      </c>
      <c r="C2080" t="s">
        <v>78</v>
      </c>
      <c r="D2080" t="s">
        <v>103</v>
      </c>
      <c r="E2080" t="s">
        <v>8062</v>
      </c>
      <c r="F2080" t="s">
        <v>296</v>
      </c>
      <c r="G2080" t="s">
        <v>71</v>
      </c>
      <c r="H2080" t="s">
        <v>136</v>
      </c>
      <c r="I2080" t="s">
        <v>22</v>
      </c>
      <c r="J2080" t="s">
        <v>221</v>
      </c>
      <c r="K2080" t="s">
        <v>8063</v>
      </c>
      <c r="L2080" t="s">
        <v>8064</v>
      </c>
      <c r="M2080">
        <v>0.65459055499999996</v>
      </c>
      <c r="N2080">
        <v>0</v>
      </c>
      <c r="O2080">
        <v>178</v>
      </c>
      <c r="P2080">
        <v>0</v>
      </c>
      <c r="Q2080">
        <v>0</v>
      </c>
      <c r="R2080">
        <v>0</v>
      </c>
      <c r="S2080">
        <v>116.51711899999999</v>
      </c>
      <c r="T2080">
        <v>0</v>
      </c>
      <c r="U2080">
        <v>0</v>
      </c>
    </row>
    <row r="2081" spans="1:21" x14ac:dyDescent="0.25">
      <c r="A2081" t="s">
        <v>8065</v>
      </c>
      <c r="B2081">
        <v>1</v>
      </c>
      <c r="C2081" t="s">
        <v>78</v>
      </c>
      <c r="D2081" t="s">
        <v>103</v>
      </c>
      <c r="E2081" t="s">
        <v>8062</v>
      </c>
      <c r="F2081" t="s">
        <v>2201</v>
      </c>
      <c r="G2081" t="s">
        <v>71</v>
      </c>
      <c r="H2081" t="s">
        <v>136</v>
      </c>
      <c r="I2081" t="s">
        <v>22</v>
      </c>
      <c r="J2081" t="s">
        <v>221</v>
      </c>
      <c r="K2081" t="s">
        <v>8066</v>
      </c>
      <c r="L2081" t="s">
        <v>8067</v>
      </c>
      <c r="M2081">
        <v>1.173888888</v>
      </c>
      <c r="N2081">
        <v>0</v>
      </c>
      <c r="O2081">
        <v>178</v>
      </c>
      <c r="P2081">
        <v>0</v>
      </c>
      <c r="Q2081">
        <v>0</v>
      </c>
      <c r="R2081">
        <v>0</v>
      </c>
      <c r="S2081">
        <v>208.95222200000001</v>
      </c>
      <c r="T2081">
        <v>0</v>
      </c>
      <c r="U2081">
        <v>0</v>
      </c>
    </row>
    <row r="2082" spans="1:21" x14ac:dyDescent="0.25">
      <c r="A2082" t="s">
        <v>8068</v>
      </c>
      <c r="B2082">
        <v>1</v>
      </c>
      <c r="C2082" t="s">
        <v>79</v>
      </c>
      <c r="D2082" t="s">
        <v>119</v>
      </c>
      <c r="E2082" t="s">
        <v>8069</v>
      </c>
      <c r="F2082" t="s">
        <v>166</v>
      </c>
      <c r="G2082" t="s">
        <v>72</v>
      </c>
      <c r="H2082" t="s">
        <v>136</v>
      </c>
      <c r="I2082" t="s">
        <v>22</v>
      </c>
      <c r="J2082" t="s">
        <v>131</v>
      </c>
      <c r="K2082" t="s">
        <v>8070</v>
      </c>
      <c r="L2082" t="s">
        <v>8071</v>
      </c>
      <c r="M2082">
        <v>1.6073119440000001</v>
      </c>
      <c r="N2082">
        <v>42</v>
      </c>
      <c r="O2082">
        <v>364</v>
      </c>
      <c r="P2082">
        <v>1</v>
      </c>
      <c r="Q2082">
        <v>81</v>
      </c>
      <c r="R2082">
        <v>67.507102000000003</v>
      </c>
      <c r="S2082">
        <v>585.06154800000002</v>
      </c>
      <c r="T2082">
        <v>1.6073120000000001</v>
      </c>
      <c r="U2082">
        <v>130.19226699999999</v>
      </c>
    </row>
    <row r="2083" spans="1:21" x14ac:dyDescent="0.25">
      <c r="A2083" t="s">
        <v>8072</v>
      </c>
      <c r="B2083">
        <v>1</v>
      </c>
      <c r="C2083" t="s">
        <v>79</v>
      </c>
      <c r="D2083" t="s">
        <v>119</v>
      </c>
      <c r="E2083" t="s">
        <v>8069</v>
      </c>
      <c r="F2083" t="s">
        <v>166</v>
      </c>
      <c r="G2083" t="s">
        <v>72</v>
      </c>
      <c r="H2083" t="s">
        <v>136</v>
      </c>
      <c r="I2083" t="s">
        <v>22</v>
      </c>
      <c r="J2083" t="s">
        <v>131</v>
      </c>
      <c r="K2083" t="s">
        <v>8073</v>
      </c>
      <c r="L2083" t="s">
        <v>8074</v>
      </c>
      <c r="M2083">
        <v>0.582777777</v>
      </c>
      <c r="N2083">
        <v>42</v>
      </c>
      <c r="O2083">
        <v>373</v>
      </c>
      <c r="P2083">
        <v>1</v>
      </c>
      <c r="Q2083">
        <v>81</v>
      </c>
      <c r="R2083">
        <v>24.476666999999999</v>
      </c>
      <c r="S2083">
        <v>217.37611100000001</v>
      </c>
      <c r="T2083">
        <v>0.58277800000000002</v>
      </c>
      <c r="U2083">
        <v>47.204999999999998</v>
      </c>
    </row>
    <row r="2084" spans="1:21" x14ac:dyDescent="0.25">
      <c r="A2084" t="s">
        <v>8075</v>
      </c>
      <c r="B2084">
        <v>1</v>
      </c>
      <c r="C2084" t="s">
        <v>79</v>
      </c>
      <c r="D2084" t="s">
        <v>119</v>
      </c>
      <c r="E2084" t="s">
        <v>8069</v>
      </c>
      <c r="F2084" t="s">
        <v>166</v>
      </c>
      <c r="G2084" t="s">
        <v>72</v>
      </c>
      <c r="H2084" t="s">
        <v>136</v>
      </c>
      <c r="I2084" t="s">
        <v>22</v>
      </c>
      <c r="J2084" t="s">
        <v>131</v>
      </c>
      <c r="K2084" t="s">
        <v>8076</v>
      </c>
      <c r="L2084" t="s">
        <v>8077</v>
      </c>
      <c r="M2084">
        <v>0.77861111100000002</v>
      </c>
      <c r="N2084">
        <v>42</v>
      </c>
      <c r="O2084">
        <v>373</v>
      </c>
      <c r="P2084">
        <v>1</v>
      </c>
      <c r="Q2084">
        <v>81</v>
      </c>
      <c r="R2084">
        <v>32.701667</v>
      </c>
      <c r="S2084">
        <v>290.421944</v>
      </c>
      <c r="T2084">
        <v>0.77861100000000005</v>
      </c>
      <c r="U2084">
        <v>63.067500000000003</v>
      </c>
    </row>
    <row r="2085" spans="1:21" x14ac:dyDescent="0.25">
      <c r="A2085" t="s">
        <v>8078</v>
      </c>
      <c r="B2085">
        <v>1</v>
      </c>
      <c r="C2085" t="s">
        <v>79</v>
      </c>
      <c r="D2085" t="s">
        <v>119</v>
      </c>
      <c r="E2085" t="s">
        <v>8069</v>
      </c>
      <c r="F2085" t="s">
        <v>166</v>
      </c>
      <c r="G2085" t="s">
        <v>72</v>
      </c>
      <c r="H2085" t="s">
        <v>136</v>
      </c>
      <c r="I2085" t="s">
        <v>22</v>
      </c>
      <c r="J2085" t="s">
        <v>131</v>
      </c>
      <c r="K2085" t="s">
        <v>8079</v>
      </c>
      <c r="L2085" t="s">
        <v>8080</v>
      </c>
      <c r="M2085">
        <v>0.52749999999999997</v>
      </c>
      <c r="N2085">
        <v>42</v>
      </c>
      <c r="O2085">
        <v>373</v>
      </c>
      <c r="P2085">
        <v>1</v>
      </c>
      <c r="Q2085">
        <v>81</v>
      </c>
      <c r="R2085">
        <v>22.155000000000001</v>
      </c>
      <c r="S2085">
        <v>196.75749999999999</v>
      </c>
      <c r="T2085">
        <v>0.52749999999999997</v>
      </c>
      <c r="U2085">
        <v>42.727499999999999</v>
      </c>
    </row>
    <row r="2086" spans="1:21" x14ac:dyDescent="0.25">
      <c r="A2086" t="s">
        <v>8081</v>
      </c>
      <c r="B2086">
        <v>1</v>
      </c>
      <c r="C2086" t="s">
        <v>78</v>
      </c>
      <c r="D2086" t="s">
        <v>82</v>
      </c>
      <c r="E2086" t="s">
        <v>8082</v>
      </c>
      <c r="F2086" t="s">
        <v>847</v>
      </c>
      <c r="G2086" t="s">
        <v>71</v>
      </c>
      <c r="H2086" t="s">
        <v>136</v>
      </c>
      <c r="I2086" t="s">
        <v>22</v>
      </c>
      <c r="J2086" t="s">
        <v>131</v>
      </c>
      <c r="K2086" t="s">
        <v>8083</v>
      </c>
      <c r="L2086" t="s">
        <v>8084</v>
      </c>
      <c r="M2086">
        <v>0.29527777700000002</v>
      </c>
      <c r="N2086">
        <v>0</v>
      </c>
      <c r="O2086">
        <v>197</v>
      </c>
      <c r="P2086">
        <v>0</v>
      </c>
      <c r="Q2086">
        <v>0</v>
      </c>
      <c r="R2086">
        <v>0</v>
      </c>
      <c r="S2086">
        <v>58.169722</v>
      </c>
      <c r="T2086">
        <v>0</v>
      </c>
      <c r="U2086">
        <v>0</v>
      </c>
    </row>
    <row r="2087" spans="1:21" x14ac:dyDescent="0.25">
      <c r="A2087" t="s">
        <v>8085</v>
      </c>
      <c r="B2087">
        <v>1</v>
      </c>
      <c r="C2087" t="s">
        <v>78</v>
      </c>
      <c r="D2087" t="s">
        <v>95</v>
      </c>
      <c r="E2087" t="s">
        <v>8086</v>
      </c>
      <c r="F2087" t="s">
        <v>231</v>
      </c>
      <c r="G2087" t="s">
        <v>71</v>
      </c>
      <c r="H2087" t="s">
        <v>136</v>
      </c>
      <c r="I2087" t="s">
        <v>22</v>
      </c>
      <c r="J2087" t="s">
        <v>131</v>
      </c>
      <c r="K2087" t="s">
        <v>8087</v>
      </c>
      <c r="L2087" t="s">
        <v>8088</v>
      </c>
      <c r="M2087">
        <v>0.64694444399999995</v>
      </c>
      <c r="N2087">
        <v>0</v>
      </c>
      <c r="O2087">
        <v>0</v>
      </c>
      <c r="P2087">
        <v>0</v>
      </c>
      <c r="Q2087">
        <v>2</v>
      </c>
      <c r="R2087">
        <v>0</v>
      </c>
      <c r="S2087">
        <v>0</v>
      </c>
      <c r="T2087">
        <v>0</v>
      </c>
      <c r="U2087">
        <v>1.2938890000000001</v>
      </c>
    </row>
    <row r="2088" spans="1:21" x14ac:dyDescent="0.25">
      <c r="A2088" t="s">
        <v>8089</v>
      </c>
      <c r="B2088">
        <v>1</v>
      </c>
      <c r="C2088" t="s">
        <v>78</v>
      </c>
      <c r="D2088" t="s">
        <v>80</v>
      </c>
      <c r="E2088" t="s">
        <v>8090</v>
      </c>
      <c r="F2088" t="s">
        <v>934</v>
      </c>
      <c r="G2088" t="s">
        <v>71</v>
      </c>
      <c r="H2088" t="s">
        <v>136</v>
      </c>
      <c r="I2088" t="s">
        <v>22</v>
      </c>
      <c r="J2088" t="s">
        <v>131</v>
      </c>
      <c r="K2088" t="s">
        <v>8091</v>
      </c>
      <c r="L2088" t="s">
        <v>8092</v>
      </c>
      <c r="M2088">
        <v>1.768611111</v>
      </c>
      <c r="N2088">
        <v>0</v>
      </c>
      <c r="O2088">
        <v>2</v>
      </c>
      <c r="P2088">
        <v>0</v>
      </c>
      <c r="Q2088">
        <v>0</v>
      </c>
      <c r="R2088">
        <v>0</v>
      </c>
      <c r="S2088">
        <v>3.5372219999999999</v>
      </c>
      <c r="T2088">
        <v>0</v>
      </c>
      <c r="U2088">
        <v>0</v>
      </c>
    </row>
    <row r="2089" spans="1:21" x14ac:dyDescent="0.25">
      <c r="A2089" t="s">
        <v>8093</v>
      </c>
      <c r="B2089">
        <v>1</v>
      </c>
      <c r="C2089" t="s">
        <v>78</v>
      </c>
      <c r="D2089" t="s">
        <v>80</v>
      </c>
      <c r="E2089" t="s">
        <v>8094</v>
      </c>
      <c r="F2089" t="s">
        <v>2201</v>
      </c>
      <c r="G2089" t="s">
        <v>71</v>
      </c>
      <c r="H2089" t="s">
        <v>136</v>
      </c>
      <c r="I2089" t="s">
        <v>22</v>
      </c>
      <c r="J2089" t="s">
        <v>221</v>
      </c>
      <c r="K2089" t="s">
        <v>8095</v>
      </c>
      <c r="L2089" t="s">
        <v>8096</v>
      </c>
      <c r="M2089">
        <v>2.452179444</v>
      </c>
      <c r="N2089">
        <v>0</v>
      </c>
      <c r="O2089">
        <v>291</v>
      </c>
      <c r="P2089">
        <v>0</v>
      </c>
      <c r="Q2089">
        <v>0</v>
      </c>
      <c r="R2089">
        <v>0</v>
      </c>
      <c r="S2089">
        <v>713.58421799999996</v>
      </c>
      <c r="T2089">
        <v>0</v>
      </c>
      <c r="U2089">
        <v>0</v>
      </c>
    </row>
    <row r="2090" spans="1:21" x14ac:dyDescent="0.25">
      <c r="A2090" t="s">
        <v>8097</v>
      </c>
      <c r="B2090">
        <v>1</v>
      </c>
      <c r="C2090" t="s">
        <v>78</v>
      </c>
      <c r="D2090" t="s">
        <v>80</v>
      </c>
      <c r="E2090" t="s">
        <v>8098</v>
      </c>
      <c r="F2090" t="s">
        <v>2201</v>
      </c>
      <c r="G2090" t="s">
        <v>71</v>
      </c>
      <c r="H2090" t="s">
        <v>136</v>
      </c>
      <c r="I2090" t="s">
        <v>22</v>
      </c>
      <c r="J2090" t="s">
        <v>221</v>
      </c>
      <c r="K2090" t="s">
        <v>8099</v>
      </c>
      <c r="L2090" t="s">
        <v>8100</v>
      </c>
      <c r="M2090">
        <v>5.2367916660000002</v>
      </c>
      <c r="N2090">
        <v>0</v>
      </c>
      <c r="O2090">
        <v>372</v>
      </c>
      <c r="P2090">
        <v>0</v>
      </c>
      <c r="Q2090">
        <v>0</v>
      </c>
      <c r="R2090">
        <v>0</v>
      </c>
      <c r="S2090">
        <v>1948.0864999999999</v>
      </c>
      <c r="T2090">
        <v>0</v>
      </c>
      <c r="U2090">
        <v>0</v>
      </c>
    </row>
    <row r="2091" spans="1:21" x14ac:dyDescent="0.25">
      <c r="A2091" t="s">
        <v>8101</v>
      </c>
      <c r="B2091">
        <v>1</v>
      </c>
      <c r="C2091" t="s">
        <v>79</v>
      </c>
      <c r="D2091" t="s">
        <v>119</v>
      </c>
      <c r="E2091" t="s">
        <v>8069</v>
      </c>
      <c r="F2091" t="s">
        <v>166</v>
      </c>
      <c r="G2091" t="s">
        <v>72</v>
      </c>
      <c r="H2091" t="s">
        <v>136</v>
      </c>
      <c r="I2091" t="s">
        <v>22</v>
      </c>
      <c r="J2091" t="s">
        <v>131</v>
      </c>
      <c r="K2091" t="s">
        <v>8102</v>
      </c>
      <c r="L2091" t="s">
        <v>8103</v>
      </c>
      <c r="M2091">
        <v>0.36666666599999997</v>
      </c>
      <c r="N2091">
        <v>42</v>
      </c>
      <c r="O2091">
        <v>373</v>
      </c>
      <c r="P2091">
        <v>1</v>
      </c>
      <c r="Q2091">
        <v>81</v>
      </c>
      <c r="R2091">
        <v>15.4</v>
      </c>
      <c r="S2091">
        <v>136.76666599999999</v>
      </c>
      <c r="T2091">
        <v>0.36666700000000002</v>
      </c>
      <c r="U2091">
        <v>29.7</v>
      </c>
    </row>
    <row r="2092" spans="1:21" x14ac:dyDescent="0.25">
      <c r="A2092" t="s">
        <v>8104</v>
      </c>
      <c r="B2092">
        <v>1</v>
      </c>
      <c r="C2092" t="s">
        <v>79</v>
      </c>
      <c r="D2092" t="s">
        <v>108</v>
      </c>
      <c r="E2092" t="s">
        <v>8105</v>
      </c>
      <c r="F2092" t="s">
        <v>166</v>
      </c>
      <c r="G2092" t="s">
        <v>72</v>
      </c>
      <c r="H2092" t="s">
        <v>136</v>
      </c>
      <c r="I2092" t="s">
        <v>22</v>
      </c>
      <c r="J2092" t="s">
        <v>131</v>
      </c>
      <c r="K2092" t="s">
        <v>8106</v>
      </c>
      <c r="L2092" t="s">
        <v>8107</v>
      </c>
      <c r="M2092">
        <v>2.8461111109999999</v>
      </c>
      <c r="N2092">
        <v>0</v>
      </c>
      <c r="O2092">
        <v>63</v>
      </c>
      <c r="P2092">
        <v>134</v>
      </c>
      <c r="Q2092">
        <v>47</v>
      </c>
      <c r="R2092">
        <v>0</v>
      </c>
      <c r="S2092">
        <v>179.30500000000001</v>
      </c>
      <c r="T2092">
        <v>381.37888900000002</v>
      </c>
      <c r="U2092">
        <v>133.767222</v>
      </c>
    </row>
    <row r="2093" spans="1:21" x14ac:dyDescent="0.25">
      <c r="A2093" t="s">
        <v>8108</v>
      </c>
      <c r="B2093">
        <v>1</v>
      </c>
      <c r="C2093" t="s">
        <v>78</v>
      </c>
      <c r="D2093" t="s">
        <v>95</v>
      </c>
      <c r="E2093" t="s">
        <v>8109</v>
      </c>
      <c r="F2093" t="s">
        <v>231</v>
      </c>
      <c r="G2093" t="s">
        <v>71</v>
      </c>
      <c r="H2093" t="s">
        <v>136</v>
      </c>
      <c r="I2093" t="s">
        <v>22</v>
      </c>
      <c r="J2093" t="s">
        <v>131</v>
      </c>
      <c r="K2093" t="s">
        <v>8110</v>
      </c>
      <c r="L2093" t="s">
        <v>8111</v>
      </c>
      <c r="M2093">
        <v>1.406111111</v>
      </c>
      <c r="N2093">
        <v>0</v>
      </c>
      <c r="O2093">
        <v>1</v>
      </c>
      <c r="P2093">
        <v>0</v>
      </c>
      <c r="Q2093">
        <v>0</v>
      </c>
      <c r="R2093">
        <v>0</v>
      </c>
      <c r="S2093">
        <v>1.4061110000000001</v>
      </c>
      <c r="T2093">
        <v>0</v>
      </c>
      <c r="U2093">
        <v>0</v>
      </c>
    </row>
    <row r="2094" spans="1:21" x14ac:dyDescent="0.25">
      <c r="A2094" t="s">
        <v>8112</v>
      </c>
      <c r="B2094">
        <v>1</v>
      </c>
      <c r="C2094" t="s">
        <v>78</v>
      </c>
      <c r="D2094" t="s">
        <v>82</v>
      </c>
      <c r="E2094" t="s">
        <v>8113</v>
      </c>
      <c r="F2094" t="s">
        <v>129</v>
      </c>
      <c r="G2094" t="s">
        <v>72</v>
      </c>
      <c r="H2094" t="s">
        <v>136</v>
      </c>
      <c r="I2094" t="s">
        <v>22</v>
      </c>
      <c r="J2094" t="s">
        <v>131</v>
      </c>
      <c r="K2094" t="s">
        <v>8114</v>
      </c>
      <c r="L2094" t="s">
        <v>8115</v>
      </c>
      <c r="M2094">
        <v>0.193611111</v>
      </c>
      <c r="N2094">
        <v>0</v>
      </c>
      <c r="O2094">
        <v>3632</v>
      </c>
      <c r="P2094">
        <v>0</v>
      </c>
      <c r="Q2094">
        <v>21</v>
      </c>
      <c r="R2094">
        <v>0</v>
      </c>
      <c r="S2094">
        <v>703.19555500000001</v>
      </c>
      <c r="T2094">
        <v>0</v>
      </c>
      <c r="U2094">
        <v>4.0658329999999996</v>
      </c>
    </row>
    <row r="2095" spans="1:21" x14ac:dyDescent="0.25">
      <c r="A2095" t="s">
        <v>8116</v>
      </c>
      <c r="B2095">
        <v>1</v>
      </c>
      <c r="C2095" t="s">
        <v>78</v>
      </c>
      <c r="D2095" t="s">
        <v>82</v>
      </c>
      <c r="E2095" t="s">
        <v>8117</v>
      </c>
      <c r="F2095" t="s">
        <v>934</v>
      </c>
      <c r="G2095" t="s">
        <v>71</v>
      </c>
      <c r="H2095" t="s">
        <v>136</v>
      </c>
      <c r="I2095" t="s">
        <v>22</v>
      </c>
      <c r="J2095" t="s">
        <v>131</v>
      </c>
      <c r="K2095" t="s">
        <v>8118</v>
      </c>
      <c r="L2095" t="s">
        <v>8119</v>
      </c>
      <c r="M2095">
        <v>2.278888888</v>
      </c>
      <c r="N2095">
        <v>0</v>
      </c>
      <c r="O2095">
        <v>21</v>
      </c>
      <c r="P2095">
        <v>0</v>
      </c>
      <c r="Q2095">
        <v>0</v>
      </c>
      <c r="R2095">
        <v>0</v>
      </c>
      <c r="S2095">
        <v>47.856667000000002</v>
      </c>
      <c r="T2095">
        <v>0</v>
      </c>
      <c r="U2095">
        <v>0</v>
      </c>
    </row>
    <row r="2096" spans="1:21" x14ac:dyDescent="0.25">
      <c r="A2096" t="s">
        <v>8120</v>
      </c>
      <c r="B2096">
        <v>1</v>
      </c>
      <c r="C2096" t="s">
        <v>78</v>
      </c>
      <c r="D2096" t="s">
        <v>82</v>
      </c>
      <c r="E2096" t="s">
        <v>8121</v>
      </c>
      <c r="F2096" t="s">
        <v>231</v>
      </c>
      <c r="G2096" t="s">
        <v>71</v>
      </c>
      <c r="H2096" t="s">
        <v>136</v>
      </c>
      <c r="I2096" t="s">
        <v>22</v>
      </c>
      <c r="J2096" t="s">
        <v>131</v>
      </c>
      <c r="K2096" t="s">
        <v>8122</v>
      </c>
      <c r="L2096" t="s">
        <v>8123</v>
      </c>
      <c r="M2096">
        <v>0.79805555500000003</v>
      </c>
      <c r="N2096">
        <v>0</v>
      </c>
      <c r="O2096">
        <v>3</v>
      </c>
      <c r="P2096">
        <v>0</v>
      </c>
      <c r="Q2096">
        <v>0</v>
      </c>
      <c r="R2096">
        <v>0</v>
      </c>
      <c r="S2096">
        <v>2.3941669999999999</v>
      </c>
      <c r="T2096">
        <v>0</v>
      </c>
      <c r="U2096">
        <v>0</v>
      </c>
    </row>
    <row r="2097" spans="1:21" x14ac:dyDescent="0.25">
      <c r="A2097" t="s">
        <v>8124</v>
      </c>
      <c r="B2097">
        <v>1</v>
      </c>
      <c r="C2097" t="s">
        <v>78</v>
      </c>
      <c r="D2097" t="s">
        <v>82</v>
      </c>
      <c r="E2097" t="s">
        <v>8125</v>
      </c>
      <c r="F2097" t="s">
        <v>362</v>
      </c>
      <c r="G2097" t="s">
        <v>71</v>
      </c>
      <c r="H2097" t="s">
        <v>136</v>
      </c>
      <c r="I2097" t="s">
        <v>22</v>
      </c>
      <c r="J2097" t="s">
        <v>131</v>
      </c>
      <c r="K2097" t="s">
        <v>8126</v>
      </c>
      <c r="L2097" t="s">
        <v>8127</v>
      </c>
      <c r="M2097">
        <v>0.39201944399999999</v>
      </c>
      <c r="N2097">
        <v>0</v>
      </c>
      <c r="O2097">
        <v>740</v>
      </c>
      <c r="P2097">
        <v>0</v>
      </c>
      <c r="Q2097">
        <v>0</v>
      </c>
      <c r="R2097">
        <v>0</v>
      </c>
      <c r="S2097">
        <v>290.09438899999998</v>
      </c>
      <c r="T2097">
        <v>0</v>
      </c>
      <c r="U2097">
        <v>0</v>
      </c>
    </row>
    <row r="2098" spans="1:21" x14ac:dyDescent="0.25">
      <c r="A2098" t="s">
        <v>8128</v>
      </c>
      <c r="B2098">
        <v>1</v>
      </c>
      <c r="C2098" t="s">
        <v>78</v>
      </c>
      <c r="D2098" t="s">
        <v>93</v>
      </c>
      <c r="E2098" t="s">
        <v>8129</v>
      </c>
      <c r="F2098" t="s">
        <v>847</v>
      </c>
      <c r="G2098" t="s">
        <v>71</v>
      </c>
      <c r="H2098" t="s">
        <v>136</v>
      </c>
      <c r="I2098" t="s">
        <v>22</v>
      </c>
      <c r="J2098" t="s">
        <v>131</v>
      </c>
      <c r="K2098" t="s">
        <v>8130</v>
      </c>
      <c r="L2098" t="s">
        <v>8131</v>
      </c>
      <c r="M2098">
        <v>5.71</v>
      </c>
      <c r="N2098">
        <v>0</v>
      </c>
      <c r="O2098">
        <v>13</v>
      </c>
      <c r="P2098">
        <v>0</v>
      </c>
      <c r="Q2098">
        <v>0</v>
      </c>
      <c r="R2098">
        <v>0</v>
      </c>
      <c r="S2098">
        <v>74.23</v>
      </c>
      <c r="T2098">
        <v>0</v>
      </c>
      <c r="U2098">
        <v>0</v>
      </c>
    </row>
    <row r="2099" spans="1:21" x14ac:dyDescent="0.25">
      <c r="A2099" t="s">
        <v>8132</v>
      </c>
      <c r="B2099">
        <v>1</v>
      </c>
      <c r="C2099" t="s">
        <v>79</v>
      </c>
      <c r="D2099" t="s">
        <v>114</v>
      </c>
      <c r="E2099" t="s">
        <v>8133</v>
      </c>
      <c r="F2099" t="s">
        <v>296</v>
      </c>
      <c r="G2099" t="s">
        <v>71</v>
      </c>
      <c r="H2099" t="s">
        <v>136</v>
      </c>
      <c r="I2099" t="s">
        <v>22</v>
      </c>
      <c r="J2099" t="s">
        <v>221</v>
      </c>
      <c r="K2099" t="s">
        <v>5153</v>
      </c>
      <c r="L2099" t="s">
        <v>8134</v>
      </c>
      <c r="M2099">
        <v>6.2125000000000004</v>
      </c>
      <c r="N2099">
        <v>0</v>
      </c>
      <c r="O2099">
        <v>124</v>
      </c>
      <c r="P2099">
        <v>0</v>
      </c>
      <c r="Q2099">
        <v>0</v>
      </c>
      <c r="R2099">
        <v>0</v>
      </c>
      <c r="S2099">
        <v>770.35</v>
      </c>
      <c r="T2099">
        <v>0</v>
      </c>
      <c r="U2099">
        <v>0</v>
      </c>
    </row>
    <row r="2100" spans="1:21" x14ac:dyDescent="0.25">
      <c r="A2100" t="s">
        <v>8135</v>
      </c>
      <c r="B2100">
        <v>1</v>
      </c>
      <c r="C2100" t="s">
        <v>79</v>
      </c>
      <c r="D2100" t="s">
        <v>114</v>
      </c>
      <c r="E2100" t="s">
        <v>8136</v>
      </c>
      <c r="F2100" t="s">
        <v>231</v>
      </c>
      <c r="G2100" t="s">
        <v>71</v>
      </c>
      <c r="H2100" t="s">
        <v>136</v>
      </c>
      <c r="I2100" t="s">
        <v>22</v>
      </c>
      <c r="J2100" t="s">
        <v>131</v>
      </c>
      <c r="K2100" t="s">
        <v>8137</v>
      </c>
      <c r="L2100" t="s">
        <v>8138</v>
      </c>
      <c r="M2100">
        <v>1.913611111</v>
      </c>
      <c r="N2100">
        <v>0</v>
      </c>
      <c r="O2100">
        <v>1</v>
      </c>
      <c r="P2100">
        <v>0</v>
      </c>
      <c r="Q2100">
        <v>0</v>
      </c>
      <c r="R2100">
        <v>0</v>
      </c>
      <c r="S2100">
        <v>1.913611</v>
      </c>
      <c r="T2100">
        <v>0</v>
      </c>
      <c r="U2100">
        <v>0</v>
      </c>
    </row>
    <row r="2101" spans="1:21" x14ac:dyDescent="0.25">
      <c r="A2101" t="s">
        <v>8139</v>
      </c>
      <c r="B2101">
        <v>1</v>
      </c>
      <c r="C2101" t="s">
        <v>78</v>
      </c>
      <c r="D2101" t="s">
        <v>85</v>
      </c>
      <c r="E2101" t="s">
        <v>8140</v>
      </c>
      <c r="F2101" t="s">
        <v>362</v>
      </c>
      <c r="G2101" t="s">
        <v>71</v>
      </c>
      <c r="H2101" t="s">
        <v>136</v>
      </c>
      <c r="I2101" t="s">
        <v>22</v>
      </c>
      <c r="J2101" t="s">
        <v>131</v>
      </c>
      <c r="K2101" t="s">
        <v>8141</v>
      </c>
      <c r="L2101" t="s">
        <v>8142</v>
      </c>
      <c r="M2101">
        <v>1.130833333</v>
      </c>
      <c r="N2101">
        <v>0</v>
      </c>
      <c r="O2101">
        <v>14</v>
      </c>
      <c r="P2101">
        <v>0</v>
      </c>
      <c r="Q2101">
        <v>0</v>
      </c>
      <c r="R2101">
        <v>0</v>
      </c>
      <c r="S2101">
        <v>15.831666999999999</v>
      </c>
      <c r="T2101">
        <v>0</v>
      </c>
      <c r="U2101">
        <v>0</v>
      </c>
    </row>
    <row r="2102" spans="1:21" x14ac:dyDescent="0.25">
      <c r="A2102" t="s">
        <v>8143</v>
      </c>
      <c r="B2102">
        <v>1</v>
      </c>
      <c r="C2102" t="s">
        <v>79</v>
      </c>
      <c r="D2102" t="s">
        <v>114</v>
      </c>
      <c r="E2102" t="s">
        <v>8144</v>
      </c>
      <c r="F2102" t="s">
        <v>847</v>
      </c>
      <c r="G2102" t="s">
        <v>71</v>
      </c>
      <c r="H2102" t="s">
        <v>136</v>
      </c>
      <c r="I2102" t="s">
        <v>22</v>
      </c>
      <c r="J2102" t="s">
        <v>131</v>
      </c>
      <c r="K2102" t="s">
        <v>8145</v>
      </c>
      <c r="L2102" t="s">
        <v>8146</v>
      </c>
      <c r="M2102">
        <v>0.71250000000000002</v>
      </c>
      <c r="N2102">
        <v>0</v>
      </c>
      <c r="O2102">
        <v>1</v>
      </c>
      <c r="P2102">
        <v>0</v>
      </c>
      <c r="Q2102">
        <v>0</v>
      </c>
      <c r="R2102">
        <v>0</v>
      </c>
      <c r="S2102">
        <v>0.71250000000000002</v>
      </c>
      <c r="T2102">
        <v>0</v>
      </c>
      <c r="U2102">
        <v>0</v>
      </c>
    </row>
    <row r="2103" spans="1:21" x14ac:dyDescent="0.25">
      <c r="A2103" t="s">
        <v>8147</v>
      </c>
      <c r="B2103">
        <v>1</v>
      </c>
      <c r="C2103" t="s">
        <v>78</v>
      </c>
      <c r="D2103" t="s">
        <v>95</v>
      </c>
      <c r="E2103" t="s">
        <v>8148</v>
      </c>
      <c r="F2103" t="s">
        <v>847</v>
      </c>
      <c r="G2103" t="s">
        <v>71</v>
      </c>
      <c r="H2103" t="s">
        <v>136</v>
      </c>
      <c r="I2103" t="s">
        <v>22</v>
      </c>
      <c r="J2103" t="s">
        <v>131</v>
      </c>
      <c r="K2103" t="s">
        <v>8149</v>
      </c>
      <c r="L2103" t="s">
        <v>8150</v>
      </c>
      <c r="M2103">
        <v>3.0274999999999999</v>
      </c>
      <c r="N2103">
        <v>0</v>
      </c>
      <c r="O2103">
        <v>1</v>
      </c>
      <c r="P2103">
        <v>0</v>
      </c>
      <c r="Q2103">
        <v>0</v>
      </c>
      <c r="R2103">
        <v>0</v>
      </c>
      <c r="S2103">
        <v>3.0274999999999999</v>
      </c>
      <c r="T2103">
        <v>0</v>
      </c>
      <c r="U2103">
        <v>0</v>
      </c>
    </row>
    <row r="2104" spans="1:21" x14ac:dyDescent="0.25">
      <c r="A2104" t="s">
        <v>8151</v>
      </c>
      <c r="B2104">
        <v>1</v>
      </c>
      <c r="C2104" t="s">
        <v>78</v>
      </c>
      <c r="D2104" t="s">
        <v>98</v>
      </c>
      <c r="E2104" t="s">
        <v>8152</v>
      </c>
      <c r="F2104" t="s">
        <v>231</v>
      </c>
      <c r="G2104" t="s">
        <v>71</v>
      </c>
      <c r="H2104" t="s">
        <v>136</v>
      </c>
      <c r="I2104" t="s">
        <v>22</v>
      </c>
      <c r="J2104" t="s">
        <v>131</v>
      </c>
      <c r="K2104" t="s">
        <v>8153</v>
      </c>
      <c r="L2104" t="s">
        <v>8154</v>
      </c>
      <c r="M2104">
        <v>1.9950000000000001</v>
      </c>
      <c r="N2104">
        <v>0</v>
      </c>
      <c r="O2104">
        <v>1</v>
      </c>
      <c r="P2104">
        <v>0</v>
      </c>
      <c r="Q2104">
        <v>0</v>
      </c>
      <c r="R2104">
        <v>0</v>
      </c>
      <c r="S2104">
        <v>1.9950000000000001</v>
      </c>
      <c r="T2104">
        <v>0</v>
      </c>
      <c r="U2104">
        <v>0</v>
      </c>
    </row>
    <row r="2105" spans="1:21" x14ac:dyDescent="0.25">
      <c r="A2105" t="s">
        <v>8155</v>
      </c>
      <c r="B2105">
        <v>1</v>
      </c>
      <c r="C2105" t="s">
        <v>78</v>
      </c>
      <c r="D2105" t="s">
        <v>98</v>
      </c>
      <c r="E2105" t="s">
        <v>8156</v>
      </c>
      <c r="F2105" t="s">
        <v>231</v>
      </c>
      <c r="G2105" t="s">
        <v>71</v>
      </c>
      <c r="H2105" t="s">
        <v>136</v>
      </c>
      <c r="I2105" t="s">
        <v>22</v>
      </c>
      <c r="J2105" t="s">
        <v>131</v>
      </c>
      <c r="K2105" t="s">
        <v>8157</v>
      </c>
      <c r="L2105" t="s">
        <v>8158</v>
      </c>
      <c r="M2105">
        <v>1.5833333329999999</v>
      </c>
      <c r="N2105">
        <v>0</v>
      </c>
      <c r="O2105">
        <v>2</v>
      </c>
      <c r="P2105">
        <v>0</v>
      </c>
      <c r="Q2105">
        <v>0</v>
      </c>
      <c r="R2105">
        <v>0</v>
      </c>
      <c r="S2105">
        <v>3.1666669999999999</v>
      </c>
      <c r="T2105">
        <v>0</v>
      </c>
      <c r="U2105">
        <v>0</v>
      </c>
    </row>
    <row r="2106" spans="1:21" x14ac:dyDescent="0.25">
      <c r="A2106" t="s">
        <v>8159</v>
      </c>
      <c r="B2106">
        <v>1</v>
      </c>
      <c r="C2106" t="s">
        <v>78</v>
      </c>
      <c r="D2106" t="s">
        <v>95</v>
      </c>
      <c r="E2106" t="s">
        <v>8160</v>
      </c>
      <c r="F2106" t="s">
        <v>313</v>
      </c>
      <c r="G2106" t="s">
        <v>71</v>
      </c>
      <c r="H2106" t="s">
        <v>136</v>
      </c>
      <c r="I2106" t="s">
        <v>22</v>
      </c>
      <c r="J2106" t="s">
        <v>131</v>
      </c>
      <c r="K2106" t="s">
        <v>8161</v>
      </c>
      <c r="L2106" t="s">
        <v>8162</v>
      </c>
      <c r="M2106">
        <v>1.1797222220000001</v>
      </c>
      <c r="N2106">
        <v>0</v>
      </c>
      <c r="O2106">
        <v>47</v>
      </c>
      <c r="P2106">
        <v>0</v>
      </c>
      <c r="Q2106">
        <v>0</v>
      </c>
      <c r="R2106">
        <v>0</v>
      </c>
      <c r="S2106">
        <v>55.446944000000002</v>
      </c>
      <c r="T2106">
        <v>0</v>
      </c>
      <c r="U2106">
        <v>0</v>
      </c>
    </row>
    <row r="2107" spans="1:21" x14ac:dyDescent="0.25">
      <c r="A2107" t="s">
        <v>8163</v>
      </c>
      <c r="B2107">
        <v>1</v>
      </c>
      <c r="C2107" t="s">
        <v>79</v>
      </c>
      <c r="D2107" t="s">
        <v>114</v>
      </c>
      <c r="E2107" t="s">
        <v>8164</v>
      </c>
      <c r="F2107" t="s">
        <v>231</v>
      </c>
      <c r="G2107" t="s">
        <v>71</v>
      </c>
      <c r="H2107" t="s">
        <v>136</v>
      </c>
      <c r="I2107" t="s">
        <v>22</v>
      </c>
      <c r="J2107" t="s">
        <v>131</v>
      </c>
      <c r="K2107" t="s">
        <v>8165</v>
      </c>
      <c r="L2107" t="s">
        <v>8166</v>
      </c>
      <c r="M2107">
        <v>1.2513888879999999</v>
      </c>
      <c r="N2107">
        <v>0</v>
      </c>
      <c r="O2107">
        <v>1</v>
      </c>
      <c r="P2107">
        <v>0</v>
      </c>
      <c r="Q2107">
        <v>0</v>
      </c>
      <c r="R2107">
        <v>0</v>
      </c>
      <c r="S2107">
        <v>1.2513890000000001</v>
      </c>
      <c r="T2107">
        <v>0</v>
      </c>
      <c r="U2107">
        <v>0</v>
      </c>
    </row>
    <row r="2108" spans="1:21" x14ac:dyDescent="0.25">
      <c r="A2108" t="s">
        <v>8167</v>
      </c>
      <c r="B2108">
        <v>1</v>
      </c>
      <c r="C2108" t="s">
        <v>79</v>
      </c>
      <c r="D2108" t="s">
        <v>114</v>
      </c>
      <c r="E2108" t="s">
        <v>8168</v>
      </c>
      <c r="F2108" t="s">
        <v>231</v>
      </c>
      <c r="G2108" t="s">
        <v>71</v>
      </c>
      <c r="H2108" t="s">
        <v>136</v>
      </c>
      <c r="I2108" t="s">
        <v>22</v>
      </c>
      <c r="J2108" t="s">
        <v>131</v>
      </c>
      <c r="K2108" t="s">
        <v>8169</v>
      </c>
      <c r="L2108" t="s">
        <v>8170</v>
      </c>
      <c r="M2108">
        <v>0.98611111100000004</v>
      </c>
      <c r="N2108">
        <v>0</v>
      </c>
      <c r="O2108">
        <v>1</v>
      </c>
      <c r="P2108">
        <v>0</v>
      </c>
      <c r="Q2108">
        <v>0</v>
      </c>
      <c r="R2108">
        <v>0</v>
      </c>
      <c r="S2108">
        <v>0.98611099999999996</v>
      </c>
      <c r="T2108">
        <v>0</v>
      </c>
      <c r="U2108">
        <v>0</v>
      </c>
    </row>
    <row r="2109" spans="1:21" x14ac:dyDescent="0.25">
      <c r="A2109" t="s">
        <v>8171</v>
      </c>
      <c r="B2109">
        <v>1</v>
      </c>
      <c r="C2109" t="s">
        <v>79</v>
      </c>
      <c r="D2109" t="s">
        <v>114</v>
      </c>
      <c r="E2109" t="s">
        <v>8172</v>
      </c>
      <c r="F2109" t="s">
        <v>934</v>
      </c>
      <c r="G2109" t="s">
        <v>71</v>
      </c>
      <c r="H2109" t="s">
        <v>136</v>
      </c>
      <c r="I2109" t="s">
        <v>22</v>
      </c>
      <c r="J2109" t="s">
        <v>131</v>
      </c>
      <c r="K2109" t="s">
        <v>8173</v>
      </c>
      <c r="L2109" t="s">
        <v>8174</v>
      </c>
      <c r="M2109">
        <v>1.2436111110000001</v>
      </c>
      <c r="N2109">
        <v>0</v>
      </c>
      <c r="O2109">
        <v>1</v>
      </c>
      <c r="P2109">
        <v>0</v>
      </c>
      <c r="Q2109">
        <v>0</v>
      </c>
      <c r="R2109">
        <v>0</v>
      </c>
      <c r="S2109">
        <v>1.243611</v>
      </c>
      <c r="T2109">
        <v>0</v>
      </c>
      <c r="U2109">
        <v>0</v>
      </c>
    </row>
    <row r="2110" spans="1:21" x14ac:dyDescent="0.25">
      <c r="A2110" t="s">
        <v>8175</v>
      </c>
      <c r="B2110">
        <v>1</v>
      </c>
      <c r="C2110" t="s">
        <v>79</v>
      </c>
      <c r="D2110" t="s">
        <v>114</v>
      </c>
      <c r="E2110" t="s">
        <v>8176</v>
      </c>
      <c r="F2110" t="s">
        <v>231</v>
      </c>
      <c r="G2110" t="s">
        <v>71</v>
      </c>
      <c r="H2110" t="s">
        <v>136</v>
      </c>
      <c r="I2110" t="s">
        <v>22</v>
      </c>
      <c r="J2110" t="s">
        <v>131</v>
      </c>
      <c r="K2110" t="s">
        <v>8177</v>
      </c>
      <c r="L2110" t="s">
        <v>8178</v>
      </c>
      <c r="M2110">
        <v>1.562777777</v>
      </c>
      <c r="N2110">
        <v>0</v>
      </c>
      <c r="O2110">
        <v>2</v>
      </c>
      <c r="P2110">
        <v>0</v>
      </c>
      <c r="Q2110">
        <v>0</v>
      </c>
      <c r="R2110">
        <v>0</v>
      </c>
      <c r="S2110">
        <v>3.125556</v>
      </c>
      <c r="T2110">
        <v>0</v>
      </c>
      <c r="U2110">
        <v>0</v>
      </c>
    </row>
    <row r="2111" spans="1:21" x14ac:dyDescent="0.25">
      <c r="A2111" t="s">
        <v>8179</v>
      </c>
      <c r="B2111">
        <v>1</v>
      </c>
      <c r="C2111" t="s">
        <v>78</v>
      </c>
      <c r="D2111" t="s">
        <v>82</v>
      </c>
      <c r="E2111" t="s">
        <v>8180</v>
      </c>
      <c r="F2111" t="s">
        <v>313</v>
      </c>
      <c r="G2111" t="s">
        <v>71</v>
      </c>
      <c r="H2111" t="s">
        <v>136</v>
      </c>
      <c r="I2111" t="s">
        <v>22</v>
      </c>
      <c r="J2111" t="s">
        <v>131</v>
      </c>
      <c r="K2111" t="s">
        <v>8181</v>
      </c>
      <c r="L2111" t="s">
        <v>8182</v>
      </c>
      <c r="M2111">
        <v>2.1580555549999998</v>
      </c>
      <c r="N2111">
        <v>0</v>
      </c>
      <c r="O2111">
        <v>93</v>
      </c>
      <c r="P2111">
        <v>0</v>
      </c>
      <c r="Q2111">
        <v>0</v>
      </c>
      <c r="R2111">
        <v>0</v>
      </c>
      <c r="S2111">
        <v>200.69916699999999</v>
      </c>
      <c r="T2111">
        <v>0</v>
      </c>
      <c r="U2111">
        <v>0</v>
      </c>
    </row>
    <row r="2112" spans="1:21" x14ac:dyDescent="0.25">
      <c r="A2112" t="s">
        <v>8183</v>
      </c>
      <c r="B2112">
        <v>1</v>
      </c>
      <c r="C2112" t="s">
        <v>78</v>
      </c>
      <c r="D2112" t="s">
        <v>82</v>
      </c>
      <c r="E2112" t="s">
        <v>8184</v>
      </c>
      <c r="F2112" t="s">
        <v>313</v>
      </c>
      <c r="G2112" t="s">
        <v>71</v>
      </c>
      <c r="H2112" t="s">
        <v>136</v>
      </c>
      <c r="I2112" t="s">
        <v>22</v>
      </c>
      <c r="J2112" t="s">
        <v>131</v>
      </c>
      <c r="K2112" t="s">
        <v>8185</v>
      </c>
      <c r="L2112" t="s">
        <v>8186</v>
      </c>
      <c r="M2112">
        <v>1.534444444</v>
      </c>
      <c r="N2112">
        <v>0</v>
      </c>
      <c r="O2112">
        <v>90</v>
      </c>
      <c r="P2112">
        <v>0</v>
      </c>
      <c r="Q2112">
        <v>0</v>
      </c>
      <c r="R2112">
        <v>0</v>
      </c>
      <c r="S2112">
        <v>138.1</v>
      </c>
      <c r="T2112">
        <v>0</v>
      </c>
      <c r="U2112">
        <v>0</v>
      </c>
    </row>
    <row r="2113" spans="1:21" x14ac:dyDescent="0.25">
      <c r="A2113" t="s">
        <v>8187</v>
      </c>
      <c r="B2113">
        <v>1</v>
      </c>
      <c r="C2113" t="s">
        <v>78</v>
      </c>
      <c r="D2113" t="s">
        <v>82</v>
      </c>
      <c r="E2113" t="s">
        <v>8184</v>
      </c>
      <c r="F2113" t="s">
        <v>313</v>
      </c>
      <c r="G2113" t="s">
        <v>71</v>
      </c>
      <c r="H2113" t="s">
        <v>136</v>
      </c>
      <c r="I2113" t="s">
        <v>22</v>
      </c>
      <c r="J2113" t="s">
        <v>131</v>
      </c>
      <c r="K2113" t="s">
        <v>8188</v>
      </c>
      <c r="L2113" t="s">
        <v>8189</v>
      </c>
      <c r="M2113">
        <v>1.1202777770000001</v>
      </c>
      <c r="N2113">
        <v>0</v>
      </c>
      <c r="O2113">
        <v>90</v>
      </c>
      <c r="P2113">
        <v>0</v>
      </c>
      <c r="Q2113">
        <v>0</v>
      </c>
      <c r="R2113">
        <v>0</v>
      </c>
      <c r="S2113">
        <v>100.825</v>
      </c>
      <c r="T2113">
        <v>0</v>
      </c>
      <c r="U2113">
        <v>0</v>
      </c>
    </row>
    <row r="2114" spans="1:21" x14ac:dyDescent="0.25">
      <c r="A2114" t="s">
        <v>8190</v>
      </c>
      <c r="B2114">
        <v>1</v>
      </c>
      <c r="C2114" t="s">
        <v>78</v>
      </c>
      <c r="D2114" t="s">
        <v>85</v>
      </c>
      <c r="E2114" t="s">
        <v>8191</v>
      </c>
      <c r="F2114" t="s">
        <v>2201</v>
      </c>
      <c r="G2114" t="s">
        <v>71</v>
      </c>
      <c r="H2114" t="s">
        <v>136</v>
      </c>
      <c r="I2114" t="s">
        <v>22</v>
      </c>
      <c r="J2114" t="s">
        <v>221</v>
      </c>
      <c r="K2114" t="s">
        <v>8192</v>
      </c>
      <c r="L2114" t="s">
        <v>8193</v>
      </c>
      <c r="M2114">
        <v>2.3036111109999999</v>
      </c>
      <c r="N2114">
        <v>0</v>
      </c>
      <c r="O2114">
        <v>120</v>
      </c>
      <c r="P2114">
        <v>0</v>
      </c>
      <c r="Q2114">
        <v>0</v>
      </c>
      <c r="R2114">
        <v>0</v>
      </c>
      <c r="S2114">
        <v>276.433333</v>
      </c>
      <c r="T2114">
        <v>0</v>
      </c>
      <c r="U2114">
        <v>0</v>
      </c>
    </row>
    <row r="2115" spans="1:21" x14ac:dyDescent="0.25">
      <c r="A2115" t="s">
        <v>8194</v>
      </c>
      <c r="B2115">
        <v>1</v>
      </c>
      <c r="C2115" t="s">
        <v>78</v>
      </c>
      <c r="D2115" t="s">
        <v>82</v>
      </c>
      <c r="E2115" t="s">
        <v>8195</v>
      </c>
      <c r="F2115" t="s">
        <v>247</v>
      </c>
      <c r="G2115" t="s">
        <v>71</v>
      </c>
      <c r="H2115" t="s">
        <v>136</v>
      </c>
      <c r="I2115" t="s">
        <v>22</v>
      </c>
      <c r="J2115" t="s">
        <v>221</v>
      </c>
      <c r="K2115" t="s">
        <v>8196</v>
      </c>
      <c r="L2115" t="s">
        <v>8197</v>
      </c>
      <c r="M2115">
        <v>6.8674999999999997</v>
      </c>
      <c r="N2115">
        <v>0</v>
      </c>
      <c r="O2115">
        <v>438</v>
      </c>
      <c r="P2115">
        <v>0</v>
      </c>
      <c r="Q2115">
        <v>3</v>
      </c>
      <c r="R2115">
        <v>0</v>
      </c>
      <c r="S2115">
        <v>3007.9650000000001</v>
      </c>
      <c r="T2115">
        <v>0</v>
      </c>
      <c r="U2115">
        <v>20.602499999999999</v>
      </c>
    </row>
    <row r="2116" spans="1:21" x14ac:dyDescent="0.25">
      <c r="A2116" t="s">
        <v>8198</v>
      </c>
      <c r="B2116">
        <v>1</v>
      </c>
      <c r="C2116" t="s">
        <v>79</v>
      </c>
      <c r="D2116" t="s">
        <v>121</v>
      </c>
      <c r="E2116" t="s">
        <v>8199</v>
      </c>
      <c r="F2116" t="s">
        <v>231</v>
      </c>
      <c r="G2116" t="s">
        <v>71</v>
      </c>
      <c r="H2116" t="s">
        <v>136</v>
      </c>
      <c r="I2116" t="s">
        <v>22</v>
      </c>
      <c r="J2116" t="s">
        <v>131</v>
      </c>
      <c r="K2116" t="s">
        <v>8200</v>
      </c>
      <c r="L2116" t="s">
        <v>8201</v>
      </c>
      <c r="M2116">
        <v>0.55388888800000002</v>
      </c>
      <c r="N2116">
        <v>0</v>
      </c>
      <c r="O2116">
        <v>1</v>
      </c>
      <c r="P2116">
        <v>0</v>
      </c>
      <c r="Q2116">
        <v>0</v>
      </c>
      <c r="R2116">
        <v>0</v>
      </c>
      <c r="S2116">
        <v>0.55388899999999996</v>
      </c>
      <c r="T2116">
        <v>0</v>
      </c>
      <c r="U2116">
        <v>0</v>
      </c>
    </row>
    <row r="2117" spans="1:21" x14ac:dyDescent="0.25">
      <c r="A2117" t="s">
        <v>8202</v>
      </c>
      <c r="B2117">
        <v>1</v>
      </c>
      <c r="C2117" t="s">
        <v>78</v>
      </c>
      <c r="D2117" t="s">
        <v>82</v>
      </c>
      <c r="E2117" t="s">
        <v>8203</v>
      </c>
      <c r="F2117" t="s">
        <v>231</v>
      </c>
      <c r="G2117" t="s">
        <v>71</v>
      </c>
      <c r="H2117" t="s">
        <v>136</v>
      </c>
      <c r="I2117" t="s">
        <v>22</v>
      </c>
      <c r="J2117" t="s">
        <v>131</v>
      </c>
      <c r="K2117" t="s">
        <v>8204</v>
      </c>
      <c r="L2117" t="s">
        <v>8205</v>
      </c>
      <c r="M2117">
        <v>2.269722222</v>
      </c>
      <c r="N2117">
        <v>0</v>
      </c>
      <c r="O2117">
        <v>3</v>
      </c>
      <c r="P2117">
        <v>0</v>
      </c>
      <c r="Q2117">
        <v>0</v>
      </c>
      <c r="R2117">
        <v>0</v>
      </c>
      <c r="S2117">
        <v>6.8091670000000004</v>
      </c>
      <c r="T2117">
        <v>0</v>
      </c>
      <c r="U2117">
        <v>0</v>
      </c>
    </row>
    <row r="2118" spans="1:21" x14ac:dyDescent="0.25">
      <c r="A2118" t="s">
        <v>8206</v>
      </c>
      <c r="B2118">
        <v>1</v>
      </c>
      <c r="C2118" t="s">
        <v>78</v>
      </c>
      <c r="D2118" t="s">
        <v>82</v>
      </c>
      <c r="E2118" t="s">
        <v>8207</v>
      </c>
      <c r="F2118" t="s">
        <v>313</v>
      </c>
      <c r="G2118" t="s">
        <v>71</v>
      </c>
      <c r="H2118" t="s">
        <v>136</v>
      </c>
      <c r="I2118" t="s">
        <v>22</v>
      </c>
      <c r="J2118" t="s">
        <v>131</v>
      </c>
      <c r="K2118" t="s">
        <v>8208</v>
      </c>
      <c r="L2118" t="s">
        <v>8209</v>
      </c>
      <c r="M2118">
        <v>3.4336111109999998</v>
      </c>
      <c r="N2118">
        <v>0</v>
      </c>
      <c r="O2118">
        <v>37</v>
      </c>
      <c r="P2118">
        <v>0</v>
      </c>
      <c r="Q2118">
        <v>0</v>
      </c>
      <c r="R2118">
        <v>0</v>
      </c>
      <c r="S2118">
        <v>127.043611</v>
      </c>
      <c r="T2118">
        <v>0</v>
      </c>
      <c r="U2118">
        <v>0</v>
      </c>
    </row>
    <row r="2119" spans="1:21" x14ac:dyDescent="0.25">
      <c r="A2119" t="s">
        <v>8210</v>
      </c>
      <c r="B2119">
        <v>1</v>
      </c>
      <c r="C2119" t="s">
        <v>78</v>
      </c>
      <c r="D2119" t="s">
        <v>88</v>
      </c>
      <c r="E2119" t="s">
        <v>8211</v>
      </c>
      <c r="F2119" t="s">
        <v>231</v>
      </c>
      <c r="G2119" t="s">
        <v>71</v>
      </c>
      <c r="H2119" t="s">
        <v>136</v>
      </c>
      <c r="I2119" t="s">
        <v>22</v>
      </c>
      <c r="J2119" t="s">
        <v>131</v>
      </c>
      <c r="K2119" t="s">
        <v>8212</v>
      </c>
      <c r="L2119" t="s">
        <v>8213</v>
      </c>
      <c r="M2119">
        <v>0.82361111099999995</v>
      </c>
      <c r="N2119">
        <v>0</v>
      </c>
      <c r="O2119">
        <v>5</v>
      </c>
      <c r="P2119">
        <v>0</v>
      </c>
      <c r="Q2119">
        <v>0</v>
      </c>
      <c r="R2119">
        <v>0</v>
      </c>
      <c r="S2119">
        <v>4.1180560000000002</v>
      </c>
      <c r="T2119">
        <v>0</v>
      </c>
      <c r="U2119">
        <v>0</v>
      </c>
    </row>
    <row r="2120" spans="1:21" x14ac:dyDescent="0.25">
      <c r="A2120" t="s">
        <v>8214</v>
      </c>
      <c r="B2120">
        <v>1</v>
      </c>
      <c r="C2120" t="s">
        <v>78</v>
      </c>
      <c r="D2120" t="s">
        <v>125</v>
      </c>
      <c r="E2120" t="s">
        <v>8215</v>
      </c>
      <c r="F2120" t="s">
        <v>247</v>
      </c>
      <c r="G2120" t="s">
        <v>71</v>
      </c>
      <c r="H2120" t="s">
        <v>136</v>
      </c>
      <c r="I2120" t="s">
        <v>22</v>
      </c>
      <c r="J2120" t="s">
        <v>221</v>
      </c>
      <c r="K2120" t="s">
        <v>8216</v>
      </c>
      <c r="L2120" t="s">
        <v>8217</v>
      </c>
      <c r="M2120">
        <v>2.5266666660000001</v>
      </c>
      <c r="N2120">
        <v>0</v>
      </c>
      <c r="O2120">
        <v>86</v>
      </c>
      <c r="P2120">
        <v>0</v>
      </c>
      <c r="Q2120">
        <v>0</v>
      </c>
      <c r="R2120">
        <v>0</v>
      </c>
      <c r="S2120">
        <v>217.29333299999999</v>
      </c>
      <c r="T2120">
        <v>0</v>
      </c>
      <c r="U2120">
        <v>0</v>
      </c>
    </row>
    <row r="2121" spans="1:21" x14ac:dyDescent="0.25">
      <c r="A2121" t="s">
        <v>8218</v>
      </c>
      <c r="B2121">
        <v>1</v>
      </c>
      <c r="C2121" t="s">
        <v>79</v>
      </c>
      <c r="D2121" t="s">
        <v>114</v>
      </c>
      <c r="E2121" t="s">
        <v>8219</v>
      </c>
      <c r="F2121" t="s">
        <v>313</v>
      </c>
      <c r="G2121" t="s">
        <v>71</v>
      </c>
      <c r="H2121" t="s">
        <v>136</v>
      </c>
      <c r="I2121" t="s">
        <v>22</v>
      </c>
      <c r="J2121" t="s">
        <v>131</v>
      </c>
      <c r="K2121" t="s">
        <v>8220</v>
      </c>
      <c r="L2121" t="s">
        <v>8221</v>
      </c>
      <c r="M2121">
        <v>0.58138888799999999</v>
      </c>
      <c r="N2121">
        <v>0</v>
      </c>
      <c r="O2121">
        <v>612</v>
      </c>
      <c r="P2121">
        <v>0</v>
      </c>
      <c r="Q2121">
        <v>0</v>
      </c>
      <c r="R2121">
        <v>0</v>
      </c>
      <c r="S2121">
        <v>355.809999</v>
      </c>
      <c r="T2121">
        <v>0</v>
      </c>
      <c r="U2121">
        <v>0</v>
      </c>
    </row>
    <row r="2122" spans="1:21" x14ac:dyDescent="0.25">
      <c r="A2122" t="s">
        <v>8222</v>
      </c>
      <c r="B2122">
        <v>1</v>
      </c>
      <c r="C2122" t="s">
        <v>78</v>
      </c>
      <c r="D2122" t="s">
        <v>87</v>
      </c>
      <c r="E2122" t="s">
        <v>8223</v>
      </c>
      <c r="F2122" t="s">
        <v>166</v>
      </c>
      <c r="G2122" t="s">
        <v>72</v>
      </c>
      <c r="H2122" t="s">
        <v>136</v>
      </c>
      <c r="I2122" t="s">
        <v>22</v>
      </c>
      <c r="J2122" t="s">
        <v>131</v>
      </c>
      <c r="K2122" t="s">
        <v>8224</v>
      </c>
      <c r="L2122" t="s">
        <v>8225</v>
      </c>
      <c r="M2122">
        <v>0.51861111100000001</v>
      </c>
      <c r="N2122">
        <v>5</v>
      </c>
      <c r="O2122">
        <v>4413</v>
      </c>
      <c r="P2122">
        <v>5</v>
      </c>
      <c r="Q2122">
        <v>79</v>
      </c>
      <c r="R2122">
        <v>2.5930559999999998</v>
      </c>
      <c r="S2122">
        <v>2288.6308330000002</v>
      </c>
      <c r="T2122">
        <v>2.5930559999999998</v>
      </c>
      <c r="U2122">
        <v>40.970278</v>
      </c>
    </row>
    <row r="2123" spans="1:21" x14ac:dyDescent="0.25">
      <c r="A2123" t="s">
        <v>8226</v>
      </c>
      <c r="B2123">
        <v>1</v>
      </c>
      <c r="C2123" t="s">
        <v>79</v>
      </c>
      <c r="D2123" t="s">
        <v>113</v>
      </c>
      <c r="E2123" t="s">
        <v>8227</v>
      </c>
      <c r="F2123" t="s">
        <v>166</v>
      </c>
      <c r="G2123" t="s">
        <v>72</v>
      </c>
      <c r="H2123" t="s">
        <v>136</v>
      </c>
      <c r="I2123" t="s">
        <v>22</v>
      </c>
      <c r="J2123" t="s">
        <v>131</v>
      </c>
      <c r="K2123" t="s">
        <v>8228</v>
      </c>
      <c r="L2123" t="s">
        <v>8229</v>
      </c>
      <c r="M2123">
        <v>0.22533138799999999</v>
      </c>
      <c r="N2123">
        <v>8</v>
      </c>
      <c r="O2123">
        <v>1008</v>
      </c>
      <c r="P2123">
        <v>0</v>
      </c>
      <c r="Q2123">
        <v>259</v>
      </c>
      <c r="R2123">
        <v>1.802651</v>
      </c>
      <c r="S2123">
        <v>227.134039</v>
      </c>
      <c r="T2123">
        <v>0</v>
      </c>
      <c r="U2123">
        <v>58.360829000000003</v>
      </c>
    </row>
    <row r="2124" spans="1:21" x14ac:dyDescent="0.25">
      <c r="A2124" t="s">
        <v>8230</v>
      </c>
      <c r="B2124">
        <v>1</v>
      </c>
      <c r="C2124" t="s">
        <v>79</v>
      </c>
      <c r="D2124" t="s">
        <v>113</v>
      </c>
      <c r="E2124" t="s">
        <v>8231</v>
      </c>
      <c r="F2124" t="s">
        <v>247</v>
      </c>
      <c r="G2124" t="s">
        <v>72</v>
      </c>
      <c r="H2124" t="s">
        <v>136</v>
      </c>
      <c r="I2124" t="s">
        <v>22</v>
      </c>
      <c r="J2124" t="s">
        <v>221</v>
      </c>
      <c r="K2124" t="s">
        <v>8232</v>
      </c>
      <c r="L2124" t="s">
        <v>8233</v>
      </c>
      <c r="M2124">
        <v>1.768404444</v>
      </c>
      <c r="N2124">
        <v>0</v>
      </c>
      <c r="O2124">
        <v>1707</v>
      </c>
      <c r="P2124">
        <v>54</v>
      </c>
      <c r="Q2124">
        <v>1059</v>
      </c>
      <c r="R2124">
        <v>0</v>
      </c>
      <c r="S2124">
        <v>3018.6663859999999</v>
      </c>
      <c r="T2124">
        <v>95.493840000000006</v>
      </c>
      <c r="U2124">
        <v>1872.7403059999999</v>
      </c>
    </row>
    <row r="2125" spans="1:21" x14ac:dyDescent="0.25">
      <c r="A2125" t="s">
        <v>8234</v>
      </c>
      <c r="B2125">
        <v>1</v>
      </c>
      <c r="C2125" t="s">
        <v>79</v>
      </c>
      <c r="D2125" t="s">
        <v>113</v>
      </c>
      <c r="E2125" t="s">
        <v>8231</v>
      </c>
      <c r="F2125" t="s">
        <v>166</v>
      </c>
      <c r="G2125" t="s">
        <v>72</v>
      </c>
      <c r="H2125" t="s">
        <v>136</v>
      </c>
      <c r="I2125" t="s">
        <v>22</v>
      </c>
      <c r="J2125" t="s">
        <v>131</v>
      </c>
      <c r="K2125" t="s">
        <v>8235</v>
      </c>
      <c r="L2125" t="s">
        <v>8236</v>
      </c>
      <c r="M2125">
        <v>0.59583333299999997</v>
      </c>
      <c r="N2125">
        <v>0</v>
      </c>
      <c r="O2125">
        <v>1707</v>
      </c>
      <c r="P2125">
        <v>54</v>
      </c>
      <c r="Q2125">
        <v>1059</v>
      </c>
      <c r="R2125">
        <v>0</v>
      </c>
      <c r="S2125">
        <v>1017.087499</v>
      </c>
      <c r="T2125">
        <v>32.174999999999997</v>
      </c>
      <c r="U2125">
        <v>630.98749999999995</v>
      </c>
    </row>
    <row r="2126" spans="1:21" x14ac:dyDescent="0.25">
      <c r="A2126" t="s">
        <v>8237</v>
      </c>
      <c r="B2126">
        <v>1</v>
      </c>
      <c r="C2126" t="s">
        <v>79</v>
      </c>
      <c r="D2126" t="s">
        <v>113</v>
      </c>
      <c r="E2126" t="s">
        <v>8231</v>
      </c>
      <c r="F2126" t="s">
        <v>166</v>
      </c>
      <c r="G2126" t="s">
        <v>72</v>
      </c>
      <c r="H2126" t="s">
        <v>136</v>
      </c>
      <c r="I2126" t="s">
        <v>22</v>
      </c>
      <c r="J2126" t="s">
        <v>131</v>
      </c>
      <c r="K2126" t="s">
        <v>8238</v>
      </c>
      <c r="L2126" t="s">
        <v>8239</v>
      </c>
      <c r="M2126">
        <v>1.183333333</v>
      </c>
      <c r="N2126">
        <v>0</v>
      </c>
      <c r="O2126">
        <v>1707</v>
      </c>
      <c r="P2126">
        <v>54</v>
      </c>
      <c r="Q2126">
        <v>1059</v>
      </c>
      <c r="R2126">
        <v>0</v>
      </c>
      <c r="S2126">
        <v>2019.9499989999999</v>
      </c>
      <c r="T2126">
        <v>63.9</v>
      </c>
      <c r="U2126">
        <v>1253.1500000000001</v>
      </c>
    </row>
    <row r="2127" spans="1:21" x14ac:dyDescent="0.25">
      <c r="A2127" t="s">
        <v>8240</v>
      </c>
      <c r="B2127">
        <v>1</v>
      </c>
      <c r="C2127" t="s">
        <v>78</v>
      </c>
      <c r="D2127" t="s">
        <v>125</v>
      </c>
      <c r="E2127" t="s">
        <v>8241</v>
      </c>
      <c r="F2127" t="s">
        <v>231</v>
      </c>
      <c r="G2127" t="s">
        <v>71</v>
      </c>
      <c r="H2127" t="s">
        <v>136</v>
      </c>
      <c r="I2127" t="s">
        <v>22</v>
      </c>
      <c r="J2127" t="s">
        <v>131</v>
      </c>
      <c r="K2127" t="s">
        <v>8242</v>
      </c>
      <c r="L2127" t="s">
        <v>8243</v>
      </c>
      <c r="M2127">
        <v>1.4627777769999999</v>
      </c>
      <c r="N2127">
        <v>0</v>
      </c>
      <c r="O2127">
        <v>4</v>
      </c>
      <c r="P2127">
        <v>0</v>
      </c>
      <c r="Q2127">
        <v>0</v>
      </c>
      <c r="R2127">
        <v>0</v>
      </c>
      <c r="S2127">
        <v>5.8511110000000004</v>
      </c>
      <c r="T2127">
        <v>0</v>
      </c>
      <c r="U2127">
        <v>0</v>
      </c>
    </row>
    <row r="2128" spans="1:21" x14ac:dyDescent="0.25">
      <c r="A2128" t="s">
        <v>8244</v>
      </c>
      <c r="B2128">
        <v>1</v>
      </c>
      <c r="C2128" t="s">
        <v>79</v>
      </c>
      <c r="D2128" t="s">
        <v>113</v>
      </c>
      <c r="E2128" t="s">
        <v>8245</v>
      </c>
      <c r="F2128" t="s">
        <v>166</v>
      </c>
      <c r="G2128" t="s">
        <v>72</v>
      </c>
      <c r="H2128" t="s">
        <v>136</v>
      </c>
      <c r="I2128" t="s">
        <v>22</v>
      </c>
      <c r="J2128" t="s">
        <v>131</v>
      </c>
      <c r="K2128" t="s">
        <v>8246</v>
      </c>
      <c r="L2128" t="s">
        <v>8247</v>
      </c>
      <c r="M2128">
        <v>0.26611111100000001</v>
      </c>
      <c r="N2128">
        <v>4</v>
      </c>
      <c r="O2128">
        <v>6462</v>
      </c>
      <c r="P2128">
        <v>2</v>
      </c>
      <c r="Q2128">
        <v>48</v>
      </c>
      <c r="R2128">
        <v>1.0644439999999999</v>
      </c>
      <c r="S2128">
        <v>1719.609999</v>
      </c>
      <c r="T2128">
        <v>0.53222199999999997</v>
      </c>
      <c r="U2128">
        <v>12.773332999999999</v>
      </c>
    </row>
    <row r="2129" spans="1:21" x14ac:dyDescent="0.25">
      <c r="A2129" t="s">
        <v>8248</v>
      </c>
      <c r="B2129">
        <v>1</v>
      </c>
      <c r="C2129" t="s">
        <v>79</v>
      </c>
      <c r="D2129" t="s">
        <v>121</v>
      </c>
      <c r="E2129" t="s">
        <v>8249</v>
      </c>
      <c r="F2129" t="s">
        <v>231</v>
      </c>
      <c r="G2129" t="s">
        <v>71</v>
      </c>
      <c r="H2129" t="s">
        <v>136</v>
      </c>
      <c r="I2129" t="s">
        <v>22</v>
      </c>
      <c r="J2129" t="s">
        <v>131</v>
      </c>
      <c r="K2129" t="s">
        <v>8250</v>
      </c>
      <c r="L2129" t="s">
        <v>8251</v>
      </c>
      <c r="M2129">
        <v>10.748055555000001</v>
      </c>
      <c r="N2129">
        <v>0</v>
      </c>
      <c r="O2129">
        <v>1</v>
      </c>
      <c r="P2129">
        <v>0</v>
      </c>
      <c r="Q2129">
        <v>0</v>
      </c>
      <c r="R2129">
        <v>0</v>
      </c>
      <c r="S2129">
        <v>10.748056</v>
      </c>
      <c r="T2129">
        <v>0</v>
      </c>
      <c r="U2129">
        <v>0</v>
      </c>
    </row>
    <row r="2130" spans="1:21" x14ac:dyDescent="0.25">
      <c r="A2130" t="s">
        <v>8252</v>
      </c>
      <c r="B2130">
        <v>1</v>
      </c>
      <c r="C2130" t="s">
        <v>79</v>
      </c>
      <c r="D2130" t="s">
        <v>113</v>
      </c>
      <c r="E2130" t="s">
        <v>8245</v>
      </c>
      <c r="F2130" t="s">
        <v>166</v>
      </c>
      <c r="G2130" t="s">
        <v>72</v>
      </c>
      <c r="H2130" t="s">
        <v>136</v>
      </c>
      <c r="I2130" t="s">
        <v>22</v>
      </c>
      <c r="J2130" t="s">
        <v>131</v>
      </c>
      <c r="K2130" t="s">
        <v>8253</v>
      </c>
      <c r="L2130" t="s">
        <v>8254</v>
      </c>
      <c r="M2130">
        <v>0.35277777700000001</v>
      </c>
      <c r="N2130">
        <v>4</v>
      </c>
      <c r="O2130">
        <v>6462</v>
      </c>
      <c r="P2130">
        <v>2</v>
      </c>
      <c r="Q2130">
        <v>48</v>
      </c>
      <c r="R2130">
        <v>1.411111</v>
      </c>
      <c r="S2130">
        <v>2279.6499950000002</v>
      </c>
      <c r="T2130">
        <v>0.70555599999999996</v>
      </c>
      <c r="U2130">
        <v>16.933333000000001</v>
      </c>
    </row>
    <row r="2131" spans="1:21" x14ac:dyDescent="0.25">
      <c r="A2131" t="s">
        <v>8255</v>
      </c>
      <c r="B2131">
        <v>1</v>
      </c>
      <c r="C2131" t="s">
        <v>79</v>
      </c>
      <c r="D2131" t="s">
        <v>113</v>
      </c>
      <c r="E2131" t="s">
        <v>8227</v>
      </c>
      <c r="F2131" t="s">
        <v>166</v>
      </c>
      <c r="G2131" t="s">
        <v>72</v>
      </c>
      <c r="H2131" t="s">
        <v>136</v>
      </c>
      <c r="I2131" t="s">
        <v>22</v>
      </c>
      <c r="J2131" t="s">
        <v>131</v>
      </c>
      <c r="K2131" t="s">
        <v>8256</v>
      </c>
      <c r="L2131" t="s">
        <v>8257</v>
      </c>
      <c r="M2131">
        <v>0.419632222</v>
      </c>
      <c r="N2131">
        <v>8</v>
      </c>
      <c r="O2131">
        <v>1008</v>
      </c>
      <c r="P2131">
        <v>0</v>
      </c>
      <c r="Q2131">
        <v>259</v>
      </c>
      <c r="R2131">
        <v>3.3570579999999999</v>
      </c>
      <c r="S2131">
        <v>422.98928000000001</v>
      </c>
      <c r="T2131">
        <v>0</v>
      </c>
      <c r="U2131">
        <v>108.68474500000001</v>
      </c>
    </row>
    <row r="2132" spans="1:21" x14ac:dyDescent="0.25">
      <c r="A2132" t="s">
        <v>8258</v>
      </c>
      <c r="B2132">
        <v>1</v>
      </c>
      <c r="C2132" t="s">
        <v>79</v>
      </c>
      <c r="D2132" t="s">
        <v>113</v>
      </c>
      <c r="E2132" t="s">
        <v>8227</v>
      </c>
      <c r="F2132" t="s">
        <v>166</v>
      </c>
      <c r="G2132" t="s">
        <v>72</v>
      </c>
      <c r="H2132" t="s">
        <v>136</v>
      </c>
      <c r="I2132" t="s">
        <v>22</v>
      </c>
      <c r="J2132" t="s">
        <v>131</v>
      </c>
      <c r="K2132" t="s">
        <v>8259</v>
      </c>
      <c r="L2132" t="s">
        <v>8260</v>
      </c>
      <c r="M2132">
        <v>0.19754250000000001</v>
      </c>
      <c r="N2132">
        <v>8</v>
      </c>
      <c r="O2132">
        <v>1008</v>
      </c>
      <c r="P2132">
        <v>0</v>
      </c>
      <c r="Q2132">
        <v>259</v>
      </c>
      <c r="R2132">
        <v>1.5803400000000001</v>
      </c>
      <c r="S2132">
        <v>199.12284</v>
      </c>
      <c r="T2132">
        <v>0</v>
      </c>
      <c r="U2132">
        <v>51.163508</v>
      </c>
    </row>
    <row r="2133" spans="1:21" x14ac:dyDescent="0.25">
      <c r="A2133" t="s">
        <v>8261</v>
      </c>
      <c r="B2133">
        <v>1</v>
      </c>
      <c r="C2133" t="s">
        <v>79</v>
      </c>
      <c r="D2133" t="s">
        <v>121</v>
      </c>
      <c r="E2133" t="s">
        <v>8262</v>
      </c>
      <c r="F2133" t="s">
        <v>231</v>
      </c>
      <c r="G2133" t="s">
        <v>71</v>
      </c>
      <c r="H2133" t="s">
        <v>136</v>
      </c>
      <c r="I2133" t="s">
        <v>22</v>
      </c>
      <c r="J2133" t="s">
        <v>131</v>
      </c>
      <c r="K2133" t="s">
        <v>8263</v>
      </c>
      <c r="L2133" t="s">
        <v>8264</v>
      </c>
      <c r="M2133">
        <v>0.42638888800000002</v>
      </c>
      <c r="N2133">
        <v>0</v>
      </c>
      <c r="O2133">
        <v>3</v>
      </c>
      <c r="P2133">
        <v>0</v>
      </c>
      <c r="Q2133">
        <v>0</v>
      </c>
      <c r="R2133">
        <v>0</v>
      </c>
      <c r="S2133">
        <v>1.2791669999999999</v>
      </c>
      <c r="T2133">
        <v>0</v>
      </c>
      <c r="U2133">
        <v>0</v>
      </c>
    </row>
    <row r="2134" spans="1:21" x14ac:dyDescent="0.25">
      <c r="A2134" t="s">
        <v>8265</v>
      </c>
      <c r="B2134">
        <v>1</v>
      </c>
      <c r="C2134" t="s">
        <v>78</v>
      </c>
      <c r="D2134" t="s">
        <v>88</v>
      </c>
      <c r="E2134" t="s">
        <v>8266</v>
      </c>
      <c r="F2134" t="s">
        <v>921</v>
      </c>
      <c r="G2134" t="s">
        <v>71</v>
      </c>
      <c r="H2134" t="s">
        <v>136</v>
      </c>
      <c r="I2134" t="s">
        <v>22</v>
      </c>
      <c r="J2134" t="s">
        <v>131</v>
      </c>
      <c r="K2134" t="s">
        <v>8267</v>
      </c>
      <c r="L2134" t="s">
        <v>8268</v>
      </c>
      <c r="M2134">
        <v>0.44916666599999999</v>
      </c>
      <c r="N2134">
        <v>0</v>
      </c>
      <c r="O2134">
        <v>239</v>
      </c>
      <c r="P2134">
        <v>0</v>
      </c>
      <c r="Q2134">
        <v>0</v>
      </c>
      <c r="R2134">
        <v>0</v>
      </c>
      <c r="S2134">
        <v>107.35083299999999</v>
      </c>
      <c r="T2134">
        <v>0</v>
      </c>
      <c r="U2134">
        <v>0</v>
      </c>
    </row>
    <row r="2135" spans="1:21" x14ac:dyDescent="0.25">
      <c r="A2135" t="s">
        <v>8269</v>
      </c>
      <c r="B2135">
        <v>1</v>
      </c>
      <c r="C2135" t="s">
        <v>78</v>
      </c>
      <c r="D2135" t="s">
        <v>103</v>
      </c>
      <c r="E2135" t="s">
        <v>8270</v>
      </c>
      <c r="F2135" t="s">
        <v>892</v>
      </c>
      <c r="G2135" t="s">
        <v>71</v>
      </c>
      <c r="H2135" t="s">
        <v>136</v>
      </c>
      <c r="I2135" t="s">
        <v>22</v>
      </c>
      <c r="J2135" t="s">
        <v>131</v>
      </c>
      <c r="K2135" t="s">
        <v>1223</v>
      </c>
      <c r="L2135" t="s">
        <v>8271</v>
      </c>
      <c r="M2135">
        <v>0.16166666599999999</v>
      </c>
      <c r="N2135">
        <v>1</v>
      </c>
      <c r="O2135">
        <v>263</v>
      </c>
      <c r="P2135">
        <v>0</v>
      </c>
      <c r="Q2135">
        <v>0</v>
      </c>
      <c r="R2135">
        <v>0.16166700000000001</v>
      </c>
      <c r="S2135">
        <v>42.518332999999998</v>
      </c>
      <c r="T2135">
        <v>0</v>
      </c>
      <c r="U2135">
        <v>0</v>
      </c>
    </row>
    <row r="2136" spans="1:21" x14ac:dyDescent="0.25">
      <c r="A2136" t="s">
        <v>8272</v>
      </c>
      <c r="B2136">
        <v>1</v>
      </c>
      <c r="C2136" t="s">
        <v>79</v>
      </c>
      <c r="D2136" t="s">
        <v>114</v>
      </c>
      <c r="E2136" t="s">
        <v>8273</v>
      </c>
      <c r="F2136" t="s">
        <v>231</v>
      </c>
      <c r="G2136" t="s">
        <v>71</v>
      </c>
      <c r="H2136" t="s">
        <v>136</v>
      </c>
      <c r="I2136" t="s">
        <v>22</v>
      </c>
      <c r="J2136" t="s">
        <v>131</v>
      </c>
      <c r="K2136" t="s">
        <v>8274</v>
      </c>
      <c r="L2136" t="s">
        <v>8275</v>
      </c>
      <c r="M2136">
        <v>0.52638888800000005</v>
      </c>
      <c r="N2136">
        <v>0</v>
      </c>
      <c r="O2136">
        <v>0</v>
      </c>
      <c r="P2136">
        <v>0</v>
      </c>
      <c r="Q2136">
        <v>1</v>
      </c>
      <c r="R2136">
        <v>0</v>
      </c>
      <c r="S2136">
        <v>0</v>
      </c>
      <c r="T2136">
        <v>0</v>
      </c>
      <c r="U2136">
        <v>0.526389</v>
      </c>
    </row>
    <row r="2137" spans="1:21" x14ac:dyDescent="0.25">
      <c r="A2137" t="s">
        <v>8276</v>
      </c>
      <c r="B2137">
        <v>1</v>
      </c>
      <c r="C2137" t="s">
        <v>79</v>
      </c>
      <c r="D2137" t="s">
        <v>114</v>
      </c>
      <c r="E2137" t="s">
        <v>6190</v>
      </c>
      <c r="F2137" t="s">
        <v>226</v>
      </c>
      <c r="G2137" t="s">
        <v>72</v>
      </c>
      <c r="H2137" t="s">
        <v>136</v>
      </c>
      <c r="I2137" t="s">
        <v>22</v>
      </c>
      <c r="J2137" t="s">
        <v>131</v>
      </c>
      <c r="K2137" t="s">
        <v>8277</v>
      </c>
      <c r="L2137" t="s">
        <v>8278</v>
      </c>
      <c r="M2137">
        <v>1.142222222</v>
      </c>
      <c r="N2137">
        <v>0</v>
      </c>
      <c r="O2137">
        <v>0</v>
      </c>
      <c r="P2137">
        <v>0</v>
      </c>
      <c r="Q2137">
        <v>8</v>
      </c>
      <c r="R2137">
        <v>0</v>
      </c>
      <c r="S2137">
        <v>0</v>
      </c>
      <c r="T2137">
        <v>0</v>
      </c>
      <c r="U2137">
        <v>9.1377780000000008</v>
      </c>
    </row>
    <row r="2138" spans="1:21" x14ac:dyDescent="0.25">
      <c r="A2138" t="s">
        <v>8279</v>
      </c>
      <c r="B2138">
        <v>1</v>
      </c>
      <c r="C2138" t="s">
        <v>79</v>
      </c>
      <c r="D2138" t="s">
        <v>109</v>
      </c>
      <c r="E2138" t="s">
        <v>8280</v>
      </c>
      <c r="F2138" t="s">
        <v>231</v>
      </c>
      <c r="G2138" t="s">
        <v>71</v>
      </c>
      <c r="H2138" t="s">
        <v>136</v>
      </c>
      <c r="I2138" t="s">
        <v>22</v>
      </c>
      <c r="J2138" t="s">
        <v>131</v>
      </c>
      <c r="K2138" t="s">
        <v>8281</v>
      </c>
      <c r="L2138" t="s">
        <v>8282</v>
      </c>
      <c r="M2138">
        <v>1.2066666660000001</v>
      </c>
      <c r="N2138">
        <v>0</v>
      </c>
      <c r="O2138">
        <v>1</v>
      </c>
      <c r="P2138">
        <v>0</v>
      </c>
      <c r="Q2138">
        <v>0</v>
      </c>
      <c r="R2138">
        <v>0</v>
      </c>
      <c r="S2138">
        <v>1.2066669999999999</v>
      </c>
      <c r="T2138">
        <v>0</v>
      </c>
      <c r="U2138">
        <v>0</v>
      </c>
    </row>
    <row r="2139" spans="1:21" x14ac:dyDescent="0.25">
      <c r="A2139" t="s">
        <v>8283</v>
      </c>
      <c r="B2139">
        <v>1</v>
      </c>
      <c r="C2139" t="s">
        <v>79</v>
      </c>
      <c r="D2139" t="s">
        <v>124</v>
      </c>
      <c r="E2139" t="s">
        <v>304</v>
      </c>
      <c r="F2139" t="s">
        <v>166</v>
      </c>
      <c r="G2139" t="s">
        <v>72</v>
      </c>
      <c r="H2139" t="s">
        <v>136</v>
      </c>
      <c r="I2139" t="s">
        <v>22</v>
      </c>
      <c r="J2139" t="s">
        <v>131</v>
      </c>
      <c r="K2139" t="s">
        <v>8284</v>
      </c>
      <c r="L2139" t="s">
        <v>8285</v>
      </c>
      <c r="M2139">
        <v>0.44</v>
      </c>
      <c r="N2139">
        <v>0</v>
      </c>
      <c r="O2139">
        <v>0</v>
      </c>
      <c r="P2139">
        <v>259</v>
      </c>
      <c r="Q2139">
        <v>65</v>
      </c>
      <c r="R2139">
        <v>0</v>
      </c>
      <c r="S2139">
        <v>0</v>
      </c>
      <c r="T2139">
        <v>113.96</v>
      </c>
      <c r="U2139">
        <v>28.6</v>
      </c>
    </row>
    <row r="2140" spans="1:21" x14ac:dyDescent="0.25">
      <c r="A2140" t="s">
        <v>8286</v>
      </c>
      <c r="B2140">
        <v>1</v>
      </c>
      <c r="C2140" t="s">
        <v>79</v>
      </c>
      <c r="D2140" t="s">
        <v>124</v>
      </c>
      <c r="E2140" t="s">
        <v>324</v>
      </c>
      <c r="F2140" t="s">
        <v>166</v>
      </c>
      <c r="G2140" t="s">
        <v>72</v>
      </c>
      <c r="H2140" t="s">
        <v>136</v>
      </c>
      <c r="I2140" t="s">
        <v>22</v>
      </c>
      <c r="J2140" t="s">
        <v>131</v>
      </c>
      <c r="K2140" t="s">
        <v>8287</v>
      </c>
      <c r="L2140" t="s">
        <v>8288</v>
      </c>
      <c r="M2140">
        <v>2.0783333329999998</v>
      </c>
      <c r="N2140">
        <v>0</v>
      </c>
      <c r="O2140">
        <v>0</v>
      </c>
      <c r="P2140">
        <v>82</v>
      </c>
      <c r="Q2140">
        <v>1711</v>
      </c>
      <c r="R2140">
        <v>0</v>
      </c>
      <c r="S2140">
        <v>0</v>
      </c>
      <c r="T2140">
        <v>170.42333300000001</v>
      </c>
      <c r="U2140">
        <v>3556.0283330000002</v>
      </c>
    </row>
    <row r="2141" spans="1:21" x14ac:dyDescent="0.25">
      <c r="A2141" t="s">
        <v>8289</v>
      </c>
      <c r="B2141">
        <v>1</v>
      </c>
      <c r="C2141" t="s">
        <v>79</v>
      </c>
      <c r="D2141" t="s">
        <v>124</v>
      </c>
      <c r="E2141" t="s">
        <v>308</v>
      </c>
      <c r="F2141" t="s">
        <v>166</v>
      </c>
      <c r="G2141" t="s">
        <v>72</v>
      </c>
      <c r="H2141" t="s">
        <v>136</v>
      </c>
      <c r="I2141" t="s">
        <v>22</v>
      </c>
      <c r="J2141" t="s">
        <v>131</v>
      </c>
      <c r="K2141" t="s">
        <v>8290</v>
      </c>
      <c r="L2141" t="s">
        <v>8291</v>
      </c>
      <c r="M2141">
        <v>2.6977016659999999</v>
      </c>
      <c r="N2141">
        <v>1</v>
      </c>
      <c r="O2141">
        <v>595</v>
      </c>
      <c r="P2141">
        <v>5</v>
      </c>
      <c r="Q2141">
        <v>137</v>
      </c>
      <c r="R2141">
        <v>2.697702</v>
      </c>
      <c r="S2141">
        <v>1605.1324910000001</v>
      </c>
      <c r="T2141">
        <v>13.488507999999999</v>
      </c>
      <c r="U2141">
        <v>369.585128</v>
      </c>
    </row>
    <row r="2142" spans="1:21" x14ac:dyDescent="0.25">
      <c r="A2142" t="s">
        <v>8292</v>
      </c>
      <c r="B2142">
        <v>1</v>
      </c>
      <c r="C2142" t="s">
        <v>78</v>
      </c>
      <c r="D2142" t="s">
        <v>98</v>
      </c>
      <c r="E2142" t="s">
        <v>8293</v>
      </c>
      <c r="F2142" t="s">
        <v>166</v>
      </c>
      <c r="G2142" t="s">
        <v>72</v>
      </c>
      <c r="H2142" t="s">
        <v>136</v>
      </c>
      <c r="I2142" t="s">
        <v>22</v>
      </c>
      <c r="J2142" t="s">
        <v>131</v>
      </c>
      <c r="K2142" t="s">
        <v>8294</v>
      </c>
      <c r="L2142" t="s">
        <v>8295</v>
      </c>
      <c r="M2142">
        <v>0.79305555500000002</v>
      </c>
      <c r="N2142">
        <v>0</v>
      </c>
      <c r="O2142">
        <v>381</v>
      </c>
      <c r="P2142">
        <v>5</v>
      </c>
      <c r="Q2142">
        <v>43</v>
      </c>
      <c r="R2142">
        <v>0</v>
      </c>
      <c r="S2142">
        <v>302.15416599999998</v>
      </c>
      <c r="T2142">
        <v>3.9652780000000001</v>
      </c>
      <c r="U2142">
        <v>34.101388999999998</v>
      </c>
    </row>
    <row r="2143" spans="1:21" x14ac:dyDescent="0.25">
      <c r="A2143" t="s">
        <v>8296</v>
      </c>
      <c r="B2143">
        <v>1</v>
      </c>
      <c r="C2143" t="s">
        <v>78</v>
      </c>
      <c r="D2143" t="s">
        <v>98</v>
      </c>
      <c r="E2143" t="s">
        <v>8293</v>
      </c>
      <c r="F2143" t="s">
        <v>166</v>
      </c>
      <c r="G2143" t="s">
        <v>72</v>
      </c>
      <c r="H2143" t="s">
        <v>136</v>
      </c>
      <c r="I2143" t="s">
        <v>22</v>
      </c>
      <c r="J2143" t="s">
        <v>131</v>
      </c>
      <c r="K2143" t="s">
        <v>8297</v>
      </c>
      <c r="L2143" t="s">
        <v>8298</v>
      </c>
      <c r="M2143">
        <v>1.2083333329999999</v>
      </c>
      <c r="N2143">
        <v>0</v>
      </c>
      <c r="O2143">
        <v>381</v>
      </c>
      <c r="P2143">
        <v>5</v>
      </c>
      <c r="Q2143">
        <v>43</v>
      </c>
      <c r="R2143">
        <v>0</v>
      </c>
      <c r="S2143">
        <v>460.375</v>
      </c>
      <c r="T2143">
        <v>6.0416670000000003</v>
      </c>
      <c r="U2143">
        <v>51.958333000000003</v>
      </c>
    </row>
    <row r="2144" spans="1:21" x14ac:dyDescent="0.25">
      <c r="A2144" t="s">
        <v>8299</v>
      </c>
      <c r="B2144">
        <v>1</v>
      </c>
      <c r="C2144" t="s">
        <v>78</v>
      </c>
      <c r="D2144" t="s">
        <v>98</v>
      </c>
      <c r="E2144" t="s">
        <v>8300</v>
      </c>
      <c r="F2144" t="s">
        <v>785</v>
      </c>
      <c r="G2144" t="s">
        <v>71</v>
      </c>
      <c r="H2144" t="s">
        <v>136</v>
      </c>
      <c r="I2144" t="s">
        <v>22</v>
      </c>
      <c r="J2144" t="s">
        <v>131</v>
      </c>
      <c r="K2144" t="s">
        <v>8301</v>
      </c>
      <c r="L2144" t="s">
        <v>8302</v>
      </c>
      <c r="M2144">
        <v>2.25</v>
      </c>
      <c r="N2144">
        <v>0</v>
      </c>
      <c r="O2144">
        <v>24</v>
      </c>
      <c r="P2144">
        <v>0</v>
      </c>
      <c r="Q2144">
        <v>0</v>
      </c>
      <c r="R2144">
        <v>0</v>
      </c>
      <c r="S2144">
        <v>54</v>
      </c>
      <c r="T2144">
        <v>0</v>
      </c>
      <c r="U2144">
        <v>0</v>
      </c>
    </row>
    <row r="2145" spans="1:21" x14ac:dyDescent="0.25">
      <c r="A2145" t="s">
        <v>8303</v>
      </c>
      <c r="B2145">
        <v>1</v>
      </c>
      <c r="C2145" t="s">
        <v>78</v>
      </c>
      <c r="D2145" t="s">
        <v>102</v>
      </c>
      <c r="E2145" t="s">
        <v>8304</v>
      </c>
      <c r="F2145" t="s">
        <v>296</v>
      </c>
      <c r="G2145" t="s">
        <v>71</v>
      </c>
      <c r="H2145" t="s">
        <v>136</v>
      </c>
      <c r="I2145" t="s">
        <v>22</v>
      </c>
      <c r="J2145" t="s">
        <v>221</v>
      </c>
      <c r="K2145" t="s">
        <v>8305</v>
      </c>
      <c r="L2145" t="s">
        <v>8306</v>
      </c>
      <c r="M2145">
        <v>2.4813888880000001</v>
      </c>
      <c r="N2145">
        <v>0</v>
      </c>
      <c r="O2145">
        <v>300</v>
      </c>
      <c r="P2145">
        <v>0</v>
      </c>
      <c r="Q2145">
        <v>6</v>
      </c>
      <c r="R2145">
        <v>0</v>
      </c>
      <c r="S2145">
        <v>744.41666599999996</v>
      </c>
      <c r="T2145">
        <v>0</v>
      </c>
      <c r="U2145">
        <v>14.888332999999999</v>
      </c>
    </row>
    <row r="2146" spans="1:21" x14ac:dyDescent="0.25">
      <c r="A2146" t="s">
        <v>8307</v>
      </c>
      <c r="B2146">
        <v>1</v>
      </c>
      <c r="C2146" t="s">
        <v>78</v>
      </c>
      <c r="D2146" t="s">
        <v>82</v>
      </c>
      <c r="E2146" t="s">
        <v>8308</v>
      </c>
      <c r="F2146" t="s">
        <v>231</v>
      </c>
      <c r="G2146" t="s">
        <v>71</v>
      </c>
      <c r="H2146" t="s">
        <v>136</v>
      </c>
      <c r="I2146" t="s">
        <v>22</v>
      </c>
      <c r="J2146" t="s">
        <v>131</v>
      </c>
      <c r="K2146" t="s">
        <v>8309</v>
      </c>
      <c r="L2146" t="s">
        <v>8310</v>
      </c>
      <c r="M2146">
        <v>1.6102777770000001</v>
      </c>
      <c r="N2146">
        <v>0</v>
      </c>
      <c r="O2146">
        <v>2</v>
      </c>
      <c r="P2146">
        <v>0</v>
      </c>
      <c r="Q2146">
        <v>0</v>
      </c>
      <c r="R2146">
        <v>0</v>
      </c>
      <c r="S2146">
        <v>3.2205560000000002</v>
      </c>
      <c r="T2146">
        <v>0</v>
      </c>
      <c r="U2146">
        <v>0</v>
      </c>
    </row>
    <row r="2147" spans="1:21" x14ac:dyDescent="0.25">
      <c r="A2147" t="s">
        <v>8311</v>
      </c>
      <c r="B2147">
        <v>1</v>
      </c>
      <c r="C2147" t="s">
        <v>78</v>
      </c>
      <c r="D2147" t="s">
        <v>105</v>
      </c>
      <c r="E2147" t="s">
        <v>8312</v>
      </c>
      <c r="F2147" t="s">
        <v>921</v>
      </c>
      <c r="G2147" t="s">
        <v>71</v>
      </c>
      <c r="H2147" t="s">
        <v>136</v>
      </c>
      <c r="I2147" t="s">
        <v>22</v>
      </c>
      <c r="J2147" t="s">
        <v>131</v>
      </c>
      <c r="K2147" t="s">
        <v>8313</v>
      </c>
      <c r="L2147" t="s">
        <v>8314</v>
      </c>
      <c r="M2147">
        <v>0.53833333299999997</v>
      </c>
      <c r="N2147">
        <v>0</v>
      </c>
      <c r="O2147">
        <v>146</v>
      </c>
      <c r="P2147">
        <v>0</v>
      </c>
      <c r="Q2147">
        <v>0</v>
      </c>
      <c r="R2147">
        <v>0</v>
      </c>
      <c r="S2147">
        <v>78.596666999999997</v>
      </c>
      <c r="T2147">
        <v>0</v>
      </c>
      <c r="U2147">
        <v>0</v>
      </c>
    </row>
    <row r="2148" spans="1:21" x14ac:dyDescent="0.25">
      <c r="A2148" t="s">
        <v>8315</v>
      </c>
      <c r="B2148">
        <v>1</v>
      </c>
      <c r="C2148" t="s">
        <v>78</v>
      </c>
      <c r="D2148" t="s">
        <v>80</v>
      </c>
      <c r="E2148" t="s">
        <v>8316</v>
      </c>
      <c r="F2148" t="s">
        <v>231</v>
      </c>
      <c r="G2148" t="s">
        <v>71</v>
      </c>
      <c r="H2148" t="s">
        <v>136</v>
      </c>
      <c r="I2148" t="s">
        <v>22</v>
      </c>
      <c r="J2148" t="s">
        <v>131</v>
      </c>
      <c r="K2148" t="s">
        <v>8317</v>
      </c>
      <c r="L2148" t="s">
        <v>8318</v>
      </c>
      <c r="M2148">
        <v>0.79555555499999997</v>
      </c>
      <c r="N2148">
        <v>0</v>
      </c>
      <c r="O2148">
        <v>4</v>
      </c>
      <c r="P2148">
        <v>0</v>
      </c>
      <c r="Q2148">
        <v>0</v>
      </c>
      <c r="R2148">
        <v>0</v>
      </c>
      <c r="S2148">
        <v>3.1822219999999999</v>
      </c>
      <c r="T2148">
        <v>0</v>
      </c>
      <c r="U2148">
        <v>0</v>
      </c>
    </row>
    <row r="2149" spans="1:21" x14ac:dyDescent="0.25">
      <c r="A2149" t="s">
        <v>8319</v>
      </c>
      <c r="B2149">
        <v>1</v>
      </c>
      <c r="C2149" t="s">
        <v>78</v>
      </c>
      <c r="D2149" t="s">
        <v>88</v>
      </c>
      <c r="E2149" t="s">
        <v>8320</v>
      </c>
      <c r="F2149" t="s">
        <v>921</v>
      </c>
      <c r="G2149" t="s">
        <v>71</v>
      </c>
      <c r="H2149" t="s">
        <v>136</v>
      </c>
      <c r="I2149" t="s">
        <v>22</v>
      </c>
      <c r="J2149" t="s">
        <v>131</v>
      </c>
      <c r="K2149" t="s">
        <v>8321</v>
      </c>
      <c r="L2149" t="s">
        <v>8322</v>
      </c>
      <c r="M2149">
        <v>1.2024999999999999</v>
      </c>
      <c r="N2149">
        <v>0</v>
      </c>
      <c r="O2149">
        <v>819</v>
      </c>
      <c r="P2149">
        <v>0</v>
      </c>
      <c r="Q2149">
        <v>0</v>
      </c>
      <c r="R2149">
        <v>0</v>
      </c>
      <c r="S2149">
        <v>984.84749999999997</v>
      </c>
      <c r="T2149">
        <v>0</v>
      </c>
      <c r="U2149">
        <v>0</v>
      </c>
    </row>
    <row r="2150" spans="1:21" x14ac:dyDescent="0.25">
      <c r="A2150" t="s">
        <v>8323</v>
      </c>
      <c r="B2150">
        <v>1</v>
      </c>
      <c r="C2150" t="s">
        <v>78</v>
      </c>
      <c r="D2150" t="s">
        <v>86</v>
      </c>
      <c r="E2150" t="s">
        <v>8324</v>
      </c>
      <c r="F2150" t="s">
        <v>166</v>
      </c>
      <c r="G2150" t="s">
        <v>72</v>
      </c>
      <c r="H2150" t="s">
        <v>136</v>
      </c>
      <c r="I2150" t="s">
        <v>22</v>
      </c>
      <c r="J2150" t="s">
        <v>131</v>
      </c>
      <c r="K2150" t="s">
        <v>8325</v>
      </c>
      <c r="L2150" t="s">
        <v>8326</v>
      </c>
      <c r="M2150">
        <v>0.808672222</v>
      </c>
      <c r="N2150">
        <v>3</v>
      </c>
      <c r="O2150">
        <v>0</v>
      </c>
      <c r="P2150">
        <v>1</v>
      </c>
      <c r="Q2150">
        <v>0</v>
      </c>
      <c r="R2150">
        <v>2.4260169999999999</v>
      </c>
      <c r="S2150">
        <v>0</v>
      </c>
      <c r="T2150">
        <v>0.80867199999999995</v>
      </c>
      <c r="U2150">
        <v>0</v>
      </c>
    </row>
    <row r="2151" spans="1:21" x14ac:dyDescent="0.25">
      <c r="A2151" t="s">
        <v>8327</v>
      </c>
      <c r="B2151">
        <v>1</v>
      </c>
      <c r="C2151" t="s">
        <v>78</v>
      </c>
      <c r="D2151" t="s">
        <v>86</v>
      </c>
      <c r="E2151" t="s">
        <v>8324</v>
      </c>
      <c r="F2151" t="s">
        <v>166</v>
      </c>
      <c r="G2151" t="s">
        <v>72</v>
      </c>
      <c r="H2151" t="s">
        <v>136</v>
      </c>
      <c r="I2151" t="s">
        <v>22</v>
      </c>
      <c r="J2151" t="s">
        <v>131</v>
      </c>
      <c r="K2151" t="s">
        <v>8328</v>
      </c>
      <c r="L2151" t="s">
        <v>8329</v>
      </c>
      <c r="M2151">
        <v>1.469166666</v>
      </c>
      <c r="N2151">
        <v>3</v>
      </c>
      <c r="O2151">
        <v>0</v>
      </c>
      <c r="P2151">
        <v>1</v>
      </c>
      <c r="Q2151">
        <v>0</v>
      </c>
      <c r="R2151">
        <v>4.4074999999999998</v>
      </c>
      <c r="S2151">
        <v>0</v>
      </c>
      <c r="T2151">
        <v>1.4691669999999999</v>
      </c>
      <c r="U2151">
        <v>0</v>
      </c>
    </row>
    <row r="2152" spans="1:21" x14ac:dyDescent="0.25">
      <c r="A2152" t="s">
        <v>8330</v>
      </c>
      <c r="B2152">
        <v>1</v>
      </c>
      <c r="C2152" t="s">
        <v>78</v>
      </c>
      <c r="D2152" t="s">
        <v>86</v>
      </c>
      <c r="E2152" t="s">
        <v>8324</v>
      </c>
      <c r="F2152" t="s">
        <v>166</v>
      </c>
      <c r="G2152" t="s">
        <v>72</v>
      </c>
      <c r="H2152" t="s">
        <v>136</v>
      </c>
      <c r="I2152" t="s">
        <v>22</v>
      </c>
      <c r="J2152" t="s">
        <v>131</v>
      </c>
      <c r="K2152" t="s">
        <v>8331</v>
      </c>
      <c r="L2152" t="s">
        <v>8332</v>
      </c>
      <c r="M2152">
        <v>1.988888888</v>
      </c>
      <c r="N2152">
        <v>3</v>
      </c>
      <c r="O2152">
        <v>0</v>
      </c>
      <c r="P2152">
        <v>1</v>
      </c>
      <c r="Q2152">
        <v>0</v>
      </c>
      <c r="R2152">
        <v>5.9666670000000002</v>
      </c>
      <c r="S2152">
        <v>0</v>
      </c>
      <c r="T2152">
        <v>1.9888889999999999</v>
      </c>
      <c r="U2152">
        <v>0</v>
      </c>
    </row>
    <row r="2153" spans="1:21" x14ac:dyDescent="0.25">
      <c r="A2153" t="s">
        <v>8333</v>
      </c>
      <c r="B2153">
        <v>1</v>
      </c>
      <c r="C2153" t="s">
        <v>79</v>
      </c>
      <c r="D2153" t="s">
        <v>123</v>
      </c>
      <c r="E2153" t="s">
        <v>8334</v>
      </c>
      <c r="F2153" t="s">
        <v>247</v>
      </c>
      <c r="G2153" t="s">
        <v>71</v>
      </c>
      <c r="H2153" t="s">
        <v>136</v>
      </c>
      <c r="I2153" t="s">
        <v>22</v>
      </c>
      <c r="J2153" t="s">
        <v>221</v>
      </c>
      <c r="K2153" t="s">
        <v>8335</v>
      </c>
      <c r="L2153" t="s">
        <v>8336</v>
      </c>
      <c r="M2153">
        <v>8.3494444439999995</v>
      </c>
      <c r="N2153">
        <v>0</v>
      </c>
      <c r="O2153">
        <v>31</v>
      </c>
      <c r="P2153">
        <v>0</v>
      </c>
      <c r="Q2153">
        <v>0</v>
      </c>
      <c r="R2153">
        <v>0</v>
      </c>
      <c r="S2153">
        <v>258.83277800000002</v>
      </c>
      <c r="T2153">
        <v>0</v>
      </c>
      <c r="U2153">
        <v>0</v>
      </c>
    </row>
    <row r="2154" spans="1:21" x14ac:dyDescent="0.25">
      <c r="A2154" t="s">
        <v>8337</v>
      </c>
      <c r="B2154">
        <v>1</v>
      </c>
      <c r="C2154" t="s">
        <v>79</v>
      </c>
      <c r="D2154" t="s">
        <v>123</v>
      </c>
      <c r="E2154" t="s">
        <v>8338</v>
      </c>
      <c r="F2154" t="s">
        <v>247</v>
      </c>
      <c r="G2154" t="s">
        <v>71</v>
      </c>
      <c r="H2154" t="s">
        <v>136</v>
      </c>
      <c r="I2154" t="s">
        <v>22</v>
      </c>
      <c r="J2154" t="s">
        <v>221</v>
      </c>
      <c r="K2154" t="s">
        <v>8339</v>
      </c>
      <c r="L2154" t="s">
        <v>8340</v>
      </c>
      <c r="M2154">
        <v>5.1166666660000004</v>
      </c>
      <c r="N2154">
        <v>0</v>
      </c>
      <c r="O2154">
        <v>12</v>
      </c>
      <c r="P2154">
        <v>0</v>
      </c>
      <c r="Q2154">
        <v>0</v>
      </c>
      <c r="R2154">
        <v>0</v>
      </c>
      <c r="S2154">
        <v>61.4</v>
      </c>
      <c r="T2154">
        <v>0</v>
      </c>
      <c r="U2154">
        <v>0</v>
      </c>
    </row>
    <row r="2155" spans="1:21" x14ac:dyDescent="0.25">
      <c r="A2155" t="s">
        <v>8341</v>
      </c>
      <c r="B2155">
        <v>1</v>
      </c>
      <c r="C2155" t="s">
        <v>78</v>
      </c>
      <c r="D2155" t="s">
        <v>82</v>
      </c>
      <c r="E2155" t="s">
        <v>8342</v>
      </c>
      <c r="F2155" t="s">
        <v>231</v>
      </c>
      <c r="G2155" t="s">
        <v>71</v>
      </c>
      <c r="H2155" t="s">
        <v>136</v>
      </c>
      <c r="I2155" t="s">
        <v>22</v>
      </c>
      <c r="J2155" t="s">
        <v>131</v>
      </c>
      <c r="K2155" t="s">
        <v>8343</v>
      </c>
      <c r="L2155" t="s">
        <v>8344</v>
      </c>
      <c r="M2155">
        <v>3.0724999999999998</v>
      </c>
      <c r="N2155">
        <v>0</v>
      </c>
      <c r="O2155">
        <v>1</v>
      </c>
      <c r="P2155">
        <v>0</v>
      </c>
      <c r="Q2155">
        <v>0</v>
      </c>
      <c r="R2155">
        <v>0</v>
      </c>
      <c r="S2155">
        <v>3.0724999999999998</v>
      </c>
      <c r="T2155">
        <v>0</v>
      </c>
      <c r="U2155">
        <v>0</v>
      </c>
    </row>
    <row r="2156" spans="1:21" x14ac:dyDescent="0.25">
      <c r="A2156" t="s">
        <v>8345</v>
      </c>
      <c r="B2156">
        <v>1</v>
      </c>
      <c r="C2156" t="s">
        <v>78</v>
      </c>
      <c r="D2156" t="s">
        <v>94</v>
      </c>
      <c r="E2156" t="s">
        <v>1654</v>
      </c>
      <c r="F2156" t="s">
        <v>166</v>
      </c>
      <c r="G2156" t="s">
        <v>72</v>
      </c>
      <c r="H2156" t="s">
        <v>136</v>
      </c>
      <c r="I2156" t="s">
        <v>22</v>
      </c>
      <c r="J2156" t="s">
        <v>131</v>
      </c>
      <c r="K2156" t="s">
        <v>8346</v>
      </c>
      <c r="L2156" t="s">
        <v>8347</v>
      </c>
      <c r="M2156">
        <v>0.64195555500000001</v>
      </c>
      <c r="N2156">
        <v>6</v>
      </c>
      <c r="O2156">
        <v>63</v>
      </c>
      <c r="P2156">
        <v>2</v>
      </c>
      <c r="Q2156">
        <v>0</v>
      </c>
      <c r="R2156">
        <v>3.8517329999999999</v>
      </c>
      <c r="S2156">
        <v>40.443199999999997</v>
      </c>
      <c r="T2156">
        <v>1.283911</v>
      </c>
      <c r="U2156">
        <v>0</v>
      </c>
    </row>
    <row r="2157" spans="1:21" x14ac:dyDescent="0.25">
      <c r="A2157" t="s">
        <v>8348</v>
      </c>
      <c r="B2157">
        <v>1</v>
      </c>
      <c r="C2157" t="s">
        <v>78</v>
      </c>
      <c r="D2157" t="s">
        <v>101</v>
      </c>
      <c r="E2157" t="s">
        <v>993</v>
      </c>
      <c r="F2157" t="s">
        <v>166</v>
      </c>
      <c r="G2157" t="s">
        <v>72</v>
      </c>
      <c r="H2157" t="s">
        <v>136</v>
      </c>
      <c r="I2157" t="s">
        <v>22</v>
      </c>
      <c r="J2157" t="s">
        <v>131</v>
      </c>
      <c r="K2157" t="s">
        <v>8349</v>
      </c>
      <c r="L2157" t="s">
        <v>8350</v>
      </c>
      <c r="M2157">
        <v>0.69583333300000005</v>
      </c>
      <c r="N2157">
        <v>14</v>
      </c>
      <c r="O2157">
        <v>5</v>
      </c>
      <c r="P2157">
        <v>2</v>
      </c>
      <c r="Q2157">
        <v>0</v>
      </c>
      <c r="R2157">
        <v>9.7416669999999996</v>
      </c>
      <c r="S2157">
        <v>3.4791669999999999</v>
      </c>
      <c r="T2157">
        <v>1.391667</v>
      </c>
      <c r="U2157">
        <v>0</v>
      </c>
    </row>
    <row r="2158" spans="1:21" x14ac:dyDescent="0.25">
      <c r="A2158" t="s">
        <v>8351</v>
      </c>
      <c r="B2158">
        <v>1</v>
      </c>
      <c r="C2158" t="s">
        <v>78</v>
      </c>
      <c r="D2158" t="s">
        <v>101</v>
      </c>
      <c r="E2158" t="s">
        <v>8352</v>
      </c>
      <c r="F2158" t="s">
        <v>166</v>
      </c>
      <c r="G2158" t="s">
        <v>72</v>
      </c>
      <c r="H2158" t="s">
        <v>136</v>
      </c>
      <c r="I2158" t="s">
        <v>22</v>
      </c>
      <c r="J2158" t="s">
        <v>131</v>
      </c>
      <c r="K2158" t="s">
        <v>8353</v>
      </c>
      <c r="L2158" t="s">
        <v>8354</v>
      </c>
      <c r="M2158">
        <v>1.0169444439999999</v>
      </c>
      <c r="N2158">
        <v>0</v>
      </c>
      <c r="O2158">
        <v>0</v>
      </c>
      <c r="P2158">
        <v>1</v>
      </c>
      <c r="Q2158">
        <v>0</v>
      </c>
      <c r="R2158">
        <v>0</v>
      </c>
      <c r="S2158">
        <v>0</v>
      </c>
      <c r="T2158">
        <v>1.0169440000000001</v>
      </c>
      <c r="U2158">
        <v>0</v>
      </c>
    </row>
    <row r="2159" spans="1:21" x14ac:dyDescent="0.25">
      <c r="A2159" t="s">
        <v>8355</v>
      </c>
      <c r="B2159">
        <v>1</v>
      </c>
      <c r="C2159" t="s">
        <v>78</v>
      </c>
      <c r="D2159" t="s">
        <v>98</v>
      </c>
      <c r="E2159" t="s">
        <v>8356</v>
      </c>
      <c r="F2159" t="s">
        <v>847</v>
      </c>
      <c r="G2159" t="s">
        <v>71</v>
      </c>
      <c r="H2159" t="s">
        <v>136</v>
      </c>
      <c r="I2159" t="s">
        <v>22</v>
      </c>
      <c r="J2159" t="s">
        <v>131</v>
      </c>
      <c r="K2159" t="s">
        <v>8357</v>
      </c>
      <c r="L2159" t="s">
        <v>8358</v>
      </c>
      <c r="M2159">
        <v>2.514444444</v>
      </c>
      <c r="N2159">
        <v>0</v>
      </c>
      <c r="O2159">
        <v>1</v>
      </c>
      <c r="P2159">
        <v>0</v>
      </c>
      <c r="Q2159">
        <v>0</v>
      </c>
      <c r="R2159">
        <v>0</v>
      </c>
      <c r="S2159">
        <v>2.5144440000000001</v>
      </c>
      <c r="T2159">
        <v>0</v>
      </c>
      <c r="U2159">
        <v>0</v>
      </c>
    </row>
    <row r="2160" spans="1:21" x14ac:dyDescent="0.25">
      <c r="A2160" t="s">
        <v>8359</v>
      </c>
      <c r="B2160">
        <v>1</v>
      </c>
      <c r="C2160" t="s">
        <v>78</v>
      </c>
      <c r="D2160" t="s">
        <v>95</v>
      </c>
      <c r="E2160" t="s">
        <v>7395</v>
      </c>
      <c r="F2160" t="s">
        <v>166</v>
      </c>
      <c r="G2160" t="s">
        <v>72</v>
      </c>
      <c r="H2160" t="s">
        <v>136</v>
      </c>
      <c r="I2160" t="s">
        <v>22</v>
      </c>
      <c r="J2160" t="s">
        <v>131</v>
      </c>
      <c r="K2160" t="s">
        <v>8360</v>
      </c>
      <c r="L2160" t="s">
        <v>8361</v>
      </c>
      <c r="M2160">
        <v>0.65021388800000002</v>
      </c>
      <c r="N2160">
        <v>3</v>
      </c>
      <c r="O2160">
        <v>999</v>
      </c>
      <c r="P2160">
        <v>0</v>
      </c>
      <c r="Q2160">
        <v>0</v>
      </c>
      <c r="R2160">
        <v>1.950642</v>
      </c>
      <c r="S2160">
        <v>649.56367399999999</v>
      </c>
      <c r="T2160">
        <v>0</v>
      </c>
      <c r="U2160">
        <v>0</v>
      </c>
    </row>
    <row r="2161" spans="1:21" x14ac:dyDescent="0.25">
      <c r="A2161" t="s">
        <v>8362</v>
      </c>
      <c r="B2161">
        <v>1</v>
      </c>
      <c r="C2161" t="s">
        <v>78</v>
      </c>
      <c r="D2161" t="s">
        <v>95</v>
      </c>
      <c r="E2161" t="s">
        <v>8363</v>
      </c>
      <c r="F2161" t="s">
        <v>166</v>
      </c>
      <c r="G2161" t="s">
        <v>72</v>
      </c>
      <c r="H2161" t="s">
        <v>136</v>
      </c>
      <c r="I2161" t="s">
        <v>22</v>
      </c>
      <c r="J2161" t="s">
        <v>131</v>
      </c>
      <c r="K2161" t="s">
        <v>8364</v>
      </c>
      <c r="L2161" t="s">
        <v>8365</v>
      </c>
      <c r="M2161">
        <v>0.36681277699999998</v>
      </c>
      <c r="N2161">
        <v>27</v>
      </c>
      <c r="O2161">
        <v>110</v>
      </c>
      <c r="P2161">
        <v>0</v>
      </c>
      <c r="Q2161">
        <v>0</v>
      </c>
      <c r="R2161">
        <v>9.9039450000000002</v>
      </c>
      <c r="S2161">
        <v>40.349404999999997</v>
      </c>
      <c r="T2161">
        <v>0</v>
      </c>
      <c r="U2161">
        <v>0</v>
      </c>
    </row>
    <row r="2162" spans="1:21" x14ac:dyDescent="0.25">
      <c r="A2162" t="s">
        <v>8366</v>
      </c>
      <c r="B2162">
        <v>1</v>
      </c>
      <c r="C2162" t="s">
        <v>78</v>
      </c>
      <c r="D2162" t="s">
        <v>90</v>
      </c>
      <c r="E2162" t="s">
        <v>8367</v>
      </c>
      <c r="F2162" t="s">
        <v>231</v>
      </c>
      <c r="G2162" t="s">
        <v>71</v>
      </c>
      <c r="H2162" t="s">
        <v>136</v>
      </c>
      <c r="I2162" t="s">
        <v>22</v>
      </c>
      <c r="J2162" t="s">
        <v>131</v>
      </c>
      <c r="K2162" t="s">
        <v>8368</v>
      </c>
      <c r="L2162" t="s">
        <v>8369</v>
      </c>
      <c r="M2162">
        <v>1.8797222220000001</v>
      </c>
      <c r="N2162">
        <v>0</v>
      </c>
      <c r="O2162">
        <v>0</v>
      </c>
      <c r="P2162">
        <v>0</v>
      </c>
      <c r="Q2162">
        <v>1</v>
      </c>
      <c r="R2162">
        <v>0</v>
      </c>
      <c r="S2162">
        <v>0</v>
      </c>
      <c r="T2162">
        <v>0</v>
      </c>
      <c r="U2162">
        <v>1.8797219999999999</v>
      </c>
    </row>
    <row r="2163" spans="1:21" x14ac:dyDescent="0.25">
      <c r="A2163" t="s">
        <v>8370</v>
      </c>
      <c r="B2163">
        <v>1</v>
      </c>
      <c r="C2163" t="s">
        <v>78</v>
      </c>
      <c r="D2163" t="s">
        <v>103</v>
      </c>
      <c r="E2163" t="s">
        <v>8371</v>
      </c>
      <c r="F2163" t="s">
        <v>226</v>
      </c>
      <c r="G2163" t="s">
        <v>72</v>
      </c>
      <c r="H2163" t="s">
        <v>136</v>
      </c>
      <c r="I2163" t="s">
        <v>22</v>
      </c>
      <c r="J2163" t="s">
        <v>131</v>
      </c>
      <c r="K2163" t="s">
        <v>8372</v>
      </c>
      <c r="L2163" t="s">
        <v>8373</v>
      </c>
      <c r="M2163">
        <v>1.677437777</v>
      </c>
      <c r="N2163">
        <v>0</v>
      </c>
      <c r="O2163">
        <v>0</v>
      </c>
      <c r="P2163">
        <v>0</v>
      </c>
      <c r="Q2163">
        <v>141</v>
      </c>
      <c r="R2163">
        <v>0</v>
      </c>
      <c r="S2163">
        <v>0</v>
      </c>
      <c r="T2163">
        <v>0</v>
      </c>
      <c r="U2163">
        <v>236.51872700000001</v>
      </c>
    </row>
    <row r="2164" spans="1:21" x14ac:dyDescent="0.25">
      <c r="A2164" t="s">
        <v>8374</v>
      </c>
      <c r="B2164">
        <v>1</v>
      </c>
      <c r="C2164" t="s">
        <v>78</v>
      </c>
      <c r="D2164" t="s">
        <v>94</v>
      </c>
      <c r="E2164" t="s">
        <v>8375</v>
      </c>
      <c r="F2164" t="s">
        <v>166</v>
      </c>
      <c r="G2164" t="s">
        <v>72</v>
      </c>
      <c r="H2164" t="s">
        <v>136</v>
      </c>
      <c r="I2164" t="s">
        <v>22</v>
      </c>
      <c r="J2164" t="s">
        <v>131</v>
      </c>
      <c r="K2164" t="s">
        <v>8376</v>
      </c>
      <c r="L2164" t="s">
        <v>8377</v>
      </c>
      <c r="M2164">
        <v>0.76977111099999995</v>
      </c>
      <c r="N2164">
        <v>8</v>
      </c>
      <c r="O2164">
        <v>191</v>
      </c>
      <c r="P2164">
        <v>6</v>
      </c>
      <c r="Q2164">
        <v>9</v>
      </c>
      <c r="R2164">
        <v>6.158169</v>
      </c>
      <c r="S2164">
        <v>147.02628200000001</v>
      </c>
      <c r="T2164">
        <v>4.618627</v>
      </c>
      <c r="U2164">
        <v>6.9279400000000004</v>
      </c>
    </row>
    <row r="2165" spans="1:21" x14ac:dyDescent="0.25">
      <c r="A2165" t="s">
        <v>8378</v>
      </c>
      <c r="B2165">
        <v>1</v>
      </c>
      <c r="C2165" t="s">
        <v>78</v>
      </c>
      <c r="D2165" t="s">
        <v>95</v>
      </c>
      <c r="E2165" t="s">
        <v>8379</v>
      </c>
      <c r="F2165" t="s">
        <v>231</v>
      </c>
      <c r="G2165" t="s">
        <v>71</v>
      </c>
      <c r="H2165" t="s">
        <v>136</v>
      </c>
      <c r="I2165" t="s">
        <v>22</v>
      </c>
      <c r="J2165" t="s">
        <v>131</v>
      </c>
      <c r="K2165" t="s">
        <v>8380</v>
      </c>
      <c r="L2165" t="s">
        <v>8381</v>
      </c>
      <c r="M2165">
        <v>1.454722222</v>
      </c>
      <c r="N2165">
        <v>0</v>
      </c>
      <c r="O2165">
        <v>1</v>
      </c>
      <c r="P2165">
        <v>0</v>
      </c>
      <c r="Q2165">
        <v>0</v>
      </c>
      <c r="R2165">
        <v>0</v>
      </c>
      <c r="S2165">
        <v>1.4547220000000001</v>
      </c>
      <c r="T2165">
        <v>0</v>
      </c>
      <c r="U2165">
        <v>0</v>
      </c>
    </row>
    <row r="2166" spans="1:21" x14ac:dyDescent="0.25">
      <c r="A2166" t="s">
        <v>8382</v>
      </c>
      <c r="B2166">
        <v>1</v>
      </c>
      <c r="C2166" t="s">
        <v>78</v>
      </c>
      <c r="D2166" t="s">
        <v>95</v>
      </c>
      <c r="E2166" t="s">
        <v>8383</v>
      </c>
      <c r="F2166" t="s">
        <v>247</v>
      </c>
      <c r="G2166" t="s">
        <v>72</v>
      </c>
      <c r="H2166" t="s">
        <v>136</v>
      </c>
      <c r="I2166" t="s">
        <v>22</v>
      </c>
      <c r="J2166" t="s">
        <v>221</v>
      </c>
      <c r="K2166" t="s">
        <v>8384</v>
      </c>
      <c r="L2166" t="s">
        <v>8385</v>
      </c>
      <c r="M2166">
        <v>7.8015155549999999</v>
      </c>
      <c r="N2166">
        <v>3</v>
      </c>
      <c r="O2166">
        <v>999</v>
      </c>
      <c r="P2166">
        <v>0</v>
      </c>
      <c r="Q2166">
        <v>0</v>
      </c>
      <c r="R2166">
        <v>23.404547000000001</v>
      </c>
      <c r="S2166">
        <v>7793.7140390000004</v>
      </c>
      <c r="T2166">
        <v>0</v>
      </c>
      <c r="U2166">
        <v>0</v>
      </c>
    </row>
    <row r="2167" spans="1:21" x14ac:dyDescent="0.25">
      <c r="A2167" t="s">
        <v>8386</v>
      </c>
      <c r="B2167">
        <v>1</v>
      </c>
      <c r="C2167" t="s">
        <v>78</v>
      </c>
      <c r="D2167" t="s">
        <v>95</v>
      </c>
      <c r="E2167" t="s">
        <v>8387</v>
      </c>
      <c r="F2167" t="s">
        <v>247</v>
      </c>
      <c r="G2167" t="s">
        <v>71</v>
      </c>
      <c r="H2167" t="s">
        <v>136</v>
      </c>
      <c r="I2167" t="s">
        <v>22</v>
      </c>
      <c r="J2167" t="s">
        <v>221</v>
      </c>
      <c r="K2167" t="s">
        <v>8388</v>
      </c>
      <c r="L2167" t="s">
        <v>8389</v>
      </c>
      <c r="M2167">
        <v>8.0663888880000005</v>
      </c>
      <c r="N2167">
        <v>0</v>
      </c>
      <c r="O2167">
        <v>81</v>
      </c>
      <c r="P2167">
        <v>0</v>
      </c>
      <c r="Q2167">
        <v>0</v>
      </c>
      <c r="R2167">
        <v>0</v>
      </c>
      <c r="S2167">
        <v>653.37750000000005</v>
      </c>
      <c r="T2167">
        <v>0</v>
      </c>
      <c r="U2167">
        <v>0</v>
      </c>
    </row>
    <row r="2168" spans="1:21" x14ac:dyDescent="0.25">
      <c r="A2168" t="s">
        <v>8390</v>
      </c>
      <c r="B2168">
        <v>1</v>
      </c>
      <c r="C2168" t="s">
        <v>78</v>
      </c>
      <c r="D2168" t="s">
        <v>82</v>
      </c>
      <c r="E2168" t="s">
        <v>8391</v>
      </c>
      <c r="F2168" t="s">
        <v>247</v>
      </c>
      <c r="G2168" t="s">
        <v>71</v>
      </c>
      <c r="H2168" t="s">
        <v>136</v>
      </c>
      <c r="I2168" t="s">
        <v>22</v>
      </c>
      <c r="J2168" t="s">
        <v>221</v>
      </c>
      <c r="K2168" t="s">
        <v>8392</v>
      </c>
      <c r="L2168" t="s">
        <v>8393</v>
      </c>
      <c r="M2168">
        <v>8.4311591660000005</v>
      </c>
      <c r="N2168">
        <v>0</v>
      </c>
      <c r="O2168">
        <v>0</v>
      </c>
      <c r="P2168">
        <v>0</v>
      </c>
      <c r="Q2168">
        <v>73</v>
      </c>
      <c r="R2168">
        <v>0</v>
      </c>
      <c r="S2168">
        <v>0</v>
      </c>
      <c r="T2168">
        <v>0</v>
      </c>
      <c r="U2168">
        <v>615.47461899999996</v>
      </c>
    </row>
    <row r="2169" spans="1:21" x14ac:dyDescent="0.25">
      <c r="A2169" t="s">
        <v>8394</v>
      </c>
      <c r="B2169">
        <v>1</v>
      </c>
      <c r="C2169" t="s">
        <v>78</v>
      </c>
      <c r="D2169" t="s">
        <v>82</v>
      </c>
      <c r="E2169" t="s">
        <v>8391</v>
      </c>
      <c r="F2169" t="s">
        <v>247</v>
      </c>
      <c r="G2169" t="s">
        <v>71</v>
      </c>
      <c r="H2169" t="s">
        <v>136</v>
      </c>
      <c r="I2169" t="s">
        <v>22</v>
      </c>
      <c r="J2169" t="s">
        <v>221</v>
      </c>
      <c r="K2169" t="s">
        <v>8395</v>
      </c>
      <c r="L2169" t="s">
        <v>8396</v>
      </c>
      <c r="M2169">
        <v>8.4956016660000007</v>
      </c>
      <c r="N2169">
        <v>0</v>
      </c>
      <c r="O2169">
        <v>0</v>
      </c>
      <c r="P2169">
        <v>0</v>
      </c>
      <c r="Q2169">
        <v>73</v>
      </c>
      <c r="R2169">
        <v>0</v>
      </c>
      <c r="S2169">
        <v>0</v>
      </c>
      <c r="T2169">
        <v>0</v>
      </c>
      <c r="U2169">
        <v>620.17892200000006</v>
      </c>
    </row>
    <row r="2170" spans="1:21" x14ac:dyDescent="0.25">
      <c r="A2170" t="s">
        <v>8397</v>
      </c>
      <c r="B2170">
        <v>1</v>
      </c>
      <c r="C2170" t="s">
        <v>78</v>
      </c>
      <c r="D2170" t="s">
        <v>82</v>
      </c>
      <c r="E2170" t="s">
        <v>8398</v>
      </c>
      <c r="F2170" t="s">
        <v>247</v>
      </c>
      <c r="G2170" t="s">
        <v>71</v>
      </c>
      <c r="H2170" t="s">
        <v>136</v>
      </c>
      <c r="I2170" t="s">
        <v>22</v>
      </c>
      <c r="J2170" t="s">
        <v>131</v>
      </c>
      <c r="K2170" t="s">
        <v>8399</v>
      </c>
      <c r="L2170" t="s">
        <v>8400</v>
      </c>
      <c r="M2170">
        <v>0.375</v>
      </c>
      <c r="N2170">
        <v>0</v>
      </c>
      <c r="O2170">
        <v>164</v>
      </c>
      <c r="P2170">
        <v>0</v>
      </c>
      <c r="Q2170">
        <v>1</v>
      </c>
      <c r="R2170">
        <v>0</v>
      </c>
      <c r="S2170">
        <v>61.5</v>
      </c>
      <c r="T2170">
        <v>0</v>
      </c>
      <c r="U2170">
        <v>0.375</v>
      </c>
    </row>
    <row r="2171" spans="1:21" x14ac:dyDescent="0.25">
      <c r="A2171" t="s">
        <v>8401</v>
      </c>
      <c r="B2171">
        <v>1</v>
      </c>
      <c r="C2171" t="s">
        <v>78</v>
      </c>
      <c r="D2171" t="s">
        <v>95</v>
      </c>
      <c r="E2171" t="s">
        <v>7411</v>
      </c>
      <c r="F2171" t="s">
        <v>296</v>
      </c>
      <c r="G2171" t="s">
        <v>72</v>
      </c>
      <c r="H2171" t="s">
        <v>136</v>
      </c>
      <c r="I2171" t="s">
        <v>22</v>
      </c>
      <c r="J2171" t="s">
        <v>221</v>
      </c>
      <c r="K2171" t="s">
        <v>8402</v>
      </c>
      <c r="L2171" t="s">
        <v>8403</v>
      </c>
      <c r="M2171">
        <v>7.3922322219999996</v>
      </c>
      <c r="N2171">
        <v>3</v>
      </c>
      <c r="O2171">
        <v>407</v>
      </c>
      <c r="P2171">
        <v>0</v>
      </c>
      <c r="Q2171">
        <v>0</v>
      </c>
      <c r="R2171">
        <v>22.176697000000001</v>
      </c>
      <c r="S2171">
        <v>3008.6385140000002</v>
      </c>
      <c r="T2171">
        <v>0</v>
      </c>
      <c r="U2171">
        <v>0</v>
      </c>
    </row>
    <row r="2172" spans="1:21" x14ac:dyDescent="0.25">
      <c r="A2172" t="s">
        <v>8404</v>
      </c>
      <c r="B2172">
        <v>1</v>
      </c>
      <c r="C2172" t="s">
        <v>78</v>
      </c>
      <c r="D2172" t="s">
        <v>95</v>
      </c>
      <c r="E2172" t="s">
        <v>7411</v>
      </c>
      <c r="F2172" t="s">
        <v>682</v>
      </c>
      <c r="G2172" t="s">
        <v>72</v>
      </c>
      <c r="H2172" t="s">
        <v>136</v>
      </c>
      <c r="I2172" t="s">
        <v>22</v>
      </c>
      <c r="J2172" t="s">
        <v>131</v>
      </c>
      <c r="K2172" t="s">
        <v>8405</v>
      </c>
      <c r="L2172" t="s">
        <v>8406</v>
      </c>
      <c r="M2172">
        <v>8.4611111109999992</v>
      </c>
      <c r="N2172">
        <v>3</v>
      </c>
      <c r="O2172">
        <v>407</v>
      </c>
      <c r="P2172">
        <v>0</v>
      </c>
      <c r="Q2172">
        <v>0</v>
      </c>
      <c r="R2172">
        <v>25.383333</v>
      </c>
      <c r="S2172">
        <v>3443.6722220000001</v>
      </c>
      <c r="T2172">
        <v>0</v>
      </c>
      <c r="U2172">
        <v>0</v>
      </c>
    </row>
    <row r="2173" spans="1:21" x14ac:dyDescent="0.25">
      <c r="A2173" t="s">
        <v>8407</v>
      </c>
      <c r="B2173">
        <v>1</v>
      </c>
      <c r="C2173" t="s">
        <v>78</v>
      </c>
      <c r="D2173" t="s">
        <v>95</v>
      </c>
      <c r="E2173" t="s">
        <v>7411</v>
      </c>
      <c r="F2173" t="s">
        <v>682</v>
      </c>
      <c r="G2173" t="s">
        <v>72</v>
      </c>
      <c r="H2173" t="s">
        <v>136</v>
      </c>
      <c r="I2173" t="s">
        <v>22</v>
      </c>
      <c r="J2173" t="s">
        <v>131</v>
      </c>
      <c r="K2173" t="s">
        <v>8408</v>
      </c>
      <c r="L2173" t="s">
        <v>8409</v>
      </c>
      <c r="M2173">
        <v>1.349722222</v>
      </c>
      <c r="N2173">
        <v>3</v>
      </c>
      <c r="O2173">
        <v>407</v>
      </c>
      <c r="P2173">
        <v>0</v>
      </c>
      <c r="Q2173">
        <v>0</v>
      </c>
      <c r="R2173">
        <v>4.0491669999999997</v>
      </c>
      <c r="S2173">
        <v>549.33694400000002</v>
      </c>
      <c r="T2173">
        <v>0</v>
      </c>
      <c r="U2173">
        <v>0</v>
      </c>
    </row>
    <row r="2174" spans="1:21" x14ac:dyDescent="0.25">
      <c r="A2174" t="s">
        <v>8410</v>
      </c>
      <c r="B2174">
        <v>1</v>
      </c>
      <c r="C2174" t="s">
        <v>78</v>
      </c>
      <c r="D2174" t="s">
        <v>95</v>
      </c>
      <c r="E2174" t="s">
        <v>8411</v>
      </c>
      <c r="F2174" t="s">
        <v>313</v>
      </c>
      <c r="G2174" t="s">
        <v>71</v>
      </c>
      <c r="H2174" t="s">
        <v>136</v>
      </c>
      <c r="I2174" t="s">
        <v>22</v>
      </c>
      <c r="J2174" t="s">
        <v>131</v>
      </c>
      <c r="K2174" t="s">
        <v>8412</v>
      </c>
      <c r="L2174" t="s">
        <v>8413</v>
      </c>
      <c r="M2174">
        <v>1.288611111</v>
      </c>
      <c r="N2174">
        <v>0</v>
      </c>
      <c r="O2174">
        <v>79</v>
      </c>
      <c r="P2174">
        <v>0</v>
      </c>
      <c r="Q2174">
        <v>0</v>
      </c>
      <c r="R2174">
        <v>0</v>
      </c>
      <c r="S2174">
        <v>101.80027800000001</v>
      </c>
      <c r="T2174">
        <v>0</v>
      </c>
      <c r="U2174">
        <v>0</v>
      </c>
    </row>
    <row r="2175" spans="1:21" x14ac:dyDescent="0.25">
      <c r="A2175" t="s">
        <v>8414</v>
      </c>
      <c r="B2175">
        <v>1</v>
      </c>
      <c r="C2175" t="s">
        <v>78</v>
      </c>
      <c r="D2175" t="s">
        <v>90</v>
      </c>
      <c r="E2175" t="s">
        <v>8415</v>
      </c>
      <c r="F2175" t="s">
        <v>231</v>
      </c>
      <c r="G2175" t="s">
        <v>71</v>
      </c>
      <c r="H2175" t="s">
        <v>136</v>
      </c>
      <c r="I2175" t="s">
        <v>22</v>
      </c>
      <c r="J2175" t="s">
        <v>131</v>
      </c>
      <c r="K2175" t="s">
        <v>8416</v>
      </c>
      <c r="L2175" t="s">
        <v>8417</v>
      </c>
      <c r="M2175">
        <v>6.4649999999999999</v>
      </c>
      <c r="N2175">
        <v>0</v>
      </c>
      <c r="O2175">
        <v>1</v>
      </c>
      <c r="P2175">
        <v>0</v>
      </c>
      <c r="Q2175">
        <v>0</v>
      </c>
      <c r="R2175">
        <v>0</v>
      </c>
      <c r="S2175">
        <v>6.4649999999999999</v>
      </c>
      <c r="T2175">
        <v>0</v>
      </c>
      <c r="U2175">
        <v>0</v>
      </c>
    </row>
    <row r="2176" spans="1:21" x14ac:dyDescent="0.25">
      <c r="A2176" t="s">
        <v>8418</v>
      </c>
      <c r="B2176">
        <v>1</v>
      </c>
      <c r="C2176" t="s">
        <v>78</v>
      </c>
      <c r="D2176" t="s">
        <v>82</v>
      </c>
      <c r="E2176" t="s">
        <v>8419</v>
      </c>
      <c r="F2176" t="s">
        <v>247</v>
      </c>
      <c r="G2176" t="s">
        <v>71</v>
      </c>
      <c r="H2176" t="s">
        <v>136</v>
      </c>
      <c r="I2176" t="s">
        <v>22</v>
      </c>
      <c r="J2176" t="s">
        <v>221</v>
      </c>
      <c r="K2176" t="s">
        <v>8420</v>
      </c>
      <c r="L2176" t="s">
        <v>1022</v>
      </c>
      <c r="M2176">
        <v>7.3513888879999998</v>
      </c>
      <c r="N2176">
        <v>0</v>
      </c>
      <c r="O2176">
        <v>0</v>
      </c>
      <c r="P2176">
        <v>0</v>
      </c>
      <c r="Q2176">
        <v>59</v>
      </c>
      <c r="R2176">
        <v>0</v>
      </c>
      <c r="S2176">
        <v>0</v>
      </c>
      <c r="T2176">
        <v>0</v>
      </c>
      <c r="U2176">
        <v>433.731944</v>
      </c>
    </row>
    <row r="2177" spans="1:21" x14ac:dyDescent="0.25">
      <c r="A2177" t="s">
        <v>8421</v>
      </c>
      <c r="B2177">
        <v>1</v>
      </c>
      <c r="C2177" t="s">
        <v>78</v>
      </c>
      <c r="D2177" t="s">
        <v>95</v>
      </c>
      <c r="E2177" t="s">
        <v>8422</v>
      </c>
      <c r="F2177" t="s">
        <v>247</v>
      </c>
      <c r="G2177" t="s">
        <v>71</v>
      </c>
      <c r="H2177" t="s">
        <v>136</v>
      </c>
      <c r="I2177" t="s">
        <v>22</v>
      </c>
      <c r="J2177" t="s">
        <v>221</v>
      </c>
      <c r="K2177" t="s">
        <v>8423</v>
      </c>
      <c r="L2177" t="s">
        <v>8424</v>
      </c>
      <c r="M2177">
        <v>8.3655555550000003</v>
      </c>
      <c r="N2177">
        <v>0</v>
      </c>
      <c r="O2177">
        <v>22</v>
      </c>
      <c r="P2177">
        <v>0</v>
      </c>
      <c r="Q2177">
        <v>0</v>
      </c>
      <c r="R2177">
        <v>0</v>
      </c>
      <c r="S2177">
        <v>184.04222200000001</v>
      </c>
      <c r="T2177">
        <v>0</v>
      </c>
      <c r="U2177">
        <v>0</v>
      </c>
    </row>
    <row r="2178" spans="1:21" x14ac:dyDescent="0.25">
      <c r="A2178" t="s">
        <v>8425</v>
      </c>
      <c r="B2178">
        <v>1</v>
      </c>
      <c r="C2178" t="s">
        <v>78</v>
      </c>
      <c r="D2178" t="s">
        <v>95</v>
      </c>
      <c r="E2178" t="s">
        <v>8426</v>
      </c>
      <c r="F2178" t="s">
        <v>313</v>
      </c>
      <c r="G2178" t="s">
        <v>71</v>
      </c>
      <c r="H2178" t="s">
        <v>136</v>
      </c>
      <c r="I2178" t="s">
        <v>22</v>
      </c>
      <c r="J2178" t="s">
        <v>131</v>
      </c>
      <c r="K2178" t="s">
        <v>8427</v>
      </c>
      <c r="L2178" t="s">
        <v>8428</v>
      </c>
      <c r="M2178">
        <v>0.56305555500000004</v>
      </c>
      <c r="N2178">
        <v>0</v>
      </c>
      <c r="O2178">
        <v>54</v>
      </c>
      <c r="P2178">
        <v>0</v>
      </c>
      <c r="Q2178">
        <v>0</v>
      </c>
      <c r="R2178">
        <v>0</v>
      </c>
      <c r="S2178">
        <v>30.405000000000001</v>
      </c>
      <c r="T2178">
        <v>0</v>
      </c>
      <c r="U2178">
        <v>0</v>
      </c>
    </row>
    <row r="2179" spans="1:21" x14ac:dyDescent="0.25">
      <c r="A2179" t="s">
        <v>8429</v>
      </c>
      <c r="B2179">
        <v>1</v>
      </c>
      <c r="C2179" t="s">
        <v>78</v>
      </c>
      <c r="D2179" t="s">
        <v>95</v>
      </c>
      <c r="E2179" t="s">
        <v>8430</v>
      </c>
      <c r="F2179" t="s">
        <v>1016</v>
      </c>
      <c r="G2179" t="s">
        <v>72</v>
      </c>
      <c r="H2179" t="s">
        <v>136</v>
      </c>
      <c r="I2179" t="s">
        <v>22</v>
      </c>
      <c r="J2179" t="s">
        <v>131</v>
      </c>
      <c r="K2179" t="s">
        <v>8431</v>
      </c>
      <c r="L2179" t="s">
        <v>8432</v>
      </c>
      <c r="M2179">
        <v>4.7175000000000002</v>
      </c>
      <c r="N2179">
        <v>16</v>
      </c>
      <c r="O2179">
        <v>1917</v>
      </c>
      <c r="P2179">
        <v>0</v>
      </c>
      <c r="Q2179">
        <v>0</v>
      </c>
      <c r="R2179">
        <v>75.48</v>
      </c>
      <c r="S2179">
        <v>9043.4475000000002</v>
      </c>
      <c r="T2179">
        <v>0</v>
      </c>
      <c r="U2179">
        <v>0</v>
      </c>
    </row>
    <row r="2180" spans="1:21" x14ac:dyDescent="0.25">
      <c r="A2180" t="s">
        <v>8433</v>
      </c>
      <c r="B2180">
        <v>1</v>
      </c>
      <c r="C2180" t="s">
        <v>79</v>
      </c>
      <c r="D2180" t="s">
        <v>124</v>
      </c>
      <c r="E2180" t="s">
        <v>8434</v>
      </c>
      <c r="F2180" t="s">
        <v>785</v>
      </c>
      <c r="G2180" t="s">
        <v>71</v>
      </c>
      <c r="H2180" t="s">
        <v>136</v>
      </c>
      <c r="I2180" t="s">
        <v>22</v>
      </c>
      <c r="J2180" t="s">
        <v>131</v>
      </c>
      <c r="K2180" t="s">
        <v>8435</v>
      </c>
      <c r="L2180" t="s">
        <v>8436</v>
      </c>
      <c r="M2180">
        <v>0.84055555500000001</v>
      </c>
      <c r="N2180">
        <v>0</v>
      </c>
      <c r="O2180">
        <v>80</v>
      </c>
      <c r="P2180">
        <v>0</v>
      </c>
      <c r="Q2180">
        <v>0</v>
      </c>
      <c r="R2180">
        <v>0</v>
      </c>
      <c r="S2180">
        <v>67.244444000000001</v>
      </c>
      <c r="T2180">
        <v>0</v>
      </c>
      <c r="U2180">
        <v>0</v>
      </c>
    </row>
    <row r="2181" spans="1:21" x14ac:dyDescent="0.25">
      <c r="A2181" t="s">
        <v>8437</v>
      </c>
      <c r="B2181">
        <v>1</v>
      </c>
      <c r="C2181" t="s">
        <v>79</v>
      </c>
      <c r="D2181" t="s">
        <v>124</v>
      </c>
      <c r="E2181" t="s">
        <v>8438</v>
      </c>
      <c r="F2181" t="s">
        <v>3351</v>
      </c>
      <c r="G2181" t="s">
        <v>71</v>
      </c>
      <c r="H2181" t="s">
        <v>136</v>
      </c>
      <c r="I2181" t="s">
        <v>22</v>
      </c>
      <c r="J2181" t="s">
        <v>131</v>
      </c>
      <c r="K2181" t="s">
        <v>8439</v>
      </c>
      <c r="L2181" t="s">
        <v>8440</v>
      </c>
      <c r="M2181">
        <v>2.7088888880000002</v>
      </c>
      <c r="N2181">
        <v>0</v>
      </c>
      <c r="O2181">
        <v>13</v>
      </c>
      <c r="P2181">
        <v>0</v>
      </c>
      <c r="Q2181">
        <v>0</v>
      </c>
      <c r="R2181">
        <v>0</v>
      </c>
      <c r="S2181">
        <v>35.215555999999999</v>
      </c>
      <c r="T2181">
        <v>0</v>
      </c>
      <c r="U2181">
        <v>0</v>
      </c>
    </row>
    <row r="2182" spans="1:21" x14ac:dyDescent="0.25">
      <c r="A2182" t="s">
        <v>8441</v>
      </c>
      <c r="B2182">
        <v>1</v>
      </c>
      <c r="C2182" t="s">
        <v>78</v>
      </c>
      <c r="D2182" t="s">
        <v>82</v>
      </c>
      <c r="E2182" t="s">
        <v>8442</v>
      </c>
      <c r="F2182" t="s">
        <v>247</v>
      </c>
      <c r="G2182" t="s">
        <v>71</v>
      </c>
      <c r="H2182" t="s">
        <v>136</v>
      </c>
      <c r="I2182" t="s">
        <v>22</v>
      </c>
      <c r="J2182" t="s">
        <v>221</v>
      </c>
      <c r="K2182" t="s">
        <v>8443</v>
      </c>
      <c r="L2182" t="s">
        <v>8444</v>
      </c>
      <c r="M2182">
        <v>8.6633286110000007</v>
      </c>
      <c r="N2182">
        <v>0</v>
      </c>
      <c r="O2182">
        <v>0</v>
      </c>
      <c r="P2182">
        <v>0</v>
      </c>
      <c r="Q2182">
        <v>78</v>
      </c>
      <c r="R2182">
        <v>0</v>
      </c>
      <c r="S2182">
        <v>0</v>
      </c>
      <c r="T2182">
        <v>0</v>
      </c>
      <c r="U2182">
        <v>675.73963200000003</v>
      </c>
    </row>
    <row r="2183" spans="1:21" x14ac:dyDescent="0.25">
      <c r="A2183" t="s">
        <v>8445</v>
      </c>
      <c r="B2183">
        <v>1</v>
      </c>
      <c r="C2183" t="s">
        <v>78</v>
      </c>
      <c r="D2183" t="s">
        <v>82</v>
      </c>
      <c r="E2183" t="s">
        <v>8419</v>
      </c>
      <c r="F2183" t="s">
        <v>247</v>
      </c>
      <c r="G2183" t="s">
        <v>71</v>
      </c>
      <c r="H2183" t="s">
        <v>136</v>
      </c>
      <c r="I2183" t="s">
        <v>22</v>
      </c>
      <c r="J2183" t="s">
        <v>221</v>
      </c>
      <c r="K2183" t="s">
        <v>8446</v>
      </c>
      <c r="L2183" t="s">
        <v>8447</v>
      </c>
      <c r="M2183">
        <v>9.632758333</v>
      </c>
      <c r="N2183">
        <v>0</v>
      </c>
      <c r="O2183">
        <v>0</v>
      </c>
      <c r="P2183">
        <v>0</v>
      </c>
      <c r="Q2183">
        <v>59</v>
      </c>
      <c r="R2183">
        <v>0</v>
      </c>
      <c r="S2183">
        <v>0</v>
      </c>
      <c r="T2183">
        <v>0</v>
      </c>
      <c r="U2183">
        <v>568.33274200000005</v>
      </c>
    </row>
    <row r="2184" spans="1:21" x14ac:dyDescent="0.25">
      <c r="A2184" t="s">
        <v>8448</v>
      </c>
      <c r="B2184">
        <v>1</v>
      </c>
      <c r="C2184" t="s">
        <v>78</v>
      </c>
      <c r="D2184" t="s">
        <v>82</v>
      </c>
      <c r="E2184" t="s">
        <v>8442</v>
      </c>
      <c r="F2184" t="s">
        <v>247</v>
      </c>
      <c r="G2184" t="s">
        <v>71</v>
      </c>
      <c r="H2184" t="s">
        <v>136</v>
      </c>
      <c r="I2184" t="s">
        <v>22</v>
      </c>
      <c r="J2184" t="s">
        <v>221</v>
      </c>
      <c r="K2184" t="s">
        <v>8449</v>
      </c>
      <c r="L2184" t="s">
        <v>8450</v>
      </c>
      <c r="M2184">
        <v>9.6274999999999995</v>
      </c>
      <c r="N2184">
        <v>0</v>
      </c>
      <c r="O2184">
        <v>0</v>
      </c>
      <c r="P2184">
        <v>0</v>
      </c>
      <c r="Q2184">
        <v>78</v>
      </c>
      <c r="R2184">
        <v>0</v>
      </c>
      <c r="S2184">
        <v>0</v>
      </c>
      <c r="T2184">
        <v>0</v>
      </c>
      <c r="U2184">
        <v>750.94500000000005</v>
      </c>
    </row>
    <row r="2185" spans="1:21" x14ac:dyDescent="0.25">
      <c r="A2185" t="s">
        <v>8451</v>
      </c>
      <c r="B2185">
        <v>1</v>
      </c>
      <c r="C2185" t="s">
        <v>78</v>
      </c>
      <c r="D2185" t="s">
        <v>82</v>
      </c>
      <c r="E2185" t="s">
        <v>8452</v>
      </c>
      <c r="F2185" t="s">
        <v>247</v>
      </c>
      <c r="G2185" t="s">
        <v>71</v>
      </c>
      <c r="H2185" t="s">
        <v>136</v>
      </c>
      <c r="I2185" t="s">
        <v>22</v>
      </c>
      <c r="J2185" t="s">
        <v>221</v>
      </c>
      <c r="K2185" t="s">
        <v>8453</v>
      </c>
      <c r="L2185" t="s">
        <v>8454</v>
      </c>
      <c r="M2185">
        <v>9.5589286110000007</v>
      </c>
      <c r="N2185">
        <v>0</v>
      </c>
      <c r="O2185">
        <v>0</v>
      </c>
      <c r="P2185">
        <v>0</v>
      </c>
      <c r="Q2185">
        <v>349</v>
      </c>
      <c r="R2185">
        <v>0</v>
      </c>
      <c r="S2185">
        <v>0</v>
      </c>
      <c r="T2185">
        <v>0</v>
      </c>
      <c r="U2185">
        <v>3336.0660849999999</v>
      </c>
    </row>
    <row r="2186" spans="1:21" x14ac:dyDescent="0.25">
      <c r="A2186" t="s">
        <v>8455</v>
      </c>
      <c r="B2186">
        <v>1</v>
      </c>
      <c r="C2186" t="s">
        <v>78</v>
      </c>
      <c r="D2186" t="s">
        <v>82</v>
      </c>
      <c r="E2186" t="s">
        <v>8391</v>
      </c>
      <c r="F2186" t="s">
        <v>247</v>
      </c>
      <c r="G2186" t="s">
        <v>71</v>
      </c>
      <c r="H2186" t="s">
        <v>136</v>
      </c>
      <c r="I2186" t="s">
        <v>22</v>
      </c>
      <c r="J2186" t="s">
        <v>221</v>
      </c>
      <c r="K2186" t="s">
        <v>8456</v>
      </c>
      <c r="L2186" t="s">
        <v>8457</v>
      </c>
      <c r="M2186">
        <v>8.3854555550000001</v>
      </c>
      <c r="N2186">
        <v>0</v>
      </c>
      <c r="O2186">
        <v>0</v>
      </c>
      <c r="P2186">
        <v>0</v>
      </c>
      <c r="Q2186">
        <v>73</v>
      </c>
      <c r="R2186">
        <v>0</v>
      </c>
      <c r="S2186">
        <v>0</v>
      </c>
      <c r="T2186">
        <v>0</v>
      </c>
      <c r="U2186">
        <v>612.13825599999996</v>
      </c>
    </row>
    <row r="2187" spans="1:21" x14ac:dyDescent="0.25">
      <c r="A2187" t="s">
        <v>8458</v>
      </c>
      <c r="B2187">
        <v>1</v>
      </c>
      <c r="C2187" t="s">
        <v>78</v>
      </c>
      <c r="D2187" t="s">
        <v>125</v>
      </c>
      <c r="E2187" t="s">
        <v>8459</v>
      </c>
      <c r="F2187" t="s">
        <v>934</v>
      </c>
      <c r="G2187" t="s">
        <v>71</v>
      </c>
      <c r="H2187" t="s">
        <v>136</v>
      </c>
      <c r="I2187" t="s">
        <v>22</v>
      </c>
      <c r="J2187" t="s">
        <v>131</v>
      </c>
      <c r="K2187" t="s">
        <v>8460</v>
      </c>
      <c r="L2187" t="s">
        <v>8461</v>
      </c>
      <c r="M2187">
        <v>1.6316666660000001</v>
      </c>
      <c r="N2187">
        <v>0</v>
      </c>
      <c r="O2187">
        <v>2</v>
      </c>
      <c r="P2187">
        <v>0</v>
      </c>
      <c r="Q2187">
        <v>0</v>
      </c>
      <c r="R2187">
        <v>0</v>
      </c>
      <c r="S2187">
        <v>3.2633329999999998</v>
      </c>
      <c r="T2187">
        <v>0</v>
      </c>
      <c r="U2187">
        <v>0</v>
      </c>
    </row>
    <row r="2188" spans="1:21" x14ac:dyDescent="0.25">
      <c r="A2188" t="s">
        <v>8462</v>
      </c>
      <c r="B2188">
        <v>1</v>
      </c>
      <c r="C2188" t="s">
        <v>78</v>
      </c>
      <c r="D2188" t="s">
        <v>95</v>
      </c>
      <c r="E2188" t="s">
        <v>8430</v>
      </c>
      <c r="F2188" t="s">
        <v>166</v>
      </c>
      <c r="G2188" t="s">
        <v>72</v>
      </c>
      <c r="H2188" t="s">
        <v>136</v>
      </c>
      <c r="I2188" t="s">
        <v>22</v>
      </c>
      <c r="J2188" t="s">
        <v>131</v>
      </c>
      <c r="K2188" t="s">
        <v>8463</v>
      </c>
      <c r="L2188" t="s">
        <v>8464</v>
      </c>
      <c r="M2188">
        <v>0.56895083300000004</v>
      </c>
      <c r="N2188">
        <v>16</v>
      </c>
      <c r="O2188">
        <v>1905</v>
      </c>
      <c r="P2188">
        <v>0</v>
      </c>
      <c r="Q2188">
        <v>0</v>
      </c>
      <c r="R2188">
        <v>9.1032130000000002</v>
      </c>
      <c r="S2188">
        <v>1083.8513370000001</v>
      </c>
      <c r="T2188">
        <v>0</v>
      </c>
      <c r="U2188">
        <v>0</v>
      </c>
    </row>
    <row r="2189" spans="1:21" x14ac:dyDescent="0.25">
      <c r="A2189" t="s">
        <v>8465</v>
      </c>
      <c r="B2189">
        <v>1</v>
      </c>
      <c r="C2189" t="s">
        <v>78</v>
      </c>
      <c r="D2189" t="s">
        <v>82</v>
      </c>
      <c r="E2189" t="s">
        <v>8452</v>
      </c>
      <c r="F2189" t="s">
        <v>247</v>
      </c>
      <c r="G2189" t="s">
        <v>71</v>
      </c>
      <c r="H2189" t="s">
        <v>136</v>
      </c>
      <c r="I2189" t="s">
        <v>22</v>
      </c>
      <c r="J2189" t="s">
        <v>221</v>
      </c>
      <c r="K2189" t="s">
        <v>8466</v>
      </c>
      <c r="L2189" t="s">
        <v>8467</v>
      </c>
      <c r="M2189">
        <v>10.652655555000001</v>
      </c>
      <c r="N2189">
        <v>0</v>
      </c>
      <c r="O2189">
        <v>0</v>
      </c>
      <c r="P2189">
        <v>0</v>
      </c>
      <c r="Q2189">
        <v>349</v>
      </c>
      <c r="R2189">
        <v>0</v>
      </c>
      <c r="S2189">
        <v>0</v>
      </c>
      <c r="T2189">
        <v>0</v>
      </c>
      <c r="U2189">
        <v>3717.776789</v>
      </c>
    </row>
    <row r="2190" spans="1:21" x14ac:dyDescent="0.25">
      <c r="A2190" t="s">
        <v>8468</v>
      </c>
      <c r="B2190">
        <v>1</v>
      </c>
      <c r="C2190" t="s">
        <v>79</v>
      </c>
      <c r="D2190" t="s">
        <v>119</v>
      </c>
      <c r="E2190" t="s">
        <v>8469</v>
      </c>
      <c r="F2190" t="s">
        <v>166</v>
      </c>
      <c r="G2190" t="s">
        <v>72</v>
      </c>
      <c r="H2190" t="s">
        <v>136</v>
      </c>
      <c r="I2190" t="s">
        <v>22</v>
      </c>
      <c r="J2190" t="s">
        <v>131</v>
      </c>
      <c r="K2190" t="s">
        <v>8470</v>
      </c>
      <c r="L2190" t="s">
        <v>8471</v>
      </c>
      <c r="M2190">
        <v>1.221944444</v>
      </c>
      <c r="N2190">
        <v>18</v>
      </c>
      <c r="O2190">
        <v>1</v>
      </c>
      <c r="P2190">
        <v>1</v>
      </c>
      <c r="Q2190">
        <v>0</v>
      </c>
      <c r="R2190">
        <v>21.995000000000001</v>
      </c>
      <c r="S2190">
        <v>1.2219439999999999</v>
      </c>
      <c r="T2190">
        <v>1.2219439999999999</v>
      </c>
      <c r="U2190">
        <v>0</v>
      </c>
    </row>
    <row r="2191" spans="1:21" x14ac:dyDescent="0.25">
      <c r="A2191" t="s">
        <v>8472</v>
      </c>
      <c r="B2191">
        <v>1</v>
      </c>
      <c r="C2191" t="s">
        <v>78</v>
      </c>
      <c r="D2191" t="s">
        <v>82</v>
      </c>
      <c r="E2191" t="s">
        <v>8452</v>
      </c>
      <c r="F2191" t="s">
        <v>247</v>
      </c>
      <c r="G2191" t="s">
        <v>71</v>
      </c>
      <c r="H2191" t="s">
        <v>136</v>
      </c>
      <c r="I2191" t="s">
        <v>22</v>
      </c>
      <c r="J2191" t="s">
        <v>221</v>
      </c>
      <c r="K2191" t="s">
        <v>8473</v>
      </c>
      <c r="L2191" t="s">
        <v>8474</v>
      </c>
      <c r="M2191">
        <v>9.1453805549999991</v>
      </c>
      <c r="N2191">
        <v>0</v>
      </c>
      <c r="O2191">
        <v>0</v>
      </c>
      <c r="P2191">
        <v>0</v>
      </c>
      <c r="Q2191">
        <v>349</v>
      </c>
      <c r="R2191">
        <v>0</v>
      </c>
      <c r="S2191">
        <v>0</v>
      </c>
      <c r="T2191">
        <v>0</v>
      </c>
      <c r="U2191">
        <v>3191.7378140000001</v>
      </c>
    </row>
    <row r="2192" spans="1:21" x14ac:dyDescent="0.25">
      <c r="A2192" t="s">
        <v>8475</v>
      </c>
      <c r="B2192">
        <v>1</v>
      </c>
      <c r="C2192" t="s">
        <v>78</v>
      </c>
      <c r="D2192" t="s">
        <v>101</v>
      </c>
      <c r="E2192" t="s">
        <v>8476</v>
      </c>
      <c r="F2192" t="s">
        <v>166</v>
      </c>
      <c r="G2192" t="s">
        <v>72</v>
      </c>
      <c r="H2192" t="s">
        <v>136</v>
      </c>
      <c r="I2192" t="s">
        <v>22</v>
      </c>
      <c r="J2192" t="s">
        <v>131</v>
      </c>
      <c r="K2192" t="s">
        <v>8477</v>
      </c>
      <c r="L2192" t="s">
        <v>8478</v>
      </c>
      <c r="M2192">
        <v>1.9127777770000001</v>
      </c>
      <c r="N2192">
        <v>0</v>
      </c>
      <c r="O2192">
        <v>0</v>
      </c>
      <c r="P2192">
        <v>1</v>
      </c>
      <c r="Q2192">
        <v>0</v>
      </c>
      <c r="R2192">
        <v>0</v>
      </c>
      <c r="S2192">
        <v>0</v>
      </c>
      <c r="T2192">
        <v>1.9127780000000001</v>
      </c>
      <c r="U2192">
        <v>0</v>
      </c>
    </row>
    <row r="2193" spans="1:21" x14ac:dyDescent="0.25">
      <c r="A2193" t="s">
        <v>8479</v>
      </c>
      <c r="B2193">
        <v>1</v>
      </c>
      <c r="C2193" t="s">
        <v>78</v>
      </c>
      <c r="D2193" t="s">
        <v>87</v>
      </c>
      <c r="E2193" t="s">
        <v>8480</v>
      </c>
      <c r="F2193" t="s">
        <v>231</v>
      </c>
      <c r="G2193" t="s">
        <v>71</v>
      </c>
      <c r="H2193" t="s">
        <v>136</v>
      </c>
      <c r="I2193" t="s">
        <v>22</v>
      </c>
      <c r="J2193" t="s">
        <v>131</v>
      </c>
      <c r="K2193" t="s">
        <v>8481</v>
      </c>
      <c r="L2193" t="s">
        <v>8482</v>
      </c>
      <c r="M2193">
        <v>0.96472222200000002</v>
      </c>
      <c r="N2193">
        <v>0</v>
      </c>
      <c r="O2193">
        <v>0</v>
      </c>
      <c r="P2193">
        <v>0</v>
      </c>
      <c r="Q2193">
        <v>1</v>
      </c>
      <c r="R2193">
        <v>0</v>
      </c>
      <c r="S2193">
        <v>0</v>
      </c>
      <c r="T2193">
        <v>0</v>
      </c>
      <c r="U2193">
        <v>0.96472199999999997</v>
      </c>
    </row>
    <row r="2194" spans="1:21" x14ac:dyDescent="0.25">
      <c r="A2194" t="s">
        <v>8483</v>
      </c>
      <c r="B2194">
        <v>1</v>
      </c>
      <c r="C2194" t="s">
        <v>78</v>
      </c>
      <c r="D2194" t="s">
        <v>125</v>
      </c>
      <c r="E2194" t="s">
        <v>8484</v>
      </c>
      <c r="F2194" t="s">
        <v>231</v>
      </c>
      <c r="G2194" t="s">
        <v>71</v>
      </c>
      <c r="H2194" t="s">
        <v>136</v>
      </c>
      <c r="I2194" t="s">
        <v>22</v>
      </c>
      <c r="J2194" t="s">
        <v>131</v>
      </c>
      <c r="K2194" t="s">
        <v>8485</v>
      </c>
      <c r="L2194" t="s">
        <v>8486</v>
      </c>
      <c r="M2194">
        <v>1.081388888</v>
      </c>
      <c r="N2194">
        <v>0</v>
      </c>
      <c r="O2194">
        <v>4</v>
      </c>
      <c r="P2194">
        <v>0</v>
      </c>
      <c r="Q2194">
        <v>0</v>
      </c>
      <c r="R2194">
        <v>0</v>
      </c>
      <c r="S2194">
        <v>4.3255559999999997</v>
      </c>
      <c r="T2194">
        <v>0</v>
      </c>
      <c r="U2194">
        <v>0</v>
      </c>
    </row>
    <row r="2195" spans="1:21" x14ac:dyDescent="0.25">
      <c r="A2195" t="s">
        <v>8487</v>
      </c>
      <c r="B2195">
        <v>1</v>
      </c>
      <c r="C2195" t="s">
        <v>78</v>
      </c>
      <c r="D2195" t="s">
        <v>125</v>
      </c>
      <c r="E2195" t="s">
        <v>8488</v>
      </c>
      <c r="F2195" t="s">
        <v>231</v>
      </c>
      <c r="G2195" t="s">
        <v>71</v>
      </c>
      <c r="H2195" t="s">
        <v>136</v>
      </c>
      <c r="I2195" t="s">
        <v>22</v>
      </c>
      <c r="J2195" t="s">
        <v>131</v>
      </c>
      <c r="K2195" t="s">
        <v>8489</v>
      </c>
      <c r="L2195" t="s">
        <v>8490</v>
      </c>
      <c r="M2195">
        <v>0.74611111100000005</v>
      </c>
      <c r="N2195">
        <v>0</v>
      </c>
      <c r="O2195">
        <v>4</v>
      </c>
      <c r="P2195">
        <v>0</v>
      </c>
      <c r="Q2195">
        <v>0</v>
      </c>
      <c r="R2195">
        <v>0</v>
      </c>
      <c r="S2195">
        <v>2.9844439999999999</v>
      </c>
      <c r="T2195">
        <v>0</v>
      </c>
      <c r="U2195">
        <v>0</v>
      </c>
    </row>
    <row r="2196" spans="1:21" x14ac:dyDescent="0.25">
      <c r="A2196" t="s">
        <v>8491</v>
      </c>
      <c r="B2196">
        <v>1</v>
      </c>
      <c r="C2196" t="s">
        <v>78</v>
      </c>
      <c r="D2196" t="s">
        <v>80</v>
      </c>
      <c r="E2196" t="s">
        <v>7685</v>
      </c>
      <c r="F2196" t="s">
        <v>2615</v>
      </c>
      <c r="G2196" t="s">
        <v>71</v>
      </c>
      <c r="H2196" t="s">
        <v>136</v>
      </c>
      <c r="I2196" t="s">
        <v>22</v>
      </c>
      <c r="J2196" t="s">
        <v>131</v>
      </c>
      <c r="K2196" t="s">
        <v>8492</v>
      </c>
      <c r="L2196" t="s">
        <v>8493</v>
      </c>
      <c r="M2196">
        <v>0.54298694400000003</v>
      </c>
      <c r="N2196">
        <v>0</v>
      </c>
      <c r="O2196">
        <v>894</v>
      </c>
      <c r="P2196">
        <v>0</v>
      </c>
      <c r="Q2196">
        <v>0</v>
      </c>
      <c r="R2196">
        <v>0</v>
      </c>
      <c r="S2196">
        <v>485.43032799999997</v>
      </c>
      <c r="T2196">
        <v>0</v>
      </c>
      <c r="U2196">
        <v>0</v>
      </c>
    </row>
    <row r="2197" spans="1:21" x14ac:dyDescent="0.25">
      <c r="A2197" t="s">
        <v>8494</v>
      </c>
      <c r="B2197">
        <v>1</v>
      </c>
      <c r="C2197" t="s">
        <v>78</v>
      </c>
      <c r="D2197" t="s">
        <v>80</v>
      </c>
      <c r="E2197" t="s">
        <v>8495</v>
      </c>
      <c r="F2197" t="s">
        <v>247</v>
      </c>
      <c r="G2197" t="s">
        <v>71</v>
      </c>
      <c r="H2197" t="s">
        <v>136</v>
      </c>
      <c r="I2197" t="s">
        <v>22</v>
      </c>
      <c r="J2197" t="s">
        <v>221</v>
      </c>
      <c r="K2197" t="s">
        <v>8496</v>
      </c>
      <c r="L2197" t="s">
        <v>8497</v>
      </c>
      <c r="M2197">
        <v>7.4338888880000003</v>
      </c>
      <c r="N2197">
        <v>0</v>
      </c>
      <c r="O2197">
        <v>48</v>
      </c>
      <c r="P2197">
        <v>0</v>
      </c>
      <c r="Q2197">
        <v>0</v>
      </c>
      <c r="R2197">
        <v>0</v>
      </c>
      <c r="S2197">
        <v>356.82666699999999</v>
      </c>
      <c r="T2197">
        <v>0</v>
      </c>
      <c r="U2197">
        <v>0</v>
      </c>
    </row>
    <row r="2198" spans="1:21" x14ac:dyDescent="0.25">
      <c r="A2198" t="s">
        <v>8498</v>
      </c>
      <c r="B2198">
        <v>1</v>
      </c>
      <c r="C2198" t="s">
        <v>79</v>
      </c>
      <c r="D2198" t="s">
        <v>114</v>
      </c>
      <c r="E2198" t="s">
        <v>8499</v>
      </c>
      <c r="F2198" t="s">
        <v>226</v>
      </c>
      <c r="G2198" t="s">
        <v>72</v>
      </c>
      <c r="H2198" t="s">
        <v>136</v>
      </c>
      <c r="I2198" t="s">
        <v>22</v>
      </c>
      <c r="J2198" t="s">
        <v>131</v>
      </c>
      <c r="K2198" t="s">
        <v>8500</v>
      </c>
      <c r="L2198" t="s">
        <v>8501</v>
      </c>
      <c r="M2198">
        <v>1.2222222220000001</v>
      </c>
      <c r="N2198">
        <v>0</v>
      </c>
      <c r="O2198">
        <v>0</v>
      </c>
      <c r="P2198">
        <v>2</v>
      </c>
      <c r="Q2198">
        <v>0</v>
      </c>
      <c r="R2198">
        <v>0</v>
      </c>
      <c r="S2198">
        <v>0</v>
      </c>
      <c r="T2198">
        <v>2.4444439999999998</v>
      </c>
      <c r="U2198">
        <v>0</v>
      </c>
    </row>
    <row r="2199" spans="1:21" x14ac:dyDescent="0.25">
      <c r="A2199" t="s">
        <v>8502</v>
      </c>
      <c r="B2199">
        <v>1</v>
      </c>
      <c r="C2199" t="s">
        <v>78</v>
      </c>
      <c r="D2199" t="s">
        <v>125</v>
      </c>
      <c r="E2199" t="s">
        <v>8503</v>
      </c>
      <c r="F2199" t="s">
        <v>231</v>
      </c>
      <c r="G2199" t="s">
        <v>71</v>
      </c>
      <c r="H2199" t="s">
        <v>136</v>
      </c>
      <c r="I2199" t="s">
        <v>22</v>
      </c>
      <c r="J2199" t="s">
        <v>131</v>
      </c>
      <c r="K2199" t="s">
        <v>8504</v>
      </c>
      <c r="L2199" t="s">
        <v>8505</v>
      </c>
      <c r="M2199">
        <v>2.3080555550000001</v>
      </c>
      <c r="N2199">
        <v>0</v>
      </c>
      <c r="O2199">
        <v>1</v>
      </c>
      <c r="P2199">
        <v>0</v>
      </c>
      <c r="Q2199">
        <v>0</v>
      </c>
      <c r="R2199">
        <v>0</v>
      </c>
      <c r="S2199">
        <v>2.3080560000000001</v>
      </c>
      <c r="T2199">
        <v>0</v>
      </c>
      <c r="U2199">
        <v>0</v>
      </c>
    </row>
    <row r="2200" spans="1:21" x14ac:dyDescent="0.25">
      <c r="A2200" t="s">
        <v>8506</v>
      </c>
      <c r="B2200">
        <v>1</v>
      </c>
      <c r="C2200" t="s">
        <v>78</v>
      </c>
      <c r="D2200" t="s">
        <v>125</v>
      </c>
      <c r="E2200" t="s">
        <v>8503</v>
      </c>
      <c r="F2200" t="s">
        <v>231</v>
      </c>
      <c r="G2200" t="s">
        <v>71</v>
      </c>
      <c r="H2200" t="s">
        <v>136</v>
      </c>
      <c r="I2200" t="s">
        <v>22</v>
      </c>
      <c r="J2200" t="s">
        <v>131</v>
      </c>
      <c r="K2200" t="s">
        <v>8507</v>
      </c>
      <c r="L2200" t="s">
        <v>8508</v>
      </c>
      <c r="M2200">
        <v>0.75972222199999995</v>
      </c>
      <c r="N2200">
        <v>0</v>
      </c>
      <c r="O2200">
        <v>1</v>
      </c>
      <c r="P2200">
        <v>0</v>
      </c>
      <c r="Q2200">
        <v>0</v>
      </c>
      <c r="R2200">
        <v>0</v>
      </c>
      <c r="S2200">
        <v>0.75972200000000001</v>
      </c>
      <c r="T2200">
        <v>0</v>
      </c>
      <c r="U2200">
        <v>0</v>
      </c>
    </row>
    <row r="2201" spans="1:21" x14ac:dyDescent="0.25">
      <c r="A2201" t="s">
        <v>8509</v>
      </c>
      <c r="B2201">
        <v>1</v>
      </c>
      <c r="C2201" t="s">
        <v>78</v>
      </c>
      <c r="D2201" t="s">
        <v>95</v>
      </c>
      <c r="E2201" t="s">
        <v>8387</v>
      </c>
      <c r="F2201" t="s">
        <v>362</v>
      </c>
      <c r="G2201" t="s">
        <v>71</v>
      </c>
      <c r="H2201" t="s">
        <v>136</v>
      </c>
      <c r="I2201" t="s">
        <v>22</v>
      </c>
      <c r="J2201" t="s">
        <v>131</v>
      </c>
      <c r="K2201" t="s">
        <v>8510</v>
      </c>
      <c r="L2201" t="s">
        <v>8511</v>
      </c>
      <c r="M2201">
        <v>0.59555555500000001</v>
      </c>
      <c r="N2201">
        <v>0</v>
      </c>
      <c r="O2201">
        <v>81</v>
      </c>
      <c r="P2201">
        <v>0</v>
      </c>
      <c r="Q2201">
        <v>0</v>
      </c>
      <c r="R2201">
        <v>0</v>
      </c>
      <c r="S2201">
        <v>48.24</v>
      </c>
      <c r="T2201">
        <v>0</v>
      </c>
      <c r="U2201">
        <v>0</v>
      </c>
    </row>
    <row r="2202" spans="1:21" x14ac:dyDescent="0.25">
      <c r="A2202" t="s">
        <v>8512</v>
      </c>
      <c r="B2202">
        <v>1</v>
      </c>
      <c r="C2202" t="s">
        <v>78</v>
      </c>
      <c r="D2202" t="s">
        <v>95</v>
      </c>
      <c r="E2202" t="s">
        <v>8513</v>
      </c>
      <c r="F2202" t="s">
        <v>247</v>
      </c>
      <c r="G2202" t="s">
        <v>71</v>
      </c>
      <c r="H2202" t="s">
        <v>136</v>
      </c>
      <c r="I2202" t="s">
        <v>22</v>
      </c>
      <c r="J2202" t="s">
        <v>221</v>
      </c>
      <c r="K2202" t="s">
        <v>6004</v>
      </c>
      <c r="L2202" t="s">
        <v>8514</v>
      </c>
      <c r="M2202">
        <v>9.1325000000000003</v>
      </c>
      <c r="N2202">
        <v>0</v>
      </c>
      <c r="O2202">
        <v>357</v>
      </c>
      <c r="P2202">
        <v>0</v>
      </c>
      <c r="Q2202">
        <v>0</v>
      </c>
      <c r="R2202">
        <v>0</v>
      </c>
      <c r="S2202">
        <v>3260.3024999999998</v>
      </c>
      <c r="T2202">
        <v>0</v>
      </c>
      <c r="U2202">
        <v>0</v>
      </c>
    </row>
    <row r="2203" spans="1:21" x14ac:dyDescent="0.25">
      <c r="A2203" t="s">
        <v>8515</v>
      </c>
      <c r="B2203">
        <v>1</v>
      </c>
      <c r="C2203" t="s">
        <v>78</v>
      </c>
      <c r="D2203" t="s">
        <v>94</v>
      </c>
      <c r="E2203" t="s">
        <v>8516</v>
      </c>
      <c r="F2203" t="s">
        <v>166</v>
      </c>
      <c r="G2203" t="s">
        <v>72</v>
      </c>
      <c r="H2203" t="s">
        <v>136</v>
      </c>
      <c r="I2203" t="s">
        <v>22</v>
      </c>
      <c r="J2203" t="s">
        <v>131</v>
      </c>
      <c r="K2203" t="s">
        <v>8517</v>
      </c>
      <c r="L2203" t="s">
        <v>8518</v>
      </c>
      <c r="M2203">
        <v>0.73075638799999998</v>
      </c>
      <c r="N2203">
        <v>9</v>
      </c>
      <c r="O2203">
        <v>5046</v>
      </c>
      <c r="P2203">
        <v>2</v>
      </c>
      <c r="Q2203">
        <v>10</v>
      </c>
      <c r="R2203">
        <v>6.5768069999999996</v>
      </c>
      <c r="S2203">
        <v>3687.3967339999999</v>
      </c>
      <c r="T2203">
        <v>1.4615130000000001</v>
      </c>
      <c r="U2203">
        <v>7.3075640000000002</v>
      </c>
    </row>
    <row r="2204" spans="1:21" x14ac:dyDescent="0.25">
      <c r="A2204" t="s">
        <v>8519</v>
      </c>
      <c r="B2204">
        <v>1</v>
      </c>
      <c r="C2204" t="s">
        <v>78</v>
      </c>
      <c r="D2204" t="s">
        <v>94</v>
      </c>
      <c r="E2204" t="s">
        <v>8516</v>
      </c>
      <c r="F2204" t="s">
        <v>166</v>
      </c>
      <c r="G2204" t="s">
        <v>72</v>
      </c>
      <c r="H2204" t="s">
        <v>136</v>
      </c>
      <c r="I2204" t="s">
        <v>22</v>
      </c>
      <c r="J2204" t="s">
        <v>131</v>
      </c>
      <c r="K2204" t="s">
        <v>8520</v>
      </c>
      <c r="L2204" t="s">
        <v>8521</v>
      </c>
      <c r="M2204">
        <v>0.53277777699999995</v>
      </c>
      <c r="N2204">
        <v>9</v>
      </c>
      <c r="O2204">
        <v>5046</v>
      </c>
      <c r="P2204">
        <v>2</v>
      </c>
      <c r="Q2204">
        <v>10</v>
      </c>
      <c r="R2204">
        <v>4.7949999999999999</v>
      </c>
      <c r="S2204">
        <v>2688.396663</v>
      </c>
      <c r="T2204">
        <v>1.0655559999999999</v>
      </c>
      <c r="U2204">
        <v>5.3277780000000003</v>
      </c>
    </row>
    <row r="2205" spans="1:21" x14ac:dyDescent="0.25">
      <c r="A2205" t="s">
        <v>8522</v>
      </c>
      <c r="B2205">
        <v>1</v>
      </c>
      <c r="C2205" t="s">
        <v>78</v>
      </c>
      <c r="D2205" t="s">
        <v>94</v>
      </c>
      <c r="E2205" t="s">
        <v>8523</v>
      </c>
      <c r="F2205" t="s">
        <v>166</v>
      </c>
      <c r="G2205" t="s">
        <v>72</v>
      </c>
      <c r="H2205" t="s">
        <v>136</v>
      </c>
      <c r="I2205" t="s">
        <v>22</v>
      </c>
      <c r="J2205" t="s">
        <v>131</v>
      </c>
      <c r="K2205" t="s">
        <v>8524</v>
      </c>
      <c r="L2205" t="s">
        <v>8525</v>
      </c>
      <c r="M2205">
        <v>0.630833333</v>
      </c>
      <c r="N2205">
        <v>4</v>
      </c>
      <c r="O2205">
        <v>1005</v>
      </c>
      <c r="P2205">
        <v>0</v>
      </c>
      <c r="Q2205">
        <v>6</v>
      </c>
      <c r="R2205">
        <v>2.523333</v>
      </c>
      <c r="S2205">
        <v>633.98749999999995</v>
      </c>
      <c r="T2205">
        <v>0</v>
      </c>
      <c r="U2205">
        <v>3.7850000000000001</v>
      </c>
    </row>
    <row r="2206" spans="1:21" x14ac:dyDescent="0.25">
      <c r="A2206" t="s">
        <v>8526</v>
      </c>
      <c r="B2206">
        <v>1</v>
      </c>
      <c r="C2206" t="s">
        <v>78</v>
      </c>
      <c r="D2206" t="s">
        <v>94</v>
      </c>
      <c r="E2206" t="s">
        <v>8527</v>
      </c>
      <c r="F2206" t="s">
        <v>166</v>
      </c>
      <c r="G2206" t="s">
        <v>72</v>
      </c>
      <c r="H2206" t="s">
        <v>136</v>
      </c>
      <c r="I2206" t="s">
        <v>22</v>
      </c>
      <c r="J2206" t="s">
        <v>131</v>
      </c>
      <c r="K2206" t="s">
        <v>8528</v>
      </c>
      <c r="L2206" t="s">
        <v>8529</v>
      </c>
      <c r="M2206">
        <v>0.37222222199999999</v>
      </c>
      <c r="N2206">
        <v>0</v>
      </c>
      <c r="O2206">
        <v>2</v>
      </c>
      <c r="P2206">
        <v>0</v>
      </c>
      <c r="Q2206">
        <v>0</v>
      </c>
      <c r="R2206">
        <v>0</v>
      </c>
      <c r="S2206">
        <v>0.74444399999999999</v>
      </c>
      <c r="T2206">
        <v>0</v>
      </c>
      <c r="U2206">
        <v>0</v>
      </c>
    </row>
    <row r="2207" spans="1:21" x14ac:dyDescent="0.25">
      <c r="A2207" t="s">
        <v>8530</v>
      </c>
      <c r="B2207">
        <v>1</v>
      </c>
      <c r="C2207" t="s">
        <v>78</v>
      </c>
      <c r="D2207" t="s">
        <v>80</v>
      </c>
      <c r="E2207" t="s">
        <v>8531</v>
      </c>
      <c r="F2207" t="s">
        <v>231</v>
      </c>
      <c r="G2207" t="s">
        <v>71</v>
      </c>
      <c r="H2207" t="s">
        <v>136</v>
      </c>
      <c r="I2207" t="s">
        <v>22</v>
      </c>
      <c r="J2207" t="s">
        <v>131</v>
      </c>
      <c r="K2207" t="s">
        <v>8532</v>
      </c>
      <c r="L2207" t="s">
        <v>8533</v>
      </c>
      <c r="M2207">
        <v>0.97499999999999998</v>
      </c>
      <c r="N2207">
        <v>0</v>
      </c>
      <c r="O2207">
        <v>2</v>
      </c>
      <c r="P2207">
        <v>0</v>
      </c>
      <c r="Q2207">
        <v>0</v>
      </c>
      <c r="R2207">
        <v>0</v>
      </c>
      <c r="S2207">
        <v>1.95</v>
      </c>
      <c r="T2207">
        <v>0</v>
      </c>
      <c r="U2207">
        <v>0</v>
      </c>
    </row>
    <row r="2208" spans="1:21" x14ac:dyDescent="0.25">
      <c r="A2208" t="s">
        <v>8534</v>
      </c>
      <c r="B2208">
        <v>1</v>
      </c>
      <c r="C2208" t="s">
        <v>78</v>
      </c>
      <c r="D2208" t="s">
        <v>94</v>
      </c>
      <c r="E2208" t="s">
        <v>8535</v>
      </c>
      <c r="F2208" t="s">
        <v>780</v>
      </c>
      <c r="G2208" t="s">
        <v>71</v>
      </c>
      <c r="H2208" t="s">
        <v>136</v>
      </c>
      <c r="I2208" t="s">
        <v>22</v>
      </c>
      <c r="J2208" t="s">
        <v>131</v>
      </c>
      <c r="K2208" t="s">
        <v>8536</v>
      </c>
      <c r="L2208" t="s">
        <v>8537</v>
      </c>
      <c r="M2208">
        <v>6.2074999999999996</v>
      </c>
      <c r="N2208">
        <v>0</v>
      </c>
      <c r="O2208">
        <v>9</v>
      </c>
      <c r="P2208">
        <v>0</v>
      </c>
      <c r="Q2208">
        <v>14</v>
      </c>
      <c r="R2208">
        <v>0</v>
      </c>
      <c r="S2208">
        <v>55.8675</v>
      </c>
      <c r="T2208">
        <v>0</v>
      </c>
      <c r="U2208">
        <v>86.905000000000001</v>
      </c>
    </row>
    <row r="2209" spans="1:21" x14ac:dyDescent="0.25">
      <c r="A2209" t="s">
        <v>8538</v>
      </c>
      <c r="B2209">
        <v>1</v>
      </c>
      <c r="C2209" t="s">
        <v>78</v>
      </c>
      <c r="D2209" t="s">
        <v>103</v>
      </c>
      <c r="E2209" t="s">
        <v>8539</v>
      </c>
      <c r="F2209" t="s">
        <v>247</v>
      </c>
      <c r="G2209" t="s">
        <v>72</v>
      </c>
      <c r="H2209" t="s">
        <v>136</v>
      </c>
      <c r="I2209" t="s">
        <v>22</v>
      </c>
      <c r="J2209" t="s">
        <v>221</v>
      </c>
      <c r="K2209" t="s">
        <v>8540</v>
      </c>
      <c r="L2209" t="s">
        <v>8541</v>
      </c>
      <c r="M2209">
        <v>2.966388888</v>
      </c>
      <c r="N2209">
        <v>2</v>
      </c>
      <c r="O2209">
        <v>0</v>
      </c>
      <c r="P2209">
        <v>42</v>
      </c>
      <c r="Q2209">
        <v>0</v>
      </c>
      <c r="R2209">
        <v>5.9327779999999999</v>
      </c>
      <c r="S2209">
        <v>0</v>
      </c>
      <c r="T2209">
        <v>124.58833300000001</v>
      </c>
      <c r="U2209">
        <v>0</v>
      </c>
    </row>
    <row r="2210" spans="1:21" x14ac:dyDescent="0.25">
      <c r="A2210" t="s">
        <v>8542</v>
      </c>
      <c r="B2210">
        <v>1</v>
      </c>
      <c r="C2210" t="s">
        <v>78</v>
      </c>
      <c r="D2210" t="s">
        <v>88</v>
      </c>
      <c r="E2210" t="s">
        <v>8543</v>
      </c>
      <c r="F2210" t="s">
        <v>362</v>
      </c>
      <c r="G2210" t="s">
        <v>71</v>
      </c>
      <c r="H2210" t="s">
        <v>136</v>
      </c>
      <c r="I2210" t="s">
        <v>22</v>
      </c>
      <c r="J2210" t="s">
        <v>131</v>
      </c>
      <c r="K2210" t="s">
        <v>8544</v>
      </c>
      <c r="L2210" t="s">
        <v>8545</v>
      </c>
      <c r="M2210">
        <v>1.21</v>
      </c>
      <c r="N2210">
        <v>0</v>
      </c>
      <c r="O2210">
        <v>115</v>
      </c>
      <c r="P2210">
        <v>0</v>
      </c>
      <c r="Q2210">
        <v>0</v>
      </c>
      <c r="R2210">
        <v>0</v>
      </c>
      <c r="S2210">
        <v>139.15</v>
      </c>
      <c r="T2210">
        <v>0</v>
      </c>
      <c r="U2210">
        <v>0</v>
      </c>
    </row>
    <row r="2211" spans="1:21" x14ac:dyDescent="0.25">
      <c r="A2211" t="s">
        <v>8546</v>
      </c>
      <c r="B2211">
        <v>1</v>
      </c>
      <c r="C2211" t="s">
        <v>78</v>
      </c>
      <c r="D2211" t="s">
        <v>95</v>
      </c>
      <c r="E2211" t="s">
        <v>8547</v>
      </c>
      <c r="F2211" t="s">
        <v>231</v>
      </c>
      <c r="G2211" t="s">
        <v>71</v>
      </c>
      <c r="H2211" t="s">
        <v>136</v>
      </c>
      <c r="I2211" t="s">
        <v>22</v>
      </c>
      <c r="J2211" t="s">
        <v>131</v>
      </c>
      <c r="K2211" t="s">
        <v>8548</v>
      </c>
      <c r="L2211" t="s">
        <v>8549</v>
      </c>
      <c r="M2211">
        <v>4.2258333329999997</v>
      </c>
      <c r="N2211">
        <v>0</v>
      </c>
      <c r="O2211">
        <v>1</v>
      </c>
      <c r="P2211">
        <v>0</v>
      </c>
      <c r="Q2211">
        <v>0</v>
      </c>
      <c r="R2211">
        <v>0</v>
      </c>
      <c r="S2211">
        <v>4.2258329999999997</v>
      </c>
      <c r="T2211">
        <v>0</v>
      </c>
      <c r="U2211">
        <v>0</v>
      </c>
    </row>
    <row r="2212" spans="1:21" x14ac:dyDescent="0.25">
      <c r="A2212" t="s">
        <v>8550</v>
      </c>
      <c r="B2212">
        <v>1</v>
      </c>
      <c r="C2212" t="s">
        <v>78</v>
      </c>
      <c r="D2212" t="s">
        <v>94</v>
      </c>
      <c r="E2212" t="s">
        <v>8551</v>
      </c>
      <c r="F2212" t="s">
        <v>231</v>
      </c>
      <c r="G2212" t="s">
        <v>71</v>
      </c>
      <c r="H2212" t="s">
        <v>136</v>
      </c>
      <c r="I2212" t="s">
        <v>22</v>
      </c>
      <c r="J2212" t="s">
        <v>131</v>
      </c>
      <c r="K2212" t="s">
        <v>8552</v>
      </c>
      <c r="L2212" t="s">
        <v>8553</v>
      </c>
      <c r="M2212">
        <v>4.1191666659999999</v>
      </c>
      <c r="N2212">
        <v>0</v>
      </c>
      <c r="O2212">
        <v>3</v>
      </c>
      <c r="P2212">
        <v>0</v>
      </c>
      <c r="Q2212">
        <v>0</v>
      </c>
      <c r="R2212">
        <v>0</v>
      </c>
      <c r="S2212">
        <v>12.3575</v>
      </c>
      <c r="T2212">
        <v>0</v>
      </c>
      <c r="U2212">
        <v>0</v>
      </c>
    </row>
    <row r="2213" spans="1:21" x14ac:dyDescent="0.25">
      <c r="A2213" t="s">
        <v>8554</v>
      </c>
      <c r="B2213">
        <v>1</v>
      </c>
      <c r="C2213" t="s">
        <v>78</v>
      </c>
      <c r="D2213" t="s">
        <v>103</v>
      </c>
      <c r="E2213" t="s">
        <v>8555</v>
      </c>
      <c r="F2213" t="s">
        <v>247</v>
      </c>
      <c r="G2213" t="s">
        <v>72</v>
      </c>
      <c r="H2213" t="s">
        <v>136</v>
      </c>
      <c r="I2213" t="s">
        <v>22</v>
      </c>
      <c r="J2213" t="s">
        <v>221</v>
      </c>
      <c r="K2213" t="s">
        <v>8556</v>
      </c>
      <c r="L2213" t="s">
        <v>8557</v>
      </c>
      <c r="M2213">
        <v>2.8605555549999999</v>
      </c>
      <c r="N2213">
        <v>4</v>
      </c>
      <c r="O2213">
        <v>2429</v>
      </c>
      <c r="P2213">
        <v>13</v>
      </c>
      <c r="Q2213">
        <v>71</v>
      </c>
      <c r="R2213">
        <v>11.442221999999999</v>
      </c>
      <c r="S2213">
        <v>6948.2894429999997</v>
      </c>
      <c r="T2213">
        <v>37.187221999999998</v>
      </c>
      <c r="U2213">
        <v>203.09944400000001</v>
      </c>
    </row>
    <row r="2214" spans="1:21" x14ac:dyDescent="0.25">
      <c r="A2214" t="s">
        <v>8558</v>
      </c>
      <c r="B2214">
        <v>1</v>
      </c>
      <c r="C2214" t="s">
        <v>79</v>
      </c>
      <c r="D2214" t="s">
        <v>108</v>
      </c>
      <c r="E2214" t="s">
        <v>8559</v>
      </c>
      <c r="F2214" t="s">
        <v>231</v>
      </c>
      <c r="G2214" t="s">
        <v>71</v>
      </c>
      <c r="H2214" t="s">
        <v>136</v>
      </c>
      <c r="I2214" t="s">
        <v>22</v>
      </c>
      <c r="J2214" t="s">
        <v>131</v>
      </c>
      <c r="K2214" t="s">
        <v>8560</v>
      </c>
      <c r="L2214" t="s">
        <v>8561</v>
      </c>
      <c r="M2214">
        <v>4.5038888879999996</v>
      </c>
      <c r="N2214">
        <v>0</v>
      </c>
      <c r="O2214">
        <v>1</v>
      </c>
      <c r="P2214">
        <v>0</v>
      </c>
      <c r="Q2214">
        <v>0</v>
      </c>
      <c r="R2214">
        <v>0</v>
      </c>
      <c r="S2214">
        <v>4.503889</v>
      </c>
      <c r="T2214">
        <v>0</v>
      </c>
      <c r="U2214">
        <v>0</v>
      </c>
    </row>
    <row r="2215" spans="1:21" x14ac:dyDescent="0.25">
      <c r="A2215" t="s">
        <v>8562</v>
      </c>
      <c r="B2215">
        <v>1</v>
      </c>
      <c r="C2215" t="s">
        <v>78</v>
      </c>
      <c r="D2215" t="s">
        <v>95</v>
      </c>
      <c r="E2215" t="s">
        <v>8430</v>
      </c>
      <c r="F2215" t="s">
        <v>166</v>
      </c>
      <c r="G2215" t="s">
        <v>72</v>
      </c>
      <c r="H2215" t="s">
        <v>136</v>
      </c>
      <c r="I2215" t="s">
        <v>22</v>
      </c>
      <c r="J2215" t="s">
        <v>131</v>
      </c>
      <c r="K2215" t="s">
        <v>8563</v>
      </c>
      <c r="L2215" t="s">
        <v>8564</v>
      </c>
      <c r="M2215">
        <v>2.3319444439999999</v>
      </c>
      <c r="N2215">
        <v>16</v>
      </c>
      <c r="O2215">
        <v>1917</v>
      </c>
      <c r="P2215">
        <v>0</v>
      </c>
      <c r="Q2215">
        <v>0</v>
      </c>
      <c r="R2215">
        <v>37.311110999999997</v>
      </c>
      <c r="S2215">
        <v>4470.3374990000002</v>
      </c>
      <c r="T2215">
        <v>0</v>
      </c>
      <c r="U2215">
        <v>0</v>
      </c>
    </row>
    <row r="2216" spans="1:21" x14ac:dyDescent="0.25">
      <c r="A2216" t="s">
        <v>8565</v>
      </c>
      <c r="B2216">
        <v>1</v>
      </c>
      <c r="C2216" t="s">
        <v>79</v>
      </c>
      <c r="D2216" t="s">
        <v>114</v>
      </c>
      <c r="E2216" t="s">
        <v>8566</v>
      </c>
      <c r="F2216" t="s">
        <v>166</v>
      </c>
      <c r="G2216" t="s">
        <v>72</v>
      </c>
      <c r="H2216" t="s">
        <v>136</v>
      </c>
      <c r="I2216" t="s">
        <v>22</v>
      </c>
      <c r="J2216" t="s">
        <v>131</v>
      </c>
      <c r="K2216" t="s">
        <v>8567</v>
      </c>
      <c r="L2216" t="s">
        <v>8568</v>
      </c>
      <c r="M2216">
        <v>0.71666666599999995</v>
      </c>
      <c r="N2216">
        <v>0</v>
      </c>
      <c r="O2216">
        <v>571</v>
      </c>
      <c r="P2216">
        <v>0</v>
      </c>
      <c r="Q2216">
        <v>0</v>
      </c>
      <c r="R2216">
        <v>0</v>
      </c>
      <c r="S2216">
        <v>409.21666599999998</v>
      </c>
      <c r="T2216">
        <v>0</v>
      </c>
      <c r="U2216">
        <v>0</v>
      </c>
    </row>
    <row r="2217" spans="1:21" x14ac:dyDescent="0.25">
      <c r="A2217" t="s">
        <v>8569</v>
      </c>
      <c r="B2217">
        <v>1</v>
      </c>
      <c r="C2217" t="s">
        <v>78</v>
      </c>
      <c r="D2217" t="s">
        <v>88</v>
      </c>
      <c r="E2217" t="s">
        <v>8570</v>
      </c>
      <c r="F2217" t="s">
        <v>129</v>
      </c>
      <c r="G2217" t="s">
        <v>72</v>
      </c>
      <c r="H2217" t="s">
        <v>136</v>
      </c>
      <c r="I2217" t="s">
        <v>22</v>
      </c>
      <c r="J2217" t="s">
        <v>131</v>
      </c>
      <c r="K2217" t="s">
        <v>8571</v>
      </c>
      <c r="L2217" t="s">
        <v>8572</v>
      </c>
      <c r="M2217">
        <v>5.2499999999999998E-2</v>
      </c>
      <c r="N2217">
        <v>0</v>
      </c>
      <c r="O2217">
        <v>361</v>
      </c>
      <c r="P2217">
        <v>0</v>
      </c>
      <c r="Q2217">
        <v>0</v>
      </c>
      <c r="R2217">
        <v>0</v>
      </c>
      <c r="S2217">
        <v>18.952500000000001</v>
      </c>
      <c r="T2217">
        <v>0</v>
      </c>
      <c r="U2217">
        <v>0</v>
      </c>
    </row>
    <row r="2218" spans="1:21" x14ac:dyDescent="0.25">
      <c r="A2218" t="s">
        <v>8573</v>
      </c>
      <c r="B2218">
        <v>1</v>
      </c>
      <c r="C2218" t="s">
        <v>78</v>
      </c>
      <c r="D2218" t="s">
        <v>82</v>
      </c>
      <c r="E2218" t="s">
        <v>8574</v>
      </c>
      <c r="F2218" t="s">
        <v>231</v>
      </c>
      <c r="G2218" t="s">
        <v>71</v>
      </c>
      <c r="H2218" t="s">
        <v>136</v>
      </c>
      <c r="I2218" t="s">
        <v>22</v>
      </c>
      <c r="J2218" t="s">
        <v>131</v>
      </c>
      <c r="K2218" t="s">
        <v>8575</v>
      </c>
      <c r="L2218" t="s">
        <v>8576</v>
      </c>
      <c r="M2218">
        <v>8.6155555550000003</v>
      </c>
      <c r="N2218">
        <v>0</v>
      </c>
      <c r="O2218">
        <v>9</v>
      </c>
      <c r="P2218">
        <v>0</v>
      </c>
      <c r="Q2218">
        <v>0</v>
      </c>
      <c r="R2218">
        <v>0</v>
      </c>
      <c r="S2218">
        <v>77.540000000000006</v>
      </c>
      <c r="T2218">
        <v>0</v>
      </c>
      <c r="U2218">
        <v>0</v>
      </c>
    </row>
    <row r="2219" spans="1:21" x14ac:dyDescent="0.25">
      <c r="A2219" t="s">
        <v>8577</v>
      </c>
      <c r="B2219">
        <v>1</v>
      </c>
      <c r="C2219" t="s">
        <v>78</v>
      </c>
      <c r="D2219" t="s">
        <v>80</v>
      </c>
      <c r="E2219" t="s">
        <v>7685</v>
      </c>
      <c r="F2219" t="s">
        <v>8578</v>
      </c>
      <c r="G2219" t="s">
        <v>71</v>
      </c>
      <c r="H2219" t="s">
        <v>136</v>
      </c>
      <c r="I2219" t="s">
        <v>22</v>
      </c>
      <c r="J2219" t="s">
        <v>131</v>
      </c>
      <c r="K2219" t="s">
        <v>8579</v>
      </c>
      <c r="L2219" t="s">
        <v>8580</v>
      </c>
      <c r="M2219">
        <v>3.0783333329999998</v>
      </c>
      <c r="N2219">
        <v>0</v>
      </c>
      <c r="O2219">
        <v>894</v>
      </c>
      <c r="P2219">
        <v>0</v>
      </c>
      <c r="Q2219">
        <v>0</v>
      </c>
      <c r="R2219">
        <v>0</v>
      </c>
      <c r="S2219">
        <v>2752.03</v>
      </c>
      <c r="T2219">
        <v>0</v>
      </c>
      <c r="U2219">
        <v>0</v>
      </c>
    </row>
    <row r="2220" spans="1:21" x14ac:dyDescent="0.25">
      <c r="A2220" t="s">
        <v>8581</v>
      </c>
      <c r="B2220">
        <v>1</v>
      </c>
      <c r="C2220" t="s">
        <v>78</v>
      </c>
      <c r="D2220" t="s">
        <v>80</v>
      </c>
      <c r="E2220" t="s">
        <v>8582</v>
      </c>
      <c r="F2220" t="s">
        <v>313</v>
      </c>
      <c r="G2220" t="s">
        <v>71</v>
      </c>
      <c r="H2220" t="s">
        <v>136</v>
      </c>
      <c r="I2220" t="s">
        <v>22</v>
      </c>
      <c r="J2220" t="s">
        <v>131</v>
      </c>
      <c r="K2220" t="s">
        <v>8583</v>
      </c>
      <c r="L2220" t="s">
        <v>8584</v>
      </c>
      <c r="M2220">
        <v>1.018888888</v>
      </c>
      <c r="N2220">
        <v>0</v>
      </c>
      <c r="O2220">
        <v>76</v>
      </c>
      <c r="P2220">
        <v>0</v>
      </c>
      <c r="Q2220">
        <v>0</v>
      </c>
      <c r="R2220">
        <v>0</v>
      </c>
      <c r="S2220">
        <v>77.435554999999994</v>
      </c>
      <c r="T2220">
        <v>0</v>
      </c>
      <c r="U2220">
        <v>0</v>
      </c>
    </row>
    <row r="2221" spans="1:21" x14ac:dyDescent="0.25">
      <c r="A2221" t="s">
        <v>8585</v>
      </c>
      <c r="B2221">
        <v>1</v>
      </c>
      <c r="C2221" t="s">
        <v>78</v>
      </c>
      <c r="D2221" t="s">
        <v>82</v>
      </c>
      <c r="E2221" t="s">
        <v>8586</v>
      </c>
      <c r="F2221" t="s">
        <v>934</v>
      </c>
      <c r="G2221" t="s">
        <v>71</v>
      </c>
      <c r="H2221" t="s">
        <v>136</v>
      </c>
      <c r="I2221" t="s">
        <v>22</v>
      </c>
      <c r="J2221" t="s">
        <v>131</v>
      </c>
      <c r="K2221" t="s">
        <v>8587</v>
      </c>
      <c r="L2221" t="s">
        <v>8588</v>
      </c>
      <c r="M2221">
        <v>1.292777777</v>
      </c>
      <c r="N2221">
        <v>0</v>
      </c>
      <c r="O2221">
        <v>1</v>
      </c>
      <c r="P2221">
        <v>0</v>
      </c>
      <c r="Q2221">
        <v>0</v>
      </c>
      <c r="R2221">
        <v>0</v>
      </c>
      <c r="S2221">
        <v>1.292778</v>
      </c>
      <c r="T2221">
        <v>0</v>
      </c>
      <c r="U2221">
        <v>0</v>
      </c>
    </row>
    <row r="2222" spans="1:21" x14ac:dyDescent="0.25">
      <c r="A2222" t="s">
        <v>8589</v>
      </c>
      <c r="B2222">
        <v>1</v>
      </c>
      <c r="C2222" t="s">
        <v>78</v>
      </c>
      <c r="D2222" t="s">
        <v>82</v>
      </c>
      <c r="E2222" t="s">
        <v>8590</v>
      </c>
      <c r="F2222" t="s">
        <v>296</v>
      </c>
      <c r="G2222" t="s">
        <v>72</v>
      </c>
      <c r="H2222" t="s">
        <v>136</v>
      </c>
      <c r="I2222" t="s">
        <v>22</v>
      </c>
      <c r="J2222" t="s">
        <v>221</v>
      </c>
      <c r="K2222" t="s">
        <v>8591</v>
      </c>
      <c r="L2222" t="s">
        <v>8592</v>
      </c>
      <c r="M2222">
        <v>7.6424166659999999</v>
      </c>
      <c r="N2222">
        <v>0</v>
      </c>
      <c r="O2222">
        <v>438</v>
      </c>
      <c r="P2222">
        <v>0</v>
      </c>
      <c r="Q2222">
        <v>3</v>
      </c>
      <c r="R2222">
        <v>0</v>
      </c>
      <c r="S2222">
        <v>3347.3784999999998</v>
      </c>
      <c r="T2222">
        <v>0</v>
      </c>
      <c r="U2222">
        <v>22.927250000000001</v>
      </c>
    </row>
    <row r="2223" spans="1:21" x14ac:dyDescent="0.25">
      <c r="A2223" t="s">
        <v>8593</v>
      </c>
      <c r="B2223">
        <v>1</v>
      </c>
      <c r="C2223" t="s">
        <v>78</v>
      </c>
      <c r="D2223" t="s">
        <v>85</v>
      </c>
      <c r="E2223" t="s">
        <v>8594</v>
      </c>
      <c r="F2223" t="s">
        <v>129</v>
      </c>
      <c r="G2223" t="s">
        <v>72</v>
      </c>
      <c r="H2223" t="s">
        <v>136</v>
      </c>
      <c r="I2223" t="s">
        <v>22</v>
      </c>
      <c r="J2223" t="s">
        <v>131</v>
      </c>
      <c r="K2223" t="s">
        <v>8595</v>
      </c>
      <c r="L2223" t="s">
        <v>8596</v>
      </c>
      <c r="M2223">
        <v>6.6666665999999999E-2</v>
      </c>
      <c r="N2223">
        <v>5</v>
      </c>
      <c r="O2223">
        <v>3</v>
      </c>
      <c r="P2223">
        <v>0</v>
      </c>
      <c r="Q2223">
        <v>0</v>
      </c>
      <c r="R2223">
        <v>0.33333299999999999</v>
      </c>
      <c r="S2223">
        <v>0.2</v>
      </c>
      <c r="T2223">
        <v>0</v>
      </c>
      <c r="U2223">
        <v>0</v>
      </c>
    </row>
    <row r="2224" spans="1:21" x14ac:dyDescent="0.25">
      <c r="A2224" t="s">
        <v>8597</v>
      </c>
      <c r="B2224">
        <v>1</v>
      </c>
      <c r="C2224" t="s">
        <v>78</v>
      </c>
      <c r="D2224" t="s">
        <v>85</v>
      </c>
      <c r="E2224" t="s">
        <v>8598</v>
      </c>
      <c r="F2224" t="s">
        <v>129</v>
      </c>
      <c r="G2224" t="s">
        <v>72</v>
      </c>
      <c r="H2224" t="s">
        <v>136</v>
      </c>
      <c r="I2224" t="s">
        <v>22</v>
      </c>
      <c r="J2224" t="s">
        <v>131</v>
      </c>
      <c r="K2224" t="s">
        <v>8599</v>
      </c>
      <c r="L2224" t="s">
        <v>8600</v>
      </c>
      <c r="M2224">
        <v>6.6666665999999999E-2</v>
      </c>
      <c r="N2224">
        <v>0</v>
      </c>
      <c r="O2224">
        <v>1</v>
      </c>
      <c r="P2224">
        <v>0</v>
      </c>
      <c r="Q2224">
        <v>0</v>
      </c>
      <c r="R2224">
        <v>0</v>
      </c>
      <c r="S2224">
        <v>6.6667000000000004E-2</v>
      </c>
      <c r="T2224">
        <v>0</v>
      </c>
      <c r="U2224">
        <v>0</v>
      </c>
    </row>
    <row r="2225" spans="1:21" x14ac:dyDescent="0.25">
      <c r="A2225" t="s">
        <v>8601</v>
      </c>
      <c r="B2225">
        <v>1</v>
      </c>
      <c r="C2225" t="s">
        <v>78</v>
      </c>
      <c r="D2225" t="s">
        <v>93</v>
      </c>
      <c r="E2225" t="s">
        <v>8602</v>
      </c>
      <c r="F2225" t="s">
        <v>780</v>
      </c>
      <c r="G2225" t="s">
        <v>71</v>
      </c>
      <c r="H2225" t="s">
        <v>136</v>
      </c>
      <c r="I2225" t="s">
        <v>22</v>
      </c>
      <c r="J2225" t="s">
        <v>131</v>
      </c>
      <c r="K2225" t="s">
        <v>8603</v>
      </c>
      <c r="L2225" t="s">
        <v>8604</v>
      </c>
      <c r="M2225">
        <v>3.9116666659999999</v>
      </c>
      <c r="N2225">
        <v>0</v>
      </c>
      <c r="O2225">
        <v>77</v>
      </c>
      <c r="P2225">
        <v>0</v>
      </c>
      <c r="Q2225">
        <v>1</v>
      </c>
      <c r="R2225">
        <v>0</v>
      </c>
      <c r="S2225">
        <v>301.19833299999999</v>
      </c>
      <c r="T2225">
        <v>0</v>
      </c>
      <c r="U2225">
        <v>3.911667</v>
      </c>
    </row>
    <row r="2226" spans="1:21" x14ac:dyDescent="0.25">
      <c r="A2226" t="s">
        <v>8605</v>
      </c>
      <c r="B2226">
        <v>1</v>
      </c>
      <c r="C2226" t="s">
        <v>78</v>
      </c>
      <c r="D2226" t="s">
        <v>87</v>
      </c>
      <c r="E2226" t="s">
        <v>8606</v>
      </c>
      <c r="F2226" t="s">
        <v>313</v>
      </c>
      <c r="G2226" t="s">
        <v>71</v>
      </c>
      <c r="H2226" t="s">
        <v>136</v>
      </c>
      <c r="I2226" t="s">
        <v>22</v>
      </c>
      <c r="J2226" t="s">
        <v>131</v>
      </c>
      <c r="K2226" t="s">
        <v>8607</v>
      </c>
      <c r="L2226" t="s">
        <v>4043</v>
      </c>
      <c r="M2226">
        <v>1.395277777</v>
      </c>
      <c r="N2226">
        <v>0</v>
      </c>
      <c r="O2226">
        <v>24</v>
      </c>
      <c r="P2226">
        <v>0</v>
      </c>
      <c r="Q2226">
        <v>0</v>
      </c>
      <c r="R2226">
        <v>0</v>
      </c>
      <c r="S2226">
        <v>33.486666999999997</v>
      </c>
      <c r="T2226">
        <v>0</v>
      </c>
      <c r="U2226">
        <v>0</v>
      </c>
    </row>
    <row r="2227" spans="1:21" x14ac:dyDescent="0.25">
      <c r="A2227" t="s">
        <v>8608</v>
      </c>
      <c r="B2227">
        <v>1</v>
      </c>
      <c r="C2227" t="s">
        <v>78</v>
      </c>
      <c r="D2227" t="s">
        <v>93</v>
      </c>
      <c r="E2227" t="s">
        <v>8609</v>
      </c>
      <c r="F2227" t="s">
        <v>231</v>
      </c>
      <c r="G2227" t="s">
        <v>71</v>
      </c>
      <c r="H2227" t="s">
        <v>136</v>
      </c>
      <c r="I2227" t="s">
        <v>22</v>
      </c>
      <c r="J2227" t="s">
        <v>131</v>
      </c>
      <c r="K2227" t="s">
        <v>8610</v>
      </c>
      <c r="L2227" t="s">
        <v>8611</v>
      </c>
      <c r="M2227">
        <v>2.3341666659999998</v>
      </c>
      <c r="N2227">
        <v>0</v>
      </c>
      <c r="O2227">
        <v>0</v>
      </c>
      <c r="P2227">
        <v>0</v>
      </c>
      <c r="Q2227">
        <v>5</v>
      </c>
      <c r="R2227">
        <v>0</v>
      </c>
      <c r="S2227">
        <v>0</v>
      </c>
      <c r="T2227">
        <v>0</v>
      </c>
      <c r="U2227">
        <v>11.670833</v>
      </c>
    </row>
    <row r="2228" spans="1:21" x14ac:dyDescent="0.25">
      <c r="A2228" t="s">
        <v>8612</v>
      </c>
      <c r="B2228">
        <v>1</v>
      </c>
      <c r="C2228" t="s">
        <v>78</v>
      </c>
      <c r="D2228" t="s">
        <v>87</v>
      </c>
      <c r="E2228" t="s">
        <v>8613</v>
      </c>
      <c r="F2228" t="s">
        <v>934</v>
      </c>
      <c r="G2228" t="s">
        <v>71</v>
      </c>
      <c r="H2228" t="s">
        <v>136</v>
      </c>
      <c r="I2228" t="s">
        <v>22</v>
      </c>
      <c r="J2228" t="s">
        <v>131</v>
      </c>
      <c r="K2228" t="s">
        <v>8614</v>
      </c>
      <c r="L2228" t="s">
        <v>8615</v>
      </c>
      <c r="M2228">
        <v>1.971666666</v>
      </c>
      <c r="N2228">
        <v>0</v>
      </c>
      <c r="O2228">
        <v>9</v>
      </c>
      <c r="P2228">
        <v>0</v>
      </c>
      <c r="Q2228">
        <v>0</v>
      </c>
      <c r="R2228">
        <v>0</v>
      </c>
      <c r="S2228">
        <v>17.745000000000001</v>
      </c>
      <c r="T2228">
        <v>0</v>
      </c>
      <c r="U2228">
        <v>0</v>
      </c>
    </row>
    <row r="2229" spans="1:21" x14ac:dyDescent="0.25">
      <c r="A2229" t="s">
        <v>8616</v>
      </c>
      <c r="B2229">
        <v>1</v>
      </c>
      <c r="C2229" t="s">
        <v>78</v>
      </c>
      <c r="D2229" t="s">
        <v>87</v>
      </c>
      <c r="E2229" t="s">
        <v>8617</v>
      </c>
      <c r="F2229" t="s">
        <v>313</v>
      </c>
      <c r="G2229" t="s">
        <v>71</v>
      </c>
      <c r="H2229" t="s">
        <v>136</v>
      </c>
      <c r="I2229" t="s">
        <v>22</v>
      </c>
      <c r="J2229" t="s">
        <v>131</v>
      </c>
      <c r="K2229" t="s">
        <v>8618</v>
      </c>
      <c r="L2229" t="s">
        <v>8619</v>
      </c>
      <c r="M2229">
        <v>0.42972222199999999</v>
      </c>
      <c r="N2229">
        <v>0</v>
      </c>
      <c r="O2229">
        <v>51</v>
      </c>
      <c r="P2229">
        <v>0</v>
      </c>
      <c r="Q2229">
        <v>0</v>
      </c>
      <c r="R2229">
        <v>0</v>
      </c>
      <c r="S2229">
        <v>21.915832999999999</v>
      </c>
      <c r="T2229">
        <v>0</v>
      </c>
      <c r="U2229">
        <v>0</v>
      </c>
    </row>
    <row r="2230" spans="1:21" x14ac:dyDescent="0.25">
      <c r="A2230" t="s">
        <v>8620</v>
      </c>
      <c r="B2230">
        <v>1</v>
      </c>
      <c r="C2230" t="s">
        <v>78</v>
      </c>
      <c r="D2230" t="s">
        <v>87</v>
      </c>
      <c r="E2230" t="s">
        <v>8621</v>
      </c>
      <c r="F2230" t="s">
        <v>166</v>
      </c>
      <c r="G2230" t="s">
        <v>72</v>
      </c>
      <c r="H2230" t="s">
        <v>136</v>
      </c>
      <c r="I2230" t="s">
        <v>22</v>
      </c>
      <c r="J2230" t="s">
        <v>131</v>
      </c>
      <c r="K2230" t="s">
        <v>8622</v>
      </c>
      <c r="L2230" t="s">
        <v>8623</v>
      </c>
      <c r="M2230">
        <v>0.60472222200000003</v>
      </c>
      <c r="N2230">
        <v>12</v>
      </c>
      <c r="O2230">
        <v>506</v>
      </c>
      <c r="P2230">
        <v>18</v>
      </c>
      <c r="Q2230">
        <v>269</v>
      </c>
      <c r="R2230">
        <v>7.2566670000000002</v>
      </c>
      <c r="S2230">
        <v>305.98944399999999</v>
      </c>
      <c r="T2230">
        <v>10.885</v>
      </c>
      <c r="U2230">
        <v>162.670278</v>
      </c>
    </row>
    <row r="2231" spans="1:21" x14ac:dyDescent="0.25">
      <c r="A2231" t="s">
        <v>8624</v>
      </c>
      <c r="B2231">
        <v>1</v>
      </c>
      <c r="C2231" t="s">
        <v>78</v>
      </c>
      <c r="D2231" t="s">
        <v>82</v>
      </c>
      <c r="E2231" t="s">
        <v>8625</v>
      </c>
      <c r="F2231" t="s">
        <v>313</v>
      </c>
      <c r="G2231" t="s">
        <v>71</v>
      </c>
      <c r="H2231" t="s">
        <v>136</v>
      </c>
      <c r="I2231" t="s">
        <v>22</v>
      </c>
      <c r="J2231" t="s">
        <v>131</v>
      </c>
      <c r="K2231" t="s">
        <v>8626</v>
      </c>
      <c r="L2231" t="s">
        <v>8627</v>
      </c>
      <c r="M2231">
        <v>2.2683333330000002</v>
      </c>
      <c r="N2231">
        <v>0</v>
      </c>
      <c r="O2231">
        <v>60</v>
      </c>
      <c r="P2231">
        <v>0</v>
      </c>
      <c r="Q2231">
        <v>0</v>
      </c>
      <c r="R2231">
        <v>0</v>
      </c>
      <c r="S2231">
        <v>136.1</v>
      </c>
      <c r="T2231">
        <v>0</v>
      </c>
      <c r="U2231">
        <v>0</v>
      </c>
    </row>
    <row r="2232" spans="1:21" x14ac:dyDescent="0.25">
      <c r="A2232" t="s">
        <v>8628</v>
      </c>
      <c r="B2232">
        <v>1</v>
      </c>
      <c r="C2232" t="s">
        <v>78</v>
      </c>
      <c r="D2232" t="s">
        <v>101</v>
      </c>
      <c r="E2232" t="s">
        <v>8629</v>
      </c>
      <c r="F2232" t="s">
        <v>313</v>
      </c>
      <c r="G2232" t="s">
        <v>71</v>
      </c>
      <c r="H2232" t="s">
        <v>136</v>
      </c>
      <c r="I2232" t="s">
        <v>22</v>
      </c>
      <c r="J2232" t="s">
        <v>131</v>
      </c>
      <c r="K2232" t="s">
        <v>8630</v>
      </c>
      <c r="L2232" t="s">
        <v>8631</v>
      </c>
      <c r="M2232">
        <v>0.66555555499999997</v>
      </c>
      <c r="N2232">
        <v>0</v>
      </c>
      <c r="O2232">
        <v>150</v>
      </c>
      <c r="P2232">
        <v>0</v>
      </c>
      <c r="Q2232">
        <v>0</v>
      </c>
      <c r="R2232">
        <v>0</v>
      </c>
      <c r="S2232">
        <v>99.833332999999996</v>
      </c>
      <c r="T2232">
        <v>0</v>
      </c>
      <c r="U2232">
        <v>0</v>
      </c>
    </row>
    <row r="2233" spans="1:21" x14ac:dyDescent="0.25">
      <c r="A2233" t="s">
        <v>8632</v>
      </c>
      <c r="B2233">
        <v>1</v>
      </c>
      <c r="C2233" t="s">
        <v>78</v>
      </c>
      <c r="D2233" t="s">
        <v>94</v>
      </c>
      <c r="E2233" t="s">
        <v>8633</v>
      </c>
      <c r="F2233" t="s">
        <v>780</v>
      </c>
      <c r="G2233" t="s">
        <v>71</v>
      </c>
      <c r="H2233" t="s">
        <v>136</v>
      </c>
      <c r="I2233" t="s">
        <v>22</v>
      </c>
      <c r="J2233" t="s">
        <v>131</v>
      </c>
      <c r="K2233" t="s">
        <v>8634</v>
      </c>
      <c r="L2233" t="s">
        <v>8635</v>
      </c>
      <c r="M2233">
        <v>2.0891666660000001</v>
      </c>
      <c r="N2233">
        <v>0</v>
      </c>
      <c r="O2233">
        <v>135</v>
      </c>
      <c r="P2233">
        <v>0</v>
      </c>
      <c r="Q2233">
        <v>2</v>
      </c>
      <c r="R2233">
        <v>0</v>
      </c>
      <c r="S2233">
        <v>282.03750000000002</v>
      </c>
      <c r="T2233">
        <v>0</v>
      </c>
      <c r="U2233">
        <v>4.1783330000000003</v>
      </c>
    </row>
    <row r="2234" spans="1:21" x14ac:dyDescent="0.25">
      <c r="A2234" t="s">
        <v>8636</v>
      </c>
      <c r="B2234">
        <v>1</v>
      </c>
      <c r="C2234" t="s">
        <v>78</v>
      </c>
      <c r="D2234" t="s">
        <v>94</v>
      </c>
      <c r="E2234" t="s">
        <v>8637</v>
      </c>
      <c r="F2234" t="s">
        <v>780</v>
      </c>
      <c r="G2234" t="s">
        <v>71</v>
      </c>
      <c r="H2234" t="s">
        <v>136</v>
      </c>
      <c r="I2234" t="s">
        <v>22</v>
      </c>
      <c r="J2234" t="s">
        <v>131</v>
      </c>
      <c r="K2234" t="s">
        <v>8638</v>
      </c>
      <c r="L2234" t="s">
        <v>8639</v>
      </c>
      <c r="M2234">
        <v>4.6280555550000004</v>
      </c>
      <c r="N2234">
        <v>0</v>
      </c>
      <c r="O2234">
        <v>50</v>
      </c>
      <c r="P2234">
        <v>0</v>
      </c>
      <c r="Q2234">
        <v>0</v>
      </c>
      <c r="R2234">
        <v>0</v>
      </c>
      <c r="S2234">
        <v>231.40277800000001</v>
      </c>
      <c r="T2234">
        <v>0</v>
      </c>
      <c r="U2234">
        <v>0</v>
      </c>
    </row>
    <row r="2235" spans="1:21" x14ac:dyDescent="0.25">
      <c r="A2235" t="s">
        <v>8640</v>
      </c>
      <c r="B2235">
        <v>1</v>
      </c>
      <c r="C2235" t="s">
        <v>78</v>
      </c>
      <c r="D2235" t="s">
        <v>94</v>
      </c>
      <c r="E2235" t="s">
        <v>8641</v>
      </c>
      <c r="F2235" t="s">
        <v>231</v>
      </c>
      <c r="G2235" t="s">
        <v>71</v>
      </c>
      <c r="H2235" t="s">
        <v>136</v>
      </c>
      <c r="I2235" t="s">
        <v>22</v>
      </c>
      <c r="J2235" t="s">
        <v>131</v>
      </c>
      <c r="K2235" t="s">
        <v>8642</v>
      </c>
      <c r="L2235" t="s">
        <v>8643</v>
      </c>
      <c r="M2235">
        <v>3.5811111109999998</v>
      </c>
      <c r="N2235">
        <v>0</v>
      </c>
      <c r="O2235">
        <v>4</v>
      </c>
      <c r="P2235">
        <v>0</v>
      </c>
      <c r="Q2235">
        <v>0</v>
      </c>
      <c r="R2235">
        <v>0</v>
      </c>
      <c r="S2235">
        <v>14.324444</v>
      </c>
      <c r="T2235">
        <v>0</v>
      </c>
      <c r="U2235">
        <v>0</v>
      </c>
    </row>
    <row r="2236" spans="1:21" x14ac:dyDescent="0.25">
      <c r="A2236" t="s">
        <v>8644</v>
      </c>
      <c r="B2236">
        <v>1</v>
      </c>
      <c r="C2236" t="s">
        <v>78</v>
      </c>
      <c r="D2236" t="s">
        <v>95</v>
      </c>
      <c r="E2236" t="s">
        <v>8645</v>
      </c>
      <c r="F2236" t="s">
        <v>231</v>
      </c>
      <c r="G2236" t="s">
        <v>71</v>
      </c>
      <c r="H2236" t="s">
        <v>136</v>
      </c>
      <c r="I2236" t="s">
        <v>22</v>
      </c>
      <c r="J2236" t="s">
        <v>131</v>
      </c>
      <c r="K2236" t="s">
        <v>8646</v>
      </c>
      <c r="L2236" t="s">
        <v>8647</v>
      </c>
      <c r="M2236">
        <v>0.62916666600000004</v>
      </c>
      <c r="N2236">
        <v>0</v>
      </c>
      <c r="O2236">
        <v>1</v>
      </c>
      <c r="P2236">
        <v>0</v>
      </c>
      <c r="Q2236">
        <v>0</v>
      </c>
      <c r="R2236">
        <v>0</v>
      </c>
      <c r="S2236">
        <v>0.62916700000000003</v>
      </c>
      <c r="T2236">
        <v>0</v>
      </c>
      <c r="U2236">
        <v>0</v>
      </c>
    </row>
    <row r="2237" spans="1:21" x14ac:dyDescent="0.25">
      <c r="A2237" t="s">
        <v>8648</v>
      </c>
      <c r="B2237">
        <v>1</v>
      </c>
      <c r="C2237" t="s">
        <v>78</v>
      </c>
      <c r="D2237" t="s">
        <v>80</v>
      </c>
      <c r="E2237" t="s">
        <v>8649</v>
      </c>
      <c r="F2237" t="s">
        <v>416</v>
      </c>
      <c r="G2237" t="s">
        <v>71</v>
      </c>
      <c r="H2237" t="s">
        <v>136</v>
      </c>
      <c r="I2237" t="s">
        <v>22</v>
      </c>
      <c r="J2237" t="s">
        <v>131</v>
      </c>
      <c r="K2237" t="s">
        <v>8650</v>
      </c>
      <c r="L2237" t="s">
        <v>8651</v>
      </c>
      <c r="M2237">
        <v>0.22444444399999999</v>
      </c>
      <c r="N2237">
        <v>0</v>
      </c>
      <c r="O2237">
        <v>369</v>
      </c>
      <c r="P2237">
        <v>0</v>
      </c>
      <c r="Q2237">
        <v>0</v>
      </c>
      <c r="R2237">
        <v>0</v>
      </c>
      <c r="S2237">
        <v>82.82</v>
      </c>
      <c r="T2237">
        <v>0</v>
      </c>
      <c r="U2237">
        <v>0</v>
      </c>
    </row>
    <row r="2238" spans="1:21" x14ac:dyDescent="0.25">
      <c r="A2238" t="s">
        <v>8652</v>
      </c>
      <c r="B2238">
        <v>1</v>
      </c>
      <c r="C2238" t="s">
        <v>78</v>
      </c>
      <c r="D2238" t="s">
        <v>95</v>
      </c>
      <c r="E2238" t="s">
        <v>7414</v>
      </c>
      <c r="F2238" t="s">
        <v>252</v>
      </c>
      <c r="G2238" t="s">
        <v>72</v>
      </c>
      <c r="H2238" t="s">
        <v>136</v>
      </c>
      <c r="I2238" t="s">
        <v>22</v>
      </c>
      <c r="J2238" t="s">
        <v>131</v>
      </c>
      <c r="K2238" t="s">
        <v>8653</v>
      </c>
      <c r="L2238" t="s">
        <v>8654</v>
      </c>
      <c r="M2238">
        <v>4.9694444439999996</v>
      </c>
      <c r="N2238">
        <v>2</v>
      </c>
      <c r="O2238">
        <v>226</v>
      </c>
      <c r="P2238">
        <v>0</v>
      </c>
      <c r="Q2238">
        <v>0</v>
      </c>
      <c r="R2238">
        <v>9.9388889999999996</v>
      </c>
      <c r="S2238">
        <v>1123.0944440000001</v>
      </c>
      <c r="T2238">
        <v>0</v>
      </c>
      <c r="U2238">
        <v>0</v>
      </c>
    </row>
    <row r="2239" spans="1:21" x14ac:dyDescent="0.25">
      <c r="A2239" t="s">
        <v>8655</v>
      </c>
      <c r="B2239">
        <v>1</v>
      </c>
      <c r="C2239" t="s">
        <v>78</v>
      </c>
      <c r="D2239" t="s">
        <v>95</v>
      </c>
      <c r="E2239" t="s">
        <v>8656</v>
      </c>
      <c r="F2239" t="s">
        <v>892</v>
      </c>
      <c r="G2239" t="s">
        <v>71</v>
      </c>
      <c r="H2239" t="s">
        <v>136</v>
      </c>
      <c r="I2239" t="s">
        <v>22</v>
      </c>
      <c r="J2239" t="s">
        <v>131</v>
      </c>
      <c r="K2239" t="s">
        <v>8657</v>
      </c>
      <c r="L2239" t="s">
        <v>8658</v>
      </c>
      <c r="M2239">
        <v>2.0452777769999999</v>
      </c>
      <c r="N2239">
        <v>0</v>
      </c>
      <c r="O2239">
        <v>225</v>
      </c>
      <c r="P2239">
        <v>0</v>
      </c>
      <c r="Q2239">
        <v>0</v>
      </c>
      <c r="R2239">
        <v>0</v>
      </c>
      <c r="S2239">
        <v>460.1875</v>
      </c>
      <c r="T2239">
        <v>0</v>
      </c>
      <c r="U2239">
        <v>0</v>
      </c>
    </row>
    <row r="2240" spans="1:21" x14ac:dyDescent="0.25">
      <c r="A2240" t="s">
        <v>8659</v>
      </c>
      <c r="B2240">
        <v>1</v>
      </c>
      <c r="C2240" t="s">
        <v>78</v>
      </c>
      <c r="D2240" t="s">
        <v>94</v>
      </c>
      <c r="E2240" t="s">
        <v>8660</v>
      </c>
      <c r="F2240" t="s">
        <v>785</v>
      </c>
      <c r="G2240" t="s">
        <v>71</v>
      </c>
      <c r="H2240" t="s">
        <v>136</v>
      </c>
      <c r="I2240" t="s">
        <v>22</v>
      </c>
      <c r="J2240" t="s">
        <v>131</v>
      </c>
      <c r="K2240" t="s">
        <v>8661</v>
      </c>
      <c r="L2240" t="s">
        <v>8662</v>
      </c>
      <c r="M2240">
        <v>2.3908333329999998</v>
      </c>
      <c r="N2240">
        <v>0</v>
      </c>
      <c r="O2240">
        <v>72</v>
      </c>
      <c r="P2240">
        <v>0</v>
      </c>
      <c r="Q2240">
        <v>0</v>
      </c>
      <c r="R2240">
        <v>0</v>
      </c>
      <c r="S2240">
        <v>172.14</v>
      </c>
      <c r="T2240">
        <v>0</v>
      </c>
      <c r="U2240">
        <v>0</v>
      </c>
    </row>
    <row r="2241" spans="1:21" x14ac:dyDescent="0.25">
      <c r="A2241" t="s">
        <v>8663</v>
      </c>
      <c r="B2241">
        <v>1</v>
      </c>
      <c r="C2241" t="s">
        <v>78</v>
      </c>
      <c r="D2241" t="s">
        <v>80</v>
      </c>
      <c r="E2241" t="s">
        <v>8664</v>
      </c>
      <c r="F2241" t="s">
        <v>2201</v>
      </c>
      <c r="G2241" t="s">
        <v>71</v>
      </c>
      <c r="H2241" t="s">
        <v>136</v>
      </c>
      <c r="I2241" t="s">
        <v>22</v>
      </c>
      <c r="J2241" t="s">
        <v>221</v>
      </c>
      <c r="K2241" t="s">
        <v>8665</v>
      </c>
      <c r="L2241" t="s">
        <v>8666</v>
      </c>
      <c r="M2241">
        <v>5.5394444439999999</v>
      </c>
      <c r="N2241">
        <v>0</v>
      </c>
      <c r="O2241">
        <v>358</v>
      </c>
      <c r="P2241">
        <v>0</v>
      </c>
      <c r="Q2241">
        <v>0</v>
      </c>
      <c r="R2241">
        <v>0</v>
      </c>
      <c r="S2241">
        <v>1983.1211109999999</v>
      </c>
      <c r="T2241">
        <v>0</v>
      </c>
      <c r="U2241">
        <v>0</v>
      </c>
    </row>
    <row r="2242" spans="1:21" x14ac:dyDescent="0.25">
      <c r="A2242" t="s">
        <v>8667</v>
      </c>
      <c r="B2242">
        <v>1</v>
      </c>
      <c r="C2242" t="s">
        <v>78</v>
      </c>
      <c r="D2242" t="s">
        <v>94</v>
      </c>
      <c r="E2242" t="s">
        <v>8668</v>
      </c>
      <c r="F2242" t="s">
        <v>780</v>
      </c>
      <c r="G2242" t="s">
        <v>71</v>
      </c>
      <c r="H2242" t="s">
        <v>136</v>
      </c>
      <c r="I2242" t="s">
        <v>22</v>
      </c>
      <c r="J2242" t="s">
        <v>131</v>
      </c>
      <c r="K2242" t="s">
        <v>8669</v>
      </c>
      <c r="L2242" t="s">
        <v>8670</v>
      </c>
      <c r="M2242">
        <v>3.5738888879999999</v>
      </c>
      <c r="N2242">
        <v>0</v>
      </c>
      <c r="O2242">
        <v>24</v>
      </c>
      <c r="P2242">
        <v>0</v>
      </c>
      <c r="Q2242">
        <v>0</v>
      </c>
      <c r="R2242">
        <v>0</v>
      </c>
      <c r="S2242">
        <v>85.773332999999994</v>
      </c>
      <c r="T2242">
        <v>0</v>
      </c>
      <c r="U2242">
        <v>0</v>
      </c>
    </row>
    <row r="2243" spans="1:21" x14ac:dyDescent="0.25">
      <c r="A2243" t="s">
        <v>8671</v>
      </c>
      <c r="B2243">
        <v>1</v>
      </c>
      <c r="C2243" t="s">
        <v>78</v>
      </c>
      <c r="D2243" t="s">
        <v>82</v>
      </c>
      <c r="E2243" t="s">
        <v>8672</v>
      </c>
      <c r="F2243" t="s">
        <v>2201</v>
      </c>
      <c r="G2243" t="s">
        <v>71</v>
      </c>
      <c r="H2243" t="s">
        <v>136</v>
      </c>
      <c r="I2243" t="s">
        <v>22</v>
      </c>
      <c r="J2243" t="s">
        <v>221</v>
      </c>
      <c r="K2243" t="s">
        <v>8673</v>
      </c>
      <c r="L2243" t="s">
        <v>8674</v>
      </c>
      <c r="M2243">
        <v>1.1809433330000001</v>
      </c>
      <c r="N2243">
        <v>0</v>
      </c>
      <c r="O2243">
        <v>935</v>
      </c>
      <c r="P2243">
        <v>0</v>
      </c>
      <c r="Q2243">
        <v>0</v>
      </c>
      <c r="R2243">
        <v>0</v>
      </c>
      <c r="S2243">
        <v>1104.182016</v>
      </c>
      <c r="T2243">
        <v>0</v>
      </c>
      <c r="U2243">
        <v>0</v>
      </c>
    </row>
    <row r="2244" spans="1:21" x14ac:dyDescent="0.25">
      <c r="A2244" t="s">
        <v>8675</v>
      </c>
      <c r="B2244">
        <v>1</v>
      </c>
      <c r="C2244" t="s">
        <v>78</v>
      </c>
      <c r="D2244" t="s">
        <v>80</v>
      </c>
      <c r="E2244" t="s">
        <v>8676</v>
      </c>
      <c r="F2244" t="s">
        <v>934</v>
      </c>
      <c r="G2244" t="s">
        <v>71</v>
      </c>
      <c r="H2244" t="s">
        <v>136</v>
      </c>
      <c r="I2244" t="s">
        <v>22</v>
      </c>
      <c r="J2244" t="s">
        <v>131</v>
      </c>
      <c r="K2244" t="s">
        <v>8677</v>
      </c>
      <c r="L2244" t="s">
        <v>8678</v>
      </c>
      <c r="M2244">
        <v>1.1216666660000001</v>
      </c>
      <c r="N2244">
        <v>0</v>
      </c>
      <c r="O2244">
        <v>1</v>
      </c>
      <c r="P2244">
        <v>0</v>
      </c>
      <c r="Q2244">
        <v>0</v>
      </c>
      <c r="R2244">
        <v>0</v>
      </c>
      <c r="S2244">
        <v>1.121667</v>
      </c>
      <c r="T2244">
        <v>0</v>
      </c>
      <c r="U2244">
        <v>0</v>
      </c>
    </row>
    <row r="2245" spans="1:21" x14ac:dyDescent="0.25">
      <c r="A2245" t="s">
        <v>8679</v>
      </c>
      <c r="B2245">
        <v>1</v>
      </c>
      <c r="C2245" t="s">
        <v>78</v>
      </c>
      <c r="D2245" t="s">
        <v>94</v>
      </c>
      <c r="E2245" t="s">
        <v>8680</v>
      </c>
      <c r="F2245" t="s">
        <v>847</v>
      </c>
      <c r="G2245" t="s">
        <v>71</v>
      </c>
      <c r="H2245" t="s">
        <v>136</v>
      </c>
      <c r="I2245" t="s">
        <v>22</v>
      </c>
      <c r="J2245" t="s">
        <v>131</v>
      </c>
      <c r="K2245" t="s">
        <v>8681</v>
      </c>
      <c r="L2245" t="s">
        <v>8682</v>
      </c>
      <c r="M2245">
        <v>3.1716666660000001</v>
      </c>
      <c r="N2245">
        <v>0</v>
      </c>
      <c r="O2245">
        <v>3</v>
      </c>
      <c r="P2245">
        <v>0</v>
      </c>
      <c r="Q2245">
        <v>0</v>
      </c>
      <c r="R2245">
        <v>0</v>
      </c>
      <c r="S2245">
        <v>9.5150000000000006</v>
      </c>
      <c r="T2245">
        <v>0</v>
      </c>
      <c r="U2245">
        <v>0</v>
      </c>
    </row>
    <row r="2246" spans="1:21" x14ac:dyDescent="0.25">
      <c r="A2246" t="s">
        <v>8683</v>
      </c>
      <c r="B2246">
        <v>1</v>
      </c>
      <c r="C2246" t="s">
        <v>78</v>
      </c>
      <c r="D2246" t="s">
        <v>101</v>
      </c>
      <c r="E2246" t="s">
        <v>8684</v>
      </c>
      <c r="F2246" t="s">
        <v>780</v>
      </c>
      <c r="G2246" t="s">
        <v>71</v>
      </c>
      <c r="H2246" t="s">
        <v>136</v>
      </c>
      <c r="I2246" t="s">
        <v>22</v>
      </c>
      <c r="J2246" t="s">
        <v>131</v>
      </c>
      <c r="K2246" t="s">
        <v>8685</v>
      </c>
      <c r="L2246" t="s">
        <v>8686</v>
      </c>
      <c r="M2246">
        <v>0.44740638799999999</v>
      </c>
      <c r="N2246">
        <v>0</v>
      </c>
      <c r="O2246">
        <v>2</v>
      </c>
      <c r="P2246">
        <v>0</v>
      </c>
      <c r="Q2246">
        <v>18</v>
      </c>
      <c r="R2246">
        <v>0</v>
      </c>
      <c r="S2246">
        <v>0.89481299999999997</v>
      </c>
      <c r="T2246">
        <v>0</v>
      </c>
      <c r="U2246">
        <v>8.0533149999999996</v>
      </c>
    </row>
    <row r="2247" spans="1:21" x14ac:dyDescent="0.25">
      <c r="A2247" t="s">
        <v>8687</v>
      </c>
      <c r="B2247">
        <v>1</v>
      </c>
      <c r="C2247" t="s">
        <v>78</v>
      </c>
      <c r="D2247" t="s">
        <v>94</v>
      </c>
      <c r="E2247" t="s">
        <v>8688</v>
      </c>
      <c r="F2247" t="s">
        <v>847</v>
      </c>
      <c r="G2247" t="s">
        <v>71</v>
      </c>
      <c r="H2247" t="s">
        <v>136</v>
      </c>
      <c r="I2247" t="s">
        <v>22</v>
      </c>
      <c r="J2247" t="s">
        <v>131</v>
      </c>
      <c r="K2247" t="s">
        <v>8689</v>
      </c>
      <c r="L2247" t="s">
        <v>8690</v>
      </c>
      <c r="M2247">
        <v>115.938611111</v>
      </c>
      <c r="N2247">
        <v>0</v>
      </c>
      <c r="O2247">
        <v>2</v>
      </c>
      <c r="P2247">
        <v>0</v>
      </c>
      <c r="Q2247">
        <v>0</v>
      </c>
      <c r="R2247">
        <v>0</v>
      </c>
      <c r="S2247">
        <v>231.87722199999999</v>
      </c>
      <c r="T2247">
        <v>0</v>
      </c>
      <c r="U2247">
        <v>0</v>
      </c>
    </row>
    <row r="2248" spans="1:21" x14ac:dyDescent="0.25">
      <c r="A2248" t="s">
        <v>8691</v>
      </c>
      <c r="B2248">
        <v>1</v>
      </c>
      <c r="C2248" t="s">
        <v>78</v>
      </c>
      <c r="D2248" t="s">
        <v>94</v>
      </c>
      <c r="E2248" t="s">
        <v>8692</v>
      </c>
      <c r="F2248" t="s">
        <v>231</v>
      </c>
      <c r="G2248" t="s">
        <v>71</v>
      </c>
      <c r="H2248" t="s">
        <v>136</v>
      </c>
      <c r="I2248" t="s">
        <v>22</v>
      </c>
      <c r="J2248" t="s">
        <v>131</v>
      </c>
      <c r="K2248" t="s">
        <v>8693</v>
      </c>
      <c r="L2248" t="s">
        <v>8694</v>
      </c>
      <c r="M2248">
        <v>1.672222222</v>
      </c>
      <c r="N2248">
        <v>0</v>
      </c>
      <c r="O2248">
        <v>1</v>
      </c>
      <c r="P2248">
        <v>0</v>
      </c>
      <c r="Q2248">
        <v>0</v>
      </c>
      <c r="R2248">
        <v>0</v>
      </c>
      <c r="S2248">
        <v>1.6722220000000001</v>
      </c>
      <c r="T2248">
        <v>0</v>
      </c>
      <c r="U2248">
        <v>0</v>
      </c>
    </row>
    <row r="2249" spans="1:21" x14ac:dyDescent="0.25">
      <c r="A2249" t="s">
        <v>8695</v>
      </c>
      <c r="B2249">
        <v>1</v>
      </c>
      <c r="C2249" t="s">
        <v>79</v>
      </c>
      <c r="D2249" t="s">
        <v>123</v>
      </c>
      <c r="E2249" t="s">
        <v>8338</v>
      </c>
      <c r="F2249" t="s">
        <v>247</v>
      </c>
      <c r="G2249" t="s">
        <v>71</v>
      </c>
      <c r="H2249" t="s">
        <v>136</v>
      </c>
      <c r="I2249" t="s">
        <v>22</v>
      </c>
      <c r="J2249" t="s">
        <v>221</v>
      </c>
      <c r="K2249" t="s">
        <v>8696</v>
      </c>
      <c r="L2249" t="s">
        <v>8697</v>
      </c>
      <c r="M2249">
        <v>8.6513888879999996</v>
      </c>
      <c r="N2249">
        <v>0</v>
      </c>
      <c r="O2249">
        <v>12</v>
      </c>
      <c r="P2249">
        <v>0</v>
      </c>
      <c r="Q2249">
        <v>0</v>
      </c>
      <c r="R2249">
        <v>0</v>
      </c>
      <c r="S2249">
        <v>103.816667</v>
      </c>
      <c r="T2249">
        <v>0</v>
      </c>
      <c r="U2249">
        <v>0</v>
      </c>
    </row>
    <row r="2250" spans="1:21" x14ac:dyDescent="0.25">
      <c r="A2250" t="s">
        <v>8698</v>
      </c>
      <c r="B2250">
        <v>1</v>
      </c>
      <c r="C2250" t="s">
        <v>78</v>
      </c>
      <c r="D2250" t="s">
        <v>80</v>
      </c>
      <c r="E2250" t="s">
        <v>8699</v>
      </c>
      <c r="F2250" t="s">
        <v>231</v>
      </c>
      <c r="G2250" t="s">
        <v>71</v>
      </c>
      <c r="H2250" t="s">
        <v>136</v>
      </c>
      <c r="I2250" t="s">
        <v>22</v>
      </c>
      <c r="J2250" t="s">
        <v>131</v>
      </c>
      <c r="K2250" t="s">
        <v>8700</v>
      </c>
      <c r="L2250" t="s">
        <v>8701</v>
      </c>
      <c r="M2250">
        <v>8.352222222</v>
      </c>
      <c r="N2250">
        <v>0</v>
      </c>
      <c r="O2250">
        <v>1</v>
      </c>
      <c r="P2250">
        <v>0</v>
      </c>
      <c r="Q2250">
        <v>0</v>
      </c>
      <c r="R2250">
        <v>0</v>
      </c>
      <c r="S2250">
        <v>8.3522219999999994</v>
      </c>
      <c r="T2250">
        <v>0</v>
      </c>
      <c r="U2250">
        <v>0</v>
      </c>
    </row>
    <row r="2251" spans="1:21" x14ac:dyDescent="0.25">
      <c r="A2251" t="s">
        <v>8702</v>
      </c>
      <c r="B2251">
        <v>1</v>
      </c>
      <c r="C2251" t="s">
        <v>78</v>
      </c>
      <c r="D2251" t="s">
        <v>94</v>
      </c>
      <c r="E2251" t="s">
        <v>8703</v>
      </c>
      <c r="F2251" t="s">
        <v>847</v>
      </c>
      <c r="G2251" t="s">
        <v>71</v>
      </c>
      <c r="H2251" t="s">
        <v>136</v>
      </c>
      <c r="I2251" t="s">
        <v>22</v>
      </c>
      <c r="J2251" t="s">
        <v>131</v>
      </c>
      <c r="K2251" t="s">
        <v>8704</v>
      </c>
      <c r="L2251" t="s">
        <v>8705</v>
      </c>
      <c r="M2251">
        <v>2.7794444440000001</v>
      </c>
      <c r="N2251">
        <v>0</v>
      </c>
      <c r="O2251">
        <v>1</v>
      </c>
      <c r="P2251">
        <v>0</v>
      </c>
      <c r="Q2251">
        <v>0</v>
      </c>
      <c r="R2251">
        <v>0</v>
      </c>
      <c r="S2251">
        <v>2.7794439999999998</v>
      </c>
      <c r="T2251">
        <v>0</v>
      </c>
      <c r="U2251">
        <v>0</v>
      </c>
    </row>
    <row r="2252" spans="1:21" x14ac:dyDescent="0.25">
      <c r="A2252" t="s">
        <v>8706</v>
      </c>
      <c r="B2252">
        <v>1</v>
      </c>
      <c r="C2252" t="s">
        <v>78</v>
      </c>
      <c r="D2252" t="s">
        <v>95</v>
      </c>
      <c r="E2252" t="s">
        <v>8707</v>
      </c>
      <c r="F2252" t="s">
        <v>296</v>
      </c>
      <c r="G2252" t="s">
        <v>72</v>
      </c>
      <c r="H2252" t="s">
        <v>136</v>
      </c>
      <c r="I2252" t="s">
        <v>22</v>
      </c>
      <c r="J2252" t="s">
        <v>221</v>
      </c>
      <c r="K2252" t="s">
        <v>8708</v>
      </c>
      <c r="L2252" t="s">
        <v>1393</v>
      </c>
      <c r="M2252">
        <v>7.7725</v>
      </c>
      <c r="N2252">
        <v>13</v>
      </c>
      <c r="O2252">
        <v>723</v>
      </c>
      <c r="P2252">
        <v>0</v>
      </c>
      <c r="Q2252">
        <v>0</v>
      </c>
      <c r="R2252">
        <v>101.0425</v>
      </c>
      <c r="S2252">
        <v>5619.5174999999999</v>
      </c>
      <c r="T2252">
        <v>0</v>
      </c>
      <c r="U2252">
        <v>0</v>
      </c>
    </row>
    <row r="2253" spans="1:21" x14ac:dyDescent="0.25">
      <c r="A2253" t="s">
        <v>8709</v>
      </c>
      <c r="B2253">
        <v>1</v>
      </c>
      <c r="C2253" t="s">
        <v>78</v>
      </c>
      <c r="D2253" t="s">
        <v>125</v>
      </c>
      <c r="E2253" t="s">
        <v>8710</v>
      </c>
      <c r="F2253" t="s">
        <v>247</v>
      </c>
      <c r="G2253" t="s">
        <v>72</v>
      </c>
      <c r="H2253" t="s">
        <v>136</v>
      </c>
      <c r="I2253" t="s">
        <v>22</v>
      </c>
      <c r="J2253" t="s">
        <v>221</v>
      </c>
      <c r="K2253" t="s">
        <v>8711</v>
      </c>
      <c r="L2253" t="s">
        <v>8712</v>
      </c>
      <c r="M2253">
        <v>3.7086111110000002</v>
      </c>
      <c r="N2253">
        <v>0</v>
      </c>
      <c r="O2253">
        <v>112</v>
      </c>
      <c r="P2253">
        <v>0</v>
      </c>
      <c r="Q2253">
        <v>0</v>
      </c>
      <c r="R2253">
        <v>0</v>
      </c>
      <c r="S2253">
        <v>415.36444399999999</v>
      </c>
      <c r="T2253">
        <v>0</v>
      </c>
      <c r="U2253">
        <v>0</v>
      </c>
    </row>
    <row r="2254" spans="1:21" x14ac:dyDescent="0.25">
      <c r="A2254" t="s">
        <v>8713</v>
      </c>
      <c r="B2254">
        <v>1</v>
      </c>
      <c r="C2254" t="s">
        <v>78</v>
      </c>
      <c r="D2254" t="s">
        <v>125</v>
      </c>
      <c r="E2254" t="s">
        <v>8714</v>
      </c>
      <c r="F2254" t="s">
        <v>3351</v>
      </c>
      <c r="G2254" t="s">
        <v>71</v>
      </c>
      <c r="H2254" t="s">
        <v>136</v>
      </c>
      <c r="I2254" t="s">
        <v>22</v>
      </c>
      <c r="J2254" t="s">
        <v>131</v>
      </c>
      <c r="K2254" t="s">
        <v>8715</v>
      </c>
      <c r="L2254" t="s">
        <v>8716</v>
      </c>
      <c r="M2254">
        <v>1.2355555549999999</v>
      </c>
      <c r="N2254">
        <v>0</v>
      </c>
      <c r="O2254">
        <v>4</v>
      </c>
      <c r="P2254">
        <v>0</v>
      </c>
      <c r="Q2254">
        <v>0</v>
      </c>
      <c r="R2254">
        <v>0</v>
      </c>
      <c r="S2254">
        <v>4.9422220000000001</v>
      </c>
      <c r="T2254">
        <v>0</v>
      </c>
      <c r="U2254">
        <v>0</v>
      </c>
    </row>
    <row r="2255" spans="1:21" x14ac:dyDescent="0.25">
      <c r="A2255" t="s">
        <v>8717</v>
      </c>
      <c r="B2255">
        <v>1</v>
      </c>
      <c r="C2255" t="s">
        <v>79</v>
      </c>
      <c r="D2255" t="s">
        <v>123</v>
      </c>
      <c r="E2255" t="s">
        <v>8718</v>
      </c>
      <c r="F2255" t="s">
        <v>313</v>
      </c>
      <c r="G2255" t="s">
        <v>71</v>
      </c>
      <c r="H2255" t="s">
        <v>136</v>
      </c>
      <c r="I2255" t="s">
        <v>22</v>
      </c>
      <c r="J2255" t="s">
        <v>131</v>
      </c>
      <c r="K2255" t="s">
        <v>8719</v>
      </c>
      <c r="L2255" t="s">
        <v>8720</v>
      </c>
      <c r="M2255">
        <v>2.4627777769999999</v>
      </c>
      <c r="N2255">
        <v>0</v>
      </c>
      <c r="O2255">
        <v>77</v>
      </c>
      <c r="P2255">
        <v>0</v>
      </c>
      <c r="Q2255">
        <v>0</v>
      </c>
      <c r="R2255">
        <v>0</v>
      </c>
      <c r="S2255">
        <v>189.63388900000001</v>
      </c>
      <c r="T2255">
        <v>0</v>
      </c>
      <c r="U2255">
        <v>0</v>
      </c>
    </row>
    <row r="2256" spans="1:21" x14ac:dyDescent="0.25">
      <c r="A2256" t="s">
        <v>8721</v>
      </c>
      <c r="B2256">
        <v>1</v>
      </c>
      <c r="C2256" t="s">
        <v>79</v>
      </c>
      <c r="D2256" t="s">
        <v>123</v>
      </c>
      <c r="E2256" t="s">
        <v>8722</v>
      </c>
      <c r="F2256" t="s">
        <v>247</v>
      </c>
      <c r="G2256" t="s">
        <v>71</v>
      </c>
      <c r="H2256" t="s">
        <v>136</v>
      </c>
      <c r="I2256" t="s">
        <v>22</v>
      </c>
      <c r="J2256" t="s">
        <v>221</v>
      </c>
      <c r="K2256" t="s">
        <v>8723</v>
      </c>
      <c r="L2256" t="s">
        <v>8724</v>
      </c>
      <c r="M2256">
        <v>0.87055555500000004</v>
      </c>
      <c r="N2256">
        <v>0</v>
      </c>
      <c r="O2256">
        <v>41</v>
      </c>
      <c r="P2256">
        <v>0</v>
      </c>
      <c r="Q2256">
        <v>0</v>
      </c>
      <c r="R2256">
        <v>0</v>
      </c>
      <c r="S2256">
        <v>35.692777999999997</v>
      </c>
      <c r="T2256">
        <v>0</v>
      </c>
      <c r="U2256">
        <v>0</v>
      </c>
    </row>
    <row r="2257" spans="1:21" x14ac:dyDescent="0.25">
      <c r="A2257" t="s">
        <v>8725</v>
      </c>
      <c r="B2257">
        <v>1</v>
      </c>
      <c r="C2257" t="s">
        <v>79</v>
      </c>
      <c r="D2257" t="s">
        <v>123</v>
      </c>
      <c r="E2257" t="s">
        <v>8726</v>
      </c>
      <c r="F2257" t="s">
        <v>247</v>
      </c>
      <c r="G2257" t="s">
        <v>71</v>
      </c>
      <c r="H2257" t="s">
        <v>136</v>
      </c>
      <c r="I2257" t="s">
        <v>22</v>
      </c>
      <c r="J2257" t="s">
        <v>221</v>
      </c>
      <c r="K2257" t="s">
        <v>8727</v>
      </c>
      <c r="L2257" t="s">
        <v>8728</v>
      </c>
      <c r="M2257">
        <v>0.5</v>
      </c>
      <c r="N2257">
        <v>0</v>
      </c>
      <c r="O2257">
        <v>0</v>
      </c>
      <c r="P2257">
        <v>0</v>
      </c>
      <c r="Q2257">
        <v>26</v>
      </c>
      <c r="R2257">
        <v>0</v>
      </c>
      <c r="S2257">
        <v>0</v>
      </c>
      <c r="T2257">
        <v>0</v>
      </c>
      <c r="U2257">
        <v>13</v>
      </c>
    </row>
    <row r="2258" spans="1:21" x14ac:dyDescent="0.25">
      <c r="A2258" t="s">
        <v>8729</v>
      </c>
      <c r="B2258">
        <v>1</v>
      </c>
      <c r="C2258" t="s">
        <v>78</v>
      </c>
      <c r="D2258" t="s">
        <v>88</v>
      </c>
      <c r="E2258" t="s">
        <v>8730</v>
      </c>
      <c r="F2258" t="s">
        <v>231</v>
      </c>
      <c r="G2258" t="s">
        <v>71</v>
      </c>
      <c r="H2258" t="s">
        <v>136</v>
      </c>
      <c r="I2258" t="s">
        <v>22</v>
      </c>
      <c r="J2258" t="s">
        <v>131</v>
      </c>
      <c r="K2258" t="s">
        <v>8731</v>
      </c>
      <c r="L2258" t="s">
        <v>8732</v>
      </c>
      <c r="M2258">
        <v>9.136666666</v>
      </c>
      <c r="N2258">
        <v>0</v>
      </c>
      <c r="O2258">
        <v>5</v>
      </c>
      <c r="P2258">
        <v>0</v>
      </c>
      <c r="Q2258">
        <v>0</v>
      </c>
      <c r="R2258">
        <v>0</v>
      </c>
      <c r="S2258">
        <v>45.683332999999998</v>
      </c>
      <c r="T2258">
        <v>0</v>
      </c>
      <c r="U2258">
        <v>0</v>
      </c>
    </row>
    <row r="2259" spans="1:21" x14ac:dyDescent="0.25">
      <c r="A2259" t="s">
        <v>8733</v>
      </c>
      <c r="B2259">
        <v>1</v>
      </c>
      <c r="C2259" t="s">
        <v>79</v>
      </c>
      <c r="D2259" t="s">
        <v>123</v>
      </c>
      <c r="E2259" t="s">
        <v>8734</v>
      </c>
      <c r="F2259" t="s">
        <v>166</v>
      </c>
      <c r="G2259" t="s">
        <v>72</v>
      </c>
      <c r="H2259" t="s">
        <v>136</v>
      </c>
      <c r="I2259" t="s">
        <v>22</v>
      </c>
      <c r="J2259" t="s">
        <v>131</v>
      </c>
      <c r="K2259" t="s">
        <v>8735</v>
      </c>
      <c r="L2259" t="s">
        <v>8736</v>
      </c>
      <c r="M2259">
        <v>0.88959166599999995</v>
      </c>
      <c r="N2259">
        <v>0</v>
      </c>
      <c r="O2259">
        <v>584</v>
      </c>
      <c r="P2259">
        <v>0</v>
      </c>
      <c r="Q2259">
        <v>155</v>
      </c>
      <c r="R2259">
        <v>0</v>
      </c>
      <c r="S2259">
        <v>519.52153299999998</v>
      </c>
      <c r="T2259">
        <v>0</v>
      </c>
      <c r="U2259">
        <v>137.886708</v>
      </c>
    </row>
    <row r="2260" spans="1:21" x14ac:dyDescent="0.25">
      <c r="A2260" t="s">
        <v>8737</v>
      </c>
      <c r="B2260">
        <v>1</v>
      </c>
      <c r="C2260" t="s">
        <v>79</v>
      </c>
      <c r="D2260" t="s">
        <v>123</v>
      </c>
      <c r="E2260" t="s">
        <v>8738</v>
      </c>
      <c r="F2260" t="s">
        <v>247</v>
      </c>
      <c r="G2260" t="s">
        <v>71</v>
      </c>
      <c r="H2260" t="s">
        <v>136</v>
      </c>
      <c r="I2260" t="s">
        <v>22</v>
      </c>
      <c r="J2260" t="s">
        <v>221</v>
      </c>
      <c r="K2260" t="s">
        <v>8739</v>
      </c>
      <c r="L2260" t="s">
        <v>1022</v>
      </c>
      <c r="M2260">
        <v>8</v>
      </c>
      <c r="N2260">
        <v>0</v>
      </c>
      <c r="O2260">
        <v>26</v>
      </c>
      <c r="P2260">
        <v>0</v>
      </c>
      <c r="Q2260">
        <v>0</v>
      </c>
      <c r="R2260">
        <v>0</v>
      </c>
      <c r="S2260">
        <v>208</v>
      </c>
      <c r="T2260">
        <v>0</v>
      </c>
      <c r="U2260">
        <v>0</v>
      </c>
    </row>
    <row r="2261" spans="1:21" x14ac:dyDescent="0.25">
      <c r="A2261" t="s">
        <v>8740</v>
      </c>
      <c r="B2261">
        <v>1</v>
      </c>
      <c r="C2261" t="s">
        <v>78</v>
      </c>
      <c r="D2261" t="s">
        <v>94</v>
      </c>
      <c r="E2261" t="s">
        <v>8741</v>
      </c>
      <c r="F2261" t="s">
        <v>934</v>
      </c>
      <c r="G2261" t="s">
        <v>71</v>
      </c>
      <c r="H2261" t="s">
        <v>136</v>
      </c>
      <c r="I2261" t="s">
        <v>22</v>
      </c>
      <c r="J2261" t="s">
        <v>131</v>
      </c>
      <c r="K2261" t="s">
        <v>8742</v>
      </c>
      <c r="L2261" t="s">
        <v>8743</v>
      </c>
      <c r="M2261">
        <v>1.8791666659999999</v>
      </c>
      <c r="N2261">
        <v>0</v>
      </c>
      <c r="O2261">
        <v>2</v>
      </c>
      <c r="P2261">
        <v>0</v>
      </c>
      <c r="Q2261">
        <v>0</v>
      </c>
      <c r="R2261">
        <v>0</v>
      </c>
      <c r="S2261">
        <v>3.7583329999999999</v>
      </c>
      <c r="T2261">
        <v>0</v>
      </c>
      <c r="U2261">
        <v>0</v>
      </c>
    </row>
    <row r="2262" spans="1:21" x14ac:dyDescent="0.25">
      <c r="A2262" t="s">
        <v>8744</v>
      </c>
      <c r="B2262">
        <v>1</v>
      </c>
      <c r="C2262" t="s">
        <v>78</v>
      </c>
      <c r="D2262" t="s">
        <v>88</v>
      </c>
      <c r="E2262" t="s">
        <v>8745</v>
      </c>
      <c r="F2262" t="s">
        <v>2201</v>
      </c>
      <c r="G2262" t="s">
        <v>71</v>
      </c>
      <c r="H2262" t="s">
        <v>136</v>
      </c>
      <c r="I2262" t="s">
        <v>22</v>
      </c>
      <c r="J2262" t="s">
        <v>221</v>
      </c>
      <c r="K2262" t="s">
        <v>8746</v>
      </c>
      <c r="L2262" t="s">
        <v>8747</v>
      </c>
      <c r="M2262">
        <v>1.8919444439999999</v>
      </c>
      <c r="N2262">
        <v>0</v>
      </c>
      <c r="O2262">
        <v>355</v>
      </c>
      <c r="P2262">
        <v>0</v>
      </c>
      <c r="Q2262">
        <v>0</v>
      </c>
      <c r="R2262">
        <v>0</v>
      </c>
      <c r="S2262">
        <v>671.64027799999997</v>
      </c>
      <c r="T2262">
        <v>0</v>
      </c>
      <c r="U2262">
        <v>0</v>
      </c>
    </row>
    <row r="2263" spans="1:21" x14ac:dyDescent="0.25">
      <c r="A2263" t="s">
        <v>8748</v>
      </c>
      <c r="B2263">
        <v>1</v>
      </c>
      <c r="C2263" t="s">
        <v>79</v>
      </c>
      <c r="D2263" t="s">
        <v>112</v>
      </c>
      <c r="E2263" t="s">
        <v>8749</v>
      </c>
      <c r="F2263" t="s">
        <v>231</v>
      </c>
      <c r="G2263" t="s">
        <v>71</v>
      </c>
      <c r="H2263" t="s">
        <v>136</v>
      </c>
      <c r="I2263" t="s">
        <v>22</v>
      </c>
      <c r="J2263" t="s">
        <v>131</v>
      </c>
      <c r="K2263" t="s">
        <v>8750</v>
      </c>
      <c r="L2263" t="s">
        <v>8751</v>
      </c>
      <c r="M2263">
        <v>0.52749999999999997</v>
      </c>
      <c r="N2263">
        <v>0</v>
      </c>
      <c r="O2263">
        <v>1</v>
      </c>
      <c r="P2263">
        <v>0</v>
      </c>
      <c r="Q2263">
        <v>0</v>
      </c>
      <c r="R2263">
        <v>0</v>
      </c>
      <c r="S2263">
        <v>0.52749999999999997</v>
      </c>
      <c r="T2263">
        <v>0</v>
      </c>
      <c r="U2263">
        <v>0</v>
      </c>
    </row>
    <row r="2264" spans="1:21" x14ac:dyDescent="0.25">
      <c r="A2264" t="s">
        <v>8752</v>
      </c>
      <c r="B2264">
        <v>1</v>
      </c>
      <c r="C2264" t="s">
        <v>79</v>
      </c>
      <c r="D2264" t="s">
        <v>123</v>
      </c>
      <c r="E2264" t="s">
        <v>8753</v>
      </c>
      <c r="F2264" t="s">
        <v>231</v>
      </c>
      <c r="G2264" t="s">
        <v>71</v>
      </c>
      <c r="H2264" t="s">
        <v>136</v>
      </c>
      <c r="I2264" t="s">
        <v>22</v>
      </c>
      <c r="J2264" t="s">
        <v>131</v>
      </c>
      <c r="K2264" t="s">
        <v>8754</v>
      </c>
      <c r="L2264" t="s">
        <v>8755</v>
      </c>
      <c r="M2264">
        <v>0.79</v>
      </c>
      <c r="N2264">
        <v>0</v>
      </c>
      <c r="O2264">
        <v>1</v>
      </c>
      <c r="P2264">
        <v>0</v>
      </c>
      <c r="Q2264">
        <v>0</v>
      </c>
      <c r="R2264">
        <v>0</v>
      </c>
      <c r="S2264">
        <v>0.79</v>
      </c>
      <c r="T2264">
        <v>0</v>
      </c>
      <c r="U2264">
        <v>0</v>
      </c>
    </row>
    <row r="2265" spans="1:21" x14ac:dyDescent="0.25">
      <c r="A2265" t="s">
        <v>8756</v>
      </c>
      <c r="B2265">
        <v>1</v>
      </c>
      <c r="C2265" t="s">
        <v>79</v>
      </c>
      <c r="D2265" t="s">
        <v>108</v>
      </c>
      <c r="E2265" t="s">
        <v>6111</v>
      </c>
      <c r="F2265" t="s">
        <v>313</v>
      </c>
      <c r="G2265" t="s">
        <v>71</v>
      </c>
      <c r="H2265" t="s">
        <v>136</v>
      </c>
      <c r="I2265" t="s">
        <v>22</v>
      </c>
      <c r="J2265" t="s">
        <v>131</v>
      </c>
      <c r="K2265" t="s">
        <v>8757</v>
      </c>
      <c r="L2265" t="s">
        <v>8758</v>
      </c>
      <c r="M2265">
        <v>0.97555555500000002</v>
      </c>
      <c r="N2265">
        <v>0</v>
      </c>
      <c r="O2265">
        <v>0</v>
      </c>
      <c r="P2265">
        <v>0</v>
      </c>
      <c r="Q2265">
        <v>21</v>
      </c>
      <c r="R2265">
        <v>0</v>
      </c>
      <c r="S2265">
        <v>0</v>
      </c>
      <c r="T2265">
        <v>0</v>
      </c>
      <c r="U2265">
        <v>20.486667000000001</v>
      </c>
    </row>
    <row r="2266" spans="1:21" x14ac:dyDescent="0.25">
      <c r="A2266" t="s">
        <v>8759</v>
      </c>
      <c r="B2266">
        <v>1</v>
      </c>
      <c r="C2266" t="s">
        <v>78</v>
      </c>
      <c r="D2266" t="s">
        <v>80</v>
      </c>
      <c r="E2266" t="s">
        <v>7689</v>
      </c>
      <c r="F2266" t="s">
        <v>2615</v>
      </c>
      <c r="G2266" t="s">
        <v>71</v>
      </c>
      <c r="H2266" t="s">
        <v>136</v>
      </c>
      <c r="I2266" t="s">
        <v>22</v>
      </c>
      <c r="J2266" t="s">
        <v>131</v>
      </c>
      <c r="K2266" t="s">
        <v>2449</v>
      </c>
      <c r="L2266" t="s">
        <v>8760</v>
      </c>
      <c r="M2266">
        <v>6.2930555549999996</v>
      </c>
      <c r="N2266">
        <v>0</v>
      </c>
      <c r="O2266">
        <v>176</v>
      </c>
      <c r="P2266">
        <v>0</v>
      </c>
      <c r="Q2266">
        <v>0</v>
      </c>
      <c r="R2266">
        <v>0</v>
      </c>
      <c r="S2266">
        <v>1107.5777780000001</v>
      </c>
      <c r="T2266">
        <v>0</v>
      </c>
      <c r="U2266">
        <v>0</v>
      </c>
    </row>
    <row r="2267" spans="1:21" x14ac:dyDescent="0.25">
      <c r="A2267" t="s">
        <v>8761</v>
      </c>
      <c r="B2267">
        <v>1</v>
      </c>
      <c r="C2267" t="s">
        <v>78</v>
      </c>
      <c r="D2267" t="s">
        <v>94</v>
      </c>
      <c r="E2267" t="s">
        <v>8762</v>
      </c>
      <c r="F2267" t="s">
        <v>4196</v>
      </c>
      <c r="G2267" t="s">
        <v>71</v>
      </c>
      <c r="H2267" t="s">
        <v>136</v>
      </c>
      <c r="I2267" t="s">
        <v>22</v>
      </c>
      <c r="J2267" t="s">
        <v>131</v>
      </c>
      <c r="K2267" t="s">
        <v>8763</v>
      </c>
      <c r="L2267" t="s">
        <v>8764</v>
      </c>
      <c r="M2267">
        <v>1.8247222219999999</v>
      </c>
      <c r="N2267">
        <v>0</v>
      </c>
      <c r="O2267">
        <v>10</v>
      </c>
      <c r="P2267">
        <v>0</v>
      </c>
      <c r="Q2267">
        <v>0</v>
      </c>
      <c r="R2267">
        <v>0</v>
      </c>
      <c r="S2267">
        <v>18.247222000000001</v>
      </c>
      <c r="T2267">
        <v>0</v>
      </c>
      <c r="U2267">
        <v>0</v>
      </c>
    </row>
    <row r="2268" spans="1:21" x14ac:dyDescent="0.25">
      <c r="A2268" t="s">
        <v>8765</v>
      </c>
      <c r="B2268">
        <v>1</v>
      </c>
      <c r="C2268" t="s">
        <v>78</v>
      </c>
      <c r="D2268" t="s">
        <v>80</v>
      </c>
      <c r="E2268" t="s">
        <v>8766</v>
      </c>
      <c r="F2268" t="s">
        <v>1150</v>
      </c>
      <c r="G2268" t="s">
        <v>71</v>
      </c>
      <c r="H2268" t="s">
        <v>136</v>
      </c>
      <c r="I2268" t="s">
        <v>22</v>
      </c>
      <c r="J2268" t="s">
        <v>131</v>
      </c>
      <c r="K2268" t="s">
        <v>8767</v>
      </c>
      <c r="L2268" t="s">
        <v>8768</v>
      </c>
      <c r="M2268">
        <v>3.9102777770000001</v>
      </c>
      <c r="N2268">
        <v>0</v>
      </c>
      <c r="O2268">
        <v>1</v>
      </c>
      <c r="P2268">
        <v>0</v>
      </c>
      <c r="Q2268">
        <v>0</v>
      </c>
      <c r="R2268">
        <v>0</v>
      </c>
      <c r="S2268">
        <v>3.9102779999999999</v>
      </c>
      <c r="T2268">
        <v>0</v>
      </c>
      <c r="U2268">
        <v>0</v>
      </c>
    </row>
    <row r="2269" spans="1:21" x14ac:dyDescent="0.25">
      <c r="A2269" t="s">
        <v>8769</v>
      </c>
      <c r="B2269">
        <v>1</v>
      </c>
      <c r="C2269" t="s">
        <v>79</v>
      </c>
      <c r="D2269" t="s">
        <v>123</v>
      </c>
      <c r="E2269" t="s">
        <v>8770</v>
      </c>
      <c r="F2269" t="s">
        <v>166</v>
      </c>
      <c r="G2269" t="s">
        <v>72</v>
      </c>
      <c r="H2269" t="s">
        <v>136</v>
      </c>
      <c r="I2269" t="s">
        <v>22</v>
      </c>
      <c r="J2269" t="s">
        <v>131</v>
      </c>
      <c r="K2269" t="s">
        <v>8771</v>
      </c>
      <c r="L2269" t="s">
        <v>8772</v>
      </c>
      <c r="M2269">
        <v>3.4877777769999998</v>
      </c>
      <c r="N2269">
        <v>0</v>
      </c>
      <c r="O2269">
        <v>660</v>
      </c>
      <c r="P2269">
        <v>0</v>
      </c>
      <c r="Q2269">
        <v>0</v>
      </c>
      <c r="R2269">
        <v>0</v>
      </c>
      <c r="S2269">
        <v>2301.9333329999999</v>
      </c>
      <c r="T2269">
        <v>0</v>
      </c>
      <c r="U2269">
        <v>0</v>
      </c>
    </row>
    <row r="2270" spans="1:21" x14ac:dyDescent="0.25">
      <c r="A2270" t="s">
        <v>8773</v>
      </c>
      <c r="B2270">
        <v>1</v>
      </c>
      <c r="C2270" t="s">
        <v>78</v>
      </c>
      <c r="D2270" t="s">
        <v>98</v>
      </c>
      <c r="E2270" t="s">
        <v>8774</v>
      </c>
      <c r="F2270" t="s">
        <v>2102</v>
      </c>
      <c r="G2270" t="s">
        <v>71</v>
      </c>
      <c r="H2270" t="s">
        <v>136</v>
      </c>
      <c r="I2270" t="s">
        <v>22</v>
      </c>
      <c r="J2270" t="s">
        <v>131</v>
      </c>
      <c r="K2270" t="s">
        <v>8775</v>
      </c>
      <c r="L2270" t="s">
        <v>8776</v>
      </c>
      <c r="M2270">
        <v>0.98916666600000003</v>
      </c>
      <c r="N2270">
        <v>0</v>
      </c>
      <c r="O2270">
        <v>8</v>
      </c>
      <c r="P2270">
        <v>0</v>
      </c>
      <c r="Q2270">
        <v>0</v>
      </c>
      <c r="R2270">
        <v>0</v>
      </c>
      <c r="S2270">
        <v>7.9133329999999997</v>
      </c>
      <c r="T2270">
        <v>0</v>
      </c>
      <c r="U2270">
        <v>0</v>
      </c>
    </row>
    <row r="2271" spans="1:21" x14ac:dyDescent="0.25">
      <c r="A2271" t="s">
        <v>8777</v>
      </c>
      <c r="B2271">
        <v>1</v>
      </c>
      <c r="C2271" t="s">
        <v>78</v>
      </c>
      <c r="D2271" t="s">
        <v>93</v>
      </c>
      <c r="E2271" t="s">
        <v>8778</v>
      </c>
      <c r="F2271" t="s">
        <v>231</v>
      </c>
      <c r="G2271" t="s">
        <v>71</v>
      </c>
      <c r="H2271" t="s">
        <v>136</v>
      </c>
      <c r="I2271" t="s">
        <v>22</v>
      </c>
      <c r="J2271" t="s">
        <v>131</v>
      </c>
      <c r="K2271" t="s">
        <v>8779</v>
      </c>
      <c r="L2271" t="s">
        <v>8780</v>
      </c>
      <c r="M2271">
        <v>1.2922222219999999</v>
      </c>
      <c r="N2271">
        <v>0</v>
      </c>
      <c r="O2271">
        <v>1</v>
      </c>
      <c r="P2271">
        <v>0</v>
      </c>
      <c r="Q2271">
        <v>0</v>
      </c>
      <c r="R2271">
        <v>0</v>
      </c>
      <c r="S2271">
        <v>1.292222</v>
      </c>
      <c r="T2271">
        <v>0</v>
      </c>
      <c r="U2271">
        <v>0</v>
      </c>
    </row>
    <row r="2272" spans="1:21" x14ac:dyDescent="0.25">
      <c r="A2272" t="s">
        <v>8781</v>
      </c>
      <c r="B2272">
        <v>1</v>
      </c>
      <c r="C2272" t="s">
        <v>79</v>
      </c>
      <c r="D2272" t="s">
        <v>123</v>
      </c>
      <c r="E2272" t="s">
        <v>8738</v>
      </c>
      <c r="F2272" t="s">
        <v>416</v>
      </c>
      <c r="G2272" t="s">
        <v>71</v>
      </c>
      <c r="H2272" t="s">
        <v>136</v>
      </c>
      <c r="I2272" t="s">
        <v>22</v>
      </c>
      <c r="J2272" t="s">
        <v>131</v>
      </c>
      <c r="K2272" t="s">
        <v>8782</v>
      </c>
      <c r="L2272" t="s">
        <v>8783</v>
      </c>
      <c r="M2272">
        <v>3.1627777770000001</v>
      </c>
      <c r="N2272">
        <v>0</v>
      </c>
      <c r="O2272">
        <v>26</v>
      </c>
      <c r="P2272">
        <v>0</v>
      </c>
      <c r="Q2272">
        <v>0</v>
      </c>
      <c r="R2272">
        <v>0</v>
      </c>
      <c r="S2272">
        <v>82.232221999999993</v>
      </c>
      <c r="T2272">
        <v>0</v>
      </c>
      <c r="U2272">
        <v>0</v>
      </c>
    </row>
    <row r="2273" spans="1:21" x14ac:dyDescent="0.25">
      <c r="A2273" t="s">
        <v>8784</v>
      </c>
      <c r="B2273">
        <v>1</v>
      </c>
      <c r="C2273" t="s">
        <v>79</v>
      </c>
      <c r="D2273" t="s">
        <v>123</v>
      </c>
      <c r="E2273" t="s">
        <v>8738</v>
      </c>
      <c r="F2273" t="s">
        <v>247</v>
      </c>
      <c r="G2273" t="s">
        <v>71</v>
      </c>
      <c r="H2273" t="s">
        <v>136</v>
      </c>
      <c r="I2273" t="s">
        <v>22</v>
      </c>
      <c r="J2273" t="s">
        <v>221</v>
      </c>
      <c r="K2273" t="s">
        <v>8785</v>
      </c>
      <c r="L2273" t="s">
        <v>6928</v>
      </c>
      <c r="M2273">
        <v>0.40250000000000002</v>
      </c>
      <c r="N2273">
        <v>0</v>
      </c>
      <c r="O2273">
        <v>26</v>
      </c>
      <c r="P2273">
        <v>0</v>
      </c>
      <c r="Q2273">
        <v>0</v>
      </c>
      <c r="R2273">
        <v>0</v>
      </c>
      <c r="S2273">
        <v>10.465</v>
      </c>
      <c r="T2273">
        <v>0</v>
      </c>
      <c r="U2273">
        <v>0</v>
      </c>
    </row>
    <row r="2274" spans="1:21" x14ac:dyDescent="0.25">
      <c r="A2274" t="s">
        <v>8786</v>
      </c>
      <c r="B2274">
        <v>1</v>
      </c>
      <c r="C2274" t="s">
        <v>78</v>
      </c>
      <c r="D2274" t="s">
        <v>80</v>
      </c>
      <c r="E2274" t="s">
        <v>7689</v>
      </c>
      <c r="F2274" t="s">
        <v>313</v>
      </c>
      <c r="G2274" t="s">
        <v>71</v>
      </c>
      <c r="H2274" t="s">
        <v>136</v>
      </c>
      <c r="I2274" t="s">
        <v>22</v>
      </c>
      <c r="J2274" t="s">
        <v>131</v>
      </c>
      <c r="K2274" t="s">
        <v>8787</v>
      </c>
      <c r="L2274" t="s">
        <v>8788</v>
      </c>
      <c r="M2274">
        <v>2.1219444439999999</v>
      </c>
      <c r="N2274">
        <v>0</v>
      </c>
      <c r="O2274">
        <v>176</v>
      </c>
      <c r="P2274">
        <v>0</v>
      </c>
      <c r="Q2274">
        <v>0</v>
      </c>
      <c r="R2274">
        <v>0</v>
      </c>
      <c r="S2274">
        <v>373.462222</v>
      </c>
      <c r="T2274">
        <v>0</v>
      </c>
      <c r="U2274">
        <v>0</v>
      </c>
    </row>
    <row r="2275" spans="1:21" x14ac:dyDescent="0.25">
      <c r="A2275" t="s">
        <v>8789</v>
      </c>
      <c r="B2275">
        <v>1</v>
      </c>
      <c r="C2275" t="s">
        <v>78</v>
      </c>
      <c r="D2275" t="s">
        <v>82</v>
      </c>
      <c r="E2275" t="s">
        <v>8790</v>
      </c>
      <c r="F2275" t="s">
        <v>231</v>
      </c>
      <c r="G2275" t="s">
        <v>71</v>
      </c>
      <c r="H2275" t="s">
        <v>136</v>
      </c>
      <c r="I2275" t="s">
        <v>22</v>
      </c>
      <c r="J2275" t="s">
        <v>131</v>
      </c>
      <c r="K2275" t="s">
        <v>8791</v>
      </c>
      <c r="L2275" t="s">
        <v>8792</v>
      </c>
      <c r="M2275">
        <v>3.1322222219999998</v>
      </c>
      <c r="N2275">
        <v>0</v>
      </c>
      <c r="O2275">
        <v>1</v>
      </c>
      <c r="P2275">
        <v>0</v>
      </c>
      <c r="Q2275">
        <v>0</v>
      </c>
      <c r="R2275">
        <v>0</v>
      </c>
      <c r="S2275">
        <v>3.1322220000000001</v>
      </c>
      <c r="T2275">
        <v>0</v>
      </c>
      <c r="U2275">
        <v>0</v>
      </c>
    </row>
    <row r="2276" spans="1:21" x14ac:dyDescent="0.25">
      <c r="A2276" t="s">
        <v>8793</v>
      </c>
      <c r="B2276">
        <v>1</v>
      </c>
      <c r="C2276" t="s">
        <v>79</v>
      </c>
      <c r="D2276" t="s">
        <v>123</v>
      </c>
      <c r="E2276" t="s">
        <v>8794</v>
      </c>
      <c r="F2276" t="s">
        <v>231</v>
      </c>
      <c r="G2276" t="s">
        <v>71</v>
      </c>
      <c r="H2276" t="s">
        <v>136</v>
      </c>
      <c r="I2276" t="s">
        <v>22</v>
      </c>
      <c r="J2276" t="s">
        <v>131</v>
      </c>
      <c r="K2276" t="s">
        <v>8795</v>
      </c>
      <c r="L2276" t="s">
        <v>8796</v>
      </c>
      <c r="M2276">
        <v>0.72611111100000003</v>
      </c>
      <c r="N2276">
        <v>0</v>
      </c>
      <c r="O2276">
        <v>9</v>
      </c>
      <c r="P2276">
        <v>0</v>
      </c>
      <c r="Q2276">
        <v>0</v>
      </c>
      <c r="R2276">
        <v>0</v>
      </c>
      <c r="S2276">
        <v>6.5350000000000001</v>
      </c>
      <c r="T2276">
        <v>0</v>
      </c>
      <c r="U2276">
        <v>0</v>
      </c>
    </row>
    <row r="2277" spans="1:21" x14ac:dyDescent="0.25">
      <c r="A2277" t="s">
        <v>8797</v>
      </c>
      <c r="B2277">
        <v>1</v>
      </c>
      <c r="C2277" t="s">
        <v>78</v>
      </c>
      <c r="D2277" t="s">
        <v>82</v>
      </c>
      <c r="E2277" t="s">
        <v>8798</v>
      </c>
      <c r="F2277" t="s">
        <v>231</v>
      </c>
      <c r="G2277" t="s">
        <v>71</v>
      </c>
      <c r="H2277" t="s">
        <v>136</v>
      </c>
      <c r="I2277" t="s">
        <v>22</v>
      </c>
      <c r="J2277" t="s">
        <v>131</v>
      </c>
      <c r="K2277" t="s">
        <v>8799</v>
      </c>
      <c r="L2277" t="s">
        <v>8800</v>
      </c>
      <c r="M2277">
        <v>2.5261111110000001</v>
      </c>
      <c r="N2277">
        <v>0</v>
      </c>
      <c r="O2277">
        <v>5</v>
      </c>
      <c r="P2277">
        <v>0</v>
      </c>
      <c r="Q2277">
        <v>0</v>
      </c>
      <c r="R2277">
        <v>0</v>
      </c>
      <c r="S2277">
        <v>12.630556</v>
      </c>
      <c r="T2277">
        <v>0</v>
      </c>
      <c r="U2277">
        <v>0</v>
      </c>
    </row>
    <row r="2278" spans="1:21" x14ac:dyDescent="0.25">
      <c r="A2278" t="s">
        <v>8801</v>
      </c>
      <c r="B2278">
        <v>1</v>
      </c>
      <c r="C2278" t="s">
        <v>78</v>
      </c>
      <c r="D2278" t="s">
        <v>94</v>
      </c>
      <c r="E2278" t="s">
        <v>8802</v>
      </c>
      <c r="F2278" t="s">
        <v>4196</v>
      </c>
      <c r="G2278" t="s">
        <v>71</v>
      </c>
      <c r="H2278" t="s">
        <v>136</v>
      </c>
      <c r="I2278" t="s">
        <v>22</v>
      </c>
      <c r="J2278" t="s">
        <v>131</v>
      </c>
      <c r="K2278" t="s">
        <v>8803</v>
      </c>
      <c r="L2278" t="s">
        <v>8804</v>
      </c>
      <c r="M2278">
        <v>0.77249999999999996</v>
      </c>
      <c r="N2278">
        <v>0</v>
      </c>
      <c r="O2278">
        <v>103</v>
      </c>
      <c r="P2278">
        <v>0</v>
      </c>
      <c r="Q2278">
        <v>1</v>
      </c>
      <c r="R2278">
        <v>0</v>
      </c>
      <c r="S2278">
        <v>79.567499999999995</v>
      </c>
      <c r="T2278">
        <v>0</v>
      </c>
      <c r="U2278">
        <v>0.77249999999999996</v>
      </c>
    </row>
    <row r="2279" spans="1:21" x14ac:dyDescent="0.25">
      <c r="A2279" t="s">
        <v>8805</v>
      </c>
      <c r="B2279">
        <v>1</v>
      </c>
      <c r="C2279" t="s">
        <v>78</v>
      </c>
      <c r="D2279" t="s">
        <v>94</v>
      </c>
      <c r="E2279" t="s">
        <v>8806</v>
      </c>
      <c r="F2279" t="s">
        <v>231</v>
      </c>
      <c r="G2279" t="s">
        <v>71</v>
      </c>
      <c r="H2279" t="s">
        <v>136</v>
      </c>
      <c r="I2279" t="s">
        <v>22</v>
      </c>
      <c r="J2279" t="s">
        <v>131</v>
      </c>
      <c r="K2279" t="s">
        <v>8807</v>
      </c>
      <c r="L2279" t="s">
        <v>8808</v>
      </c>
      <c r="M2279">
        <v>1.656111111</v>
      </c>
      <c r="N2279">
        <v>0</v>
      </c>
      <c r="O2279">
        <v>1</v>
      </c>
      <c r="P2279">
        <v>0</v>
      </c>
      <c r="Q2279">
        <v>0</v>
      </c>
      <c r="R2279">
        <v>0</v>
      </c>
      <c r="S2279">
        <v>1.6561110000000001</v>
      </c>
      <c r="T2279">
        <v>0</v>
      </c>
      <c r="U2279">
        <v>0</v>
      </c>
    </row>
    <row r="2280" spans="1:21" x14ac:dyDescent="0.25">
      <c r="A2280" t="s">
        <v>8809</v>
      </c>
      <c r="B2280">
        <v>1</v>
      </c>
      <c r="C2280" t="s">
        <v>78</v>
      </c>
      <c r="D2280" t="s">
        <v>94</v>
      </c>
      <c r="E2280" t="s">
        <v>8810</v>
      </c>
      <c r="F2280" t="s">
        <v>231</v>
      </c>
      <c r="G2280" t="s">
        <v>71</v>
      </c>
      <c r="H2280" t="s">
        <v>136</v>
      </c>
      <c r="I2280" t="s">
        <v>22</v>
      </c>
      <c r="J2280" t="s">
        <v>131</v>
      </c>
      <c r="K2280" t="s">
        <v>8811</v>
      </c>
      <c r="L2280" t="s">
        <v>8812</v>
      </c>
      <c r="M2280">
        <v>2.449166666</v>
      </c>
      <c r="N2280">
        <v>0</v>
      </c>
      <c r="O2280">
        <v>1</v>
      </c>
      <c r="P2280">
        <v>0</v>
      </c>
      <c r="Q2280">
        <v>0</v>
      </c>
      <c r="R2280">
        <v>0</v>
      </c>
      <c r="S2280">
        <v>2.4491670000000001</v>
      </c>
      <c r="T2280">
        <v>0</v>
      </c>
      <c r="U2280">
        <v>0</v>
      </c>
    </row>
    <row r="2281" spans="1:21" x14ac:dyDescent="0.25">
      <c r="A2281" t="s">
        <v>8813</v>
      </c>
      <c r="B2281">
        <v>1</v>
      </c>
      <c r="C2281" t="s">
        <v>78</v>
      </c>
      <c r="D2281" t="s">
        <v>88</v>
      </c>
      <c r="E2281" t="s">
        <v>8814</v>
      </c>
      <c r="F2281" t="s">
        <v>362</v>
      </c>
      <c r="G2281" t="s">
        <v>71</v>
      </c>
      <c r="H2281" t="s">
        <v>136</v>
      </c>
      <c r="I2281" t="s">
        <v>22</v>
      </c>
      <c r="J2281" t="s">
        <v>131</v>
      </c>
      <c r="K2281" t="s">
        <v>8815</v>
      </c>
      <c r="L2281" t="s">
        <v>8816</v>
      </c>
      <c r="M2281">
        <v>0.393736111</v>
      </c>
      <c r="N2281">
        <v>0</v>
      </c>
      <c r="O2281">
        <v>985</v>
      </c>
      <c r="P2281">
        <v>0</v>
      </c>
      <c r="Q2281">
        <v>0</v>
      </c>
      <c r="R2281">
        <v>0</v>
      </c>
      <c r="S2281">
        <v>387.83006899999998</v>
      </c>
      <c r="T2281">
        <v>0</v>
      </c>
      <c r="U2281">
        <v>0</v>
      </c>
    </row>
    <row r="2282" spans="1:21" x14ac:dyDescent="0.25">
      <c r="A2282" t="s">
        <v>8817</v>
      </c>
      <c r="B2282">
        <v>1</v>
      </c>
      <c r="C2282" t="s">
        <v>78</v>
      </c>
      <c r="D2282" t="s">
        <v>105</v>
      </c>
      <c r="E2282" t="s">
        <v>8818</v>
      </c>
      <c r="F2282" t="s">
        <v>226</v>
      </c>
      <c r="G2282" t="s">
        <v>72</v>
      </c>
      <c r="H2282" t="s">
        <v>136</v>
      </c>
      <c r="I2282" t="s">
        <v>22</v>
      </c>
      <c r="J2282" t="s">
        <v>131</v>
      </c>
      <c r="K2282" t="s">
        <v>8819</v>
      </c>
      <c r="L2282" t="s">
        <v>8820</v>
      </c>
      <c r="M2282">
        <v>1.4516666659999999</v>
      </c>
      <c r="N2282">
        <v>0</v>
      </c>
      <c r="O2282">
        <v>76</v>
      </c>
      <c r="P2282">
        <v>0</v>
      </c>
      <c r="Q2282">
        <v>0</v>
      </c>
      <c r="R2282">
        <v>0</v>
      </c>
      <c r="S2282">
        <v>110.326667</v>
      </c>
      <c r="T2282">
        <v>0</v>
      </c>
      <c r="U2282">
        <v>0</v>
      </c>
    </row>
    <row r="2283" spans="1:21" x14ac:dyDescent="0.25">
      <c r="A2283" t="s">
        <v>8821</v>
      </c>
      <c r="B2283">
        <v>1</v>
      </c>
      <c r="C2283" t="s">
        <v>78</v>
      </c>
      <c r="D2283" t="s">
        <v>95</v>
      </c>
      <c r="E2283" t="s">
        <v>8822</v>
      </c>
      <c r="F2283" t="s">
        <v>129</v>
      </c>
      <c r="G2283" t="s">
        <v>72</v>
      </c>
      <c r="H2283" t="s">
        <v>136</v>
      </c>
      <c r="I2283" t="s">
        <v>22</v>
      </c>
      <c r="J2283" t="s">
        <v>131</v>
      </c>
      <c r="K2283" t="s">
        <v>8823</v>
      </c>
      <c r="L2283" t="s">
        <v>8824</v>
      </c>
      <c r="M2283">
        <v>0.84250000000000003</v>
      </c>
      <c r="N2283">
        <v>46</v>
      </c>
      <c r="O2283">
        <v>2084</v>
      </c>
      <c r="P2283">
        <v>0</v>
      </c>
      <c r="Q2283">
        <v>0</v>
      </c>
      <c r="R2283">
        <v>38.755000000000003</v>
      </c>
      <c r="S2283">
        <v>1755.77</v>
      </c>
      <c r="T2283">
        <v>0</v>
      </c>
      <c r="U2283">
        <v>0</v>
      </c>
    </row>
    <row r="2284" spans="1:21" x14ac:dyDescent="0.25">
      <c r="A2284" t="s">
        <v>8825</v>
      </c>
      <c r="B2284">
        <v>1</v>
      </c>
      <c r="C2284" t="s">
        <v>79</v>
      </c>
      <c r="D2284" t="s">
        <v>108</v>
      </c>
      <c r="E2284" t="s">
        <v>8826</v>
      </c>
      <c r="F2284" t="s">
        <v>231</v>
      </c>
      <c r="G2284" t="s">
        <v>71</v>
      </c>
      <c r="H2284" t="s">
        <v>136</v>
      </c>
      <c r="I2284" t="s">
        <v>22</v>
      </c>
      <c r="J2284" t="s">
        <v>131</v>
      </c>
      <c r="K2284" t="s">
        <v>8827</v>
      </c>
      <c r="L2284" t="s">
        <v>8828</v>
      </c>
      <c r="M2284">
        <v>1.004444444</v>
      </c>
      <c r="N2284">
        <v>0</v>
      </c>
      <c r="O2284">
        <v>3</v>
      </c>
      <c r="P2284">
        <v>0</v>
      </c>
      <c r="Q2284">
        <v>0</v>
      </c>
      <c r="R2284">
        <v>0</v>
      </c>
      <c r="S2284">
        <v>3.0133329999999998</v>
      </c>
      <c r="T2284">
        <v>0</v>
      </c>
      <c r="U2284">
        <v>0</v>
      </c>
    </row>
    <row r="2285" spans="1:21" x14ac:dyDescent="0.25">
      <c r="A2285" t="s">
        <v>8829</v>
      </c>
      <c r="B2285">
        <v>1</v>
      </c>
      <c r="C2285" t="s">
        <v>78</v>
      </c>
      <c r="D2285" t="s">
        <v>103</v>
      </c>
      <c r="E2285" t="s">
        <v>8830</v>
      </c>
      <c r="F2285" t="s">
        <v>231</v>
      </c>
      <c r="G2285" t="s">
        <v>71</v>
      </c>
      <c r="H2285" t="s">
        <v>136</v>
      </c>
      <c r="I2285" t="s">
        <v>22</v>
      </c>
      <c r="J2285" t="s">
        <v>131</v>
      </c>
      <c r="K2285" t="s">
        <v>8831</v>
      </c>
      <c r="L2285" t="s">
        <v>8832</v>
      </c>
      <c r="M2285">
        <v>15.723611111</v>
      </c>
      <c r="N2285">
        <v>0</v>
      </c>
      <c r="O2285">
        <v>1</v>
      </c>
      <c r="P2285">
        <v>0</v>
      </c>
      <c r="Q2285">
        <v>0</v>
      </c>
      <c r="R2285">
        <v>0</v>
      </c>
      <c r="S2285">
        <v>15.723611</v>
      </c>
      <c r="T2285">
        <v>0</v>
      </c>
      <c r="U2285">
        <v>0</v>
      </c>
    </row>
    <row r="2286" spans="1:21" x14ac:dyDescent="0.25">
      <c r="A2286" t="s">
        <v>8833</v>
      </c>
      <c r="B2286">
        <v>1</v>
      </c>
      <c r="C2286" t="s">
        <v>78</v>
      </c>
      <c r="D2286" t="s">
        <v>80</v>
      </c>
      <c r="E2286" t="s">
        <v>8834</v>
      </c>
      <c r="F2286" t="s">
        <v>231</v>
      </c>
      <c r="G2286" t="s">
        <v>71</v>
      </c>
      <c r="H2286" t="s">
        <v>136</v>
      </c>
      <c r="I2286" t="s">
        <v>22</v>
      </c>
      <c r="J2286" t="s">
        <v>131</v>
      </c>
      <c r="K2286" t="s">
        <v>8835</v>
      </c>
      <c r="L2286" t="s">
        <v>8836</v>
      </c>
      <c r="M2286">
        <v>3.355555555</v>
      </c>
      <c r="N2286">
        <v>0</v>
      </c>
      <c r="O2286">
        <v>1</v>
      </c>
      <c r="P2286">
        <v>0</v>
      </c>
      <c r="Q2286">
        <v>0</v>
      </c>
      <c r="R2286">
        <v>0</v>
      </c>
      <c r="S2286">
        <v>3.355556</v>
      </c>
      <c r="T2286">
        <v>0</v>
      </c>
      <c r="U2286">
        <v>0</v>
      </c>
    </row>
    <row r="2287" spans="1:21" x14ac:dyDescent="0.25">
      <c r="A2287" t="s">
        <v>8837</v>
      </c>
      <c r="B2287">
        <v>1</v>
      </c>
      <c r="C2287" t="s">
        <v>78</v>
      </c>
      <c r="D2287" t="s">
        <v>88</v>
      </c>
      <c r="E2287" t="s">
        <v>8838</v>
      </c>
      <c r="F2287" t="s">
        <v>780</v>
      </c>
      <c r="G2287" t="s">
        <v>71</v>
      </c>
      <c r="H2287" t="s">
        <v>136</v>
      </c>
      <c r="I2287" t="s">
        <v>22</v>
      </c>
      <c r="J2287" t="s">
        <v>131</v>
      </c>
      <c r="K2287" t="s">
        <v>8839</v>
      </c>
      <c r="L2287" t="s">
        <v>8840</v>
      </c>
      <c r="M2287">
        <v>1.5024999999999999</v>
      </c>
      <c r="N2287">
        <v>0</v>
      </c>
      <c r="O2287">
        <v>135</v>
      </c>
      <c r="P2287">
        <v>0</v>
      </c>
      <c r="Q2287">
        <v>0</v>
      </c>
      <c r="R2287">
        <v>0</v>
      </c>
      <c r="S2287">
        <v>202.83750000000001</v>
      </c>
      <c r="T2287">
        <v>0</v>
      </c>
      <c r="U2287">
        <v>0</v>
      </c>
    </row>
    <row r="2288" spans="1:21" x14ac:dyDescent="0.25">
      <c r="A2288" t="s">
        <v>8841</v>
      </c>
      <c r="B2288">
        <v>1</v>
      </c>
      <c r="C2288" t="s">
        <v>78</v>
      </c>
      <c r="D2288" t="s">
        <v>87</v>
      </c>
      <c r="E2288" t="s">
        <v>8842</v>
      </c>
      <c r="F2288" t="s">
        <v>847</v>
      </c>
      <c r="G2288" t="s">
        <v>71</v>
      </c>
      <c r="H2288" t="s">
        <v>136</v>
      </c>
      <c r="I2288" t="s">
        <v>22</v>
      </c>
      <c r="J2288" t="s">
        <v>131</v>
      </c>
      <c r="K2288" t="s">
        <v>8843</v>
      </c>
      <c r="L2288" t="s">
        <v>8844</v>
      </c>
      <c r="M2288">
        <v>6.2905555550000001</v>
      </c>
      <c r="N2288">
        <v>0</v>
      </c>
      <c r="O2288">
        <v>1</v>
      </c>
      <c r="P2288">
        <v>0</v>
      </c>
      <c r="Q2288">
        <v>0</v>
      </c>
      <c r="R2288">
        <v>0</v>
      </c>
      <c r="S2288">
        <v>6.2905559999999996</v>
      </c>
      <c r="T2288">
        <v>0</v>
      </c>
      <c r="U2288">
        <v>0</v>
      </c>
    </row>
    <row r="2289" spans="1:21" x14ac:dyDescent="0.25">
      <c r="A2289" t="s">
        <v>8845</v>
      </c>
      <c r="B2289">
        <v>1</v>
      </c>
      <c r="C2289" t="s">
        <v>78</v>
      </c>
      <c r="D2289" t="s">
        <v>94</v>
      </c>
      <c r="E2289" t="s">
        <v>8846</v>
      </c>
      <c r="F2289" t="s">
        <v>847</v>
      </c>
      <c r="G2289" t="s">
        <v>71</v>
      </c>
      <c r="H2289" t="s">
        <v>136</v>
      </c>
      <c r="I2289" t="s">
        <v>22</v>
      </c>
      <c r="J2289" t="s">
        <v>131</v>
      </c>
      <c r="K2289" t="s">
        <v>8847</v>
      </c>
      <c r="L2289" t="s">
        <v>8848</v>
      </c>
      <c r="M2289">
        <v>68.920277776999995</v>
      </c>
      <c r="N2289">
        <v>0</v>
      </c>
      <c r="O2289">
        <v>1</v>
      </c>
      <c r="P2289">
        <v>0</v>
      </c>
      <c r="Q2289">
        <v>0</v>
      </c>
      <c r="R2289">
        <v>0</v>
      </c>
      <c r="S2289">
        <v>68.920277999999996</v>
      </c>
      <c r="T2289">
        <v>0</v>
      </c>
      <c r="U2289">
        <v>0</v>
      </c>
    </row>
    <row r="2290" spans="1:21" x14ac:dyDescent="0.25">
      <c r="A2290" t="s">
        <v>8849</v>
      </c>
      <c r="B2290">
        <v>1</v>
      </c>
      <c r="C2290" t="s">
        <v>78</v>
      </c>
      <c r="D2290" t="s">
        <v>80</v>
      </c>
      <c r="E2290" t="s">
        <v>8850</v>
      </c>
      <c r="F2290" t="s">
        <v>313</v>
      </c>
      <c r="G2290" t="s">
        <v>71</v>
      </c>
      <c r="H2290" t="s">
        <v>136</v>
      </c>
      <c r="I2290" t="s">
        <v>22</v>
      </c>
      <c r="J2290" t="s">
        <v>131</v>
      </c>
      <c r="K2290" t="s">
        <v>8851</v>
      </c>
      <c r="L2290" t="s">
        <v>8852</v>
      </c>
      <c r="M2290">
        <v>1.1525000000000001</v>
      </c>
      <c r="N2290">
        <v>0</v>
      </c>
      <c r="O2290">
        <v>97</v>
      </c>
      <c r="P2290">
        <v>0</v>
      </c>
      <c r="Q2290">
        <v>0</v>
      </c>
      <c r="R2290">
        <v>0</v>
      </c>
      <c r="S2290">
        <v>111.7925</v>
      </c>
      <c r="T2290">
        <v>0</v>
      </c>
      <c r="U2290">
        <v>0</v>
      </c>
    </row>
    <row r="2291" spans="1:21" x14ac:dyDescent="0.25">
      <c r="A2291" t="s">
        <v>8853</v>
      </c>
      <c r="B2291">
        <v>1</v>
      </c>
      <c r="C2291" t="s">
        <v>78</v>
      </c>
      <c r="D2291" t="s">
        <v>105</v>
      </c>
      <c r="E2291" t="s">
        <v>8854</v>
      </c>
      <c r="F2291" t="s">
        <v>231</v>
      </c>
      <c r="G2291" t="s">
        <v>71</v>
      </c>
      <c r="H2291" t="s">
        <v>136</v>
      </c>
      <c r="I2291" t="s">
        <v>22</v>
      </c>
      <c r="J2291" t="s">
        <v>131</v>
      </c>
      <c r="K2291" t="s">
        <v>8855</v>
      </c>
      <c r="L2291" t="s">
        <v>8856</v>
      </c>
      <c r="M2291">
        <v>0.70805555499999995</v>
      </c>
      <c r="N2291">
        <v>0</v>
      </c>
      <c r="O2291">
        <v>2</v>
      </c>
      <c r="P2291">
        <v>0</v>
      </c>
      <c r="Q2291">
        <v>0</v>
      </c>
      <c r="R2291">
        <v>0</v>
      </c>
      <c r="S2291">
        <v>1.4161109999999999</v>
      </c>
      <c r="T2291">
        <v>0</v>
      </c>
      <c r="U2291">
        <v>0</v>
      </c>
    </row>
    <row r="2292" spans="1:21" x14ac:dyDescent="0.25">
      <c r="A2292" t="s">
        <v>8857</v>
      </c>
      <c r="B2292">
        <v>1</v>
      </c>
      <c r="C2292" t="s">
        <v>78</v>
      </c>
      <c r="D2292" t="s">
        <v>87</v>
      </c>
      <c r="E2292" t="s">
        <v>8858</v>
      </c>
      <c r="F2292" t="s">
        <v>847</v>
      </c>
      <c r="G2292" t="s">
        <v>71</v>
      </c>
      <c r="H2292" t="s">
        <v>136</v>
      </c>
      <c r="I2292" t="s">
        <v>22</v>
      </c>
      <c r="J2292" t="s">
        <v>131</v>
      </c>
      <c r="K2292" t="s">
        <v>8859</v>
      </c>
      <c r="L2292" t="s">
        <v>8860</v>
      </c>
      <c r="M2292">
        <v>3.0038888880000001</v>
      </c>
      <c r="N2292">
        <v>0</v>
      </c>
      <c r="O2292">
        <v>1</v>
      </c>
      <c r="P2292">
        <v>0</v>
      </c>
      <c r="Q2292">
        <v>0</v>
      </c>
      <c r="R2292">
        <v>0</v>
      </c>
      <c r="S2292">
        <v>3.003889</v>
      </c>
      <c r="T2292">
        <v>0</v>
      </c>
      <c r="U2292">
        <v>0</v>
      </c>
    </row>
    <row r="2293" spans="1:21" x14ac:dyDescent="0.25">
      <c r="A2293" t="s">
        <v>8861</v>
      </c>
      <c r="B2293">
        <v>1</v>
      </c>
      <c r="C2293" t="s">
        <v>78</v>
      </c>
      <c r="D2293" t="s">
        <v>81</v>
      </c>
      <c r="E2293" t="s">
        <v>8862</v>
      </c>
      <c r="F2293" t="s">
        <v>934</v>
      </c>
      <c r="G2293" t="s">
        <v>71</v>
      </c>
      <c r="H2293" t="s">
        <v>136</v>
      </c>
      <c r="I2293" t="s">
        <v>22</v>
      </c>
      <c r="J2293" t="s">
        <v>131</v>
      </c>
      <c r="K2293" t="s">
        <v>8863</v>
      </c>
      <c r="L2293" t="s">
        <v>8864</v>
      </c>
      <c r="M2293">
        <v>0.87222222199999999</v>
      </c>
      <c r="N2293">
        <v>0</v>
      </c>
      <c r="O2293">
        <v>5</v>
      </c>
      <c r="P2293">
        <v>0</v>
      </c>
      <c r="Q2293">
        <v>0</v>
      </c>
      <c r="R2293">
        <v>0</v>
      </c>
      <c r="S2293">
        <v>4.3611110000000002</v>
      </c>
      <c r="T2293">
        <v>0</v>
      </c>
      <c r="U2293">
        <v>0</v>
      </c>
    </row>
    <row r="2294" spans="1:21" x14ac:dyDescent="0.25">
      <c r="A2294" t="s">
        <v>8865</v>
      </c>
      <c r="B2294">
        <v>1</v>
      </c>
      <c r="C2294" t="s">
        <v>78</v>
      </c>
      <c r="D2294" t="s">
        <v>85</v>
      </c>
      <c r="E2294" t="s">
        <v>8866</v>
      </c>
      <c r="F2294" t="s">
        <v>416</v>
      </c>
      <c r="G2294" t="s">
        <v>71</v>
      </c>
      <c r="H2294" t="s">
        <v>136</v>
      </c>
      <c r="I2294" t="s">
        <v>22</v>
      </c>
      <c r="J2294" t="s">
        <v>131</v>
      </c>
      <c r="K2294" t="s">
        <v>8867</v>
      </c>
      <c r="L2294" t="s">
        <v>8868</v>
      </c>
      <c r="M2294">
        <v>1.0047222220000001</v>
      </c>
      <c r="N2294">
        <v>0</v>
      </c>
      <c r="O2294">
        <v>1</v>
      </c>
      <c r="P2294">
        <v>0</v>
      </c>
      <c r="Q2294">
        <v>0</v>
      </c>
      <c r="R2294">
        <v>0</v>
      </c>
      <c r="S2294">
        <v>1.0047219999999999</v>
      </c>
      <c r="T2294">
        <v>0</v>
      </c>
      <c r="U2294">
        <v>0</v>
      </c>
    </row>
    <row r="2295" spans="1:21" x14ac:dyDescent="0.25">
      <c r="A2295" t="s">
        <v>8869</v>
      </c>
      <c r="B2295">
        <v>1</v>
      </c>
      <c r="C2295" t="s">
        <v>79</v>
      </c>
      <c r="D2295" t="s">
        <v>123</v>
      </c>
      <c r="E2295" t="s">
        <v>8870</v>
      </c>
      <c r="F2295" t="s">
        <v>934</v>
      </c>
      <c r="G2295" t="s">
        <v>71</v>
      </c>
      <c r="H2295" t="s">
        <v>136</v>
      </c>
      <c r="I2295" t="s">
        <v>22</v>
      </c>
      <c r="J2295" t="s">
        <v>131</v>
      </c>
      <c r="K2295" t="s">
        <v>8871</v>
      </c>
      <c r="L2295" t="s">
        <v>8872</v>
      </c>
      <c r="M2295">
        <v>0.96027777700000005</v>
      </c>
      <c r="N2295">
        <v>0</v>
      </c>
      <c r="O2295">
        <v>7</v>
      </c>
      <c r="P2295">
        <v>0</v>
      </c>
      <c r="Q2295">
        <v>0</v>
      </c>
      <c r="R2295">
        <v>0</v>
      </c>
      <c r="S2295">
        <v>6.7219439999999997</v>
      </c>
      <c r="T2295">
        <v>0</v>
      </c>
      <c r="U2295">
        <v>0</v>
      </c>
    </row>
    <row r="2296" spans="1:21" x14ac:dyDescent="0.25">
      <c r="A2296" t="s">
        <v>8873</v>
      </c>
      <c r="B2296">
        <v>1</v>
      </c>
      <c r="C2296" t="s">
        <v>78</v>
      </c>
      <c r="D2296" t="s">
        <v>94</v>
      </c>
      <c r="E2296" t="s">
        <v>8874</v>
      </c>
      <c r="F2296" t="s">
        <v>296</v>
      </c>
      <c r="G2296" t="s">
        <v>71</v>
      </c>
      <c r="H2296" t="s">
        <v>136</v>
      </c>
      <c r="I2296" t="s">
        <v>22</v>
      </c>
      <c r="J2296" t="s">
        <v>221</v>
      </c>
      <c r="K2296" t="s">
        <v>8875</v>
      </c>
      <c r="L2296" t="s">
        <v>8876</v>
      </c>
      <c r="M2296">
        <v>3.946111111</v>
      </c>
      <c r="N2296">
        <v>0</v>
      </c>
      <c r="O2296">
        <v>56</v>
      </c>
      <c r="P2296">
        <v>0</v>
      </c>
      <c r="Q2296">
        <v>0</v>
      </c>
      <c r="R2296">
        <v>0</v>
      </c>
      <c r="S2296">
        <v>220.98222200000001</v>
      </c>
      <c r="T2296">
        <v>0</v>
      </c>
      <c r="U2296">
        <v>0</v>
      </c>
    </row>
    <row r="2297" spans="1:21" x14ac:dyDescent="0.25">
      <c r="A2297" t="s">
        <v>8877</v>
      </c>
      <c r="B2297">
        <v>1</v>
      </c>
      <c r="C2297" t="s">
        <v>78</v>
      </c>
      <c r="D2297" t="s">
        <v>94</v>
      </c>
      <c r="E2297" t="s">
        <v>8878</v>
      </c>
      <c r="F2297" t="s">
        <v>892</v>
      </c>
      <c r="G2297" t="s">
        <v>71</v>
      </c>
      <c r="H2297" t="s">
        <v>136</v>
      </c>
      <c r="I2297" t="s">
        <v>22</v>
      </c>
      <c r="J2297" t="s">
        <v>131</v>
      </c>
      <c r="K2297" t="s">
        <v>8879</v>
      </c>
      <c r="L2297" t="s">
        <v>8880</v>
      </c>
      <c r="M2297">
        <v>13.895327777</v>
      </c>
      <c r="N2297">
        <v>0</v>
      </c>
      <c r="O2297">
        <v>97</v>
      </c>
      <c r="P2297">
        <v>0</v>
      </c>
      <c r="Q2297">
        <v>0</v>
      </c>
      <c r="R2297">
        <v>0</v>
      </c>
      <c r="S2297">
        <v>1347.846794</v>
      </c>
      <c r="T2297">
        <v>0</v>
      </c>
      <c r="U2297">
        <v>0</v>
      </c>
    </row>
    <row r="2298" spans="1:21" x14ac:dyDescent="0.25">
      <c r="A2298" t="s">
        <v>8881</v>
      </c>
      <c r="B2298">
        <v>1</v>
      </c>
      <c r="C2298" t="s">
        <v>78</v>
      </c>
      <c r="D2298" t="s">
        <v>94</v>
      </c>
      <c r="E2298" t="s">
        <v>8882</v>
      </c>
      <c r="F2298" t="s">
        <v>391</v>
      </c>
      <c r="G2298" t="s">
        <v>72</v>
      </c>
      <c r="H2298" t="s">
        <v>136</v>
      </c>
      <c r="I2298" t="s">
        <v>22</v>
      </c>
      <c r="J2298" t="s">
        <v>131</v>
      </c>
      <c r="K2298" t="s">
        <v>8883</v>
      </c>
      <c r="L2298" t="s">
        <v>8884</v>
      </c>
      <c r="M2298">
        <v>2.283977777</v>
      </c>
      <c r="N2298">
        <v>5</v>
      </c>
      <c r="O2298">
        <v>1706</v>
      </c>
      <c r="P2298">
        <v>0</v>
      </c>
      <c r="Q2298">
        <v>0</v>
      </c>
      <c r="R2298">
        <v>11.419889</v>
      </c>
      <c r="S2298">
        <v>3896.4660880000001</v>
      </c>
      <c r="T2298">
        <v>0</v>
      </c>
      <c r="U2298">
        <v>0</v>
      </c>
    </row>
    <row r="2299" spans="1:21" x14ac:dyDescent="0.25">
      <c r="A2299" t="s">
        <v>8885</v>
      </c>
      <c r="B2299">
        <v>1</v>
      </c>
      <c r="C2299" t="s">
        <v>78</v>
      </c>
      <c r="D2299" t="s">
        <v>101</v>
      </c>
      <c r="E2299" t="s">
        <v>8886</v>
      </c>
      <c r="F2299" t="s">
        <v>166</v>
      </c>
      <c r="G2299" t="s">
        <v>72</v>
      </c>
      <c r="H2299" t="s">
        <v>136</v>
      </c>
      <c r="I2299" t="s">
        <v>22</v>
      </c>
      <c r="J2299" t="s">
        <v>131</v>
      </c>
      <c r="K2299" t="s">
        <v>8887</v>
      </c>
      <c r="L2299" t="s">
        <v>8888</v>
      </c>
      <c r="M2299">
        <v>0.67888888800000002</v>
      </c>
      <c r="N2299">
        <v>32</v>
      </c>
      <c r="O2299">
        <v>0</v>
      </c>
      <c r="P2299">
        <v>0</v>
      </c>
      <c r="Q2299">
        <v>0</v>
      </c>
      <c r="R2299">
        <v>21.724443999999998</v>
      </c>
      <c r="S2299">
        <v>0</v>
      </c>
      <c r="T2299">
        <v>0</v>
      </c>
      <c r="U2299">
        <v>0</v>
      </c>
    </row>
    <row r="2300" spans="1:21" x14ac:dyDescent="0.25">
      <c r="A2300" t="s">
        <v>8889</v>
      </c>
      <c r="B2300">
        <v>1</v>
      </c>
      <c r="C2300" t="s">
        <v>78</v>
      </c>
      <c r="D2300" t="s">
        <v>125</v>
      </c>
      <c r="E2300" t="s">
        <v>8890</v>
      </c>
      <c r="F2300" t="s">
        <v>2201</v>
      </c>
      <c r="G2300" t="s">
        <v>72</v>
      </c>
      <c r="H2300" t="s">
        <v>136</v>
      </c>
      <c r="I2300" t="s">
        <v>22</v>
      </c>
      <c r="J2300" t="s">
        <v>221</v>
      </c>
      <c r="K2300" t="s">
        <v>8891</v>
      </c>
      <c r="L2300" t="s">
        <v>8892</v>
      </c>
      <c r="M2300">
        <v>5.2544444439999998</v>
      </c>
      <c r="N2300">
        <v>0</v>
      </c>
      <c r="O2300">
        <v>74</v>
      </c>
      <c r="P2300">
        <v>0</v>
      </c>
      <c r="Q2300">
        <v>0</v>
      </c>
      <c r="R2300">
        <v>0</v>
      </c>
      <c r="S2300">
        <v>388.828889</v>
      </c>
      <c r="T2300">
        <v>0</v>
      </c>
      <c r="U2300">
        <v>0</v>
      </c>
    </row>
    <row r="2301" spans="1:21" x14ac:dyDescent="0.25">
      <c r="A2301" t="s">
        <v>8893</v>
      </c>
      <c r="B2301">
        <v>1</v>
      </c>
      <c r="C2301" t="s">
        <v>78</v>
      </c>
      <c r="D2301" t="s">
        <v>125</v>
      </c>
      <c r="E2301" t="s">
        <v>8894</v>
      </c>
      <c r="F2301" t="s">
        <v>247</v>
      </c>
      <c r="G2301" t="s">
        <v>71</v>
      </c>
      <c r="H2301" t="s">
        <v>136</v>
      </c>
      <c r="I2301" t="s">
        <v>22</v>
      </c>
      <c r="J2301" t="s">
        <v>221</v>
      </c>
      <c r="K2301" t="s">
        <v>8895</v>
      </c>
      <c r="L2301" t="s">
        <v>8896</v>
      </c>
      <c r="M2301">
        <v>9.0827777770000004</v>
      </c>
      <c r="N2301">
        <v>0</v>
      </c>
      <c r="O2301">
        <v>118</v>
      </c>
      <c r="P2301">
        <v>0</v>
      </c>
      <c r="Q2301">
        <v>0</v>
      </c>
      <c r="R2301">
        <v>0</v>
      </c>
      <c r="S2301">
        <v>1071.7677779999999</v>
      </c>
      <c r="T2301">
        <v>0</v>
      </c>
      <c r="U2301">
        <v>0</v>
      </c>
    </row>
    <row r="2302" spans="1:21" x14ac:dyDescent="0.25">
      <c r="A2302" t="s">
        <v>8897</v>
      </c>
      <c r="B2302">
        <v>1</v>
      </c>
      <c r="C2302" t="s">
        <v>78</v>
      </c>
      <c r="D2302" t="s">
        <v>82</v>
      </c>
      <c r="E2302" t="s">
        <v>8898</v>
      </c>
      <c r="F2302" t="s">
        <v>2201</v>
      </c>
      <c r="G2302" t="s">
        <v>71</v>
      </c>
      <c r="H2302" t="s">
        <v>136</v>
      </c>
      <c r="I2302" t="s">
        <v>22</v>
      </c>
      <c r="J2302" t="s">
        <v>221</v>
      </c>
      <c r="K2302" t="s">
        <v>8899</v>
      </c>
      <c r="L2302" t="s">
        <v>8900</v>
      </c>
      <c r="M2302">
        <v>2.4963888879999998</v>
      </c>
      <c r="N2302">
        <v>0</v>
      </c>
      <c r="O2302">
        <v>284</v>
      </c>
      <c r="P2302">
        <v>0</v>
      </c>
      <c r="Q2302">
        <v>0</v>
      </c>
      <c r="R2302">
        <v>0</v>
      </c>
      <c r="S2302">
        <v>708.97444399999995</v>
      </c>
      <c r="T2302">
        <v>0</v>
      </c>
      <c r="U2302">
        <v>0</v>
      </c>
    </row>
    <row r="2303" spans="1:21" x14ac:dyDescent="0.25">
      <c r="A2303" t="s">
        <v>8901</v>
      </c>
      <c r="B2303">
        <v>1</v>
      </c>
      <c r="C2303" t="s">
        <v>78</v>
      </c>
      <c r="D2303" t="s">
        <v>82</v>
      </c>
      <c r="E2303" t="s">
        <v>8902</v>
      </c>
      <c r="F2303" t="s">
        <v>231</v>
      </c>
      <c r="G2303" t="s">
        <v>71</v>
      </c>
      <c r="H2303" t="s">
        <v>136</v>
      </c>
      <c r="I2303" t="s">
        <v>22</v>
      </c>
      <c r="J2303" t="s">
        <v>131</v>
      </c>
      <c r="K2303" t="s">
        <v>8903</v>
      </c>
      <c r="L2303" t="s">
        <v>8904</v>
      </c>
      <c r="M2303">
        <v>1.6816666659999999</v>
      </c>
      <c r="N2303">
        <v>0</v>
      </c>
      <c r="O2303">
        <v>1</v>
      </c>
      <c r="P2303">
        <v>0</v>
      </c>
      <c r="Q2303">
        <v>0</v>
      </c>
      <c r="R2303">
        <v>0</v>
      </c>
      <c r="S2303">
        <v>1.681667</v>
      </c>
      <c r="T2303">
        <v>0</v>
      </c>
      <c r="U2303">
        <v>0</v>
      </c>
    </row>
    <row r="2304" spans="1:21" x14ac:dyDescent="0.25">
      <c r="A2304" t="s">
        <v>8905</v>
      </c>
      <c r="B2304">
        <v>1</v>
      </c>
      <c r="C2304" t="s">
        <v>79</v>
      </c>
      <c r="D2304" t="s">
        <v>114</v>
      </c>
      <c r="E2304" t="s">
        <v>8906</v>
      </c>
      <c r="F2304" t="s">
        <v>934</v>
      </c>
      <c r="G2304" t="s">
        <v>71</v>
      </c>
      <c r="H2304" t="s">
        <v>136</v>
      </c>
      <c r="I2304" t="s">
        <v>22</v>
      </c>
      <c r="J2304" t="s">
        <v>131</v>
      </c>
      <c r="K2304" t="s">
        <v>8907</v>
      </c>
      <c r="L2304" t="s">
        <v>8908</v>
      </c>
      <c r="M2304">
        <v>1.4013888880000001</v>
      </c>
      <c r="N2304">
        <v>0</v>
      </c>
      <c r="O2304">
        <v>2</v>
      </c>
      <c r="P2304">
        <v>0</v>
      </c>
      <c r="Q2304">
        <v>0</v>
      </c>
      <c r="R2304">
        <v>0</v>
      </c>
      <c r="S2304">
        <v>2.802778</v>
      </c>
      <c r="T2304">
        <v>0</v>
      </c>
      <c r="U2304">
        <v>0</v>
      </c>
    </row>
    <row r="2305" spans="1:21" x14ac:dyDescent="0.25">
      <c r="A2305" t="s">
        <v>8909</v>
      </c>
      <c r="B2305">
        <v>1</v>
      </c>
      <c r="C2305" t="s">
        <v>79</v>
      </c>
      <c r="D2305" t="s">
        <v>114</v>
      </c>
      <c r="E2305" t="s">
        <v>8910</v>
      </c>
      <c r="F2305" t="s">
        <v>780</v>
      </c>
      <c r="G2305" t="s">
        <v>71</v>
      </c>
      <c r="H2305" t="s">
        <v>136</v>
      </c>
      <c r="I2305" t="s">
        <v>22</v>
      </c>
      <c r="J2305" t="s">
        <v>131</v>
      </c>
      <c r="K2305" t="s">
        <v>8911</v>
      </c>
      <c r="L2305" t="s">
        <v>8912</v>
      </c>
      <c r="M2305">
        <v>4.8422222220000002</v>
      </c>
      <c r="N2305">
        <v>0</v>
      </c>
      <c r="O2305">
        <v>18</v>
      </c>
      <c r="P2305">
        <v>0</v>
      </c>
      <c r="Q2305">
        <v>0</v>
      </c>
      <c r="R2305">
        <v>0</v>
      </c>
      <c r="S2305">
        <v>87.16</v>
      </c>
      <c r="T2305">
        <v>0</v>
      </c>
      <c r="U2305">
        <v>0</v>
      </c>
    </row>
    <row r="2306" spans="1:21" x14ac:dyDescent="0.25">
      <c r="A2306" t="s">
        <v>8913</v>
      </c>
      <c r="B2306">
        <v>1</v>
      </c>
      <c r="C2306" t="s">
        <v>79</v>
      </c>
      <c r="D2306" t="s">
        <v>114</v>
      </c>
      <c r="E2306" t="s">
        <v>8914</v>
      </c>
      <c r="F2306" t="s">
        <v>892</v>
      </c>
      <c r="G2306" t="s">
        <v>71</v>
      </c>
      <c r="H2306" t="s">
        <v>136</v>
      </c>
      <c r="I2306" t="s">
        <v>22</v>
      </c>
      <c r="J2306" t="s">
        <v>131</v>
      </c>
      <c r="K2306" t="s">
        <v>8915</v>
      </c>
      <c r="L2306" t="s">
        <v>8916</v>
      </c>
      <c r="M2306">
        <v>1.690833333</v>
      </c>
      <c r="N2306">
        <v>0</v>
      </c>
      <c r="O2306">
        <v>489</v>
      </c>
      <c r="P2306">
        <v>0</v>
      </c>
      <c r="Q2306">
        <v>0</v>
      </c>
      <c r="R2306">
        <v>0</v>
      </c>
      <c r="S2306">
        <v>826.8175</v>
      </c>
      <c r="T2306">
        <v>0</v>
      </c>
      <c r="U2306">
        <v>0</v>
      </c>
    </row>
    <row r="2307" spans="1:21" x14ac:dyDescent="0.25">
      <c r="A2307" t="s">
        <v>8917</v>
      </c>
      <c r="B2307">
        <v>1</v>
      </c>
      <c r="C2307" t="s">
        <v>78</v>
      </c>
      <c r="D2307" t="s">
        <v>81</v>
      </c>
      <c r="E2307" t="s">
        <v>8918</v>
      </c>
      <c r="F2307" t="s">
        <v>934</v>
      </c>
      <c r="G2307" t="s">
        <v>71</v>
      </c>
      <c r="H2307" t="s">
        <v>136</v>
      </c>
      <c r="I2307" t="s">
        <v>22</v>
      </c>
      <c r="J2307" t="s">
        <v>131</v>
      </c>
      <c r="K2307" t="s">
        <v>8919</v>
      </c>
      <c r="L2307" t="s">
        <v>8920</v>
      </c>
      <c r="M2307">
        <v>1.6786111109999999</v>
      </c>
      <c r="N2307">
        <v>0</v>
      </c>
      <c r="O2307">
        <v>10</v>
      </c>
      <c r="P2307">
        <v>0</v>
      </c>
      <c r="Q2307">
        <v>0</v>
      </c>
      <c r="R2307">
        <v>0</v>
      </c>
      <c r="S2307">
        <v>16.786110999999998</v>
      </c>
      <c r="T2307">
        <v>0</v>
      </c>
      <c r="U2307">
        <v>0</v>
      </c>
    </row>
    <row r="2308" spans="1:21" x14ac:dyDescent="0.25">
      <c r="A2308" t="s">
        <v>8921</v>
      </c>
      <c r="B2308">
        <v>1</v>
      </c>
      <c r="C2308" t="s">
        <v>78</v>
      </c>
      <c r="D2308" t="s">
        <v>94</v>
      </c>
      <c r="E2308" t="s">
        <v>8922</v>
      </c>
      <c r="F2308" t="s">
        <v>780</v>
      </c>
      <c r="G2308" t="s">
        <v>71</v>
      </c>
      <c r="H2308" t="s">
        <v>136</v>
      </c>
      <c r="I2308" t="s">
        <v>22</v>
      </c>
      <c r="J2308" t="s">
        <v>131</v>
      </c>
      <c r="K2308" t="s">
        <v>8923</v>
      </c>
      <c r="L2308" t="s">
        <v>8924</v>
      </c>
      <c r="M2308">
        <v>1.6827777770000001</v>
      </c>
      <c r="N2308">
        <v>0</v>
      </c>
      <c r="O2308">
        <v>62</v>
      </c>
      <c r="P2308">
        <v>0</v>
      </c>
      <c r="Q2308">
        <v>0</v>
      </c>
      <c r="R2308">
        <v>0</v>
      </c>
      <c r="S2308">
        <v>104.332222</v>
      </c>
      <c r="T2308">
        <v>0</v>
      </c>
      <c r="U2308">
        <v>0</v>
      </c>
    </row>
    <row r="2309" spans="1:21" x14ac:dyDescent="0.25">
      <c r="A2309" t="s">
        <v>8925</v>
      </c>
      <c r="B2309">
        <v>1</v>
      </c>
      <c r="C2309" t="s">
        <v>78</v>
      </c>
      <c r="D2309" t="s">
        <v>125</v>
      </c>
      <c r="E2309" t="s">
        <v>8926</v>
      </c>
      <c r="F2309" t="s">
        <v>892</v>
      </c>
      <c r="G2309" t="s">
        <v>71</v>
      </c>
      <c r="H2309" t="s">
        <v>136</v>
      </c>
      <c r="I2309" t="s">
        <v>22</v>
      </c>
      <c r="J2309" t="s">
        <v>131</v>
      </c>
      <c r="K2309" t="s">
        <v>8927</v>
      </c>
      <c r="L2309" t="s">
        <v>8928</v>
      </c>
      <c r="M2309">
        <v>0.53138888799999995</v>
      </c>
      <c r="N2309">
        <v>0</v>
      </c>
      <c r="O2309">
        <v>380</v>
      </c>
      <c r="P2309">
        <v>0</v>
      </c>
      <c r="Q2309">
        <v>0</v>
      </c>
      <c r="R2309">
        <v>0</v>
      </c>
      <c r="S2309">
        <v>201.92777699999999</v>
      </c>
      <c r="T2309">
        <v>0</v>
      </c>
      <c r="U2309">
        <v>0</v>
      </c>
    </row>
    <row r="2310" spans="1:21" x14ac:dyDescent="0.25">
      <c r="A2310" t="s">
        <v>8929</v>
      </c>
      <c r="B2310">
        <v>1</v>
      </c>
      <c r="C2310" t="s">
        <v>78</v>
      </c>
      <c r="D2310" t="s">
        <v>95</v>
      </c>
      <c r="E2310" t="s">
        <v>8930</v>
      </c>
      <c r="F2310" t="s">
        <v>847</v>
      </c>
      <c r="G2310" t="s">
        <v>71</v>
      </c>
      <c r="H2310" t="s">
        <v>136</v>
      </c>
      <c r="I2310" t="s">
        <v>22</v>
      </c>
      <c r="J2310" t="s">
        <v>131</v>
      </c>
      <c r="K2310" t="s">
        <v>8931</v>
      </c>
      <c r="L2310" t="s">
        <v>8932</v>
      </c>
      <c r="M2310">
        <v>2.338055555</v>
      </c>
      <c r="N2310">
        <v>0</v>
      </c>
      <c r="O2310">
        <v>1</v>
      </c>
      <c r="P2310">
        <v>0</v>
      </c>
      <c r="Q2310">
        <v>0</v>
      </c>
      <c r="R2310">
        <v>0</v>
      </c>
      <c r="S2310">
        <v>2.3380559999999999</v>
      </c>
      <c r="T2310">
        <v>0</v>
      </c>
      <c r="U2310">
        <v>0</v>
      </c>
    </row>
    <row r="2311" spans="1:21" x14ac:dyDescent="0.25">
      <c r="A2311" t="s">
        <v>8933</v>
      </c>
      <c r="B2311">
        <v>1</v>
      </c>
      <c r="C2311" t="s">
        <v>78</v>
      </c>
      <c r="D2311" t="s">
        <v>95</v>
      </c>
      <c r="E2311" t="s">
        <v>8934</v>
      </c>
      <c r="F2311" t="s">
        <v>892</v>
      </c>
      <c r="G2311" t="s">
        <v>71</v>
      </c>
      <c r="H2311" t="s">
        <v>136</v>
      </c>
      <c r="I2311" t="s">
        <v>22</v>
      </c>
      <c r="J2311" t="s">
        <v>131</v>
      </c>
      <c r="K2311" t="s">
        <v>8935</v>
      </c>
      <c r="L2311" t="s">
        <v>8936</v>
      </c>
      <c r="M2311">
        <v>3.8624999999999998</v>
      </c>
      <c r="N2311">
        <v>0</v>
      </c>
      <c r="O2311">
        <v>33</v>
      </c>
      <c r="P2311">
        <v>0</v>
      </c>
      <c r="Q2311">
        <v>0</v>
      </c>
      <c r="R2311">
        <v>0</v>
      </c>
      <c r="S2311">
        <v>127.46250000000001</v>
      </c>
      <c r="T2311">
        <v>0</v>
      </c>
      <c r="U2311">
        <v>0</v>
      </c>
    </row>
    <row r="2312" spans="1:21" x14ac:dyDescent="0.25">
      <c r="A2312" t="s">
        <v>8937</v>
      </c>
      <c r="B2312">
        <v>1</v>
      </c>
      <c r="C2312" t="s">
        <v>78</v>
      </c>
      <c r="D2312" t="s">
        <v>95</v>
      </c>
      <c r="E2312" t="s">
        <v>8938</v>
      </c>
      <c r="F2312" t="s">
        <v>847</v>
      </c>
      <c r="G2312" t="s">
        <v>71</v>
      </c>
      <c r="H2312" t="s">
        <v>136</v>
      </c>
      <c r="I2312" t="s">
        <v>22</v>
      </c>
      <c r="J2312" t="s">
        <v>131</v>
      </c>
      <c r="K2312" t="s">
        <v>8939</v>
      </c>
      <c r="L2312" t="s">
        <v>8940</v>
      </c>
      <c r="M2312">
        <v>1.2938888879999999</v>
      </c>
      <c r="N2312">
        <v>0</v>
      </c>
      <c r="O2312">
        <v>1</v>
      </c>
      <c r="P2312">
        <v>0</v>
      </c>
      <c r="Q2312">
        <v>0</v>
      </c>
      <c r="R2312">
        <v>0</v>
      </c>
      <c r="S2312">
        <v>1.2938890000000001</v>
      </c>
      <c r="T2312">
        <v>0</v>
      </c>
      <c r="U2312">
        <v>0</v>
      </c>
    </row>
    <row r="2313" spans="1:21" x14ac:dyDescent="0.25">
      <c r="A2313" t="s">
        <v>8941</v>
      </c>
      <c r="B2313">
        <v>1</v>
      </c>
      <c r="C2313" t="s">
        <v>78</v>
      </c>
      <c r="D2313" t="s">
        <v>95</v>
      </c>
      <c r="E2313" t="s">
        <v>8422</v>
      </c>
      <c r="F2313" t="s">
        <v>847</v>
      </c>
      <c r="G2313" t="s">
        <v>71</v>
      </c>
      <c r="H2313" t="s">
        <v>136</v>
      </c>
      <c r="I2313" t="s">
        <v>22</v>
      </c>
      <c r="J2313" t="s">
        <v>131</v>
      </c>
      <c r="K2313" t="s">
        <v>8942</v>
      </c>
      <c r="L2313" t="s">
        <v>1022</v>
      </c>
      <c r="M2313">
        <v>2.0338888879999999</v>
      </c>
      <c r="N2313">
        <v>0</v>
      </c>
      <c r="O2313">
        <v>22</v>
      </c>
      <c r="P2313">
        <v>0</v>
      </c>
      <c r="Q2313">
        <v>0</v>
      </c>
      <c r="R2313">
        <v>0</v>
      </c>
      <c r="S2313">
        <v>44.745556000000001</v>
      </c>
      <c r="T2313">
        <v>0</v>
      </c>
      <c r="U2313">
        <v>0</v>
      </c>
    </row>
    <row r="2314" spans="1:21" x14ac:dyDescent="0.25">
      <c r="A2314" t="s">
        <v>8943</v>
      </c>
      <c r="B2314">
        <v>1</v>
      </c>
      <c r="C2314" t="s">
        <v>78</v>
      </c>
      <c r="D2314" t="s">
        <v>94</v>
      </c>
      <c r="E2314" t="s">
        <v>8944</v>
      </c>
      <c r="F2314" t="s">
        <v>231</v>
      </c>
      <c r="G2314" t="s">
        <v>71</v>
      </c>
      <c r="H2314" t="s">
        <v>136</v>
      </c>
      <c r="I2314" t="s">
        <v>22</v>
      </c>
      <c r="J2314" t="s">
        <v>131</v>
      </c>
      <c r="K2314" t="s">
        <v>8945</v>
      </c>
      <c r="L2314" t="s">
        <v>8946</v>
      </c>
      <c r="M2314">
        <v>1.6797222220000001</v>
      </c>
      <c r="N2314">
        <v>1</v>
      </c>
      <c r="O2314">
        <v>0</v>
      </c>
      <c r="P2314">
        <v>0</v>
      </c>
      <c r="Q2314">
        <v>0</v>
      </c>
      <c r="R2314">
        <v>1.6797219999999999</v>
      </c>
      <c r="S2314">
        <v>0</v>
      </c>
      <c r="T2314">
        <v>0</v>
      </c>
      <c r="U2314">
        <v>0</v>
      </c>
    </row>
    <row r="2315" spans="1:21" x14ac:dyDescent="0.25">
      <c r="A2315" t="s">
        <v>8947</v>
      </c>
      <c r="B2315">
        <v>1</v>
      </c>
      <c r="C2315" t="s">
        <v>78</v>
      </c>
      <c r="D2315" t="s">
        <v>94</v>
      </c>
      <c r="E2315" t="s">
        <v>8944</v>
      </c>
      <c r="F2315" t="s">
        <v>847</v>
      </c>
      <c r="G2315" t="s">
        <v>71</v>
      </c>
      <c r="H2315" t="s">
        <v>136</v>
      </c>
      <c r="I2315" t="s">
        <v>22</v>
      </c>
      <c r="J2315" t="s">
        <v>131</v>
      </c>
      <c r="K2315" t="s">
        <v>8948</v>
      </c>
      <c r="L2315" t="s">
        <v>8949</v>
      </c>
      <c r="M2315">
        <v>59.550277776999998</v>
      </c>
      <c r="N2315">
        <v>1</v>
      </c>
      <c r="O2315">
        <v>0</v>
      </c>
      <c r="P2315">
        <v>0</v>
      </c>
      <c r="Q2315">
        <v>0</v>
      </c>
      <c r="R2315">
        <v>59.550277999999999</v>
      </c>
      <c r="S2315">
        <v>0</v>
      </c>
      <c r="T2315">
        <v>0</v>
      </c>
      <c r="U2315">
        <v>0</v>
      </c>
    </row>
    <row r="2316" spans="1:21" x14ac:dyDescent="0.25">
      <c r="A2316" t="s">
        <v>8950</v>
      </c>
      <c r="B2316">
        <v>1</v>
      </c>
      <c r="C2316" t="s">
        <v>78</v>
      </c>
      <c r="D2316" t="s">
        <v>82</v>
      </c>
      <c r="E2316" t="s">
        <v>8951</v>
      </c>
      <c r="F2316" t="s">
        <v>231</v>
      </c>
      <c r="G2316" t="s">
        <v>71</v>
      </c>
      <c r="H2316" t="s">
        <v>136</v>
      </c>
      <c r="I2316" t="s">
        <v>22</v>
      </c>
      <c r="J2316" t="s">
        <v>131</v>
      </c>
      <c r="K2316" t="s">
        <v>8952</v>
      </c>
      <c r="L2316" t="s">
        <v>8953</v>
      </c>
      <c r="M2316">
        <v>3.3519444439999999</v>
      </c>
      <c r="N2316">
        <v>0</v>
      </c>
      <c r="O2316">
        <v>0</v>
      </c>
      <c r="P2316">
        <v>0</v>
      </c>
      <c r="Q2316">
        <v>2</v>
      </c>
      <c r="R2316">
        <v>0</v>
      </c>
      <c r="S2316">
        <v>0</v>
      </c>
      <c r="T2316">
        <v>0</v>
      </c>
      <c r="U2316">
        <v>6.7038890000000002</v>
      </c>
    </row>
    <row r="2317" spans="1:21" x14ac:dyDescent="0.25">
      <c r="A2317" t="s">
        <v>8954</v>
      </c>
      <c r="B2317">
        <v>1</v>
      </c>
      <c r="C2317" t="s">
        <v>78</v>
      </c>
      <c r="D2317" t="s">
        <v>91</v>
      </c>
      <c r="E2317" t="s">
        <v>1040</v>
      </c>
      <c r="F2317" t="s">
        <v>780</v>
      </c>
      <c r="G2317" t="s">
        <v>71</v>
      </c>
      <c r="H2317" t="s">
        <v>136</v>
      </c>
      <c r="I2317" t="s">
        <v>22</v>
      </c>
      <c r="J2317" t="s">
        <v>131</v>
      </c>
      <c r="K2317" t="s">
        <v>8955</v>
      </c>
      <c r="L2317" t="s">
        <v>8956</v>
      </c>
      <c r="M2317">
        <v>3.0244444439999998</v>
      </c>
      <c r="N2317">
        <v>0</v>
      </c>
      <c r="O2317">
        <v>5</v>
      </c>
      <c r="P2317">
        <v>0</v>
      </c>
      <c r="Q2317">
        <v>12</v>
      </c>
      <c r="R2317">
        <v>0</v>
      </c>
      <c r="S2317">
        <v>15.122222000000001</v>
      </c>
      <c r="T2317">
        <v>0</v>
      </c>
      <c r="U2317">
        <v>36.293332999999997</v>
      </c>
    </row>
    <row r="2318" spans="1:21" x14ac:dyDescent="0.25">
      <c r="A2318" t="s">
        <v>8957</v>
      </c>
      <c r="B2318">
        <v>1</v>
      </c>
      <c r="C2318" t="s">
        <v>78</v>
      </c>
      <c r="D2318" t="s">
        <v>95</v>
      </c>
      <c r="E2318" t="s">
        <v>7411</v>
      </c>
      <c r="F2318" t="s">
        <v>247</v>
      </c>
      <c r="G2318" t="s">
        <v>72</v>
      </c>
      <c r="H2318" t="s">
        <v>136</v>
      </c>
      <c r="I2318" t="s">
        <v>22</v>
      </c>
      <c r="J2318" t="s">
        <v>221</v>
      </c>
      <c r="K2318" t="s">
        <v>8958</v>
      </c>
      <c r="L2318" t="s">
        <v>8959</v>
      </c>
      <c r="M2318">
        <v>0.4</v>
      </c>
      <c r="N2318">
        <v>3</v>
      </c>
      <c r="O2318">
        <v>382</v>
      </c>
      <c r="P2318">
        <v>0</v>
      </c>
      <c r="Q2318">
        <v>0</v>
      </c>
      <c r="R2318">
        <v>1.2</v>
      </c>
      <c r="S2318">
        <v>152.80000000000001</v>
      </c>
      <c r="T2318">
        <v>0</v>
      </c>
      <c r="U2318">
        <v>0</v>
      </c>
    </row>
    <row r="2319" spans="1:21" x14ac:dyDescent="0.25">
      <c r="A2319" t="s">
        <v>8960</v>
      </c>
      <c r="B2319">
        <v>1</v>
      </c>
      <c r="C2319" t="s">
        <v>78</v>
      </c>
      <c r="D2319" t="s">
        <v>95</v>
      </c>
      <c r="E2319" t="s">
        <v>8961</v>
      </c>
      <c r="F2319" t="s">
        <v>892</v>
      </c>
      <c r="G2319" t="s">
        <v>71</v>
      </c>
      <c r="H2319" t="s">
        <v>136</v>
      </c>
      <c r="I2319" t="s">
        <v>22</v>
      </c>
      <c r="J2319" t="s">
        <v>131</v>
      </c>
      <c r="K2319" t="s">
        <v>8962</v>
      </c>
      <c r="L2319" t="s">
        <v>8963</v>
      </c>
      <c r="M2319">
        <v>4.4649999999999999</v>
      </c>
      <c r="N2319">
        <v>0</v>
      </c>
      <c r="O2319">
        <v>247</v>
      </c>
      <c r="P2319">
        <v>0</v>
      </c>
      <c r="Q2319">
        <v>0</v>
      </c>
      <c r="R2319">
        <v>0</v>
      </c>
      <c r="S2319">
        <v>1102.855</v>
      </c>
      <c r="T2319">
        <v>0</v>
      </c>
      <c r="U2319">
        <v>0</v>
      </c>
    </row>
    <row r="2320" spans="1:21" x14ac:dyDescent="0.25">
      <c r="A2320" t="s">
        <v>8964</v>
      </c>
      <c r="B2320">
        <v>1</v>
      </c>
      <c r="C2320" t="s">
        <v>78</v>
      </c>
      <c r="D2320" t="s">
        <v>95</v>
      </c>
      <c r="E2320" t="s">
        <v>8965</v>
      </c>
      <c r="F2320" t="s">
        <v>166</v>
      </c>
      <c r="G2320" t="s">
        <v>72</v>
      </c>
      <c r="H2320" t="s">
        <v>136</v>
      </c>
      <c r="I2320" t="s">
        <v>22</v>
      </c>
      <c r="J2320" t="s">
        <v>131</v>
      </c>
      <c r="K2320" t="s">
        <v>8966</v>
      </c>
      <c r="L2320" t="s">
        <v>8967</v>
      </c>
      <c r="M2320">
        <v>0.32888888799999999</v>
      </c>
      <c r="N2320">
        <v>0</v>
      </c>
      <c r="O2320">
        <v>0</v>
      </c>
      <c r="P2320">
        <v>3</v>
      </c>
      <c r="Q2320">
        <v>0</v>
      </c>
      <c r="R2320">
        <v>0</v>
      </c>
      <c r="S2320">
        <v>0</v>
      </c>
      <c r="T2320">
        <v>0.98666699999999996</v>
      </c>
      <c r="U2320">
        <v>0</v>
      </c>
    </row>
    <row r="2321" spans="1:21" x14ac:dyDescent="0.25">
      <c r="A2321" t="s">
        <v>8968</v>
      </c>
      <c r="B2321">
        <v>1</v>
      </c>
      <c r="C2321" t="s">
        <v>78</v>
      </c>
      <c r="D2321" t="s">
        <v>82</v>
      </c>
      <c r="E2321" t="s">
        <v>8969</v>
      </c>
      <c r="F2321" t="s">
        <v>231</v>
      </c>
      <c r="G2321" t="s">
        <v>71</v>
      </c>
      <c r="H2321" t="s">
        <v>136</v>
      </c>
      <c r="I2321" t="s">
        <v>22</v>
      </c>
      <c r="J2321" t="s">
        <v>131</v>
      </c>
      <c r="K2321" t="s">
        <v>8970</v>
      </c>
      <c r="L2321" t="s">
        <v>8971</v>
      </c>
      <c r="M2321">
        <v>2.4627777769999999</v>
      </c>
      <c r="N2321">
        <v>0</v>
      </c>
      <c r="O2321">
        <v>0</v>
      </c>
      <c r="P2321">
        <v>0</v>
      </c>
      <c r="Q2321">
        <v>1</v>
      </c>
      <c r="R2321">
        <v>0</v>
      </c>
      <c r="S2321">
        <v>0</v>
      </c>
      <c r="T2321">
        <v>0</v>
      </c>
      <c r="U2321">
        <v>2.4627780000000001</v>
      </c>
    </row>
    <row r="2322" spans="1:21" x14ac:dyDescent="0.25">
      <c r="A2322" t="s">
        <v>8972</v>
      </c>
      <c r="B2322">
        <v>1</v>
      </c>
      <c r="C2322" t="s">
        <v>78</v>
      </c>
      <c r="D2322" t="s">
        <v>80</v>
      </c>
      <c r="E2322" t="s">
        <v>8973</v>
      </c>
      <c r="F2322" t="s">
        <v>231</v>
      </c>
      <c r="G2322" t="s">
        <v>71</v>
      </c>
      <c r="H2322" t="s">
        <v>136</v>
      </c>
      <c r="I2322" t="s">
        <v>22</v>
      </c>
      <c r="J2322" t="s">
        <v>131</v>
      </c>
      <c r="K2322" t="s">
        <v>8974</v>
      </c>
      <c r="L2322" t="s">
        <v>8975</v>
      </c>
      <c r="M2322">
        <v>2.6122222220000002</v>
      </c>
      <c r="N2322">
        <v>0</v>
      </c>
      <c r="O2322">
        <v>1</v>
      </c>
      <c r="P2322">
        <v>0</v>
      </c>
      <c r="Q2322">
        <v>0</v>
      </c>
      <c r="R2322">
        <v>0</v>
      </c>
      <c r="S2322">
        <v>2.612222</v>
      </c>
      <c r="T2322">
        <v>0</v>
      </c>
      <c r="U2322">
        <v>0</v>
      </c>
    </row>
    <row r="2323" spans="1:21" x14ac:dyDescent="0.25">
      <c r="A2323" t="s">
        <v>8976</v>
      </c>
      <c r="B2323">
        <v>1</v>
      </c>
      <c r="C2323" t="s">
        <v>79</v>
      </c>
      <c r="D2323" t="s">
        <v>124</v>
      </c>
      <c r="E2323" t="s">
        <v>8977</v>
      </c>
      <c r="F2323" t="s">
        <v>1472</v>
      </c>
      <c r="G2323" t="s">
        <v>71</v>
      </c>
      <c r="H2323" t="s">
        <v>136</v>
      </c>
      <c r="I2323" t="s">
        <v>22</v>
      </c>
      <c r="J2323" t="s">
        <v>131</v>
      </c>
      <c r="K2323" t="s">
        <v>8978</v>
      </c>
      <c r="L2323" t="s">
        <v>8979</v>
      </c>
      <c r="M2323">
        <v>0.93027777700000003</v>
      </c>
      <c r="N2323">
        <v>0</v>
      </c>
      <c r="O2323">
        <v>585</v>
      </c>
      <c r="P2323">
        <v>0</v>
      </c>
      <c r="Q2323">
        <v>0</v>
      </c>
      <c r="R2323">
        <v>0</v>
      </c>
      <c r="S2323">
        <v>544.21249999999998</v>
      </c>
      <c r="T2323">
        <v>0</v>
      </c>
      <c r="U2323">
        <v>0</v>
      </c>
    </row>
    <row r="2324" spans="1:21" x14ac:dyDescent="0.25">
      <c r="A2324" t="s">
        <v>8980</v>
      </c>
      <c r="B2324">
        <v>1</v>
      </c>
      <c r="C2324" t="s">
        <v>79</v>
      </c>
      <c r="D2324" t="s">
        <v>114</v>
      </c>
      <c r="E2324" t="s">
        <v>8981</v>
      </c>
      <c r="F2324" t="s">
        <v>785</v>
      </c>
      <c r="G2324" t="s">
        <v>71</v>
      </c>
      <c r="H2324" t="s">
        <v>136</v>
      </c>
      <c r="I2324" t="s">
        <v>22</v>
      </c>
      <c r="J2324" t="s">
        <v>131</v>
      </c>
      <c r="K2324" t="s">
        <v>8982</v>
      </c>
      <c r="L2324" t="s">
        <v>8983</v>
      </c>
      <c r="M2324">
        <v>0.78611111099999997</v>
      </c>
      <c r="N2324">
        <v>0</v>
      </c>
      <c r="O2324">
        <v>77</v>
      </c>
      <c r="P2324">
        <v>0</v>
      </c>
      <c r="Q2324">
        <v>0</v>
      </c>
      <c r="R2324">
        <v>0</v>
      </c>
      <c r="S2324">
        <v>60.530555999999997</v>
      </c>
      <c r="T2324">
        <v>0</v>
      </c>
      <c r="U2324">
        <v>0</v>
      </c>
    </row>
    <row r="2325" spans="1:21" x14ac:dyDescent="0.25">
      <c r="A2325" t="s">
        <v>8984</v>
      </c>
      <c r="B2325">
        <v>1</v>
      </c>
      <c r="C2325" t="s">
        <v>78</v>
      </c>
      <c r="D2325" t="s">
        <v>93</v>
      </c>
      <c r="E2325" t="s">
        <v>8985</v>
      </c>
      <c r="F2325" t="s">
        <v>231</v>
      </c>
      <c r="G2325" t="s">
        <v>71</v>
      </c>
      <c r="H2325" t="s">
        <v>136</v>
      </c>
      <c r="I2325" t="s">
        <v>22</v>
      </c>
      <c r="J2325" t="s">
        <v>131</v>
      </c>
      <c r="K2325" t="s">
        <v>8986</v>
      </c>
      <c r="L2325" t="s">
        <v>8987</v>
      </c>
      <c r="M2325">
        <v>1.0475000000000001</v>
      </c>
      <c r="N2325">
        <v>0</v>
      </c>
      <c r="O2325">
        <v>1</v>
      </c>
      <c r="P2325">
        <v>0</v>
      </c>
      <c r="Q2325">
        <v>0</v>
      </c>
      <c r="R2325">
        <v>0</v>
      </c>
      <c r="S2325">
        <v>1.0475000000000001</v>
      </c>
      <c r="T2325">
        <v>0</v>
      </c>
      <c r="U2325">
        <v>0</v>
      </c>
    </row>
    <row r="2326" spans="1:21" x14ac:dyDescent="0.25">
      <c r="A2326" t="s">
        <v>8988</v>
      </c>
      <c r="B2326">
        <v>1</v>
      </c>
      <c r="C2326" t="s">
        <v>78</v>
      </c>
      <c r="D2326" t="s">
        <v>95</v>
      </c>
      <c r="E2326" t="s">
        <v>8989</v>
      </c>
      <c r="F2326" t="s">
        <v>231</v>
      </c>
      <c r="G2326" t="s">
        <v>71</v>
      </c>
      <c r="H2326" t="s">
        <v>136</v>
      </c>
      <c r="I2326" t="s">
        <v>22</v>
      </c>
      <c r="J2326" t="s">
        <v>131</v>
      </c>
      <c r="K2326" t="s">
        <v>8990</v>
      </c>
      <c r="L2326" t="s">
        <v>8991</v>
      </c>
      <c r="M2326">
        <v>1.419444444</v>
      </c>
      <c r="N2326">
        <v>0</v>
      </c>
      <c r="O2326">
        <v>1</v>
      </c>
      <c r="P2326">
        <v>0</v>
      </c>
      <c r="Q2326">
        <v>0</v>
      </c>
      <c r="R2326">
        <v>0</v>
      </c>
      <c r="S2326">
        <v>1.4194439999999999</v>
      </c>
      <c r="T2326">
        <v>0</v>
      </c>
      <c r="U2326">
        <v>0</v>
      </c>
    </row>
    <row r="2327" spans="1:21" x14ac:dyDescent="0.25">
      <c r="A2327" t="s">
        <v>8992</v>
      </c>
      <c r="B2327">
        <v>1</v>
      </c>
      <c r="C2327" t="s">
        <v>78</v>
      </c>
      <c r="D2327" t="s">
        <v>95</v>
      </c>
      <c r="E2327" t="s">
        <v>8993</v>
      </c>
      <c r="F2327" t="s">
        <v>296</v>
      </c>
      <c r="G2327" t="s">
        <v>72</v>
      </c>
      <c r="H2327" t="s">
        <v>136</v>
      </c>
      <c r="I2327" t="s">
        <v>22</v>
      </c>
      <c r="J2327" t="s">
        <v>221</v>
      </c>
      <c r="K2327" t="s">
        <v>8994</v>
      </c>
      <c r="L2327" t="s">
        <v>8995</v>
      </c>
      <c r="M2327">
        <v>6.9069444439999996</v>
      </c>
      <c r="N2327">
        <v>6</v>
      </c>
      <c r="O2327">
        <v>106</v>
      </c>
      <c r="P2327">
        <v>0</v>
      </c>
      <c r="Q2327">
        <v>0</v>
      </c>
      <c r="R2327">
        <v>41.441667000000002</v>
      </c>
      <c r="S2327">
        <v>732.13611100000003</v>
      </c>
      <c r="T2327">
        <v>0</v>
      </c>
      <c r="U2327">
        <v>0</v>
      </c>
    </row>
    <row r="2328" spans="1:21" x14ac:dyDescent="0.25">
      <c r="A2328" t="s">
        <v>8996</v>
      </c>
      <c r="B2328">
        <v>1</v>
      </c>
      <c r="C2328" t="s">
        <v>78</v>
      </c>
      <c r="D2328" t="s">
        <v>80</v>
      </c>
      <c r="E2328" t="s">
        <v>8997</v>
      </c>
      <c r="F2328" t="s">
        <v>231</v>
      </c>
      <c r="G2328" t="s">
        <v>71</v>
      </c>
      <c r="H2328" t="s">
        <v>136</v>
      </c>
      <c r="I2328" t="s">
        <v>22</v>
      </c>
      <c r="J2328" t="s">
        <v>131</v>
      </c>
      <c r="K2328" t="s">
        <v>8998</v>
      </c>
      <c r="L2328" t="s">
        <v>8999</v>
      </c>
      <c r="M2328">
        <v>1.8886111109999999</v>
      </c>
      <c r="N2328">
        <v>0</v>
      </c>
      <c r="O2328">
        <v>2</v>
      </c>
      <c r="P2328">
        <v>0</v>
      </c>
      <c r="Q2328">
        <v>0</v>
      </c>
      <c r="R2328">
        <v>0</v>
      </c>
      <c r="S2328">
        <v>3.7772220000000001</v>
      </c>
      <c r="T2328">
        <v>0</v>
      </c>
      <c r="U2328">
        <v>0</v>
      </c>
    </row>
    <row r="2329" spans="1:21" x14ac:dyDescent="0.25">
      <c r="A2329" t="s">
        <v>9000</v>
      </c>
      <c r="B2329">
        <v>1</v>
      </c>
      <c r="C2329" t="s">
        <v>78</v>
      </c>
      <c r="D2329" t="s">
        <v>80</v>
      </c>
      <c r="E2329" t="s">
        <v>9001</v>
      </c>
      <c r="F2329" t="s">
        <v>231</v>
      </c>
      <c r="G2329" t="s">
        <v>71</v>
      </c>
      <c r="H2329" t="s">
        <v>136</v>
      </c>
      <c r="I2329" t="s">
        <v>22</v>
      </c>
      <c r="J2329" t="s">
        <v>131</v>
      </c>
      <c r="K2329" t="s">
        <v>9002</v>
      </c>
      <c r="L2329" t="s">
        <v>9003</v>
      </c>
      <c r="M2329">
        <v>0.78611111099999997</v>
      </c>
      <c r="N2329">
        <v>0</v>
      </c>
      <c r="O2329">
        <v>1</v>
      </c>
      <c r="P2329">
        <v>0</v>
      </c>
      <c r="Q2329">
        <v>0</v>
      </c>
      <c r="R2329">
        <v>0</v>
      </c>
      <c r="S2329">
        <v>0.786111</v>
      </c>
      <c r="T2329">
        <v>0</v>
      </c>
      <c r="U2329">
        <v>0</v>
      </c>
    </row>
    <row r="2330" spans="1:21" x14ac:dyDescent="0.25">
      <c r="A2330" t="s">
        <v>9004</v>
      </c>
      <c r="B2330">
        <v>1</v>
      </c>
      <c r="C2330" t="s">
        <v>78</v>
      </c>
      <c r="D2330" t="s">
        <v>80</v>
      </c>
      <c r="E2330" t="s">
        <v>9005</v>
      </c>
      <c r="F2330" t="s">
        <v>1685</v>
      </c>
      <c r="G2330" t="s">
        <v>71</v>
      </c>
      <c r="H2330" t="s">
        <v>136</v>
      </c>
      <c r="I2330" t="s">
        <v>22</v>
      </c>
      <c r="J2330" t="s">
        <v>131</v>
      </c>
      <c r="K2330" t="s">
        <v>9006</v>
      </c>
      <c r="L2330" t="s">
        <v>9007</v>
      </c>
      <c r="M2330">
        <v>0.99472222200000004</v>
      </c>
      <c r="N2330">
        <v>0</v>
      </c>
      <c r="O2330">
        <v>328</v>
      </c>
      <c r="P2330">
        <v>0</v>
      </c>
      <c r="Q2330">
        <v>0</v>
      </c>
      <c r="R2330">
        <v>0</v>
      </c>
      <c r="S2330">
        <v>326.268889</v>
      </c>
      <c r="T2330">
        <v>0</v>
      </c>
      <c r="U2330">
        <v>0</v>
      </c>
    </row>
    <row r="2331" spans="1:21" x14ac:dyDescent="0.25">
      <c r="A2331" t="s">
        <v>9008</v>
      </c>
      <c r="B2331">
        <v>1</v>
      </c>
      <c r="C2331" t="s">
        <v>78</v>
      </c>
      <c r="D2331" t="s">
        <v>80</v>
      </c>
      <c r="E2331" t="s">
        <v>9009</v>
      </c>
      <c r="F2331" t="s">
        <v>231</v>
      </c>
      <c r="G2331" t="s">
        <v>71</v>
      </c>
      <c r="H2331" t="s">
        <v>136</v>
      </c>
      <c r="I2331" t="s">
        <v>22</v>
      </c>
      <c r="J2331" t="s">
        <v>131</v>
      </c>
      <c r="K2331" t="s">
        <v>9010</v>
      </c>
      <c r="L2331" t="s">
        <v>9011</v>
      </c>
      <c r="M2331">
        <v>0.650277777</v>
      </c>
      <c r="N2331">
        <v>0</v>
      </c>
      <c r="O2331">
        <v>1</v>
      </c>
      <c r="P2331">
        <v>0</v>
      </c>
      <c r="Q2331">
        <v>0</v>
      </c>
      <c r="R2331">
        <v>0</v>
      </c>
      <c r="S2331">
        <v>0.65027800000000002</v>
      </c>
      <c r="T2331">
        <v>0</v>
      </c>
      <c r="U2331">
        <v>0</v>
      </c>
    </row>
    <row r="2332" spans="1:21" x14ac:dyDescent="0.25">
      <c r="A2332" t="s">
        <v>9012</v>
      </c>
      <c r="B2332">
        <v>1</v>
      </c>
      <c r="C2332" t="s">
        <v>79</v>
      </c>
      <c r="D2332" t="s">
        <v>114</v>
      </c>
      <c r="E2332" t="s">
        <v>9013</v>
      </c>
      <c r="F2332" t="s">
        <v>892</v>
      </c>
      <c r="G2332" t="s">
        <v>71</v>
      </c>
      <c r="H2332" t="s">
        <v>136</v>
      </c>
      <c r="I2332" t="s">
        <v>22</v>
      </c>
      <c r="J2332" t="s">
        <v>131</v>
      </c>
      <c r="K2332" t="s">
        <v>9014</v>
      </c>
      <c r="L2332" t="s">
        <v>9015</v>
      </c>
      <c r="M2332">
        <v>1.0036111109999999</v>
      </c>
      <c r="N2332">
        <v>0</v>
      </c>
      <c r="O2332">
        <v>573</v>
      </c>
      <c r="P2332">
        <v>0</v>
      </c>
      <c r="Q2332">
        <v>0</v>
      </c>
      <c r="R2332">
        <v>0</v>
      </c>
      <c r="S2332">
        <v>575.06916699999999</v>
      </c>
      <c r="T2332">
        <v>0</v>
      </c>
      <c r="U2332">
        <v>0</v>
      </c>
    </row>
    <row r="2333" spans="1:21" x14ac:dyDescent="0.25">
      <c r="A2333" t="s">
        <v>9016</v>
      </c>
      <c r="B2333">
        <v>1</v>
      </c>
      <c r="C2333" t="s">
        <v>78</v>
      </c>
      <c r="D2333" t="s">
        <v>98</v>
      </c>
      <c r="E2333" t="s">
        <v>9017</v>
      </c>
      <c r="F2333" t="s">
        <v>921</v>
      </c>
      <c r="G2333" t="s">
        <v>71</v>
      </c>
      <c r="H2333" t="s">
        <v>136</v>
      </c>
      <c r="I2333" t="s">
        <v>22</v>
      </c>
      <c r="J2333" t="s">
        <v>131</v>
      </c>
      <c r="K2333" t="s">
        <v>9018</v>
      </c>
      <c r="L2333" t="s">
        <v>9019</v>
      </c>
      <c r="M2333">
        <v>8.4625832999999998E-2</v>
      </c>
      <c r="N2333">
        <v>0</v>
      </c>
      <c r="O2333">
        <v>30</v>
      </c>
      <c r="P2333">
        <v>0</v>
      </c>
      <c r="Q2333">
        <v>0</v>
      </c>
      <c r="R2333">
        <v>0</v>
      </c>
      <c r="S2333">
        <v>2.5387749999999998</v>
      </c>
      <c r="T2333">
        <v>0</v>
      </c>
      <c r="U2333">
        <v>0</v>
      </c>
    </row>
    <row r="2334" spans="1:21" x14ac:dyDescent="0.25">
      <c r="A2334" t="s">
        <v>9020</v>
      </c>
      <c r="B2334">
        <v>1</v>
      </c>
      <c r="C2334" t="s">
        <v>78</v>
      </c>
      <c r="D2334" t="s">
        <v>98</v>
      </c>
      <c r="E2334" t="s">
        <v>9017</v>
      </c>
      <c r="F2334" t="s">
        <v>921</v>
      </c>
      <c r="G2334" t="s">
        <v>71</v>
      </c>
      <c r="H2334" t="s">
        <v>136</v>
      </c>
      <c r="I2334" t="s">
        <v>22</v>
      </c>
      <c r="J2334" t="s">
        <v>131</v>
      </c>
      <c r="K2334" t="s">
        <v>9021</v>
      </c>
      <c r="L2334" t="s">
        <v>9022</v>
      </c>
      <c r="M2334">
        <v>0.73777777700000002</v>
      </c>
      <c r="N2334">
        <v>0</v>
      </c>
      <c r="O2334">
        <v>30</v>
      </c>
      <c r="P2334">
        <v>0</v>
      </c>
      <c r="Q2334">
        <v>0</v>
      </c>
      <c r="R2334">
        <v>0</v>
      </c>
      <c r="S2334">
        <v>22.133333</v>
      </c>
      <c r="T2334">
        <v>0</v>
      </c>
      <c r="U2334">
        <v>0</v>
      </c>
    </row>
    <row r="2335" spans="1:21" x14ac:dyDescent="0.25">
      <c r="A2335" t="s">
        <v>9023</v>
      </c>
      <c r="B2335">
        <v>1</v>
      </c>
      <c r="C2335" t="s">
        <v>78</v>
      </c>
      <c r="D2335" t="s">
        <v>82</v>
      </c>
      <c r="E2335" t="s">
        <v>9024</v>
      </c>
      <c r="F2335" t="s">
        <v>231</v>
      </c>
      <c r="G2335" t="s">
        <v>71</v>
      </c>
      <c r="H2335" t="s">
        <v>136</v>
      </c>
      <c r="I2335" t="s">
        <v>22</v>
      </c>
      <c r="J2335" t="s">
        <v>131</v>
      </c>
      <c r="K2335" t="s">
        <v>9025</v>
      </c>
      <c r="L2335" t="s">
        <v>9026</v>
      </c>
      <c r="M2335">
        <v>19.333333332999999</v>
      </c>
      <c r="N2335">
        <v>0</v>
      </c>
      <c r="O2335">
        <v>8</v>
      </c>
      <c r="P2335">
        <v>0</v>
      </c>
      <c r="Q2335">
        <v>0</v>
      </c>
      <c r="R2335">
        <v>0</v>
      </c>
      <c r="S2335">
        <v>154.66666699999999</v>
      </c>
      <c r="T2335">
        <v>0</v>
      </c>
      <c r="U2335">
        <v>0</v>
      </c>
    </row>
    <row r="2336" spans="1:21" x14ac:dyDescent="0.25">
      <c r="A2336" t="s">
        <v>9027</v>
      </c>
      <c r="B2336">
        <v>1</v>
      </c>
      <c r="C2336" t="s">
        <v>78</v>
      </c>
      <c r="D2336" t="s">
        <v>81</v>
      </c>
      <c r="E2336" t="s">
        <v>9028</v>
      </c>
      <c r="F2336" t="s">
        <v>2201</v>
      </c>
      <c r="G2336" t="s">
        <v>71</v>
      </c>
      <c r="H2336" t="s">
        <v>136</v>
      </c>
      <c r="I2336" t="s">
        <v>22</v>
      </c>
      <c r="J2336" t="s">
        <v>221</v>
      </c>
      <c r="K2336" t="s">
        <v>9029</v>
      </c>
      <c r="L2336" t="s">
        <v>9030</v>
      </c>
      <c r="M2336">
        <v>5.5019444440000003</v>
      </c>
      <c r="N2336">
        <v>0</v>
      </c>
      <c r="O2336">
        <v>419</v>
      </c>
      <c r="P2336">
        <v>0</v>
      </c>
      <c r="Q2336">
        <v>4</v>
      </c>
      <c r="R2336">
        <v>0</v>
      </c>
      <c r="S2336">
        <v>2305.3147220000001</v>
      </c>
      <c r="T2336">
        <v>0</v>
      </c>
      <c r="U2336">
        <v>22.007777999999998</v>
      </c>
    </row>
    <row r="2337" spans="1:21" x14ac:dyDescent="0.25">
      <c r="A2337" t="s">
        <v>9031</v>
      </c>
      <c r="B2337">
        <v>1</v>
      </c>
      <c r="C2337" t="s">
        <v>78</v>
      </c>
      <c r="D2337" t="s">
        <v>94</v>
      </c>
      <c r="E2337" t="s">
        <v>8878</v>
      </c>
      <c r="F2337" t="s">
        <v>780</v>
      </c>
      <c r="G2337" t="s">
        <v>71</v>
      </c>
      <c r="H2337" t="s">
        <v>136</v>
      </c>
      <c r="I2337" t="s">
        <v>22</v>
      </c>
      <c r="J2337" t="s">
        <v>131</v>
      </c>
      <c r="K2337" t="s">
        <v>9032</v>
      </c>
      <c r="L2337" t="s">
        <v>9033</v>
      </c>
      <c r="M2337">
        <v>0.59555555500000001</v>
      </c>
      <c r="N2337">
        <v>0</v>
      </c>
      <c r="O2337">
        <v>68</v>
      </c>
      <c r="P2337">
        <v>0</v>
      </c>
      <c r="Q2337">
        <v>0</v>
      </c>
      <c r="R2337">
        <v>0</v>
      </c>
      <c r="S2337">
        <v>40.497777999999997</v>
      </c>
      <c r="T2337">
        <v>0</v>
      </c>
      <c r="U2337">
        <v>0</v>
      </c>
    </row>
    <row r="2338" spans="1:21" x14ac:dyDescent="0.25">
      <c r="A2338" t="s">
        <v>9034</v>
      </c>
      <c r="B2338">
        <v>1</v>
      </c>
      <c r="C2338" t="s">
        <v>78</v>
      </c>
      <c r="D2338" t="s">
        <v>93</v>
      </c>
      <c r="E2338" t="s">
        <v>9035</v>
      </c>
      <c r="F2338" t="s">
        <v>166</v>
      </c>
      <c r="G2338" t="s">
        <v>72</v>
      </c>
      <c r="H2338" t="s">
        <v>136</v>
      </c>
      <c r="I2338" t="s">
        <v>22</v>
      </c>
      <c r="J2338" t="s">
        <v>131</v>
      </c>
      <c r="K2338" t="s">
        <v>9036</v>
      </c>
      <c r="L2338" t="s">
        <v>9037</v>
      </c>
      <c r="M2338">
        <v>0.83472222200000001</v>
      </c>
      <c r="N2338">
        <v>40</v>
      </c>
      <c r="O2338">
        <v>0</v>
      </c>
      <c r="P2338">
        <v>0</v>
      </c>
      <c r="Q2338">
        <v>0</v>
      </c>
      <c r="R2338">
        <v>33.388888999999999</v>
      </c>
      <c r="S2338">
        <v>0</v>
      </c>
      <c r="T2338">
        <v>0</v>
      </c>
      <c r="U2338">
        <v>0</v>
      </c>
    </row>
    <row r="2339" spans="1:21" x14ac:dyDescent="0.25">
      <c r="A2339" t="s">
        <v>9038</v>
      </c>
      <c r="B2339">
        <v>1</v>
      </c>
      <c r="C2339" t="s">
        <v>78</v>
      </c>
      <c r="D2339" t="s">
        <v>93</v>
      </c>
      <c r="E2339" t="s">
        <v>9039</v>
      </c>
      <c r="F2339" t="s">
        <v>166</v>
      </c>
      <c r="G2339" t="s">
        <v>72</v>
      </c>
      <c r="H2339" t="s">
        <v>136</v>
      </c>
      <c r="I2339" t="s">
        <v>22</v>
      </c>
      <c r="J2339" t="s">
        <v>131</v>
      </c>
      <c r="K2339" t="s">
        <v>9040</v>
      </c>
      <c r="L2339" t="s">
        <v>9041</v>
      </c>
      <c r="M2339">
        <v>3.0663888880000001</v>
      </c>
      <c r="N2339">
        <v>2</v>
      </c>
      <c r="O2339">
        <v>4882</v>
      </c>
      <c r="P2339">
        <v>1</v>
      </c>
      <c r="Q2339">
        <v>0</v>
      </c>
      <c r="R2339">
        <v>6.1327780000000001</v>
      </c>
      <c r="S2339">
        <v>14970.110551</v>
      </c>
      <c r="T2339">
        <v>3.066389</v>
      </c>
      <c r="U2339">
        <v>0</v>
      </c>
    </row>
    <row r="2340" spans="1:21" x14ac:dyDescent="0.25">
      <c r="A2340" t="s">
        <v>9042</v>
      </c>
      <c r="B2340">
        <v>1</v>
      </c>
      <c r="C2340" t="s">
        <v>78</v>
      </c>
      <c r="D2340" t="s">
        <v>85</v>
      </c>
      <c r="E2340" t="s">
        <v>9043</v>
      </c>
      <c r="F2340" t="s">
        <v>2201</v>
      </c>
      <c r="G2340" t="s">
        <v>72</v>
      </c>
      <c r="H2340" t="s">
        <v>136</v>
      </c>
      <c r="I2340" t="s">
        <v>22</v>
      </c>
      <c r="J2340" t="s">
        <v>221</v>
      </c>
      <c r="K2340" t="s">
        <v>9044</v>
      </c>
      <c r="L2340" t="s">
        <v>9045</v>
      </c>
      <c r="M2340">
        <v>0.54583333300000003</v>
      </c>
      <c r="N2340">
        <v>8</v>
      </c>
      <c r="O2340">
        <v>4680</v>
      </c>
      <c r="P2340">
        <v>1</v>
      </c>
      <c r="Q2340">
        <v>1</v>
      </c>
      <c r="R2340">
        <v>4.3666669999999996</v>
      </c>
      <c r="S2340">
        <v>2554.4999979999998</v>
      </c>
      <c r="T2340">
        <v>0.54583300000000001</v>
      </c>
      <c r="U2340">
        <v>0.54583300000000001</v>
      </c>
    </row>
    <row r="2341" spans="1:21" x14ac:dyDescent="0.25">
      <c r="A2341" t="s">
        <v>9046</v>
      </c>
      <c r="B2341">
        <v>1</v>
      </c>
      <c r="C2341" t="s">
        <v>78</v>
      </c>
      <c r="D2341" t="s">
        <v>85</v>
      </c>
      <c r="E2341" t="s">
        <v>9047</v>
      </c>
      <c r="F2341" t="s">
        <v>2201</v>
      </c>
      <c r="G2341" t="s">
        <v>72</v>
      </c>
      <c r="H2341" t="s">
        <v>136</v>
      </c>
      <c r="I2341" t="s">
        <v>22</v>
      </c>
      <c r="J2341" t="s">
        <v>221</v>
      </c>
      <c r="K2341" t="s">
        <v>9048</v>
      </c>
      <c r="L2341" t="s">
        <v>9049</v>
      </c>
      <c r="M2341">
        <v>9.9166666000000001E-2</v>
      </c>
      <c r="N2341">
        <v>1</v>
      </c>
      <c r="O2341">
        <v>966</v>
      </c>
      <c r="P2341">
        <v>0</v>
      </c>
      <c r="Q2341">
        <v>0</v>
      </c>
      <c r="R2341">
        <v>9.9167000000000005E-2</v>
      </c>
      <c r="S2341">
        <v>95.794999000000004</v>
      </c>
      <c r="T2341">
        <v>0</v>
      </c>
      <c r="U2341">
        <v>0</v>
      </c>
    </row>
    <row r="2342" spans="1:21" x14ac:dyDescent="0.25">
      <c r="A2342" t="s">
        <v>9050</v>
      </c>
      <c r="B2342">
        <v>1</v>
      </c>
      <c r="C2342" t="s">
        <v>79</v>
      </c>
      <c r="D2342" t="s">
        <v>108</v>
      </c>
      <c r="E2342" t="s">
        <v>9051</v>
      </c>
      <c r="F2342" t="s">
        <v>231</v>
      </c>
      <c r="G2342" t="s">
        <v>71</v>
      </c>
      <c r="H2342" t="s">
        <v>136</v>
      </c>
      <c r="I2342" t="s">
        <v>22</v>
      </c>
      <c r="J2342" t="s">
        <v>131</v>
      </c>
      <c r="K2342" t="s">
        <v>9052</v>
      </c>
      <c r="L2342" t="s">
        <v>9053</v>
      </c>
      <c r="M2342">
        <v>0.80833333299999999</v>
      </c>
      <c r="N2342">
        <v>0</v>
      </c>
      <c r="O2342">
        <v>1</v>
      </c>
      <c r="P2342">
        <v>0</v>
      </c>
      <c r="Q2342">
        <v>0</v>
      </c>
      <c r="R2342">
        <v>0</v>
      </c>
      <c r="S2342">
        <v>0.80833299999999997</v>
      </c>
      <c r="T2342">
        <v>0</v>
      </c>
      <c r="U2342">
        <v>0</v>
      </c>
    </row>
    <row r="2343" spans="1:21" x14ac:dyDescent="0.25">
      <c r="A2343" t="s">
        <v>9054</v>
      </c>
      <c r="B2343">
        <v>1</v>
      </c>
      <c r="C2343" t="s">
        <v>78</v>
      </c>
      <c r="D2343" t="s">
        <v>80</v>
      </c>
      <c r="E2343" t="s">
        <v>9055</v>
      </c>
      <c r="F2343" t="s">
        <v>2201</v>
      </c>
      <c r="G2343" t="s">
        <v>71</v>
      </c>
      <c r="H2343" t="s">
        <v>136</v>
      </c>
      <c r="I2343" t="s">
        <v>22</v>
      </c>
      <c r="J2343" t="s">
        <v>221</v>
      </c>
      <c r="K2343" t="s">
        <v>9056</v>
      </c>
      <c r="L2343" t="s">
        <v>9057</v>
      </c>
      <c r="M2343">
        <v>2.883611111</v>
      </c>
      <c r="N2343">
        <v>0</v>
      </c>
      <c r="O2343">
        <v>292</v>
      </c>
      <c r="P2343">
        <v>0</v>
      </c>
      <c r="Q2343">
        <v>0</v>
      </c>
      <c r="R2343">
        <v>0</v>
      </c>
      <c r="S2343">
        <v>842.01444400000003</v>
      </c>
      <c r="T2343">
        <v>0</v>
      </c>
      <c r="U2343">
        <v>0</v>
      </c>
    </row>
    <row r="2344" spans="1:21" x14ac:dyDescent="0.25">
      <c r="A2344" t="s">
        <v>9058</v>
      </c>
      <c r="B2344">
        <v>1</v>
      </c>
      <c r="C2344" t="s">
        <v>78</v>
      </c>
      <c r="D2344" t="s">
        <v>80</v>
      </c>
      <c r="E2344" t="s">
        <v>9059</v>
      </c>
      <c r="F2344" t="s">
        <v>247</v>
      </c>
      <c r="G2344" t="s">
        <v>71</v>
      </c>
      <c r="H2344" t="s">
        <v>136</v>
      </c>
      <c r="I2344" t="s">
        <v>22</v>
      </c>
      <c r="J2344" t="s">
        <v>221</v>
      </c>
      <c r="K2344" t="s">
        <v>9060</v>
      </c>
      <c r="L2344" t="s">
        <v>9061</v>
      </c>
      <c r="M2344">
        <v>11.235833333</v>
      </c>
      <c r="N2344">
        <v>0</v>
      </c>
      <c r="O2344">
        <v>149</v>
      </c>
      <c r="P2344">
        <v>0</v>
      </c>
      <c r="Q2344">
        <v>0</v>
      </c>
      <c r="R2344">
        <v>0</v>
      </c>
      <c r="S2344">
        <v>1674.139167</v>
      </c>
      <c r="T2344">
        <v>0</v>
      </c>
      <c r="U2344">
        <v>0</v>
      </c>
    </row>
    <row r="2345" spans="1:21" x14ac:dyDescent="0.25">
      <c r="A2345" t="s">
        <v>9062</v>
      </c>
      <c r="B2345">
        <v>1</v>
      </c>
      <c r="C2345" t="s">
        <v>79</v>
      </c>
      <c r="D2345" t="s">
        <v>117</v>
      </c>
      <c r="E2345" t="s">
        <v>9063</v>
      </c>
      <c r="F2345" t="s">
        <v>313</v>
      </c>
      <c r="G2345" t="s">
        <v>71</v>
      </c>
      <c r="H2345" t="s">
        <v>136</v>
      </c>
      <c r="I2345" t="s">
        <v>22</v>
      </c>
      <c r="J2345" t="s">
        <v>131</v>
      </c>
      <c r="K2345" t="s">
        <v>9064</v>
      </c>
      <c r="L2345" t="s">
        <v>9065</v>
      </c>
      <c r="M2345">
        <v>0.87638888800000003</v>
      </c>
      <c r="N2345">
        <v>0</v>
      </c>
      <c r="O2345">
        <v>31</v>
      </c>
      <c r="P2345">
        <v>0</v>
      </c>
      <c r="Q2345">
        <v>0</v>
      </c>
      <c r="R2345">
        <v>0</v>
      </c>
      <c r="S2345">
        <v>27.168056</v>
      </c>
      <c r="T2345">
        <v>0</v>
      </c>
      <c r="U2345">
        <v>0</v>
      </c>
    </row>
    <row r="2346" spans="1:21" x14ac:dyDescent="0.25">
      <c r="A2346" t="s">
        <v>9066</v>
      </c>
      <c r="B2346">
        <v>1</v>
      </c>
      <c r="C2346" t="s">
        <v>78</v>
      </c>
      <c r="D2346" t="s">
        <v>81</v>
      </c>
      <c r="E2346" t="s">
        <v>9067</v>
      </c>
      <c r="F2346" t="s">
        <v>247</v>
      </c>
      <c r="G2346" t="s">
        <v>71</v>
      </c>
      <c r="H2346" t="s">
        <v>136</v>
      </c>
      <c r="I2346" t="s">
        <v>22</v>
      </c>
      <c r="J2346" t="s">
        <v>221</v>
      </c>
      <c r="K2346" t="s">
        <v>9068</v>
      </c>
      <c r="L2346" t="s">
        <v>9069</v>
      </c>
      <c r="M2346">
        <v>7.4227777770000003</v>
      </c>
      <c r="N2346">
        <v>0</v>
      </c>
      <c r="O2346">
        <v>46</v>
      </c>
      <c r="P2346">
        <v>0</v>
      </c>
      <c r="Q2346">
        <v>0</v>
      </c>
      <c r="R2346">
        <v>0</v>
      </c>
      <c r="S2346">
        <v>341.44777800000003</v>
      </c>
      <c r="T2346">
        <v>0</v>
      </c>
      <c r="U2346">
        <v>0</v>
      </c>
    </row>
    <row r="2347" spans="1:21" x14ac:dyDescent="0.25">
      <c r="A2347" t="s">
        <v>9070</v>
      </c>
      <c r="B2347">
        <v>1</v>
      </c>
      <c r="C2347" t="s">
        <v>78</v>
      </c>
      <c r="D2347" t="s">
        <v>94</v>
      </c>
      <c r="E2347" t="s">
        <v>8922</v>
      </c>
      <c r="F2347" t="s">
        <v>780</v>
      </c>
      <c r="G2347" t="s">
        <v>71</v>
      </c>
      <c r="H2347" t="s">
        <v>136</v>
      </c>
      <c r="I2347" t="s">
        <v>22</v>
      </c>
      <c r="J2347" t="s">
        <v>131</v>
      </c>
      <c r="K2347" t="s">
        <v>9071</v>
      </c>
      <c r="L2347" t="s">
        <v>9072</v>
      </c>
      <c r="M2347">
        <v>2.082222222</v>
      </c>
      <c r="N2347">
        <v>0</v>
      </c>
      <c r="O2347">
        <v>62</v>
      </c>
      <c r="P2347">
        <v>0</v>
      </c>
      <c r="Q2347">
        <v>0</v>
      </c>
      <c r="R2347">
        <v>0</v>
      </c>
      <c r="S2347">
        <v>129.09777800000001</v>
      </c>
      <c r="T2347">
        <v>0</v>
      </c>
      <c r="U2347">
        <v>0</v>
      </c>
    </row>
    <row r="2348" spans="1:21" x14ac:dyDescent="0.25">
      <c r="A2348" t="s">
        <v>9073</v>
      </c>
      <c r="B2348">
        <v>1</v>
      </c>
      <c r="C2348" t="s">
        <v>79</v>
      </c>
      <c r="D2348" t="s">
        <v>108</v>
      </c>
      <c r="E2348" t="s">
        <v>9074</v>
      </c>
      <c r="F2348" t="s">
        <v>231</v>
      </c>
      <c r="G2348" t="s">
        <v>71</v>
      </c>
      <c r="H2348" t="s">
        <v>136</v>
      </c>
      <c r="I2348" t="s">
        <v>22</v>
      </c>
      <c r="J2348" t="s">
        <v>131</v>
      </c>
      <c r="K2348" t="s">
        <v>9075</v>
      </c>
      <c r="L2348" t="s">
        <v>9076</v>
      </c>
      <c r="M2348">
        <v>1.6316666660000001</v>
      </c>
      <c r="N2348">
        <v>0</v>
      </c>
      <c r="O2348">
        <v>1</v>
      </c>
      <c r="P2348">
        <v>0</v>
      </c>
      <c r="Q2348">
        <v>0</v>
      </c>
      <c r="R2348">
        <v>0</v>
      </c>
      <c r="S2348">
        <v>1.631667</v>
      </c>
      <c r="T2348">
        <v>0</v>
      </c>
      <c r="U2348">
        <v>0</v>
      </c>
    </row>
    <row r="2349" spans="1:21" x14ac:dyDescent="0.25">
      <c r="A2349" t="s">
        <v>9077</v>
      </c>
      <c r="B2349">
        <v>1</v>
      </c>
      <c r="C2349" t="s">
        <v>78</v>
      </c>
      <c r="D2349" t="s">
        <v>80</v>
      </c>
      <c r="E2349" t="s">
        <v>9078</v>
      </c>
      <c r="F2349" t="s">
        <v>247</v>
      </c>
      <c r="G2349" t="s">
        <v>71</v>
      </c>
      <c r="H2349" t="s">
        <v>136</v>
      </c>
      <c r="I2349" t="s">
        <v>22</v>
      </c>
      <c r="J2349" t="s">
        <v>221</v>
      </c>
      <c r="K2349" t="s">
        <v>9079</v>
      </c>
      <c r="L2349" t="s">
        <v>9080</v>
      </c>
      <c r="M2349">
        <v>11.339444444</v>
      </c>
      <c r="N2349">
        <v>0</v>
      </c>
      <c r="O2349">
        <v>148</v>
      </c>
      <c r="P2349">
        <v>0</v>
      </c>
      <c r="Q2349">
        <v>0</v>
      </c>
      <c r="R2349">
        <v>0</v>
      </c>
      <c r="S2349">
        <v>1678.2377779999999</v>
      </c>
      <c r="T2349">
        <v>0</v>
      </c>
      <c r="U2349">
        <v>0</v>
      </c>
    </row>
    <row r="2350" spans="1:21" x14ac:dyDescent="0.25">
      <c r="A2350" t="s">
        <v>9081</v>
      </c>
      <c r="B2350">
        <v>1</v>
      </c>
      <c r="C2350" t="s">
        <v>78</v>
      </c>
      <c r="D2350" t="s">
        <v>80</v>
      </c>
      <c r="E2350" t="s">
        <v>9082</v>
      </c>
      <c r="F2350" t="s">
        <v>247</v>
      </c>
      <c r="G2350" t="s">
        <v>71</v>
      </c>
      <c r="H2350" t="s">
        <v>136</v>
      </c>
      <c r="I2350" t="s">
        <v>22</v>
      </c>
      <c r="J2350" t="s">
        <v>221</v>
      </c>
      <c r="K2350" t="s">
        <v>9083</v>
      </c>
      <c r="L2350" t="s">
        <v>9084</v>
      </c>
      <c r="M2350">
        <v>8.6327777769999994</v>
      </c>
      <c r="N2350">
        <v>0</v>
      </c>
      <c r="O2350">
        <v>219</v>
      </c>
      <c r="P2350">
        <v>0</v>
      </c>
      <c r="Q2350">
        <v>0</v>
      </c>
      <c r="R2350">
        <v>0</v>
      </c>
      <c r="S2350">
        <v>1890.5783329999999</v>
      </c>
      <c r="T2350">
        <v>0</v>
      </c>
      <c r="U2350">
        <v>0</v>
      </c>
    </row>
    <row r="2351" spans="1:21" x14ac:dyDescent="0.25">
      <c r="A2351" t="s">
        <v>9085</v>
      </c>
      <c r="B2351">
        <v>1</v>
      </c>
      <c r="C2351" t="s">
        <v>78</v>
      </c>
      <c r="D2351" t="s">
        <v>80</v>
      </c>
      <c r="E2351" t="s">
        <v>9086</v>
      </c>
      <c r="F2351" t="s">
        <v>934</v>
      </c>
      <c r="G2351" t="s">
        <v>71</v>
      </c>
      <c r="H2351" t="s">
        <v>136</v>
      </c>
      <c r="I2351" t="s">
        <v>22</v>
      </c>
      <c r="J2351" t="s">
        <v>131</v>
      </c>
      <c r="K2351" t="s">
        <v>9087</v>
      </c>
      <c r="L2351" t="s">
        <v>9088</v>
      </c>
      <c r="M2351">
        <v>1.8672222220000001</v>
      </c>
      <c r="N2351">
        <v>0</v>
      </c>
      <c r="O2351">
        <v>6</v>
      </c>
      <c r="P2351">
        <v>0</v>
      </c>
      <c r="Q2351">
        <v>0</v>
      </c>
      <c r="R2351">
        <v>0</v>
      </c>
      <c r="S2351">
        <v>11.203333000000001</v>
      </c>
      <c r="T2351">
        <v>0</v>
      </c>
      <c r="U2351">
        <v>0</v>
      </c>
    </row>
    <row r="2352" spans="1:21" x14ac:dyDescent="0.25">
      <c r="A2352" t="s">
        <v>9089</v>
      </c>
      <c r="B2352">
        <v>1</v>
      </c>
      <c r="C2352" t="s">
        <v>79</v>
      </c>
      <c r="D2352" t="s">
        <v>123</v>
      </c>
      <c r="E2352" t="s">
        <v>9090</v>
      </c>
      <c r="F2352" t="s">
        <v>785</v>
      </c>
      <c r="G2352" t="s">
        <v>71</v>
      </c>
      <c r="H2352" t="s">
        <v>136</v>
      </c>
      <c r="I2352" t="s">
        <v>22</v>
      </c>
      <c r="J2352" t="s">
        <v>131</v>
      </c>
      <c r="K2352" t="s">
        <v>9091</v>
      </c>
      <c r="L2352" t="s">
        <v>9092</v>
      </c>
      <c r="M2352">
        <v>1.4141666660000001</v>
      </c>
      <c r="N2352">
        <v>0</v>
      </c>
      <c r="O2352">
        <v>31</v>
      </c>
      <c r="P2352">
        <v>0</v>
      </c>
      <c r="Q2352">
        <v>0</v>
      </c>
      <c r="R2352">
        <v>0</v>
      </c>
      <c r="S2352">
        <v>43.839167000000003</v>
      </c>
      <c r="T2352">
        <v>0</v>
      </c>
      <c r="U2352">
        <v>0</v>
      </c>
    </row>
    <row r="2353" spans="1:21" x14ac:dyDescent="0.25">
      <c r="A2353" t="s">
        <v>9093</v>
      </c>
      <c r="B2353">
        <v>1</v>
      </c>
      <c r="C2353" t="s">
        <v>78</v>
      </c>
      <c r="D2353" t="s">
        <v>94</v>
      </c>
      <c r="E2353" t="s">
        <v>8874</v>
      </c>
      <c r="F2353" t="s">
        <v>1150</v>
      </c>
      <c r="G2353" t="s">
        <v>71</v>
      </c>
      <c r="H2353" t="s">
        <v>136</v>
      </c>
      <c r="I2353" t="s">
        <v>22</v>
      </c>
      <c r="J2353" t="s">
        <v>131</v>
      </c>
      <c r="K2353" t="s">
        <v>9094</v>
      </c>
      <c r="L2353" t="s">
        <v>9095</v>
      </c>
      <c r="M2353">
        <v>7.2197222219999997</v>
      </c>
      <c r="N2353">
        <v>0</v>
      </c>
      <c r="O2353">
        <v>56</v>
      </c>
      <c r="P2353">
        <v>0</v>
      </c>
      <c r="Q2353">
        <v>0</v>
      </c>
      <c r="R2353">
        <v>0</v>
      </c>
      <c r="S2353">
        <v>404.30444399999999</v>
      </c>
      <c r="T2353">
        <v>0</v>
      </c>
      <c r="U2353">
        <v>0</v>
      </c>
    </row>
    <row r="2354" spans="1:21" x14ac:dyDescent="0.25">
      <c r="A2354" t="s">
        <v>9096</v>
      </c>
      <c r="B2354">
        <v>1</v>
      </c>
      <c r="C2354" t="s">
        <v>78</v>
      </c>
      <c r="D2354" t="s">
        <v>94</v>
      </c>
      <c r="E2354" t="s">
        <v>9097</v>
      </c>
      <c r="F2354" t="s">
        <v>226</v>
      </c>
      <c r="G2354" t="s">
        <v>72</v>
      </c>
      <c r="H2354" t="s">
        <v>136</v>
      </c>
      <c r="I2354" t="s">
        <v>22</v>
      </c>
      <c r="J2354" t="s">
        <v>131</v>
      </c>
      <c r="K2354" t="s">
        <v>9098</v>
      </c>
      <c r="L2354" t="s">
        <v>9099</v>
      </c>
      <c r="M2354">
        <v>4.1461111109999997</v>
      </c>
      <c r="N2354">
        <v>0</v>
      </c>
      <c r="O2354">
        <v>97</v>
      </c>
      <c r="P2354">
        <v>0</v>
      </c>
      <c r="Q2354">
        <v>0</v>
      </c>
      <c r="R2354">
        <v>0</v>
      </c>
      <c r="S2354">
        <v>402.17277799999999</v>
      </c>
      <c r="T2354">
        <v>0</v>
      </c>
      <c r="U2354">
        <v>0</v>
      </c>
    </row>
    <row r="2355" spans="1:21" x14ac:dyDescent="0.25">
      <c r="A2355" t="s">
        <v>9100</v>
      </c>
      <c r="B2355">
        <v>1</v>
      </c>
      <c r="C2355" t="s">
        <v>78</v>
      </c>
      <c r="D2355" t="s">
        <v>85</v>
      </c>
      <c r="E2355" t="s">
        <v>9101</v>
      </c>
      <c r="F2355" t="s">
        <v>847</v>
      </c>
      <c r="G2355" t="s">
        <v>71</v>
      </c>
      <c r="H2355" t="s">
        <v>136</v>
      </c>
      <c r="I2355" t="s">
        <v>22</v>
      </c>
      <c r="J2355" t="s">
        <v>131</v>
      </c>
      <c r="K2355" t="s">
        <v>9102</v>
      </c>
      <c r="L2355" t="s">
        <v>9103</v>
      </c>
      <c r="M2355">
        <v>28.063333332999999</v>
      </c>
      <c r="N2355">
        <v>0</v>
      </c>
      <c r="O2355">
        <v>4</v>
      </c>
      <c r="P2355">
        <v>0</v>
      </c>
      <c r="Q2355">
        <v>0</v>
      </c>
      <c r="R2355">
        <v>0</v>
      </c>
      <c r="S2355">
        <v>112.253333</v>
      </c>
      <c r="T2355">
        <v>0</v>
      </c>
      <c r="U2355">
        <v>0</v>
      </c>
    </row>
    <row r="2356" spans="1:21" x14ac:dyDescent="0.25">
      <c r="A2356" t="s">
        <v>9104</v>
      </c>
      <c r="B2356">
        <v>1</v>
      </c>
      <c r="C2356" t="s">
        <v>79</v>
      </c>
      <c r="D2356" t="s">
        <v>123</v>
      </c>
      <c r="E2356" t="s">
        <v>9105</v>
      </c>
      <c r="F2356" t="s">
        <v>847</v>
      </c>
      <c r="G2356" t="s">
        <v>71</v>
      </c>
      <c r="H2356" t="s">
        <v>136</v>
      </c>
      <c r="I2356" t="s">
        <v>22</v>
      </c>
      <c r="J2356" t="s">
        <v>131</v>
      </c>
      <c r="K2356" t="s">
        <v>9106</v>
      </c>
      <c r="L2356" t="s">
        <v>9107</v>
      </c>
      <c r="M2356">
        <v>1.624166666</v>
      </c>
      <c r="N2356">
        <v>0</v>
      </c>
      <c r="O2356">
        <v>7</v>
      </c>
      <c r="P2356">
        <v>0</v>
      </c>
      <c r="Q2356">
        <v>0</v>
      </c>
      <c r="R2356">
        <v>0</v>
      </c>
      <c r="S2356">
        <v>11.369166999999999</v>
      </c>
      <c r="T2356">
        <v>0</v>
      </c>
      <c r="U2356">
        <v>0</v>
      </c>
    </row>
    <row r="2357" spans="1:21" x14ac:dyDescent="0.25">
      <c r="A2357" t="s">
        <v>9108</v>
      </c>
      <c r="B2357">
        <v>1</v>
      </c>
      <c r="C2357" t="s">
        <v>79</v>
      </c>
      <c r="D2357" t="s">
        <v>114</v>
      </c>
      <c r="E2357" t="s">
        <v>9109</v>
      </c>
      <c r="F2357" t="s">
        <v>847</v>
      </c>
      <c r="G2357" t="s">
        <v>71</v>
      </c>
      <c r="H2357" t="s">
        <v>136</v>
      </c>
      <c r="I2357" t="s">
        <v>22</v>
      </c>
      <c r="J2357" t="s">
        <v>131</v>
      </c>
      <c r="K2357" t="s">
        <v>9110</v>
      </c>
      <c r="L2357" t="s">
        <v>9111</v>
      </c>
      <c r="M2357">
        <v>2.6644444439999999</v>
      </c>
      <c r="N2357">
        <v>0</v>
      </c>
      <c r="O2357">
        <v>10</v>
      </c>
      <c r="P2357">
        <v>0</v>
      </c>
      <c r="Q2357">
        <v>0</v>
      </c>
      <c r="R2357">
        <v>0</v>
      </c>
      <c r="S2357">
        <v>26.644444</v>
      </c>
      <c r="T2357">
        <v>0</v>
      </c>
      <c r="U2357">
        <v>0</v>
      </c>
    </row>
    <row r="2358" spans="1:21" x14ac:dyDescent="0.25">
      <c r="A2358" t="s">
        <v>9112</v>
      </c>
      <c r="B2358">
        <v>1</v>
      </c>
      <c r="C2358" t="s">
        <v>78</v>
      </c>
      <c r="D2358" t="s">
        <v>94</v>
      </c>
      <c r="E2358" t="s">
        <v>9113</v>
      </c>
      <c r="F2358" t="s">
        <v>780</v>
      </c>
      <c r="G2358" t="s">
        <v>71</v>
      </c>
      <c r="H2358" t="s">
        <v>136</v>
      </c>
      <c r="I2358" t="s">
        <v>22</v>
      </c>
      <c r="J2358" t="s">
        <v>131</v>
      </c>
      <c r="K2358" t="s">
        <v>9114</v>
      </c>
      <c r="L2358" t="s">
        <v>9115</v>
      </c>
      <c r="M2358">
        <v>2.9416666660000002</v>
      </c>
      <c r="N2358">
        <v>0</v>
      </c>
      <c r="O2358">
        <v>29</v>
      </c>
      <c r="P2358">
        <v>0</v>
      </c>
      <c r="Q2358">
        <v>0</v>
      </c>
      <c r="R2358">
        <v>0</v>
      </c>
      <c r="S2358">
        <v>85.308333000000005</v>
      </c>
      <c r="T2358">
        <v>0</v>
      </c>
      <c r="U2358">
        <v>0</v>
      </c>
    </row>
    <row r="2359" spans="1:21" x14ac:dyDescent="0.25">
      <c r="A2359" t="s">
        <v>9116</v>
      </c>
      <c r="B2359">
        <v>1</v>
      </c>
      <c r="C2359" t="s">
        <v>78</v>
      </c>
      <c r="D2359" t="s">
        <v>80</v>
      </c>
      <c r="E2359" t="s">
        <v>9117</v>
      </c>
      <c r="F2359" t="s">
        <v>4196</v>
      </c>
      <c r="G2359" t="s">
        <v>71</v>
      </c>
      <c r="H2359" t="s">
        <v>136</v>
      </c>
      <c r="I2359" t="s">
        <v>22</v>
      </c>
      <c r="J2359" t="s">
        <v>131</v>
      </c>
      <c r="K2359" t="s">
        <v>9118</v>
      </c>
      <c r="L2359" t="s">
        <v>9119</v>
      </c>
      <c r="M2359">
        <v>1.094166666</v>
      </c>
      <c r="N2359">
        <v>0</v>
      </c>
      <c r="O2359">
        <v>579</v>
      </c>
      <c r="P2359">
        <v>0</v>
      </c>
      <c r="Q2359">
        <v>0</v>
      </c>
      <c r="R2359">
        <v>0</v>
      </c>
      <c r="S2359">
        <v>633.52250000000004</v>
      </c>
      <c r="T2359">
        <v>0</v>
      </c>
      <c r="U2359">
        <v>0</v>
      </c>
    </row>
    <row r="2360" spans="1:21" x14ac:dyDescent="0.25">
      <c r="A2360" t="s">
        <v>9120</v>
      </c>
      <c r="B2360">
        <v>1</v>
      </c>
      <c r="C2360" t="s">
        <v>78</v>
      </c>
      <c r="D2360" t="s">
        <v>80</v>
      </c>
      <c r="E2360" t="s">
        <v>9059</v>
      </c>
      <c r="F2360" t="s">
        <v>247</v>
      </c>
      <c r="G2360" t="s">
        <v>71</v>
      </c>
      <c r="H2360" t="s">
        <v>136</v>
      </c>
      <c r="I2360" t="s">
        <v>22</v>
      </c>
      <c r="J2360" t="s">
        <v>221</v>
      </c>
      <c r="K2360" t="s">
        <v>9121</v>
      </c>
      <c r="L2360" t="s">
        <v>9122</v>
      </c>
      <c r="M2360">
        <v>8.102222222</v>
      </c>
      <c r="N2360">
        <v>0</v>
      </c>
      <c r="O2360">
        <v>149</v>
      </c>
      <c r="P2360">
        <v>0</v>
      </c>
      <c r="Q2360">
        <v>0</v>
      </c>
      <c r="R2360">
        <v>0</v>
      </c>
      <c r="S2360">
        <v>1207.2311110000001</v>
      </c>
      <c r="T2360">
        <v>0</v>
      </c>
      <c r="U2360">
        <v>0</v>
      </c>
    </row>
    <row r="2361" spans="1:21" x14ac:dyDescent="0.25">
      <c r="A2361" t="s">
        <v>9123</v>
      </c>
      <c r="B2361">
        <v>1</v>
      </c>
      <c r="C2361" t="s">
        <v>78</v>
      </c>
      <c r="D2361" t="s">
        <v>98</v>
      </c>
      <c r="E2361" t="s">
        <v>9124</v>
      </c>
      <c r="F2361" t="s">
        <v>313</v>
      </c>
      <c r="G2361" t="s">
        <v>71</v>
      </c>
      <c r="H2361" t="s">
        <v>136</v>
      </c>
      <c r="I2361" t="s">
        <v>22</v>
      </c>
      <c r="J2361" t="s">
        <v>131</v>
      </c>
      <c r="K2361" t="s">
        <v>9125</v>
      </c>
      <c r="L2361" t="s">
        <v>9126</v>
      </c>
      <c r="M2361">
        <v>2.406111111</v>
      </c>
      <c r="N2361">
        <v>0</v>
      </c>
      <c r="O2361">
        <v>31</v>
      </c>
      <c r="P2361">
        <v>0</v>
      </c>
      <c r="Q2361">
        <v>0</v>
      </c>
      <c r="R2361">
        <v>0</v>
      </c>
      <c r="S2361">
        <v>74.589444</v>
      </c>
      <c r="T2361">
        <v>0</v>
      </c>
      <c r="U2361">
        <v>0</v>
      </c>
    </row>
    <row r="2362" spans="1:21" x14ac:dyDescent="0.25">
      <c r="A2362" t="s">
        <v>9127</v>
      </c>
      <c r="B2362">
        <v>1</v>
      </c>
      <c r="C2362" t="s">
        <v>78</v>
      </c>
      <c r="D2362" t="s">
        <v>80</v>
      </c>
      <c r="E2362" t="s">
        <v>9128</v>
      </c>
      <c r="F2362" t="s">
        <v>231</v>
      </c>
      <c r="G2362" t="s">
        <v>71</v>
      </c>
      <c r="H2362" t="s">
        <v>136</v>
      </c>
      <c r="I2362" t="s">
        <v>22</v>
      </c>
      <c r="J2362" t="s">
        <v>131</v>
      </c>
      <c r="K2362" t="s">
        <v>9129</v>
      </c>
      <c r="L2362" t="s">
        <v>9130</v>
      </c>
      <c r="M2362">
        <v>1.450555555</v>
      </c>
      <c r="N2362">
        <v>0</v>
      </c>
      <c r="O2362">
        <v>3</v>
      </c>
      <c r="P2362">
        <v>0</v>
      </c>
      <c r="Q2362">
        <v>0</v>
      </c>
      <c r="R2362">
        <v>0</v>
      </c>
      <c r="S2362">
        <v>4.351667</v>
      </c>
      <c r="T2362">
        <v>0</v>
      </c>
      <c r="U2362">
        <v>0</v>
      </c>
    </row>
    <row r="2363" spans="1:21" x14ac:dyDescent="0.25">
      <c r="A2363" t="s">
        <v>9131</v>
      </c>
      <c r="B2363">
        <v>1</v>
      </c>
      <c r="C2363" t="s">
        <v>78</v>
      </c>
      <c r="D2363" t="s">
        <v>81</v>
      </c>
      <c r="E2363" t="s">
        <v>9132</v>
      </c>
      <c r="F2363" t="s">
        <v>362</v>
      </c>
      <c r="G2363" t="s">
        <v>71</v>
      </c>
      <c r="H2363" t="s">
        <v>136</v>
      </c>
      <c r="I2363" t="s">
        <v>22</v>
      </c>
      <c r="J2363" t="s">
        <v>131</v>
      </c>
      <c r="K2363" t="s">
        <v>9133</v>
      </c>
      <c r="L2363" t="s">
        <v>9134</v>
      </c>
      <c r="M2363">
        <v>0.67166666600000002</v>
      </c>
      <c r="N2363">
        <v>0</v>
      </c>
      <c r="O2363">
        <v>878</v>
      </c>
      <c r="P2363">
        <v>0</v>
      </c>
      <c r="Q2363">
        <v>0</v>
      </c>
      <c r="R2363">
        <v>0</v>
      </c>
      <c r="S2363">
        <v>589.72333300000003</v>
      </c>
      <c r="T2363">
        <v>0</v>
      </c>
      <c r="U2363">
        <v>0</v>
      </c>
    </row>
    <row r="2364" spans="1:21" x14ac:dyDescent="0.25">
      <c r="A2364" t="s">
        <v>9135</v>
      </c>
      <c r="B2364">
        <v>1</v>
      </c>
      <c r="C2364" t="s">
        <v>78</v>
      </c>
      <c r="D2364" t="s">
        <v>93</v>
      </c>
      <c r="E2364" t="s">
        <v>9136</v>
      </c>
      <c r="F2364" t="s">
        <v>166</v>
      </c>
      <c r="G2364" t="s">
        <v>72</v>
      </c>
      <c r="H2364" t="s">
        <v>136</v>
      </c>
      <c r="I2364" t="s">
        <v>22</v>
      </c>
      <c r="J2364" t="s">
        <v>131</v>
      </c>
      <c r="K2364" t="s">
        <v>9137</v>
      </c>
      <c r="L2364" t="s">
        <v>9138</v>
      </c>
      <c r="M2364">
        <v>1.3530555550000001</v>
      </c>
      <c r="N2364">
        <v>43</v>
      </c>
      <c r="O2364">
        <v>0</v>
      </c>
      <c r="P2364">
        <v>1</v>
      </c>
      <c r="Q2364">
        <v>0</v>
      </c>
      <c r="R2364">
        <v>58.181389000000003</v>
      </c>
      <c r="S2364">
        <v>0</v>
      </c>
      <c r="T2364">
        <v>1.353056</v>
      </c>
      <c r="U2364">
        <v>0</v>
      </c>
    </row>
    <row r="2365" spans="1:21" x14ac:dyDescent="0.25">
      <c r="A2365" t="s">
        <v>9139</v>
      </c>
      <c r="B2365">
        <v>1</v>
      </c>
      <c r="C2365" t="s">
        <v>78</v>
      </c>
      <c r="D2365" t="s">
        <v>101</v>
      </c>
      <c r="E2365" t="s">
        <v>9140</v>
      </c>
      <c r="F2365" t="s">
        <v>313</v>
      </c>
      <c r="G2365" t="s">
        <v>71</v>
      </c>
      <c r="H2365" t="s">
        <v>136</v>
      </c>
      <c r="I2365" t="s">
        <v>22</v>
      </c>
      <c r="J2365" t="s">
        <v>131</v>
      </c>
      <c r="K2365" t="s">
        <v>9141</v>
      </c>
      <c r="L2365" t="s">
        <v>9142</v>
      </c>
      <c r="M2365">
        <v>2.3852777770000002</v>
      </c>
      <c r="N2365">
        <v>0</v>
      </c>
      <c r="O2365">
        <v>195</v>
      </c>
      <c r="P2365">
        <v>0</v>
      </c>
      <c r="Q2365">
        <v>0</v>
      </c>
      <c r="R2365">
        <v>0</v>
      </c>
      <c r="S2365">
        <v>465.129167</v>
      </c>
      <c r="T2365">
        <v>0</v>
      </c>
      <c r="U2365">
        <v>0</v>
      </c>
    </row>
    <row r="2366" spans="1:21" x14ac:dyDescent="0.25">
      <c r="A2366" t="s">
        <v>9143</v>
      </c>
      <c r="B2366">
        <v>1</v>
      </c>
      <c r="C2366" t="s">
        <v>78</v>
      </c>
      <c r="D2366" t="s">
        <v>81</v>
      </c>
      <c r="E2366" t="s">
        <v>9144</v>
      </c>
      <c r="F2366" t="s">
        <v>231</v>
      </c>
      <c r="G2366" t="s">
        <v>71</v>
      </c>
      <c r="H2366" t="s">
        <v>136</v>
      </c>
      <c r="I2366" t="s">
        <v>22</v>
      </c>
      <c r="J2366" t="s">
        <v>131</v>
      </c>
      <c r="K2366" t="s">
        <v>9145</v>
      </c>
      <c r="L2366" t="s">
        <v>9146</v>
      </c>
      <c r="M2366">
        <v>3.1544444440000001</v>
      </c>
      <c r="N2366">
        <v>0</v>
      </c>
      <c r="O2366">
        <v>2</v>
      </c>
      <c r="P2366">
        <v>0</v>
      </c>
      <c r="Q2366">
        <v>0</v>
      </c>
      <c r="R2366">
        <v>0</v>
      </c>
      <c r="S2366">
        <v>6.3088889999999997</v>
      </c>
      <c r="T2366">
        <v>0</v>
      </c>
      <c r="U2366">
        <v>0</v>
      </c>
    </row>
    <row r="2367" spans="1:21" x14ac:dyDescent="0.25">
      <c r="A2367" t="s">
        <v>9147</v>
      </c>
      <c r="B2367">
        <v>1</v>
      </c>
      <c r="C2367" t="s">
        <v>78</v>
      </c>
      <c r="D2367" t="s">
        <v>80</v>
      </c>
      <c r="E2367" t="s">
        <v>9148</v>
      </c>
      <c r="F2367" t="s">
        <v>934</v>
      </c>
      <c r="G2367" t="s">
        <v>71</v>
      </c>
      <c r="H2367" t="s">
        <v>136</v>
      </c>
      <c r="I2367" t="s">
        <v>22</v>
      </c>
      <c r="J2367" t="s">
        <v>131</v>
      </c>
      <c r="K2367" t="s">
        <v>9149</v>
      </c>
      <c r="L2367" t="s">
        <v>9150</v>
      </c>
      <c r="M2367">
        <v>1.3138888879999999</v>
      </c>
      <c r="N2367">
        <v>0</v>
      </c>
      <c r="O2367">
        <v>1</v>
      </c>
      <c r="P2367">
        <v>0</v>
      </c>
      <c r="Q2367">
        <v>0</v>
      </c>
      <c r="R2367">
        <v>0</v>
      </c>
      <c r="S2367">
        <v>1.3138890000000001</v>
      </c>
      <c r="T2367">
        <v>0</v>
      </c>
      <c r="U2367">
        <v>0</v>
      </c>
    </row>
    <row r="2368" spans="1:21" x14ac:dyDescent="0.25">
      <c r="A2368" t="s">
        <v>9151</v>
      </c>
      <c r="B2368">
        <v>1</v>
      </c>
      <c r="C2368" t="s">
        <v>78</v>
      </c>
      <c r="D2368" t="s">
        <v>80</v>
      </c>
      <c r="E2368" t="s">
        <v>9152</v>
      </c>
      <c r="F2368" t="s">
        <v>847</v>
      </c>
      <c r="G2368" t="s">
        <v>71</v>
      </c>
      <c r="H2368" t="s">
        <v>136</v>
      </c>
      <c r="I2368" t="s">
        <v>22</v>
      </c>
      <c r="J2368" t="s">
        <v>131</v>
      </c>
      <c r="K2368" t="s">
        <v>9153</v>
      </c>
      <c r="L2368" t="s">
        <v>9154</v>
      </c>
      <c r="M2368">
        <v>2.5361111109999999</v>
      </c>
      <c r="N2368">
        <v>0</v>
      </c>
      <c r="O2368">
        <v>5</v>
      </c>
      <c r="P2368">
        <v>0</v>
      </c>
      <c r="Q2368">
        <v>0</v>
      </c>
      <c r="R2368">
        <v>0</v>
      </c>
      <c r="S2368">
        <v>12.680555999999999</v>
      </c>
      <c r="T2368">
        <v>0</v>
      </c>
      <c r="U2368">
        <v>0</v>
      </c>
    </row>
    <row r="2369" spans="1:21" x14ac:dyDescent="0.25">
      <c r="A2369" t="s">
        <v>9155</v>
      </c>
      <c r="B2369">
        <v>1</v>
      </c>
      <c r="C2369" t="s">
        <v>78</v>
      </c>
      <c r="D2369" t="s">
        <v>80</v>
      </c>
      <c r="E2369" t="s">
        <v>9156</v>
      </c>
      <c r="F2369" t="s">
        <v>934</v>
      </c>
      <c r="G2369" t="s">
        <v>71</v>
      </c>
      <c r="H2369" t="s">
        <v>136</v>
      </c>
      <c r="I2369" t="s">
        <v>22</v>
      </c>
      <c r="J2369" t="s">
        <v>131</v>
      </c>
      <c r="K2369" t="s">
        <v>9157</v>
      </c>
      <c r="L2369" t="s">
        <v>9158</v>
      </c>
      <c r="M2369">
        <v>0.71333333300000001</v>
      </c>
      <c r="N2369">
        <v>0</v>
      </c>
      <c r="O2369">
        <v>8</v>
      </c>
      <c r="P2369">
        <v>0</v>
      </c>
      <c r="Q2369">
        <v>0</v>
      </c>
      <c r="R2369">
        <v>0</v>
      </c>
      <c r="S2369">
        <v>5.7066670000000004</v>
      </c>
      <c r="T2369">
        <v>0</v>
      </c>
      <c r="U2369">
        <v>0</v>
      </c>
    </row>
    <row r="2370" spans="1:21" x14ac:dyDescent="0.25">
      <c r="A2370" t="s">
        <v>9159</v>
      </c>
      <c r="B2370">
        <v>1</v>
      </c>
      <c r="C2370" t="s">
        <v>78</v>
      </c>
      <c r="D2370" t="s">
        <v>82</v>
      </c>
      <c r="E2370" t="s">
        <v>9160</v>
      </c>
      <c r="F2370" t="s">
        <v>934</v>
      </c>
      <c r="G2370" t="s">
        <v>71</v>
      </c>
      <c r="H2370" t="s">
        <v>136</v>
      </c>
      <c r="I2370" t="s">
        <v>22</v>
      </c>
      <c r="J2370" t="s">
        <v>131</v>
      </c>
      <c r="K2370" t="s">
        <v>9161</v>
      </c>
      <c r="L2370" t="s">
        <v>9162</v>
      </c>
      <c r="M2370">
        <v>1.656666666</v>
      </c>
      <c r="N2370">
        <v>0</v>
      </c>
      <c r="O2370">
        <v>3</v>
      </c>
      <c r="P2370">
        <v>0</v>
      </c>
      <c r="Q2370">
        <v>0</v>
      </c>
      <c r="R2370">
        <v>0</v>
      </c>
      <c r="S2370">
        <v>4.97</v>
      </c>
      <c r="T2370">
        <v>0</v>
      </c>
      <c r="U2370">
        <v>0</v>
      </c>
    </row>
    <row r="2371" spans="1:21" x14ac:dyDescent="0.25">
      <c r="A2371" t="s">
        <v>9163</v>
      </c>
      <c r="B2371">
        <v>1</v>
      </c>
      <c r="C2371" t="s">
        <v>78</v>
      </c>
      <c r="D2371" t="s">
        <v>98</v>
      </c>
      <c r="E2371" t="s">
        <v>9164</v>
      </c>
      <c r="F2371" t="s">
        <v>166</v>
      </c>
      <c r="G2371" t="s">
        <v>72</v>
      </c>
      <c r="H2371" t="s">
        <v>136</v>
      </c>
      <c r="I2371" t="s">
        <v>22</v>
      </c>
      <c r="J2371" t="s">
        <v>131</v>
      </c>
      <c r="K2371" t="s">
        <v>9165</v>
      </c>
      <c r="L2371" t="s">
        <v>9166</v>
      </c>
      <c r="M2371">
        <v>0.91249999999999998</v>
      </c>
      <c r="N2371">
        <v>0</v>
      </c>
      <c r="O2371">
        <v>1029</v>
      </c>
      <c r="P2371">
        <v>23</v>
      </c>
      <c r="Q2371">
        <v>32</v>
      </c>
      <c r="R2371">
        <v>0</v>
      </c>
      <c r="S2371">
        <v>938.96249999999998</v>
      </c>
      <c r="T2371">
        <v>20.987500000000001</v>
      </c>
      <c r="U2371">
        <v>29.2</v>
      </c>
    </row>
    <row r="2372" spans="1:21" x14ac:dyDescent="0.25">
      <c r="A2372" t="s">
        <v>9167</v>
      </c>
      <c r="B2372">
        <v>1</v>
      </c>
      <c r="C2372" t="s">
        <v>78</v>
      </c>
      <c r="D2372" t="s">
        <v>93</v>
      </c>
      <c r="E2372" t="s">
        <v>9168</v>
      </c>
      <c r="F2372" t="s">
        <v>847</v>
      </c>
      <c r="G2372" t="s">
        <v>71</v>
      </c>
      <c r="H2372" t="s">
        <v>136</v>
      </c>
      <c r="I2372" t="s">
        <v>22</v>
      </c>
      <c r="J2372" t="s">
        <v>131</v>
      </c>
      <c r="K2372" t="s">
        <v>9169</v>
      </c>
      <c r="L2372" t="s">
        <v>9170</v>
      </c>
      <c r="M2372">
        <v>7.8938888880000002</v>
      </c>
      <c r="N2372">
        <v>0</v>
      </c>
      <c r="O2372">
        <v>1</v>
      </c>
      <c r="P2372">
        <v>0</v>
      </c>
      <c r="Q2372">
        <v>0</v>
      </c>
      <c r="R2372">
        <v>0</v>
      </c>
      <c r="S2372">
        <v>7.8938889999999997</v>
      </c>
      <c r="T2372">
        <v>0</v>
      </c>
      <c r="U2372">
        <v>0</v>
      </c>
    </row>
    <row r="2373" spans="1:21" x14ac:dyDescent="0.25">
      <c r="A2373" t="s">
        <v>9171</v>
      </c>
      <c r="B2373">
        <v>1</v>
      </c>
      <c r="C2373" t="s">
        <v>78</v>
      </c>
      <c r="D2373" t="s">
        <v>80</v>
      </c>
      <c r="E2373" t="s">
        <v>9172</v>
      </c>
      <c r="F2373" t="s">
        <v>231</v>
      </c>
      <c r="G2373" t="s">
        <v>71</v>
      </c>
      <c r="H2373" t="s">
        <v>136</v>
      </c>
      <c r="I2373" t="s">
        <v>22</v>
      </c>
      <c r="J2373" t="s">
        <v>131</v>
      </c>
      <c r="K2373" t="s">
        <v>9173</v>
      </c>
      <c r="L2373" t="s">
        <v>9174</v>
      </c>
      <c r="M2373">
        <v>1.777222222</v>
      </c>
      <c r="N2373">
        <v>0</v>
      </c>
      <c r="O2373">
        <v>2</v>
      </c>
      <c r="P2373">
        <v>0</v>
      </c>
      <c r="Q2373">
        <v>0</v>
      </c>
      <c r="R2373">
        <v>0</v>
      </c>
      <c r="S2373">
        <v>3.5544440000000002</v>
      </c>
      <c r="T2373">
        <v>0</v>
      </c>
      <c r="U2373">
        <v>0</v>
      </c>
    </row>
    <row r="2374" spans="1:21" x14ac:dyDescent="0.25">
      <c r="A2374" t="s">
        <v>9175</v>
      </c>
      <c r="B2374">
        <v>1</v>
      </c>
      <c r="C2374" t="s">
        <v>78</v>
      </c>
      <c r="D2374" t="s">
        <v>82</v>
      </c>
      <c r="E2374" t="s">
        <v>9176</v>
      </c>
      <c r="F2374" t="s">
        <v>531</v>
      </c>
      <c r="G2374" t="s">
        <v>72</v>
      </c>
      <c r="H2374" t="s">
        <v>136</v>
      </c>
      <c r="I2374" t="s">
        <v>22</v>
      </c>
      <c r="J2374" t="s">
        <v>131</v>
      </c>
      <c r="K2374" t="s">
        <v>9177</v>
      </c>
      <c r="L2374" t="s">
        <v>9178</v>
      </c>
      <c r="M2374">
        <v>0.51611111099999996</v>
      </c>
      <c r="N2374">
        <v>0</v>
      </c>
      <c r="O2374">
        <v>284</v>
      </c>
      <c r="P2374">
        <v>0</v>
      </c>
      <c r="Q2374">
        <v>0</v>
      </c>
      <c r="R2374">
        <v>0</v>
      </c>
      <c r="S2374">
        <v>146.57555600000001</v>
      </c>
      <c r="T2374">
        <v>0</v>
      </c>
      <c r="U2374">
        <v>0</v>
      </c>
    </row>
    <row r="2375" spans="1:21" x14ac:dyDescent="0.25">
      <c r="A2375" t="s">
        <v>9179</v>
      </c>
      <c r="B2375">
        <v>1</v>
      </c>
      <c r="C2375" t="s">
        <v>78</v>
      </c>
      <c r="D2375" t="s">
        <v>80</v>
      </c>
      <c r="E2375" t="s">
        <v>9180</v>
      </c>
      <c r="F2375" t="s">
        <v>247</v>
      </c>
      <c r="G2375" t="s">
        <v>71</v>
      </c>
      <c r="H2375" t="s">
        <v>136</v>
      </c>
      <c r="I2375" t="s">
        <v>22</v>
      </c>
      <c r="J2375" t="s">
        <v>221</v>
      </c>
      <c r="K2375" t="s">
        <v>9181</v>
      </c>
      <c r="L2375" t="s">
        <v>9182</v>
      </c>
      <c r="M2375">
        <v>6.4011111109999996</v>
      </c>
      <c r="N2375">
        <v>0</v>
      </c>
      <c r="O2375">
        <v>42</v>
      </c>
      <c r="P2375">
        <v>0</v>
      </c>
      <c r="Q2375">
        <v>0</v>
      </c>
      <c r="R2375">
        <v>0</v>
      </c>
      <c r="S2375">
        <v>268.84666700000002</v>
      </c>
      <c r="T2375">
        <v>0</v>
      </c>
      <c r="U2375">
        <v>0</v>
      </c>
    </row>
    <row r="2376" spans="1:21" x14ac:dyDescent="0.25">
      <c r="A2376" t="s">
        <v>9183</v>
      </c>
      <c r="B2376">
        <v>1</v>
      </c>
      <c r="C2376" t="s">
        <v>78</v>
      </c>
      <c r="D2376" t="s">
        <v>80</v>
      </c>
      <c r="E2376" t="s">
        <v>9180</v>
      </c>
      <c r="F2376" t="s">
        <v>247</v>
      </c>
      <c r="G2376" t="s">
        <v>71</v>
      </c>
      <c r="H2376" t="s">
        <v>136</v>
      </c>
      <c r="I2376" t="s">
        <v>22</v>
      </c>
      <c r="J2376" t="s">
        <v>221</v>
      </c>
      <c r="K2376" t="s">
        <v>9184</v>
      </c>
      <c r="L2376" t="s">
        <v>9185</v>
      </c>
      <c r="M2376">
        <v>0.709166666</v>
      </c>
      <c r="N2376">
        <v>0</v>
      </c>
      <c r="O2376">
        <v>42</v>
      </c>
      <c r="P2376">
        <v>0</v>
      </c>
      <c r="Q2376">
        <v>0</v>
      </c>
      <c r="R2376">
        <v>0</v>
      </c>
      <c r="S2376">
        <v>29.785</v>
      </c>
      <c r="T2376">
        <v>0</v>
      </c>
      <c r="U2376">
        <v>0</v>
      </c>
    </row>
    <row r="2377" spans="1:21" x14ac:dyDescent="0.25">
      <c r="A2377" t="s">
        <v>9186</v>
      </c>
      <c r="B2377">
        <v>1</v>
      </c>
      <c r="C2377" t="s">
        <v>78</v>
      </c>
      <c r="D2377" t="s">
        <v>101</v>
      </c>
      <c r="E2377" t="s">
        <v>9187</v>
      </c>
      <c r="F2377" t="s">
        <v>296</v>
      </c>
      <c r="G2377" t="s">
        <v>71</v>
      </c>
      <c r="H2377" t="s">
        <v>136</v>
      </c>
      <c r="I2377" t="s">
        <v>22</v>
      </c>
      <c r="J2377" t="s">
        <v>221</v>
      </c>
      <c r="K2377" t="s">
        <v>9188</v>
      </c>
      <c r="L2377" t="s">
        <v>9189</v>
      </c>
      <c r="M2377">
        <v>5.7127777770000003</v>
      </c>
      <c r="N2377">
        <v>0</v>
      </c>
      <c r="O2377">
        <v>52</v>
      </c>
      <c r="P2377">
        <v>0</v>
      </c>
      <c r="Q2377">
        <v>3</v>
      </c>
      <c r="R2377">
        <v>0</v>
      </c>
      <c r="S2377">
        <v>297.06444399999998</v>
      </c>
      <c r="T2377">
        <v>0</v>
      </c>
      <c r="U2377">
        <v>17.138332999999999</v>
      </c>
    </row>
    <row r="2378" spans="1:21" x14ac:dyDescent="0.25">
      <c r="A2378" t="s">
        <v>9190</v>
      </c>
      <c r="B2378">
        <v>1</v>
      </c>
      <c r="C2378" t="s">
        <v>79</v>
      </c>
      <c r="D2378" t="s">
        <v>124</v>
      </c>
      <c r="E2378" t="s">
        <v>9191</v>
      </c>
      <c r="F2378" t="s">
        <v>3351</v>
      </c>
      <c r="G2378" t="s">
        <v>71</v>
      </c>
      <c r="H2378" t="s">
        <v>136</v>
      </c>
      <c r="I2378" t="s">
        <v>22</v>
      </c>
      <c r="J2378" t="s">
        <v>131</v>
      </c>
      <c r="K2378" t="s">
        <v>9192</v>
      </c>
      <c r="L2378" t="s">
        <v>9193</v>
      </c>
      <c r="M2378">
        <v>1.0866666659999999</v>
      </c>
      <c r="N2378">
        <v>0</v>
      </c>
      <c r="O2378">
        <v>11</v>
      </c>
      <c r="P2378">
        <v>0</v>
      </c>
      <c r="Q2378">
        <v>0</v>
      </c>
      <c r="R2378">
        <v>0</v>
      </c>
      <c r="S2378">
        <v>11.953333000000001</v>
      </c>
      <c r="T2378">
        <v>0</v>
      </c>
      <c r="U2378">
        <v>0</v>
      </c>
    </row>
    <row r="2379" spans="1:21" x14ac:dyDescent="0.25">
      <c r="A2379" t="s">
        <v>9194</v>
      </c>
      <c r="B2379">
        <v>1</v>
      </c>
      <c r="C2379" t="s">
        <v>78</v>
      </c>
      <c r="D2379" t="s">
        <v>93</v>
      </c>
      <c r="E2379" t="s">
        <v>9136</v>
      </c>
      <c r="F2379" t="s">
        <v>166</v>
      </c>
      <c r="G2379" t="s">
        <v>72</v>
      </c>
      <c r="H2379" t="s">
        <v>136</v>
      </c>
      <c r="I2379" t="s">
        <v>22</v>
      </c>
      <c r="J2379" t="s">
        <v>131</v>
      </c>
      <c r="K2379" t="s">
        <v>9195</v>
      </c>
      <c r="L2379" t="s">
        <v>9196</v>
      </c>
      <c r="M2379">
        <v>1.0608333329999999</v>
      </c>
      <c r="N2379">
        <v>43</v>
      </c>
      <c r="O2379">
        <v>0</v>
      </c>
      <c r="P2379">
        <v>1</v>
      </c>
      <c r="Q2379">
        <v>0</v>
      </c>
      <c r="R2379">
        <v>45.615833000000002</v>
      </c>
      <c r="S2379">
        <v>0</v>
      </c>
      <c r="T2379">
        <v>1.0608329999999999</v>
      </c>
      <c r="U2379">
        <v>0</v>
      </c>
    </row>
    <row r="2380" spans="1:21" x14ac:dyDescent="0.25">
      <c r="A2380" t="s">
        <v>9197</v>
      </c>
      <c r="B2380">
        <v>1</v>
      </c>
      <c r="C2380" t="s">
        <v>78</v>
      </c>
      <c r="D2380" t="s">
        <v>85</v>
      </c>
      <c r="E2380" t="s">
        <v>9198</v>
      </c>
      <c r="F2380" t="s">
        <v>129</v>
      </c>
      <c r="G2380" t="s">
        <v>72</v>
      </c>
      <c r="H2380" t="s">
        <v>136</v>
      </c>
      <c r="I2380" t="s">
        <v>22</v>
      </c>
      <c r="J2380" t="s">
        <v>131</v>
      </c>
      <c r="K2380" t="s">
        <v>9199</v>
      </c>
      <c r="L2380" t="s">
        <v>9200</v>
      </c>
      <c r="M2380">
        <v>0.15</v>
      </c>
      <c r="N2380">
        <v>0</v>
      </c>
      <c r="O2380">
        <v>4</v>
      </c>
      <c r="P2380">
        <v>0</v>
      </c>
      <c r="Q2380">
        <v>0</v>
      </c>
      <c r="R2380">
        <v>0</v>
      </c>
      <c r="S2380">
        <v>0.6</v>
      </c>
      <c r="T2380">
        <v>0</v>
      </c>
      <c r="U2380">
        <v>0</v>
      </c>
    </row>
    <row r="2381" spans="1:21" x14ac:dyDescent="0.25">
      <c r="A2381" t="s">
        <v>9201</v>
      </c>
      <c r="B2381">
        <v>1</v>
      </c>
      <c r="C2381" t="s">
        <v>78</v>
      </c>
      <c r="D2381" t="s">
        <v>80</v>
      </c>
      <c r="E2381" t="s">
        <v>9202</v>
      </c>
      <c r="F2381" t="s">
        <v>231</v>
      </c>
      <c r="G2381" t="s">
        <v>71</v>
      </c>
      <c r="H2381" t="s">
        <v>136</v>
      </c>
      <c r="I2381" t="s">
        <v>22</v>
      </c>
      <c r="J2381" t="s">
        <v>131</v>
      </c>
      <c r="K2381" t="s">
        <v>9203</v>
      </c>
      <c r="L2381" t="s">
        <v>9204</v>
      </c>
      <c r="M2381">
        <v>1.3386111110000001</v>
      </c>
      <c r="N2381">
        <v>0</v>
      </c>
      <c r="O2381">
        <v>1</v>
      </c>
      <c r="P2381">
        <v>0</v>
      </c>
      <c r="Q2381">
        <v>0</v>
      </c>
      <c r="R2381">
        <v>0</v>
      </c>
      <c r="S2381">
        <v>1.338611</v>
      </c>
      <c r="T2381">
        <v>0</v>
      </c>
      <c r="U2381">
        <v>0</v>
      </c>
    </row>
    <row r="2382" spans="1:21" x14ac:dyDescent="0.25">
      <c r="A2382" t="s">
        <v>9205</v>
      </c>
      <c r="B2382">
        <v>1</v>
      </c>
      <c r="C2382" t="s">
        <v>78</v>
      </c>
      <c r="D2382" t="s">
        <v>80</v>
      </c>
      <c r="E2382" t="s">
        <v>9078</v>
      </c>
      <c r="F2382" t="s">
        <v>247</v>
      </c>
      <c r="G2382" t="s">
        <v>71</v>
      </c>
      <c r="H2382" t="s">
        <v>136</v>
      </c>
      <c r="I2382" t="s">
        <v>22</v>
      </c>
      <c r="J2382" t="s">
        <v>221</v>
      </c>
      <c r="K2382" t="s">
        <v>9206</v>
      </c>
      <c r="L2382" t="s">
        <v>9207</v>
      </c>
      <c r="M2382">
        <v>8.5438888879999997</v>
      </c>
      <c r="N2382">
        <v>0</v>
      </c>
      <c r="O2382">
        <v>148</v>
      </c>
      <c r="P2382">
        <v>0</v>
      </c>
      <c r="Q2382">
        <v>0</v>
      </c>
      <c r="R2382">
        <v>0</v>
      </c>
      <c r="S2382">
        <v>1264.495555</v>
      </c>
      <c r="T2382">
        <v>0</v>
      </c>
      <c r="U2382">
        <v>0</v>
      </c>
    </row>
    <row r="2383" spans="1:21" x14ac:dyDescent="0.25">
      <c r="A2383" t="s">
        <v>9208</v>
      </c>
      <c r="B2383">
        <v>1</v>
      </c>
      <c r="C2383" t="s">
        <v>78</v>
      </c>
      <c r="D2383" t="s">
        <v>80</v>
      </c>
      <c r="E2383" t="s">
        <v>8649</v>
      </c>
      <c r="F2383" t="s">
        <v>247</v>
      </c>
      <c r="G2383" t="s">
        <v>71</v>
      </c>
      <c r="H2383" t="s">
        <v>136</v>
      </c>
      <c r="I2383" t="s">
        <v>22</v>
      </c>
      <c r="J2383" t="s">
        <v>221</v>
      </c>
      <c r="K2383" t="s">
        <v>9209</v>
      </c>
      <c r="L2383" t="s">
        <v>9210</v>
      </c>
      <c r="M2383">
        <v>11.819444444</v>
      </c>
      <c r="N2383">
        <v>0</v>
      </c>
      <c r="O2383">
        <v>369</v>
      </c>
      <c r="P2383">
        <v>0</v>
      </c>
      <c r="Q2383">
        <v>0</v>
      </c>
      <c r="R2383">
        <v>0</v>
      </c>
      <c r="S2383">
        <v>4361.375</v>
      </c>
      <c r="T2383">
        <v>0</v>
      </c>
      <c r="U2383">
        <v>0</v>
      </c>
    </row>
    <row r="2384" spans="1:21" x14ac:dyDescent="0.25">
      <c r="A2384" t="s">
        <v>9211</v>
      </c>
      <c r="B2384">
        <v>1</v>
      </c>
      <c r="C2384" t="s">
        <v>78</v>
      </c>
      <c r="D2384" t="s">
        <v>82</v>
      </c>
      <c r="E2384" t="s">
        <v>9212</v>
      </c>
      <c r="F2384" t="s">
        <v>231</v>
      </c>
      <c r="G2384" t="s">
        <v>71</v>
      </c>
      <c r="H2384" t="s">
        <v>136</v>
      </c>
      <c r="I2384" t="s">
        <v>22</v>
      </c>
      <c r="J2384" t="s">
        <v>131</v>
      </c>
      <c r="K2384" t="s">
        <v>9213</v>
      </c>
      <c r="L2384" t="s">
        <v>9214</v>
      </c>
      <c r="M2384">
        <v>0.643055555</v>
      </c>
      <c r="N2384">
        <v>0</v>
      </c>
      <c r="O2384">
        <v>2</v>
      </c>
      <c r="P2384">
        <v>0</v>
      </c>
      <c r="Q2384">
        <v>0</v>
      </c>
      <c r="R2384">
        <v>0</v>
      </c>
      <c r="S2384">
        <v>1.286111</v>
      </c>
      <c r="T2384">
        <v>0</v>
      </c>
      <c r="U2384">
        <v>0</v>
      </c>
    </row>
    <row r="2385" spans="1:21" x14ac:dyDescent="0.25">
      <c r="A2385" t="s">
        <v>9215</v>
      </c>
      <c r="B2385">
        <v>1</v>
      </c>
      <c r="C2385" t="s">
        <v>78</v>
      </c>
      <c r="D2385" t="s">
        <v>91</v>
      </c>
      <c r="E2385" t="s">
        <v>7763</v>
      </c>
      <c r="F2385" t="s">
        <v>296</v>
      </c>
      <c r="G2385" t="s">
        <v>72</v>
      </c>
      <c r="H2385" t="s">
        <v>136</v>
      </c>
      <c r="I2385" t="s">
        <v>22</v>
      </c>
      <c r="J2385" t="s">
        <v>221</v>
      </c>
      <c r="K2385" t="s">
        <v>9216</v>
      </c>
      <c r="L2385" t="s">
        <v>9217</v>
      </c>
      <c r="M2385">
        <v>0.20305833300000001</v>
      </c>
      <c r="N2385">
        <v>12</v>
      </c>
      <c r="O2385">
        <v>551</v>
      </c>
      <c r="P2385">
        <v>37</v>
      </c>
      <c r="Q2385">
        <v>1287</v>
      </c>
      <c r="R2385">
        <v>2.4367000000000001</v>
      </c>
      <c r="S2385">
        <v>111.885141</v>
      </c>
      <c r="T2385">
        <v>7.5131579999999998</v>
      </c>
      <c r="U2385">
        <v>261.33607499999999</v>
      </c>
    </row>
    <row r="2386" spans="1:21" x14ac:dyDescent="0.25">
      <c r="A2386" t="s">
        <v>9218</v>
      </c>
      <c r="B2386">
        <v>1</v>
      </c>
      <c r="C2386" t="s">
        <v>79</v>
      </c>
      <c r="D2386" t="s">
        <v>108</v>
      </c>
      <c r="E2386" t="s">
        <v>9219</v>
      </c>
      <c r="F2386" t="s">
        <v>231</v>
      </c>
      <c r="G2386" t="s">
        <v>71</v>
      </c>
      <c r="H2386" t="s">
        <v>136</v>
      </c>
      <c r="I2386" t="s">
        <v>22</v>
      </c>
      <c r="J2386" t="s">
        <v>131</v>
      </c>
      <c r="K2386" t="s">
        <v>9220</v>
      </c>
      <c r="L2386" t="s">
        <v>9221</v>
      </c>
      <c r="M2386">
        <v>1.294444444</v>
      </c>
      <c r="N2386">
        <v>0</v>
      </c>
      <c r="O2386">
        <v>1</v>
      </c>
      <c r="P2386">
        <v>0</v>
      </c>
      <c r="Q2386">
        <v>0</v>
      </c>
      <c r="R2386">
        <v>0</v>
      </c>
      <c r="S2386">
        <v>1.2944439999999999</v>
      </c>
      <c r="T2386">
        <v>0</v>
      </c>
      <c r="U2386">
        <v>0</v>
      </c>
    </row>
    <row r="2387" spans="1:21" x14ac:dyDescent="0.25">
      <c r="A2387" t="s">
        <v>9222</v>
      </c>
      <c r="B2387">
        <v>1</v>
      </c>
      <c r="C2387" t="s">
        <v>78</v>
      </c>
      <c r="D2387" t="s">
        <v>82</v>
      </c>
      <c r="E2387" t="s">
        <v>9223</v>
      </c>
      <c r="F2387" t="s">
        <v>231</v>
      </c>
      <c r="G2387" t="s">
        <v>71</v>
      </c>
      <c r="H2387" t="s">
        <v>136</v>
      </c>
      <c r="I2387" t="s">
        <v>22</v>
      </c>
      <c r="J2387" t="s">
        <v>131</v>
      </c>
      <c r="K2387" t="s">
        <v>9224</v>
      </c>
      <c r="L2387" t="s">
        <v>9225</v>
      </c>
      <c r="M2387">
        <v>0.83166666600000005</v>
      </c>
      <c r="N2387">
        <v>0</v>
      </c>
      <c r="O2387">
        <v>3</v>
      </c>
      <c r="P2387">
        <v>0</v>
      </c>
      <c r="Q2387">
        <v>0</v>
      </c>
      <c r="R2387">
        <v>0</v>
      </c>
      <c r="S2387">
        <v>2.4950000000000001</v>
      </c>
      <c r="T2387">
        <v>0</v>
      </c>
      <c r="U2387">
        <v>0</v>
      </c>
    </row>
    <row r="2388" spans="1:21" x14ac:dyDescent="0.25">
      <c r="A2388" t="s">
        <v>9226</v>
      </c>
      <c r="B2388">
        <v>1</v>
      </c>
      <c r="C2388" t="s">
        <v>78</v>
      </c>
      <c r="D2388" t="s">
        <v>96</v>
      </c>
      <c r="E2388" t="s">
        <v>9227</v>
      </c>
      <c r="F2388" t="s">
        <v>166</v>
      </c>
      <c r="G2388" t="s">
        <v>72</v>
      </c>
      <c r="H2388" t="s">
        <v>136</v>
      </c>
      <c r="I2388" t="s">
        <v>22</v>
      </c>
      <c r="J2388" t="s">
        <v>131</v>
      </c>
      <c r="K2388" t="s">
        <v>9228</v>
      </c>
      <c r="L2388" t="s">
        <v>9229</v>
      </c>
      <c r="M2388">
        <v>0.65138888800000005</v>
      </c>
      <c r="N2388">
        <v>6</v>
      </c>
      <c r="O2388">
        <v>1387</v>
      </c>
      <c r="P2388">
        <v>0</v>
      </c>
      <c r="Q2388">
        <v>52</v>
      </c>
      <c r="R2388">
        <v>3.9083329999999998</v>
      </c>
      <c r="S2388">
        <v>903.47638800000004</v>
      </c>
      <c r="T2388">
        <v>0</v>
      </c>
      <c r="U2388">
        <v>33.872222000000001</v>
      </c>
    </row>
    <row r="2389" spans="1:21" x14ac:dyDescent="0.25">
      <c r="A2389" t="s">
        <v>9230</v>
      </c>
      <c r="B2389">
        <v>1</v>
      </c>
      <c r="C2389" t="s">
        <v>78</v>
      </c>
      <c r="D2389" t="s">
        <v>101</v>
      </c>
      <c r="E2389" t="s">
        <v>9231</v>
      </c>
      <c r="F2389" t="s">
        <v>231</v>
      </c>
      <c r="G2389" t="s">
        <v>71</v>
      </c>
      <c r="H2389" t="s">
        <v>136</v>
      </c>
      <c r="I2389" t="s">
        <v>22</v>
      </c>
      <c r="J2389" t="s">
        <v>131</v>
      </c>
      <c r="K2389" t="s">
        <v>9232</v>
      </c>
      <c r="L2389" t="s">
        <v>9233</v>
      </c>
      <c r="M2389">
        <v>0.94194444399999999</v>
      </c>
      <c r="N2389">
        <v>0</v>
      </c>
      <c r="O2389">
        <v>0</v>
      </c>
      <c r="P2389">
        <v>0</v>
      </c>
      <c r="Q2389">
        <v>1</v>
      </c>
      <c r="R2389">
        <v>0</v>
      </c>
      <c r="S2389">
        <v>0</v>
      </c>
      <c r="T2389">
        <v>0</v>
      </c>
      <c r="U2389">
        <v>0.941944</v>
      </c>
    </row>
    <row r="2390" spans="1:21" x14ac:dyDescent="0.25">
      <c r="A2390" t="s">
        <v>9234</v>
      </c>
      <c r="B2390">
        <v>1</v>
      </c>
      <c r="C2390" t="s">
        <v>78</v>
      </c>
      <c r="D2390" t="s">
        <v>80</v>
      </c>
      <c r="E2390" t="s">
        <v>9235</v>
      </c>
      <c r="F2390" t="s">
        <v>231</v>
      </c>
      <c r="G2390" t="s">
        <v>71</v>
      </c>
      <c r="H2390" t="s">
        <v>136</v>
      </c>
      <c r="I2390" t="s">
        <v>22</v>
      </c>
      <c r="J2390" t="s">
        <v>131</v>
      </c>
      <c r="K2390" t="s">
        <v>9236</v>
      </c>
      <c r="L2390" t="s">
        <v>9237</v>
      </c>
      <c r="M2390">
        <v>3.3194444440000002</v>
      </c>
      <c r="N2390">
        <v>0</v>
      </c>
      <c r="O2390">
        <v>1</v>
      </c>
      <c r="P2390">
        <v>0</v>
      </c>
      <c r="Q2390">
        <v>0</v>
      </c>
      <c r="R2390">
        <v>0</v>
      </c>
      <c r="S2390">
        <v>3.3194439999999998</v>
      </c>
      <c r="T2390">
        <v>0</v>
      </c>
      <c r="U2390">
        <v>0</v>
      </c>
    </row>
    <row r="2391" spans="1:21" x14ac:dyDescent="0.25">
      <c r="A2391" t="s">
        <v>9238</v>
      </c>
      <c r="B2391">
        <v>1</v>
      </c>
      <c r="C2391" t="s">
        <v>78</v>
      </c>
      <c r="D2391" t="s">
        <v>80</v>
      </c>
      <c r="E2391" t="s">
        <v>9239</v>
      </c>
      <c r="F2391" t="s">
        <v>231</v>
      </c>
      <c r="G2391" t="s">
        <v>71</v>
      </c>
      <c r="H2391" t="s">
        <v>136</v>
      </c>
      <c r="I2391" t="s">
        <v>22</v>
      </c>
      <c r="J2391" t="s">
        <v>131</v>
      </c>
      <c r="K2391" t="s">
        <v>9240</v>
      </c>
      <c r="L2391" t="s">
        <v>9241</v>
      </c>
      <c r="M2391">
        <v>2.1297222219999998</v>
      </c>
      <c r="N2391">
        <v>0</v>
      </c>
      <c r="O2391">
        <v>1</v>
      </c>
      <c r="P2391">
        <v>0</v>
      </c>
      <c r="Q2391">
        <v>0</v>
      </c>
      <c r="R2391">
        <v>0</v>
      </c>
      <c r="S2391">
        <v>2.1297220000000001</v>
      </c>
      <c r="T2391">
        <v>0</v>
      </c>
      <c r="U2391">
        <v>0</v>
      </c>
    </row>
    <row r="2392" spans="1:21" x14ac:dyDescent="0.25">
      <c r="A2392" t="s">
        <v>9242</v>
      </c>
      <c r="B2392">
        <v>1</v>
      </c>
      <c r="C2392" t="s">
        <v>78</v>
      </c>
      <c r="D2392" t="s">
        <v>101</v>
      </c>
      <c r="E2392" t="s">
        <v>9243</v>
      </c>
      <c r="F2392" t="s">
        <v>313</v>
      </c>
      <c r="G2392" t="s">
        <v>71</v>
      </c>
      <c r="H2392" t="s">
        <v>136</v>
      </c>
      <c r="I2392" t="s">
        <v>22</v>
      </c>
      <c r="J2392" t="s">
        <v>131</v>
      </c>
      <c r="K2392" t="s">
        <v>9244</v>
      </c>
      <c r="L2392" t="s">
        <v>9245</v>
      </c>
      <c r="M2392">
        <v>1.029722222</v>
      </c>
      <c r="N2392">
        <v>0</v>
      </c>
      <c r="O2392">
        <v>0</v>
      </c>
      <c r="P2392">
        <v>0</v>
      </c>
      <c r="Q2392">
        <v>7</v>
      </c>
      <c r="R2392">
        <v>0</v>
      </c>
      <c r="S2392">
        <v>0</v>
      </c>
      <c r="T2392">
        <v>0</v>
      </c>
      <c r="U2392">
        <v>7.208056</v>
      </c>
    </row>
    <row r="2393" spans="1:21" x14ac:dyDescent="0.25">
      <c r="A2393" t="s">
        <v>9246</v>
      </c>
      <c r="B2393">
        <v>1</v>
      </c>
      <c r="C2393" t="s">
        <v>79</v>
      </c>
      <c r="D2393" t="s">
        <v>123</v>
      </c>
      <c r="E2393" t="s">
        <v>9247</v>
      </c>
      <c r="F2393" t="s">
        <v>1685</v>
      </c>
      <c r="G2393" t="s">
        <v>71</v>
      </c>
      <c r="H2393" t="s">
        <v>136</v>
      </c>
      <c r="I2393" t="s">
        <v>22</v>
      </c>
      <c r="J2393" t="s">
        <v>131</v>
      </c>
      <c r="K2393" t="s">
        <v>9248</v>
      </c>
      <c r="L2393" t="s">
        <v>9249</v>
      </c>
      <c r="M2393">
        <v>1.123611111</v>
      </c>
      <c r="N2393">
        <v>0</v>
      </c>
      <c r="O2393">
        <v>13</v>
      </c>
      <c r="P2393">
        <v>0</v>
      </c>
      <c r="Q2393">
        <v>0</v>
      </c>
      <c r="R2393">
        <v>0</v>
      </c>
      <c r="S2393">
        <v>14.606944</v>
      </c>
      <c r="T2393">
        <v>0</v>
      </c>
      <c r="U2393">
        <v>0</v>
      </c>
    </row>
    <row r="2394" spans="1:21" x14ac:dyDescent="0.25">
      <c r="A2394" t="s">
        <v>9250</v>
      </c>
      <c r="B2394">
        <v>1</v>
      </c>
      <c r="C2394" t="s">
        <v>78</v>
      </c>
      <c r="D2394" t="s">
        <v>91</v>
      </c>
      <c r="E2394" t="s">
        <v>9251</v>
      </c>
      <c r="F2394" t="s">
        <v>2201</v>
      </c>
      <c r="G2394" t="s">
        <v>72</v>
      </c>
      <c r="H2394" t="s">
        <v>136</v>
      </c>
      <c r="I2394" t="s">
        <v>22</v>
      </c>
      <c r="J2394" t="s">
        <v>221</v>
      </c>
      <c r="K2394" t="s">
        <v>9252</v>
      </c>
      <c r="L2394" t="s">
        <v>9253</v>
      </c>
      <c r="M2394">
        <v>2.5566666659999999</v>
      </c>
      <c r="N2394">
        <v>7</v>
      </c>
      <c r="O2394">
        <v>26</v>
      </c>
      <c r="P2394">
        <v>31</v>
      </c>
      <c r="Q2394">
        <v>557</v>
      </c>
      <c r="R2394">
        <v>17.896667000000001</v>
      </c>
      <c r="S2394">
        <v>66.473332999999997</v>
      </c>
      <c r="T2394">
        <v>79.256666999999993</v>
      </c>
      <c r="U2394">
        <v>1424.0633330000001</v>
      </c>
    </row>
    <row r="2395" spans="1:21" x14ac:dyDescent="0.25">
      <c r="A2395" t="s">
        <v>9254</v>
      </c>
      <c r="B2395">
        <v>1</v>
      </c>
      <c r="C2395" t="s">
        <v>78</v>
      </c>
      <c r="D2395" t="s">
        <v>91</v>
      </c>
      <c r="E2395" t="s">
        <v>1191</v>
      </c>
      <c r="F2395" t="s">
        <v>296</v>
      </c>
      <c r="G2395" t="s">
        <v>72</v>
      </c>
      <c r="H2395" t="s">
        <v>136</v>
      </c>
      <c r="I2395" t="s">
        <v>22</v>
      </c>
      <c r="J2395" t="s">
        <v>221</v>
      </c>
      <c r="K2395" t="s">
        <v>9255</v>
      </c>
      <c r="L2395" t="s">
        <v>9256</v>
      </c>
      <c r="M2395">
        <v>2.1516666660000001</v>
      </c>
      <c r="N2395">
        <v>0</v>
      </c>
      <c r="O2395">
        <v>4136</v>
      </c>
      <c r="P2395">
        <v>0</v>
      </c>
      <c r="Q2395">
        <v>5</v>
      </c>
      <c r="R2395">
        <v>0</v>
      </c>
      <c r="S2395">
        <v>8899.2933310000008</v>
      </c>
      <c r="T2395">
        <v>0</v>
      </c>
      <c r="U2395">
        <v>10.758333</v>
      </c>
    </row>
    <row r="2396" spans="1:21" x14ac:dyDescent="0.25">
      <c r="A2396" t="s">
        <v>9257</v>
      </c>
      <c r="B2396">
        <v>1</v>
      </c>
      <c r="C2396" t="s">
        <v>78</v>
      </c>
      <c r="D2396" t="s">
        <v>102</v>
      </c>
      <c r="E2396" t="s">
        <v>9258</v>
      </c>
      <c r="F2396" t="s">
        <v>362</v>
      </c>
      <c r="G2396" t="s">
        <v>71</v>
      </c>
      <c r="H2396" t="s">
        <v>136</v>
      </c>
      <c r="I2396" t="s">
        <v>22</v>
      </c>
      <c r="J2396" t="s">
        <v>131</v>
      </c>
      <c r="K2396" t="s">
        <v>9259</v>
      </c>
      <c r="L2396" t="s">
        <v>9260</v>
      </c>
      <c r="M2396">
        <v>0.200297222</v>
      </c>
      <c r="N2396">
        <v>0</v>
      </c>
      <c r="O2396">
        <v>388</v>
      </c>
      <c r="P2396">
        <v>0</v>
      </c>
      <c r="Q2396">
        <v>14</v>
      </c>
      <c r="R2396">
        <v>0</v>
      </c>
      <c r="S2396">
        <v>77.715322</v>
      </c>
      <c r="T2396">
        <v>0</v>
      </c>
      <c r="U2396">
        <v>2.8041610000000001</v>
      </c>
    </row>
    <row r="2397" spans="1:21" x14ac:dyDescent="0.25">
      <c r="A2397" t="s">
        <v>9261</v>
      </c>
      <c r="B2397">
        <v>1</v>
      </c>
      <c r="C2397" t="s">
        <v>78</v>
      </c>
      <c r="D2397" t="s">
        <v>88</v>
      </c>
      <c r="E2397" t="s">
        <v>9262</v>
      </c>
      <c r="F2397" t="s">
        <v>934</v>
      </c>
      <c r="G2397" t="s">
        <v>71</v>
      </c>
      <c r="H2397" t="s">
        <v>136</v>
      </c>
      <c r="I2397" t="s">
        <v>22</v>
      </c>
      <c r="J2397" t="s">
        <v>131</v>
      </c>
      <c r="K2397" t="s">
        <v>9263</v>
      </c>
      <c r="L2397" t="s">
        <v>9264</v>
      </c>
      <c r="M2397">
        <v>2.406111111</v>
      </c>
      <c r="N2397">
        <v>0</v>
      </c>
      <c r="O2397">
        <v>7</v>
      </c>
      <c r="P2397">
        <v>0</v>
      </c>
      <c r="Q2397">
        <v>0</v>
      </c>
      <c r="R2397">
        <v>0</v>
      </c>
      <c r="S2397">
        <v>16.842777999999999</v>
      </c>
      <c r="T2397">
        <v>0</v>
      </c>
      <c r="U2397">
        <v>0</v>
      </c>
    </row>
    <row r="2398" spans="1:21" x14ac:dyDescent="0.25">
      <c r="A2398" t="s">
        <v>9265</v>
      </c>
      <c r="B2398">
        <v>1</v>
      </c>
      <c r="C2398" t="s">
        <v>78</v>
      </c>
      <c r="D2398" t="s">
        <v>80</v>
      </c>
      <c r="E2398" t="s">
        <v>9266</v>
      </c>
      <c r="F2398" t="s">
        <v>231</v>
      </c>
      <c r="G2398" t="s">
        <v>71</v>
      </c>
      <c r="H2398" t="s">
        <v>136</v>
      </c>
      <c r="I2398" t="s">
        <v>22</v>
      </c>
      <c r="J2398" t="s">
        <v>131</v>
      </c>
      <c r="K2398" t="s">
        <v>9267</v>
      </c>
      <c r="L2398" t="s">
        <v>9268</v>
      </c>
      <c r="M2398">
        <v>1.0674999999999999</v>
      </c>
      <c r="N2398">
        <v>0</v>
      </c>
      <c r="O2398">
        <v>1</v>
      </c>
      <c r="P2398">
        <v>0</v>
      </c>
      <c r="Q2398">
        <v>0</v>
      </c>
      <c r="R2398">
        <v>0</v>
      </c>
      <c r="S2398">
        <v>1.0674999999999999</v>
      </c>
      <c r="T2398">
        <v>0</v>
      </c>
      <c r="U2398">
        <v>0</v>
      </c>
    </row>
    <row r="2399" spans="1:21" x14ac:dyDescent="0.25">
      <c r="A2399" t="s">
        <v>9269</v>
      </c>
      <c r="B2399">
        <v>1</v>
      </c>
      <c r="C2399" t="s">
        <v>78</v>
      </c>
      <c r="D2399" t="s">
        <v>88</v>
      </c>
      <c r="E2399" t="s">
        <v>9270</v>
      </c>
      <c r="F2399" t="s">
        <v>231</v>
      </c>
      <c r="G2399" t="s">
        <v>71</v>
      </c>
      <c r="H2399" t="s">
        <v>136</v>
      </c>
      <c r="I2399" t="s">
        <v>22</v>
      </c>
      <c r="J2399" t="s">
        <v>131</v>
      </c>
      <c r="K2399" t="s">
        <v>9271</v>
      </c>
      <c r="L2399" t="s">
        <v>9272</v>
      </c>
      <c r="M2399">
        <v>6.7286111110000002</v>
      </c>
      <c r="N2399">
        <v>0</v>
      </c>
      <c r="O2399">
        <v>5</v>
      </c>
      <c r="P2399">
        <v>0</v>
      </c>
      <c r="Q2399">
        <v>0</v>
      </c>
      <c r="R2399">
        <v>0</v>
      </c>
      <c r="S2399">
        <v>33.643056000000001</v>
      </c>
      <c r="T2399">
        <v>0</v>
      </c>
      <c r="U2399">
        <v>0</v>
      </c>
    </row>
    <row r="2400" spans="1:21" x14ac:dyDescent="0.25">
      <c r="A2400" t="s">
        <v>9273</v>
      </c>
      <c r="B2400">
        <v>1</v>
      </c>
      <c r="C2400" t="s">
        <v>79</v>
      </c>
      <c r="D2400" t="s">
        <v>123</v>
      </c>
      <c r="E2400" t="s">
        <v>9274</v>
      </c>
      <c r="F2400" t="s">
        <v>313</v>
      </c>
      <c r="G2400" t="s">
        <v>71</v>
      </c>
      <c r="H2400" t="s">
        <v>136</v>
      </c>
      <c r="I2400" t="s">
        <v>22</v>
      </c>
      <c r="J2400" t="s">
        <v>131</v>
      </c>
      <c r="K2400" t="s">
        <v>9275</v>
      </c>
      <c r="L2400" t="s">
        <v>9276</v>
      </c>
      <c r="M2400">
        <v>0.35249999999999998</v>
      </c>
      <c r="N2400">
        <v>0</v>
      </c>
      <c r="O2400">
        <v>0</v>
      </c>
      <c r="P2400">
        <v>0</v>
      </c>
      <c r="Q2400">
        <v>6</v>
      </c>
      <c r="R2400">
        <v>0</v>
      </c>
      <c r="S2400">
        <v>0</v>
      </c>
      <c r="T2400">
        <v>0</v>
      </c>
      <c r="U2400">
        <v>2.1150000000000002</v>
      </c>
    </row>
    <row r="2401" spans="1:21" x14ac:dyDescent="0.25">
      <c r="A2401" t="s">
        <v>9277</v>
      </c>
      <c r="B2401">
        <v>1</v>
      </c>
      <c r="C2401" t="s">
        <v>79</v>
      </c>
      <c r="D2401" t="s">
        <v>123</v>
      </c>
      <c r="E2401" t="s">
        <v>9278</v>
      </c>
      <c r="F2401" t="s">
        <v>934</v>
      </c>
      <c r="G2401" t="s">
        <v>71</v>
      </c>
      <c r="H2401" t="s">
        <v>136</v>
      </c>
      <c r="I2401" t="s">
        <v>22</v>
      </c>
      <c r="J2401" t="s">
        <v>131</v>
      </c>
      <c r="K2401" t="s">
        <v>9279</v>
      </c>
      <c r="L2401" t="s">
        <v>9280</v>
      </c>
      <c r="M2401">
        <v>1.375277777</v>
      </c>
      <c r="N2401">
        <v>0</v>
      </c>
      <c r="O2401">
        <v>0</v>
      </c>
      <c r="P2401">
        <v>0</v>
      </c>
      <c r="Q2401">
        <v>1</v>
      </c>
      <c r="R2401">
        <v>0</v>
      </c>
      <c r="S2401">
        <v>0</v>
      </c>
      <c r="T2401">
        <v>0</v>
      </c>
      <c r="U2401">
        <v>1.375278</v>
      </c>
    </row>
    <row r="2402" spans="1:21" x14ac:dyDescent="0.25">
      <c r="A2402" t="s">
        <v>9281</v>
      </c>
      <c r="B2402">
        <v>1</v>
      </c>
      <c r="C2402" t="s">
        <v>79</v>
      </c>
      <c r="D2402" t="s">
        <v>113</v>
      </c>
      <c r="E2402" t="s">
        <v>9282</v>
      </c>
      <c r="F2402" t="s">
        <v>166</v>
      </c>
      <c r="G2402" t="s">
        <v>72</v>
      </c>
      <c r="H2402" t="s">
        <v>136</v>
      </c>
      <c r="I2402" t="s">
        <v>22</v>
      </c>
      <c r="J2402" t="s">
        <v>131</v>
      </c>
      <c r="K2402" t="s">
        <v>9283</v>
      </c>
      <c r="L2402" t="s">
        <v>9284</v>
      </c>
      <c r="M2402">
        <v>0.26027777699999999</v>
      </c>
      <c r="N2402">
        <v>6</v>
      </c>
      <c r="O2402">
        <v>0</v>
      </c>
      <c r="P2402">
        <v>41</v>
      </c>
      <c r="Q2402">
        <v>528</v>
      </c>
      <c r="R2402">
        <v>1.5616669999999999</v>
      </c>
      <c r="S2402">
        <v>0</v>
      </c>
      <c r="T2402">
        <v>10.671389</v>
      </c>
      <c r="U2402">
        <v>137.42666600000001</v>
      </c>
    </row>
    <row r="2403" spans="1:21" x14ac:dyDescent="0.25">
      <c r="A2403" t="s">
        <v>9285</v>
      </c>
      <c r="B2403">
        <v>1</v>
      </c>
      <c r="C2403" t="s">
        <v>78</v>
      </c>
      <c r="D2403" t="s">
        <v>80</v>
      </c>
      <c r="E2403" t="s">
        <v>9286</v>
      </c>
      <c r="F2403" t="s">
        <v>231</v>
      </c>
      <c r="G2403" t="s">
        <v>71</v>
      </c>
      <c r="H2403" t="s">
        <v>136</v>
      </c>
      <c r="I2403" t="s">
        <v>22</v>
      </c>
      <c r="J2403" t="s">
        <v>131</v>
      </c>
      <c r="K2403" t="s">
        <v>9287</v>
      </c>
      <c r="L2403" t="s">
        <v>9288</v>
      </c>
      <c r="M2403">
        <v>3.3569444439999998</v>
      </c>
      <c r="N2403">
        <v>0</v>
      </c>
      <c r="O2403">
        <v>1</v>
      </c>
      <c r="P2403">
        <v>0</v>
      </c>
      <c r="Q2403">
        <v>0</v>
      </c>
      <c r="R2403">
        <v>0</v>
      </c>
      <c r="S2403">
        <v>3.3569439999999999</v>
      </c>
      <c r="T2403">
        <v>0</v>
      </c>
      <c r="U2403">
        <v>0</v>
      </c>
    </row>
    <row r="2404" spans="1:21" x14ac:dyDescent="0.25">
      <c r="A2404" t="s">
        <v>9289</v>
      </c>
      <c r="B2404">
        <v>1</v>
      </c>
      <c r="C2404" t="s">
        <v>78</v>
      </c>
      <c r="D2404" t="s">
        <v>98</v>
      </c>
      <c r="E2404" t="s">
        <v>9290</v>
      </c>
      <c r="F2404" t="s">
        <v>921</v>
      </c>
      <c r="G2404" t="s">
        <v>71</v>
      </c>
      <c r="H2404" t="s">
        <v>136</v>
      </c>
      <c r="I2404" t="s">
        <v>22</v>
      </c>
      <c r="J2404" t="s">
        <v>131</v>
      </c>
      <c r="K2404" t="s">
        <v>9291</v>
      </c>
      <c r="L2404" t="s">
        <v>9292</v>
      </c>
      <c r="M2404">
        <v>4.2402777770000002</v>
      </c>
      <c r="N2404">
        <v>0</v>
      </c>
      <c r="O2404">
        <v>336</v>
      </c>
      <c r="P2404">
        <v>0</v>
      </c>
      <c r="Q2404">
        <v>0</v>
      </c>
      <c r="R2404">
        <v>0</v>
      </c>
      <c r="S2404">
        <v>1424.7333329999999</v>
      </c>
      <c r="T2404">
        <v>0</v>
      </c>
      <c r="U2404">
        <v>0</v>
      </c>
    </row>
    <row r="2405" spans="1:21" x14ac:dyDescent="0.25">
      <c r="A2405" t="s">
        <v>9293</v>
      </c>
      <c r="B2405">
        <v>1</v>
      </c>
      <c r="C2405" t="s">
        <v>78</v>
      </c>
      <c r="D2405" t="s">
        <v>82</v>
      </c>
      <c r="E2405" t="s">
        <v>9294</v>
      </c>
      <c r="F2405" t="s">
        <v>847</v>
      </c>
      <c r="G2405" t="s">
        <v>71</v>
      </c>
      <c r="H2405" t="s">
        <v>136</v>
      </c>
      <c r="I2405" t="s">
        <v>22</v>
      </c>
      <c r="J2405" t="s">
        <v>131</v>
      </c>
      <c r="K2405" t="s">
        <v>9295</v>
      </c>
      <c r="L2405" t="s">
        <v>9296</v>
      </c>
      <c r="M2405">
        <v>2.860833333</v>
      </c>
      <c r="N2405">
        <v>0</v>
      </c>
      <c r="O2405">
        <v>5</v>
      </c>
      <c r="P2405">
        <v>0</v>
      </c>
      <c r="Q2405">
        <v>0</v>
      </c>
      <c r="R2405">
        <v>0</v>
      </c>
      <c r="S2405">
        <v>14.304167</v>
      </c>
      <c r="T2405">
        <v>0</v>
      </c>
      <c r="U2405">
        <v>0</v>
      </c>
    </row>
    <row r="2406" spans="1:21" x14ac:dyDescent="0.25">
      <c r="A2406" t="s">
        <v>9297</v>
      </c>
      <c r="B2406">
        <v>1</v>
      </c>
      <c r="C2406" t="s">
        <v>78</v>
      </c>
      <c r="D2406" t="s">
        <v>82</v>
      </c>
      <c r="E2406" t="s">
        <v>9298</v>
      </c>
      <c r="F2406" t="s">
        <v>313</v>
      </c>
      <c r="G2406" t="s">
        <v>71</v>
      </c>
      <c r="H2406" t="s">
        <v>136</v>
      </c>
      <c r="I2406" t="s">
        <v>22</v>
      </c>
      <c r="J2406" t="s">
        <v>131</v>
      </c>
      <c r="K2406" t="s">
        <v>9299</v>
      </c>
      <c r="L2406" t="s">
        <v>9300</v>
      </c>
      <c r="M2406">
        <v>2.0158333329999998</v>
      </c>
      <c r="N2406">
        <v>0</v>
      </c>
      <c r="O2406">
        <v>196</v>
      </c>
      <c r="P2406">
        <v>0</v>
      </c>
      <c r="Q2406">
        <v>0</v>
      </c>
      <c r="R2406">
        <v>0</v>
      </c>
      <c r="S2406">
        <v>395.10333300000002</v>
      </c>
      <c r="T2406">
        <v>0</v>
      </c>
      <c r="U2406">
        <v>0</v>
      </c>
    </row>
    <row r="2407" spans="1:21" x14ac:dyDescent="0.25">
      <c r="A2407" t="s">
        <v>9301</v>
      </c>
      <c r="B2407">
        <v>1</v>
      </c>
      <c r="C2407" t="s">
        <v>78</v>
      </c>
      <c r="D2407" t="s">
        <v>80</v>
      </c>
      <c r="E2407" t="s">
        <v>9302</v>
      </c>
      <c r="F2407" t="s">
        <v>362</v>
      </c>
      <c r="G2407" t="s">
        <v>71</v>
      </c>
      <c r="H2407" t="s">
        <v>136</v>
      </c>
      <c r="I2407" t="s">
        <v>22</v>
      </c>
      <c r="J2407" t="s">
        <v>131</v>
      </c>
      <c r="K2407" t="s">
        <v>9303</v>
      </c>
      <c r="L2407" t="s">
        <v>9304</v>
      </c>
      <c r="M2407">
        <v>0.328055555</v>
      </c>
      <c r="N2407">
        <v>0</v>
      </c>
      <c r="O2407">
        <v>296</v>
      </c>
      <c r="P2407">
        <v>0</v>
      </c>
      <c r="Q2407">
        <v>0</v>
      </c>
      <c r="R2407">
        <v>0</v>
      </c>
      <c r="S2407">
        <v>97.104444000000001</v>
      </c>
      <c r="T2407">
        <v>0</v>
      </c>
      <c r="U2407">
        <v>0</v>
      </c>
    </row>
    <row r="2408" spans="1:21" x14ac:dyDescent="0.25">
      <c r="A2408" t="s">
        <v>9305</v>
      </c>
      <c r="B2408">
        <v>1</v>
      </c>
      <c r="C2408" t="s">
        <v>78</v>
      </c>
      <c r="D2408" t="s">
        <v>80</v>
      </c>
      <c r="E2408" t="s">
        <v>9306</v>
      </c>
      <c r="F2408" t="s">
        <v>1685</v>
      </c>
      <c r="G2408" t="s">
        <v>71</v>
      </c>
      <c r="H2408" t="s">
        <v>136</v>
      </c>
      <c r="I2408" t="s">
        <v>22</v>
      </c>
      <c r="J2408" t="s">
        <v>131</v>
      </c>
      <c r="K2408" t="s">
        <v>9307</v>
      </c>
      <c r="L2408" t="s">
        <v>9308</v>
      </c>
      <c r="M2408">
        <v>1.1922222220000001</v>
      </c>
      <c r="N2408">
        <v>0</v>
      </c>
      <c r="O2408">
        <v>286</v>
      </c>
      <c r="P2408">
        <v>0</v>
      </c>
      <c r="Q2408">
        <v>0</v>
      </c>
      <c r="R2408">
        <v>0</v>
      </c>
      <c r="S2408">
        <v>340.97555499999999</v>
      </c>
      <c r="T2408">
        <v>0</v>
      </c>
      <c r="U2408">
        <v>0</v>
      </c>
    </row>
    <row r="2409" spans="1:21" x14ac:dyDescent="0.25">
      <c r="A2409" t="s">
        <v>9309</v>
      </c>
      <c r="B2409">
        <v>1</v>
      </c>
      <c r="C2409" t="s">
        <v>78</v>
      </c>
      <c r="D2409" t="s">
        <v>101</v>
      </c>
      <c r="E2409" t="s">
        <v>9310</v>
      </c>
      <c r="F2409" t="s">
        <v>892</v>
      </c>
      <c r="G2409" t="s">
        <v>71</v>
      </c>
      <c r="H2409" t="s">
        <v>136</v>
      </c>
      <c r="I2409" t="s">
        <v>22</v>
      </c>
      <c r="J2409" t="s">
        <v>131</v>
      </c>
      <c r="K2409" t="s">
        <v>9311</v>
      </c>
      <c r="L2409" t="s">
        <v>9312</v>
      </c>
      <c r="M2409">
        <v>0.78611111099999997</v>
      </c>
      <c r="N2409">
        <v>0</v>
      </c>
      <c r="O2409">
        <v>287</v>
      </c>
      <c r="P2409">
        <v>0</v>
      </c>
      <c r="Q2409">
        <v>0</v>
      </c>
      <c r="R2409">
        <v>0</v>
      </c>
      <c r="S2409">
        <v>225.613889</v>
      </c>
      <c r="T2409">
        <v>0</v>
      </c>
      <c r="U2409">
        <v>0</v>
      </c>
    </row>
    <row r="2410" spans="1:21" x14ac:dyDescent="0.25">
      <c r="A2410" t="s">
        <v>9313</v>
      </c>
      <c r="B2410">
        <v>1</v>
      </c>
      <c r="C2410" t="s">
        <v>79</v>
      </c>
      <c r="D2410" t="s">
        <v>108</v>
      </c>
      <c r="E2410" t="s">
        <v>9314</v>
      </c>
      <c r="F2410" t="s">
        <v>231</v>
      </c>
      <c r="G2410" t="s">
        <v>71</v>
      </c>
      <c r="H2410" t="s">
        <v>136</v>
      </c>
      <c r="I2410" t="s">
        <v>22</v>
      </c>
      <c r="J2410" t="s">
        <v>131</v>
      </c>
      <c r="K2410" t="s">
        <v>9315</v>
      </c>
      <c r="L2410" t="s">
        <v>9316</v>
      </c>
      <c r="M2410">
        <v>2.0361111109999999</v>
      </c>
      <c r="N2410">
        <v>0</v>
      </c>
      <c r="O2410">
        <v>1</v>
      </c>
      <c r="P2410">
        <v>0</v>
      </c>
      <c r="Q2410">
        <v>0</v>
      </c>
      <c r="R2410">
        <v>0</v>
      </c>
      <c r="S2410">
        <v>2.036111</v>
      </c>
      <c r="T2410">
        <v>0</v>
      </c>
      <c r="U2410">
        <v>0</v>
      </c>
    </row>
    <row r="2411" spans="1:21" x14ac:dyDescent="0.25">
      <c r="A2411" t="s">
        <v>9317</v>
      </c>
      <c r="B2411">
        <v>1</v>
      </c>
      <c r="C2411" t="s">
        <v>78</v>
      </c>
      <c r="D2411" t="s">
        <v>85</v>
      </c>
      <c r="E2411" t="s">
        <v>9318</v>
      </c>
      <c r="F2411" t="s">
        <v>231</v>
      </c>
      <c r="G2411" t="s">
        <v>71</v>
      </c>
      <c r="H2411" t="s">
        <v>136</v>
      </c>
      <c r="I2411" t="s">
        <v>22</v>
      </c>
      <c r="J2411" t="s">
        <v>131</v>
      </c>
      <c r="K2411" t="s">
        <v>9319</v>
      </c>
      <c r="L2411" t="s">
        <v>9320</v>
      </c>
      <c r="M2411">
        <v>1.862222222</v>
      </c>
      <c r="N2411">
        <v>0</v>
      </c>
      <c r="O2411">
        <v>3</v>
      </c>
      <c r="P2411">
        <v>0</v>
      </c>
      <c r="Q2411">
        <v>0</v>
      </c>
      <c r="R2411">
        <v>0</v>
      </c>
      <c r="S2411">
        <v>5.5866670000000003</v>
      </c>
      <c r="T2411">
        <v>0</v>
      </c>
      <c r="U2411">
        <v>0</v>
      </c>
    </row>
    <row r="2412" spans="1:21" x14ac:dyDescent="0.25">
      <c r="A2412" t="s">
        <v>9321</v>
      </c>
      <c r="B2412">
        <v>1</v>
      </c>
      <c r="C2412" t="s">
        <v>78</v>
      </c>
      <c r="D2412" t="s">
        <v>80</v>
      </c>
      <c r="E2412" t="s">
        <v>9322</v>
      </c>
      <c r="F2412" t="s">
        <v>231</v>
      </c>
      <c r="G2412" t="s">
        <v>71</v>
      </c>
      <c r="H2412" t="s">
        <v>136</v>
      </c>
      <c r="I2412" t="s">
        <v>22</v>
      </c>
      <c r="J2412" t="s">
        <v>131</v>
      </c>
      <c r="K2412" t="s">
        <v>9323</v>
      </c>
      <c r="L2412" t="s">
        <v>9324</v>
      </c>
      <c r="M2412">
        <v>3.9130555550000001</v>
      </c>
      <c r="N2412">
        <v>0</v>
      </c>
      <c r="O2412">
        <v>2</v>
      </c>
      <c r="P2412">
        <v>0</v>
      </c>
      <c r="Q2412">
        <v>0</v>
      </c>
      <c r="R2412">
        <v>0</v>
      </c>
      <c r="S2412">
        <v>7.826111</v>
      </c>
      <c r="T2412">
        <v>0</v>
      </c>
      <c r="U2412">
        <v>0</v>
      </c>
    </row>
    <row r="2413" spans="1:21" x14ac:dyDescent="0.25">
      <c r="A2413" t="s">
        <v>9325</v>
      </c>
      <c r="B2413">
        <v>1</v>
      </c>
      <c r="C2413" t="s">
        <v>78</v>
      </c>
      <c r="D2413" t="s">
        <v>80</v>
      </c>
      <c r="E2413" t="s">
        <v>9326</v>
      </c>
      <c r="F2413" t="s">
        <v>231</v>
      </c>
      <c r="G2413" t="s">
        <v>71</v>
      </c>
      <c r="H2413" t="s">
        <v>136</v>
      </c>
      <c r="I2413" t="s">
        <v>22</v>
      </c>
      <c r="J2413" t="s">
        <v>131</v>
      </c>
      <c r="K2413" t="s">
        <v>9327</v>
      </c>
      <c r="L2413" t="s">
        <v>9328</v>
      </c>
      <c r="M2413">
        <v>1.5694444439999999</v>
      </c>
      <c r="N2413">
        <v>0</v>
      </c>
      <c r="O2413">
        <v>2</v>
      </c>
      <c r="P2413">
        <v>0</v>
      </c>
      <c r="Q2413">
        <v>0</v>
      </c>
      <c r="R2413">
        <v>0</v>
      </c>
      <c r="S2413">
        <v>3.1388889999999998</v>
      </c>
      <c r="T2413">
        <v>0</v>
      </c>
      <c r="U2413">
        <v>0</v>
      </c>
    </row>
    <row r="2414" spans="1:21" x14ac:dyDescent="0.25">
      <c r="A2414" t="s">
        <v>9329</v>
      </c>
      <c r="B2414">
        <v>1</v>
      </c>
      <c r="C2414" t="s">
        <v>78</v>
      </c>
      <c r="D2414" t="s">
        <v>80</v>
      </c>
      <c r="E2414" t="s">
        <v>9330</v>
      </c>
      <c r="F2414" t="s">
        <v>231</v>
      </c>
      <c r="G2414" t="s">
        <v>71</v>
      </c>
      <c r="H2414" t="s">
        <v>136</v>
      </c>
      <c r="I2414" t="s">
        <v>22</v>
      </c>
      <c r="J2414" t="s">
        <v>131</v>
      </c>
      <c r="K2414" t="s">
        <v>9331</v>
      </c>
      <c r="L2414" t="s">
        <v>9332</v>
      </c>
      <c r="M2414">
        <v>1.0786111110000001</v>
      </c>
      <c r="N2414">
        <v>0</v>
      </c>
      <c r="O2414">
        <v>5</v>
      </c>
      <c r="P2414">
        <v>0</v>
      </c>
      <c r="Q2414">
        <v>0</v>
      </c>
      <c r="R2414">
        <v>0</v>
      </c>
      <c r="S2414">
        <v>5.3930559999999996</v>
      </c>
      <c r="T2414">
        <v>0</v>
      </c>
      <c r="U2414">
        <v>0</v>
      </c>
    </row>
    <row r="2415" spans="1:21" x14ac:dyDescent="0.25">
      <c r="A2415" t="s">
        <v>9333</v>
      </c>
      <c r="B2415">
        <v>1</v>
      </c>
      <c r="C2415" t="s">
        <v>78</v>
      </c>
      <c r="D2415" t="s">
        <v>82</v>
      </c>
      <c r="E2415" t="s">
        <v>9334</v>
      </c>
      <c r="F2415" t="s">
        <v>231</v>
      </c>
      <c r="G2415" t="s">
        <v>71</v>
      </c>
      <c r="H2415" t="s">
        <v>136</v>
      </c>
      <c r="I2415" t="s">
        <v>22</v>
      </c>
      <c r="J2415" t="s">
        <v>131</v>
      </c>
      <c r="K2415" t="s">
        <v>9335</v>
      </c>
      <c r="L2415" t="s">
        <v>9336</v>
      </c>
      <c r="M2415">
        <v>3.2227777770000001</v>
      </c>
      <c r="N2415">
        <v>0</v>
      </c>
      <c r="O2415">
        <v>1</v>
      </c>
      <c r="P2415">
        <v>0</v>
      </c>
      <c r="Q2415">
        <v>0</v>
      </c>
      <c r="R2415">
        <v>0</v>
      </c>
      <c r="S2415">
        <v>3.2227779999999999</v>
      </c>
      <c r="T2415">
        <v>0</v>
      </c>
      <c r="U2415">
        <v>0</v>
      </c>
    </row>
    <row r="2416" spans="1:21" x14ac:dyDescent="0.25">
      <c r="A2416" t="s">
        <v>9337</v>
      </c>
      <c r="B2416">
        <v>1</v>
      </c>
      <c r="C2416" t="s">
        <v>78</v>
      </c>
      <c r="D2416" t="s">
        <v>82</v>
      </c>
      <c r="E2416" t="s">
        <v>9338</v>
      </c>
      <c r="F2416">
        <v>3</v>
      </c>
      <c r="G2416" t="s">
        <v>72</v>
      </c>
      <c r="H2416" t="s">
        <v>136</v>
      </c>
      <c r="I2416" t="s">
        <v>24</v>
      </c>
      <c r="J2416" t="s">
        <v>131</v>
      </c>
      <c r="K2416" t="s">
        <v>9339</v>
      </c>
      <c r="L2416" t="s">
        <v>9340</v>
      </c>
      <c r="M2416">
        <v>2.062777777</v>
      </c>
      <c r="N2416">
        <v>0</v>
      </c>
      <c r="O2416">
        <v>7674</v>
      </c>
      <c r="P2416">
        <v>0</v>
      </c>
      <c r="Q2416">
        <v>1</v>
      </c>
      <c r="R2416">
        <v>0</v>
      </c>
      <c r="S2416">
        <v>15829.756660999999</v>
      </c>
      <c r="T2416">
        <v>0</v>
      </c>
      <c r="U2416">
        <v>2.0627779999999998</v>
      </c>
    </row>
    <row r="2417" spans="1:21" x14ac:dyDescent="0.25">
      <c r="A2417" t="s">
        <v>9341</v>
      </c>
      <c r="B2417">
        <v>1</v>
      </c>
      <c r="C2417" t="s">
        <v>78</v>
      </c>
      <c r="D2417" t="s">
        <v>82</v>
      </c>
      <c r="E2417" t="s">
        <v>9342</v>
      </c>
      <c r="F2417" t="s">
        <v>129</v>
      </c>
      <c r="G2417" t="s">
        <v>72</v>
      </c>
      <c r="H2417" t="s">
        <v>136</v>
      </c>
      <c r="I2417" t="s">
        <v>22</v>
      </c>
      <c r="J2417" t="s">
        <v>131</v>
      </c>
      <c r="K2417" t="s">
        <v>9343</v>
      </c>
      <c r="L2417" t="s">
        <v>9344</v>
      </c>
      <c r="M2417">
        <v>0.38611111100000001</v>
      </c>
      <c r="N2417">
        <v>1</v>
      </c>
      <c r="O2417">
        <v>1142</v>
      </c>
      <c r="P2417">
        <v>0</v>
      </c>
      <c r="Q2417">
        <v>0</v>
      </c>
      <c r="R2417">
        <v>0.38611099999999998</v>
      </c>
      <c r="S2417">
        <v>440.93888900000002</v>
      </c>
      <c r="T2417">
        <v>0</v>
      </c>
      <c r="U2417">
        <v>0</v>
      </c>
    </row>
    <row r="2418" spans="1:21" x14ac:dyDescent="0.25">
      <c r="A2418" t="s">
        <v>9345</v>
      </c>
      <c r="B2418">
        <v>1</v>
      </c>
      <c r="C2418" t="s">
        <v>78</v>
      </c>
      <c r="D2418" t="s">
        <v>82</v>
      </c>
      <c r="E2418" t="s">
        <v>9342</v>
      </c>
      <c r="F2418" t="s">
        <v>166</v>
      </c>
      <c r="G2418" t="s">
        <v>72</v>
      </c>
      <c r="H2418" t="s">
        <v>136</v>
      </c>
      <c r="I2418" t="s">
        <v>22</v>
      </c>
      <c r="J2418" t="s">
        <v>131</v>
      </c>
      <c r="K2418" t="s">
        <v>9346</v>
      </c>
      <c r="L2418" t="s">
        <v>9347</v>
      </c>
      <c r="M2418">
        <v>0.39250000000000002</v>
      </c>
      <c r="N2418">
        <v>1</v>
      </c>
      <c r="O2418">
        <v>1142</v>
      </c>
      <c r="P2418">
        <v>0</v>
      </c>
      <c r="Q2418">
        <v>0</v>
      </c>
      <c r="R2418">
        <v>0.39250000000000002</v>
      </c>
      <c r="S2418">
        <v>448.23500000000001</v>
      </c>
      <c r="T2418">
        <v>0</v>
      </c>
      <c r="U2418">
        <v>0</v>
      </c>
    </row>
    <row r="2419" spans="1:21" x14ac:dyDescent="0.25">
      <c r="A2419" t="s">
        <v>9348</v>
      </c>
      <c r="B2419">
        <v>1</v>
      </c>
      <c r="C2419" t="s">
        <v>78</v>
      </c>
      <c r="D2419" t="s">
        <v>125</v>
      </c>
      <c r="E2419" t="s">
        <v>9349</v>
      </c>
      <c r="F2419" t="s">
        <v>847</v>
      </c>
      <c r="G2419" t="s">
        <v>71</v>
      </c>
      <c r="H2419" t="s">
        <v>136</v>
      </c>
      <c r="I2419" t="s">
        <v>22</v>
      </c>
      <c r="J2419" t="s">
        <v>131</v>
      </c>
      <c r="K2419" t="s">
        <v>9350</v>
      </c>
      <c r="L2419" t="s">
        <v>9351</v>
      </c>
      <c r="M2419">
        <v>1.410555555</v>
      </c>
      <c r="N2419">
        <v>0</v>
      </c>
      <c r="O2419">
        <v>4</v>
      </c>
      <c r="P2419">
        <v>0</v>
      </c>
      <c r="Q2419">
        <v>0</v>
      </c>
      <c r="R2419">
        <v>0</v>
      </c>
      <c r="S2419">
        <v>5.6422220000000003</v>
      </c>
      <c r="T2419">
        <v>0</v>
      </c>
      <c r="U2419">
        <v>0</v>
      </c>
    </row>
    <row r="2420" spans="1:21" x14ac:dyDescent="0.25">
      <c r="A2420" t="s">
        <v>9352</v>
      </c>
      <c r="B2420">
        <v>1</v>
      </c>
      <c r="C2420" t="s">
        <v>78</v>
      </c>
      <c r="D2420" t="s">
        <v>82</v>
      </c>
      <c r="E2420" t="s">
        <v>9353</v>
      </c>
      <c r="F2420" t="s">
        <v>847</v>
      </c>
      <c r="G2420" t="s">
        <v>71</v>
      </c>
      <c r="H2420" t="s">
        <v>136</v>
      </c>
      <c r="I2420" t="s">
        <v>22</v>
      </c>
      <c r="J2420" t="s">
        <v>131</v>
      </c>
      <c r="K2420" t="s">
        <v>9354</v>
      </c>
      <c r="L2420" t="s">
        <v>9355</v>
      </c>
      <c r="M2420">
        <v>1.973333333</v>
      </c>
      <c r="N2420">
        <v>0</v>
      </c>
      <c r="O2420">
        <v>0</v>
      </c>
      <c r="P2420">
        <v>0</v>
      </c>
      <c r="Q2420">
        <v>1</v>
      </c>
      <c r="R2420">
        <v>0</v>
      </c>
      <c r="S2420">
        <v>0</v>
      </c>
      <c r="T2420">
        <v>0</v>
      </c>
      <c r="U2420">
        <v>1.973333</v>
      </c>
    </row>
    <row r="2421" spans="1:21" x14ac:dyDescent="0.25">
      <c r="A2421" t="s">
        <v>9356</v>
      </c>
      <c r="B2421">
        <v>1</v>
      </c>
      <c r="C2421" t="s">
        <v>78</v>
      </c>
      <c r="D2421" t="s">
        <v>82</v>
      </c>
      <c r="E2421" t="s">
        <v>9357</v>
      </c>
      <c r="F2421" t="s">
        <v>129</v>
      </c>
      <c r="G2421" t="s">
        <v>72</v>
      </c>
      <c r="H2421" t="s">
        <v>136</v>
      </c>
      <c r="I2421" t="s">
        <v>22</v>
      </c>
      <c r="J2421" t="s">
        <v>131</v>
      </c>
      <c r="K2421" t="s">
        <v>9358</v>
      </c>
      <c r="L2421" t="s">
        <v>9359</v>
      </c>
      <c r="M2421">
        <v>0.218611111</v>
      </c>
      <c r="N2421">
        <v>1</v>
      </c>
      <c r="O2421">
        <v>2632</v>
      </c>
      <c r="P2421">
        <v>0</v>
      </c>
      <c r="Q2421">
        <v>12</v>
      </c>
      <c r="R2421">
        <v>0.218611</v>
      </c>
      <c r="S2421">
        <v>575.38444400000003</v>
      </c>
      <c r="T2421">
        <v>0</v>
      </c>
      <c r="U2421">
        <v>2.6233330000000001</v>
      </c>
    </row>
    <row r="2422" spans="1:21" x14ac:dyDescent="0.25">
      <c r="A2422" t="s">
        <v>9360</v>
      </c>
      <c r="B2422">
        <v>1</v>
      </c>
      <c r="C2422" t="s">
        <v>78</v>
      </c>
      <c r="D2422" t="s">
        <v>98</v>
      </c>
      <c r="E2422" t="s">
        <v>9361</v>
      </c>
      <c r="F2422" t="s">
        <v>166</v>
      </c>
      <c r="G2422" t="s">
        <v>72</v>
      </c>
      <c r="H2422" t="s">
        <v>136</v>
      </c>
      <c r="I2422" t="s">
        <v>22</v>
      </c>
      <c r="J2422" t="s">
        <v>131</v>
      </c>
      <c r="K2422" t="s">
        <v>9362</v>
      </c>
      <c r="L2422" t="s">
        <v>9363</v>
      </c>
      <c r="M2422">
        <v>0.47444444400000002</v>
      </c>
      <c r="N2422">
        <v>2</v>
      </c>
      <c r="O2422">
        <v>91</v>
      </c>
      <c r="P2422">
        <v>0</v>
      </c>
      <c r="Q2422">
        <v>0</v>
      </c>
      <c r="R2422">
        <v>0.94888899999999998</v>
      </c>
      <c r="S2422">
        <v>43.174444000000001</v>
      </c>
      <c r="T2422">
        <v>0</v>
      </c>
      <c r="U2422">
        <v>0</v>
      </c>
    </row>
    <row r="2423" spans="1:21" x14ac:dyDescent="0.25">
      <c r="A2423" t="s">
        <v>9364</v>
      </c>
      <c r="B2423">
        <v>1</v>
      </c>
      <c r="C2423" t="s">
        <v>79</v>
      </c>
      <c r="D2423" t="s">
        <v>117</v>
      </c>
      <c r="E2423" t="s">
        <v>9365</v>
      </c>
      <c r="F2423" t="s">
        <v>892</v>
      </c>
      <c r="G2423" t="s">
        <v>71</v>
      </c>
      <c r="H2423" t="s">
        <v>136</v>
      </c>
      <c r="I2423" t="s">
        <v>22</v>
      </c>
      <c r="J2423" t="s">
        <v>131</v>
      </c>
      <c r="K2423" t="s">
        <v>9366</v>
      </c>
      <c r="L2423" t="s">
        <v>9367</v>
      </c>
      <c r="M2423">
        <v>0.78055555499999996</v>
      </c>
      <c r="N2423">
        <v>0</v>
      </c>
      <c r="O2423">
        <v>0</v>
      </c>
      <c r="P2423">
        <v>0</v>
      </c>
      <c r="Q2423">
        <v>15</v>
      </c>
      <c r="R2423">
        <v>0</v>
      </c>
      <c r="S2423">
        <v>0</v>
      </c>
      <c r="T2423">
        <v>0</v>
      </c>
      <c r="U2423">
        <v>11.708333</v>
      </c>
    </row>
    <row r="2424" spans="1:21" x14ac:dyDescent="0.25">
      <c r="A2424" t="s">
        <v>9368</v>
      </c>
      <c r="B2424">
        <v>1</v>
      </c>
      <c r="C2424" t="s">
        <v>79</v>
      </c>
      <c r="D2424" t="s">
        <v>114</v>
      </c>
      <c r="E2424" t="s">
        <v>9369</v>
      </c>
      <c r="F2424" t="s">
        <v>231</v>
      </c>
      <c r="G2424" t="s">
        <v>71</v>
      </c>
      <c r="H2424" t="s">
        <v>136</v>
      </c>
      <c r="I2424" t="s">
        <v>22</v>
      </c>
      <c r="J2424" t="s">
        <v>131</v>
      </c>
      <c r="K2424" t="s">
        <v>9370</v>
      </c>
      <c r="L2424" t="s">
        <v>9371</v>
      </c>
      <c r="M2424">
        <v>9.8436111109999995</v>
      </c>
      <c r="N2424">
        <v>0</v>
      </c>
      <c r="O2424">
        <v>1</v>
      </c>
      <c r="P2424">
        <v>0</v>
      </c>
      <c r="Q2424">
        <v>0</v>
      </c>
      <c r="R2424">
        <v>0</v>
      </c>
      <c r="S2424">
        <v>9.8436109999999992</v>
      </c>
      <c r="T2424">
        <v>0</v>
      </c>
      <c r="U2424">
        <v>0</v>
      </c>
    </row>
    <row r="2425" spans="1:21" x14ac:dyDescent="0.25">
      <c r="A2425" t="s">
        <v>9372</v>
      </c>
      <c r="B2425">
        <v>1</v>
      </c>
      <c r="C2425" t="s">
        <v>78</v>
      </c>
      <c r="D2425" t="s">
        <v>85</v>
      </c>
      <c r="E2425" t="s">
        <v>9373</v>
      </c>
      <c r="F2425" t="s">
        <v>847</v>
      </c>
      <c r="G2425" t="s">
        <v>71</v>
      </c>
      <c r="H2425" t="s">
        <v>136</v>
      </c>
      <c r="I2425" t="s">
        <v>22</v>
      </c>
      <c r="J2425" t="s">
        <v>131</v>
      </c>
      <c r="K2425" t="s">
        <v>9374</v>
      </c>
      <c r="L2425" t="s">
        <v>9375</v>
      </c>
      <c r="M2425">
        <v>1.0958333330000001</v>
      </c>
      <c r="N2425">
        <v>0</v>
      </c>
      <c r="O2425">
        <v>1</v>
      </c>
      <c r="P2425">
        <v>0</v>
      </c>
      <c r="Q2425">
        <v>0</v>
      </c>
      <c r="R2425">
        <v>0</v>
      </c>
      <c r="S2425">
        <v>1.0958330000000001</v>
      </c>
      <c r="T2425">
        <v>0</v>
      </c>
      <c r="U2425">
        <v>0</v>
      </c>
    </row>
    <row r="2426" spans="1:21" x14ac:dyDescent="0.25">
      <c r="A2426" t="s">
        <v>9376</v>
      </c>
      <c r="B2426">
        <v>1</v>
      </c>
      <c r="C2426" t="s">
        <v>79</v>
      </c>
      <c r="D2426" t="s">
        <v>114</v>
      </c>
      <c r="E2426" t="s">
        <v>9377</v>
      </c>
      <c r="F2426" t="s">
        <v>934</v>
      </c>
      <c r="G2426" t="s">
        <v>71</v>
      </c>
      <c r="H2426" t="s">
        <v>136</v>
      </c>
      <c r="I2426" t="s">
        <v>22</v>
      </c>
      <c r="J2426" t="s">
        <v>131</v>
      </c>
      <c r="K2426" t="s">
        <v>9378</v>
      </c>
      <c r="L2426" t="s">
        <v>9379</v>
      </c>
      <c r="M2426">
        <v>2.21</v>
      </c>
      <c r="N2426">
        <v>0</v>
      </c>
      <c r="O2426">
        <v>2</v>
      </c>
      <c r="P2426">
        <v>0</v>
      </c>
      <c r="Q2426">
        <v>0</v>
      </c>
      <c r="R2426">
        <v>0</v>
      </c>
      <c r="S2426">
        <v>4.42</v>
      </c>
      <c r="T2426">
        <v>0</v>
      </c>
      <c r="U2426">
        <v>0</v>
      </c>
    </row>
    <row r="2427" spans="1:21" x14ac:dyDescent="0.25">
      <c r="A2427" t="s">
        <v>9380</v>
      </c>
      <c r="B2427">
        <v>1</v>
      </c>
      <c r="C2427" t="s">
        <v>78</v>
      </c>
      <c r="D2427" t="s">
        <v>105</v>
      </c>
      <c r="E2427" t="s">
        <v>9381</v>
      </c>
      <c r="F2427" t="s">
        <v>231</v>
      </c>
      <c r="G2427" t="s">
        <v>71</v>
      </c>
      <c r="H2427" t="s">
        <v>136</v>
      </c>
      <c r="I2427" t="s">
        <v>22</v>
      </c>
      <c r="J2427" t="s">
        <v>131</v>
      </c>
      <c r="K2427" t="s">
        <v>9382</v>
      </c>
      <c r="L2427" t="s">
        <v>9383</v>
      </c>
      <c r="M2427">
        <v>2.2322222219999999</v>
      </c>
      <c r="N2427">
        <v>0</v>
      </c>
      <c r="O2427">
        <v>1</v>
      </c>
      <c r="P2427">
        <v>0</v>
      </c>
      <c r="Q2427">
        <v>0</v>
      </c>
      <c r="R2427">
        <v>0</v>
      </c>
      <c r="S2427">
        <v>2.2322220000000002</v>
      </c>
      <c r="T2427">
        <v>0</v>
      </c>
      <c r="U2427">
        <v>0</v>
      </c>
    </row>
    <row r="2428" spans="1:21" x14ac:dyDescent="0.25">
      <c r="A2428" t="s">
        <v>9384</v>
      </c>
      <c r="B2428">
        <v>1</v>
      </c>
      <c r="C2428" t="s">
        <v>78</v>
      </c>
      <c r="D2428" t="s">
        <v>80</v>
      </c>
      <c r="E2428" t="s">
        <v>9385</v>
      </c>
      <c r="F2428" t="s">
        <v>247</v>
      </c>
      <c r="G2428" t="s">
        <v>71</v>
      </c>
      <c r="H2428" t="s">
        <v>136</v>
      </c>
      <c r="I2428" t="s">
        <v>22</v>
      </c>
      <c r="J2428" t="s">
        <v>221</v>
      </c>
      <c r="K2428" t="s">
        <v>9386</v>
      </c>
      <c r="L2428" t="s">
        <v>9387</v>
      </c>
      <c r="M2428">
        <v>0.193333333</v>
      </c>
      <c r="N2428">
        <v>0</v>
      </c>
      <c r="O2428">
        <v>43</v>
      </c>
      <c r="P2428">
        <v>0</v>
      </c>
      <c r="Q2428">
        <v>0</v>
      </c>
      <c r="R2428">
        <v>0</v>
      </c>
      <c r="S2428">
        <v>8.3133330000000001</v>
      </c>
      <c r="T2428">
        <v>0</v>
      </c>
      <c r="U2428">
        <v>0</v>
      </c>
    </row>
    <row r="2429" spans="1:21" x14ac:dyDescent="0.25">
      <c r="A2429" t="s">
        <v>9388</v>
      </c>
      <c r="B2429">
        <v>1</v>
      </c>
      <c r="C2429" t="s">
        <v>78</v>
      </c>
      <c r="D2429" t="s">
        <v>80</v>
      </c>
      <c r="E2429" t="s">
        <v>9385</v>
      </c>
      <c r="F2429" t="s">
        <v>247</v>
      </c>
      <c r="G2429" t="s">
        <v>71</v>
      </c>
      <c r="H2429" t="s">
        <v>136</v>
      </c>
      <c r="I2429" t="s">
        <v>22</v>
      </c>
      <c r="J2429" t="s">
        <v>221</v>
      </c>
      <c r="K2429" t="s">
        <v>9389</v>
      </c>
      <c r="L2429" t="s">
        <v>9390</v>
      </c>
      <c r="M2429">
        <v>7.0175000000000001</v>
      </c>
      <c r="N2429">
        <v>0</v>
      </c>
      <c r="O2429">
        <v>43</v>
      </c>
      <c r="P2429">
        <v>0</v>
      </c>
      <c r="Q2429">
        <v>0</v>
      </c>
      <c r="R2429">
        <v>0</v>
      </c>
      <c r="S2429">
        <v>301.7525</v>
      </c>
      <c r="T2429">
        <v>0</v>
      </c>
      <c r="U2429">
        <v>0</v>
      </c>
    </row>
    <row r="2430" spans="1:21" x14ac:dyDescent="0.25">
      <c r="A2430" t="s">
        <v>9391</v>
      </c>
      <c r="B2430">
        <v>1</v>
      </c>
      <c r="C2430" t="s">
        <v>78</v>
      </c>
      <c r="D2430" t="s">
        <v>101</v>
      </c>
      <c r="E2430" t="s">
        <v>9392</v>
      </c>
      <c r="F2430" t="s">
        <v>231</v>
      </c>
      <c r="G2430" t="s">
        <v>71</v>
      </c>
      <c r="H2430" t="s">
        <v>136</v>
      </c>
      <c r="I2430" t="s">
        <v>22</v>
      </c>
      <c r="J2430" t="s">
        <v>131</v>
      </c>
      <c r="K2430" t="s">
        <v>9393</v>
      </c>
      <c r="L2430" t="s">
        <v>9394</v>
      </c>
      <c r="M2430">
        <v>2.5694444440000002</v>
      </c>
      <c r="N2430">
        <v>0</v>
      </c>
      <c r="O2430">
        <v>0</v>
      </c>
      <c r="P2430">
        <v>0</v>
      </c>
      <c r="Q2430">
        <v>1</v>
      </c>
      <c r="R2430">
        <v>0</v>
      </c>
      <c r="S2430">
        <v>0</v>
      </c>
      <c r="T2430">
        <v>0</v>
      </c>
      <c r="U2430">
        <v>2.5694439999999998</v>
      </c>
    </row>
    <row r="2431" spans="1:21" x14ac:dyDescent="0.25">
      <c r="A2431" t="s">
        <v>9395</v>
      </c>
      <c r="B2431">
        <v>1</v>
      </c>
      <c r="C2431" t="s">
        <v>78</v>
      </c>
      <c r="D2431" t="s">
        <v>82</v>
      </c>
      <c r="E2431" t="s">
        <v>9396</v>
      </c>
      <c r="F2431" t="s">
        <v>231</v>
      </c>
      <c r="G2431" t="s">
        <v>71</v>
      </c>
      <c r="H2431" t="s">
        <v>136</v>
      </c>
      <c r="I2431" t="s">
        <v>22</v>
      </c>
      <c r="J2431" t="s">
        <v>131</v>
      </c>
      <c r="K2431" t="s">
        <v>9397</v>
      </c>
      <c r="L2431" t="s">
        <v>9398</v>
      </c>
      <c r="M2431">
        <v>1.0022222220000001</v>
      </c>
      <c r="N2431">
        <v>0</v>
      </c>
      <c r="O2431">
        <v>1</v>
      </c>
      <c r="P2431">
        <v>0</v>
      </c>
      <c r="Q2431">
        <v>0</v>
      </c>
      <c r="R2431">
        <v>0</v>
      </c>
      <c r="S2431">
        <v>1.0022219999999999</v>
      </c>
      <c r="T2431">
        <v>0</v>
      </c>
      <c r="U2431">
        <v>0</v>
      </c>
    </row>
    <row r="2432" spans="1:21" x14ac:dyDescent="0.25">
      <c r="A2432" t="s">
        <v>9399</v>
      </c>
      <c r="B2432">
        <v>1</v>
      </c>
      <c r="C2432" t="s">
        <v>78</v>
      </c>
      <c r="D2432" t="s">
        <v>82</v>
      </c>
      <c r="E2432" t="s">
        <v>9400</v>
      </c>
      <c r="F2432" t="s">
        <v>231</v>
      </c>
      <c r="G2432" t="s">
        <v>71</v>
      </c>
      <c r="H2432" t="s">
        <v>136</v>
      </c>
      <c r="I2432" t="s">
        <v>22</v>
      </c>
      <c r="J2432" t="s">
        <v>131</v>
      </c>
      <c r="K2432" t="s">
        <v>9401</v>
      </c>
      <c r="L2432" t="s">
        <v>9402</v>
      </c>
      <c r="M2432">
        <v>3.6549999999999998</v>
      </c>
      <c r="N2432">
        <v>0</v>
      </c>
      <c r="O2432">
        <v>2</v>
      </c>
      <c r="P2432">
        <v>0</v>
      </c>
      <c r="Q2432">
        <v>0</v>
      </c>
      <c r="R2432">
        <v>0</v>
      </c>
      <c r="S2432">
        <v>7.31</v>
      </c>
      <c r="T2432">
        <v>0</v>
      </c>
      <c r="U2432">
        <v>0</v>
      </c>
    </row>
    <row r="2433" spans="1:21" x14ac:dyDescent="0.25">
      <c r="A2433" t="s">
        <v>9403</v>
      </c>
      <c r="B2433">
        <v>1</v>
      </c>
      <c r="C2433" t="s">
        <v>78</v>
      </c>
      <c r="D2433" t="s">
        <v>82</v>
      </c>
      <c r="E2433" t="s">
        <v>9404</v>
      </c>
      <c r="F2433" t="s">
        <v>1150</v>
      </c>
      <c r="G2433" t="s">
        <v>71</v>
      </c>
      <c r="H2433" t="s">
        <v>136</v>
      </c>
      <c r="I2433" t="s">
        <v>22</v>
      </c>
      <c r="J2433" t="s">
        <v>131</v>
      </c>
      <c r="K2433" t="s">
        <v>9405</v>
      </c>
      <c r="L2433" t="s">
        <v>9406</v>
      </c>
      <c r="M2433">
        <v>1.155277777</v>
      </c>
      <c r="N2433">
        <v>0</v>
      </c>
      <c r="O2433">
        <v>623</v>
      </c>
      <c r="P2433">
        <v>0</v>
      </c>
      <c r="Q2433">
        <v>1</v>
      </c>
      <c r="R2433">
        <v>0</v>
      </c>
      <c r="S2433">
        <v>719.73805500000003</v>
      </c>
      <c r="T2433">
        <v>0</v>
      </c>
      <c r="U2433">
        <v>1.155278</v>
      </c>
    </row>
    <row r="2434" spans="1:21" x14ac:dyDescent="0.25">
      <c r="A2434" t="s">
        <v>9407</v>
      </c>
      <c r="B2434">
        <v>1</v>
      </c>
      <c r="C2434" t="s">
        <v>79</v>
      </c>
      <c r="D2434" t="s">
        <v>108</v>
      </c>
      <c r="E2434" t="s">
        <v>6097</v>
      </c>
      <c r="F2434" t="s">
        <v>166</v>
      </c>
      <c r="G2434" t="s">
        <v>72</v>
      </c>
      <c r="H2434" t="s">
        <v>136</v>
      </c>
      <c r="I2434" t="s">
        <v>22</v>
      </c>
      <c r="J2434" t="s">
        <v>131</v>
      </c>
      <c r="K2434" t="s">
        <v>9408</v>
      </c>
      <c r="L2434" t="s">
        <v>9409</v>
      </c>
      <c r="M2434">
        <v>1.2866666659999999</v>
      </c>
      <c r="N2434">
        <v>0</v>
      </c>
      <c r="O2434">
        <v>0</v>
      </c>
      <c r="P2434">
        <v>15</v>
      </c>
      <c r="Q2434">
        <v>100</v>
      </c>
      <c r="R2434">
        <v>0</v>
      </c>
      <c r="S2434">
        <v>0</v>
      </c>
      <c r="T2434">
        <v>19.3</v>
      </c>
      <c r="U2434">
        <v>128.66666699999999</v>
      </c>
    </row>
    <row r="2435" spans="1:21" x14ac:dyDescent="0.25">
      <c r="A2435" t="s">
        <v>9410</v>
      </c>
      <c r="B2435">
        <v>1</v>
      </c>
      <c r="C2435" t="s">
        <v>78</v>
      </c>
      <c r="D2435" t="s">
        <v>81</v>
      </c>
      <c r="E2435" t="s">
        <v>9411</v>
      </c>
      <c r="F2435" t="s">
        <v>785</v>
      </c>
      <c r="G2435" t="s">
        <v>71</v>
      </c>
      <c r="H2435" t="s">
        <v>136</v>
      </c>
      <c r="I2435" t="s">
        <v>22</v>
      </c>
      <c r="J2435" t="s">
        <v>131</v>
      </c>
      <c r="K2435" t="s">
        <v>9412</v>
      </c>
      <c r="L2435" t="s">
        <v>9413</v>
      </c>
      <c r="M2435">
        <v>2.7238888879999998</v>
      </c>
      <c r="N2435">
        <v>0</v>
      </c>
      <c r="O2435">
        <v>22</v>
      </c>
      <c r="P2435">
        <v>0</v>
      </c>
      <c r="Q2435">
        <v>0</v>
      </c>
      <c r="R2435">
        <v>0</v>
      </c>
      <c r="S2435">
        <v>59.925556</v>
      </c>
      <c r="T2435">
        <v>0</v>
      </c>
      <c r="U2435">
        <v>0</v>
      </c>
    </row>
    <row r="2436" spans="1:21" x14ac:dyDescent="0.25">
      <c r="A2436" t="s">
        <v>9414</v>
      </c>
      <c r="B2436">
        <v>1</v>
      </c>
      <c r="C2436" t="s">
        <v>78</v>
      </c>
      <c r="D2436" t="s">
        <v>125</v>
      </c>
      <c r="E2436" t="s">
        <v>9415</v>
      </c>
      <c r="F2436" t="s">
        <v>934</v>
      </c>
      <c r="G2436" t="s">
        <v>71</v>
      </c>
      <c r="H2436" t="s">
        <v>136</v>
      </c>
      <c r="I2436" t="s">
        <v>22</v>
      </c>
      <c r="J2436" t="s">
        <v>131</v>
      </c>
      <c r="K2436" t="s">
        <v>9416</v>
      </c>
      <c r="L2436" t="s">
        <v>9417</v>
      </c>
      <c r="M2436">
        <v>2.31</v>
      </c>
      <c r="N2436">
        <v>0</v>
      </c>
      <c r="O2436">
        <v>21</v>
      </c>
      <c r="P2436">
        <v>0</v>
      </c>
      <c r="Q2436">
        <v>0</v>
      </c>
      <c r="R2436">
        <v>0</v>
      </c>
      <c r="S2436">
        <v>48.51</v>
      </c>
      <c r="T2436">
        <v>0</v>
      </c>
      <c r="U2436">
        <v>0</v>
      </c>
    </row>
    <row r="2437" spans="1:21" x14ac:dyDescent="0.25">
      <c r="A2437" t="s">
        <v>9418</v>
      </c>
      <c r="B2437">
        <v>1</v>
      </c>
      <c r="C2437" t="s">
        <v>78</v>
      </c>
      <c r="D2437" t="s">
        <v>81</v>
      </c>
      <c r="E2437" t="s">
        <v>9419</v>
      </c>
      <c r="F2437" t="s">
        <v>313</v>
      </c>
      <c r="G2437" t="s">
        <v>71</v>
      </c>
      <c r="H2437" t="s">
        <v>136</v>
      </c>
      <c r="I2437" t="s">
        <v>22</v>
      </c>
      <c r="J2437" t="s">
        <v>131</v>
      </c>
      <c r="K2437" t="s">
        <v>9420</v>
      </c>
      <c r="L2437" t="s">
        <v>9421</v>
      </c>
      <c r="M2437">
        <v>2.85</v>
      </c>
      <c r="N2437">
        <v>0</v>
      </c>
      <c r="O2437">
        <v>1</v>
      </c>
      <c r="P2437">
        <v>0</v>
      </c>
      <c r="Q2437">
        <v>0</v>
      </c>
      <c r="R2437">
        <v>0</v>
      </c>
      <c r="S2437">
        <v>2.85</v>
      </c>
      <c r="T2437">
        <v>0</v>
      </c>
      <c r="U2437">
        <v>0</v>
      </c>
    </row>
    <row r="2438" spans="1:21" x14ac:dyDescent="0.25">
      <c r="A2438" t="s">
        <v>9422</v>
      </c>
      <c r="B2438">
        <v>1</v>
      </c>
      <c r="C2438" t="s">
        <v>78</v>
      </c>
      <c r="D2438" t="s">
        <v>81</v>
      </c>
      <c r="E2438" t="s">
        <v>9419</v>
      </c>
      <c r="F2438" t="s">
        <v>847</v>
      </c>
      <c r="G2438" t="s">
        <v>71</v>
      </c>
      <c r="H2438" t="s">
        <v>136</v>
      </c>
      <c r="I2438" t="s">
        <v>22</v>
      </c>
      <c r="J2438" t="s">
        <v>131</v>
      </c>
      <c r="K2438" t="s">
        <v>9423</v>
      </c>
      <c r="L2438" t="s">
        <v>9424</v>
      </c>
      <c r="M2438">
        <v>0.51888888799999999</v>
      </c>
      <c r="N2438">
        <v>0</v>
      </c>
      <c r="O2438">
        <v>1</v>
      </c>
      <c r="P2438">
        <v>0</v>
      </c>
      <c r="Q2438">
        <v>0</v>
      </c>
      <c r="R2438">
        <v>0</v>
      </c>
      <c r="S2438">
        <v>0.51888900000000004</v>
      </c>
      <c r="T2438">
        <v>0</v>
      </c>
      <c r="U2438">
        <v>0</v>
      </c>
    </row>
    <row r="2439" spans="1:21" x14ac:dyDescent="0.25">
      <c r="A2439" t="s">
        <v>9425</v>
      </c>
      <c r="B2439">
        <v>1</v>
      </c>
      <c r="C2439" t="s">
        <v>79</v>
      </c>
      <c r="D2439" t="s">
        <v>114</v>
      </c>
      <c r="E2439" t="s">
        <v>9426</v>
      </c>
      <c r="F2439" t="s">
        <v>847</v>
      </c>
      <c r="G2439" t="s">
        <v>71</v>
      </c>
      <c r="H2439" t="s">
        <v>136</v>
      </c>
      <c r="I2439" t="s">
        <v>22</v>
      </c>
      <c r="J2439" t="s">
        <v>131</v>
      </c>
      <c r="K2439" t="s">
        <v>1627</v>
      </c>
      <c r="L2439" t="s">
        <v>9427</v>
      </c>
      <c r="M2439">
        <v>2.7658333329999998</v>
      </c>
      <c r="N2439">
        <v>0</v>
      </c>
      <c r="O2439">
        <v>9</v>
      </c>
      <c r="P2439">
        <v>0</v>
      </c>
      <c r="Q2439">
        <v>0</v>
      </c>
      <c r="R2439">
        <v>0</v>
      </c>
      <c r="S2439">
        <v>24.892499999999998</v>
      </c>
      <c r="T2439">
        <v>0</v>
      </c>
      <c r="U2439">
        <v>0</v>
      </c>
    </row>
    <row r="2440" spans="1:21" x14ac:dyDescent="0.25">
      <c r="A2440" t="s">
        <v>9428</v>
      </c>
      <c r="B2440">
        <v>1</v>
      </c>
      <c r="C2440" t="s">
        <v>78</v>
      </c>
      <c r="D2440" t="s">
        <v>88</v>
      </c>
      <c r="E2440" t="s">
        <v>9429</v>
      </c>
      <c r="F2440" t="s">
        <v>247</v>
      </c>
      <c r="G2440" t="s">
        <v>72</v>
      </c>
      <c r="H2440" t="s">
        <v>136</v>
      </c>
      <c r="I2440" t="s">
        <v>22</v>
      </c>
      <c r="J2440" t="s">
        <v>221</v>
      </c>
      <c r="K2440" t="s">
        <v>9430</v>
      </c>
      <c r="L2440" t="s">
        <v>9431</v>
      </c>
      <c r="M2440">
        <v>11.35</v>
      </c>
      <c r="N2440">
        <v>0</v>
      </c>
      <c r="O2440">
        <v>546</v>
      </c>
      <c r="P2440">
        <v>0</v>
      </c>
      <c r="Q2440">
        <v>0</v>
      </c>
      <c r="R2440">
        <v>0</v>
      </c>
      <c r="S2440">
        <v>6197.1</v>
      </c>
      <c r="T2440">
        <v>0</v>
      </c>
      <c r="U2440">
        <v>0</v>
      </c>
    </row>
    <row r="2441" spans="1:21" x14ac:dyDescent="0.25">
      <c r="A2441" t="s">
        <v>9432</v>
      </c>
      <c r="B2441">
        <v>1</v>
      </c>
      <c r="C2441" t="s">
        <v>78</v>
      </c>
      <c r="D2441" t="s">
        <v>80</v>
      </c>
      <c r="E2441" t="s">
        <v>9433</v>
      </c>
      <c r="F2441" t="s">
        <v>231</v>
      </c>
      <c r="G2441" t="s">
        <v>71</v>
      </c>
      <c r="H2441" t="s">
        <v>136</v>
      </c>
      <c r="I2441" t="s">
        <v>22</v>
      </c>
      <c r="J2441" t="s">
        <v>131</v>
      </c>
      <c r="K2441" t="s">
        <v>9434</v>
      </c>
      <c r="L2441" t="s">
        <v>9435</v>
      </c>
      <c r="M2441">
        <v>2.5794444439999999</v>
      </c>
      <c r="N2441">
        <v>0</v>
      </c>
      <c r="O2441">
        <v>1</v>
      </c>
      <c r="P2441">
        <v>0</v>
      </c>
      <c r="Q2441">
        <v>0</v>
      </c>
      <c r="R2441">
        <v>0</v>
      </c>
      <c r="S2441">
        <v>2.5794440000000001</v>
      </c>
      <c r="T2441">
        <v>0</v>
      </c>
      <c r="U2441">
        <v>0</v>
      </c>
    </row>
    <row r="2442" spans="1:21" x14ac:dyDescent="0.25">
      <c r="A2442" t="s">
        <v>9436</v>
      </c>
      <c r="B2442">
        <v>1</v>
      </c>
      <c r="C2442" t="s">
        <v>78</v>
      </c>
      <c r="D2442" t="s">
        <v>88</v>
      </c>
      <c r="E2442" t="s">
        <v>9437</v>
      </c>
      <c r="F2442" t="s">
        <v>231</v>
      </c>
      <c r="G2442" t="s">
        <v>71</v>
      </c>
      <c r="H2442" t="s">
        <v>136</v>
      </c>
      <c r="I2442" t="s">
        <v>22</v>
      </c>
      <c r="J2442" t="s">
        <v>131</v>
      </c>
      <c r="K2442" t="s">
        <v>9438</v>
      </c>
      <c r="L2442" t="s">
        <v>9439</v>
      </c>
      <c r="M2442">
        <v>5.2336111110000001</v>
      </c>
      <c r="N2442">
        <v>0</v>
      </c>
      <c r="O2442">
        <v>5</v>
      </c>
      <c r="P2442">
        <v>0</v>
      </c>
      <c r="Q2442">
        <v>0</v>
      </c>
      <c r="R2442">
        <v>0</v>
      </c>
      <c r="S2442">
        <v>26.168056</v>
      </c>
      <c r="T2442">
        <v>0</v>
      </c>
      <c r="U2442">
        <v>0</v>
      </c>
    </row>
    <row r="2443" spans="1:21" x14ac:dyDescent="0.25">
      <c r="A2443" t="s">
        <v>9440</v>
      </c>
      <c r="B2443">
        <v>1</v>
      </c>
      <c r="C2443" t="s">
        <v>78</v>
      </c>
      <c r="D2443" t="s">
        <v>88</v>
      </c>
      <c r="E2443" t="s">
        <v>9441</v>
      </c>
      <c r="F2443" t="s">
        <v>2201</v>
      </c>
      <c r="G2443" t="s">
        <v>71</v>
      </c>
      <c r="H2443" t="s">
        <v>136</v>
      </c>
      <c r="I2443" t="s">
        <v>22</v>
      </c>
      <c r="J2443" t="s">
        <v>221</v>
      </c>
      <c r="K2443" t="s">
        <v>9442</v>
      </c>
      <c r="L2443" t="s">
        <v>9443</v>
      </c>
      <c r="M2443">
        <v>1.8819444439999999</v>
      </c>
      <c r="N2443">
        <v>0</v>
      </c>
      <c r="O2443">
        <v>212</v>
      </c>
      <c r="P2443">
        <v>0</v>
      </c>
      <c r="Q2443">
        <v>0</v>
      </c>
      <c r="R2443">
        <v>0</v>
      </c>
      <c r="S2443">
        <v>398.97222199999999</v>
      </c>
      <c r="T2443">
        <v>0</v>
      </c>
      <c r="U2443">
        <v>0</v>
      </c>
    </row>
    <row r="2444" spans="1:21" x14ac:dyDescent="0.25">
      <c r="A2444" t="s">
        <v>9444</v>
      </c>
      <c r="B2444">
        <v>1</v>
      </c>
      <c r="C2444" t="s">
        <v>78</v>
      </c>
      <c r="D2444" t="s">
        <v>83</v>
      </c>
      <c r="E2444" t="s">
        <v>9445</v>
      </c>
      <c r="F2444" t="s">
        <v>847</v>
      </c>
      <c r="G2444" t="s">
        <v>71</v>
      </c>
      <c r="H2444" t="s">
        <v>136</v>
      </c>
      <c r="I2444" t="s">
        <v>22</v>
      </c>
      <c r="J2444" t="s">
        <v>131</v>
      </c>
      <c r="K2444" t="s">
        <v>9446</v>
      </c>
      <c r="L2444" t="s">
        <v>9447</v>
      </c>
      <c r="M2444">
        <v>2.7091666659999998</v>
      </c>
      <c r="N2444">
        <v>0</v>
      </c>
      <c r="O2444">
        <v>1</v>
      </c>
      <c r="P2444">
        <v>0</v>
      </c>
      <c r="Q2444">
        <v>0</v>
      </c>
      <c r="R2444">
        <v>0</v>
      </c>
      <c r="S2444">
        <v>2.7091669999999999</v>
      </c>
      <c r="T2444">
        <v>0</v>
      </c>
      <c r="U2444">
        <v>0</v>
      </c>
    </row>
    <row r="2445" spans="1:21" x14ac:dyDescent="0.25">
      <c r="A2445" t="s">
        <v>9448</v>
      </c>
      <c r="B2445">
        <v>1</v>
      </c>
      <c r="C2445" t="s">
        <v>78</v>
      </c>
      <c r="D2445" t="s">
        <v>101</v>
      </c>
      <c r="E2445" t="s">
        <v>9449</v>
      </c>
      <c r="F2445" t="s">
        <v>226</v>
      </c>
      <c r="G2445" t="s">
        <v>72</v>
      </c>
      <c r="H2445" t="s">
        <v>136</v>
      </c>
      <c r="I2445" t="s">
        <v>22</v>
      </c>
      <c r="J2445" t="s">
        <v>131</v>
      </c>
      <c r="K2445" t="s">
        <v>9450</v>
      </c>
      <c r="L2445" t="s">
        <v>9451</v>
      </c>
      <c r="M2445">
        <v>0.71250361100000004</v>
      </c>
      <c r="N2445">
        <v>0</v>
      </c>
      <c r="O2445">
        <v>0</v>
      </c>
      <c r="P2445">
        <v>0</v>
      </c>
      <c r="Q2445">
        <v>14</v>
      </c>
      <c r="R2445">
        <v>0</v>
      </c>
      <c r="S2445">
        <v>0</v>
      </c>
      <c r="T2445">
        <v>0</v>
      </c>
      <c r="U2445">
        <v>9.9750510000000006</v>
      </c>
    </row>
    <row r="2446" spans="1:21" x14ac:dyDescent="0.25">
      <c r="A2446" t="s">
        <v>9452</v>
      </c>
      <c r="B2446">
        <v>1</v>
      </c>
      <c r="C2446" t="s">
        <v>78</v>
      </c>
      <c r="D2446" t="s">
        <v>81</v>
      </c>
      <c r="E2446" t="s">
        <v>9453</v>
      </c>
      <c r="F2446" t="s">
        <v>247</v>
      </c>
      <c r="G2446" t="s">
        <v>71</v>
      </c>
      <c r="H2446" t="s">
        <v>136</v>
      </c>
      <c r="I2446" t="s">
        <v>22</v>
      </c>
      <c r="J2446" t="s">
        <v>221</v>
      </c>
      <c r="K2446" t="s">
        <v>9454</v>
      </c>
      <c r="L2446" t="s">
        <v>9455</v>
      </c>
      <c r="M2446">
        <v>9.4349611109999998</v>
      </c>
      <c r="N2446">
        <v>2</v>
      </c>
      <c r="O2446">
        <v>217</v>
      </c>
      <c r="P2446">
        <v>0</v>
      </c>
      <c r="Q2446">
        <v>0</v>
      </c>
      <c r="R2446">
        <v>18.869921999999999</v>
      </c>
      <c r="S2446">
        <v>2047.386561</v>
      </c>
      <c r="T2446">
        <v>0</v>
      </c>
      <c r="U2446">
        <v>0</v>
      </c>
    </row>
    <row r="2447" spans="1:21" x14ac:dyDescent="0.25">
      <c r="A2447" t="s">
        <v>9456</v>
      </c>
      <c r="B2447">
        <v>1</v>
      </c>
      <c r="C2447" t="s">
        <v>78</v>
      </c>
      <c r="D2447" t="s">
        <v>102</v>
      </c>
      <c r="E2447" t="s">
        <v>9457</v>
      </c>
      <c r="F2447" t="s">
        <v>231</v>
      </c>
      <c r="G2447" t="s">
        <v>71</v>
      </c>
      <c r="H2447" t="s">
        <v>136</v>
      </c>
      <c r="I2447" t="s">
        <v>22</v>
      </c>
      <c r="J2447" t="s">
        <v>131</v>
      </c>
      <c r="K2447" t="s">
        <v>9458</v>
      </c>
      <c r="L2447" t="s">
        <v>9459</v>
      </c>
      <c r="M2447">
        <v>8.6824999999999992</v>
      </c>
      <c r="N2447">
        <v>0</v>
      </c>
      <c r="O2447">
        <v>1</v>
      </c>
      <c r="P2447">
        <v>0</v>
      </c>
      <c r="Q2447">
        <v>0</v>
      </c>
      <c r="R2447">
        <v>0</v>
      </c>
      <c r="S2447">
        <v>8.6824999999999992</v>
      </c>
      <c r="T2447">
        <v>0</v>
      </c>
      <c r="U2447">
        <v>0</v>
      </c>
    </row>
    <row r="2448" spans="1:21" x14ac:dyDescent="0.25">
      <c r="A2448" t="s">
        <v>9460</v>
      </c>
      <c r="B2448">
        <v>1</v>
      </c>
      <c r="C2448" t="s">
        <v>78</v>
      </c>
      <c r="D2448" t="s">
        <v>80</v>
      </c>
      <c r="E2448" t="s">
        <v>9461</v>
      </c>
      <c r="F2448" t="s">
        <v>231</v>
      </c>
      <c r="G2448" t="s">
        <v>71</v>
      </c>
      <c r="H2448" t="s">
        <v>136</v>
      </c>
      <c r="I2448" t="s">
        <v>22</v>
      </c>
      <c r="J2448" t="s">
        <v>131</v>
      </c>
      <c r="K2448" t="s">
        <v>9462</v>
      </c>
      <c r="L2448" t="s">
        <v>9463</v>
      </c>
      <c r="M2448">
        <v>2.1952777769999998</v>
      </c>
      <c r="N2448">
        <v>0</v>
      </c>
      <c r="O2448">
        <v>1</v>
      </c>
      <c r="P2448">
        <v>0</v>
      </c>
      <c r="Q2448">
        <v>0</v>
      </c>
      <c r="R2448">
        <v>0</v>
      </c>
      <c r="S2448">
        <v>2.1952780000000001</v>
      </c>
      <c r="T2448">
        <v>0</v>
      </c>
      <c r="U2448">
        <v>0</v>
      </c>
    </row>
    <row r="2449" spans="1:21" x14ac:dyDescent="0.25">
      <c r="A2449" t="s">
        <v>9464</v>
      </c>
      <c r="B2449">
        <v>1</v>
      </c>
      <c r="C2449" t="s">
        <v>78</v>
      </c>
      <c r="D2449" t="s">
        <v>81</v>
      </c>
      <c r="E2449" t="s">
        <v>9465</v>
      </c>
      <c r="F2449" t="s">
        <v>531</v>
      </c>
      <c r="G2449" t="s">
        <v>72</v>
      </c>
      <c r="H2449" t="s">
        <v>136</v>
      </c>
      <c r="I2449" t="s">
        <v>22</v>
      </c>
      <c r="J2449" t="s">
        <v>131</v>
      </c>
      <c r="K2449" t="s">
        <v>9466</v>
      </c>
      <c r="L2449" t="s">
        <v>9467</v>
      </c>
      <c r="M2449">
        <v>1.2483333329999999</v>
      </c>
      <c r="N2449">
        <v>15</v>
      </c>
      <c r="O2449">
        <v>138</v>
      </c>
      <c r="P2449">
        <v>0</v>
      </c>
      <c r="Q2449">
        <v>0</v>
      </c>
      <c r="R2449">
        <v>18.725000000000001</v>
      </c>
      <c r="S2449">
        <v>172.27</v>
      </c>
      <c r="T2449">
        <v>0</v>
      </c>
      <c r="U2449">
        <v>0</v>
      </c>
    </row>
    <row r="2450" spans="1:21" x14ac:dyDescent="0.25">
      <c r="A2450" t="s">
        <v>9468</v>
      </c>
      <c r="B2450">
        <v>1</v>
      </c>
      <c r="C2450" t="s">
        <v>78</v>
      </c>
      <c r="D2450" t="s">
        <v>81</v>
      </c>
      <c r="E2450" t="s">
        <v>9469</v>
      </c>
      <c r="F2450" t="s">
        <v>247</v>
      </c>
      <c r="G2450" t="s">
        <v>71</v>
      </c>
      <c r="H2450" t="s">
        <v>136</v>
      </c>
      <c r="I2450" t="s">
        <v>22</v>
      </c>
      <c r="J2450" t="s">
        <v>221</v>
      </c>
      <c r="K2450" t="s">
        <v>9470</v>
      </c>
      <c r="L2450" t="s">
        <v>9471</v>
      </c>
      <c r="M2450">
        <v>6.1947222220000002</v>
      </c>
      <c r="N2450">
        <v>0</v>
      </c>
      <c r="O2450">
        <v>42</v>
      </c>
      <c r="P2450">
        <v>0</v>
      </c>
      <c r="Q2450">
        <v>0</v>
      </c>
      <c r="R2450">
        <v>0</v>
      </c>
      <c r="S2450">
        <v>260.17833300000001</v>
      </c>
      <c r="T2450">
        <v>0</v>
      </c>
      <c r="U2450">
        <v>0</v>
      </c>
    </row>
    <row r="2451" spans="1:21" x14ac:dyDescent="0.25">
      <c r="A2451" t="s">
        <v>9472</v>
      </c>
      <c r="B2451">
        <v>1</v>
      </c>
      <c r="C2451" t="s">
        <v>78</v>
      </c>
      <c r="D2451" t="s">
        <v>87</v>
      </c>
      <c r="E2451" t="s">
        <v>9473</v>
      </c>
      <c r="F2451" t="s">
        <v>847</v>
      </c>
      <c r="G2451" t="s">
        <v>71</v>
      </c>
      <c r="H2451" t="s">
        <v>136</v>
      </c>
      <c r="I2451" t="s">
        <v>22</v>
      </c>
      <c r="J2451" t="s">
        <v>131</v>
      </c>
      <c r="K2451" t="s">
        <v>9474</v>
      </c>
      <c r="L2451" t="s">
        <v>9475</v>
      </c>
      <c r="M2451">
        <v>5.2719444439999998</v>
      </c>
      <c r="N2451">
        <v>0</v>
      </c>
      <c r="O2451">
        <v>1</v>
      </c>
      <c r="P2451">
        <v>0</v>
      </c>
      <c r="Q2451">
        <v>0</v>
      </c>
      <c r="R2451">
        <v>0</v>
      </c>
      <c r="S2451">
        <v>5.2719440000000004</v>
      </c>
      <c r="T2451">
        <v>0</v>
      </c>
      <c r="U2451">
        <v>0</v>
      </c>
    </row>
    <row r="2452" spans="1:21" x14ac:dyDescent="0.25">
      <c r="A2452" t="s">
        <v>9476</v>
      </c>
      <c r="B2452">
        <v>1</v>
      </c>
      <c r="C2452" t="s">
        <v>78</v>
      </c>
      <c r="D2452" t="s">
        <v>80</v>
      </c>
      <c r="E2452" t="s">
        <v>9477</v>
      </c>
      <c r="F2452" t="s">
        <v>231</v>
      </c>
      <c r="G2452" t="s">
        <v>71</v>
      </c>
      <c r="H2452" t="s">
        <v>136</v>
      </c>
      <c r="I2452" t="s">
        <v>22</v>
      </c>
      <c r="J2452" t="s">
        <v>131</v>
      </c>
      <c r="K2452" t="s">
        <v>9478</v>
      </c>
      <c r="L2452" t="s">
        <v>9479</v>
      </c>
      <c r="M2452">
        <v>1.926111111</v>
      </c>
      <c r="N2452">
        <v>0</v>
      </c>
      <c r="O2452">
        <v>2</v>
      </c>
      <c r="P2452">
        <v>0</v>
      </c>
      <c r="Q2452">
        <v>0</v>
      </c>
      <c r="R2452">
        <v>0</v>
      </c>
      <c r="S2452">
        <v>3.8522219999999998</v>
      </c>
      <c r="T2452">
        <v>0</v>
      </c>
      <c r="U2452">
        <v>0</v>
      </c>
    </row>
    <row r="2453" spans="1:21" x14ac:dyDescent="0.25">
      <c r="A2453" t="s">
        <v>9480</v>
      </c>
      <c r="B2453">
        <v>1</v>
      </c>
      <c r="C2453" t="s">
        <v>78</v>
      </c>
      <c r="D2453" t="s">
        <v>88</v>
      </c>
      <c r="E2453" t="s">
        <v>9481</v>
      </c>
      <c r="F2453" t="s">
        <v>129</v>
      </c>
      <c r="G2453" t="s">
        <v>72</v>
      </c>
      <c r="H2453" t="s">
        <v>136</v>
      </c>
      <c r="I2453" t="s">
        <v>22</v>
      </c>
      <c r="J2453" t="s">
        <v>131</v>
      </c>
      <c r="K2453" t="s">
        <v>9482</v>
      </c>
      <c r="L2453" t="s">
        <v>9483</v>
      </c>
      <c r="M2453">
        <v>0.204098055</v>
      </c>
      <c r="N2453">
        <v>0</v>
      </c>
      <c r="O2453">
        <v>3739</v>
      </c>
      <c r="P2453">
        <v>0</v>
      </c>
      <c r="Q2453">
        <v>1</v>
      </c>
      <c r="R2453">
        <v>0</v>
      </c>
      <c r="S2453">
        <v>763.12262799999996</v>
      </c>
      <c r="T2453">
        <v>0</v>
      </c>
      <c r="U2453">
        <v>0.204098</v>
      </c>
    </row>
    <row r="2454" spans="1:21" x14ac:dyDescent="0.25">
      <c r="A2454" t="s">
        <v>9484</v>
      </c>
      <c r="B2454">
        <v>1</v>
      </c>
      <c r="C2454" t="s">
        <v>78</v>
      </c>
      <c r="D2454" t="s">
        <v>88</v>
      </c>
      <c r="E2454" t="s">
        <v>9485</v>
      </c>
      <c r="F2454" t="s">
        <v>1150</v>
      </c>
      <c r="G2454" t="s">
        <v>71</v>
      </c>
      <c r="H2454" t="s">
        <v>136</v>
      </c>
      <c r="I2454" t="s">
        <v>22</v>
      </c>
      <c r="J2454" t="s">
        <v>131</v>
      </c>
      <c r="K2454" t="s">
        <v>9486</v>
      </c>
      <c r="L2454" t="s">
        <v>9487</v>
      </c>
      <c r="M2454">
        <v>0.83694444400000001</v>
      </c>
      <c r="N2454">
        <v>0</v>
      </c>
      <c r="O2454">
        <v>492</v>
      </c>
      <c r="P2454">
        <v>0</v>
      </c>
      <c r="Q2454">
        <v>0</v>
      </c>
      <c r="R2454">
        <v>0</v>
      </c>
      <c r="S2454">
        <v>411.77666599999998</v>
      </c>
      <c r="T2454">
        <v>0</v>
      </c>
      <c r="U2454">
        <v>0</v>
      </c>
    </row>
    <row r="2455" spans="1:21" x14ac:dyDescent="0.25">
      <c r="A2455" t="s">
        <v>9488</v>
      </c>
      <c r="B2455">
        <v>1</v>
      </c>
      <c r="C2455" t="s">
        <v>78</v>
      </c>
      <c r="D2455" t="s">
        <v>88</v>
      </c>
      <c r="E2455" t="s">
        <v>9489</v>
      </c>
      <c r="F2455" t="s">
        <v>247</v>
      </c>
      <c r="G2455" t="s">
        <v>72</v>
      </c>
      <c r="H2455" t="s">
        <v>136</v>
      </c>
      <c r="I2455" t="s">
        <v>22</v>
      </c>
      <c r="J2455" t="s">
        <v>221</v>
      </c>
      <c r="K2455" t="s">
        <v>9490</v>
      </c>
      <c r="L2455" t="s">
        <v>9491</v>
      </c>
      <c r="M2455">
        <v>4.840833333</v>
      </c>
      <c r="N2455">
        <v>1</v>
      </c>
      <c r="O2455">
        <v>0</v>
      </c>
      <c r="P2455">
        <v>0</v>
      </c>
      <c r="Q2455">
        <v>0</v>
      </c>
      <c r="R2455">
        <v>4.8408329999999999</v>
      </c>
      <c r="S2455">
        <v>0</v>
      </c>
      <c r="T2455">
        <v>0</v>
      </c>
      <c r="U2455">
        <v>0</v>
      </c>
    </row>
    <row r="2456" spans="1:21" x14ac:dyDescent="0.25">
      <c r="A2456" t="s">
        <v>9492</v>
      </c>
      <c r="B2456">
        <v>1</v>
      </c>
      <c r="C2456" t="s">
        <v>78</v>
      </c>
      <c r="D2456" t="s">
        <v>88</v>
      </c>
      <c r="E2456" t="s">
        <v>9485</v>
      </c>
      <c r="F2456" t="s">
        <v>2201</v>
      </c>
      <c r="G2456" t="s">
        <v>71</v>
      </c>
      <c r="H2456" t="s">
        <v>136</v>
      </c>
      <c r="I2456" t="s">
        <v>22</v>
      </c>
      <c r="J2456" t="s">
        <v>221</v>
      </c>
      <c r="K2456" t="s">
        <v>9493</v>
      </c>
      <c r="L2456" t="s">
        <v>9494</v>
      </c>
      <c r="M2456">
        <v>0.57444444400000005</v>
      </c>
      <c r="N2456">
        <v>0</v>
      </c>
      <c r="O2456">
        <v>492</v>
      </c>
      <c r="P2456">
        <v>0</v>
      </c>
      <c r="Q2456">
        <v>0</v>
      </c>
      <c r="R2456">
        <v>0</v>
      </c>
      <c r="S2456">
        <v>282.626666</v>
      </c>
      <c r="T2456">
        <v>0</v>
      </c>
      <c r="U2456">
        <v>0</v>
      </c>
    </row>
    <row r="2457" spans="1:21" x14ac:dyDescent="0.25">
      <c r="A2457" t="s">
        <v>9495</v>
      </c>
      <c r="B2457">
        <v>1</v>
      </c>
      <c r="C2457" t="s">
        <v>78</v>
      </c>
      <c r="D2457" t="s">
        <v>88</v>
      </c>
      <c r="E2457" t="s">
        <v>9496</v>
      </c>
      <c r="F2457" t="s">
        <v>313</v>
      </c>
      <c r="G2457" t="s">
        <v>71</v>
      </c>
      <c r="H2457" t="s">
        <v>136</v>
      </c>
      <c r="I2457" t="s">
        <v>22</v>
      </c>
      <c r="J2457" t="s">
        <v>131</v>
      </c>
      <c r="K2457" t="s">
        <v>9497</v>
      </c>
      <c r="L2457" t="s">
        <v>9498</v>
      </c>
      <c r="M2457">
        <v>1.1274999999999999</v>
      </c>
      <c r="N2457">
        <v>0</v>
      </c>
      <c r="O2457">
        <v>49</v>
      </c>
      <c r="P2457">
        <v>0</v>
      </c>
      <c r="Q2457">
        <v>0</v>
      </c>
      <c r="R2457">
        <v>0</v>
      </c>
      <c r="S2457">
        <v>55.247500000000002</v>
      </c>
      <c r="T2457">
        <v>0</v>
      </c>
      <c r="U2457">
        <v>0</v>
      </c>
    </row>
    <row r="2458" spans="1:21" x14ac:dyDescent="0.25">
      <c r="A2458" t="s">
        <v>9499</v>
      </c>
      <c r="B2458">
        <v>1</v>
      </c>
      <c r="C2458" t="s">
        <v>78</v>
      </c>
      <c r="D2458" t="s">
        <v>88</v>
      </c>
      <c r="E2458" t="s">
        <v>9496</v>
      </c>
      <c r="F2458" t="s">
        <v>313</v>
      </c>
      <c r="G2458" t="s">
        <v>71</v>
      </c>
      <c r="H2458" t="s">
        <v>136</v>
      </c>
      <c r="I2458" t="s">
        <v>22</v>
      </c>
      <c r="J2458" t="s">
        <v>131</v>
      </c>
      <c r="K2458" t="s">
        <v>9500</v>
      </c>
      <c r="L2458" t="s">
        <v>889</v>
      </c>
      <c r="M2458">
        <v>0.93222222200000004</v>
      </c>
      <c r="N2458">
        <v>0</v>
      </c>
      <c r="O2458">
        <v>49</v>
      </c>
      <c r="P2458">
        <v>0</v>
      </c>
      <c r="Q2458">
        <v>0</v>
      </c>
      <c r="R2458">
        <v>0</v>
      </c>
      <c r="S2458">
        <v>45.678888999999998</v>
      </c>
      <c r="T2458">
        <v>0</v>
      </c>
      <c r="U2458">
        <v>0</v>
      </c>
    </row>
    <row r="2459" spans="1:21" x14ac:dyDescent="0.25">
      <c r="A2459" t="s">
        <v>9501</v>
      </c>
      <c r="B2459">
        <v>1</v>
      </c>
      <c r="C2459" t="s">
        <v>78</v>
      </c>
      <c r="D2459" t="s">
        <v>88</v>
      </c>
      <c r="E2459" t="s">
        <v>9485</v>
      </c>
      <c r="F2459" t="s">
        <v>2615</v>
      </c>
      <c r="G2459" t="s">
        <v>71</v>
      </c>
      <c r="H2459" t="s">
        <v>136</v>
      </c>
      <c r="I2459" t="s">
        <v>22</v>
      </c>
      <c r="J2459" t="s">
        <v>131</v>
      </c>
      <c r="K2459" t="s">
        <v>9502</v>
      </c>
      <c r="L2459" t="s">
        <v>9503</v>
      </c>
      <c r="M2459">
        <v>3.1130555549999999</v>
      </c>
      <c r="N2459">
        <v>0</v>
      </c>
      <c r="O2459">
        <v>492</v>
      </c>
      <c r="P2459">
        <v>0</v>
      </c>
      <c r="Q2459">
        <v>0</v>
      </c>
      <c r="R2459">
        <v>0</v>
      </c>
      <c r="S2459">
        <v>1531.623333</v>
      </c>
      <c r="T2459">
        <v>0</v>
      </c>
      <c r="U2459">
        <v>0</v>
      </c>
    </row>
    <row r="2460" spans="1:21" x14ac:dyDescent="0.25">
      <c r="A2460" t="s">
        <v>9504</v>
      </c>
      <c r="B2460">
        <v>1</v>
      </c>
      <c r="C2460" t="s">
        <v>78</v>
      </c>
      <c r="D2460" t="s">
        <v>88</v>
      </c>
      <c r="E2460" t="s">
        <v>9496</v>
      </c>
      <c r="F2460" t="s">
        <v>313</v>
      </c>
      <c r="G2460" t="s">
        <v>71</v>
      </c>
      <c r="H2460" t="s">
        <v>136</v>
      </c>
      <c r="I2460" t="s">
        <v>22</v>
      </c>
      <c r="J2460" t="s">
        <v>131</v>
      </c>
      <c r="K2460" t="s">
        <v>9505</v>
      </c>
      <c r="L2460" t="s">
        <v>9506</v>
      </c>
      <c r="M2460">
        <v>8.3450000000000006</v>
      </c>
      <c r="N2460">
        <v>0</v>
      </c>
      <c r="O2460">
        <v>49</v>
      </c>
      <c r="P2460">
        <v>0</v>
      </c>
      <c r="Q2460">
        <v>0</v>
      </c>
      <c r="R2460">
        <v>0</v>
      </c>
      <c r="S2460">
        <v>408.90499999999997</v>
      </c>
      <c r="T2460">
        <v>0</v>
      </c>
      <c r="U2460">
        <v>0</v>
      </c>
    </row>
    <row r="2461" spans="1:21" x14ac:dyDescent="0.25">
      <c r="A2461" t="s">
        <v>9507</v>
      </c>
      <c r="B2461">
        <v>1</v>
      </c>
      <c r="C2461" t="s">
        <v>78</v>
      </c>
      <c r="D2461" t="s">
        <v>82</v>
      </c>
      <c r="E2461" t="s">
        <v>9508</v>
      </c>
      <c r="F2461" t="s">
        <v>231</v>
      </c>
      <c r="G2461" t="s">
        <v>71</v>
      </c>
      <c r="H2461" t="s">
        <v>136</v>
      </c>
      <c r="I2461" t="s">
        <v>22</v>
      </c>
      <c r="J2461" t="s">
        <v>131</v>
      </c>
      <c r="K2461" t="s">
        <v>9509</v>
      </c>
      <c r="L2461" t="s">
        <v>9510</v>
      </c>
      <c r="M2461">
        <v>22.176111111000001</v>
      </c>
      <c r="N2461">
        <v>0</v>
      </c>
      <c r="O2461">
        <v>3</v>
      </c>
      <c r="P2461">
        <v>0</v>
      </c>
      <c r="Q2461">
        <v>0</v>
      </c>
      <c r="R2461">
        <v>0</v>
      </c>
      <c r="S2461">
        <v>66.528333000000003</v>
      </c>
      <c r="T2461">
        <v>0</v>
      </c>
      <c r="U2461">
        <v>0</v>
      </c>
    </row>
    <row r="2462" spans="1:21" x14ac:dyDescent="0.25">
      <c r="A2462" t="s">
        <v>9511</v>
      </c>
      <c r="B2462">
        <v>1</v>
      </c>
      <c r="C2462" t="s">
        <v>78</v>
      </c>
      <c r="D2462" t="s">
        <v>93</v>
      </c>
      <c r="E2462" t="s">
        <v>9512</v>
      </c>
      <c r="F2462" t="s">
        <v>296</v>
      </c>
      <c r="G2462" t="s">
        <v>72</v>
      </c>
      <c r="H2462" t="s">
        <v>136</v>
      </c>
      <c r="I2462" t="s">
        <v>22</v>
      </c>
      <c r="J2462" t="s">
        <v>221</v>
      </c>
      <c r="K2462" t="s">
        <v>9513</v>
      </c>
      <c r="L2462" t="s">
        <v>9514</v>
      </c>
      <c r="M2462">
        <v>1.332222222</v>
      </c>
      <c r="N2462">
        <v>1</v>
      </c>
      <c r="O2462">
        <v>347</v>
      </c>
      <c r="P2462">
        <v>61</v>
      </c>
      <c r="Q2462">
        <v>306</v>
      </c>
      <c r="R2462">
        <v>1.332222</v>
      </c>
      <c r="S2462">
        <v>462.28111100000001</v>
      </c>
      <c r="T2462">
        <v>81.265556000000004</v>
      </c>
      <c r="U2462">
        <v>407.66</v>
      </c>
    </row>
    <row r="2463" spans="1:21" x14ac:dyDescent="0.25">
      <c r="A2463" t="s">
        <v>9515</v>
      </c>
      <c r="B2463">
        <v>1</v>
      </c>
      <c r="C2463" t="s">
        <v>78</v>
      </c>
      <c r="D2463" t="s">
        <v>93</v>
      </c>
      <c r="E2463" t="s">
        <v>9512</v>
      </c>
      <c r="F2463" t="s">
        <v>166</v>
      </c>
      <c r="G2463" t="s">
        <v>72</v>
      </c>
      <c r="H2463" t="s">
        <v>136</v>
      </c>
      <c r="I2463" t="s">
        <v>22</v>
      </c>
      <c r="J2463" t="s">
        <v>131</v>
      </c>
      <c r="K2463" t="s">
        <v>9516</v>
      </c>
      <c r="L2463" t="s">
        <v>9517</v>
      </c>
      <c r="M2463">
        <v>0.508584166</v>
      </c>
      <c r="N2463">
        <v>1</v>
      </c>
      <c r="O2463">
        <v>347</v>
      </c>
      <c r="P2463">
        <v>61</v>
      </c>
      <c r="Q2463">
        <v>306</v>
      </c>
      <c r="R2463">
        <v>0.50858400000000004</v>
      </c>
      <c r="S2463">
        <v>176.47870599999999</v>
      </c>
      <c r="T2463">
        <v>31.023634000000001</v>
      </c>
      <c r="U2463">
        <v>155.626755</v>
      </c>
    </row>
    <row r="2464" spans="1:21" x14ac:dyDescent="0.25">
      <c r="A2464" t="s">
        <v>9518</v>
      </c>
      <c r="B2464">
        <v>1</v>
      </c>
      <c r="C2464" t="s">
        <v>78</v>
      </c>
      <c r="D2464" t="s">
        <v>80</v>
      </c>
      <c r="E2464" t="s">
        <v>9148</v>
      </c>
      <c r="F2464" t="s">
        <v>847</v>
      </c>
      <c r="G2464" t="s">
        <v>71</v>
      </c>
      <c r="H2464" t="s">
        <v>136</v>
      </c>
      <c r="I2464" t="s">
        <v>22</v>
      </c>
      <c r="J2464" t="s">
        <v>131</v>
      </c>
      <c r="K2464" t="s">
        <v>9519</v>
      </c>
      <c r="L2464" t="s">
        <v>9520</v>
      </c>
      <c r="M2464">
        <v>2.1455555550000001</v>
      </c>
      <c r="N2464">
        <v>0</v>
      </c>
      <c r="O2464">
        <v>1</v>
      </c>
      <c r="P2464">
        <v>0</v>
      </c>
      <c r="Q2464">
        <v>0</v>
      </c>
      <c r="R2464">
        <v>0</v>
      </c>
      <c r="S2464">
        <v>2.145556</v>
      </c>
      <c r="T2464">
        <v>0</v>
      </c>
      <c r="U2464">
        <v>0</v>
      </c>
    </row>
    <row r="2465" spans="1:21" x14ac:dyDescent="0.25">
      <c r="A2465" t="s">
        <v>9521</v>
      </c>
      <c r="B2465">
        <v>1</v>
      </c>
      <c r="C2465" t="s">
        <v>79</v>
      </c>
      <c r="D2465" t="s">
        <v>113</v>
      </c>
      <c r="E2465" t="s">
        <v>9522</v>
      </c>
      <c r="F2465" t="s">
        <v>166</v>
      </c>
      <c r="G2465" t="s">
        <v>72</v>
      </c>
      <c r="H2465" t="s">
        <v>136</v>
      </c>
      <c r="I2465" t="s">
        <v>22</v>
      </c>
      <c r="J2465" t="s">
        <v>131</v>
      </c>
      <c r="K2465" t="s">
        <v>9523</v>
      </c>
      <c r="L2465" t="s">
        <v>9524</v>
      </c>
      <c r="M2465">
        <v>1.4680555550000001</v>
      </c>
      <c r="N2465">
        <v>0</v>
      </c>
      <c r="O2465">
        <v>0</v>
      </c>
      <c r="P2465">
        <v>27</v>
      </c>
      <c r="Q2465">
        <v>1202</v>
      </c>
      <c r="R2465">
        <v>0</v>
      </c>
      <c r="S2465">
        <v>0</v>
      </c>
      <c r="T2465">
        <v>39.637500000000003</v>
      </c>
      <c r="U2465">
        <v>1764.6027770000001</v>
      </c>
    </row>
    <row r="2466" spans="1:21" x14ac:dyDescent="0.25">
      <c r="A2466" t="s">
        <v>9525</v>
      </c>
      <c r="B2466">
        <v>1</v>
      </c>
      <c r="C2466" t="s">
        <v>78</v>
      </c>
      <c r="D2466" t="s">
        <v>88</v>
      </c>
      <c r="E2466" t="s">
        <v>9526</v>
      </c>
      <c r="F2466" t="s">
        <v>4929</v>
      </c>
      <c r="G2466" t="s">
        <v>71</v>
      </c>
      <c r="H2466" t="s">
        <v>136</v>
      </c>
      <c r="I2466" t="s">
        <v>22</v>
      </c>
      <c r="J2466" t="s">
        <v>131</v>
      </c>
      <c r="K2466" t="s">
        <v>9527</v>
      </c>
      <c r="L2466" t="s">
        <v>9528</v>
      </c>
      <c r="M2466">
        <v>4.9313888879999999</v>
      </c>
      <c r="N2466">
        <v>0</v>
      </c>
      <c r="O2466">
        <v>78</v>
      </c>
      <c r="P2466">
        <v>0</v>
      </c>
      <c r="Q2466">
        <v>0</v>
      </c>
      <c r="R2466">
        <v>0</v>
      </c>
      <c r="S2466">
        <v>384.64833299999998</v>
      </c>
      <c r="T2466">
        <v>0</v>
      </c>
      <c r="U2466">
        <v>0</v>
      </c>
    </row>
    <row r="2467" spans="1:21" x14ac:dyDescent="0.25">
      <c r="A2467" t="s">
        <v>9529</v>
      </c>
      <c r="B2467">
        <v>1</v>
      </c>
      <c r="C2467" t="s">
        <v>78</v>
      </c>
      <c r="D2467" t="s">
        <v>88</v>
      </c>
      <c r="E2467" t="s">
        <v>9530</v>
      </c>
      <c r="F2467" t="s">
        <v>313</v>
      </c>
      <c r="G2467" t="s">
        <v>71</v>
      </c>
      <c r="H2467" t="s">
        <v>136</v>
      </c>
      <c r="I2467" t="s">
        <v>22</v>
      </c>
      <c r="J2467" t="s">
        <v>131</v>
      </c>
      <c r="K2467" t="s">
        <v>9531</v>
      </c>
      <c r="L2467" t="s">
        <v>9532</v>
      </c>
      <c r="M2467">
        <v>1.590833333</v>
      </c>
      <c r="N2467">
        <v>0</v>
      </c>
      <c r="O2467">
        <v>130</v>
      </c>
      <c r="P2467">
        <v>0</v>
      </c>
      <c r="Q2467">
        <v>0</v>
      </c>
      <c r="R2467">
        <v>0</v>
      </c>
      <c r="S2467">
        <v>206.808333</v>
      </c>
      <c r="T2467">
        <v>0</v>
      </c>
      <c r="U2467">
        <v>0</v>
      </c>
    </row>
    <row r="2468" spans="1:21" x14ac:dyDescent="0.25">
      <c r="A2468" t="s">
        <v>9533</v>
      </c>
      <c r="B2468">
        <v>1</v>
      </c>
      <c r="C2468" t="s">
        <v>78</v>
      </c>
      <c r="D2468" t="s">
        <v>80</v>
      </c>
      <c r="E2468" t="s">
        <v>9534</v>
      </c>
      <c r="F2468" t="s">
        <v>847</v>
      </c>
      <c r="G2468" t="s">
        <v>71</v>
      </c>
      <c r="H2468" t="s">
        <v>136</v>
      </c>
      <c r="I2468" t="s">
        <v>22</v>
      </c>
      <c r="J2468" t="s">
        <v>131</v>
      </c>
      <c r="K2468" t="s">
        <v>9535</v>
      </c>
      <c r="L2468" t="s">
        <v>9536</v>
      </c>
      <c r="M2468">
        <v>1.6363888879999999</v>
      </c>
      <c r="N2468">
        <v>0</v>
      </c>
      <c r="O2468">
        <v>1</v>
      </c>
      <c r="P2468">
        <v>0</v>
      </c>
      <c r="Q2468">
        <v>0</v>
      </c>
      <c r="R2468">
        <v>0</v>
      </c>
      <c r="S2468">
        <v>1.6363890000000001</v>
      </c>
      <c r="T2468">
        <v>0</v>
      </c>
      <c r="U2468">
        <v>0</v>
      </c>
    </row>
    <row r="2469" spans="1:21" x14ac:dyDescent="0.25">
      <c r="A2469" t="s">
        <v>9537</v>
      </c>
      <c r="B2469">
        <v>1</v>
      </c>
      <c r="C2469" t="s">
        <v>78</v>
      </c>
      <c r="D2469" t="s">
        <v>80</v>
      </c>
      <c r="E2469" t="s">
        <v>9538</v>
      </c>
      <c r="F2469" t="s">
        <v>847</v>
      </c>
      <c r="G2469" t="s">
        <v>71</v>
      </c>
      <c r="H2469" t="s">
        <v>136</v>
      </c>
      <c r="I2469" t="s">
        <v>22</v>
      </c>
      <c r="J2469" t="s">
        <v>131</v>
      </c>
      <c r="K2469" t="s">
        <v>9539</v>
      </c>
      <c r="L2469" t="s">
        <v>9540</v>
      </c>
      <c r="M2469">
        <v>4.0963888879999999</v>
      </c>
      <c r="N2469">
        <v>0</v>
      </c>
      <c r="O2469">
        <v>8</v>
      </c>
      <c r="P2469">
        <v>0</v>
      </c>
      <c r="Q2469">
        <v>0</v>
      </c>
      <c r="R2469">
        <v>0</v>
      </c>
      <c r="S2469">
        <v>32.771110999999998</v>
      </c>
      <c r="T2469">
        <v>0</v>
      </c>
      <c r="U2469">
        <v>0</v>
      </c>
    </row>
    <row r="2470" spans="1:21" x14ac:dyDescent="0.25">
      <c r="A2470" t="s">
        <v>9541</v>
      </c>
      <c r="B2470">
        <v>1</v>
      </c>
      <c r="C2470" t="s">
        <v>78</v>
      </c>
      <c r="D2470" t="s">
        <v>80</v>
      </c>
      <c r="E2470" t="s">
        <v>9542</v>
      </c>
      <c r="F2470" t="s">
        <v>231</v>
      </c>
      <c r="G2470" t="s">
        <v>71</v>
      </c>
      <c r="H2470" t="s">
        <v>136</v>
      </c>
      <c r="I2470" t="s">
        <v>22</v>
      </c>
      <c r="J2470" t="s">
        <v>131</v>
      </c>
      <c r="K2470" t="s">
        <v>9543</v>
      </c>
      <c r="L2470" t="s">
        <v>9544</v>
      </c>
      <c r="M2470">
        <v>1.189444444</v>
      </c>
      <c r="N2470">
        <v>0</v>
      </c>
      <c r="O2470">
        <v>1</v>
      </c>
      <c r="P2470">
        <v>0</v>
      </c>
      <c r="Q2470">
        <v>0</v>
      </c>
      <c r="R2470">
        <v>0</v>
      </c>
      <c r="S2470">
        <v>1.1894439999999999</v>
      </c>
      <c r="T2470">
        <v>0</v>
      </c>
      <c r="U2470">
        <v>0</v>
      </c>
    </row>
    <row r="2471" spans="1:21" x14ac:dyDescent="0.25">
      <c r="A2471" t="s">
        <v>9545</v>
      </c>
      <c r="B2471">
        <v>1</v>
      </c>
      <c r="C2471" t="s">
        <v>78</v>
      </c>
      <c r="D2471" t="s">
        <v>80</v>
      </c>
      <c r="E2471" t="s">
        <v>9546</v>
      </c>
      <c r="F2471" t="s">
        <v>934</v>
      </c>
      <c r="G2471" t="s">
        <v>71</v>
      </c>
      <c r="H2471" t="s">
        <v>136</v>
      </c>
      <c r="I2471" t="s">
        <v>22</v>
      </c>
      <c r="J2471" t="s">
        <v>131</v>
      </c>
      <c r="K2471" t="s">
        <v>9547</v>
      </c>
      <c r="L2471" t="s">
        <v>9548</v>
      </c>
      <c r="M2471">
        <v>1.821666666</v>
      </c>
      <c r="N2471">
        <v>0</v>
      </c>
      <c r="O2471">
        <v>7</v>
      </c>
      <c r="P2471">
        <v>0</v>
      </c>
      <c r="Q2471">
        <v>0</v>
      </c>
      <c r="R2471">
        <v>0</v>
      </c>
      <c r="S2471">
        <v>12.751666999999999</v>
      </c>
      <c r="T2471">
        <v>0</v>
      </c>
      <c r="U2471">
        <v>0</v>
      </c>
    </row>
    <row r="2472" spans="1:21" x14ac:dyDescent="0.25">
      <c r="A2472" t="s">
        <v>9549</v>
      </c>
      <c r="B2472">
        <v>1</v>
      </c>
      <c r="C2472" t="s">
        <v>78</v>
      </c>
      <c r="D2472" t="s">
        <v>82</v>
      </c>
      <c r="E2472" t="s">
        <v>9550</v>
      </c>
      <c r="F2472" t="s">
        <v>847</v>
      </c>
      <c r="G2472" t="s">
        <v>71</v>
      </c>
      <c r="H2472" t="s">
        <v>136</v>
      </c>
      <c r="I2472" t="s">
        <v>22</v>
      </c>
      <c r="J2472" t="s">
        <v>131</v>
      </c>
      <c r="K2472" t="s">
        <v>9551</v>
      </c>
      <c r="L2472" t="s">
        <v>9552</v>
      </c>
      <c r="M2472">
        <v>28.518055555</v>
      </c>
      <c r="N2472">
        <v>0</v>
      </c>
      <c r="O2472">
        <v>6</v>
      </c>
      <c r="P2472">
        <v>0</v>
      </c>
      <c r="Q2472">
        <v>0</v>
      </c>
      <c r="R2472">
        <v>0</v>
      </c>
      <c r="S2472">
        <v>171.10833299999999</v>
      </c>
      <c r="T2472">
        <v>0</v>
      </c>
      <c r="U2472">
        <v>0</v>
      </c>
    </row>
    <row r="2473" spans="1:21" x14ac:dyDescent="0.25">
      <c r="A2473" t="s">
        <v>9553</v>
      </c>
      <c r="B2473">
        <v>1</v>
      </c>
      <c r="C2473" t="s">
        <v>78</v>
      </c>
      <c r="D2473" t="s">
        <v>85</v>
      </c>
      <c r="E2473" t="s">
        <v>9554</v>
      </c>
      <c r="F2473" t="s">
        <v>313</v>
      </c>
      <c r="G2473" t="s">
        <v>71</v>
      </c>
      <c r="H2473" t="s">
        <v>136</v>
      </c>
      <c r="I2473" t="s">
        <v>22</v>
      </c>
      <c r="J2473" t="s">
        <v>131</v>
      </c>
      <c r="K2473" t="s">
        <v>9555</v>
      </c>
      <c r="L2473" t="s">
        <v>9556</v>
      </c>
      <c r="M2473">
        <v>0.93111111099999999</v>
      </c>
      <c r="N2473">
        <v>0</v>
      </c>
      <c r="O2473">
        <v>95</v>
      </c>
      <c r="P2473">
        <v>0</v>
      </c>
      <c r="Q2473">
        <v>0</v>
      </c>
      <c r="R2473">
        <v>0</v>
      </c>
      <c r="S2473">
        <v>88.455556000000001</v>
      </c>
      <c r="T2473">
        <v>0</v>
      </c>
      <c r="U2473">
        <v>0</v>
      </c>
    </row>
    <row r="2474" spans="1:21" x14ac:dyDescent="0.25">
      <c r="A2474" t="s">
        <v>9557</v>
      </c>
      <c r="B2474">
        <v>1</v>
      </c>
      <c r="C2474" t="s">
        <v>79</v>
      </c>
      <c r="D2474" t="s">
        <v>108</v>
      </c>
      <c r="E2474" t="s">
        <v>9558</v>
      </c>
      <c r="F2474" t="s">
        <v>231</v>
      </c>
      <c r="G2474" t="s">
        <v>71</v>
      </c>
      <c r="H2474" t="s">
        <v>136</v>
      </c>
      <c r="I2474" t="s">
        <v>22</v>
      </c>
      <c r="J2474" t="s">
        <v>131</v>
      </c>
      <c r="K2474" t="s">
        <v>9559</v>
      </c>
      <c r="L2474" t="s">
        <v>9560</v>
      </c>
      <c r="M2474">
        <v>2.2324999999999999</v>
      </c>
      <c r="N2474">
        <v>0</v>
      </c>
      <c r="O2474">
        <v>1</v>
      </c>
      <c r="P2474">
        <v>0</v>
      </c>
      <c r="Q2474">
        <v>0</v>
      </c>
      <c r="R2474">
        <v>0</v>
      </c>
      <c r="S2474">
        <v>2.2324999999999999</v>
      </c>
      <c r="T2474">
        <v>0</v>
      </c>
      <c r="U2474">
        <v>0</v>
      </c>
    </row>
    <row r="2475" spans="1:21" x14ac:dyDescent="0.25">
      <c r="A2475" t="s">
        <v>9561</v>
      </c>
      <c r="B2475">
        <v>1</v>
      </c>
      <c r="C2475" t="s">
        <v>78</v>
      </c>
      <c r="D2475" t="s">
        <v>89</v>
      </c>
      <c r="E2475" t="s">
        <v>9562</v>
      </c>
      <c r="F2475" t="s">
        <v>231</v>
      </c>
      <c r="G2475" t="s">
        <v>71</v>
      </c>
      <c r="H2475" t="s">
        <v>136</v>
      </c>
      <c r="I2475" t="s">
        <v>22</v>
      </c>
      <c r="J2475" t="s">
        <v>131</v>
      </c>
      <c r="K2475" t="s">
        <v>9563</v>
      </c>
      <c r="L2475" t="s">
        <v>9564</v>
      </c>
      <c r="M2475">
        <v>2.511111111</v>
      </c>
      <c r="N2475">
        <v>0</v>
      </c>
      <c r="O2475">
        <v>1</v>
      </c>
      <c r="P2475">
        <v>0</v>
      </c>
      <c r="Q2475">
        <v>0</v>
      </c>
      <c r="R2475">
        <v>0</v>
      </c>
      <c r="S2475">
        <v>2.5111110000000001</v>
      </c>
      <c r="T2475">
        <v>0</v>
      </c>
      <c r="U2475">
        <v>0</v>
      </c>
    </row>
    <row r="2476" spans="1:21" x14ac:dyDescent="0.25">
      <c r="A2476" t="s">
        <v>9565</v>
      </c>
      <c r="B2476">
        <v>1</v>
      </c>
      <c r="C2476" t="s">
        <v>79</v>
      </c>
      <c r="D2476" t="s">
        <v>108</v>
      </c>
      <c r="E2476" t="s">
        <v>7931</v>
      </c>
      <c r="F2476" t="s">
        <v>416</v>
      </c>
      <c r="G2476" t="s">
        <v>71</v>
      </c>
      <c r="H2476" t="s">
        <v>136</v>
      </c>
      <c r="I2476" t="s">
        <v>22</v>
      </c>
      <c r="J2476" t="s">
        <v>131</v>
      </c>
      <c r="K2476" t="s">
        <v>9566</v>
      </c>
      <c r="L2476" t="s">
        <v>9567</v>
      </c>
      <c r="M2476">
        <v>1.849722222</v>
      </c>
      <c r="N2476">
        <v>0</v>
      </c>
      <c r="O2476">
        <v>60</v>
      </c>
      <c r="P2476">
        <v>0</v>
      </c>
      <c r="Q2476">
        <v>0</v>
      </c>
      <c r="R2476">
        <v>0</v>
      </c>
      <c r="S2476">
        <v>110.983333</v>
      </c>
      <c r="T2476">
        <v>0</v>
      </c>
      <c r="U2476">
        <v>0</v>
      </c>
    </row>
    <row r="2477" spans="1:21" x14ac:dyDescent="0.25">
      <c r="A2477" t="s">
        <v>9568</v>
      </c>
      <c r="B2477">
        <v>1</v>
      </c>
      <c r="C2477" t="s">
        <v>78</v>
      </c>
      <c r="D2477" t="s">
        <v>101</v>
      </c>
      <c r="E2477" t="s">
        <v>9569</v>
      </c>
      <c r="F2477" t="s">
        <v>3351</v>
      </c>
      <c r="G2477" t="s">
        <v>71</v>
      </c>
      <c r="H2477" t="s">
        <v>136</v>
      </c>
      <c r="I2477" t="s">
        <v>22</v>
      </c>
      <c r="J2477" t="s">
        <v>131</v>
      </c>
      <c r="K2477" t="s">
        <v>9570</v>
      </c>
      <c r="L2477" t="s">
        <v>9571</v>
      </c>
      <c r="M2477">
        <v>3.7324999999999999</v>
      </c>
      <c r="N2477">
        <v>0</v>
      </c>
      <c r="O2477">
        <v>1</v>
      </c>
      <c r="P2477">
        <v>0</v>
      </c>
      <c r="Q2477">
        <v>0</v>
      </c>
      <c r="R2477">
        <v>0</v>
      </c>
      <c r="S2477">
        <v>3.7324999999999999</v>
      </c>
      <c r="T2477">
        <v>0</v>
      </c>
      <c r="U2477">
        <v>0</v>
      </c>
    </row>
    <row r="2478" spans="1:21" x14ac:dyDescent="0.25">
      <c r="A2478" t="s">
        <v>9572</v>
      </c>
      <c r="B2478">
        <v>1</v>
      </c>
      <c r="C2478" t="s">
        <v>78</v>
      </c>
      <c r="D2478" t="s">
        <v>103</v>
      </c>
      <c r="E2478" t="s">
        <v>9573</v>
      </c>
      <c r="F2478" t="s">
        <v>166</v>
      </c>
      <c r="G2478" t="s">
        <v>72</v>
      </c>
      <c r="H2478" t="s">
        <v>136</v>
      </c>
      <c r="I2478" t="s">
        <v>22</v>
      </c>
      <c r="J2478" t="s">
        <v>131</v>
      </c>
      <c r="K2478" t="s">
        <v>9574</v>
      </c>
      <c r="L2478" t="s">
        <v>9575</v>
      </c>
      <c r="M2478">
        <v>0.62388888799999997</v>
      </c>
      <c r="N2478">
        <v>1</v>
      </c>
      <c r="O2478">
        <v>413</v>
      </c>
      <c r="P2478">
        <v>5</v>
      </c>
      <c r="Q2478">
        <v>5</v>
      </c>
      <c r="R2478">
        <v>0.62388900000000003</v>
      </c>
      <c r="S2478">
        <v>257.666111</v>
      </c>
      <c r="T2478">
        <v>3.1194440000000001</v>
      </c>
      <c r="U2478">
        <v>3.1194440000000001</v>
      </c>
    </row>
    <row r="2479" spans="1:21" x14ac:dyDescent="0.25">
      <c r="A2479" t="s">
        <v>9576</v>
      </c>
      <c r="B2479">
        <v>1</v>
      </c>
      <c r="C2479" t="s">
        <v>78</v>
      </c>
      <c r="D2479" t="s">
        <v>101</v>
      </c>
      <c r="E2479" t="s">
        <v>9577</v>
      </c>
      <c r="F2479" t="s">
        <v>785</v>
      </c>
      <c r="G2479" t="s">
        <v>71</v>
      </c>
      <c r="H2479" t="s">
        <v>136</v>
      </c>
      <c r="I2479" t="s">
        <v>22</v>
      </c>
      <c r="J2479" t="s">
        <v>131</v>
      </c>
      <c r="K2479" t="s">
        <v>9578</v>
      </c>
      <c r="L2479" t="s">
        <v>9579</v>
      </c>
      <c r="M2479">
        <v>1.5377777770000001</v>
      </c>
      <c r="N2479">
        <v>0</v>
      </c>
      <c r="O2479">
        <v>32</v>
      </c>
      <c r="P2479">
        <v>0</v>
      </c>
      <c r="Q2479">
        <v>0</v>
      </c>
      <c r="R2479">
        <v>0</v>
      </c>
      <c r="S2479">
        <v>49.208888999999999</v>
      </c>
      <c r="T2479">
        <v>0</v>
      </c>
      <c r="U2479">
        <v>0</v>
      </c>
    </row>
    <row r="2480" spans="1:21" x14ac:dyDescent="0.25">
      <c r="A2480" t="s">
        <v>9580</v>
      </c>
      <c r="B2480">
        <v>1</v>
      </c>
      <c r="C2480" t="s">
        <v>78</v>
      </c>
      <c r="D2480" t="s">
        <v>101</v>
      </c>
      <c r="E2480" t="s">
        <v>9581</v>
      </c>
      <c r="F2480" t="s">
        <v>247</v>
      </c>
      <c r="G2480" t="s">
        <v>72</v>
      </c>
      <c r="H2480" t="s">
        <v>136</v>
      </c>
      <c r="I2480" t="s">
        <v>22</v>
      </c>
      <c r="J2480" t="s">
        <v>221</v>
      </c>
      <c r="K2480" t="s">
        <v>9582</v>
      </c>
      <c r="L2480" t="s">
        <v>9583</v>
      </c>
      <c r="M2480">
        <v>1.949166666</v>
      </c>
      <c r="N2480">
        <v>21</v>
      </c>
      <c r="O2480">
        <v>0</v>
      </c>
      <c r="P2480">
        <v>0</v>
      </c>
      <c r="Q2480">
        <v>0</v>
      </c>
      <c r="R2480">
        <v>40.932499999999997</v>
      </c>
      <c r="S2480">
        <v>0</v>
      </c>
      <c r="T2480">
        <v>0</v>
      </c>
      <c r="U2480">
        <v>0</v>
      </c>
    </row>
    <row r="2481" spans="1:21" x14ac:dyDescent="0.25">
      <c r="A2481" t="s">
        <v>9584</v>
      </c>
      <c r="B2481">
        <v>1</v>
      </c>
      <c r="C2481" t="s">
        <v>78</v>
      </c>
      <c r="D2481" t="s">
        <v>88</v>
      </c>
      <c r="E2481" t="s">
        <v>9585</v>
      </c>
      <c r="F2481" t="s">
        <v>247</v>
      </c>
      <c r="G2481" t="s">
        <v>71</v>
      </c>
      <c r="H2481" t="s">
        <v>136</v>
      </c>
      <c r="I2481" t="s">
        <v>22</v>
      </c>
      <c r="J2481" t="s">
        <v>221</v>
      </c>
      <c r="K2481" t="s">
        <v>9586</v>
      </c>
      <c r="L2481" t="s">
        <v>9587</v>
      </c>
      <c r="M2481">
        <v>2.321666666</v>
      </c>
      <c r="N2481">
        <v>0</v>
      </c>
      <c r="O2481">
        <v>307</v>
      </c>
      <c r="P2481">
        <v>0</v>
      </c>
      <c r="Q2481">
        <v>0</v>
      </c>
      <c r="R2481">
        <v>0</v>
      </c>
      <c r="S2481">
        <v>712.751666</v>
      </c>
      <c r="T2481">
        <v>0</v>
      </c>
      <c r="U2481">
        <v>0</v>
      </c>
    </row>
    <row r="2482" spans="1:21" x14ac:dyDescent="0.25">
      <c r="A2482" t="s">
        <v>9588</v>
      </c>
      <c r="B2482">
        <v>1</v>
      </c>
      <c r="C2482" t="s">
        <v>78</v>
      </c>
      <c r="D2482" t="s">
        <v>91</v>
      </c>
      <c r="E2482" t="s">
        <v>9589</v>
      </c>
      <c r="F2482" t="s">
        <v>847</v>
      </c>
      <c r="G2482" t="s">
        <v>71</v>
      </c>
      <c r="H2482" t="s">
        <v>136</v>
      </c>
      <c r="I2482" t="s">
        <v>22</v>
      </c>
      <c r="J2482" t="s">
        <v>131</v>
      </c>
      <c r="K2482" t="s">
        <v>9590</v>
      </c>
      <c r="L2482" t="s">
        <v>9591</v>
      </c>
      <c r="M2482">
        <v>1.3286111110000001</v>
      </c>
      <c r="N2482">
        <v>0</v>
      </c>
      <c r="O2482">
        <v>2</v>
      </c>
      <c r="P2482">
        <v>0</v>
      </c>
      <c r="Q2482">
        <v>0</v>
      </c>
      <c r="R2482">
        <v>0</v>
      </c>
      <c r="S2482">
        <v>2.657222</v>
      </c>
      <c r="T2482">
        <v>0</v>
      </c>
      <c r="U2482">
        <v>0</v>
      </c>
    </row>
    <row r="2483" spans="1:21" x14ac:dyDescent="0.25">
      <c r="A2483" t="s">
        <v>9592</v>
      </c>
      <c r="B2483">
        <v>1</v>
      </c>
      <c r="C2483" t="s">
        <v>78</v>
      </c>
      <c r="D2483" t="s">
        <v>82</v>
      </c>
      <c r="E2483" t="s">
        <v>9593</v>
      </c>
      <c r="F2483" t="s">
        <v>231</v>
      </c>
      <c r="G2483" t="s">
        <v>71</v>
      </c>
      <c r="H2483" t="s">
        <v>136</v>
      </c>
      <c r="I2483" t="s">
        <v>22</v>
      </c>
      <c r="J2483" t="s">
        <v>131</v>
      </c>
      <c r="K2483" t="s">
        <v>9594</v>
      </c>
      <c r="L2483" t="s">
        <v>9595</v>
      </c>
      <c r="M2483">
        <v>7.2088888879999997</v>
      </c>
      <c r="N2483">
        <v>0</v>
      </c>
      <c r="O2483">
        <v>10</v>
      </c>
      <c r="P2483">
        <v>0</v>
      </c>
      <c r="Q2483">
        <v>0</v>
      </c>
      <c r="R2483">
        <v>0</v>
      </c>
      <c r="S2483">
        <v>72.088888999999995</v>
      </c>
      <c r="T2483">
        <v>0</v>
      </c>
      <c r="U2483">
        <v>0</v>
      </c>
    </row>
    <row r="2484" spans="1:21" x14ac:dyDescent="0.25">
      <c r="A2484" t="s">
        <v>9596</v>
      </c>
      <c r="B2484">
        <v>1</v>
      </c>
      <c r="C2484" t="s">
        <v>78</v>
      </c>
      <c r="D2484" t="s">
        <v>125</v>
      </c>
      <c r="E2484" t="s">
        <v>9597</v>
      </c>
      <c r="F2484" t="s">
        <v>231</v>
      </c>
      <c r="G2484" t="s">
        <v>71</v>
      </c>
      <c r="H2484" t="s">
        <v>136</v>
      </c>
      <c r="I2484" t="s">
        <v>22</v>
      </c>
      <c r="J2484" t="s">
        <v>131</v>
      </c>
      <c r="K2484" t="s">
        <v>9598</v>
      </c>
      <c r="L2484" t="s">
        <v>9599</v>
      </c>
      <c r="M2484">
        <v>1.504444444</v>
      </c>
      <c r="N2484">
        <v>0</v>
      </c>
      <c r="O2484">
        <v>2</v>
      </c>
      <c r="P2484">
        <v>0</v>
      </c>
      <c r="Q2484">
        <v>0</v>
      </c>
      <c r="R2484">
        <v>0</v>
      </c>
      <c r="S2484">
        <v>3.0088889999999999</v>
      </c>
      <c r="T2484">
        <v>0</v>
      </c>
      <c r="U2484">
        <v>0</v>
      </c>
    </row>
    <row r="2485" spans="1:21" x14ac:dyDescent="0.25">
      <c r="A2485" t="s">
        <v>9600</v>
      </c>
      <c r="B2485">
        <v>1</v>
      </c>
      <c r="C2485" t="s">
        <v>78</v>
      </c>
      <c r="D2485" t="s">
        <v>105</v>
      </c>
      <c r="E2485" t="s">
        <v>9601</v>
      </c>
      <c r="F2485" t="s">
        <v>847</v>
      </c>
      <c r="G2485" t="s">
        <v>71</v>
      </c>
      <c r="H2485" t="s">
        <v>136</v>
      </c>
      <c r="I2485" t="s">
        <v>22</v>
      </c>
      <c r="J2485" t="s">
        <v>131</v>
      </c>
      <c r="K2485" t="s">
        <v>9602</v>
      </c>
      <c r="L2485" t="s">
        <v>9603</v>
      </c>
      <c r="M2485">
        <v>18.624166666000001</v>
      </c>
      <c r="N2485">
        <v>0</v>
      </c>
      <c r="O2485">
        <v>4</v>
      </c>
      <c r="P2485">
        <v>0</v>
      </c>
      <c r="Q2485">
        <v>0</v>
      </c>
      <c r="R2485">
        <v>0</v>
      </c>
      <c r="S2485">
        <v>74.496667000000002</v>
      </c>
      <c r="T2485">
        <v>0</v>
      </c>
      <c r="U2485">
        <v>0</v>
      </c>
    </row>
    <row r="2486" spans="1:21" x14ac:dyDescent="0.25">
      <c r="A2486" t="s">
        <v>9604</v>
      </c>
      <c r="B2486">
        <v>1</v>
      </c>
      <c r="C2486" t="s">
        <v>78</v>
      </c>
      <c r="D2486" t="s">
        <v>93</v>
      </c>
      <c r="E2486" t="s">
        <v>9512</v>
      </c>
      <c r="F2486" t="s">
        <v>226</v>
      </c>
      <c r="G2486" t="s">
        <v>72</v>
      </c>
      <c r="H2486" t="s">
        <v>136</v>
      </c>
      <c r="I2486" t="s">
        <v>22</v>
      </c>
      <c r="J2486" t="s">
        <v>131</v>
      </c>
      <c r="K2486" t="s">
        <v>9605</v>
      </c>
      <c r="L2486" t="s">
        <v>9606</v>
      </c>
      <c r="M2486">
        <v>1.882777777</v>
      </c>
      <c r="N2486">
        <v>1</v>
      </c>
      <c r="O2486">
        <v>347</v>
      </c>
      <c r="P2486">
        <v>61</v>
      </c>
      <c r="Q2486">
        <v>306</v>
      </c>
      <c r="R2486">
        <v>1.8827780000000001</v>
      </c>
      <c r="S2486">
        <v>653.32388900000001</v>
      </c>
      <c r="T2486">
        <v>114.84944400000001</v>
      </c>
      <c r="U2486">
        <v>576.13</v>
      </c>
    </row>
    <row r="2487" spans="1:21" x14ac:dyDescent="0.25">
      <c r="A2487" t="s">
        <v>9607</v>
      </c>
      <c r="B2487">
        <v>1</v>
      </c>
      <c r="C2487" t="s">
        <v>78</v>
      </c>
      <c r="D2487" t="s">
        <v>88</v>
      </c>
      <c r="E2487" t="s">
        <v>9608</v>
      </c>
      <c r="F2487" t="s">
        <v>231</v>
      </c>
      <c r="G2487" t="s">
        <v>71</v>
      </c>
      <c r="H2487" t="s">
        <v>136</v>
      </c>
      <c r="I2487" t="s">
        <v>22</v>
      </c>
      <c r="J2487" t="s">
        <v>131</v>
      </c>
      <c r="K2487" t="s">
        <v>9609</v>
      </c>
      <c r="L2487" t="s">
        <v>9610</v>
      </c>
      <c r="M2487">
        <v>5.3819444440000002</v>
      </c>
      <c r="N2487">
        <v>0</v>
      </c>
      <c r="O2487">
        <v>1</v>
      </c>
      <c r="P2487">
        <v>0</v>
      </c>
      <c r="Q2487">
        <v>0</v>
      </c>
      <c r="R2487">
        <v>0</v>
      </c>
      <c r="S2487">
        <v>5.3819439999999998</v>
      </c>
      <c r="T2487">
        <v>0</v>
      </c>
      <c r="U2487">
        <v>0</v>
      </c>
    </row>
    <row r="2488" spans="1:21" x14ac:dyDescent="0.25">
      <c r="A2488" t="s">
        <v>9611</v>
      </c>
      <c r="B2488">
        <v>1</v>
      </c>
      <c r="C2488" t="s">
        <v>78</v>
      </c>
      <c r="D2488" t="s">
        <v>80</v>
      </c>
      <c r="E2488" t="s">
        <v>9612</v>
      </c>
      <c r="F2488" t="s">
        <v>2201</v>
      </c>
      <c r="G2488" t="s">
        <v>71</v>
      </c>
      <c r="H2488" t="s">
        <v>136</v>
      </c>
      <c r="I2488" t="s">
        <v>22</v>
      </c>
      <c r="J2488" t="s">
        <v>221</v>
      </c>
      <c r="K2488" t="s">
        <v>9613</v>
      </c>
      <c r="L2488" t="s">
        <v>9614</v>
      </c>
      <c r="M2488">
        <v>5.4788888880000002</v>
      </c>
      <c r="N2488">
        <v>0</v>
      </c>
      <c r="O2488">
        <v>691</v>
      </c>
      <c r="P2488">
        <v>0</v>
      </c>
      <c r="Q2488">
        <v>0</v>
      </c>
      <c r="R2488">
        <v>0</v>
      </c>
      <c r="S2488">
        <v>3785.9122219999999</v>
      </c>
      <c r="T2488">
        <v>0</v>
      </c>
      <c r="U2488">
        <v>0</v>
      </c>
    </row>
    <row r="2489" spans="1:21" x14ac:dyDescent="0.25">
      <c r="A2489" t="s">
        <v>9615</v>
      </c>
      <c r="B2489">
        <v>1</v>
      </c>
      <c r="C2489" t="s">
        <v>79</v>
      </c>
      <c r="D2489" t="s">
        <v>123</v>
      </c>
      <c r="E2489" t="s">
        <v>9616</v>
      </c>
      <c r="F2489" t="s">
        <v>231</v>
      </c>
      <c r="G2489" t="s">
        <v>71</v>
      </c>
      <c r="H2489" t="s">
        <v>136</v>
      </c>
      <c r="I2489" t="s">
        <v>22</v>
      </c>
      <c r="J2489" t="s">
        <v>131</v>
      </c>
      <c r="K2489" t="s">
        <v>9617</v>
      </c>
      <c r="L2489" t="s">
        <v>9618</v>
      </c>
      <c r="M2489">
        <v>1.1463888879999999</v>
      </c>
      <c r="N2489">
        <v>0</v>
      </c>
      <c r="O2489">
        <v>1</v>
      </c>
      <c r="P2489">
        <v>0</v>
      </c>
      <c r="Q2489">
        <v>0</v>
      </c>
      <c r="R2489">
        <v>0</v>
      </c>
      <c r="S2489">
        <v>1.1463890000000001</v>
      </c>
      <c r="T2489">
        <v>0</v>
      </c>
      <c r="U2489">
        <v>0</v>
      </c>
    </row>
    <row r="2490" spans="1:21" x14ac:dyDescent="0.25">
      <c r="A2490" t="s">
        <v>9619</v>
      </c>
      <c r="B2490">
        <v>1</v>
      </c>
      <c r="C2490" t="s">
        <v>79</v>
      </c>
      <c r="D2490" t="s">
        <v>124</v>
      </c>
      <c r="E2490" t="s">
        <v>9620</v>
      </c>
      <c r="F2490" t="s">
        <v>1472</v>
      </c>
      <c r="G2490" t="s">
        <v>71</v>
      </c>
      <c r="H2490" t="s">
        <v>136</v>
      </c>
      <c r="I2490" t="s">
        <v>22</v>
      </c>
      <c r="J2490" t="s">
        <v>131</v>
      </c>
      <c r="K2490" t="s">
        <v>9621</v>
      </c>
      <c r="L2490" t="s">
        <v>9622</v>
      </c>
      <c r="M2490">
        <v>1.8347222219999999</v>
      </c>
      <c r="N2490">
        <v>0</v>
      </c>
      <c r="O2490">
        <v>126</v>
      </c>
      <c r="P2490">
        <v>0</v>
      </c>
      <c r="Q2490">
        <v>0</v>
      </c>
      <c r="R2490">
        <v>0</v>
      </c>
      <c r="S2490">
        <v>231.17500000000001</v>
      </c>
      <c r="T2490">
        <v>0</v>
      </c>
      <c r="U2490">
        <v>0</v>
      </c>
    </row>
    <row r="2491" spans="1:21" x14ac:dyDescent="0.25">
      <c r="A2491" t="s">
        <v>9623</v>
      </c>
      <c r="B2491">
        <v>1</v>
      </c>
      <c r="C2491" t="s">
        <v>78</v>
      </c>
      <c r="D2491" t="s">
        <v>88</v>
      </c>
      <c r="E2491" t="s">
        <v>9624</v>
      </c>
      <c r="F2491" t="s">
        <v>785</v>
      </c>
      <c r="G2491" t="s">
        <v>71</v>
      </c>
      <c r="H2491" t="s">
        <v>136</v>
      </c>
      <c r="I2491" t="s">
        <v>22</v>
      </c>
      <c r="J2491" t="s">
        <v>131</v>
      </c>
      <c r="K2491" t="s">
        <v>9625</v>
      </c>
      <c r="L2491" t="s">
        <v>9626</v>
      </c>
      <c r="M2491">
        <v>3.8338888880000002</v>
      </c>
      <c r="N2491">
        <v>0</v>
      </c>
      <c r="O2491">
        <v>76</v>
      </c>
      <c r="P2491">
        <v>0</v>
      </c>
      <c r="Q2491">
        <v>0</v>
      </c>
      <c r="R2491">
        <v>0</v>
      </c>
      <c r="S2491">
        <v>291.37555500000002</v>
      </c>
      <c r="T2491">
        <v>0</v>
      </c>
      <c r="U2491">
        <v>0</v>
      </c>
    </row>
    <row r="2492" spans="1:21" x14ac:dyDescent="0.25">
      <c r="A2492" t="s">
        <v>9627</v>
      </c>
      <c r="B2492">
        <v>1</v>
      </c>
      <c r="C2492" t="s">
        <v>78</v>
      </c>
      <c r="D2492" t="s">
        <v>98</v>
      </c>
      <c r="E2492" t="s">
        <v>9628</v>
      </c>
      <c r="F2492" t="s">
        <v>231</v>
      </c>
      <c r="G2492" t="s">
        <v>71</v>
      </c>
      <c r="H2492" t="s">
        <v>136</v>
      </c>
      <c r="I2492" t="s">
        <v>22</v>
      </c>
      <c r="J2492" t="s">
        <v>131</v>
      </c>
      <c r="K2492" t="s">
        <v>9629</v>
      </c>
      <c r="L2492" t="s">
        <v>9630</v>
      </c>
      <c r="M2492">
        <v>4.9375</v>
      </c>
      <c r="N2492">
        <v>0</v>
      </c>
      <c r="O2492">
        <v>2</v>
      </c>
      <c r="P2492">
        <v>0</v>
      </c>
      <c r="Q2492">
        <v>0</v>
      </c>
      <c r="R2492">
        <v>0</v>
      </c>
      <c r="S2492">
        <v>9.875</v>
      </c>
      <c r="T2492">
        <v>0</v>
      </c>
      <c r="U2492">
        <v>0</v>
      </c>
    </row>
    <row r="2493" spans="1:21" x14ac:dyDescent="0.25">
      <c r="A2493" t="s">
        <v>9631</v>
      </c>
      <c r="B2493">
        <v>1</v>
      </c>
      <c r="C2493" t="s">
        <v>78</v>
      </c>
      <c r="D2493" t="s">
        <v>88</v>
      </c>
      <c r="E2493" t="s">
        <v>9632</v>
      </c>
      <c r="F2493" t="s">
        <v>231</v>
      </c>
      <c r="G2493" t="s">
        <v>71</v>
      </c>
      <c r="H2493" t="s">
        <v>136</v>
      </c>
      <c r="I2493" t="s">
        <v>22</v>
      </c>
      <c r="J2493" t="s">
        <v>131</v>
      </c>
      <c r="K2493" t="s">
        <v>9633</v>
      </c>
      <c r="L2493" t="s">
        <v>9634</v>
      </c>
      <c r="M2493">
        <v>2.1411111109999998</v>
      </c>
      <c r="N2493">
        <v>0</v>
      </c>
      <c r="O2493">
        <v>2</v>
      </c>
      <c r="P2493">
        <v>0</v>
      </c>
      <c r="Q2493">
        <v>0</v>
      </c>
      <c r="R2493">
        <v>0</v>
      </c>
      <c r="S2493">
        <v>4.282222</v>
      </c>
      <c r="T2493">
        <v>0</v>
      </c>
      <c r="U2493">
        <v>0</v>
      </c>
    </row>
    <row r="2494" spans="1:21" x14ac:dyDescent="0.25">
      <c r="A2494" t="s">
        <v>9635</v>
      </c>
      <c r="B2494">
        <v>1</v>
      </c>
      <c r="C2494" t="s">
        <v>78</v>
      </c>
      <c r="D2494" t="s">
        <v>88</v>
      </c>
      <c r="E2494" t="s">
        <v>9636</v>
      </c>
      <c r="F2494" t="s">
        <v>231</v>
      </c>
      <c r="G2494" t="s">
        <v>71</v>
      </c>
      <c r="H2494" t="s">
        <v>136</v>
      </c>
      <c r="I2494" t="s">
        <v>22</v>
      </c>
      <c r="J2494" t="s">
        <v>131</v>
      </c>
      <c r="K2494" t="s">
        <v>9637</v>
      </c>
      <c r="L2494" t="s">
        <v>9638</v>
      </c>
      <c r="M2494">
        <v>6.2327777769999999</v>
      </c>
      <c r="N2494">
        <v>0</v>
      </c>
      <c r="O2494">
        <v>3</v>
      </c>
      <c r="P2494">
        <v>0</v>
      </c>
      <c r="Q2494">
        <v>0</v>
      </c>
      <c r="R2494">
        <v>0</v>
      </c>
      <c r="S2494">
        <v>18.698333000000002</v>
      </c>
      <c r="T2494">
        <v>0</v>
      </c>
      <c r="U2494">
        <v>0</v>
      </c>
    </row>
    <row r="2495" spans="1:21" x14ac:dyDescent="0.25">
      <c r="A2495" t="s">
        <v>9639</v>
      </c>
      <c r="B2495">
        <v>1</v>
      </c>
      <c r="C2495" t="s">
        <v>78</v>
      </c>
      <c r="D2495" t="s">
        <v>87</v>
      </c>
      <c r="E2495" t="s">
        <v>9640</v>
      </c>
      <c r="F2495" t="s">
        <v>296</v>
      </c>
      <c r="G2495" t="s">
        <v>71</v>
      </c>
      <c r="H2495" t="s">
        <v>136</v>
      </c>
      <c r="I2495" t="s">
        <v>22</v>
      </c>
      <c r="J2495" t="s">
        <v>221</v>
      </c>
      <c r="K2495" t="s">
        <v>9641</v>
      </c>
      <c r="L2495" t="s">
        <v>9642</v>
      </c>
      <c r="M2495">
        <v>1.621111111</v>
      </c>
      <c r="N2495">
        <v>0</v>
      </c>
      <c r="O2495">
        <v>42</v>
      </c>
      <c r="P2495">
        <v>0</v>
      </c>
      <c r="Q2495">
        <v>0</v>
      </c>
      <c r="R2495">
        <v>0</v>
      </c>
      <c r="S2495">
        <v>68.086667000000006</v>
      </c>
      <c r="T2495">
        <v>0</v>
      </c>
      <c r="U2495">
        <v>0</v>
      </c>
    </row>
    <row r="2496" spans="1:21" x14ac:dyDescent="0.25">
      <c r="A2496" t="s">
        <v>9643</v>
      </c>
      <c r="B2496">
        <v>1</v>
      </c>
      <c r="C2496" t="s">
        <v>78</v>
      </c>
      <c r="D2496" t="s">
        <v>88</v>
      </c>
      <c r="E2496" t="s">
        <v>9644</v>
      </c>
      <c r="F2496" t="s">
        <v>313</v>
      </c>
      <c r="G2496" t="s">
        <v>71</v>
      </c>
      <c r="H2496" t="s">
        <v>136</v>
      </c>
      <c r="I2496" t="s">
        <v>22</v>
      </c>
      <c r="J2496" t="s">
        <v>131</v>
      </c>
      <c r="K2496" t="s">
        <v>9645</v>
      </c>
      <c r="L2496" t="s">
        <v>9646</v>
      </c>
      <c r="M2496">
        <v>1.4588888879999999</v>
      </c>
      <c r="N2496">
        <v>0</v>
      </c>
      <c r="O2496">
        <v>48</v>
      </c>
      <c r="P2496">
        <v>0</v>
      </c>
      <c r="Q2496">
        <v>0</v>
      </c>
      <c r="R2496">
        <v>0</v>
      </c>
      <c r="S2496">
        <v>70.026667000000003</v>
      </c>
      <c r="T2496">
        <v>0</v>
      </c>
      <c r="U2496">
        <v>0</v>
      </c>
    </row>
    <row r="2497" spans="1:21" x14ac:dyDescent="0.25">
      <c r="A2497" t="s">
        <v>9647</v>
      </c>
      <c r="B2497">
        <v>1</v>
      </c>
      <c r="C2497" t="s">
        <v>78</v>
      </c>
      <c r="D2497" t="s">
        <v>92</v>
      </c>
      <c r="E2497" t="s">
        <v>9648</v>
      </c>
      <c r="F2497" t="s">
        <v>231</v>
      </c>
      <c r="G2497" t="s">
        <v>71</v>
      </c>
      <c r="H2497" t="s">
        <v>136</v>
      </c>
      <c r="I2497" t="s">
        <v>22</v>
      </c>
      <c r="J2497" t="s">
        <v>131</v>
      </c>
      <c r="K2497" t="s">
        <v>9649</v>
      </c>
      <c r="L2497" t="s">
        <v>9650</v>
      </c>
      <c r="M2497">
        <v>4.6327777770000003</v>
      </c>
      <c r="N2497">
        <v>0</v>
      </c>
      <c r="O2497">
        <v>1</v>
      </c>
      <c r="P2497">
        <v>0</v>
      </c>
      <c r="Q2497">
        <v>0</v>
      </c>
      <c r="R2497">
        <v>0</v>
      </c>
      <c r="S2497">
        <v>4.6327780000000001</v>
      </c>
      <c r="T2497">
        <v>0</v>
      </c>
      <c r="U2497">
        <v>0</v>
      </c>
    </row>
    <row r="2498" spans="1:21" x14ac:dyDescent="0.25">
      <c r="A2498" t="s">
        <v>9651</v>
      </c>
      <c r="B2498">
        <v>1</v>
      </c>
      <c r="C2498" t="s">
        <v>78</v>
      </c>
      <c r="D2498" t="s">
        <v>87</v>
      </c>
      <c r="E2498" t="s">
        <v>9652</v>
      </c>
      <c r="F2498" t="s">
        <v>313</v>
      </c>
      <c r="G2498" t="s">
        <v>71</v>
      </c>
      <c r="H2498" t="s">
        <v>136</v>
      </c>
      <c r="I2498" t="s">
        <v>22</v>
      </c>
      <c r="J2498" t="s">
        <v>131</v>
      </c>
      <c r="K2498" t="s">
        <v>9653</v>
      </c>
      <c r="L2498" t="s">
        <v>9654</v>
      </c>
      <c r="M2498">
        <v>1.0094444440000001</v>
      </c>
      <c r="N2498">
        <v>0</v>
      </c>
      <c r="O2498">
        <v>1</v>
      </c>
      <c r="P2498">
        <v>0</v>
      </c>
      <c r="Q2498">
        <v>0</v>
      </c>
      <c r="R2498">
        <v>0</v>
      </c>
      <c r="S2498">
        <v>1.009444</v>
      </c>
      <c r="T2498">
        <v>0</v>
      </c>
      <c r="U2498">
        <v>0</v>
      </c>
    </row>
    <row r="2499" spans="1:21" x14ac:dyDescent="0.25">
      <c r="A2499" t="s">
        <v>9655</v>
      </c>
      <c r="B2499">
        <v>1</v>
      </c>
      <c r="C2499" t="s">
        <v>78</v>
      </c>
      <c r="D2499" t="s">
        <v>98</v>
      </c>
      <c r="E2499" t="s">
        <v>9656</v>
      </c>
      <c r="F2499" t="s">
        <v>231</v>
      </c>
      <c r="G2499" t="s">
        <v>71</v>
      </c>
      <c r="H2499" t="s">
        <v>136</v>
      </c>
      <c r="I2499" t="s">
        <v>22</v>
      </c>
      <c r="J2499" t="s">
        <v>131</v>
      </c>
      <c r="K2499" t="s">
        <v>9657</v>
      </c>
      <c r="L2499" t="s">
        <v>9658</v>
      </c>
      <c r="M2499">
        <v>0.45303138799999998</v>
      </c>
      <c r="N2499">
        <v>0</v>
      </c>
      <c r="O2499">
        <v>1</v>
      </c>
      <c r="P2499">
        <v>0</v>
      </c>
      <c r="Q2499">
        <v>0</v>
      </c>
      <c r="R2499">
        <v>0</v>
      </c>
      <c r="S2499">
        <v>0.45303100000000002</v>
      </c>
      <c r="T2499">
        <v>0</v>
      </c>
      <c r="U2499">
        <v>0</v>
      </c>
    </row>
    <row r="2500" spans="1:21" x14ac:dyDescent="0.25">
      <c r="A2500" t="s">
        <v>9659</v>
      </c>
      <c r="B2500">
        <v>1</v>
      </c>
      <c r="C2500" t="s">
        <v>78</v>
      </c>
      <c r="D2500" t="s">
        <v>87</v>
      </c>
      <c r="E2500" t="s">
        <v>9660</v>
      </c>
      <c r="F2500" t="s">
        <v>847</v>
      </c>
      <c r="G2500" t="s">
        <v>71</v>
      </c>
      <c r="H2500" t="s">
        <v>136</v>
      </c>
      <c r="I2500" t="s">
        <v>22</v>
      </c>
      <c r="J2500" t="s">
        <v>131</v>
      </c>
      <c r="K2500" t="s">
        <v>9661</v>
      </c>
      <c r="L2500" t="s">
        <v>9662</v>
      </c>
      <c r="M2500">
        <v>6.2683333330000002</v>
      </c>
      <c r="N2500">
        <v>0</v>
      </c>
      <c r="O2500">
        <v>1</v>
      </c>
      <c r="P2500">
        <v>0</v>
      </c>
      <c r="Q2500">
        <v>0</v>
      </c>
      <c r="R2500">
        <v>0</v>
      </c>
      <c r="S2500">
        <v>6.2683330000000002</v>
      </c>
      <c r="T2500">
        <v>0</v>
      </c>
      <c r="U2500">
        <v>0</v>
      </c>
    </row>
    <row r="2501" spans="1:21" x14ac:dyDescent="0.25">
      <c r="A2501" t="s">
        <v>9663</v>
      </c>
      <c r="B2501">
        <v>1</v>
      </c>
      <c r="C2501" t="s">
        <v>78</v>
      </c>
      <c r="D2501" t="s">
        <v>88</v>
      </c>
      <c r="E2501" t="s">
        <v>9664</v>
      </c>
      <c r="F2501" t="s">
        <v>934</v>
      </c>
      <c r="G2501" t="s">
        <v>71</v>
      </c>
      <c r="H2501" t="s">
        <v>136</v>
      </c>
      <c r="I2501" t="s">
        <v>22</v>
      </c>
      <c r="J2501" t="s">
        <v>131</v>
      </c>
      <c r="K2501" t="s">
        <v>9665</v>
      </c>
      <c r="L2501" t="s">
        <v>9666</v>
      </c>
      <c r="M2501">
        <v>1.361111111</v>
      </c>
      <c r="N2501">
        <v>0</v>
      </c>
      <c r="O2501">
        <v>13</v>
      </c>
      <c r="P2501">
        <v>0</v>
      </c>
      <c r="Q2501">
        <v>0</v>
      </c>
      <c r="R2501">
        <v>0</v>
      </c>
      <c r="S2501">
        <v>17.694444000000001</v>
      </c>
      <c r="T2501">
        <v>0</v>
      </c>
      <c r="U2501">
        <v>0</v>
      </c>
    </row>
    <row r="2502" spans="1:21" x14ac:dyDescent="0.25">
      <c r="A2502" t="s">
        <v>9667</v>
      </c>
      <c r="B2502">
        <v>1</v>
      </c>
      <c r="C2502" t="s">
        <v>78</v>
      </c>
      <c r="D2502" t="s">
        <v>88</v>
      </c>
      <c r="E2502" t="s">
        <v>9668</v>
      </c>
      <c r="F2502" t="s">
        <v>362</v>
      </c>
      <c r="G2502" t="s">
        <v>71</v>
      </c>
      <c r="H2502" t="s">
        <v>136</v>
      </c>
      <c r="I2502" t="s">
        <v>22</v>
      </c>
      <c r="J2502" t="s">
        <v>131</v>
      </c>
      <c r="K2502" t="s">
        <v>9669</v>
      </c>
      <c r="L2502" t="s">
        <v>9670</v>
      </c>
      <c r="M2502">
        <v>4.5155266660000004</v>
      </c>
      <c r="N2502">
        <v>0</v>
      </c>
      <c r="O2502">
        <v>323</v>
      </c>
      <c r="P2502">
        <v>0</v>
      </c>
      <c r="Q2502">
        <v>0</v>
      </c>
      <c r="R2502">
        <v>0</v>
      </c>
      <c r="S2502">
        <v>1458.5151129999999</v>
      </c>
      <c r="T2502">
        <v>0</v>
      </c>
      <c r="U2502">
        <v>0</v>
      </c>
    </row>
    <row r="2503" spans="1:21" x14ac:dyDescent="0.25">
      <c r="A2503" t="s">
        <v>9671</v>
      </c>
      <c r="B2503">
        <v>1</v>
      </c>
      <c r="C2503" t="s">
        <v>78</v>
      </c>
      <c r="D2503" t="s">
        <v>88</v>
      </c>
      <c r="E2503" t="s">
        <v>9672</v>
      </c>
      <c r="F2503" t="s">
        <v>847</v>
      </c>
      <c r="G2503" t="s">
        <v>71</v>
      </c>
      <c r="H2503" t="s">
        <v>136</v>
      </c>
      <c r="I2503" t="s">
        <v>22</v>
      </c>
      <c r="J2503" t="s">
        <v>131</v>
      </c>
      <c r="K2503" t="s">
        <v>9673</v>
      </c>
      <c r="L2503" t="s">
        <v>9674</v>
      </c>
      <c r="M2503">
        <v>2.4072222220000001</v>
      </c>
      <c r="N2503">
        <v>0</v>
      </c>
      <c r="O2503">
        <v>13</v>
      </c>
      <c r="P2503">
        <v>0</v>
      </c>
      <c r="Q2503">
        <v>0</v>
      </c>
      <c r="R2503">
        <v>0</v>
      </c>
      <c r="S2503">
        <v>31.293889</v>
      </c>
      <c r="T2503">
        <v>0</v>
      </c>
      <c r="U2503">
        <v>0</v>
      </c>
    </row>
    <row r="2504" spans="1:21" x14ac:dyDescent="0.25">
      <c r="A2504" t="s">
        <v>9675</v>
      </c>
      <c r="B2504">
        <v>1</v>
      </c>
      <c r="C2504" t="s">
        <v>78</v>
      </c>
      <c r="D2504" t="s">
        <v>87</v>
      </c>
      <c r="E2504" t="s">
        <v>9676</v>
      </c>
      <c r="F2504" t="s">
        <v>313</v>
      </c>
      <c r="G2504" t="s">
        <v>71</v>
      </c>
      <c r="H2504" t="s">
        <v>136</v>
      </c>
      <c r="I2504" t="s">
        <v>22</v>
      </c>
      <c r="J2504" t="s">
        <v>131</v>
      </c>
      <c r="K2504" t="s">
        <v>9677</v>
      </c>
      <c r="L2504" t="s">
        <v>9678</v>
      </c>
      <c r="M2504">
        <v>2.2194444440000001</v>
      </c>
      <c r="N2504">
        <v>0</v>
      </c>
      <c r="O2504">
        <v>69</v>
      </c>
      <c r="P2504">
        <v>0</v>
      </c>
      <c r="Q2504">
        <v>0</v>
      </c>
      <c r="R2504">
        <v>0</v>
      </c>
      <c r="S2504">
        <v>153.14166700000001</v>
      </c>
      <c r="T2504">
        <v>0</v>
      </c>
      <c r="U2504">
        <v>0</v>
      </c>
    </row>
    <row r="2505" spans="1:21" x14ac:dyDescent="0.25">
      <c r="A2505" t="s">
        <v>9679</v>
      </c>
      <c r="B2505">
        <v>1</v>
      </c>
      <c r="C2505" t="s">
        <v>78</v>
      </c>
      <c r="D2505" t="s">
        <v>82</v>
      </c>
      <c r="E2505" t="s">
        <v>9680</v>
      </c>
      <c r="F2505" t="s">
        <v>231</v>
      </c>
      <c r="G2505" t="s">
        <v>71</v>
      </c>
      <c r="H2505" t="s">
        <v>136</v>
      </c>
      <c r="I2505" t="s">
        <v>22</v>
      </c>
      <c r="J2505" t="s">
        <v>131</v>
      </c>
      <c r="K2505" t="s">
        <v>9681</v>
      </c>
      <c r="L2505" t="s">
        <v>9682</v>
      </c>
      <c r="M2505">
        <v>1.0152777770000001</v>
      </c>
      <c r="N2505">
        <v>0</v>
      </c>
      <c r="O2505">
        <v>0</v>
      </c>
      <c r="P2505">
        <v>0</v>
      </c>
      <c r="Q2505">
        <v>1</v>
      </c>
      <c r="R2505">
        <v>0</v>
      </c>
      <c r="S2505">
        <v>0</v>
      </c>
      <c r="T2505">
        <v>0</v>
      </c>
      <c r="U2505">
        <v>1.0152779999999999</v>
      </c>
    </row>
    <row r="2506" spans="1:21" x14ac:dyDescent="0.25">
      <c r="A2506" t="s">
        <v>9683</v>
      </c>
      <c r="B2506">
        <v>1</v>
      </c>
      <c r="C2506" t="s">
        <v>78</v>
      </c>
      <c r="D2506" t="s">
        <v>88</v>
      </c>
      <c r="E2506" t="s">
        <v>9684</v>
      </c>
      <c r="F2506" t="s">
        <v>847</v>
      </c>
      <c r="G2506" t="s">
        <v>71</v>
      </c>
      <c r="H2506" t="s">
        <v>136</v>
      </c>
      <c r="I2506" t="s">
        <v>22</v>
      </c>
      <c r="J2506" t="s">
        <v>131</v>
      </c>
      <c r="K2506" t="s">
        <v>9685</v>
      </c>
      <c r="L2506" t="s">
        <v>9686</v>
      </c>
      <c r="M2506">
        <v>9.9161111109999993</v>
      </c>
      <c r="N2506">
        <v>0</v>
      </c>
      <c r="O2506">
        <v>39</v>
      </c>
      <c r="P2506">
        <v>0</v>
      </c>
      <c r="Q2506">
        <v>0</v>
      </c>
      <c r="R2506">
        <v>0</v>
      </c>
      <c r="S2506">
        <v>386.72833300000002</v>
      </c>
      <c r="T2506">
        <v>0</v>
      </c>
      <c r="U2506">
        <v>0</v>
      </c>
    </row>
    <row r="2507" spans="1:21" x14ac:dyDescent="0.25">
      <c r="A2507" t="s">
        <v>9687</v>
      </c>
      <c r="B2507">
        <v>1</v>
      </c>
      <c r="C2507" t="s">
        <v>78</v>
      </c>
      <c r="D2507" t="s">
        <v>82</v>
      </c>
      <c r="E2507" t="s">
        <v>9688</v>
      </c>
      <c r="F2507" t="s">
        <v>231</v>
      </c>
      <c r="G2507" t="s">
        <v>71</v>
      </c>
      <c r="H2507" t="s">
        <v>136</v>
      </c>
      <c r="I2507" t="s">
        <v>22</v>
      </c>
      <c r="J2507" t="s">
        <v>131</v>
      </c>
      <c r="K2507" t="s">
        <v>9689</v>
      </c>
      <c r="L2507" t="s">
        <v>9690</v>
      </c>
      <c r="M2507">
        <v>2.4847222219999998</v>
      </c>
      <c r="N2507">
        <v>0</v>
      </c>
      <c r="O2507">
        <v>0</v>
      </c>
      <c r="P2507">
        <v>0</v>
      </c>
      <c r="Q2507">
        <v>1</v>
      </c>
      <c r="R2507">
        <v>0</v>
      </c>
      <c r="S2507">
        <v>0</v>
      </c>
      <c r="T2507">
        <v>0</v>
      </c>
      <c r="U2507">
        <v>2.4847220000000001</v>
      </c>
    </row>
    <row r="2508" spans="1:21" x14ac:dyDescent="0.25">
      <c r="A2508" t="s">
        <v>9691</v>
      </c>
      <c r="B2508">
        <v>1</v>
      </c>
      <c r="C2508" t="s">
        <v>78</v>
      </c>
      <c r="D2508" t="s">
        <v>88</v>
      </c>
      <c r="E2508" t="s">
        <v>9692</v>
      </c>
      <c r="F2508" t="s">
        <v>780</v>
      </c>
      <c r="G2508" t="s">
        <v>71</v>
      </c>
      <c r="H2508" t="s">
        <v>136</v>
      </c>
      <c r="I2508" t="s">
        <v>22</v>
      </c>
      <c r="J2508" t="s">
        <v>131</v>
      </c>
      <c r="K2508" t="s">
        <v>9693</v>
      </c>
      <c r="L2508" t="s">
        <v>9694</v>
      </c>
      <c r="M2508">
        <v>0.41416666600000002</v>
      </c>
      <c r="N2508">
        <v>0</v>
      </c>
      <c r="O2508">
        <v>393</v>
      </c>
      <c r="P2508">
        <v>0</v>
      </c>
      <c r="Q2508">
        <v>8</v>
      </c>
      <c r="R2508">
        <v>0</v>
      </c>
      <c r="S2508">
        <v>162.76750000000001</v>
      </c>
      <c r="T2508">
        <v>0</v>
      </c>
      <c r="U2508">
        <v>3.3133330000000001</v>
      </c>
    </row>
    <row r="2509" spans="1:21" x14ac:dyDescent="0.25">
      <c r="A2509" t="s">
        <v>9695</v>
      </c>
      <c r="B2509">
        <v>1</v>
      </c>
      <c r="C2509" t="s">
        <v>78</v>
      </c>
      <c r="D2509" t="s">
        <v>88</v>
      </c>
      <c r="E2509" t="s">
        <v>9696</v>
      </c>
      <c r="F2509" t="s">
        <v>231</v>
      </c>
      <c r="G2509" t="s">
        <v>71</v>
      </c>
      <c r="H2509" t="s">
        <v>136</v>
      </c>
      <c r="I2509" t="s">
        <v>22</v>
      </c>
      <c r="J2509" t="s">
        <v>131</v>
      </c>
      <c r="K2509" t="s">
        <v>9697</v>
      </c>
      <c r="L2509" t="s">
        <v>9698</v>
      </c>
      <c r="M2509">
        <v>1.363611111</v>
      </c>
      <c r="N2509">
        <v>0</v>
      </c>
      <c r="O2509">
        <v>2</v>
      </c>
      <c r="P2509">
        <v>0</v>
      </c>
      <c r="Q2509">
        <v>0</v>
      </c>
      <c r="R2509">
        <v>0</v>
      </c>
      <c r="S2509">
        <v>2.7272219999999998</v>
      </c>
      <c r="T2509">
        <v>0</v>
      </c>
      <c r="U2509">
        <v>0</v>
      </c>
    </row>
    <row r="2510" spans="1:21" x14ac:dyDescent="0.25">
      <c r="A2510" t="s">
        <v>9699</v>
      </c>
      <c r="B2510">
        <v>1</v>
      </c>
      <c r="C2510" t="s">
        <v>78</v>
      </c>
      <c r="D2510" t="s">
        <v>88</v>
      </c>
      <c r="E2510" t="s">
        <v>9692</v>
      </c>
      <c r="F2510" t="s">
        <v>362</v>
      </c>
      <c r="G2510" t="s">
        <v>71</v>
      </c>
      <c r="H2510" t="s">
        <v>136</v>
      </c>
      <c r="I2510" t="s">
        <v>22</v>
      </c>
      <c r="J2510" t="s">
        <v>131</v>
      </c>
      <c r="K2510" t="s">
        <v>9700</v>
      </c>
      <c r="L2510" t="s">
        <v>9701</v>
      </c>
      <c r="M2510">
        <v>1.229166666</v>
      </c>
      <c r="N2510">
        <v>0</v>
      </c>
      <c r="O2510">
        <v>393</v>
      </c>
      <c r="P2510">
        <v>0</v>
      </c>
      <c r="Q2510">
        <v>8</v>
      </c>
      <c r="R2510">
        <v>0</v>
      </c>
      <c r="S2510">
        <v>483.0625</v>
      </c>
      <c r="T2510">
        <v>0</v>
      </c>
      <c r="U2510">
        <v>9.8333329999999997</v>
      </c>
    </row>
    <row r="2511" spans="1:21" x14ac:dyDescent="0.25">
      <c r="A2511" t="s">
        <v>9702</v>
      </c>
      <c r="B2511">
        <v>1</v>
      </c>
      <c r="C2511" t="s">
        <v>78</v>
      </c>
      <c r="D2511" t="s">
        <v>88</v>
      </c>
      <c r="E2511" t="s">
        <v>9703</v>
      </c>
      <c r="F2511" t="s">
        <v>247</v>
      </c>
      <c r="G2511" t="s">
        <v>71</v>
      </c>
      <c r="H2511" t="s">
        <v>136</v>
      </c>
      <c r="I2511" t="s">
        <v>22</v>
      </c>
      <c r="J2511" t="s">
        <v>221</v>
      </c>
      <c r="K2511" t="s">
        <v>8339</v>
      </c>
      <c r="L2511" t="s">
        <v>9704</v>
      </c>
      <c r="M2511">
        <v>2.840833333</v>
      </c>
      <c r="N2511">
        <v>0</v>
      </c>
      <c r="O2511">
        <v>81</v>
      </c>
      <c r="P2511">
        <v>0</v>
      </c>
      <c r="Q2511">
        <v>0</v>
      </c>
      <c r="R2511">
        <v>0</v>
      </c>
      <c r="S2511">
        <v>230.10749999999999</v>
      </c>
      <c r="T2511">
        <v>0</v>
      </c>
      <c r="U2511">
        <v>0</v>
      </c>
    </row>
    <row r="2512" spans="1:21" x14ac:dyDescent="0.25">
      <c r="A2512" t="s">
        <v>9705</v>
      </c>
      <c r="B2512">
        <v>1</v>
      </c>
      <c r="C2512" t="s">
        <v>78</v>
      </c>
      <c r="D2512" t="s">
        <v>88</v>
      </c>
      <c r="E2512" t="s">
        <v>9706</v>
      </c>
      <c r="F2512" t="s">
        <v>231</v>
      </c>
      <c r="G2512" t="s">
        <v>71</v>
      </c>
      <c r="H2512" t="s">
        <v>136</v>
      </c>
      <c r="I2512" t="s">
        <v>22</v>
      </c>
      <c r="J2512" t="s">
        <v>131</v>
      </c>
      <c r="K2512" t="s">
        <v>9707</v>
      </c>
      <c r="L2512" t="s">
        <v>9708</v>
      </c>
      <c r="M2512">
        <v>1.633888888</v>
      </c>
      <c r="N2512">
        <v>0</v>
      </c>
      <c r="O2512">
        <v>3</v>
      </c>
      <c r="P2512">
        <v>0</v>
      </c>
      <c r="Q2512">
        <v>0</v>
      </c>
      <c r="R2512">
        <v>0</v>
      </c>
      <c r="S2512">
        <v>4.9016669999999998</v>
      </c>
      <c r="T2512">
        <v>0</v>
      </c>
      <c r="U2512">
        <v>0</v>
      </c>
    </row>
    <row r="2513" spans="1:21" x14ac:dyDescent="0.25">
      <c r="A2513" t="s">
        <v>9709</v>
      </c>
      <c r="B2513">
        <v>1</v>
      </c>
      <c r="C2513" t="s">
        <v>78</v>
      </c>
      <c r="D2513" t="s">
        <v>94</v>
      </c>
      <c r="E2513" t="s">
        <v>9710</v>
      </c>
      <c r="F2513" t="s">
        <v>934</v>
      </c>
      <c r="G2513" t="s">
        <v>71</v>
      </c>
      <c r="H2513" t="s">
        <v>136</v>
      </c>
      <c r="I2513" t="s">
        <v>22</v>
      </c>
      <c r="J2513" t="s">
        <v>131</v>
      </c>
      <c r="K2513" t="s">
        <v>9711</v>
      </c>
      <c r="L2513" t="s">
        <v>9712</v>
      </c>
      <c r="M2513">
        <v>1.6477777769999999</v>
      </c>
      <c r="N2513">
        <v>0</v>
      </c>
      <c r="O2513">
        <v>1</v>
      </c>
      <c r="P2513">
        <v>0</v>
      </c>
      <c r="Q2513">
        <v>0</v>
      </c>
      <c r="R2513">
        <v>0</v>
      </c>
      <c r="S2513">
        <v>1.647778</v>
      </c>
      <c r="T2513">
        <v>0</v>
      </c>
      <c r="U2513">
        <v>0</v>
      </c>
    </row>
    <row r="2514" spans="1:21" x14ac:dyDescent="0.25">
      <c r="A2514" t="s">
        <v>9713</v>
      </c>
      <c r="B2514">
        <v>1</v>
      </c>
      <c r="C2514" t="s">
        <v>78</v>
      </c>
      <c r="D2514" t="s">
        <v>126</v>
      </c>
      <c r="E2514" t="s">
        <v>9714</v>
      </c>
      <c r="F2514" t="s">
        <v>166</v>
      </c>
      <c r="G2514" t="s">
        <v>72</v>
      </c>
      <c r="H2514" t="s">
        <v>136</v>
      </c>
      <c r="I2514" t="s">
        <v>22</v>
      </c>
      <c r="J2514" t="s">
        <v>131</v>
      </c>
      <c r="K2514" t="s">
        <v>9715</v>
      </c>
      <c r="L2514" t="s">
        <v>9716</v>
      </c>
      <c r="M2514">
        <v>0.13527777699999999</v>
      </c>
      <c r="N2514">
        <v>0</v>
      </c>
      <c r="O2514">
        <v>610</v>
      </c>
      <c r="P2514">
        <v>0</v>
      </c>
      <c r="Q2514">
        <v>0</v>
      </c>
      <c r="R2514">
        <v>0</v>
      </c>
      <c r="S2514">
        <v>82.519443999999993</v>
      </c>
      <c r="T2514">
        <v>0</v>
      </c>
      <c r="U2514">
        <v>0</v>
      </c>
    </row>
    <row r="2515" spans="1:21" x14ac:dyDescent="0.25">
      <c r="A2515" t="s">
        <v>9717</v>
      </c>
      <c r="B2515">
        <v>1</v>
      </c>
      <c r="C2515" t="s">
        <v>78</v>
      </c>
      <c r="D2515" t="s">
        <v>126</v>
      </c>
      <c r="E2515" t="s">
        <v>9714</v>
      </c>
      <c r="F2515" t="s">
        <v>682</v>
      </c>
      <c r="G2515" t="s">
        <v>72</v>
      </c>
      <c r="H2515" t="s">
        <v>136</v>
      </c>
      <c r="I2515" t="s">
        <v>22</v>
      </c>
      <c r="J2515" t="s">
        <v>131</v>
      </c>
      <c r="K2515" t="s">
        <v>9718</v>
      </c>
      <c r="L2515" t="s">
        <v>9719</v>
      </c>
      <c r="M2515">
        <v>2.4994444439999999</v>
      </c>
      <c r="N2515">
        <v>0</v>
      </c>
      <c r="O2515">
        <v>610</v>
      </c>
      <c r="P2515">
        <v>0</v>
      </c>
      <c r="Q2515">
        <v>0</v>
      </c>
      <c r="R2515">
        <v>0</v>
      </c>
      <c r="S2515">
        <v>1524.6611109999999</v>
      </c>
      <c r="T2515">
        <v>0</v>
      </c>
      <c r="U2515">
        <v>0</v>
      </c>
    </row>
    <row r="2516" spans="1:21" x14ac:dyDescent="0.25">
      <c r="A2516" t="s">
        <v>9720</v>
      </c>
      <c r="B2516">
        <v>1</v>
      </c>
      <c r="C2516" t="s">
        <v>78</v>
      </c>
      <c r="D2516" t="s">
        <v>88</v>
      </c>
      <c r="E2516" t="s">
        <v>9721</v>
      </c>
      <c r="F2516" t="s">
        <v>2201</v>
      </c>
      <c r="G2516" t="s">
        <v>71</v>
      </c>
      <c r="H2516" t="s">
        <v>136</v>
      </c>
      <c r="I2516" t="s">
        <v>22</v>
      </c>
      <c r="J2516" t="s">
        <v>221</v>
      </c>
      <c r="K2516" t="s">
        <v>9722</v>
      </c>
      <c r="L2516" t="s">
        <v>9723</v>
      </c>
      <c r="M2516">
        <v>4.4655361109999996</v>
      </c>
      <c r="N2516">
        <v>0</v>
      </c>
      <c r="O2516">
        <v>117</v>
      </c>
      <c r="P2516">
        <v>0</v>
      </c>
      <c r="Q2516">
        <v>35</v>
      </c>
      <c r="R2516">
        <v>0</v>
      </c>
      <c r="S2516">
        <v>522.46772499999997</v>
      </c>
      <c r="T2516">
        <v>0</v>
      </c>
      <c r="U2516">
        <v>156.29376400000001</v>
      </c>
    </row>
    <row r="2517" spans="1:21" x14ac:dyDescent="0.25">
      <c r="A2517" t="s">
        <v>9724</v>
      </c>
      <c r="B2517">
        <v>1</v>
      </c>
      <c r="C2517" t="s">
        <v>78</v>
      </c>
      <c r="D2517" t="s">
        <v>88</v>
      </c>
      <c r="E2517" t="s">
        <v>9725</v>
      </c>
      <c r="F2517" t="s">
        <v>362</v>
      </c>
      <c r="G2517" t="s">
        <v>71</v>
      </c>
      <c r="H2517" t="s">
        <v>136</v>
      </c>
      <c r="I2517" t="s">
        <v>22</v>
      </c>
      <c r="J2517" t="s">
        <v>131</v>
      </c>
      <c r="K2517" t="s">
        <v>9726</v>
      </c>
      <c r="L2517" t="s">
        <v>9727</v>
      </c>
      <c r="M2517">
        <v>9.7317500000000001E-2</v>
      </c>
      <c r="N2517">
        <v>0</v>
      </c>
      <c r="O2517">
        <v>405</v>
      </c>
      <c r="P2517">
        <v>0</v>
      </c>
      <c r="Q2517">
        <v>0</v>
      </c>
      <c r="R2517">
        <v>0</v>
      </c>
      <c r="S2517">
        <v>39.413587999999997</v>
      </c>
      <c r="T2517">
        <v>0</v>
      </c>
      <c r="U2517">
        <v>0</v>
      </c>
    </row>
    <row r="2518" spans="1:21" x14ac:dyDescent="0.25">
      <c r="A2518" t="s">
        <v>9728</v>
      </c>
      <c r="B2518">
        <v>1</v>
      </c>
      <c r="C2518" t="s">
        <v>78</v>
      </c>
      <c r="D2518" t="s">
        <v>88</v>
      </c>
      <c r="E2518" t="s">
        <v>9729</v>
      </c>
      <c r="F2518" t="s">
        <v>231</v>
      </c>
      <c r="G2518" t="s">
        <v>71</v>
      </c>
      <c r="H2518" t="s">
        <v>136</v>
      </c>
      <c r="I2518" t="s">
        <v>22</v>
      </c>
      <c r="J2518" t="s">
        <v>131</v>
      </c>
      <c r="K2518" t="s">
        <v>9730</v>
      </c>
      <c r="L2518" t="s">
        <v>9731</v>
      </c>
      <c r="M2518">
        <v>5.3494444440000004</v>
      </c>
      <c r="N2518">
        <v>0</v>
      </c>
      <c r="O2518">
        <v>1</v>
      </c>
      <c r="P2518">
        <v>0</v>
      </c>
      <c r="Q2518">
        <v>0</v>
      </c>
      <c r="R2518">
        <v>0</v>
      </c>
      <c r="S2518">
        <v>5.3494440000000001</v>
      </c>
      <c r="T2518">
        <v>0</v>
      </c>
      <c r="U2518">
        <v>0</v>
      </c>
    </row>
    <row r="2519" spans="1:21" x14ac:dyDescent="0.25">
      <c r="A2519" t="s">
        <v>9732</v>
      </c>
      <c r="B2519">
        <v>1</v>
      </c>
      <c r="C2519" t="s">
        <v>78</v>
      </c>
      <c r="D2519" t="s">
        <v>94</v>
      </c>
      <c r="E2519" t="s">
        <v>9733</v>
      </c>
      <c r="F2519" t="s">
        <v>847</v>
      </c>
      <c r="G2519" t="s">
        <v>71</v>
      </c>
      <c r="H2519" t="s">
        <v>136</v>
      </c>
      <c r="I2519" t="s">
        <v>22</v>
      </c>
      <c r="J2519" t="s">
        <v>131</v>
      </c>
      <c r="K2519" t="s">
        <v>9734</v>
      </c>
      <c r="L2519" t="s">
        <v>9735</v>
      </c>
      <c r="M2519">
        <v>31.973888888000001</v>
      </c>
      <c r="N2519">
        <v>0</v>
      </c>
      <c r="O2519">
        <v>1</v>
      </c>
      <c r="P2519">
        <v>0</v>
      </c>
      <c r="Q2519">
        <v>0</v>
      </c>
      <c r="R2519">
        <v>0</v>
      </c>
      <c r="S2519">
        <v>31.973889</v>
      </c>
      <c r="T2519">
        <v>0</v>
      </c>
      <c r="U2519">
        <v>0</v>
      </c>
    </row>
    <row r="2520" spans="1:21" x14ac:dyDescent="0.25">
      <c r="A2520" t="s">
        <v>9736</v>
      </c>
      <c r="B2520">
        <v>1</v>
      </c>
      <c r="C2520" t="s">
        <v>78</v>
      </c>
      <c r="D2520" t="s">
        <v>89</v>
      </c>
      <c r="E2520" t="s">
        <v>9737</v>
      </c>
      <c r="F2520" t="s">
        <v>934</v>
      </c>
      <c r="G2520" t="s">
        <v>71</v>
      </c>
      <c r="H2520" t="s">
        <v>136</v>
      </c>
      <c r="I2520" t="s">
        <v>22</v>
      </c>
      <c r="J2520" t="s">
        <v>131</v>
      </c>
      <c r="K2520" t="s">
        <v>9738</v>
      </c>
      <c r="L2520" t="s">
        <v>9739</v>
      </c>
      <c r="M2520">
        <v>0.95138888799999999</v>
      </c>
      <c r="N2520">
        <v>0</v>
      </c>
      <c r="O2520">
        <v>9</v>
      </c>
      <c r="P2520">
        <v>0</v>
      </c>
      <c r="Q2520">
        <v>0</v>
      </c>
      <c r="R2520">
        <v>0</v>
      </c>
      <c r="S2520">
        <v>8.5625</v>
      </c>
      <c r="T2520">
        <v>0</v>
      </c>
      <c r="U2520">
        <v>0</v>
      </c>
    </row>
    <row r="2521" spans="1:21" x14ac:dyDescent="0.25">
      <c r="A2521" t="s">
        <v>9740</v>
      </c>
      <c r="B2521">
        <v>1</v>
      </c>
      <c r="C2521" t="s">
        <v>78</v>
      </c>
      <c r="D2521" t="s">
        <v>88</v>
      </c>
      <c r="E2521" t="s">
        <v>9741</v>
      </c>
      <c r="F2521" t="s">
        <v>231</v>
      </c>
      <c r="G2521" t="s">
        <v>71</v>
      </c>
      <c r="H2521" t="s">
        <v>136</v>
      </c>
      <c r="I2521" t="s">
        <v>22</v>
      </c>
      <c r="J2521" t="s">
        <v>131</v>
      </c>
      <c r="K2521" t="s">
        <v>9742</v>
      </c>
      <c r="L2521" t="s">
        <v>9743</v>
      </c>
      <c r="M2521">
        <v>5.1983333329999999</v>
      </c>
      <c r="N2521">
        <v>0</v>
      </c>
      <c r="O2521">
        <v>1</v>
      </c>
      <c r="P2521">
        <v>0</v>
      </c>
      <c r="Q2521">
        <v>0</v>
      </c>
      <c r="R2521">
        <v>0</v>
      </c>
      <c r="S2521">
        <v>5.1983329999999999</v>
      </c>
      <c r="T2521">
        <v>0</v>
      </c>
      <c r="U2521">
        <v>0</v>
      </c>
    </row>
    <row r="2522" spans="1:21" x14ac:dyDescent="0.25">
      <c r="A2522" t="s">
        <v>9744</v>
      </c>
      <c r="B2522">
        <v>1</v>
      </c>
      <c r="C2522" t="s">
        <v>78</v>
      </c>
      <c r="D2522" t="s">
        <v>96</v>
      </c>
      <c r="E2522" t="s">
        <v>9745</v>
      </c>
      <c r="F2522" t="s">
        <v>226</v>
      </c>
      <c r="G2522" t="s">
        <v>72</v>
      </c>
      <c r="H2522" t="s">
        <v>136</v>
      </c>
      <c r="I2522" t="s">
        <v>22</v>
      </c>
      <c r="J2522" t="s">
        <v>131</v>
      </c>
      <c r="K2522" t="s">
        <v>9746</v>
      </c>
      <c r="L2522" t="s">
        <v>9747</v>
      </c>
      <c r="M2522">
        <v>2.1608333329999998</v>
      </c>
      <c r="N2522">
        <v>0</v>
      </c>
      <c r="O2522">
        <v>146</v>
      </c>
      <c r="P2522">
        <v>0</v>
      </c>
      <c r="Q2522">
        <v>2</v>
      </c>
      <c r="R2522">
        <v>0</v>
      </c>
      <c r="S2522">
        <v>315.48166700000002</v>
      </c>
      <c r="T2522">
        <v>0</v>
      </c>
      <c r="U2522">
        <v>4.3216669999999997</v>
      </c>
    </row>
    <row r="2523" spans="1:21" x14ac:dyDescent="0.25">
      <c r="A2523" t="s">
        <v>9748</v>
      </c>
      <c r="B2523">
        <v>1</v>
      </c>
      <c r="C2523" t="s">
        <v>79</v>
      </c>
      <c r="D2523" t="s">
        <v>115</v>
      </c>
      <c r="E2523" t="s">
        <v>9749</v>
      </c>
      <c r="F2523" t="s">
        <v>166</v>
      </c>
      <c r="G2523" t="s">
        <v>72</v>
      </c>
      <c r="H2523" t="s">
        <v>136</v>
      </c>
      <c r="I2523" t="s">
        <v>22</v>
      </c>
      <c r="J2523" t="s">
        <v>131</v>
      </c>
      <c r="K2523" t="s">
        <v>9750</v>
      </c>
      <c r="L2523" t="s">
        <v>9751</v>
      </c>
      <c r="M2523">
        <v>0.86250000000000004</v>
      </c>
      <c r="N2523">
        <v>0</v>
      </c>
      <c r="O2523">
        <v>0</v>
      </c>
      <c r="P2523">
        <v>95</v>
      </c>
      <c r="Q2523">
        <v>2107</v>
      </c>
      <c r="R2523">
        <v>0</v>
      </c>
      <c r="S2523">
        <v>0</v>
      </c>
      <c r="T2523">
        <v>81.9375</v>
      </c>
      <c r="U2523">
        <v>1817.2874999999999</v>
      </c>
    </row>
    <row r="2524" spans="1:21" x14ac:dyDescent="0.25">
      <c r="A2524" t="s">
        <v>9752</v>
      </c>
      <c r="B2524">
        <v>1</v>
      </c>
      <c r="C2524" t="s">
        <v>78</v>
      </c>
      <c r="D2524" t="s">
        <v>98</v>
      </c>
      <c r="E2524" t="s">
        <v>9753</v>
      </c>
      <c r="F2524" t="s">
        <v>531</v>
      </c>
      <c r="G2524" t="s">
        <v>72</v>
      </c>
      <c r="H2524" t="s">
        <v>136</v>
      </c>
      <c r="I2524" t="s">
        <v>22</v>
      </c>
      <c r="J2524" t="s">
        <v>131</v>
      </c>
      <c r="K2524" t="s">
        <v>9754</v>
      </c>
      <c r="L2524" t="s">
        <v>9755</v>
      </c>
      <c r="M2524">
        <v>0.80527777700000003</v>
      </c>
      <c r="N2524">
        <v>1</v>
      </c>
      <c r="O2524">
        <v>0</v>
      </c>
      <c r="P2524">
        <v>0</v>
      </c>
      <c r="Q2524">
        <v>0</v>
      </c>
      <c r="R2524">
        <v>0.80527800000000005</v>
      </c>
      <c r="S2524">
        <v>0</v>
      </c>
      <c r="T2524">
        <v>0</v>
      </c>
      <c r="U2524">
        <v>0</v>
      </c>
    </row>
    <row r="2525" spans="1:21" x14ac:dyDescent="0.25">
      <c r="A2525" t="s">
        <v>9756</v>
      </c>
      <c r="B2525">
        <v>1</v>
      </c>
      <c r="C2525" t="s">
        <v>79</v>
      </c>
      <c r="D2525" t="s">
        <v>123</v>
      </c>
      <c r="E2525" t="s">
        <v>9757</v>
      </c>
      <c r="F2525" t="s">
        <v>231</v>
      </c>
      <c r="G2525" t="s">
        <v>71</v>
      </c>
      <c r="H2525" t="s">
        <v>136</v>
      </c>
      <c r="I2525" t="s">
        <v>22</v>
      </c>
      <c r="J2525" t="s">
        <v>131</v>
      </c>
      <c r="K2525" t="s">
        <v>9758</v>
      </c>
      <c r="L2525" t="s">
        <v>9759</v>
      </c>
      <c r="M2525">
        <v>5.3672222219999997</v>
      </c>
      <c r="N2525">
        <v>0</v>
      </c>
      <c r="O2525">
        <v>5</v>
      </c>
      <c r="P2525">
        <v>0</v>
      </c>
      <c r="Q2525">
        <v>0</v>
      </c>
      <c r="R2525">
        <v>0</v>
      </c>
      <c r="S2525">
        <v>26.836110999999999</v>
      </c>
      <c r="T2525">
        <v>0</v>
      </c>
      <c r="U2525">
        <v>0</v>
      </c>
    </row>
    <row r="2526" spans="1:21" x14ac:dyDescent="0.25">
      <c r="A2526" t="s">
        <v>9760</v>
      </c>
      <c r="B2526">
        <v>1</v>
      </c>
      <c r="C2526" t="s">
        <v>78</v>
      </c>
      <c r="D2526" t="s">
        <v>80</v>
      </c>
      <c r="E2526" t="s">
        <v>9761</v>
      </c>
      <c r="F2526" t="s">
        <v>231</v>
      </c>
      <c r="G2526" t="s">
        <v>71</v>
      </c>
      <c r="H2526" t="s">
        <v>136</v>
      </c>
      <c r="I2526" t="s">
        <v>22</v>
      </c>
      <c r="J2526" t="s">
        <v>131</v>
      </c>
      <c r="K2526" t="s">
        <v>9762</v>
      </c>
      <c r="L2526" t="s">
        <v>9763</v>
      </c>
      <c r="M2526">
        <v>1.3488888880000001</v>
      </c>
      <c r="N2526">
        <v>0</v>
      </c>
      <c r="O2526">
        <v>2</v>
      </c>
      <c r="P2526">
        <v>0</v>
      </c>
      <c r="Q2526">
        <v>0</v>
      </c>
      <c r="R2526">
        <v>0</v>
      </c>
      <c r="S2526">
        <v>2.697778</v>
      </c>
      <c r="T2526">
        <v>0</v>
      </c>
      <c r="U2526">
        <v>0</v>
      </c>
    </row>
    <row r="2527" spans="1:21" x14ac:dyDescent="0.25">
      <c r="A2527" t="s">
        <v>9764</v>
      </c>
      <c r="B2527">
        <v>1</v>
      </c>
      <c r="C2527" t="s">
        <v>79</v>
      </c>
      <c r="D2527" t="s">
        <v>123</v>
      </c>
      <c r="E2527" t="s">
        <v>9765</v>
      </c>
      <c r="F2527" t="s">
        <v>231</v>
      </c>
      <c r="G2527" t="s">
        <v>71</v>
      </c>
      <c r="H2527" t="s">
        <v>136</v>
      </c>
      <c r="I2527" t="s">
        <v>22</v>
      </c>
      <c r="J2527" t="s">
        <v>131</v>
      </c>
      <c r="K2527" t="s">
        <v>9766</v>
      </c>
      <c r="L2527" t="s">
        <v>9767</v>
      </c>
      <c r="M2527">
        <v>1.028333333</v>
      </c>
      <c r="N2527">
        <v>0</v>
      </c>
      <c r="O2527">
        <v>1</v>
      </c>
      <c r="P2527">
        <v>0</v>
      </c>
      <c r="Q2527">
        <v>0</v>
      </c>
      <c r="R2527">
        <v>0</v>
      </c>
      <c r="S2527">
        <v>1.0283329999999999</v>
      </c>
      <c r="T2527">
        <v>0</v>
      </c>
      <c r="U2527">
        <v>0</v>
      </c>
    </row>
    <row r="2528" spans="1:21" x14ac:dyDescent="0.25">
      <c r="A2528" t="s">
        <v>9768</v>
      </c>
      <c r="B2528">
        <v>1</v>
      </c>
      <c r="C2528" t="s">
        <v>78</v>
      </c>
      <c r="D2528" t="s">
        <v>98</v>
      </c>
      <c r="E2528" t="s">
        <v>9769</v>
      </c>
      <c r="F2528" t="s">
        <v>166</v>
      </c>
      <c r="G2528" t="s">
        <v>72</v>
      </c>
      <c r="H2528" t="s">
        <v>136</v>
      </c>
      <c r="I2528" t="s">
        <v>22</v>
      </c>
      <c r="J2528" t="s">
        <v>131</v>
      </c>
      <c r="K2528" t="s">
        <v>9770</v>
      </c>
      <c r="L2528" t="s">
        <v>9771</v>
      </c>
      <c r="M2528">
        <v>1.0480555549999999</v>
      </c>
      <c r="N2528">
        <v>1</v>
      </c>
      <c r="O2528">
        <v>1</v>
      </c>
      <c r="P2528">
        <v>19</v>
      </c>
      <c r="Q2528">
        <v>27</v>
      </c>
      <c r="R2528">
        <v>1.0480560000000001</v>
      </c>
      <c r="S2528">
        <v>1.0480560000000001</v>
      </c>
      <c r="T2528">
        <v>19.913056000000001</v>
      </c>
      <c r="U2528">
        <v>28.297499999999999</v>
      </c>
    </row>
    <row r="2529" spans="1:21" x14ac:dyDescent="0.25">
      <c r="A2529" t="s">
        <v>9772</v>
      </c>
      <c r="B2529">
        <v>1</v>
      </c>
      <c r="C2529" t="s">
        <v>78</v>
      </c>
      <c r="D2529" t="s">
        <v>98</v>
      </c>
      <c r="E2529" t="s">
        <v>912</v>
      </c>
      <c r="F2529" t="s">
        <v>166</v>
      </c>
      <c r="G2529" t="s">
        <v>72</v>
      </c>
      <c r="H2529" t="s">
        <v>136</v>
      </c>
      <c r="I2529" t="s">
        <v>22</v>
      </c>
      <c r="J2529" t="s">
        <v>131</v>
      </c>
      <c r="K2529" t="s">
        <v>9773</v>
      </c>
      <c r="L2529" t="s">
        <v>9774</v>
      </c>
      <c r="M2529">
        <v>0.34476194399999999</v>
      </c>
      <c r="N2529">
        <v>0</v>
      </c>
      <c r="O2529">
        <v>97</v>
      </c>
      <c r="P2529">
        <v>5</v>
      </c>
      <c r="Q2529">
        <v>5</v>
      </c>
      <c r="R2529">
        <v>0</v>
      </c>
      <c r="S2529">
        <v>33.441909000000003</v>
      </c>
      <c r="T2529">
        <v>1.7238100000000001</v>
      </c>
      <c r="U2529">
        <v>1.7238100000000001</v>
      </c>
    </row>
    <row r="2530" spans="1:21" x14ac:dyDescent="0.25">
      <c r="A2530" t="s">
        <v>9775</v>
      </c>
      <c r="B2530">
        <v>1</v>
      </c>
      <c r="C2530" t="s">
        <v>78</v>
      </c>
      <c r="D2530" t="s">
        <v>98</v>
      </c>
      <c r="E2530" t="s">
        <v>9776</v>
      </c>
      <c r="F2530" t="s">
        <v>166</v>
      </c>
      <c r="G2530" t="s">
        <v>72</v>
      </c>
      <c r="H2530" t="s">
        <v>136</v>
      </c>
      <c r="I2530" t="s">
        <v>22</v>
      </c>
      <c r="J2530" t="s">
        <v>131</v>
      </c>
      <c r="K2530" t="s">
        <v>9777</v>
      </c>
      <c r="L2530" t="s">
        <v>9778</v>
      </c>
      <c r="M2530">
        <v>0.27645999999999998</v>
      </c>
      <c r="N2530">
        <v>0</v>
      </c>
      <c r="O2530">
        <v>38</v>
      </c>
      <c r="P2530">
        <v>0</v>
      </c>
      <c r="Q2530">
        <v>3</v>
      </c>
      <c r="R2530">
        <v>0</v>
      </c>
      <c r="S2530">
        <v>10.50548</v>
      </c>
      <c r="T2530">
        <v>0</v>
      </c>
      <c r="U2530">
        <v>0.82938000000000001</v>
      </c>
    </row>
    <row r="2531" spans="1:21" x14ac:dyDescent="0.25">
      <c r="A2531" t="s">
        <v>9779</v>
      </c>
      <c r="B2531">
        <v>1</v>
      </c>
      <c r="C2531" t="s">
        <v>78</v>
      </c>
      <c r="D2531" t="s">
        <v>98</v>
      </c>
      <c r="E2531" t="s">
        <v>9780</v>
      </c>
      <c r="F2531" t="s">
        <v>313</v>
      </c>
      <c r="G2531" t="s">
        <v>71</v>
      </c>
      <c r="H2531" t="s">
        <v>136</v>
      </c>
      <c r="I2531" t="s">
        <v>22</v>
      </c>
      <c r="J2531" t="s">
        <v>131</v>
      </c>
      <c r="K2531" t="s">
        <v>9781</v>
      </c>
      <c r="L2531" t="s">
        <v>9782</v>
      </c>
      <c r="M2531">
        <v>1.038611111</v>
      </c>
      <c r="N2531">
        <v>0</v>
      </c>
      <c r="O2531">
        <v>3</v>
      </c>
      <c r="P2531">
        <v>0</v>
      </c>
      <c r="Q2531">
        <v>0</v>
      </c>
      <c r="R2531">
        <v>0</v>
      </c>
      <c r="S2531">
        <v>3.1158329999999999</v>
      </c>
      <c r="T2531">
        <v>0</v>
      </c>
      <c r="U2531">
        <v>0</v>
      </c>
    </row>
    <row r="2532" spans="1:21" x14ac:dyDescent="0.25">
      <c r="A2532" t="s">
        <v>9783</v>
      </c>
      <c r="B2532">
        <v>1</v>
      </c>
      <c r="C2532" t="s">
        <v>78</v>
      </c>
      <c r="D2532" t="s">
        <v>98</v>
      </c>
      <c r="E2532" t="s">
        <v>9784</v>
      </c>
      <c r="F2532" t="s">
        <v>166</v>
      </c>
      <c r="G2532" t="s">
        <v>72</v>
      </c>
      <c r="H2532" t="s">
        <v>136</v>
      </c>
      <c r="I2532" t="s">
        <v>22</v>
      </c>
      <c r="J2532" t="s">
        <v>131</v>
      </c>
      <c r="K2532" t="s">
        <v>9785</v>
      </c>
      <c r="L2532" t="s">
        <v>9786</v>
      </c>
      <c r="M2532">
        <v>0.591872222</v>
      </c>
      <c r="N2532">
        <v>0</v>
      </c>
      <c r="O2532">
        <v>25</v>
      </c>
      <c r="P2532">
        <v>0</v>
      </c>
      <c r="Q2532">
        <v>9</v>
      </c>
      <c r="R2532">
        <v>0</v>
      </c>
      <c r="S2532">
        <v>14.796806</v>
      </c>
      <c r="T2532">
        <v>0</v>
      </c>
      <c r="U2532">
        <v>5.3268500000000003</v>
      </c>
    </row>
    <row r="2533" spans="1:21" x14ac:dyDescent="0.25">
      <c r="A2533" t="s">
        <v>9787</v>
      </c>
      <c r="B2533">
        <v>1</v>
      </c>
      <c r="C2533" t="s">
        <v>78</v>
      </c>
      <c r="D2533" t="s">
        <v>98</v>
      </c>
      <c r="E2533" t="s">
        <v>9788</v>
      </c>
      <c r="F2533" t="s">
        <v>166</v>
      </c>
      <c r="G2533" t="s">
        <v>72</v>
      </c>
      <c r="H2533" t="s">
        <v>136</v>
      </c>
      <c r="I2533" t="s">
        <v>22</v>
      </c>
      <c r="J2533" t="s">
        <v>131</v>
      </c>
      <c r="K2533" t="s">
        <v>9789</v>
      </c>
      <c r="L2533" t="s">
        <v>9790</v>
      </c>
      <c r="M2533">
        <v>0.72633333300000003</v>
      </c>
      <c r="N2533">
        <v>0</v>
      </c>
      <c r="O2533">
        <v>381</v>
      </c>
      <c r="P2533">
        <v>7</v>
      </c>
      <c r="Q2533">
        <v>43</v>
      </c>
      <c r="R2533">
        <v>0</v>
      </c>
      <c r="S2533">
        <v>276.733</v>
      </c>
      <c r="T2533">
        <v>5.084333</v>
      </c>
      <c r="U2533">
        <v>31.232333000000001</v>
      </c>
    </row>
    <row r="2534" spans="1:21" x14ac:dyDescent="0.25">
      <c r="A2534" t="s">
        <v>9791</v>
      </c>
      <c r="B2534">
        <v>1</v>
      </c>
      <c r="C2534" t="s">
        <v>78</v>
      </c>
      <c r="D2534" t="s">
        <v>98</v>
      </c>
      <c r="E2534" t="s">
        <v>9792</v>
      </c>
      <c r="F2534" t="s">
        <v>226</v>
      </c>
      <c r="G2534" t="s">
        <v>72</v>
      </c>
      <c r="H2534" t="s">
        <v>136</v>
      </c>
      <c r="I2534" t="s">
        <v>22</v>
      </c>
      <c r="J2534" t="s">
        <v>131</v>
      </c>
      <c r="K2534" t="s">
        <v>9793</v>
      </c>
      <c r="L2534" t="s">
        <v>9794</v>
      </c>
      <c r="M2534">
        <v>1.511111111</v>
      </c>
      <c r="N2534">
        <v>0</v>
      </c>
      <c r="O2534">
        <v>33</v>
      </c>
      <c r="P2534">
        <v>0</v>
      </c>
      <c r="Q2534">
        <v>5</v>
      </c>
      <c r="R2534">
        <v>0</v>
      </c>
      <c r="S2534">
        <v>49.866667</v>
      </c>
      <c r="T2534">
        <v>0</v>
      </c>
      <c r="U2534">
        <v>7.5555560000000002</v>
      </c>
    </row>
    <row r="2535" spans="1:21" x14ac:dyDescent="0.25">
      <c r="A2535" t="s">
        <v>9795</v>
      </c>
      <c r="B2535">
        <v>1</v>
      </c>
      <c r="C2535" t="s">
        <v>78</v>
      </c>
      <c r="D2535" t="s">
        <v>80</v>
      </c>
      <c r="E2535" t="s">
        <v>9796</v>
      </c>
      <c r="F2535" t="s">
        <v>847</v>
      </c>
      <c r="G2535" t="s">
        <v>71</v>
      </c>
      <c r="H2535" t="s">
        <v>136</v>
      </c>
      <c r="I2535" t="s">
        <v>22</v>
      </c>
      <c r="J2535" t="s">
        <v>131</v>
      </c>
      <c r="K2535" t="s">
        <v>9797</v>
      </c>
      <c r="L2535" t="s">
        <v>9798</v>
      </c>
      <c r="M2535">
        <v>1.225833333</v>
      </c>
      <c r="N2535">
        <v>0</v>
      </c>
      <c r="O2535">
        <v>8</v>
      </c>
      <c r="P2535">
        <v>0</v>
      </c>
      <c r="Q2535">
        <v>0</v>
      </c>
      <c r="R2535">
        <v>0</v>
      </c>
      <c r="S2535">
        <v>9.8066669999999991</v>
      </c>
      <c r="T2535">
        <v>0</v>
      </c>
      <c r="U2535">
        <v>0</v>
      </c>
    </row>
    <row r="2536" spans="1:21" x14ac:dyDescent="0.25">
      <c r="A2536" t="s">
        <v>9799</v>
      </c>
      <c r="B2536">
        <v>1</v>
      </c>
      <c r="C2536" t="s">
        <v>78</v>
      </c>
      <c r="D2536" t="s">
        <v>90</v>
      </c>
      <c r="E2536" t="s">
        <v>9800</v>
      </c>
      <c r="F2536" t="s">
        <v>785</v>
      </c>
      <c r="G2536" t="s">
        <v>71</v>
      </c>
      <c r="H2536" t="s">
        <v>136</v>
      </c>
      <c r="I2536" t="s">
        <v>22</v>
      </c>
      <c r="J2536" t="s">
        <v>131</v>
      </c>
      <c r="K2536" t="s">
        <v>9801</v>
      </c>
      <c r="L2536" t="s">
        <v>9802</v>
      </c>
      <c r="M2536">
        <v>0.67833333299999998</v>
      </c>
      <c r="N2536">
        <v>1</v>
      </c>
      <c r="O2536">
        <v>2750</v>
      </c>
      <c r="P2536">
        <v>0</v>
      </c>
      <c r="Q2536">
        <v>0</v>
      </c>
      <c r="R2536">
        <v>0.67833299999999996</v>
      </c>
      <c r="S2536">
        <v>1865.4166660000001</v>
      </c>
      <c r="T2536">
        <v>0</v>
      </c>
      <c r="U2536">
        <v>0</v>
      </c>
    </row>
    <row r="2537" spans="1:21" x14ac:dyDescent="0.25">
      <c r="A2537" t="s">
        <v>9803</v>
      </c>
      <c r="B2537">
        <v>1</v>
      </c>
      <c r="C2537" t="s">
        <v>78</v>
      </c>
      <c r="D2537" t="s">
        <v>90</v>
      </c>
      <c r="E2537" t="s">
        <v>9804</v>
      </c>
      <c r="F2537" t="s">
        <v>785</v>
      </c>
      <c r="G2537" t="s">
        <v>71</v>
      </c>
      <c r="H2537" t="s">
        <v>136</v>
      </c>
      <c r="I2537" t="s">
        <v>22</v>
      </c>
      <c r="J2537" t="s">
        <v>131</v>
      </c>
      <c r="K2537" t="s">
        <v>9805</v>
      </c>
      <c r="L2537" t="s">
        <v>9806</v>
      </c>
      <c r="M2537">
        <v>1.2742352770000001</v>
      </c>
      <c r="N2537">
        <v>1</v>
      </c>
      <c r="O2537">
        <v>2750</v>
      </c>
      <c r="P2537">
        <v>0</v>
      </c>
      <c r="Q2537">
        <v>0</v>
      </c>
      <c r="R2537">
        <v>1.274235</v>
      </c>
      <c r="S2537">
        <v>3504.1470119999999</v>
      </c>
      <c r="T2537">
        <v>0</v>
      </c>
      <c r="U2537">
        <v>0</v>
      </c>
    </row>
    <row r="2538" spans="1:21" x14ac:dyDescent="0.25">
      <c r="A2538" t="s">
        <v>9807</v>
      </c>
      <c r="B2538">
        <v>1</v>
      </c>
      <c r="C2538" t="s">
        <v>78</v>
      </c>
      <c r="D2538" t="s">
        <v>90</v>
      </c>
      <c r="E2538" t="s">
        <v>9800</v>
      </c>
      <c r="F2538" t="s">
        <v>785</v>
      </c>
      <c r="G2538" t="s">
        <v>71</v>
      </c>
      <c r="H2538" t="s">
        <v>136</v>
      </c>
      <c r="I2538" t="s">
        <v>22</v>
      </c>
      <c r="J2538" t="s">
        <v>131</v>
      </c>
      <c r="K2538" t="s">
        <v>9808</v>
      </c>
      <c r="L2538" t="s">
        <v>9809</v>
      </c>
      <c r="M2538">
        <v>1.1205555549999999</v>
      </c>
      <c r="N2538">
        <v>1</v>
      </c>
      <c r="O2538">
        <v>2750</v>
      </c>
      <c r="P2538">
        <v>0</v>
      </c>
      <c r="Q2538">
        <v>0</v>
      </c>
      <c r="R2538">
        <v>1.1205560000000001</v>
      </c>
      <c r="S2538">
        <v>3081.5277759999999</v>
      </c>
      <c r="T2538">
        <v>0</v>
      </c>
      <c r="U2538">
        <v>0</v>
      </c>
    </row>
    <row r="2539" spans="1:21" x14ac:dyDescent="0.25">
      <c r="A2539" t="s">
        <v>9810</v>
      </c>
      <c r="B2539">
        <v>1</v>
      </c>
      <c r="C2539" t="s">
        <v>79</v>
      </c>
      <c r="D2539" t="s">
        <v>123</v>
      </c>
      <c r="E2539" t="s">
        <v>9811</v>
      </c>
      <c r="F2539" t="s">
        <v>231</v>
      </c>
      <c r="G2539" t="s">
        <v>71</v>
      </c>
      <c r="H2539" t="s">
        <v>136</v>
      </c>
      <c r="I2539" t="s">
        <v>22</v>
      </c>
      <c r="J2539" t="s">
        <v>131</v>
      </c>
      <c r="K2539" t="s">
        <v>9812</v>
      </c>
      <c r="L2539" t="s">
        <v>9813</v>
      </c>
      <c r="M2539">
        <v>1.455833333</v>
      </c>
      <c r="N2539">
        <v>0</v>
      </c>
      <c r="O2539">
        <v>3</v>
      </c>
      <c r="P2539">
        <v>0</v>
      </c>
      <c r="Q2539">
        <v>0</v>
      </c>
      <c r="R2539">
        <v>0</v>
      </c>
      <c r="S2539">
        <v>4.3674999999999997</v>
      </c>
      <c r="T2539">
        <v>0</v>
      </c>
      <c r="U2539">
        <v>0</v>
      </c>
    </row>
    <row r="2540" spans="1:21" x14ac:dyDescent="0.25">
      <c r="A2540" t="s">
        <v>9814</v>
      </c>
      <c r="B2540">
        <v>1</v>
      </c>
      <c r="C2540" t="s">
        <v>79</v>
      </c>
      <c r="D2540" t="s">
        <v>123</v>
      </c>
      <c r="E2540" t="s">
        <v>8738</v>
      </c>
      <c r="F2540" t="s">
        <v>247</v>
      </c>
      <c r="G2540" t="s">
        <v>71</v>
      </c>
      <c r="H2540" t="s">
        <v>136</v>
      </c>
      <c r="I2540" t="s">
        <v>22</v>
      </c>
      <c r="J2540" t="s">
        <v>221</v>
      </c>
      <c r="K2540" t="s">
        <v>9815</v>
      </c>
      <c r="L2540" t="s">
        <v>9816</v>
      </c>
      <c r="M2540">
        <v>2.2572222219999998</v>
      </c>
      <c r="N2540">
        <v>0</v>
      </c>
      <c r="O2540">
        <v>26</v>
      </c>
      <c r="P2540">
        <v>0</v>
      </c>
      <c r="Q2540">
        <v>0</v>
      </c>
      <c r="R2540">
        <v>0</v>
      </c>
      <c r="S2540">
        <v>58.687778000000002</v>
      </c>
      <c r="T2540">
        <v>0</v>
      </c>
      <c r="U2540">
        <v>0</v>
      </c>
    </row>
    <row r="2541" spans="1:21" x14ac:dyDescent="0.25">
      <c r="A2541" t="s">
        <v>9817</v>
      </c>
      <c r="B2541">
        <v>1</v>
      </c>
      <c r="C2541" t="s">
        <v>79</v>
      </c>
      <c r="D2541" t="s">
        <v>123</v>
      </c>
      <c r="E2541" t="s">
        <v>9818</v>
      </c>
      <c r="F2541" t="s">
        <v>231</v>
      </c>
      <c r="G2541" t="s">
        <v>71</v>
      </c>
      <c r="H2541" t="s">
        <v>136</v>
      </c>
      <c r="I2541" t="s">
        <v>22</v>
      </c>
      <c r="J2541" t="s">
        <v>131</v>
      </c>
      <c r="K2541" t="s">
        <v>9819</v>
      </c>
      <c r="L2541" t="s">
        <v>9820</v>
      </c>
      <c r="M2541">
        <v>1.0791666660000001</v>
      </c>
      <c r="N2541">
        <v>0</v>
      </c>
      <c r="O2541">
        <v>1</v>
      </c>
      <c r="P2541">
        <v>0</v>
      </c>
      <c r="Q2541">
        <v>0</v>
      </c>
      <c r="R2541">
        <v>0</v>
      </c>
      <c r="S2541">
        <v>1.079167</v>
      </c>
      <c r="T2541">
        <v>0</v>
      </c>
      <c r="U2541">
        <v>0</v>
      </c>
    </row>
    <row r="2542" spans="1:21" x14ac:dyDescent="0.25">
      <c r="A2542" t="s">
        <v>9821</v>
      </c>
      <c r="B2542">
        <v>1</v>
      </c>
      <c r="C2542" t="s">
        <v>78</v>
      </c>
      <c r="D2542" t="s">
        <v>81</v>
      </c>
      <c r="E2542" t="s">
        <v>9822</v>
      </c>
      <c r="F2542" t="s">
        <v>247</v>
      </c>
      <c r="G2542" t="s">
        <v>71</v>
      </c>
      <c r="H2542" t="s">
        <v>136</v>
      </c>
      <c r="I2542" t="s">
        <v>22</v>
      </c>
      <c r="J2542" t="s">
        <v>221</v>
      </c>
      <c r="K2542" t="s">
        <v>9823</v>
      </c>
      <c r="L2542" t="s">
        <v>9824</v>
      </c>
      <c r="M2542">
        <v>7.0233333330000001</v>
      </c>
      <c r="N2542">
        <v>0</v>
      </c>
      <c r="O2542">
        <v>300</v>
      </c>
      <c r="P2542">
        <v>0</v>
      </c>
      <c r="Q2542">
        <v>0</v>
      </c>
      <c r="R2542">
        <v>0</v>
      </c>
      <c r="S2542">
        <v>2107</v>
      </c>
      <c r="T2542">
        <v>0</v>
      </c>
      <c r="U2542">
        <v>0</v>
      </c>
    </row>
    <row r="2543" spans="1:21" x14ac:dyDescent="0.25">
      <c r="A2543" t="s">
        <v>9825</v>
      </c>
      <c r="B2543">
        <v>1</v>
      </c>
      <c r="C2543" t="s">
        <v>78</v>
      </c>
      <c r="D2543" t="s">
        <v>94</v>
      </c>
      <c r="E2543" t="s">
        <v>9826</v>
      </c>
      <c r="F2543" t="s">
        <v>231</v>
      </c>
      <c r="G2543" t="s">
        <v>71</v>
      </c>
      <c r="H2543" t="s">
        <v>136</v>
      </c>
      <c r="I2543" t="s">
        <v>22</v>
      </c>
      <c r="J2543" t="s">
        <v>131</v>
      </c>
      <c r="K2543" t="s">
        <v>9827</v>
      </c>
      <c r="L2543" t="s">
        <v>9828</v>
      </c>
      <c r="M2543">
        <v>1.0436111109999999</v>
      </c>
      <c r="N2543">
        <v>0</v>
      </c>
      <c r="O2543">
        <v>1</v>
      </c>
      <c r="P2543">
        <v>0</v>
      </c>
      <c r="Q2543">
        <v>0</v>
      </c>
      <c r="R2543">
        <v>0</v>
      </c>
      <c r="S2543">
        <v>1.0436110000000001</v>
      </c>
      <c r="T2543">
        <v>0</v>
      </c>
      <c r="U2543">
        <v>0</v>
      </c>
    </row>
    <row r="2544" spans="1:21" x14ac:dyDescent="0.25">
      <c r="A2544" t="s">
        <v>9829</v>
      </c>
      <c r="B2544">
        <v>1</v>
      </c>
      <c r="C2544" t="s">
        <v>78</v>
      </c>
      <c r="D2544" t="s">
        <v>82</v>
      </c>
      <c r="E2544" t="s">
        <v>9830</v>
      </c>
      <c r="F2544" t="s">
        <v>129</v>
      </c>
      <c r="G2544" t="s">
        <v>72</v>
      </c>
      <c r="H2544" t="s">
        <v>136</v>
      </c>
      <c r="I2544" t="s">
        <v>22</v>
      </c>
      <c r="J2544" t="s">
        <v>131</v>
      </c>
      <c r="K2544" t="s">
        <v>9831</v>
      </c>
      <c r="L2544" t="s">
        <v>9832</v>
      </c>
      <c r="M2544">
        <v>0.21916666600000001</v>
      </c>
      <c r="N2544">
        <v>3</v>
      </c>
      <c r="O2544">
        <v>16840</v>
      </c>
      <c r="P2544">
        <v>0</v>
      </c>
      <c r="Q2544">
        <v>14</v>
      </c>
      <c r="R2544">
        <v>0.65749999999999997</v>
      </c>
      <c r="S2544">
        <v>3690.7666549999999</v>
      </c>
      <c r="T2544">
        <v>0</v>
      </c>
      <c r="U2544">
        <v>3.068333</v>
      </c>
    </row>
    <row r="2545" spans="1:21" x14ac:dyDescent="0.25">
      <c r="A2545" t="s">
        <v>9833</v>
      </c>
      <c r="B2545">
        <v>1</v>
      </c>
      <c r="C2545" t="s">
        <v>78</v>
      </c>
      <c r="D2545" t="s">
        <v>98</v>
      </c>
      <c r="E2545" t="s">
        <v>9834</v>
      </c>
      <c r="F2545" t="s">
        <v>892</v>
      </c>
      <c r="G2545" t="s">
        <v>71</v>
      </c>
      <c r="H2545" t="s">
        <v>136</v>
      </c>
      <c r="I2545" t="s">
        <v>22</v>
      </c>
      <c r="J2545" t="s">
        <v>131</v>
      </c>
      <c r="K2545" t="s">
        <v>9835</v>
      </c>
      <c r="L2545" t="s">
        <v>9836</v>
      </c>
      <c r="M2545">
        <v>3.7808333329999999</v>
      </c>
      <c r="N2545">
        <v>0</v>
      </c>
      <c r="O2545">
        <v>0</v>
      </c>
      <c r="P2545">
        <v>0</v>
      </c>
      <c r="Q2545">
        <v>16</v>
      </c>
      <c r="R2545">
        <v>0</v>
      </c>
      <c r="S2545">
        <v>0</v>
      </c>
      <c r="T2545">
        <v>0</v>
      </c>
      <c r="U2545">
        <v>60.493333</v>
      </c>
    </row>
    <row r="2546" spans="1:21" x14ac:dyDescent="0.25">
      <c r="A2546" t="s">
        <v>9837</v>
      </c>
      <c r="B2546">
        <v>1</v>
      </c>
      <c r="C2546" t="s">
        <v>78</v>
      </c>
      <c r="D2546" t="s">
        <v>98</v>
      </c>
      <c r="E2546" t="s">
        <v>9838</v>
      </c>
      <c r="F2546" t="s">
        <v>166</v>
      </c>
      <c r="G2546" t="s">
        <v>72</v>
      </c>
      <c r="H2546" t="s">
        <v>136</v>
      </c>
      <c r="I2546" t="s">
        <v>22</v>
      </c>
      <c r="J2546" t="s">
        <v>131</v>
      </c>
      <c r="K2546" t="s">
        <v>9839</v>
      </c>
      <c r="L2546" t="s">
        <v>9840</v>
      </c>
      <c r="M2546">
        <v>1.163333333</v>
      </c>
      <c r="N2546">
        <v>0</v>
      </c>
      <c r="O2546">
        <v>46</v>
      </c>
      <c r="P2546">
        <v>60</v>
      </c>
      <c r="Q2546">
        <v>29</v>
      </c>
      <c r="R2546">
        <v>0</v>
      </c>
      <c r="S2546">
        <v>53.513333000000003</v>
      </c>
      <c r="T2546">
        <v>69.8</v>
      </c>
      <c r="U2546">
        <v>33.736666999999997</v>
      </c>
    </row>
    <row r="2547" spans="1:21" x14ac:dyDescent="0.25">
      <c r="A2547" t="s">
        <v>9841</v>
      </c>
      <c r="B2547">
        <v>1</v>
      </c>
      <c r="C2547" t="s">
        <v>78</v>
      </c>
      <c r="D2547" t="s">
        <v>98</v>
      </c>
      <c r="E2547" t="s">
        <v>9838</v>
      </c>
      <c r="F2547" t="s">
        <v>166</v>
      </c>
      <c r="G2547" t="s">
        <v>72</v>
      </c>
      <c r="H2547" t="s">
        <v>136</v>
      </c>
      <c r="I2547" t="s">
        <v>22</v>
      </c>
      <c r="J2547" t="s">
        <v>131</v>
      </c>
      <c r="K2547" t="s">
        <v>9842</v>
      </c>
      <c r="L2547" t="s">
        <v>9843</v>
      </c>
      <c r="M2547">
        <v>0.96</v>
      </c>
      <c r="N2547">
        <v>0</v>
      </c>
      <c r="O2547">
        <v>46</v>
      </c>
      <c r="P2547">
        <v>60</v>
      </c>
      <c r="Q2547">
        <v>29</v>
      </c>
      <c r="R2547">
        <v>0</v>
      </c>
      <c r="S2547">
        <v>44.16</v>
      </c>
      <c r="T2547">
        <v>57.6</v>
      </c>
      <c r="U2547">
        <v>27.84</v>
      </c>
    </row>
    <row r="2548" spans="1:21" x14ac:dyDescent="0.25">
      <c r="A2548" t="s">
        <v>9844</v>
      </c>
      <c r="B2548">
        <v>1</v>
      </c>
      <c r="C2548" t="s">
        <v>78</v>
      </c>
      <c r="D2548" t="s">
        <v>101</v>
      </c>
      <c r="E2548" t="s">
        <v>9845</v>
      </c>
      <c r="F2548" t="s">
        <v>785</v>
      </c>
      <c r="G2548" t="s">
        <v>71</v>
      </c>
      <c r="H2548" t="s">
        <v>136</v>
      </c>
      <c r="I2548" t="s">
        <v>22</v>
      </c>
      <c r="J2548" t="s">
        <v>131</v>
      </c>
      <c r="K2548" t="s">
        <v>9846</v>
      </c>
      <c r="L2548" t="s">
        <v>9847</v>
      </c>
      <c r="M2548">
        <v>0.92749999999999999</v>
      </c>
      <c r="N2548">
        <v>0</v>
      </c>
      <c r="O2548">
        <v>34</v>
      </c>
      <c r="P2548">
        <v>0</v>
      </c>
      <c r="Q2548">
        <v>0</v>
      </c>
      <c r="R2548">
        <v>0</v>
      </c>
      <c r="S2548">
        <v>31.535</v>
      </c>
      <c r="T2548">
        <v>0</v>
      </c>
      <c r="U2548">
        <v>0</v>
      </c>
    </row>
    <row r="2549" spans="1:21" x14ac:dyDescent="0.25">
      <c r="A2549" t="s">
        <v>9848</v>
      </c>
      <c r="B2549">
        <v>1</v>
      </c>
      <c r="C2549" t="s">
        <v>78</v>
      </c>
      <c r="D2549" t="s">
        <v>98</v>
      </c>
      <c r="E2549" t="s">
        <v>9838</v>
      </c>
      <c r="F2549" t="s">
        <v>166</v>
      </c>
      <c r="G2549" t="s">
        <v>72</v>
      </c>
      <c r="H2549" t="s">
        <v>136</v>
      </c>
      <c r="I2549" t="s">
        <v>22</v>
      </c>
      <c r="J2549" t="s">
        <v>131</v>
      </c>
      <c r="K2549" t="s">
        <v>9849</v>
      </c>
      <c r="L2549" t="s">
        <v>9850</v>
      </c>
      <c r="M2549">
        <v>0.461388888</v>
      </c>
      <c r="N2549">
        <v>0</v>
      </c>
      <c r="O2549">
        <v>46</v>
      </c>
      <c r="P2549">
        <v>60</v>
      </c>
      <c r="Q2549">
        <v>29</v>
      </c>
      <c r="R2549">
        <v>0</v>
      </c>
      <c r="S2549">
        <v>21.223889</v>
      </c>
      <c r="T2549">
        <v>27.683333000000001</v>
      </c>
      <c r="U2549">
        <v>13.380278000000001</v>
      </c>
    </row>
    <row r="2550" spans="1:21" x14ac:dyDescent="0.25">
      <c r="A2550" t="s">
        <v>9851</v>
      </c>
      <c r="B2550">
        <v>1</v>
      </c>
      <c r="C2550" t="s">
        <v>78</v>
      </c>
      <c r="D2550" t="s">
        <v>98</v>
      </c>
      <c r="E2550" t="s">
        <v>9838</v>
      </c>
      <c r="F2550" t="s">
        <v>166</v>
      </c>
      <c r="G2550" t="s">
        <v>72</v>
      </c>
      <c r="H2550" t="s">
        <v>136</v>
      </c>
      <c r="I2550" t="s">
        <v>22</v>
      </c>
      <c r="J2550" t="s">
        <v>131</v>
      </c>
      <c r="K2550" t="s">
        <v>9852</v>
      </c>
      <c r="L2550" t="s">
        <v>9853</v>
      </c>
      <c r="M2550">
        <v>0.54666666600000002</v>
      </c>
      <c r="N2550">
        <v>0</v>
      </c>
      <c r="O2550">
        <v>46</v>
      </c>
      <c r="P2550">
        <v>60</v>
      </c>
      <c r="Q2550">
        <v>29</v>
      </c>
      <c r="R2550">
        <v>0</v>
      </c>
      <c r="S2550">
        <v>25.146667000000001</v>
      </c>
      <c r="T2550">
        <v>32.799999999999997</v>
      </c>
      <c r="U2550">
        <v>15.853332999999999</v>
      </c>
    </row>
    <row r="2551" spans="1:21" x14ac:dyDescent="0.25">
      <c r="A2551" t="s">
        <v>9854</v>
      </c>
      <c r="B2551">
        <v>1</v>
      </c>
      <c r="C2551" t="s">
        <v>78</v>
      </c>
      <c r="D2551" t="s">
        <v>85</v>
      </c>
      <c r="E2551" t="s">
        <v>9855</v>
      </c>
      <c r="F2551" t="s">
        <v>231</v>
      </c>
      <c r="G2551" t="s">
        <v>71</v>
      </c>
      <c r="H2551" t="s">
        <v>136</v>
      </c>
      <c r="I2551" t="s">
        <v>22</v>
      </c>
      <c r="J2551" t="s">
        <v>131</v>
      </c>
      <c r="K2551" t="s">
        <v>9856</v>
      </c>
      <c r="L2551" t="s">
        <v>9857</v>
      </c>
      <c r="M2551">
        <v>1.0580555549999999</v>
      </c>
      <c r="N2551">
        <v>0</v>
      </c>
      <c r="O2551">
        <v>4</v>
      </c>
      <c r="P2551">
        <v>0</v>
      </c>
      <c r="Q2551">
        <v>0</v>
      </c>
      <c r="R2551">
        <v>0</v>
      </c>
      <c r="S2551">
        <v>4.2322220000000002</v>
      </c>
      <c r="T2551">
        <v>0</v>
      </c>
      <c r="U2551">
        <v>0</v>
      </c>
    </row>
    <row r="2552" spans="1:21" x14ac:dyDescent="0.25">
      <c r="A2552" t="s">
        <v>9858</v>
      </c>
      <c r="B2552">
        <v>1</v>
      </c>
      <c r="C2552" t="s">
        <v>78</v>
      </c>
      <c r="D2552" t="s">
        <v>87</v>
      </c>
      <c r="E2552" t="s">
        <v>9859</v>
      </c>
      <c r="F2552" t="s">
        <v>166</v>
      </c>
      <c r="G2552" t="s">
        <v>72</v>
      </c>
      <c r="H2552" t="s">
        <v>136</v>
      </c>
      <c r="I2552" t="s">
        <v>22</v>
      </c>
      <c r="J2552" t="s">
        <v>131</v>
      </c>
      <c r="K2552" t="s">
        <v>9860</v>
      </c>
      <c r="L2552" t="s">
        <v>9861</v>
      </c>
      <c r="M2552">
        <v>0.50055555500000004</v>
      </c>
      <c r="N2552">
        <v>10</v>
      </c>
      <c r="O2552">
        <v>356</v>
      </c>
      <c r="P2552">
        <v>18</v>
      </c>
      <c r="Q2552">
        <v>269</v>
      </c>
      <c r="R2552">
        <v>5.0055560000000003</v>
      </c>
      <c r="S2552">
        <v>178.197778</v>
      </c>
      <c r="T2552">
        <v>9.01</v>
      </c>
      <c r="U2552">
        <v>134.64944399999999</v>
      </c>
    </row>
    <row r="2553" spans="1:21" x14ac:dyDescent="0.25">
      <c r="A2553" t="s">
        <v>9862</v>
      </c>
      <c r="B2553">
        <v>1</v>
      </c>
      <c r="C2553" t="s">
        <v>78</v>
      </c>
      <c r="D2553" t="s">
        <v>98</v>
      </c>
      <c r="E2553" t="s">
        <v>9838</v>
      </c>
      <c r="F2553" t="s">
        <v>166</v>
      </c>
      <c r="G2553" t="s">
        <v>72</v>
      </c>
      <c r="H2553" t="s">
        <v>136</v>
      </c>
      <c r="I2553" t="s">
        <v>22</v>
      </c>
      <c r="J2553" t="s">
        <v>131</v>
      </c>
      <c r="K2553" t="s">
        <v>9863</v>
      </c>
      <c r="L2553" t="s">
        <v>9864</v>
      </c>
      <c r="M2553">
        <v>0.99416666600000003</v>
      </c>
      <c r="N2553">
        <v>0</v>
      </c>
      <c r="O2553">
        <v>46</v>
      </c>
      <c r="P2553">
        <v>60</v>
      </c>
      <c r="Q2553">
        <v>29</v>
      </c>
      <c r="R2553">
        <v>0</v>
      </c>
      <c r="S2553">
        <v>45.731667000000002</v>
      </c>
      <c r="T2553">
        <v>59.65</v>
      </c>
      <c r="U2553">
        <v>28.830832999999998</v>
      </c>
    </row>
    <row r="2554" spans="1:21" x14ac:dyDescent="0.25">
      <c r="A2554" t="s">
        <v>9865</v>
      </c>
      <c r="B2554">
        <v>1</v>
      </c>
      <c r="C2554" t="s">
        <v>78</v>
      </c>
      <c r="D2554" t="s">
        <v>94</v>
      </c>
      <c r="E2554" t="s">
        <v>9866</v>
      </c>
      <c r="F2554" t="s">
        <v>934</v>
      </c>
      <c r="G2554" t="s">
        <v>71</v>
      </c>
      <c r="H2554" t="s">
        <v>136</v>
      </c>
      <c r="I2554" t="s">
        <v>22</v>
      </c>
      <c r="J2554" t="s">
        <v>131</v>
      </c>
      <c r="K2554" t="s">
        <v>9867</v>
      </c>
      <c r="L2554" t="s">
        <v>9868</v>
      </c>
      <c r="M2554">
        <v>7.0669444439999998</v>
      </c>
      <c r="N2554">
        <v>0</v>
      </c>
      <c r="O2554">
        <v>2</v>
      </c>
      <c r="P2554">
        <v>0</v>
      </c>
      <c r="Q2554">
        <v>0</v>
      </c>
      <c r="R2554">
        <v>0</v>
      </c>
      <c r="S2554">
        <v>14.133889</v>
      </c>
      <c r="T2554">
        <v>0</v>
      </c>
      <c r="U2554">
        <v>0</v>
      </c>
    </row>
    <row r="2555" spans="1:21" x14ac:dyDescent="0.25">
      <c r="A2555" t="s">
        <v>9869</v>
      </c>
      <c r="B2555">
        <v>1</v>
      </c>
      <c r="C2555" t="s">
        <v>78</v>
      </c>
      <c r="D2555" t="s">
        <v>98</v>
      </c>
      <c r="E2555" t="s">
        <v>9870</v>
      </c>
      <c r="F2555" t="s">
        <v>416</v>
      </c>
      <c r="G2555" t="s">
        <v>71</v>
      </c>
      <c r="H2555" t="s">
        <v>136</v>
      </c>
      <c r="I2555" t="s">
        <v>22</v>
      </c>
      <c r="J2555" t="s">
        <v>131</v>
      </c>
      <c r="K2555" t="s">
        <v>9871</v>
      </c>
      <c r="L2555" t="s">
        <v>9872</v>
      </c>
      <c r="M2555">
        <v>1.7002777769999999</v>
      </c>
      <c r="N2555">
        <v>0</v>
      </c>
      <c r="O2555">
        <v>25</v>
      </c>
      <c r="P2555">
        <v>0</v>
      </c>
      <c r="Q2555">
        <v>0</v>
      </c>
      <c r="R2555">
        <v>0</v>
      </c>
      <c r="S2555">
        <v>42.506943999999997</v>
      </c>
      <c r="T2555">
        <v>0</v>
      </c>
      <c r="U2555">
        <v>0</v>
      </c>
    </row>
    <row r="2556" spans="1:21" x14ac:dyDescent="0.25">
      <c r="A2556" t="s">
        <v>9873</v>
      </c>
      <c r="B2556">
        <v>1</v>
      </c>
      <c r="C2556" t="s">
        <v>79</v>
      </c>
      <c r="D2556" t="s">
        <v>108</v>
      </c>
      <c r="E2556" t="s">
        <v>9874</v>
      </c>
      <c r="F2556" t="s">
        <v>231</v>
      </c>
      <c r="G2556" t="s">
        <v>71</v>
      </c>
      <c r="H2556" t="s">
        <v>136</v>
      </c>
      <c r="I2556" t="s">
        <v>22</v>
      </c>
      <c r="J2556" t="s">
        <v>131</v>
      </c>
      <c r="K2556" t="s">
        <v>9875</v>
      </c>
      <c r="L2556" t="s">
        <v>9876</v>
      </c>
      <c r="M2556">
        <v>4.5066666660000001</v>
      </c>
      <c r="N2556">
        <v>0</v>
      </c>
      <c r="O2556">
        <v>0</v>
      </c>
      <c r="P2556">
        <v>0</v>
      </c>
      <c r="Q2556">
        <v>1</v>
      </c>
      <c r="R2556">
        <v>0</v>
      </c>
      <c r="S2556">
        <v>0</v>
      </c>
      <c r="T2556">
        <v>0</v>
      </c>
      <c r="U2556">
        <v>4.5066670000000002</v>
      </c>
    </row>
    <row r="2557" spans="1:21" x14ac:dyDescent="0.25">
      <c r="A2557" t="s">
        <v>9877</v>
      </c>
      <c r="B2557">
        <v>1</v>
      </c>
      <c r="C2557" t="s">
        <v>78</v>
      </c>
      <c r="D2557" t="s">
        <v>101</v>
      </c>
      <c r="E2557" t="s">
        <v>9878</v>
      </c>
      <c r="F2557" t="s">
        <v>523</v>
      </c>
      <c r="G2557" t="s">
        <v>72</v>
      </c>
      <c r="H2557" t="s">
        <v>136</v>
      </c>
      <c r="I2557" t="s">
        <v>22</v>
      </c>
      <c r="J2557" t="s">
        <v>131</v>
      </c>
      <c r="K2557" t="s">
        <v>9879</v>
      </c>
      <c r="L2557" t="s">
        <v>9880</v>
      </c>
      <c r="M2557">
        <v>1.4537655549999999</v>
      </c>
      <c r="N2557">
        <v>0</v>
      </c>
      <c r="O2557">
        <v>0</v>
      </c>
      <c r="P2557">
        <v>61</v>
      </c>
      <c r="Q2557">
        <v>463</v>
      </c>
      <c r="R2557">
        <v>0</v>
      </c>
      <c r="S2557">
        <v>0</v>
      </c>
      <c r="T2557">
        <v>88.679698999999999</v>
      </c>
      <c r="U2557">
        <v>673.09345199999996</v>
      </c>
    </row>
    <row r="2558" spans="1:21" x14ac:dyDescent="0.25">
      <c r="A2558" t="s">
        <v>9881</v>
      </c>
      <c r="B2558">
        <v>1</v>
      </c>
      <c r="C2558" t="s">
        <v>78</v>
      </c>
      <c r="D2558" t="s">
        <v>101</v>
      </c>
      <c r="E2558" t="s">
        <v>9878</v>
      </c>
      <c r="F2558" t="s">
        <v>166</v>
      </c>
      <c r="G2558" t="s">
        <v>72</v>
      </c>
      <c r="H2558" t="s">
        <v>136</v>
      </c>
      <c r="I2558" t="s">
        <v>22</v>
      </c>
      <c r="J2558" t="s">
        <v>131</v>
      </c>
      <c r="K2558" t="s">
        <v>9882</v>
      </c>
      <c r="L2558" t="s">
        <v>9883</v>
      </c>
      <c r="M2558">
        <v>1.223333333</v>
      </c>
      <c r="N2558">
        <v>0</v>
      </c>
      <c r="O2558">
        <v>0</v>
      </c>
      <c r="P2558">
        <v>61</v>
      </c>
      <c r="Q2558">
        <v>463</v>
      </c>
      <c r="R2558">
        <v>0</v>
      </c>
      <c r="S2558">
        <v>0</v>
      </c>
      <c r="T2558">
        <v>74.623333000000002</v>
      </c>
      <c r="U2558">
        <v>566.40333299999998</v>
      </c>
    </row>
    <row r="2559" spans="1:21" x14ac:dyDescent="0.25">
      <c r="A2559" t="s">
        <v>9884</v>
      </c>
      <c r="B2559">
        <v>1</v>
      </c>
      <c r="C2559" t="s">
        <v>78</v>
      </c>
      <c r="D2559" t="s">
        <v>101</v>
      </c>
      <c r="E2559" t="s">
        <v>9878</v>
      </c>
      <c r="F2559" t="s">
        <v>166</v>
      </c>
      <c r="G2559" t="s">
        <v>72</v>
      </c>
      <c r="H2559" t="s">
        <v>136</v>
      </c>
      <c r="I2559" t="s">
        <v>22</v>
      </c>
      <c r="J2559" t="s">
        <v>131</v>
      </c>
      <c r="K2559" t="s">
        <v>9885</v>
      </c>
      <c r="L2559" t="s">
        <v>9886</v>
      </c>
      <c r="M2559">
        <v>0.502222222</v>
      </c>
      <c r="N2559">
        <v>0</v>
      </c>
      <c r="O2559">
        <v>0</v>
      </c>
      <c r="P2559">
        <v>61</v>
      </c>
      <c r="Q2559">
        <v>463</v>
      </c>
      <c r="R2559">
        <v>0</v>
      </c>
      <c r="S2559">
        <v>0</v>
      </c>
      <c r="T2559">
        <v>30.635556000000001</v>
      </c>
      <c r="U2559">
        <v>232.52888899999999</v>
      </c>
    </row>
    <row r="2560" spans="1:21" x14ac:dyDescent="0.25">
      <c r="A2560" t="s">
        <v>9887</v>
      </c>
      <c r="B2560">
        <v>1</v>
      </c>
      <c r="C2560" t="s">
        <v>78</v>
      </c>
      <c r="D2560" t="s">
        <v>94</v>
      </c>
      <c r="E2560" t="s">
        <v>9888</v>
      </c>
      <c r="F2560" t="s">
        <v>934</v>
      </c>
      <c r="G2560" t="s">
        <v>71</v>
      </c>
      <c r="H2560" t="s">
        <v>136</v>
      </c>
      <c r="I2560" t="s">
        <v>22</v>
      </c>
      <c r="J2560" t="s">
        <v>131</v>
      </c>
      <c r="K2560" t="s">
        <v>9889</v>
      </c>
      <c r="L2560" t="s">
        <v>9890</v>
      </c>
      <c r="M2560">
        <v>1.41</v>
      </c>
      <c r="N2560">
        <v>0</v>
      </c>
      <c r="O2560">
        <v>1</v>
      </c>
      <c r="P2560">
        <v>0</v>
      </c>
      <c r="Q2560">
        <v>0</v>
      </c>
      <c r="R2560">
        <v>0</v>
      </c>
      <c r="S2560">
        <v>1.41</v>
      </c>
      <c r="T2560">
        <v>0</v>
      </c>
      <c r="U2560">
        <v>0</v>
      </c>
    </row>
    <row r="2561" spans="1:21" x14ac:dyDescent="0.25">
      <c r="A2561" t="s">
        <v>9891</v>
      </c>
      <c r="B2561">
        <v>1</v>
      </c>
      <c r="C2561" t="s">
        <v>78</v>
      </c>
      <c r="D2561" t="s">
        <v>88</v>
      </c>
      <c r="E2561" t="s">
        <v>9892</v>
      </c>
      <c r="F2561" t="s">
        <v>362</v>
      </c>
      <c r="G2561" t="s">
        <v>71</v>
      </c>
      <c r="H2561" t="s">
        <v>136</v>
      </c>
      <c r="I2561" t="s">
        <v>22</v>
      </c>
      <c r="J2561" t="s">
        <v>131</v>
      </c>
      <c r="K2561" t="s">
        <v>9893</v>
      </c>
      <c r="L2561" t="s">
        <v>9894</v>
      </c>
      <c r="M2561">
        <v>0.18772388800000001</v>
      </c>
      <c r="N2561">
        <v>0</v>
      </c>
      <c r="O2561">
        <v>247</v>
      </c>
      <c r="P2561">
        <v>0</v>
      </c>
      <c r="Q2561">
        <v>0</v>
      </c>
      <c r="R2561">
        <v>0</v>
      </c>
      <c r="S2561">
        <v>46.367800000000003</v>
      </c>
      <c r="T2561">
        <v>0</v>
      </c>
      <c r="U2561">
        <v>0</v>
      </c>
    </row>
    <row r="2562" spans="1:21" x14ac:dyDescent="0.25">
      <c r="A2562" t="s">
        <v>9895</v>
      </c>
      <c r="B2562">
        <v>1</v>
      </c>
      <c r="C2562" t="s">
        <v>78</v>
      </c>
      <c r="D2562" t="s">
        <v>101</v>
      </c>
      <c r="E2562" t="s">
        <v>9896</v>
      </c>
      <c r="F2562" t="s">
        <v>231</v>
      </c>
      <c r="G2562" t="s">
        <v>71</v>
      </c>
      <c r="H2562" t="s">
        <v>136</v>
      </c>
      <c r="I2562" t="s">
        <v>22</v>
      </c>
      <c r="J2562" t="s">
        <v>131</v>
      </c>
      <c r="K2562" t="s">
        <v>9897</v>
      </c>
      <c r="L2562" t="s">
        <v>9898</v>
      </c>
      <c r="M2562">
        <v>1.9722222220000001</v>
      </c>
      <c r="N2562">
        <v>0</v>
      </c>
      <c r="O2562">
        <v>1</v>
      </c>
      <c r="P2562">
        <v>0</v>
      </c>
      <c r="Q2562">
        <v>0</v>
      </c>
      <c r="R2562">
        <v>0</v>
      </c>
      <c r="S2562">
        <v>1.9722219999999999</v>
      </c>
      <c r="T2562">
        <v>0</v>
      </c>
      <c r="U2562">
        <v>0</v>
      </c>
    </row>
    <row r="2563" spans="1:21" x14ac:dyDescent="0.25">
      <c r="A2563" t="s">
        <v>9899</v>
      </c>
      <c r="B2563">
        <v>1</v>
      </c>
      <c r="C2563" t="s">
        <v>78</v>
      </c>
      <c r="D2563" t="s">
        <v>95</v>
      </c>
      <c r="E2563" t="s">
        <v>9900</v>
      </c>
      <c r="F2563" t="s">
        <v>847</v>
      </c>
      <c r="G2563" t="s">
        <v>71</v>
      </c>
      <c r="H2563" t="s">
        <v>136</v>
      </c>
      <c r="I2563" t="s">
        <v>22</v>
      </c>
      <c r="J2563" t="s">
        <v>131</v>
      </c>
      <c r="K2563" t="s">
        <v>9901</v>
      </c>
      <c r="L2563" t="s">
        <v>9902</v>
      </c>
      <c r="M2563">
        <v>25.130555555000001</v>
      </c>
      <c r="N2563">
        <v>0</v>
      </c>
      <c r="O2563">
        <v>1</v>
      </c>
      <c r="P2563">
        <v>0</v>
      </c>
      <c r="Q2563">
        <v>0</v>
      </c>
      <c r="R2563">
        <v>0</v>
      </c>
      <c r="S2563">
        <v>25.130555999999999</v>
      </c>
      <c r="T2563">
        <v>0</v>
      </c>
      <c r="U2563">
        <v>0</v>
      </c>
    </row>
    <row r="2564" spans="1:21" x14ac:dyDescent="0.25">
      <c r="A2564" t="s">
        <v>9903</v>
      </c>
      <c r="B2564">
        <v>1</v>
      </c>
      <c r="C2564" t="s">
        <v>78</v>
      </c>
      <c r="D2564" t="s">
        <v>82</v>
      </c>
      <c r="E2564" t="s">
        <v>9904</v>
      </c>
      <c r="F2564" t="s">
        <v>247</v>
      </c>
      <c r="G2564" t="s">
        <v>71</v>
      </c>
      <c r="H2564" t="s">
        <v>136</v>
      </c>
      <c r="I2564" t="s">
        <v>22</v>
      </c>
      <c r="J2564" t="s">
        <v>221</v>
      </c>
      <c r="K2564" t="s">
        <v>1425</v>
      </c>
      <c r="L2564" t="s">
        <v>9905</v>
      </c>
      <c r="M2564">
        <v>9.2980555549999995</v>
      </c>
      <c r="N2564">
        <v>0</v>
      </c>
      <c r="O2564">
        <v>0</v>
      </c>
      <c r="P2564">
        <v>0</v>
      </c>
      <c r="Q2564">
        <v>2</v>
      </c>
      <c r="R2564">
        <v>0</v>
      </c>
      <c r="S2564">
        <v>0</v>
      </c>
      <c r="T2564">
        <v>0</v>
      </c>
      <c r="U2564">
        <v>18.596111000000001</v>
      </c>
    </row>
    <row r="2565" spans="1:21" x14ac:dyDescent="0.25">
      <c r="A2565" t="s">
        <v>9906</v>
      </c>
      <c r="B2565">
        <v>1</v>
      </c>
      <c r="C2565" t="s">
        <v>78</v>
      </c>
      <c r="D2565" t="s">
        <v>88</v>
      </c>
      <c r="E2565" t="s">
        <v>9907</v>
      </c>
      <c r="F2565" t="s">
        <v>362</v>
      </c>
      <c r="G2565" t="s">
        <v>71</v>
      </c>
      <c r="H2565" t="s">
        <v>136</v>
      </c>
      <c r="I2565" t="s">
        <v>22</v>
      </c>
      <c r="J2565" t="s">
        <v>131</v>
      </c>
      <c r="K2565" t="s">
        <v>9908</v>
      </c>
      <c r="L2565" t="s">
        <v>9909</v>
      </c>
      <c r="M2565">
        <v>1.0944444440000001</v>
      </c>
      <c r="N2565">
        <v>0</v>
      </c>
      <c r="O2565">
        <v>1540</v>
      </c>
      <c r="P2565">
        <v>0</v>
      </c>
      <c r="Q2565">
        <v>5</v>
      </c>
      <c r="R2565">
        <v>0</v>
      </c>
      <c r="S2565">
        <v>1685.444444</v>
      </c>
      <c r="T2565">
        <v>0</v>
      </c>
      <c r="U2565">
        <v>5.4722220000000004</v>
      </c>
    </row>
    <row r="2566" spans="1:21" x14ac:dyDescent="0.25">
      <c r="A2566" t="s">
        <v>9910</v>
      </c>
      <c r="B2566">
        <v>1</v>
      </c>
      <c r="C2566" t="s">
        <v>79</v>
      </c>
      <c r="D2566" t="s">
        <v>123</v>
      </c>
      <c r="E2566" t="s">
        <v>9911</v>
      </c>
      <c r="F2566" t="s">
        <v>296</v>
      </c>
      <c r="G2566" t="s">
        <v>71</v>
      </c>
      <c r="H2566" t="s">
        <v>136</v>
      </c>
      <c r="I2566" t="s">
        <v>22</v>
      </c>
      <c r="J2566" t="s">
        <v>221</v>
      </c>
      <c r="K2566" t="s">
        <v>9912</v>
      </c>
      <c r="L2566" t="s">
        <v>9913</v>
      </c>
      <c r="M2566">
        <v>2.2147222219999998</v>
      </c>
      <c r="N2566">
        <v>0</v>
      </c>
      <c r="O2566">
        <v>53</v>
      </c>
      <c r="P2566">
        <v>0</v>
      </c>
      <c r="Q2566">
        <v>0</v>
      </c>
      <c r="R2566">
        <v>0</v>
      </c>
      <c r="S2566">
        <v>117.380278</v>
      </c>
      <c r="T2566">
        <v>0</v>
      </c>
      <c r="U2566">
        <v>0</v>
      </c>
    </row>
    <row r="2567" spans="1:21" x14ac:dyDescent="0.25">
      <c r="A2567" t="s">
        <v>9914</v>
      </c>
      <c r="B2567">
        <v>1</v>
      </c>
      <c r="C2567" t="s">
        <v>78</v>
      </c>
      <c r="D2567" t="s">
        <v>101</v>
      </c>
      <c r="E2567" t="s">
        <v>9915</v>
      </c>
      <c r="F2567" t="s">
        <v>892</v>
      </c>
      <c r="G2567" t="s">
        <v>71</v>
      </c>
      <c r="H2567" t="s">
        <v>136</v>
      </c>
      <c r="I2567" t="s">
        <v>22</v>
      </c>
      <c r="J2567" t="s">
        <v>131</v>
      </c>
      <c r="K2567" t="s">
        <v>9916</v>
      </c>
      <c r="L2567" t="s">
        <v>9917</v>
      </c>
      <c r="M2567">
        <v>1.2427777769999999</v>
      </c>
      <c r="N2567">
        <v>0</v>
      </c>
      <c r="O2567">
        <v>0</v>
      </c>
      <c r="P2567">
        <v>0</v>
      </c>
      <c r="Q2567">
        <v>14</v>
      </c>
      <c r="R2567">
        <v>0</v>
      </c>
      <c r="S2567">
        <v>0</v>
      </c>
      <c r="T2567">
        <v>0</v>
      </c>
      <c r="U2567">
        <v>17.398889</v>
      </c>
    </row>
    <row r="2568" spans="1:21" x14ac:dyDescent="0.25">
      <c r="A2568" t="s">
        <v>9918</v>
      </c>
      <c r="B2568">
        <v>1</v>
      </c>
      <c r="C2568" t="s">
        <v>78</v>
      </c>
      <c r="D2568" t="s">
        <v>101</v>
      </c>
      <c r="E2568" t="s">
        <v>9919</v>
      </c>
      <c r="F2568" t="s">
        <v>166</v>
      </c>
      <c r="G2568" t="s">
        <v>72</v>
      </c>
      <c r="H2568" t="s">
        <v>136</v>
      </c>
      <c r="I2568" t="s">
        <v>22</v>
      </c>
      <c r="J2568" t="s">
        <v>131</v>
      </c>
      <c r="K2568" t="s">
        <v>9920</v>
      </c>
      <c r="L2568" t="s">
        <v>9921</v>
      </c>
      <c r="M2568">
        <v>0.20972222200000001</v>
      </c>
      <c r="N2568">
        <v>0</v>
      </c>
      <c r="O2568">
        <v>0</v>
      </c>
      <c r="P2568">
        <v>1</v>
      </c>
      <c r="Q2568">
        <v>40</v>
      </c>
      <c r="R2568">
        <v>0</v>
      </c>
      <c r="S2568">
        <v>0</v>
      </c>
      <c r="T2568">
        <v>0.20972199999999999</v>
      </c>
      <c r="U2568">
        <v>8.3888890000000007</v>
      </c>
    </row>
    <row r="2569" spans="1:21" x14ac:dyDescent="0.25">
      <c r="A2569" t="s">
        <v>9922</v>
      </c>
      <c r="B2569">
        <v>1</v>
      </c>
      <c r="C2569" t="s">
        <v>78</v>
      </c>
      <c r="D2569" t="s">
        <v>81</v>
      </c>
      <c r="E2569" t="s">
        <v>9923</v>
      </c>
      <c r="F2569" t="s">
        <v>247</v>
      </c>
      <c r="G2569" t="s">
        <v>71</v>
      </c>
      <c r="H2569" t="s">
        <v>136</v>
      </c>
      <c r="I2569" t="s">
        <v>22</v>
      </c>
      <c r="J2569" t="s">
        <v>221</v>
      </c>
      <c r="K2569" t="s">
        <v>9924</v>
      </c>
      <c r="L2569" t="s">
        <v>9925</v>
      </c>
      <c r="M2569">
        <v>2.1897222219999999</v>
      </c>
      <c r="N2569">
        <v>0</v>
      </c>
      <c r="O2569">
        <v>406</v>
      </c>
      <c r="P2569">
        <v>0</v>
      </c>
      <c r="Q2569">
        <v>0</v>
      </c>
      <c r="R2569">
        <v>0</v>
      </c>
      <c r="S2569">
        <v>889.02722200000005</v>
      </c>
      <c r="T2569">
        <v>0</v>
      </c>
      <c r="U2569">
        <v>0</v>
      </c>
    </row>
    <row r="2570" spans="1:21" x14ac:dyDescent="0.25">
      <c r="A2570" t="s">
        <v>9926</v>
      </c>
      <c r="B2570">
        <v>1</v>
      </c>
      <c r="C2570" t="s">
        <v>78</v>
      </c>
      <c r="D2570" t="s">
        <v>101</v>
      </c>
      <c r="E2570" t="s">
        <v>5788</v>
      </c>
      <c r="F2570" t="s">
        <v>166</v>
      </c>
      <c r="G2570" t="s">
        <v>72</v>
      </c>
      <c r="H2570" t="s">
        <v>136</v>
      </c>
      <c r="I2570" t="s">
        <v>22</v>
      </c>
      <c r="J2570" t="s">
        <v>131</v>
      </c>
      <c r="K2570" t="s">
        <v>9927</v>
      </c>
      <c r="L2570" t="s">
        <v>9928</v>
      </c>
      <c r="M2570">
        <v>1.0615527769999999</v>
      </c>
      <c r="N2570">
        <v>0</v>
      </c>
      <c r="O2570">
        <v>0</v>
      </c>
      <c r="P2570">
        <v>30</v>
      </c>
      <c r="Q2570">
        <v>1362</v>
      </c>
      <c r="R2570">
        <v>0</v>
      </c>
      <c r="S2570">
        <v>0</v>
      </c>
      <c r="T2570">
        <v>31.846582999999999</v>
      </c>
      <c r="U2570">
        <v>1445.8348820000001</v>
      </c>
    </row>
    <row r="2571" spans="1:21" x14ac:dyDescent="0.25">
      <c r="A2571" t="s">
        <v>9929</v>
      </c>
      <c r="B2571">
        <v>1</v>
      </c>
      <c r="C2571" t="s">
        <v>78</v>
      </c>
      <c r="D2571" t="s">
        <v>101</v>
      </c>
      <c r="E2571" t="s">
        <v>5788</v>
      </c>
      <c r="F2571" t="s">
        <v>166</v>
      </c>
      <c r="G2571" t="s">
        <v>72</v>
      </c>
      <c r="H2571" t="s">
        <v>136</v>
      </c>
      <c r="I2571" t="s">
        <v>22</v>
      </c>
      <c r="J2571" t="s">
        <v>131</v>
      </c>
      <c r="K2571" t="s">
        <v>9930</v>
      </c>
      <c r="L2571" t="s">
        <v>9931</v>
      </c>
      <c r="M2571">
        <v>0.79555555499999997</v>
      </c>
      <c r="N2571">
        <v>0</v>
      </c>
      <c r="O2571">
        <v>0</v>
      </c>
      <c r="P2571">
        <v>30</v>
      </c>
      <c r="Q2571">
        <v>1362</v>
      </c>
      <c r="R2571">
        <v>0</v>
      </c>
      <c r="S2571">
        <v>0</v>
      </c>
      <c r="T2571">
        <v>23.866667</v>
      </c>
      <c r="U2571">
        <v>1083.546666</v>
      </c>
    </row>
    <row r="2572" spans="1:21" x14ac:dyDescent="0.25">
      <c r="A2572" t="s">
        <v>9932</v>
      </c>
      <c r="B2572">
        <v>1</v>
      </c>
      <c r="C2572" t="s">
        <v>78</v>
      </c>
      <c r="D2572" t="s">
        <v>101</v>
      </c>
      <c r="E2572" t="s">
        <v>5788</v>
      </c>
      <c r="F2572" t="s">
        <v>166</v>
      </c>
      <c r="G2572" t="s">
        <v>72</v>
      </c>
      <c r="H2572" t="s">
        <v>136</v>
      </c>
      <c r="I2572" t="s">
        <v>22</v>
      </c>
      <c r="J2572" t="s">
        <v>131</v>
      </c>
      <c r="K2572" t="s">
        <v>9933</v>
      </c>
      <c r="L2572" t="s">
        <v>9934</v>
      </c>
      <c r="M2572">
        <v>0.52833333299999996</v>
      </c>
      <c r="N2572">
        <v>0</v>
      </c>
      <c r="O2572">
        <v>0</v>
      </c>
      <c r="P2572">
        <v>30</v>
      </c>
      <c r="Q2572">
        <v>1360</v>
      </c>
      <c r="R2572">
        <v>0</v>
      </c>
      <c r="S2572">
        <v>0</v>
      </c>
      <c r="T2572">
        <v>15.85</v>
      </c>
      <c r="U2572">
        <v>718.53333299999997</v>
      </c>
    </row>
    <row r="2573" spans="1:21" x14ac:dyDescent="0.25">
      <c r="A2573" t="s">
        <v>9935</v>
      </c>
      <c r="B2573">
        <v>1</v>
      </c>
      <c r="C2573" t="s">
        <v>78</v>
      </c>
      <c r="D2573" t="s">
        <v>101</v>
      </c>
      <c r="E2573" t="s">
        <v>5788</v>
      </c>
      <c r="F2573" t="s">
        <v>166</v>
      </c>
      <c r="G2573" t="s">
        <v>72</v>
      </c>
      <c r="H2573" t="s">
        <v>136</v>
      </c>
      <c r="I2573" t="s">
        <v>22</v>
      </c>
      <c r="J2573" t="s">
        <v>131</v>
      </c>
      <c r="K2573" t="s">
        <v>9936</v>
      </c>
      <c r="L2573" t="s">
        <v>9937</v>
      </c>
      <c r="M2573">
        <v>1.0038888880000001</v>
      </c>
      <c r="N2573">
        <v>0</v>
      </c>
      <c r="O2573">
        <v>0</v>
      </c>
      <c r="P2573">
        <v>30</v>
      </c>
      <c r="Q2573">
        <v>1362</v>
      </c>
      <c r="R2573">
        <v>0</v>
      </c>
      <c r="S2573">
        <v>0</v>
      </c>
      <c r="T2573">
        <v>30.116667</v>
      </c>
      <c r="U2573">
        <v>1367.2966650000001</v>
      </c>
    </row>
    <row r="2574" spans="1:21" x14ac:dyDescent="0.25">
      <c r="A2574" t="s">
        <v>9938</v>
      </c>
      <c r="B2574">
        <v>1</v>
      </c>
      <c r="C2574" t="s">
        <v>78</v>
      </c>
      <c r="D2574" t="s">
        <v>82</v>
      </c>
      <c r="E2574" t="s">
        <v>9939</v>
      </c>
      <c r="F2574" t="s">
        <v>247</v>
      </c>
      <c r="G2574" t="s">
        <v>71</v>
      </c>
      <c r="H2574" t="s">
        <v>136</v>
      </c>
      <c r="I2574" t="s">
        <v>22</v>
      </c>
      <c r="J2574" t="s">
        <v>221</v>
      </c>
      <c r="K2574" t="s">
        <v>9940</v>
      </c>
      <c r="L2574" t="s">
        <v>9941</v>
      </c>
      <c r="M2574">
        <v>8.8166666659999997</v>
      </c>
      <c r="N2574">
        <v>0</v>
      </c>
      <c r="O2574">
        <v>0</v>
      </c>
      <c r="P2574">
        <v>0</v>
      </c>
      <c r="Q2574">
        <v>28</v>
      </c>
      <c r="R2574">
        <v>0</v>
      </c>
      <c r="S2574">
        <v>0</v>
      </c>
      <c r="T2574">
        <v>0</v>
      </c>
      <c r="U2574">
        <v>246.86666700000001</v>
      </c>
    </row>
    <row r="2575" spans="1:21" x14ac:dyDescent="0.25">
      <c r="A2575" t="s">
        <v>9942</v>
      </c>
      <c r="B2575">
        <v>1</v>
      </c>
      <c r="C2575" t="s">
        <v>78</v>
      </c>
      <c r="D2575" t="s">
        <v>88</v>
      </c>
      <c r="E2575" t="s">
        <v>9943</v>
      </c>
      <c r="F2575" t="s">
        <v>166</v>
      </c>
      <c r="G2575" t="s">
        <v>72</v>
      </c>
      <c r="H2575" t="s">
        <v>136</v>
      </c>
      <c r="I2575" t="s">
        <v>22</v>
      </c>
      <c r="J2575" t="s">
        <v>131</v>
      </c>
      <c r="K2575" t="s">
        <v>9944</v>
      </c>
      <c r="L2575" t="s">
        <v>9945</v>
      </c>
      <c r="M2575">
        <v>0.155853611</v>
      </c>
      <c r="N2575">
        <v>1</v>
      </c>
      <c r="O2575">
        <v>5985</v>
      </c>
      <c r="P2575">
        <v>0</v>
      </c>
      <c r="Q2575">
        <v>2</v>
      </c>
      <c r="R2575">
        <v>0.15585399999999999</v>
      </c>
      <c r="S2575">
        <v>932.783862</v>
      </c>
      <c r="T2575">
        <v>0</v>
      </c>
      <c r="U2575">
        <v>0.31170700000000001</v>
      </c>
    </row>
    <row r="2576" spans="1:21" x14ac:dyDescent="0.25">
      <c r="A2576" t="s">
        <v>9946</v>
      </c>
      <c r="B2576">
        <v>1</v>
      </c>
      <c r="C2576" t="s">
        <v>78</v>
      </c>
      <c r="D2576" t="s">
        <v>88</v>
      </c>
      <c r="E2576" t="s">
        <v>9947</v>
      </c>
      <c r="F2576">
        <v>3</v>
      </c>
      <c r="G2576" t="s">
        <v>72</v>
      </c>
      <c r="H2576" t="s">
        <v>136</v>
      </c>
      <c r="I2576" t="s">
        <v>24</v>
      </c>
      <c r="J2576" t="s">
        <v>131</v>
      </c>
      <c r="K2576" t="s">
        <v>9948</v>
      </c>
      <c r="L2576" t="s">
        <v>9949</v>
      </c>
      <c r="M2576">
        <v>0.72388888799999995</v>
      </c>
      <c r="N2576">
        <v>4</v>
      </c>
      <c r="O2576">
        <v>5820</v>
      </c>
      <c r="P2576">
        <v>0</v>
      </c>
      <c r="Q2576">
        <v>1</v>
      </c>
      <c r="R2576">
        <v>2.895556</v>
      </c>
      <c r="S2576">
        <v>4213.0333280000004</v>
      </c>
      <c r="T2576">
        <v>0</v>
      </c>
      <c r="U2576">
        <v>0.723889</v>
      </c>
    </row>
    <row r="2577" spans="1:21" x14ac:dyDescent="0.25">
      <c r="A2577" t="s">
        <v>9950</v>
      </c>
      <c r="B2577">
        <v>1</v>
      </c>
      <c r="C2577" t="s">
        <v>78</v>
      </c>
      <c r="D2577" t="s">
        <v>88</v>
      </c>
      <c r="E2577" t="s">
        <v>9951</v>
      </c>
      <c r="F2577" t="s">
        <v>166</v>
      </c>
      <c r="G2577" t="s">
        <v>72</v>
      </c>
      <c r="H2577" t="s">
        <v>136</v>
      </c>
      <c r="I2577" t="s">
        <v>22</v>
      </c>
      <c r="J2577" t="s">
        <v>131</v>
      </c>
      <c r="K2577" t="s">
        <v>9952</v>
      </c>
      <c r="L2577" t="s">
        <v>9953</v>
      </c>
      <c r="M2577">
        <v>1.1953877770000001</v>
      </c>
      <c r="N2577">
        <v>49</v>
      </c>
      <c r="O2577">
        <v>4902</v>
      </c>
      <c r="P2577">
        <v>3</v>
      </c>
      <c r="Q2577">
        <v>7</v>
      </c>
      <c r="R2577">
        <v>58.574001000000003</v>
      </c>
      <c r="S2577">
        <v>5859.7908829999997</v>
      </c>
      <c r="T2577">
        <v>3.586163</v>
      </c>
      <c r="U2577">
        <v>8.3677139999999994</v>
      </c>
    </row>
    <row r="2578" spans="1:21" x14ac:dyDescent="0.25">
      <c r="A2578" t="s">
        <v>9954</v>
      </c>
      <c r="B2578">
        <v>1</v>
      </c>
      <c r="C2578" t="s">
        <v>78</v>
      </c>
      <c r="D2578" t="s">
        <v>88</v>
      </c>
      <c r="E2578" t="s">
        <v>9955</v>
      </c>
      <c r="F2578" t="s">
        <v>252</v>
      </c>
      <c r="G2578" t="s">
        <v>72</v>
      </c>
      <c r="H2578" t="s">
        <v>136</v>
      </c>
      <c r="I2578" t="s">
        <v>22</v>
      </c>
      <c r="J2578" t="s">
        <v>131</v>
      </c>
      <c r="K2578" t="s">
        <v>9956</v>
      </c>
      <c r="L2578" t="s">
        <v>9957</v>
      </c>
      <c r="M2578">
        <v>1.6630555549999999</v>
      </c>
      <c r="N2578">
        <v>49</v>
      </c>
      <c r="O2578">
        <v>4902</v>
      </c>
      <c r="P2578">
        <v>3</v>
      </c>
      <c r="Q2578">
        <v>7</v>
      </c>
      <c r="R2578">
        <v>81.489722</v>
      </c>
      <c r="S2578">
        <v>8152.298331</v>
      </c>
      <c r="T2578">
        <v>4.9891670000000001</v>
      </c>
      <c r="U2578">
        <v>11.641389</v>
      </c>
    </row>
    <row r="2579" spans="1:21" x14ac:dyDescent="0.25">
      <c r="A2579" t="s">
        <v>9958</v>
      </c>
      <c r="B2579">
        <v>1</v>
      </c>
      <c r="C2579" t="s">
        <v>78</v>
      </c>
      <c r="D2579" t="s">
        <v>88</v>
      </c>
      <c r="E2579" t="s">
        <v>9951</v>
      </c>
      <c r="F2579" t="s">
        <v>252</v>
      </c>
      <c r="G2579" t="s">
        <v>72</v>
      </c>
      <c r="H2579" t="s">
        <v>136</v>
      </c>
      <c r="I2579" t="s">
        <v>22</v>
      </c>
      <c r="J2579" t="s">
        <v>131</v>
      </c>
      <c r="K2579" t="s">
        <v>9959</v>
      </c>
      <c r="L2579" t="s">
        <v>9960</v>
      </c>
      <c r="M2579">
        <v>1.3925000000000001</v>
      </c>
      <c r="N2579">
        <v>49</v>
      </c>
      <c r="O2579">
        <v>4902</v>
      </c>
      <c r="P2579">
        <v>3</v>
      </c>
      <c r="Q2579">
        <v>7</v>
      </c>
      <c r="R2579">
        <v>68.232500000000002</v>
      </c>
      <c r="S2579">
        <v>6826.0349999999999</v>
      </c>
      <c r="T2579">
        <v>4.1775000000000002</v>
      </c>
      <c r="U2579">
        <v>9.7475000000000005</v>
      </c>
    </row>
    <row r="2580" spans="1:21" x14ac:dyDescent="0.25">
      <c r="A2580" t="s">
        <v>9961</v>
      </c>
      <c r="B2580">
        <v>1</v>
      </c>
      <c r="C2580" t="s">
        <v>79</v>
      </c>
      <c r="D2580" t="s">
        <v>123</v>
      </c>
      <c r="E2580" t="s">
        <v>9911</v>
      </c>
      <c r="F2580" t="s">
        <v>247</v>
      </c>
      <c r="G2580" t="s">
        <v>71</v>
      </c>
      <c r="H2580" t="s">
        <v>136</v>
      </c>
      <c r="I2580" t="s">
        <v>22</v>
      </c>
      <c r="J2580" t="s">
        <v>221</v>
      </c>
      <c r="K2580" t="s">
        <v>9962</v>
      </c>
      <c r="L2580" t="s">
        <v>9963</v>
      </c>
      <c r="M2580">
        <v>7.1055555549999996</v>
      </c>
      <c r="N2580">
        <v>0</v>
      </c>
      <c r="O2580">
        <v>53</v>
      </c>
      <c r="P2580">
        <v>0</v>
      </c>
      <c r="Q2580">
        <v>0</v>
      </c>
      <c r="R2580">
        <v>0</v>
      </c>
      <c r="S2580">
        <v>376.59444400000001</v>
      </c>
      <c r="T2580">
        <v>0</v>
      </c>
      <c r="U2580">
        <v>0</v>
      </c>
    </row>
    <row r="2581" spans="1:21" x14ac:dyDescent="0.25">
      <c r="A2581" t="s">
        <v>9964</v>
      </c>
      <c r="B2581">
        <v>1</v>
      </c>
      <c r="C2581" t="s">
        <v>78</v>
      </c>
      <c r="D2581" t="s">
        <v>89</v>
      </c>
      <c r="E2581" t="s">
        <v>9965</v>
      </c>
      <c r="F2581" t="s">
        <v>780</v>
      </c>
      <c r="G2581" t="s">
        <v>71</v>
      </c>
      <c r="H2581" t="s">
        <v>136</v>
      </c>
      <c r="I2581" t="s">
        <v>22</v>
      </c>
      <c r="J2581" t="s">
        <v>131</v>
      </c>
      <c r="K2581" t="s">
        <v>9966</v>
      </c>
      <c r="L2581" t="s">
        <v>9967</v>
      </c>
      <c r="M2581">
        <v>0.936111111</v>
      </c>
      <c r="N2581">
        <v>0</v>
      </c>
      <c r="O2581">
        <v>161</v>
      </c>
      <c r="P2581">
        <v>0</v>
      </c>
      <c r="Q2581">
        <v>0</v>
      </c>
      <c r="R2581">
        <v>0</v>
      </c>
      <c r="S2581">
        <v>150.71388899999999</v>
      </c>
      <c r="T2581">
        <v>0</v>
      </c>
      <c r="U2581">
        <v>0</v>
      </c>
    </row>
    <row r="2582" spans="1:21" x14ac:dyDescent="0.25">
      <c r="A2582" t="s">
        <v>9968</v>
      </c>
      <c r="B2582">
        <v>1</v>
      </c>
      <c r="C2582" t="s">
        <v>78</v>
      </c>
      <c r="D2582" t="s">
        <v>90</v>
      </c>
      <c r="E2582" t="s">
        <v>9969</v>
      </c>
      <c r="F2582" t="s">
        <v>231</v>
      </c>
      <c r="G2582" t="s">
        <v>71</v>
      </c>
      <c r="H2582" t="s">
        <v>136</v>
      </c>
      <c r="I2582" t="s">
        <v>22</v>
      </c>
      <c r="J2582" t="s">
        <v>131</v>
      </c>
      <c r="K2582" t="s">
        <v>9970</v>
      </c>
      <c r="L2582" t="s">
        <v>9971</v>
      </c>
      <c r="M2582">
        <v>1.1969444440000001</v>
      </c>
      <c r="N2582">
        <v>0</v>
      </c>
      <c r="O2582">
        <v>0</v>
      </c>
      <c r="P2582">
        <v>0</v>
      </c>
      <c r="Q2582">
        <v>1</v>
      </c>
      <c r="R2582">
        <v>0</v>
      </c>
      <c r="S2582">
        <v>0</v>
      </c>
      <c r="T2582">
        <v>0</v>
      </c>
      <c r="U2582">
        <v>1.196944</v>
      </c>
    </row>
    <row r="2583" spans="1:21" x14ac:dyDescent="0.25">
      <c r="A2583" t="s">
        <v>9972</v>
      </c>
      <c r="B2583">
        <v>1</v>
      </c>
      <c r="C2583" t="s">
        <v>78</v>
      </c>
      <c r="D2583" t="s">
        <v>90</v>
      </c>
      <c r="E2583" t="s">
        <v>9973</v>
      </c>
      <c r="F2583" t="s">
        <v>780</v>
      </c>
      <c r="G2583" t="s">
        <v>71</v>
      </c>
      <c r="H2583" t="s">
        <v>136</v>
      </c>
      <c r="I2583" t="s">
        <v>22</v>
      </c>
      <c r="J2583" t="s">
        <v>131</v>
      </c>
      <c r="K2583" t="s">
        <v>9974</v>
      </c>
      <c r="L2583" t="s">
        <v>9975</v>
      </c>
      <c r="M2583">
        <v>2.1611111109999999</v>
      </c>
      <c r="N2583">
        <v>0</v>
      </c>
      <c r="O2583">
        <v>0</v>
      </c>
      <c r="P2583">
        <v>0</v>
      </c>
      <c r="Q2583">
        <v>65</v>
      </c>
      <c r="R2583">
        <v>0</v>
      </c>
      <c r="S2583">
        <v>0</v>
      </c>
      <c r="T2583">
        <v>0</v>
      </c>
      <c r="U2583">
        <v>140.47222199999999</v>
      </c>
    </row>
    <row r="2584" spans="1:21" x14ac:dyDescent="0.25">
      <c r="A2584" t="s">
        <v>9976</v>
      </c>
      <c r="B2584">
        <v>1</v>
      </c>
      <c r="C2584" t="s">
        <v>78</v>
      </c>
      <c r="D2584" t="s">
        <v>98</v>
      </c>
      <c r="E2584" t="s">
        <v>9977</v>
      </c>
      <c r="F2584" t="s">
        <v>226</v>
      </c>
      <c r="G2584" t="s">
        <v>72</v>
      </c>
      <c r="H2584" t="s">
        <v>136</v>
      </c>
      <c r="I2584" t="s">
        <v>22</v>
      </c>
      <c r="J2584" t="s">
        <v>131</v>
      </c>
      <c r="K2584" t="s">
        <v>9978</v>
      </c>
      <c r="L2584" t="s">
        <v>9979</v>
      </c>
      <c r="M2584">
        <v>1.733402777</v>
      </c>
      <c r="N2584">
        <v>0</v>
      </c>
      <c r="O2584">
        <v>155</v>
      </c>
      <c r="P2584">
        <v>0</v>
      </c>
      <c r="Q2584">
        <v>0</v>
      </c>
      <c r="R2584">
        <v>0</v>
      </c>
      <c r="S2584">
        <v>268.67743000000002</v>
      </c>
      <c r="T2584">
        <v>0</v>
      </c>
      <c r="U2584">
        <v>0</v>
      </c>
    </row>
    <row r="2585" spans="1:21" x14ac:dyDescent="0.25">
      <c r="A2585" t="s">
        <v>9980</v>
      </c>
      <c r="B2585">
        <v>1</v>
      </c>
      <c r="C2585" t="s">
        <v>79</v>
      </c>
      <c r="D2585" t="s">
        <v>123</v>
      </c>
      <c r="E2585" t="s">
        <v>9981</v>
      </c>
      <c r="F2585" t="s">
        <v>313</v>
      </c>
      <c r="G2585" t="s">
        <v>71</v>
      </c>
      <c r="H2585" t="s">
        <v>136</v>
      </c>
      <c r="I2585" t="s">
        <v>22</v>
      </c>
      <c r="J2585" t="s">
        <v>131</v>
      </c>
      <c r="K2585" t="s">
        <v>9982</v>
      </c>
      <c r="L2585" t="s">
        <v>9983</v>
      </c>
      <c r="M2585">
        <v>0.461666666</v>
      </c>
      <c r="N2585">
        <v>0</v>
      </c>
      <c r="O2585">
        <v>83</v>
      </c>
      <c r="P2585">
        <v>0</v>
      </c>
      <c r="Q2585">
        <v>0</v>
      </c>
      <c r="R2585">
        <v>0</v>
      </c>
      <c r="S2585">
        <v>38.318333000000003</v>
      </c>
      <c r="T2585">
        <v>0</v>
      </c>
      <c r="U2585">
        <v>0</v>
      </c>
    </row>
    <row r="2586" spans="1:21" x14ac:dyDescent="0.25">
      <c r="A2586" t="s">
        <v>9984</v>
      </c>
      <c r="B2586">
        <v>1</v>
      </c>
      <c r="C2586" t="s">
        <v>78</v>
      </c>
      <c r="D2586" t="s">
        <v>103</v>
      </c>
      <c r="E2586" t="s">
        <v>8371</v>
      </c>
      <c r="F2586" t="s">
        <v>226</v>
      </c>
      <c r="G2586" t="s">
        <v>72</v>
      </c>
      <c r="H2586" t="s">
        <v>136</v>
      </c>
      <c r="I2586" t="s">
        <v>22</v>
      </c>
      <c r="J2586" t="s">
        <v>131</v>
      </c>
      <c r="K2586" t="s">
        <v>9985</v>
      </c>
      <c r="L2586" t="s">
        <v>9986</v>
      </c>
      <c r="M2586">
        <v>2.2383333329999999</v>
      </c>
      <c r="N2586">
        <v>0</v>
      </c>
      <c r="O2586">
        <v>0</v>
      </c>
      <c r="P2586">
        <v>0</v>
      </c>
      <c r="Q2586">
        <v>141</v>
      </c>
      <c r="R2586">
        <v>0</v>
      </c>
      <c r="S2586">
        <v>0</v>
      </c>
      <c r="T2586">
        <v>0</v>
      </c>
      <c r="U2586">
        <v>315.60500000000002</v>
      </c>
    </row>
    <row r="2587" spans="1:21" x14ac:dyDescent="0.25">
      <c r="A2587" t="s">
        <v>9987</v>
      </c>
      <c r="B2587">
        <v>1</v>
      </c>
      <c r="C2587" t="s">
        <v>78</v>
      </c>
      <c r="D2587" t="s">
        <v>94</v>
      </c>
      <c r="E2587" t="s">
        <v>9988</v>
      </c>
      <c r="F2587" t="s">
        <v>313</v>
      </c>
      <c r="G2587" t="s">
        <v>71</v>
      </c>
      <c r="H2587" t="s">
        <v>136</v>
      </c>
      <c r="I2587" t="s">
        <v>22</v>
      </c>
      <c r="J2587" t="s">
        <v>131</v>
      </c>
      <c r="K2587" t="s">
        <v>9989</v>
      </c>
      <c r="L2587" t="s">
        <v>9990</v>
      </c>
      <c r="M2587">
        <v>4.6458333329999997</v>
      </c>
      <c r="N2587">
        <v>0</v>
      </c>
      <c r="O2587">
        <v>81</v>
      </c>
      <c r="P2587">
        <v>0</v>
      </c>
      <c r="Q2587">
        <v>0</v>
      </c>
      <c r="R2587">
        <v>0</v>
      </c>
      <c r="S2587">
        <v>376.3125</v>
      </c>
      <c r="T2587">
        <v>0</v>
      </c>
      <c r="U2587">
        <v>0</v>
      </c>
    </row>
    <row r="2588" spans="1:21" x14ac:dyDescent="0.25">
      <c r="A2588" t="s">
        <v>9991</v>
      </c>
      <c r="B2588">
        <v>1</v>
      </c>
      <c r="C2588" t="s">
        <v>78</v>
      </c>
      <c r="D2588" t="s">
        <v>88</v>
      </c>
      <c r="E2588" t="s">
        <v>9992</v>
      </c>
      <c r="F2588" t="s">
        <v>252</v>
      </c>
      <c r="G2588" t="s">
        <v>72</v>
      </c>
      <c r="H2588" t="s">
        <v>136</v>
      </c>
      <c r="I2588" t="s">
        <v>22</v>
      </c>
      <c r="J2588" t="s">
        <v>131</v>
      </c>
      <c r="K2588" t="s">
        <v>9993</v>
      </c>
      <c r="L2588" t="s">
        <v>9994</v>
      </c>
      <c r="M2588">
        <v>4.0052777769999999</v>
      </c>
      <c r="N2588">
        <v>0</v>
      </c>
      <c r="O2588">
        <v>3165</v>
      </c>
      <c r="P2588">
        <v>0</v>
      </c>
      <c r="Q2588">
        <v>0</v>
      </c>
      <c r="R2588">
        <v>0</v>
      </c>
      <c r="S2588">
        <v>12676.704164000001</v>
      </c>
      <c r="T2588">
        <v>0</v>
      </c>
      <c r="U2588">
        <v>0</v>
      </c>
    </row>
    <row r="2589" spans="1:21" x14ac:dyDescent="0.25">
      <c r="A2589" t="s">
        <v>9995</v>
      </c>
      <c r="B2589">
        <v>1</v>
      </c>
      <c r="C2589" t="s">
        <v>78</v>
      </c>
      <c r="D2589" t="s">
        <v>98</v>
      </c>
      <c r="E2589" t="s">
        <v>9996</v>
      </c>
      <c r="F2589" t="s">
        <v>231</v>
      </c>
      <c r="G2589" t="s">
        <v>71</v>
      </c>
      <c r="H2589" t="s">
        <v>136</v>
      </c>
      <c r="I2589" t="s">
        <v>22</v>
      </c>
      <c r="J2589" t="s">
        <v>131</v>
      </c>
      <c r="K2589" t="s">
        <v>9997</v>
      </c>
      <c r="L2589" t="s">
        <v>9998</v>
      </c>
      <c r="M2589">
        <v>1.257222222</v>
      </c>
      <c r="N2589">
        <v>0</v>
      </c>
      <c r="O2589">
        <v>1</v>
      </c>
      <c r="P2589">
        <v>0</v>
      </c>
      <c r="Q2589">
        <v>0</v>
      </c>
      <c r="R2589">
        <v>0</v>
      </c>
      <c r="S2589">
        <v>1.2572220000000001</v>
      </c>
      <c r="T2589">
        <v>0</v>
      </c>
      <c r="U2589">
        <v>0</v>
      </c>
    </row>
    <row r="2590" spans="1:21" x14ac:dyDescent="0.25">
      <c r="A2590" t="s">
        <v>9999</v>
      </c>
      <c r="B2590">
        <v>1</v>
      </c>
      <c r="C2590" t="s">
        <v>79</v>
      </c>
      <c r="D2590" t="s">
        <v>123</v>
      </c>
      <c r="E2590" t="s">
        <v>10000</v>
      </c>
      <c r="F2590" t="s">
        <v>231</v>
      </c>
      <c r="G2590" t="s">
        <v>71</v>
      </c>
      <c r="H2590" t="s">
        <v>136</v>
      </c>
      <c r="I2590" t="s">
        <v>22</v>
      </c>
      <c r="J2590" t="s">
        <v>131</v>
      </c>
      <c r="K2590" t="s">
        <v>10001</v>
      </c>
      <c r="L2590" t="s">
        <v>10002</v>
      </c>
      <c r="M2590">
        <v>1.241944444</v>
      </c>
      <c r="N2590">
        <v>0</v>
      </c>
      <c r="O2590">
        <v>1</v>
      </c>
      <c r="P2590">
        <v>0</v>
      </c>
      <c r="Q2590">
        <v>0</v>
      </c>
      <c r="R2590">
        <v>0</v>
      </c>
      <c r="S2590">
        <v>1.2419439999999999</v>
      </c>
      <c r="T2590">
        <v>0</v>
      </c>
      <c r="U2590">
        <v>0</v>
      </c>
    </row>
    <row r="2591" spans="1:21" x14ac:dyDescent="0.25">
      <c r="A2591" t="s">
        <v>10003</v>
      </c>
      <c r="B2591">
        <v>1</v>
      </c>
      <c r="C2591" t="s">
        <v>78</v>
      </c>
      <c r="D2591" t="s">
        <v>94</v>
      </c>
      <c r="E2591" t="s">
        <v>10004</v>
      </c>
      <c r="F2591" t="s">
        <v>785</v>
      </c>
      <c r="G2591" t="s">
        <v>71</v>
      </c>
      <c r="H2591" t="s">
        <v>136</v>
      </c>
      <c r="I2591" t="s">
        <v>22</v>
      </c>
      <c r="J2591" t="s">
        <v>131</v>
      </c>
      <c r="K2591" t="s">
        <v>10005</v>
      </c>
      <c r="L2591" t="s">
        <v>10006</v>
      </c>
      <c r="M2591">
        <v>3.500555555</v>
      </c>
      <c r="N2591">
        <v>0</v>
      </c>
      <c r="O2591">
        <v>85</v>
      </c>
      <c r="P2591">
        <v>0</v>
      </c>
      <c r="Q2591">
        <v>0</v>
      </c>
      <c r="R2591">
        <v>0</v>
      </c>
      <c r="S2591">
        <v>297.54722199999998</v>
      </c>
      <c r="T2591">
        <v>0</v>
      </c>
      <c r="U2591">
        <v>0</v>
      </c>
    </row>
    <row r="2592" spans="1:21" x14ac:dyDescent="0.25">
      <c r="A2592" t="s">
        <v>10007</v>
      </c>
      <c r="B2592">
        <v>1</v>
      </c>
      <c r="C2592" t="s">
        <v>78</v>
      </c>
      <c r="D2592" t="s">
        <v>98</v>
      </c>
      <c r="E2592" t="s">
        <v>10008</v>
      </c>
      <c r="F2592" t="s">
        <v>231</v>
      </c>
      <c r="G2592" t="s">
        <v>71</v>
      </c>
      <c r="H2592" t="s">
        <v>136</v>
      </c>
      <c r="I2592" t="s">
        <v>22</v>
      </c>
      <c r="J2592" t="s">
        <v>131</v>
      </c>
      <c r="K2592" t="s">
        <v>10009</v>
      </c>
      <c r="L2592" t="s">
        <v>10010</v>
      </c>
      <c r="M2592">
        <v>2.1786111109999999</v>
      </c>
      <c r="N2592">
        <v>0</v>
      </c>
      <c r="O2592">
        <v>1</v>
      </c>
      <c r="P2592">
        <v>0</v>
      </c>
      <c r="Q2592">
        <v>0</v>
      </c>
      <c r="R2592">
        <v>0</v>
      </c>
      <c r="S2592">
        <v>2.1786110000000001</v>
      </c>
      <c r="T2592">
        <v>0</v>
      </c>
      <c r="U2592">
        <v>0</v>
      </c>
    </row>
    <row r="2593" spans="1:21" x14ac:dyDescent="0.25">
      <c r="A2593" t="s">
        <v>10011</v>
      </c>
      <c r="B2593">
        <v>1</v>
      </c>
      <c r="C2593" t="s">
        <v>78</v>
      </c>
      <c r="D2593" t="s">
        <v>94</v>
      </c>
      <c r="E2593" t="s">
        <v>10012</v>
      </c>
      <c r="F2593" t="s">
        <v>847</v>
      </c>
      <c r="G2593" t="s">
        <v>71</v>
      </c>
      <c r="H2593" t="s">
        <v>136</v>
      </c>
      <c r="I2593" t="s">
        <v>22</v>
      </c>
      <c r="J2593" t="s">
        <v>131</v>
      </c>
      <c r="K2593" t="s">
        <v>10013</v>
      </c>
      <c r="L2593" t="s">
        <v>10014</v>
      </c>
      <c r="M2593">
        <v>22.285555554999998</v>
      </c>
      <c r="N2593">
        <v>0</v>
      </c>
      <c r="O2593">
        <v>1</v>
      </c>
      <c r="P2593">
        <v>0</v>
      </c>
      <c r="Q2593">
        <v>0</v>
      </c>
      <c r="R2593">
        <v>0</v>
      </c>
      <c r="S2593">
        <v>22.285556</v>
      </c>
      <c r="T2593">
        <v>0</v>
      </c>
      <c r="U2593">
        <v>0</v>
      </c>
    </row>
    <row r="2594" spans="1:21" x14ac:dyDescent="0.25">
      <c r="A2594" t="s">
        <v>10015</v>
      </c>
      <c r="B2594">
        <v>1</v>
      </c>
      <c r="C2594" t="s">
        <v>78</v>
      </c>
      <c r="D2594" t="s">
        <v>91</v>
      </c>
      <c r="E2594" t="s">
        <v>1195</v>
      </c>
      <c r="F2594" t="s">
        <v>296</v>
      </c>
      <c r="G2594" t="s">
        <v>72</v>
      </c>
      <c r="H2594" t="s">
        <v>136</v>
      </c>
      <c r="I2594" t="s">
        <v>22</v>
      </c>
      <c r="J2594" t="s">
        <v>221</v>
      </c>
      <c r="K2594" t="s">
        <v>10016</v>
      </c>
      <c r="L2594" t="s">
        <v>10017</v>
      </c>
      <c r="M2594">
        <v>0.67245638799999996</v>
      </c>
      <c r="N2594">
        <v>4</v>
      </c>
      <c r="O2594">
        <v>7818</v>
      </c>
      <c r="P2594">
        <v>1</v>
      </c>
      <c r="Q2594">
        <v>25</v>
      </c>
      <c r="R2594">
        <v>2.6898260000000001</v>
      </c>
      <c r="S2594">
        <v>5257.2640410000004</v>
      </c>
      <c r="T2594">
        <v>0.67245600000000005</v>
      </c>
      <c r="U2594">
        <v>16.811409999999999</v>
      </c>
    </row>
    <row r="2595" spans="1:21" x14ac:dyDescent="0.25">
      <c r="A2595" t="s">
        <v>10018</v>
      </c>
      <c r="B2595">
        <v>1</v>
      </c>
      <c r="C2595" t="s">
        <v>78</v>
      </c>
      <c r="D2595" t="s">
        <v>103</v>
      </c>
      <c r="E2595" t="s">
        <v>10019</v>
      </c>
      <c r="F2595" t="s">
        <v>416</v>
      </c>
      <c r="G2595" t="s">
        <v>71</v>
      </c>
      <c r="H2595" t="s">
        <v>136</v>
      </c>
      <c r="I2595" t="s">
        <v>22</v>
      </c>
      <c r="J2595" t="s">
        <v>131</v>
      </c>
      <c r="K2595" t="s">
        <v>10020</v>
      </c>
      <c r="L2595" t="s">
        <v>10021</v>
      </c>
      <c r="M2595">
        <v>2.298888888</v>
      </c>
      <c r="N2595">
        <v>0</v>
      </c>
      <c r="O2595">
        <v>0</v>
      </c>
      <c r="P2595">
        <v>0</v>
      </c>
      <c r="Q2595">
        <v>45</v>
      </c>
      <c r="R2595">
        <v>0</v>
      </c>
      <c r="S2595">
        <v>0</v>
      </c>
      <c r="T2595">
        <v>0</v>
      </c>
      <c r="U2595">
        <v>103.45</v>
      </c>
    </row>
    <row r="2596" spans="1:21" x14ac:dyDescent="0.25">
      <c r="A2596" t="s">
        <v>10022</v>
      </c>
      <c r="B2596">
        <v>1</v>
      </c>
      <c r="C2596" t="s">
        <v>78</v>
      </c>
      <c r="D2596" t="s">
        <v>94</v>
      </c>
      <c r="E2596" t="s">
        <v>10023</v>
      </c>
      <c r="F2596" t="s">
        <v>231</v>
      </c>
      <c r="G2596" t="s">
        <v>71</v>
      </c>
      <c r="H2596" t="s">
        <v>136</v>
      </c>
      <c r="I2596" t="s">
        <v>22</v>
      </c>
      <c r="J2596" t="s">
        <v>131</v>
      </c>
      <c r="K2596" t="s">
        <v>10024</v>
      </c>
      <c r="L2596" t="s">
        <v>10025</v>
      </c>
      <c r="M2596">
        <v>2.3591666660000001</v>
      </c>
      <c r="N2596">
        <v>0</v>
      </c>
      <c r="O2596">
        <v>1</v>
      </c>
      <c r="P2596">
        <v>0</v>
      </c>
      <c r="Q2596">
        <v>0</v>
      </c>
      <c r="R2596">
        <v>0</v>
      </c>
      <c r="S2596">
        <v>2.3591669999999998</v>
      </c>
      <c r="T2596">
        <v>0</v>
      </c>
      <c r="U2596">
        <v>0</v>
      </c>
    </row>
    <row r="2597" spans="1:21" x14ac:dyDescent="0.25">
      <c r="A2597" t="s">
        <v>10026</v>
      </c>
      <c r="B2597">
        <v>1</v>
      </c>
      <c r="C2597" t="s">
        <v>78</v>
      </c>
      <c r="D2597" t="s">
        <v>88</v>
      </c>
      <c r="E2597" t="s">
        <v>10027</v>
      </c>
      <c r="F2597" t="s">
        <v>166</v>
      </c>
      <c r="G2597" t="s">
        <v>72</v>
      </c>
      <c r="H2597" t="s">
        <v>136</v>
      </c>
      <c r="I2597" t="s">
        <v>22</v>
      </c>
      <c r="J2597" t="s">
        <v>131</v>
      </c>
      <c r="K2597" t="s">
        <v>10028</v>
      </c>
      <c r="L2597" t="s">
        <v>10029</v>
      </c>
      <c r="M2597">
        <v>2.8802777769999999</v>
      </c>
      <c r="N2597">
        <v>0</v>
      </c>
      <c r="O2597">
        <v>603</v>
      </c>
      <c r="P2597">
        <v>0</v>
      </c>
      <c r="Q2597">
        <v>0</v>
      </c>
      <c r="R2597">
        <v>0</v>
      </c>
      <c r="S2597">
        <v>1736.8074999999999</v>
      </c>
      <c r="T2597">
        <v>0</v>
      </c>
      <c r="U2597">
        <v>0</v>
      </c>
    </row>
    <row r="2598" spans="1:21" x14ac:dyDescent="0.25">
      <c r="A2598" t="s">
        <v>10030</v>
      </c>
      <c r="B2598">
        <v>1</v>
      </c>
      <c r="C2598" t="s">
        <v>78</v>
      </c>
      <c r="D2598" t="s">
        <v>88</v>
      </c>
      <c r="E2598" t="s">
        <v>10031</v>
      </c>
      <c r="F2598" t="s">
        <v>231</v>
      </c>
      <c r="G2598" t="s">
        <v>71</v>
      </c>
      <c r="H2598" t="s">
        <v>136</v>
      </c>
      <c r="I2598" t="s">
        <v>22</v>
      </c>
      <c r="J2598" t="s">
        <v>131</v>
      </c>
      <c r="K2598" t="s">
        <v>10032</v>
      </c>
      <c r="L2598" t="s">
        <v>10033</v>
      </c>
      <c r="M2598">
        <v>2.1358333329999999</v>
      </c>
      <c r="N2598">
        <v>0</v>
      </c>
      <c r="O2598">
        <v>5</v>
      </c>
      <c r="P2598">
        <v>0</v>
      </c>
      <c r="Q2598">
        <v>0</v>
      </c>
      <c r="R2598">
        <v>0</v>
      </c>
      <c r="S2598">
        <v>10.679167</v>
      </c>
      <c r="T2598">
        <v>0</v>
      </c>
      <c r="U2598">
        <v>0</v>
      </c>
    </row>
    <row r="2599" spans="1:21" x14ac:dyDescent="0.25">
      <c r="A2599" t="s">
        <v>10034</v>
      </c>
      <c r="B2599">
        <v>1</v>
      </c>
      <c r="C2599" t="s">
        <v>78</v>
      </c>
      <c r="D2599" t="s">
        <v>88</v>
      </c>
      <c r="E2599" t="s">
        <v>10035</v>
      </c>
      <c r="F2599" t="s">
        <v>129</v>
      </c>
      <c r="G2599" t="s">
        <v>72</v>
      </c>
      <c r="H2599" t="s">
        <v>136</v>
      </c>
      <c r="I2599" t="s">
        <v>22</v>
      </c>
      <c r="J2599" t="s">
        <v>131</v>
      </c>
      <c r="K2599" t="s">
        <v>10036</v>
      </c>
      <c r="L2599" t="s">
        <v>10037</v>
      </c>
      <c r="M2599">
        <v>1.0013888879999999</v>
      </c>
      <c r="N2599">
        <v>0</v>
      </c>
      <c r="O2599">
        <v>5116</v>
      </c>
      <c r="P2599">
        <v>0</v>
      </c>
      <c r="Q2599">
        <v>1</v>
      </c>
      <c r="R2599">
        <v>0</v>
      </c>
      <c r="S2599">
        <v>5123.1055509999997</v>
      </c>
      <c r="T2599">
        <v>0</v>
      </c>
      <c r="U2599">
        <v>1.0013890000000001</v>
      </c>
    </row>
    <row r="2600" spans="1:21" x14ac:dyDescent="0.25">
      <c r="A2600" t="s">
        <v>10038</v>
      </c>
      <c r="B2600">
        <v>1</v>
      </c>
      <c r="C2600" t="s">
        <v>78</v>
      </c>
      <c r="D2600" t="s">
        <v>94</v>
      </c>
      <c r="E2600" t="s">
        <v>10039</v>
      </c>
      <c r="F2600" t="s">
        <v>416</v>
      </c>
      <c r="G2600" t="s">
        <v>71</v>
      </c>
      <c r="H2600" t="s">
        <v>136</v>
      </c>
      <c r="I2600" t="s">
        <v>22</v>
      </c>
      <c r="J2600" t="s">
        <v>131</v>
      </c>
      <c r="K2600" t="s">
        <v>10040</v>
      </c>
      <c r="L2600" t="s">
        <v>10041</v>
      </c>
      <c r="M2600">
        <v>3.4561111109999998</v>
      </c>
      <c r="N2600">
        <v>0</v>
      </c>
      <c r="O2600">
        <v>76</v>
      </c>
      <c r="P2600">
        <v>0</v>
      </c>
      <c r="Q2600">
        <v>0</v>
      </c>
      <c r="R2600">
        <v>0</v>
      </c>
      <c r="S2600">
        <v>262.664444</v>
      </c>
      <c r="T2600">
        <v>0</v>
      </c>
      <c r="U2600">
        <v>0</v>
      </c>
    </row>
    <row r="2601" spans="1:21" x14ac:dyDescent="0.25">
      <c r="A2601" t="s">
        <v>10042</v>
      </c>
      <c r="B2601">
        <v>1</v>
      </c>
      <c r="C2601" t="s">
        <v>78</v>
      </c>
      <c r="D2601" t="s">
        <v>88</v>
      </c>
      <c r="E2601" t="s">
        <v>10043</v>
      </c>
      <c r="F2601" t="s">
        <v>847</v>
      </c>
      <c r="G2601" t="s">
        <v>71</v>
      </c>
      <c r="H2601" t="s">
        <v>136</v>
      </c>
      <c r="I2601" t="s">
        <v>22</v>
      </c>
      <c r="J2601" t="s">
        <v>131</v>
      </c>
      <c r="K2601" t="s">
        <v>10044</v>
      </c>
      <c r="L2601" t="s">
        <v>10045</v>
      </c>
      <c r="M2601">
        <v>7.0738888879999999</v>
      </c>
      <c r="N2601">
        <v>0</v>
      </c>
      <c r="O2601">
        <v>8</v>
      </c>
      <c r="P2601">
        <v>0</v>
      </c>
      <c r="Q2601">
        <v>0</v>
      </c>
      <c r="R2601">
        <v>0</v>
      </c>
      <c r="S2601">
        <v>56.591110999999998</v>
      </c>
      <c r="T2601">
        <v>0</v>
      </c>
      <c r="U2601">
        <v>0</v>
      </c>
    </row>
    <row r="2602" spans="1:21" x14ac:dyDescent="0.25">
      <c r="A2602" t="s">
        <v>10046</v>
      </c>
      <c r="B2602">
        <v>1</v>
      </c>
      <c r="C2602" t="s">
        <v>78</v>
      </c>
      <c r="D2602" t="s">
        <v>98</v>
      </c>
      <c r="E2602" t="s">
        <v>10047</v>
      </c>
      <c r="F2602" t="s">
        <v>231</v>
      </c>
      <c r="G2602" t="s">
        <v>71</v>
      </c>
      <c r="H2602" t="s">
        <v>136</v>
      </c>
      <c r="I2602" t="s">
        <v>22</v>
      </c>
      <c r="J2602" t="s">
        <v>131</v>
      </c>
      <c r="K2602" t="s">
        <v>10048</v>
      </c>
      <c r="L2602" t="s">
        <v>10049</v>
      </c>
      <c r="M2602">
        <v>1.1758333329999999</v>
      </c>
      <c r="N2602">
        <v>0</v>
      </c>
      <c r="O2602">
        <v>1</v>
      </c>
      <c r="P2602">
        <v>0</v>
      </c>
      <c r="Q2602">
        <v>0</v>
      </c>
      <c r="R2602">
        <v>0</v>
      </c>
      <c r="S2602">
        <v>1.1758329999999999</v>
      </c>
      <c r="T2602">
        <v>0</v>
      </c>
      <c r="U2602">
        <v>0</v>
      </c>
    </row>
    <row r="2603" spans="1:21" x14ac:dyDescent="0.25">
      <c r="A2603" t="s">
        <v>10050</v>
      </c>
      <c r="B2603">
        <v>1</v>
      </c>
      <c r="C2603" t="s">
        <v>78</v>
      </c>
      <c r="D2603" t="s">
        <v>80</v>
      </c>
      <c r="E2603" t="s">
        <v>10051</v>
      </c>
      <c r="F2603" t="s">
        <v>847</v>
      </c>
      <c r="G2603" t="s">
        <v>71</v>
      </c>
      <c r="H2603" t="s">
        <v>136</v>
      </c>
      <c r="I2603" t="s">
        <v>22</v>
      </c>
      <c r="J2603" t="s">
        <v>131</v>
      </c>
      <c r="K2603" t="s">
        <v>10052</v>
      </c>
      <c r="L2603" t="s">
        <v>10053</v>
      </c>
      <c r="M2603">
        <v>21.161944444</v>
      </c>
      <c r="N2603">
        <v>0</v>
      </c>
      <c r="O2603">
        <v>12</v>
      </c>
      <c r="P2603">
        <v>0</v>
      </c>
      <c r="Q2603">
        <v>0</v>
      </c>
      <c r="R2603">
        <v>0</v>
      </c>
      <c r="S2603">
        <v>253.943333</v>
      </c>
      <c r="T2603">
        <v>0</v>
      </c>
      <c r="U2603">
        <v>0</v>
      </c>
    </row>
    <row r="2604" spans="1:21" x14ac:dyDescent="0.25">
      <c r="A2604" t="s">
        <v>10054</v>
      </c>
      <c r="B2604">
        <v>1</v>
      </c>
      <c r="C2604" t="s">
        <v>78</v>
      </c>
      <c r="D2604" t="s">
        <v>81</v>
      </c>
      <c r="E2604" t="s">
        <v>10055</v>
      </c>
      <c r="F2604" t="s">
        <v>231</v>
      </c>
      <c r="G2604" t="s">
        <v>71</v>
      </c>
      <c r="H2604" t="s">
        <v>136</v>
      </c>
      <c r="I2604" t="s">
        <v>22</v>
      </c>
      <c r="J2604" t="s">
        <v>131</v>
      </c>
      <c r="K2604" t="s">
        <v>10056</v>
      </c>
      <c r="L2604" t="s">
        <v>10057</v>
      </c>
      <c r="M2604">
        <v>2.8997222219999998</v>
      </c>
      <c r="N2604">
        <v>0</v>
      </c>
      <c r="O2604">
        <v>21</v>
      </c>
      <c r="P2604">
        <v>0</v>
      </c>
      <c r="Q2604">
        <v>0</v>
      </c>
      <c r="R2604">
        <v>0</v>
      </c>
      <c r="S2604">
        <v>60.894167000000003</v>
      </c>
      <c r="T2604">
        <v>0</v>
      </c>
      <c r="U2604">
        <v>0</v>
      </c>
    </row>
    <row r="2605" spans="1:21" x14ac:dyDescent="0.25">
      <c r="A2605" t="s">
        <v>10058</v>
      </c>
      <c r="B2605">
        <v>1</v>
      </c>
      <c r="C2605" t="s">
        <v>78</v>
      </c>
      <c r="D2605" t="s">
        <v>91</v>
      </c>
      <c r="E2605" t="s">
        <v>10059</v>
      </c>
      <c r="F2605" t="s">
        <v>296</v>
      </c>
      <c r="G2605" t="s">
        <v>72</v>
      </c>
      <c r="H2605" t="s">
        <v>130</v>
      </c>
      <c r="I2605" t="s">
        <v>22</v>
      </c>
      <c r="J2605" t="s">
        <v>221</v>
      </c>
      <c r="K2605" t="s">
        <v>10060</v>
      </c>
      <c r="L2605" t="s">
        <v>10061</v>
      </c>
      <c r="M2605">
        <v>4.3333333000000002E-2</v>
      </c>
      <c r="N2605">
        <v>0</v>
      </c>
      <c r="O2605">
        <v>46</v>
      </c>
      <c r="P2605">
        <v>0</v>
      </c>
      <c r="Q2605">
        <v>21</v>
      </c>
      <c r="R2605">
        <v>0</v>
      </c>
      <c r="S2605">
        <v>1.993333</v>
      </c>
      <c r="T2605">
        <v>0</v>
      </c>
      <c r="U2605">
        <v>0.91</v>
      </c>
    </row>
    <row r="2606" spans="1:21" x14ac:dyDescent="0.25">
      <c r="A2606" t="s">
        <v>10062</v>
      </c>
      <c r="B2606">
        <v>1</v>
      </c>
      <c r="C2606" t="s">
        <v>78</v>
      </c>
      <c r="D2606" t="s">
        <v>94</v>
      </c>
      <c r="E2606" t="s">
        <v>10063</v>
      </c>
      <c r="F2606" t="s">
        <v>847</v>
      </c>
      <c r="G2606" t="s">
        <v>71</v>
      </c>
      <c r="H2606" t="s">
        <v>136</v>
      </c>
      <c r="I2606" t="s">
        <v>22</v>
      </c>
      <c r="J2606" t="s">
        <v>131</v>
      </c>
      <c r="K2606" t="s">
        <v>10064</v>
      </c>
      <c r="L2606" t="s">
        <v>10065</v>
      </c>
      <c r="M2606">
        <v>1.741944444</v>
      </c>
      <c r="N2606">
        <v>0</v>
      </c>
      <c r="O2606">
        <v>2</v>
      </c>
      <c r="P2606">
        <v>0</v>
      </c>
      <c r="Q2606">
        <v>0</v>
      </c>
      <c r="R2606">
        <v>0</v>
      </c>
      <c r="S2606">
        <v>3.483889</v>
      </c>
      <c r="T2606">
        <v>0</v>
      </c>
      <c r="U2606">
        <v>0</v>
      </c>
    </row>
    <row r="2607" spans="1:21" x14ac:dyDescent="0.25">
      <c r="A2607" t="s">
        <v>10066</v>
      </c>
      <c r="B2607">
        <v>1</v>
      </c>
      <c r="C2607" t="s">
        <v>78</v>
      </c>
      <c r="D2607" t="s">
        <v>81</v>
      </c>
      <c r="E2607" t="s">
        <v>10067</v>
      </c>
      <c r="F2607" t="s">
        <v>780</v>
      </c>
      <c r="G2607" t="s">
        <v>71</v>
      </c>
      <c r="H2607" t="s">
        <v>136</v>
      </c>
      <c r="I2607" t="s">
        <v>22</v>
      </c>
      <c r="J2607" t="s">
        <v>131</v>
      </c>
      <c r="K2607" t="s">
        <v>10068</v>
      </c>
      <c r="L2607" t="s">
        <v>10069</v>
      </c>
      <c r="M2607">
        <v>1.058888888</v>
      </c>
      <c r="N2607">
        <v>0</v>
      </c>
      <c r="O2607">
        <v>66</v>
      </c>
      <c r="P2607">
        <v>0</v>
      </c>
      <c r="Q2607">
        <v>0</v>
      </c>
      <c r="R2607">
        <v>0</v>
      </c>
      <c r="S2607">
        <v>69.886667000000003</v>
      </c>
      <c r="T2607">
        <v>0</v>
      </c>
      <c r="U2607">
        <v>0</v>
      </c>
    </row>
    <row r="2608" spans="1:21" x14ac:dyDescent="0.25">
      <c r="A2608" t="s">
        <v>10070</v>
      </c>
      <c r="B2608">
        <v>1</v>
      </c>
      <c r="C2608" t="s">
        <v>78</v>
      </c>
      <c r="D2608" t="s">
        <v>93</v>
      </c>
      <c r="E2608" t="s">
        <v>10071</v>
      </c>
      <c r="F2608" t="s">
        <v>231</v>
      </c>
      <c r="G2608" t="s">
        <v>71</v>
      </c>
      <c r="H2608" t="s">
        <v>136</v>
      </c>
      <c r="I2608" t="s">
        <v>22</v>
      </c>
      <c r="J2608" t="s">
        <v>131</v>
      </c>
      <c r="K2608" t="s">
        <v>10072</v>
      </c>
      <c r="L2608" t="s">
        <v>10073</v>
      </c>
      <c r="M2608">
        <v>2.4022222219999998</v>
      </c>
      <c r="N2608">
        <v>0</v>
      </c>
      <c r="O2608">
        <v>2</v>
      </c>
      <c r="P2608">
        <v>0</v>
      </c>
      <c r="Q2608">
        <v>0</v>
      </c>
      <c r="R2608">
        <v>0</v>
      </c>
      <c r="S2608">
        <v>4.8044440000000002</v>
      </c>
      <c r="T2608">
        <v>0</v>
      </c>
      <c r="U2608">
        <v>0</v>
      </c>
    </row>
    <row r="2609" spans="1:21" x14ac:dyDescent="0.25">
      <c r="A2609" t="s">
        <v>10074</v>
      </c>
      <c r="B2609">
        <v>1</v>
      </c>
      <c r="C2609" t="s">
        <v>78</v>
      </c>
      <c r="D2609" t="s">
        <v>94</v>
      </c>
      <c r="E2609" t="s">
        <v>10075</v>
      </c>
      <c r="F2609" t="s">
        <v>231</v>
      </c>
      <c r="G2609" t="s">
        <v>71</v>
      </c>
      <c r="H2609" t="s">
        <v>136</v>
      </c>
      <c r="I2609" t="s">
        <v>22</v>
      </c>
      <c r="J2609" t="s">
        <v>131</v>
      </c>
      <c r="K2609" t="s">
        <v>10076</v>
      </c>
      <c r="L2609" t="s">
        <v>10077</v>
      </c>
      <c r="M2609">
        <v>3.420555555</v>
      </c>
      <c r="N2609">
        <v>0</v>
      </c>
      <c r="O2609">
        <v>2</v>
      </c>
      <c r="P2609">
        <v>0</v>
      </c>
      <c r="Q2609">
        <v>0</v>
      </c>
      <c r="R2609">
        <v>0</v>
      </c>
      <c r="S2609">
        <v>6.8411109999999997</v>
      </c>
      <c r="T2609">
        <v>0</v>
      </c>
      <c r="U2609">
        <v>0</v>
      </c>
    </row>
    <row r="2610" spans="1:21" x14ac:dyDescent="0.25">
      <c r="A2610" t="s">
        <v>10078</v>
      </c>
      <c r="B2610">
        <v>1</v>
      </c>
      <c r="C2610" t="s">
        <v>78</v>
      </c>
      <c r="D2610" t="s">
        <v>81</v>
      </c>
      <c r="E2610" t="s">
        <v>10079</v>
      </c>
      <c r="F2610" t="s">
        <v>490</v>
      </c>
      <c r="G2610" t="s">
        <v>72</v>
      </c>
      <c r="H2610" t="s">
        <v>136</v>
      </c>
      <c r="I2610" t="s">
        <v>22</v>
      </c>
      <c r="J2610" t="s">
        <v>131</v>
      </c>
      <c r="K2610" t="s">
        <v>10080</v>
      </c>
      <c r="L2610" t="s">
        <v>10081</v>
      </c>
      <c r="M2610">
        <v>1.4924452770000001</v>
      </c>
      <c r="N2610">
        <v>0</v>
      </c>
      <c r="O2610">
        <v>985</v>
      </c>
      <c r="P2610">
        <v>0</v>
      </c>
      <c r="Q2610">
        <v>0</v>
      </c>
      <c r="R2610">
        <v>0</v>
      </c>
      <c r="S2610">
        <v>1470.0585980000001</v>
      </c>
      <c r="T2610">
        <v>0</v>
      </c>
      <c r="U2610">
        <v>0</v>
      </c>
    </row>
    <row r="2611" spans="1:21" x14ac:dyDescent="0.25">
      <c r="A2611" t="s">
        <v>10082</v>
      </c>
      <c r="B2611">
        <v>1</v>
      </c>
      <c r="C2611" t="s">
        <v>78</v>
      </c>
      <c r="D2611" t="s">
        <v>94</v>
      </c>
      <c r="E2611" t="s">
        <v>10083</v>
      </c>
      <c r="F2611" t="s">
        <v>296</v>
      </c>
      <c r="G2611" t="s">
        <v>71</v>
      </c>
      <c r="H2611" t="s">
        <v>136</v>
      </c>
      <c r="I2611" t="s">
        <v>22</v>
      </c>
      <c r="J2611" t="s">
        <v>221</v>
      </c>
      <c r="K2611" t="s">
        <v>10084</v>
      </c>
      <c r="L2611" t="s">
        <v>10085</v>
      </c>
      <c r="M2611">
        <v>1.2208333330000001</v>
      </c>
      <c r="N2611">
        <v>0</v>
      </c>
      <c r="O2611">
        <v>45</v>
      </c>
      <c r="P2611">
        <v>0</v>
      </c>
      <c r="Q2611">
        <v>0</v>
      </c>
      <c r="R2611">
        <v>0</v>
      </c>
      <c r="S2611">
        <v>54.9375</v>
      </c>
      <c r="T2611">
        <v>0</v>
      </c>
      <c r="U2611">
        <v>0</v>
      </c>
    </row>
    <row r="2612" spans="1:21" x14ac:dyDescent="0.25">
      <c r="A2612" t="s">
        <v>10086</v>
      </c>
      <c r="B2612">
        <v>1</v>
      </c>
      <c r="C2612" t="s">
        <v>78</v>
      </c>
      <c r="D2612" t="s">
        <v>88</v>
      </c>
      <c r="E2612" t="s">
        <v>10087</v>
      </c>
      <c r="F2612" t="s">
        <v>921</v>
      </c>
      <c r="G2612" t="s">
        <v>71</v>
      </c>
      <c r="H2612" t="s">
        <v>136</v>
      </c>
      <c r="I2612" t="s">
        <v>22</v>
      </c>
      <c r="J2612" t="s">
        <v>131</v>
      </c>
      <c r="K2612" t="s">
        <v>10088</v>
      </c>
      <c r="L2612" t="s">
        <v>10089</v>
      </c>
      <c r="M2612">
        <v>0.52083333300000001</v>
      </c>
      <c r="N2612">
        <v>0</v>
      </c>
      <c r="O2612">
        <v>342</v>
      </c>
      <c r="P2612">
        <v>0</v>
      </c>
      <c r="Q2612">
        <v>0</v>
      </c>
      <c r="R2612">
        <v>0</v>
      </c>
      <c r="S2612">
        <v>178.125</v>
      </c>
      <c r="T2612">
        <v>0</v>
      </c>
      <c r="U2612">
        <v>0</v>
      </c>
    </row>
    <row r="2613" spans="1:21" x14ac:dyDescent="0.25">
      <c r="A2613" t="s">
        <v>10090</v>
      </c>
      <c r="B2613">
        <v>1</v>
      </c>
      <c r="C2613" t="s">
        <v>78</v>
      </c>
      <c r="D2613" t="s">
        <v>88</v>
      </c>
      <c r="E2613" t="s">
        <v>10091</v>
      </c>
      <c r="F2613" t="s">
        <v>231</v>
      </c>
      <c r="G2613" t="s">
        <v>71</v>
      </c>
      <c r="H2613" t="s">
        <v>136</v>
      </c>
      <c r="I2613" t="s">
        <v>22</v>
      </c>
      <c r="J2613" t="s">
        <v>131</v>
      </c>
      <c r="K2613" t="s">
        <v>10092</v>
      </c>
      <c r="L2613" t="s">
        <v>10093</v>
      </c>
      <c r="M2613">
        <v>1.2180555550000001</v>
      </c>
      <c r="N2613">
        <v>0</v>
      </c>
      <c r="O2613">
        <v>150</v>
      </c>
      <c r="P2613">
        <v>0</v>
      </c>
      <c r="Q2613">
        <v>0</v>
      </c>
      <c r="R2613">
        <v>0</v>
      </c>
      <c r="S2613">
        <v>182.70833300000001</v>
      </c>
      <c r="T2613">
        <v>0</v>
      </c>
      <c r="U2613">
        <v>0</v>
      </c>
    </row>
    <row r="2614" spans="1:21" x14ac:dyDescent="0.25">
      <c r="A2614" t="s">
        <v>10094</v>
      </c>
      <c r="B2614">
        <v>1</v>
      </c>
      <c r="C2614" t="s">
        <v>78</v>
      </c>
      <c r="D2614" t="s">
        <v>94</v>
      </c>
      <c r="E2614" t="s">
        <v>10095</v>
      </c>
      <c r="F2614" t="s">
        <v>231</v>
      </c>
      <c r="G2614" t="s">
        <v>71</v>
      </c>
      <c r="H2614" t="s">
        <v>136</v>
      </c>
      <c r="I2614" t="s">
        <v>22</v>
      </c>
      <c r="J2614" t="s">
        <v>131</v>
      </c>
      <c r="K2614" t="s">
        <v>10096</v>
      </c>
      <c r="L2614" t="s">
        <v>10097</v>
      </c>
      <c r="M2614">
        <v>2.8994444439999998</v>
      </c>
      <c r="N2614">
        <v>0</v>
      </c>
      <c r="O2614">
        <v>1</v>
      </c>
      <c r="P2614">
        <v>0</v>
      </c>
      <c r="Q2614">
        <v>0</v>
      </c>
      <c r="R2614">
        <v>0</v>
      </c>
      <c r="S2614">
        <v>2.8994439999999999</v>
      </c>
      <c r="T2614">
        <v>0</v>
      </c>
      <c r="U2614">
        <v>0</v>
      </c>
    </row>
    <row r="2615" spans="1:21" x14ac:dyDescent="0.25">
      <c r="A2615" t="s">
        <v>10098</v>
      </c>
      <c r="B2615">
        <v>1</v>
      </c>
      <c r="C2615" t="s">
        <v>78</v>
      </c>
      <c r="D2615" t="s">
        <v>94</v>
      </c>
      <c r="E2615" t="s">
        <v>10099</v>
      </c>
      <c r="F2615" t="s">
        <v>231</v>
      </c>
      <c r="G2615" t="s">
        <v>71</v>
      </c>
      <c r="H2615" t="s">
        <v>136</v>
      </c>
      <c r="I2615" t="s">
        <v>22</v>
      </c>
      <c r="J2615" t="s">
        <v>131</v>
      </c>
      <c r="K2615" t="s">
        <v>10100</v>
      </c>
      <c r="L2615" t="s">
        <v>10101</v>
      </c>
      <c r="M2615">
        <v>4.0755555550000002</v>
      </c>
      <c r="N2615">
        <v>0</v>
      </c>
      <c r="O2615">
        <v>1</v>
      </c>
      <c r="P2615">
        <v>0</v>
      </c>
      <c r="Q2615">
        <v>0</v>
      </c>
      <c r="R2615">
        <v>0</v>
      </c>
      <c r="S2615">
        <v>4.0755559999999997</v>
      </c>
      <c r="T2615">
        <v>0</v>
      </c>
      <c r="U2615">
        <v>0</v>
      </c>
    </row>
    <row r="2616" spans="1:21" x14ac:dyDescent="0.25">
      <c r="A2616" t="s">
        <v>10102</v>
      </c>
      <c r="B2616">
        <v>1</v>
      </c>
      <c r="C2616" t="s">
        <v>79</v>
      </c>
      <c r="D2616" t="s">
        <v>123</v>
      </c>
      <c r="E2616" t="s">
        <v>10103</v>
      </c>
      <c r="F2616" t="s">
        <v>313</v>
      </c>
      <c r="G2616" t="s">
        <v>71</v>
      </c>
      <c r="H2616" t="s">
        <v>136</v>
      </c>
      <c r="I2616" t="s">
        <v>22</v>
      </c>
      <c r="J2616" t="s">
        <v>131</v>
      </c>
      <c r="K2616" t="s">
        <v>10104</v>
      </c>
      <c r="L2616" t="s">
        <v>10105</v>
      </c>
      <c r="M2616">
        <v>0.37138888799999997</v>
      </c>
      <c r="N2616">
        <v>0</v>
      </c>
      <c r="O2616">
        <v>125</v>
      </c>
      <c r="P2616">
        <v>0</v>
      </c>
      <c r="Q2616">
        <v>0</v>
      </c>
      <c r="R2616">
        <v>0</v>
      </c>
      <c r="S2616">
        <v>46.423611000000001</v>
      </c>
      <c r="T2616">
        <v>0</v>
      </c>
      <c r="U2616">
        <v>0</v>
      </c>
    </row>
    <row r="2617" spans="1:21" x14ac:dyDescent="0.25">
      <c r="A2617" t="s">
        <v>10106</v>
      </c>
      <c r="B2617">
        <v>1</v>
      </c>
      <c r="C2617" t="s">
        <v>79</v>
      </c>
      <c r="D2617" t="s">
        <v>123</v>
      </c>
      <c r="E2617" t="s">
        <v>10107</v>
      </c>
      <c r="F2617" t="s">
        <v>4127</v>
      </c>
      <c r="G2617" t="s">
        <v>71</v>
      </c>
      <c r="H2617" t="s">
        <v>136</v>
      </c>
      <c r="I2617" t="s">
        <v>22</v>
      </c>
      <c r="J2617" t="s">
        <v>131</v>
      </c>
      <c r="K2617" t="s">
        <v>10108</v>
      </c>
      <c r="L2617" t="s">
        <v>10109</v>
      </c>
      <c r="M2617">
        <v>2.0125000000000002</v>
      </c>
      <c r="N2617">
        <v>0</v>
      </c>
      <c r="O2617">
        <v>28</v>
      </c>
      <c r="P2617">
        <v>0</v>
      </c>
      <c r="Q2617">
        <v>0</v>
      </c>
      <c r="R2617">
        <v>0</v>
      </c>
      <c r="S2617">
        <v>56.35</v>
      </c>
      <c r="T2617">
        <v>0</v>
      </c>
      <c r="U2617">
        <v>0</v>
      </c>
    </row>
    <row r="2618" spans="1:21" x14ac:dyDescent="0.25">
      <c r="A2618" t="s">
        <v>10110</v>
      </c>
      <c r="B2618">
        <v>1</v>
      </c>
      <c r="C2618" t="s">
        <v>79</v>
      </c>
      <c r="D2618" t="s">
        <v>123</v>
      </c>
      <c r="E2618" t="s">
        <v>10111</v>
      </c>
      <c r="F2618" t="s">
        <v>934</v>
      </c>
      <c r="G2618" t="s">
        <v>71</v>
      </c>
      <c r="H2618" t="s">
        <v>136</v>
      </c>
      <c r="I2618" t="s">
        <v>22</v>
      </c>
      <c r="J2618" t="s">
        <v>131</v>
      </c>
      <c r="K2618" t="s">
        <v>10112</v>
      </c>
      <c r="L2618" t="s">
        <v>10113</v>
      </c>
      <c r="M2618">
        <v>0.63972222199999995</v>
      </c>
      <c r="N2618">
        <v>0</v>
      </c>
      <c r="O2618">
        <v>9</v>
      </c>
      <c r="P2618">
        <v>0</v>
      </c>
      <c r="Q2618">
        <v>0</v>
      </c>
      <c r="R2618">
        <v>0</v>
      </c>
      <c r="S2618">
        <v>5.7575000000000003</v>
      </c>
      <c r="T2618">
        <v>0</v>
      </c>
      <c r="U2618">
        <v>0</v>
      </c>
    </row>
    <row r="2619" spans="1:21" x14ac:dyDescent="0.25">
      <c r="A2619" t="s">
        <v>10114</v>
      </c>
      <c r="B2619">
        <v>1</v>
      </c>
      <c r="C2619" t="s">
        <v>78</v>
      </c>
      <c r="D2619" t="s">
        <v>94</v>
      </c>
      <c r="E2619" t="s">
        <v>10115</v>
      </c>
      <c r="F2619" t="s">
        <v>231</v>
      </c>
      <c r="G2619" t="s">
        <v>71</v>
      </c>
      <c r="H2619" t="s">
        <v>136</v>
      </c>
      <c r="I2619" t="s">
        <v>22</v>
      </c>
      <c r="J2619" t="s">
        <v>131</v>
      </c>
      <c r="K2619" t="s">
        <v>10116</v>
      </c>
      <c r="L2619" t="s">
        <v>10117</v>
      </c>
      <c r="M2619">
        <v>1.4813888879999999</v>
      </c>
      <c r="N2619">
        <v>0</v>
      </c>
      <c r="O2619">
        <v>1</v>
      </c>
      <c r="P2619">
        <v>0</v>
      </c>
      <c r="Q2619">
        <v>0</v>
      </c>
      <c r="R2619">
        <v>0</v>
      </c>
      <c r="S2619">
        <v>1.4813890000000001</v>
      </c>
      <c r="T2619">
        <v>0</v>
      </c>
      <c r="U2619">
        <v>0</v>
      </c>
    </row>
    <row r="2620" spans="1:21" x14ac:dyDescent="0.25">
      <c r="A2620" t="s">
        <v>10118</v>
      </c>
      <c r="B2620">
        <v>1</v>
      </c>
      <c r="C2620" t="s">
        <v>79</v>
      </c>
      <c r="D2620" t="s">
        <v>123</v>
      </c>
      <c r="E2620" t="s">
        <v>10119</v>
      </c>
      <c r="F2620" t="s">
        <v>231</v>
      </c>
      <c r="G2620" t="s">
        <v>71</v>
      </c>
      <c r="H2620" t="s">
        <v>136</v>
      </c>
      <c r="I2620" t="s">
        <v>22</v>
      </c>
      <c r="J2620" t="s">
        <v>131</v>
      </c>
      <c r="K2620" t="s">
        <v>10120</v>
      </c>
      <c r="L2620" t="s">
        <v>10121</v>
      </c>
      <c r="M2620">
        <v>0.99583333299999999</v>
      </c>
      <c r="N2620">
        <v>0</v>
      </c>
      <c r="O2620">
        <v>1</v>
      </c>
      <c r="P2620">
        <v>0</v>
      </c>
      <c r="Q2620">
        <v>0</v>
      </c>
      <c r="R2620">
        <v>0</v>
      </c>
      <c r="S2620">
        <v>0.99583299999999997</v>
      </c>
      <c r="T2620">
        <v>0</v>
      </c>
      <c r="U2620">
        <v>0</v>
      </c>
    </row>
    <row r="2621" spans="1:21" x14ac:dyDescent="0.25">
      <c r="A2621" t="s">
        <v>10122</v>
      </c>
      <c r="B2621">
        <v>1</v>
      </c>
      <c r="C2621" t="s">
        <v>78</v>
      </c>
      <c r="D2621" t="s">
        <v>88</v>
      </c>
      <c r="E2621" t="s">
        <v>10123</v>
      </c>
      <c r="F2621" t="s">
        <v>985</v>
      </c>
      <c r="G2621" t="s">
        <v>71</v>
      </c>
      <c r="H2621" t="s">
        <v>136</v>
      </c>
      <c r="I2621" t="s">
        <v>22</v>
      </c>
      <c r="J2621" t="s">
        <v>131</v>
      </c>
      <c r="K2621" t="s">
        <v>10124</v>
      </c>
      <c r="L2621" t="s">
        <v>10125</v>
      </c>
      <c r="M2621">
        <v>6.1224999999999996</v>
      </c>
      <c r="N2621">
        <v>0</v>
      </c>
      <c r="O2621">
        <v>255</v>
      </c>
      <c r="P2621">
        <v>0</v>
      </c>
      <c r="Q2621">
        <v>0</v>
      </c>
      <c r="R2621">
        <v>0</v>
      </c>
      <c r="S2621">
        <v>1561.2375</v>
      </c>
      <c r="T2621">
        <v>0</v>
      </c>
      <c r="U2621">
        <v>0</v>
      </c>
    </row>
    <row r="2622" spans="1:21" x14ac:dyDescent="0.25">
      <c r="A2622" t="s">
        <v>10126</v>
      </c>
      <c r="B2622">
        <v>1</v>
      </c>
      <c r="C2622" t="s">
        <v>78</v>
      </c>
      <c r="D2622" t="s">
        <v>101</v>
      </c>
      <c r="E2622" t="s">
        <v>10127</v>
      </c>
      <c r="F2622" t="s">
        <v>231</v>
      </c>
      <c r="G2622" t="s">
        <v>71</v>
      </c>
      <c r="H2622" t="s">
        <v>136</v>
      </c>
      <c r="I2622" t="s">
        <v>22</v>
      </c>
      <c r="J2622" t="s">
        <v>131</v>
      </c>
      <c r="K2622" t="s">
        <v>10128</v>
      </c>
      <c r="L2622" t="s">
        <v>10129</v>
      </c>
      <c r="M2622">
        <v>0.81276833299999995</v>
      </c>
      <c r="N2622">
        <v>0</v>
      </c>
      <c r="O2622">
        <v>0</v>
      </c>
      <c r="P2622">
        <v>0</v>
      </c>
      <c r="Q2622">
        <v>1</v>
      </c>
      <c r="R2622">
        <v>0</v>
      </c>
      <c r="S2622">
        <v>0</v>
      </c>
      <c r="T2622">
        <v>0</v>
      </c>
      <c r="U2622">
        <v>0.81276800000000005</v>
      </c>
    </row>
    <row r="2623" spans="1:21" x14ac:dyDescent="0.25">
      <c r="A2623" t="s">
        <v>10130</v>
      </c>
      <c r="B2623">
        <v>1</v>
      </c>
      <c r="C2623" t="s">
        <v>78</v>
      </c>
      <c r="D2623" t="s">
        <v>94</v>
      </c>
      <c r="E2623" t="s">
        <v>10131</v>
      </c>
      <c r="F2623" t="s">
        <v>231</v>
      </c>
      <c r="G2623" t="s">
        <v>71</v>
      </c>
      <c r="H2623" t="s">
        <v>136</v>
      </c>
      <c r="I2623" t="s">
        <v>22</v>
      </c>
      <c r="J2623" t="s">
        <v>131</v>
      </c>
      <c r="K2623" t="s">
        <v>10132</v>
      </c>
      <c r="L2623" t="s">
        <v>10133</v>
      </c>
      <c r="M2623">
        <v>2.5105555549999998</v>
      </c>
      <c r="N2623">
        <v>0</v>
      </c>
      <c r="O2623">
        <v>1</v>
      </c>
      <c r="P2623">
        <v>0</v>
      </c>
      <c r="Q2623">
        <v>0</v>
      </c>
      <c r="R2623">
        <v>0</v>
      </c>
      <c r="S2623">
        <v>2.5105559999999998</v>
      </c>
      <c r="T2623">
        <v>0</v>
      </c>
      <c r="U2623">
        <v>0</v>
      </c>
    </row>
    <row r="2624" spans="1:21" x14ac:dyDescent="0.25">
      <c r="A2624" t="s">
        <v>10134</v>
      </c>
      <c r="B2624">
        <v>1</v>
      </c>
      <c r="C2624" t="s">
        <v>78</v>
      </c>
      <c r="D2624" t="s">
        <v>95</v>
      </c>
      <c r="E2624" t="s">
        <v>10135</v>
      </c>
      <c r="F2624" t="s">
        <v>231</v>
      </c>
      <c r="G2624" t="s">
        <v>71</v>
      </c>
      <c r="H2624" t="s">
        <v>136</v>
      </c>
      <c r="I2624" t="s">
        <v>22</v>
      </c>
      <c r="J2624" t="s">
        <v>131</v>
      </c>
      <c r="K2624" t="s">
        <v>10136</v>
      </c>
      <c r="L2624" t="s">
        <v>10137</v>
      </c>
      <c r="M2624">
        <v>1.928055555</v>
      </c>
      <c r="N2624">
        <v>0</v>
      </c>
      <c r="O2624">
        <v>2</v>
      </c>
      <c r="P2624">
        <v>0</v>
      </c>
      <c r="Q2624">
        <v>0</v>
      </c>
      <c r="R2624">
        <v>0</v>
      </c>
      <c r="S2624">
        <v>3.8561109999999998</v>
      </c>
      <c r="T2624">
        <v>0</v>
      </c>
      <c r="U2624">
        <v>0</v>
      </c>
    </row>
    <row r="2625" spans="1:21" x14ac:dyDescent="0.25">
      <c r="A2625" t="s">
        <v>10138</v>
      </c>
      <c r="B2625">
        <v>1</v>
      </c>
      <c r="C2625" t="s">
        <v>78</v>
      </c>
      <c r="D2625" t="s">
        <v>95</v>
      </c>
      <c r="E2625" t="s">
        <v>10139</v>
      </c>
      <c r="F2625" t="s">
        <v>934</v>
      </c>
      <c r="G2625" t="s">
        <v>71</v>
      </c>
      <c r="H2625" t="s">
        <v>136</v>
      </c>
      <c r="I2625" t="s">
        <v>22</v>
      </c>
      <c r="J2625" t="s">
        <v>131</v>
      </c>
      <c r="K2625" t="s">
        <v>10140</v>
      </c>
      <c r="L2625" t="s">
        <v>10141</v>
      </c>
      <c r="M2625">
        <v>3.3450000000000002</v>
      </c>
      <c r="N2625">
        <v>0</v>
      </c>
      <c r="O2625">
        <v>1</v>
      </c>
      <c r="P2625">
        <v>0</v>
      </c>
      <c r="Q2625">
        <v>0</v>
      </c>
      <c r="R2625">
        <v>0</v>
      </c>
      <c r="S2625">
        <v>3.3450000000000002</v>
      </c>
      <c r="T2625">
        <v>0</v>
      </c>
      <c r="U2625">
        <v>0</v>
      </c>
    </row>
    <row r="2626" spans="1:21" x14ac:dyDescent="0.25">
      <c r="A2626" t="s">
        <v>10142</v>
      </c>
      <c r="B2626">
        <v>1</v>
      </c>
      <c r="C2626" t="s">
        <v>78</v>
      </c>
      <c r="D2626" t="s">
        <v>95</v>
      </c>
      <c r="E2626" t="s">
        <v>10143</v>
      </c>
      <c r="F2626" t="s">
        <v>892</v>
      </c>
      <c r="G2626" t="s">
        <v>71</v>
      </c>
      <c r="H2626" t="s">
        <v>136</v>
      </c>
      <c r="I2626" t="s">
        <v>22</v>
      </c>
      <c r="J2626" t="s">
        <v>131</v>
      </c>
      <c r="K2626" t="s">
        <v>10144</v>
      </c>
      <c r="L2626" t="s">
        <v>10145</v>
      </c>
      <c r="M2626">
        <v>1.7438888880000001</v>
      </c>
      <c r="N2626">
        <v>0</v>
      </c>
      <c r="O2626">
        <v>116</v>
      </c>
      <c r="P2626">
        <v>0</v>
      </c>
      <c r="Q2626">
        <v>0</v>
      </c>
      <c r="R2626">
        <v>0</v>
      </c>
      <c r="S2626">
        <v>202.291111</v>
      </c>
      <c r="T2626">
        <v>0</v>
      </c>
      <c r="U2626">
        <v>0</v>
      </c>
    </row>
    <row r="2627" spans="1:21" x14ac:dyDescent="0.25">
      <c r="A2627" t="s">
        <v>10146</v>
      </c>
      <c r="B2627">
        <v>1</v>
      </c>
      <c r="C2627" t="s">
        <v>78</v>
      </c>
      <c r="D2627" t="s">
        <v>82</v>
      </c>
      <c r="E2627" t="s">
        <v>10147</v>
      </c>
      <c r="F2627" t="s">
        <v>129</v>
      </c>
      <c r="G2627" t="s">
        <v>72</v>
      </c>
      <c r="H2627" t="s">
        <v>136</v>
      </c>
      <c r="I2627" t="s">
        <v>22</v>
      </c>
      <c r="J2627" t="s">
        <v>131</v>
      </c>
      <c r="K2627" t="s">
        <v>10148</v>
      </c>
      <c r="L2627" t="s">
        <v>10149</v>
      </c>
      <c r="M2627">
        <v>9.0277777000000003E-2</v>
      </c>
      <c r="N2627">
        <v>2</v>
      </c>
      <c r="O2627">
        <v>17056</v>
      </c>
      <c r="P2627">
        <v>0</v>
      </c>
      <c r="Q2627">
        <v>11</v>
      </c>
      <c r="R2627">
        <v>0.18055599999999999</v>
      </c>
      <c r="S2627">
        <v>1539.777765</v>
      </c>
      <c r="T2627">
        <v>0</v>
      </c>
      <c r="U2627">
        <v>0.99305600000000005</v>
      </c>
    </row>
    <row r="2628" spans="1:21" x14ac:dyDescent="0.25">
      <c r="A2628" t="s">
        <v>10150</v>
      </c>
      <c r="B2628">
        <v>1</v>
      </c>
      <c r="C2628" t="s">
        <v>78</v>
      </c>
      <c r="D2628" t="s">
        <v>103</v>
      </c>
      <c r="E2628" t="s">
        <v>10151</v>
      </c>
      <c r="F2628" t="s">
        <v>785</v>
      </c>
      <c r="G2628" t="s">
        <v>71</v>
      </c>
      <c r="H2628" t="s">
        <v>136</v>
      </c>
      <c r="I2628" t="s">
        <v>22</v>
      </c>
      <c r="J2628" t="s">
        <v>131</v>
      </c>
      <c r="K2628" t="s">
        <v>10152</v>
      </c>
      <c r="L2628" t="s">
        <v>10153</v>
      </c>
      <c r="M2628">
        <v>3.5836111110000002</v>
      </c>
      <c r="N2628">
        <v>0</v>
      </c>
      <c r="O2628">
        <v>102</v>
      </c>
      <c r="P2628">
        <v>0</v>
      </c>
      <c r="Q2628">
        <v>0</v>
      </c>
      <c r="R2628">
        <v>0</v>
      </c>
      <c r="S2628">
        <v>365.52833299999998</v>
      </c>
      <c r="T2628">
        <v>0</v>
      </c>
      <c r="U2628">
        <v>0</v>
      </c>
    </row>
    <row r="2629" spans="1:21" x14ac:dyDescent="0.25">
      <c r="A2629" t="s">
        <v>10154</v>
      </c>
      <c r="B2629">
        <v>1</v>
      </c>
      <c r="C2629" t="s">
        <v>78</v>
      </c>
      <c r="D2629" t="s">
        <v>103</v>
      </c>
      <c r="E2629" t="s">
        <v>10155</v>
      </c>
      <c r="F2629" t="s">
        <v>780</v>
      </c>
      <c r="G2629" t="s">
        <v>71</v>
      </c>
      <c r="H2629" t="s">
        <v>136</v>
      </c>
      <c r="I2629" t="s">
        <v>22</v>
      </c>
      <c r="J2629" t="s">
        <v>131</v>
      </c>
      <c r="K2629" t="s">
        <v>10156</v>
      </c>
      <c r="L2629" t="s">
        <v>10157</v>
      </c>
      <c r="M2629">
        <v>0.91611111099999998</v>
      </c>
      <c r="N2629">
        <v>0</v>
      </c>
      <c r="O2629">
        <v>244</v>
      </c>
      <c r="P2629">
        <v>0</v>
      </c>
      <c r="Q2629">
        <v>0</v>
      </c>
      <c r="R2629">
        <v>0</v>
      </c>
      <c r="S2629">
        <v>223.53111100000001</v>
      </c>
      <c r="T2629">
        <v>0</v>
      </c>
      <c r="U2629">
        <v>0</v>
      </c>
    </row>
    <row r="2630" spans="1:21" x14ac:dyDescent="0.25">
      <c r="A2630" t="s">
        <v>10158</v>
      </c>
      <c r="B2630">
        <v>1</v>
      </c>
      <c r="C2630" t="s">
        <v>78</v>
      </c>
      <c r="D2630" t="s">
        <v>98</v>
      </c>
      <c r="E2630" t="s">
        <v>10159</v>
      </c>
      <c r="F2630" t="s">
        <v>362</v>
      </c>
      <c r="G2630" t="s">
        <v>71</v>
      </c>
      <c r="H2630" t="s">
        <v>136</v>
      </c>
      <c r="I2630" t="s">
        <v>22</v>
      </c>
      <c r="J2630" t="s">
        <v>131</v>
      </c>
      <c r="K2630" t="s">
        <v>10160</v>
      </c>
      <c r="L2630" t="s">
        <v>10161</v>
      </c>
      <c r="M2630">
        <v>0.16811111100000001</v>
      </c>
      <c r="N2630">
        <v>0</v>
      </c>
      <c r="O2630">
        <v>52</v>
      </c>
      <c r="P2630">
        <v>0</v>
      </c>
      <c r="Q2630">
        <v>0</v>
      </c>
      <c r="R2630">
        <v>0</v>
      </c>
      <c r="S2630">
        <v>8.741778</v>
      </c>
      <c r="T2630">
        <v>0</v>
      </c>
      <c r="U2630">
        <v>0</v>
      </c>
    </row>
    <row r="2631" spans="1:21" x14ac:dyDescent="0.25">
      <c r="A2631" t="s">
        <v>10162</v>
      </c>
      <c r="B2631">
        <v>1</v>
      </c>
      <c r="C2631" t="s">
        <v>78</v>
      </c>
      <c r="D2631" t="s">
        <v>98</v>
      </c>
      <c r="E2631" t="s">
        <v>10163</v>
      </c>
      <c r="F2631" t="s">
        <v>231</v>
      </c>
      <c r="G2631" t="s">
        <v>71</v>
      </c>
      <c r="H2631" t="s">
        <v>136</v>
      </c>
      <c r="I2631" t="s">
        <v>22</v>
      </c>
      <c r="J2631" t="s">
        <v>131</v>
      </c>
      <c r="K2631" t="s">
        <v>10164</v>
      </c>
      <c r="L2631" t="s">
        <v>10165</v>
      </c>
      <c r="M2631">
        <v>5.1147222220000002</v>
      </c>
      <c r="N2631">
        <v>0</v>
      </c>
      <c r="O2631">
        <v>0</v>
      </c>
      <c r="P2631">
        <v>0</v>
      </c>
      <c r="Q2631">
        <v>1</v>
      </c>
      <c r="R2631">
        <v>0</v>
      </c>
      <c r="S2631">
        <v>0</v>
      </c>
      <c r="T2631">
        <v>0</v>
      </c>
      <c r="U2631">
        <v>5.1147220000000004</v>
      </c>
    </row>
    <row r="2632" spans="1:21" x14ac:dyDescent="0.25">
      <c r="A2632" t="s">
        <v>10166</v>
      </c>
      <c r="B2632">
        <v>1</v>
      </c>
      <c r="C2632" t="s">
        <v>78</v>
      </c>
      <c r="D2632" t="s">
        <v>82</v>
      </c>
      <c r="E2632" t="s">
        <v>10167</v>
      </c>
      <c r="F2632" t="s">
        <v>2201</v>
      </c>
      <c r="G2632" t="s">
        <v>71</v>
      </c>
      <c r="H2632" t="s">
        <v>136</v>
      </c>
      <c r="I2632" t="s">
        <v>22</v>
      </c>
      <c r="J2632" t="s">
        <v>221</v>
      </c>
      <c r="K2632" t="s">
        <v>10168</v>
      </c>
      <c r="L2632" t="s">
        <v>10169</v>
      </c>
      <c r="M2632">
        <v>1.3641000000000001</v>
      </c>
      <c r="N2632">
        <v>0</v>
      </c>
      <c r="O2632">
        <v>584</v>
      </c>
      <c r="P2632">
        <v>0</v>
      </c>
      <c r="Q2632">
        <v>0</v>
      </c>
      <c r="R2632">
        <v>0</v>
      </c>
      <c r="S2632">
        <v>796.63440000000003</v>
      </c>
      <c r="T2632">
        <v>0</v>
      </c>
      <c r="U2632">
        <v>0</v>
      </c>
    </row>
    <row r="2633" spans="1:21" x14ac:dyDescent="0.25">
      <c r="A2633" t="s">
        <v>10170</v>
      </c>
      <c r="B2633">
        <v>1</v>
      </c>
      <c r="C2633" t="s">
        <v>78</v>
      </c>
      <c r="D2633" t="s">
        <v>87</v>
      </c>
      <c r="E2633" t="s">
        <v>10171</v>
      </c>
      <c r="F2633" t="s">
        <v>231</v>
      </c>
      <c r="G2633" t="s">
        <v>71</v>
      </c>
      <c r="H2633" t="s">
        <v>136</v>
      </c>
      <c r="I2633" t="s">
        <v>22</v>
      </c>
      <c r="J2633" t="s">
        <v>131</v>
      </c>
      <c r="K2633" t="s">
        <v>10172</v>
      </c>
      <c r="L2633" t="s">
        <v>10173</v>
      </c>
      <c r="M2633">
        <v>0.766666666</v>
      </c>
      <c r="N2633">
        <v>0</v>
      </c>
      <c r="O2633">
        <v>1</v>
      </c>
      <c r="P2633">
        <v>0</v>
      </c>
      <c r="Q2633">
        <v>0</v>
      </c>
      <c r="R2633">
        <v>0</v>
      </c>
      <c r="S2633">
        <v>0.76666699999999999</v>
      </c>
      <c r="T2633">
        <v>0</v>
      </c>
      <c r="U2633">
        <v>0</v>
      </c>
    </row>
    <row r="2634" spans="1:21" x14ac:dyDescent="0.25">
      <c r="A2634" t="s">
        <v>10174</v>
      </c>
      <c r="B2634">
        <v>1</v>
      </c>
      <c r="C2634" t="s">
        <v>78</v>
      </c>
      <c r="D2634" t="s">
        <v>103</v>
      </c>
      <c r="E2634" t="s">
        <v>10175</v>
      </c>
      <c r="F2634" t="s">
        <v>166</v>
      </c>
      <c r="G2634" t="s">
        <v>72</v>
      </c>
      <c r="H2634" t="s">
        <v>136</v>
      </c>
      <c r="I2634" t="s">
        <v>22</v>
      </c>
      <c r="J2634" t="s">
        <v>131</v>
      </c>
      <c r="K2634" t="s">
        <v>10176</v>
      </c>
      <c r="L2634" t="s">
        <v>10177</v>
      </c>
      <c r="M2634">
        <v>0.57537777700000003</v>
      </c>
      <c r="N2634">
        <v>1</v>
      </c>
      <c r="O2634">
        <v>0</v>
      </c>
      <c r="P2634">
        <v>3</v>
      </c>
      <c r="Q2634">
        <v>164</v>
      </c>
      <c r="R2634">
        <v>0.57537799999999995</v>
      </c>
      <c r="S2634">
        <v>0</v>
      </c>
      <c r="T2634">
        <v>1.7261329999999999</v>
      </c>
      <c r="U2634">
        <v>94.361954999999995</v>
      </c>
    </row>
    <row r="2635" spans="1:21" x14ac:dyDescent="0.25">
      <c r="A2635" t="s">
        <v>10178</v>
      </c>
      <c r="B2635">
        <v>1</v>
      </c>
      <c r="C2635" t="s">
        <v>78</v>
      </c>
      <c r="D2635" t="s">
        <v>103</v>
      </c>
      <c r="E2635" t="s">
        <v>10179</v>
      </c>
      <c r="F2635" t="s">
        <v>362</v>
      </c>
      <c r="G2635" t="s">
        <v>71</v>
      </c>
      <c r="H2635" t="s">
        <v>136</v>
      </c>
      <c r="I2635" t="s">
        <v>22</v>
      </c>
      <c r="J2635" t="s">
        <v>131</v>
      </c>
      <c r="K2635" t="s">
        <v>10180</v>
      </c>
      <c r="L2635" t="s">
        <v>10181</v>
      </c>
      <c r="M2635">
        <v>0.319808333</v>
      </c>
      <c r="N2635">
        <v>0</v>
      </c>
      <c r="O2635">
        <v>182</v>
      </c>
      <c r="P2635">
        <v>0</v>
      </c>
      <c r="Q2635">
        <v>0</v>
      </c>
      <c r="R2635">
        <v>0</v>
      </c>
      <c r="S2635">
        <v>58.205117000000001</v>
      </c>
      <c r="T2635">
        <v>0</v>
      </c>
      <c r="U2635">
        <v>0</v>
      </c>
    </row>
    <row r="2636" spans="1:21" x14ac:dyDescent="0.25">
      <c r="A2636" t="s">
        <v>10182</v>
      </c>
      <c r="B2636">
        <v>1</v>
      </c>
      <c r="C2636" t="s">
        <v>78</v>
      </c>
      <c r="D2636" t="s">
        <v>95</v>
      </c>
      <c r="E2636" t="s">
        <v>10183</v>
      </c>
      <c r="F2636" t="s">
        <v>231</v>
      </c>
      <c r="G2636" t="s">
        <v>71</v>
      </c>
      <c r="H2636" t="s">
        <v>136</v>
      </c>
      <c r="I2636" t="s">
        <v>22</v>
      </c>
      <c r="J2636" t="s">
        <v>131</v>
      </c>
      <c r="K2636" t="s">
        <v>10184</v>
      </c>
      <c r="L2636" t="s">
        <v>10185</v>
      </c>
      <c r="M2636">
        <v>3.9458333329999999</v>
      </c>
      <c r="N2636">
        <v>0</v>
      </c>
      <c r="O2636">
        <v>2</v>
      </c>
      <c r="P2636">
        <v>0</v>
      </c>
      <c r="Q2636">
        <v>0</v>
      </c>
      <c r="R2636">
        <v>0</v>
      </c>
      <c r="S2636">
        <v>7.891667</v>
      </c>
      <c r="T2636">
        <v>0</v>
      </c>
      <c r="U2636">
        <v>0</v>
      </c>
    </row>
    <row r="2637" spans="1:21" x14ac:dyDescent="0.25">
      <c r="A2637" t="s">
        <v>10186</v>
      </c>
      <c r="B2637">
        <v>1</v>
      </c>
      <c r="C2637" t="s">
        <v>78</v>
      </c>
      <c r="D2637" t="s">
        <v>103</v>
      </c>
      <c r="E2637" t="s">
        <v>10187</v>
      </c>
      <c r="F2637" t="s">
        <v>166</v>
      </c>
      <c r="G2637" t="s">
        <v>72</v>
      </c>
      <c r="H2637" t="s">
        <v>136</v>
      </c>
      <c r="I2637" t="s">
        <v>22</v>
      </c>
      <c r="J2637" t="s">
        <v>131</v>
      </c>
      <c r="K2637" t="s">
        <v>10188</v>
      </c>
      <c r="L2637" t="s">
        <v>10189</v>
      </c>
      <c r="M2637">
        <v>2.0024999999999999</v>
      </c>
      <c r="N2637">
        <v>1</v>
      </c>
      <c r="O2637">
        <v>2</v>
      </c>
      <c r="P2637">
        <v>12</v>
      </c>
      <c r="Q2637">
        <v>67</v>
      </c>
      <c r="R2637">
        <v>2.0024999999999999</v>
      </c>
      <c r="S2637">
        <v>4.0049999999999999</v>
      </c>
      <c r="T2637">
        <v>24.03</v>
      </c>
      <c r="U2637">
        <v>134.16749999999999</v>
      </c>
    </row>
    <row r="2638" spans="1:21" x14ac:dyDescent="0.25">
      <c r="A2638" t="s">
        <v>10190</v>
      </c>
      <c r="B2638">
        <v>1</v>
      </c>
      <c r="C2638" t="s">
        <v>78</v>
      </c>
      <c r="D2638" t="s">
        <v>98</v>
      </c>
      <c r="E2638" t="s">
        <v>10191</v>
      </c>
      <c r="F2638" t="s">
        <v>921</v>
      </c>
      <c r="G2638" t="s">
        <v>71</v>
      </c>
      <c r="H2638" t="s">
        <v>136</v>
      </c>
      <c r="I2638" t="s">
        <v>22</v>
      </c>
      <c r="J2638" t="s">
        <v>131</v>
      </c>
      <c r="K2638" t="s">
        <v>10192</v>
      </c>
      <c r="L2638" t="s">
        <v>10193</v>
      </c>
      <c r="M2638">
        <v>2.3863888879999999</v>
      </c>
      <c r="N2638">
        <v>0</v>
      </c>
      <c r="O2638">
        <v>154</v>
      </c>
      <c r="P2638">
        <v>0</v>
      </c>
      <c r="Q2638">
        <v>5</v>
      </c>
      <c r="R2638">
        <v>0</v>
      </c>
      <c r="S2638">
        <v>367.50388900000002</v>
      </c>
      <c r="T2638">
        <v>0</v>
      </c>
      <c r="U2638">
        <v>11.931944</v>
      </c>
    </row>
    <row r="2639" spans="1:21" x14ac:dyDescent="0.25">
      <c r="A2639" t="s">
        <v>10194</v>
      </c>
      <c r="B2639">
        <v>1</v>
      </c>
      <c r="C2639" t="s">
        <v>78</v>
      </c>
      <c r="D2639" t="s">
        <v>103</v>
      </c>
      <c r="E2639" t="s">
        <v>10195</v>
      </c>
      <c r="F2639" t="s">
        <v>892</v>
      </c>
      <c r="G2639" t="s">
        <v>71</v>
      </c>
      <c r="H2639" t="s">
        <v>136</v>
      </c>
      <c r="I2639" t="s">
        <v>22</v>
      </c>
      <c r="J2639" t="s">
        <v>131</v>
      </c>
      <c r="K2639" t="s">
        <v>10196</v>
      </c>
      <c r="L2639" t="s">
        <v>10197</v>
      </c>
      <c r="M2639">
        <v>0.76833333299999995</v>
      </c>
      <c r="N2639">
        <v>0</v>
      </c>
      <c r="O2639">
        <v>226</v>
      </c>
      <c r="P2639">
        <v>0</v>
      </c>
      <c r="Q2639">
        <v>0</v>
      </c>
      <c r="R2639">
        <v>0</v>
      </c>
      <c r="S2639">
        <v>173.64333300000001</v>
      </c>
      <c r="T2639">
        <v>0</v>
      </c>
      <c r="U2639">
        <v>0</v>
      </c>
    </row>
    <row r="2640" spans="1:21" x14ac:dyDescent="0.25">
      <c r="A2640" t="s">
        <v>10198</v>
      </c>
      <c r="B2640">
        <v>1</v>
      </c>
      <c r="C2640" t="s">
        <v>78</v>
      </c>
      <c r="D2640" t="s">
        <v>103</v>
      </c>
      <c r="E2640" t="s">
        <v>10195</v>
      </c>
      <c r="F2640" t="s">
        <v>892</v>
      </c>
      <c r="G2640" t="s">
        <v>71</v>
      </c>
      <c r="H2640" t="s">
        <v>136</v>
      </c>
      <c r="I2640" t="s">
        <v>22</v>
      </c>
      <c r="J2640" t="s">
        <v>131</v>
      </c>
      <c r="K2640" t="s">
        <v>10199</v>
      </c>
      <c r="L2640" t="s">
        <v>10200</v>
      </c>
      <c r="M2640">
        <v>0.80388888800000002</v>
      </c>
      <c r="N2640">
        <v>0</v>
      </c>
      <c r="O2640">
        <v>226</v>
      </c>
      <c r="P2640">
        <v>0</v>
      </c>
      <c r="Q2640">
        <v>0</v>
      </c>
      <c r="R2640">
        <v>0</v>
      </c>
      <c r="S2640">
        <v>181.678889</v>
      </c>
      <c r="T2640">
        <v>0</v>
      </c>
      <c r="U2640">
        <v>0</v>
      </c>
    </row>
    <row r="2641" spans="1:21" x14ac:dyDescent="0.25">
      <c r="A2641" t="s">
        <v>10201</v>
      </c>
      <c r="B2641">
        <v>1</v>
      </c>
      <c r="C2641" t="s">
        <v>78</v>
      </c>
      <c r="D2641" t="s">
        <v>82</v>
      </c>
      <c r="E2641" t="s">
        <v>10147</v>
      </c>
      <c r="F2641" t="s">
        <v>129</v>
      </c>
      <c r="G2641" t="s">
        <v>72</v>
      </c>
      <c r="H2641" t="s">
        <v>136</v>
      </c>
      <c r="I2641" t="s">
        <v>22</v>
      </c>
      <c r="J2641" t="s">
        <v>131</v>
      </c>
      <c r="K2641" t="s">
        <v>10202</v>
      </c>
      <c r="L2641" t="s">
        <v>10203</v>
      </c>
      <c r="M2641">
        <v>0.340277777</v>
      </c>
      <c r="N2641">
        <v>2</v>
      </c>
      <c r="O2641">
        <v>17056</v>
      </c>
      <c r="P2641">
        <v>0</v>
      </c>
      <c r="Q2641">
        <v>11</v>
      </c>
      <c r="R2641">
        <v>0.68055600000000005</v>
      </c>
      <c r="S2641">
        <v>5803.7777649999998</v>
      </c>
      <c r="T2641">
        <v>0</v>
      </c>
      <c r="U2641">
        <v>3.7430560000000002</v>
      </c>
    </row>
    <row r="2642" spans="1:21" x14ac:dyDescent="0.25">
      <c r="A2642" t="s">
        <v>10204</v>
      </c>
      <c r="B2642">
        <v>1</v>
      </c>
      <c r="C2642" t="s">
        <v>78</v>
      </c>
      <c r="D2642" t="s">
        <v>103</v>
      </c>
      <c r="E2642" t="s">
        <v>10205</v>
      </c>
      <c r="F2642" t="s">
        <v>252</v>
      </c>
      <c r="G2642" t="s">
        <v>72</v>
      </c>
      <c r="H2642" t="s">
        <v>136</v>
      </c>
      <c r="I2642" t="s">
        <v>22</v>
      </c>
      <c r="J2642" t="s">
        <v>131</v>
      </c>
      <c r="K2642" t="s">
        <v>10206</v>
      </c>
      <c r="L2642" t="s">
        <v>10207</v>
      </c>
      <c r="M2642">
        <v>0.68277777699999997</v>
      </c>
      <c r="N2642">
        <v>0</v>
      </c>
      <c r="O2642">
        <v>256</v>
      </c>
      <c r="P2642">
        <v>0</v>
      </c>
      <c r="Q2642">
        <v>0</v>
      </c>
      <c r="R2642">
        <v>0</v>
      </c>
      <c r="S2642">
        <v>174.791111</v>
      </c>
      <c r="T2642">
        <v>0</v>
      </c>
      <c r="U2642">
        <v>0</v>
      </c>
    </row>
    <row r="2643" spans="1:21" x14ac:dyDescent="0.25">
      <c r="A2643" t="s">
        <v>10208</v>
      </c>
      <c r="B2643">
        <v>1</v>
      </c>
      <c r="C2643" t="s">
        <v>78</v>
      </c>
      <c r="D2643" t="s">
        <v>103</v>
      </c>
      <c r="E2643" t="s">
        <v>10209</v>
      </c>
      <c r="F2643" t="s">
        <v>166</v>
      </c>
      <c r="G2643" t="s">
        <v>72</v>
      </c>
      <c r="H2643" t="s">
        <v>136</v>
      </c>
      <c r="I2643" t="s">
        <v>22</v>
      </c>
      <c r="J2643" t="s">
        <v>131</v>
      </c>
      <c r="K2643" t="s">
        <v>10210</v>
      </c>
      <c r="L2643" t="s">
        <v>10211</v>
      </c>
      <c r="M2643">
        <v>2.8198675</v>
      </c>
      <c r="N2643">
        <v>0</v>
      </c>
      <c r="O2643">
        <v>1754</v>
      </c>
      <c r="P2643">
        <v>1</v>
      </c>
      <c r="Q2643">
        <v>4</v>
      </c>
      <c r="R2643">
        <v>0</v>
      </c>
      <c r="S2643">
        <v>4946.047595</v>
      </c>
      <c r="T2643">
        <v>2.819868</v>
      </c>
      <c r="U2643">
        <v>11.27947</v>
      </c>
    </row>
    <row r="2644" spans="1:21" x14ac:dyDescent="0.25">
      <c r="A2644" t="s">
        <v>10212</v>
      </c>
      <c r="B2644">
        <v>1</v>
      </c>
      <c r="C2644" t="s">
        <v>78</v>
      </c>
      <c r="D2644" t="s">
        <v>95</v>
      </c>
      <c r="E2644" t="s">
        <v>10213</v>
      </c>
      <c r="F2644" t="s">
        <v>231</v>
      </c>
      <c r="G2644" t="s">
        <v>71</v>
      </c>
      <c r="H2644" t="s">
        <v>136</v>
      </c>
      <c r="I2644" t="s">
        <v>22</v>
      </c>
      <c r="J2644" t="s">
        <v>131</v>
      </c>
      <c r="K2644" t="s">
        <v>10214</v>
      </c>
      <c r="L2644" t="s">
        <v>10215</v>
      </c>
      <c r="M2644">
        <v>3.6475</v>
      </c>
      <c r="N2644">
        <v>0</v>
      </c>
      <c r="O2644">
        <v>1</v>
      </c>
      <c r="P2644">
        <v>0</v>
      </c>
      <c r="Q2644">
        <v>0</v>
      </c>
      <c r="R2644">
        <v>0</v>
      </c>
      <c r="S2644">
        <v>3.6475</v>
      </c>
      <c r="T2644">
        <v>0</v>
      </c>
      <c r="U2644">
        <v>0</v>
      </c>
    </row>
    <row r="2645" spans="1:21" x14ac:dyDescent="0.25">
      <c r="A2645" t="s">
        <v>10216</v>
      </c>
      <c r="B2645">
        <v>1</v>
      </c>
      <c r="C2645" t="s">
        <v>78</v>
      </c>
      <c r="D2645" t="s">
        <v>95</v>
      </c>
      <c r="E2645" t="s">
        <v>10135</v>
      </c>
      <c r="F2645" t="s">
        <v>231</v>
      </c>
      <c r="G2645" t="s">
        <v>71</v>
      </c>
      <c r="H2645" t="s">
        <v>136</v>
      </c>
      <c r="I2645" t="s">
        <v>22</v>
      </c>
      <c r="J2645" t="s">
        <v>131</v>
      </c>
      <c r="K2645" t="s">
        <v>10217</v>
      </c>
      <c r="L2645" t="s">
        <v>10218</v>
      </c>
      <c r="M2645">
        <v>1.153611111</v>
      </c>
      <c r="N2645">
        <v>0</v>
      </c>
      <c r="O2645">
        <v>2</v>
      </c>
      <c r="P2645">
        <v>0</v>
      </c>
      <c r="Q2645">
        <v>0</v>
      </c>
      <c r="R2645">
        <v>0</v>
      </c>
      <c r="S2645">
        <v>2.3072219999999999</v>
      </c>
      <c r="T2645">
        <v>0</v>
      </c>
      <c r="U2645">
        <v>0</v>
      </c>
    </row>
    <row r="2646" spans="1:21" x14ac:dyDescent="0.25">
      <c r="A2646" t="s">
        <v>10219</v>
      </c>
      <c r="B2646">
        <v>1</v>
      </c>
      <c r="C2646" t="s">
        <v>78</v>
      </c>
      <c r="D2646" t="s">
        <v>103</v>
      </c>
      <c r="E2646" t="s">
        <v>10220</v>
      </c>
      <c r="F2646" t="s">
        <v>2615</v>
      </c>
      <c r="G2646" t="s">
        <v>71</v>
      </c>
      <c r="H2646" t="s">
        <v>136</v>
      </c>
      <c r="I2646" t="s">
        <v>22</v>
      </c>
      <c r="J2646" t="s">
        <v>131</v>
      </c>
      <c r="K2646" t="s">
        <v>10221</v>
      </c>
      <c r="L2646" t="s">
        <v>10222</v>
      </c>
      <c r="M2646">
        <v>7.903333333</v>
      </c>
      <c r="N2646">
        <v>0</v>
      </c>
      <c r="O2646">
        <v>120</v>
      </c>
      <c r="P2646">
        <v>0</v>
      </c>
      <c r="Q2646">
        <v>0</v>
      </c>
      <c r="R2646">
        <v>0</v>
      </c>
      <c r="S2646">
        <v>948.4</v>
      </c>
      <c r="T2646">
        <v>0</v>
      </c>
      <c r="U2646">
        <v>0</v>
      </c>
    </row>
    <row r="2647" spans="1:21" x14ac:dyDescent="0.25">
      <c r="A2647" t="s">
        <v>10223</v>
      </c>
      <c r="B2647">
        <v>1</v>
      </c>
      <c r="C2647" t="s">
        <v>79</v>
      </c>
      <c r="D2647" t="s">
        <v>124</v>
      </c>
      <c r="E2647" t="s">
        <v>10224</v>
      </c>
      <c r="F2647" t="s">
        <v>4127</v>
      </c>
      <c r="G2647" t="s">
        <v>71</v>
      </c>
      <c r="H2647" t="s">
        <v>136</v>
      </c>
      <c r="I2647" t="s">
        <v>22</v>
      </c>
      <c r="J2647" t="s">
        <v>131</v>
      </c>
      <c r="K2647" t="s">
        <v>10225</v>
      </c>
      <c r="L2647" t="s">
        <v>10226</v>
      </c>
      <c r="M2647">
        <v>0.61611111100000004</v>
      </c>
      <c r="N2647">
        <v>0</v>
      </c>
      <c r="O2647">
        <v>165</v>
      </c>
      <c r="P2647">
        <v>0</v>
      </c>
      <c r="Q2647">
        <v>0</v>
      </c>
      <c r="R2647">
        <v>0</v>
      </c>
      <c r="S2647">
        <v>101.658333</v>
      </c>
      <c r="T2647">
        <v>0</v>
      </c>
      <c r="U2647">
        <v>0</v>
      </c>
    </row>
    <row r="2648" spans="1:21" x14ac:dyDescent="0.25">
      <c r="A2648" t="s">
        <v>10227</v>
      </c>
      <c r="B2648">
        <v>1</v>
      </c>
      <c r="C2648" t="s">
        <v>78</v>
      </c>
      <c r="D2648" t="s">
        <v>103</v>
      </c>
      <c r="E2648" t="s">
        <v>10228</v>
      </c>
      <c r="F2648" t="s">
        <v>313</v>
      </c>
      <c r="G2648" t="s">
        <v>71</v>
      </c>
      <c r="H2648" t="s">
        <v>136</v>
      </c>
      <c r="I2648" t="s">
        <v>22</v>
      </c>
      <c r="J2648" t="s">
        <v>131</v>
      </c>
      <c r="K2648" t="s">
        <v>10229</v>
      </c>
      <c r="L2648" t="s">
        <v>10230</v>
      </c>
      <c r="M2648">
        <v>3.1775000000000002</v>
      </c>
      <c r="N2648">
        <v>0</v>
      </c>
      <c r="O2648">
        <v>74</v>
      </c>
      <c r="P2648">
        <v>0</v>
      </c>
      <c r="Q2648">
        <v>0</v>
      </c>
      <c r="R2648">
        <v>0</v>
      </c>
      <c r="S2648">
        <v>235.13499999999999</v>
      </c>
      <c r="T2648">
        <v>0</v>
      </c>
      <c r="U2648">
        <v>0</v>
      </c>
    </row>
    <row r="2649" spans="1:21" x14ac:dyDescent="0.25">
      <c r="A2649" t="s">
        <v>10231</v>
      </c>
      <c r="B2649">
        <v>1</v>
      </c>
      <c r="C2649" t="s">
        <v>78</v>
      </c>
      <c r="D2649" t="s">
        <v>101</v>
      </c>
      <c r="E2649" t="s">
        <v>10232</v>
      </c>
      <c r="F2649" t="s">
        <v>1150</v>
      </c>
      <c r="G2649" t="s">
        <v>71</v>
      </c>
      <c r="H2649" t="s">
        <v>136</v>
      </c>
      <c r="I2649" t="s">
        <v>22</v>
      </c>
      <c r="J2649" t="s">
        <v>131</v>
      </c>
      <c r="K2649" t="s">
        <v>10233</v>
      </c>
      <c r="L2649" t="s">
        <v>10234</v>
      </c>
      <c r="M2649">
        <v>0.758611111</v>
      </c>
      <c r="N2649">
        <v>0</v>
      </c>
      <c r="O2649">
        <v>6</v>
      </c>
      <c r="P2649">
        <v>0</v>
      </c>
      <c r="Q2649">
        <v>0</v>
      </c>
      <c r="R2649">
        <v>0</v>
      </c>
      <c r="S2649">
        <v>4.5516670000000001</v>
      </c>
      <c r="T2649">
        <v>0</v>
      </c>
      <c r="U2649">
        <v>0</v>
      </c>
    </row>
    <row r="2650" spans="1:21" x14ac:dyDescent="0.25">
      <c r="A2650" t="s">
        <v>10235</v>
      </c>
      <c r="B2650">
        <v>1</v>
      </c>
      <c r="C2650" t="s">
        <v>78</v>
      </c>
      <c r="D2650" t="s">
        <v>101</v>
      </c>
      <c r="E2650" t="s">
        <v>10236</v>
      </c>
      <c r="F2650" t="s">
        <v>166</v>
      </c>
      <c r="G2650" t="s">
        <v>72</v>
      </c>
      <c r="H2650" t="s">
        <v>136</v>
      </c>
      <c r="I2650" t="s">
        <v>22</v>
      </c>
      <c r="J2650" t="s">
        <v>131</v>
      </c>
      <c r="K2650" t="s">
        <v>10237</v>
      </c>
      <c r="L2650" t="s">
        <v>10238</v>
      </c>
      <c r="M2650">
        <v>2.2538888880000001</v>
      </c>
      <c r="N2650">
        <v>15</v>
      </c>
      <c r="O2650">
        <v>7</v>
      </c>
      <c r="P2650">
        <v>0</v>
      </c>
      <c r="Q2650">
        <v>10</v>
      </c>
      <c r="R2650">
        <v>33.808332999999998</v>
      </c>
      <c r="S2650">
        <v>15.777222</v>
      </c>
      <c r="T2650">
        <v>0</v>
      </c>
      <c r="U2650">
        <v>22.538889000000001</v>
      </c>
    </row>
    <row r="2651" spans="1:21" x14ac:dyDescent="0.25">
      <c r="A2651" t="s">
        <v>10239</v>
      </c>
      <c r="B2651">
        <v>1</v>
      </c>
      <c r="C2651" t="s">
        <v>78</v>
      </c>
      <c r="D2651" t="s">
        <v>81</v>
      </c>
      <c r="E2651" t="s">
        <v>10240</v>
      </c>
      <c r="F2651" t="s">
        <v>231</v>
      </c>
      <c r="G2651" t="s">
        <v>71</v>
      </c>
      <c r="H2651" t="s">
        <v>136</v>
      </c>
      <c r="I2651" t="s">
        <v>22</v>
      </c>
      <c r="J2651" t="s">
        <v>131</v>
      </c>
      <c r="K2651" t="s">
        <v>10241</v>
      </c>
      <c r="L2651" t="s">
        <v>10242</v>
      </c>
      <c r="M2651">
        <v>2.2511111110000002</v>
      </c>
      <c r="N2651">
        <v>0</v>
      </c>
      <c r="O2651">
        <v>11</v>
      </c>
      <c r="P2651">
        <v>0</v>
      </c>
      <c r="Q2651">
        <v>0</v>
      </c>
      <c r="R2651">
        <v>0</v>
      </c>
      <c r="S2651">
        <v>24.762222000000001</v>
      </c>
      <c r="T2651">
        <v>0</v>
      </c>
      <c r="U2651">
        <v>0</v>
      </c>
    </row>
    <row r="2652" spans="1:21" x14ac:dyDescent="0.25">
      <c r="A2652" t="s">
        <v>10243</v>
      </c>
      <c r="B2652">
        <v>1</v>
      </c>
      <c r="C2652" t="s">
        <v>79</v>
      </c>
      <c r="D2652" t="s">
        <v>124</v>
      </c>
      <c r="E2652" t="s">
        <v>10244</v>
      </c>
      <c r="F2652" t="s">
        <v>847</v>
      </c>
      <c r="G2652" t="s">
        <v>71</v>
      </c>
      <c r="H2652" t="s">
        <v>136</v>
      </c>
      <c r="I2652" t="s">
        <v>22</v>
      </c>
      <c r="J2652" t="s">
        <v>131</v>
      </c>
      <c r="K2652" t="s">
        <v>10245</v>
      </c>
      <c r="L2652" t="s">
        <v>10246</v>
      </c>
      <c r="M2652">
        <v>4.432222222</v>
      </c>
      <c r="N2652">
        <v>0</v>
      </c>
      <c r="O2652">
        <v>13</v>
      </c>
      <c r="P2652">
        <v>0</v>
      </c>
      <c r="Q2652">
        <v>0</v>
      </c>
      <c r="R2652">
        <v>0</v>
      </c>
      <c r="S2652">
        <v>57.618889000000003</v>
      </c>
      <c r="T2652">
        <v>0</v>
      </c>
      <c r="U2652">
        <v>0</v>
      </c>
    </row>
    <row r="2653" spans="1:21" x14ac:dyDescent="0.25">
      <c r="A2653" t="s">
        <v>10247</v>
      </c>
      <c r="B2653">
        <v>1</v>
      </c>
      <c r="C2653" t="s">
        <v>78</v>
      </c>
      <c r="D2653" t="s">
        <v>95</v>
      </c>
      <c r="E2653" t="s">
        <v>10248</v>
      </c>
      <c r="F2653" t="s">
        <v>231</v>
      </c>
      <c r="G2653" t="s">
        <v>71</v>
      </c>
      <c r="H2653" t="s">
        <v>136</v>
      </c>
      <c r="I2653" t="s">
        <v>22</v>
      </c>
      <c r="J2653" t="s">
        <v>131</v>
      </c>
      <c r="K2653" t="s">
        <v>10249</v>
      </c>
      <c r="L2653" t="s">
        <v>10250</v>
      </c>
      <c r="M2653">
        <v>1.386111111</v>
      </c>
      <c r="N2653">
        <v>0</v>
      </c>
      <c r="O2653">
        <v>1</v>
      </c>
      <c r="P2653">
        <v>0</v>
      </c>
      <c r="Q2653">
        <v>0</v>
      </c>
      <c r="R2653">
        <v>0</v>
      </c>
      <c r="S2653">
        <v>1.3861110000000001</v>
      </c>
      <c r="T2653">
        <v>0</v>
      </c>
      <c r="U2653">
        <v>0</v>
      </c>
    </row>
    <row r="2654" spans="1:21" x14ac:dyDescent="0.25">
      <c r="A2654" t="s">
        <v>10251</v>
      </c>
      <c r="B2654">
        <v>1</v>
      </c>
      <c r="C2654" t="s">
        <v>79</v>
      </c>
      <c r="D2654" t="s">
        <v>124</v>
      </c>
      <c r="E2654" t="s">
        <v>10252</v>
      </c>
      <c r="F2654" t="s">
        <v>847</v>
      </c>
      <c r="G2654" t="s">
        <v>71</v>
      </c>
      <c r="H2654" t="s">
        <v>136</v>
      </c>
      <c r="I2654" t="s">
        <v>22</v>
      </c>
      <c r="J2654" t="s">
        <v>131</v>
      </c>
      <c r="K2654" t="s">
        <v>10253</v>
      </c>
      <c r="L2654" t="s">
        <v>10254</v>
      </c>
      <c r="M2654">
        <v>4.2747222220000003</v>
      </c>
      <c r="N2654">
        <v>0</v>
      </c>
      <c r="O2654">
        <v>11</v>
      </c>
      <c r="P2654">
        <v>0</v>
      </c>
      <c r="Q2654">
        <v>0</v>
      </c>
      <c r="R2654">
        <v>0</v>
      </c>
      <c r="S2654">
        <v>47.021943999999998</v>
      </c>
      <c r="T2654">
        <v>0</v>
      </c>
      <c r="U2654">
        <v>0</v>
      </c>
    </row>
    <row r="2655" spans="1:21" x14ac:dyDescent="0.25">
      <c r="A2655" t="s">
        <v>10255</v>
      </c>
      <c r="B2655">
        <v>1</v>
      </c>
      <c r="C2655" t="s">
        <v>78</v>
      </c>
      <c r="D2655" t="s">
        <v>94</v>
      </c>
      <c r="E2655" t="s">
        <v>10256</v>
      </c>
      <c r="F2655" t="s">
        <v>231</v>
      </c>
      <c r="G2655" t="s">
        <v>71</v>
      </c>
      <c r="H2655" t="s">
        <v>136</v>
      </c>
      <c r="I2655" t="s">
        <v>22</v>
      </c>
      <c r="J2655" t="s">
        <v>131</v>
      </c>
      <c r="K2655" t="s">
        <v>10257</v>
      </c>
      <c r="L2655" t="s">
        <v>10258</v>
      </c>
      <c r="M2655">
        <v>7.4558333330000002</v>
      </c>
      <c r="N2655">
        <v>0</v>
      </c>
      <c r="O2655">
        <v>1</v>
      </c>
      <c r="P2655">
        <v>0</v>
      </c>
      <c r="Q2655">
        <v>0</v>
      </c>
      <c r="R2655">
        <v>0</v>
      </c>
      <c r="S2655">
        <v>7.4558330000000002</v>
      </c>
      <c r="T2655">
        <v>0</v>
      </c>
      <c r="U2655">
        <v>0</v>
      </c>
    </row>
    <row r="2656" spans="1:21" x14ac:dyDescent="0.25">
      <c r="A2656" t="s">
        <v>10259</v>
      </c>
      <c r="B2656">
        <v>1</v>
      </c>
      <c r="C2656" t="s">
        <v>78</v>
      </c>
      <c r="D2656" t="s">
        <v>80</v>
      </c>
      <c r="E2656" t="s">
        <v>10260</v>
      </c>
      <c r="F2656" t="s">
        <v>231</v>
      </c>
      <c r="G2656" t="s">
        <v>71</v>
      </c>
      <c r="H2656" t="s">
        <v>136</v>
      </c>
      <c r="I2656" t="s">
        <v>22</v>
      </c>
      <c r="J2656" t="s">
        <v>131</v>
      </c>
      <c r="K2656" t="s">
        <v>10261</v>
      </c>
      <c r="L2656" t="s">
        <v>10262</v>
      </c>
      <c r="M2656">
        <v>1.814166666</v>
      </c>
      <c r="N2656">
        <v>0</v>
      </c>
      <c r="O2656">
        <v>7</v>
      </c>
      <c r="P2656">
        <v>0</v>
      </c>
      <c r="Q2656">
        <v>0</v>
      </c>
      <c r="R2656">
        <v>0</v>
      </c>
      <c r="S2656">
        <v>12.699166999999999</v>
      </c>
      <c r="T2656">
        <v>0</v>
      </c>
      <c r="U2656">
        <v>0</v>
      </c>
    </row>
    <row r="2657" spans="1:21" x14ac:dyDescent="0.25">
      <c r="A2657" t="s">
        <v>10263</v>
      </c>
      <c r="B2657">
        <v>1</v>
      </c>
      <c r="C2657" t="s">
        <v>78</v>
      </c>
      <c r="D2657" t="s">
        <v>95</v>
      </c>
      <c r="E2657" t="s">
        <v>10264</v>
      </c>
      <c r="F2657" t="s">
        <v>780</v>
      </c>
      <c r="G2657" t="s">
        <v>71</v>
      </c>
      <c r="H2657" t="s">
        <v>136</v>
      </c>
      <c r="I2657" t="s">
        <v>22</v>
      </c>
      <c r="J2657" t="s">
        <v>131</v>
      </c>
      <c r="K2657" t="s">
        <v>10265</v>
      </c>
      <c r="L2657" t="s">
        <v>10266</v>
      </c>
      <c r="M2657">
        <v>2.5991666659999999</v>
      </c>
      <c r="N2657">
        <v>0</v>
      </c>
      <c r="O2657">
        <v>140</v>
      </c>
      <c r="P2657">
        <v>0</v>
      </c>
      <c r="Q2657">
        <v>0</v>
      </c>
      <c r="R2657">
        <v>0</v>
      </c>
      <c r="S2657">
        <v>363.88333299999999</v>
      </c>
      <c r="T2657">
        <v>0</v>
      </c>
      <c r="U2657">
        <v>0</v>
      </c>
    </row>
    <row r="2658" spans="1:21" x14ac:dyDescent="0.25">
      <c r="A2658" t="s">
        <v>10267</v>
      </c>
      <c r="B2658">
        <v>1</v>
      </c>
      <c r="C2658" t="s">
        <v>78</v>
      </c>
      <c r="D2658" t="s">
        <v>101</v>
      </c>
      <c r="E2658" t="s">
        <v>10236</v>
      </c>
      <c r="F2658" t="s">
        <v>166</v>
      </c>
      <c r="G2658" t="s">
        <v>72</v>
      </c>
      <c r="H2658" t="s">
        <v>136</v>
      </c>
      <c r="I2658" t="s">
        <v>22</v>
      </c>
      <c r="J2658" t="s">
        <v>131</v>
      </c>
      <c r="K2658" t="s">
        <v>10268</v>
      </c>
      <c r="L2658" t="s">
        <v>10269</v>
      </c>
      <c r="M2658">
        <v>2.236388888</v>
      </c>
      <c r="N2658">
        <v>15</v>
      </c>
      <c r="O2658">
        <v>7</v>
      </c>
      <c r="P2658">
        <v>0</v>
      </c>
      <c r="Q2658">
        <v>10</v>
      </c>
      <c r="R2658">
        <v>33.545833000000002</v>
      </c>
      <c r="S2658">
        <v>15.654722</v>
      </c>
      <c r="T2658">
        <v>0</v>
      </c>
      <c r="U2658">
        <v>22.363889</v>
      </c>
    </row>
    <row r="2659" spans="1:21" x14ac:dyDescent="0.25">
      <c r="A2659" t="s">
        <v>10270</v>
      </c>
      <c r="B2659">
        <v>1</v>
      </c>
      <c r="C2659" t="s">
        <v>78</v>
      </c>
      <c r="D2659" t="s">
        <v>101</v>
      </c>
      <c r="E2659" t="s">
        <v>10236</v>
      </c>
      <c r="F2659" t="s">
        <v>166</v>
      </c>
      <c r="G2659" t="s">
        <v>72</v>
      </c>
      <c r="H2659" t="s">
        <v>136</v>
      </c>
      <c r="I2659" t="s">
        <v>22</v>
      </c>
      <c r="J2659" t="s">
        <v>131</v>
      </c>
      <c r="K2659" t="s">
        <v>10271</v>
      </c>
      <c r="L2659" t="s">
        <v>10272</v>
      </c>
      <c r="M2659">
        <v>1.226388888</v>
      </c>
      <c r="N2659">
        <v>15</v>
      </c>
      <c r="O2659">
        <v>7</v>
      </c>
      <c r="P2659">
        <v>0</v>
      </c>
      <c r="Q2659">
        <v>10</v>
      </c>
      <c r="R2659">
        <v>18.395833</v>
      </c>
      <c r="S2659">
        <v>8.5847219999999993</v>
      </c>
      <c r="T2659">
        <v>0</v>
      </c>
      <c r="U2659">
        <v>12.263889000000001</v>
      </c>
    </row>
    <row r="2660" spans="1:21" x14ac:dyDescent="0.25">
      <c r="A2660" t="s">
        <v>10273</v>
      </c>
      <c r="B2660">
        <v>1</v>
      </c>
      <c r="C2660" t="s">
        <v>78</v>
      </c>
      <c r="D2660" t="s">
        <v>88</v>
      </c>
      <c r="E2660" t="s">
        <v>10274</v>
      </c>
      <c r="F2660" t="s">
        <v>231</v>
      </c>
      <c r="G2660" t="s">
        <v>71</v>
      </c>
      <c r="H2660" t="s">
        <v>136</v>
      </c>
      <c r="I2660" t="s">
        <v>22</v>
      </c>
      <c r="J2660" t="s">
        <v>131</v>
      </c>
      <c r="K2660" t="s">
        <v>10275</v>
      </c>
      <c r="L2660" t="s">
        <v>10276</v>
      </c>
      <c r="M2660">
        <v>7.06</v>
      </c>
      <c r="N2660">
        <v>0</v>
      </c>
      <c r="O2660">
        <v>7</v>
      </c>
      <c r="P2660">
        <v>0</v>
      </c>
      <c r="Q2660">
        <v>0</v>
      </c>
      <c r="R2660">
        <v>0</v>
      </c>
      <c r="S2660">
        <v>49.42</v>
      </c>
      <c r="T2660">
        <v>0</v>
      </c>
      <c r="U2660">
        <v>0</v>
      </c>
    </row>
    <row r="2661" spans="1:21" x14ac:dyDescent="0.25">
      <c r="A2661" t="s">
        <v>10277</v>
      </c>
      <c r="B2661">
        <v>1</v>
      </c>
      <c r="C2661" t="s">
        <v>78</v>
      </c>
      <c r="D2661" t="s">
        <v>81</v>
      </c>
      <c r="E2661" t="s">
        <v>10278</v>
      </c>
      <c r="F2661" t="s">
        <v>1227</v>
      </c>
      <c r="G2661" t="s">
        <v>72</v>
      </c>
      <c r="H2661" t="s">
        <v>136</v>
      </c>
      <c r="I2661" t="s">
        <v>22</v>
      </c>
      <c r="J2661" t="s">
        <v>131</v>
      </c>
      <c r="K2661" t="s">
        <v>10279</v>
      </c>
      <c r="L2661" t="s">
        <v>10280</v>
      </c>
      <c r="M2661">
        <v>2.2952777769999999</v>
      </c>
      <c r="N2661">
        <v>0</v>
      </c>
      <c r="O2661">
        <v>1277</v>
      </c>
      <c r="P2661">
        <v>0</v>
      </c>
      <c r="Q2661">
        <v>0</v>
      </c>
      <c r="R2661">
        <v>0</v>
      </c>
      <c r="S2661">
        <v>2931.0697209999998</v>
      </c>
      <c r="T2661">
        <v>0</v>
      </c>
      <c r="U2661">
        <v>0</v>
      </c>
    </row>
    <row r="2662" spans="1:21" x14ac:dyDescent="0.25">
      <c r="A2662" t="s">
        <v>10281</v>
      </c>
      <c r="B2662">
        <v>1</v>
      </c>
      <c r="C2662" t="s">
        <v>78</v>
      </c>
      <c r="D2662" t="s">
        <v>95</v>
      </c>
      <c r="E2662" t="s">
        <v>10282</v>
      </c>
      <c r="F2662" t="s">
        <v>1150</v>
      </c>
      <c r="G2662" t="s">
        <v>71</v>
      </c>
      <c r="H2662" t="s">
        <v>136</v>
      </c>
      <c r="I2662" t="s">
        <v>22</v>
      </c>
      <c r="J2662" t="s">
        <v>131</v>
      </c>
      <c r="K2662" t="s">
        <v>10283</v>
      </c>
      <c r="L2662" t="s">
        <v>10284</v>
      </c>
      <c r="M2662">
        <v>2.3919444439999999</v>
      </c>
      <c r="N2662">
        <v>0</v>
      </c>
      <c r="O2662">
        <v>26</v>
      </c>
      <c r="P2662">
        <v>0</v>
      </c>
      <c r="Q2662">
        <v>0</v>
      </c>
      <c r="R2662">
        <v>0</v>
      </c>
      <c r="S2662">
        <v>62.190556000000001</v>
      </c>
      <c r="T2662">
        <v>0</v>
      </c>
      <c r="U2662">
        <v>0</v>
      </c>
    </row>
    <row r="2663" spans="1:21" x14ac:dyDescent="0.25">
      <c r="A2663" t="s">
        <v>10285</v>
      </c>
      <c r="B2663">
        <v>1</v>
      </c>
      <c r="C2663" t="s">
        <v>78</v>
      </c>
      <c r="D2663" t="s">
        <v>82</v>
      </c>
      <c r="E2663" t="s">
        <v>10286</v>
      </c>
      <c r="F2663" t="s">
        <v>231</v>
      </c>
      <c r="G2663" t="s">
        <v>71</v>
      </c>
      <c r="H2663" t="s">
        <v>136</v>
      </c>
      <c r="I2663" t="s">
        <v>22</v>
      </c>
      <c r="J2663" t="s">
        <v>131</v>
      </c>
      <c r="K2663" t="s">
        <v>10287</v>
      </c>
      <c r="L2663" t="s">
        <v>10288</v>
      </c>
      <c r="M2663">
        <v>0.56055555499999998</v>
      </c>
      <c r="N2663">
        <v>0</v>
      </c>
      <c r="O2663">
        <v>17</v>
      </c>
      <c r="P2663">
        <v>0</v>
      </c>
      <c r="Q2663">
        <v>0</v>
      </c>
      <c r="R2663">
        <v>0</v>
      </c>
      <c r="S2663">
        <v>9.5294439999999998</v>
      </c>
      <c r="T2663">
        <v>0</v>
      </c>
      <c r="U2663">
        <v>0</v>
      </c>
    </row>
    <row r="2664" spans="1:21" x14ac:dyDescent="0.25">
      <c r="A2664" t="s">
        <v>10289</v>
      </c>
      <c r="B2664">
        <v>1</v>
      </c>
      <c r="C2664" t="s">
        <v>78</v>
      </c>
      <c r="D2664" t="s">
        <v>80</v>
      </c>
      <c r="E2664" t="s">
        <v>10290</v>
      </c>
      <c r="F2664" t="s">
        <v>2201</v>
      </c>
      <c r="G2664" t="s">
        <v>72</v>
      </c>
      <c r="H2664" t="s">
        <v>136</v>
      </c>
      <c r="I2664" t="s">
        <v>22</v>
      </c>
      <c r="J2664" t="s">
        <v>221</v>
      </c>
      <c r="K2664" t="s">
        <v>10291</v>
      </c>
      <c r="L2664" t="s">
        <v>10292</v>
      </c>
      <c r="M2664">
        <v>0.38611111100000001</v>
      </c>
      <c r="N2664">
        <v>1</v>
      </c>
      <c r="O2664">
        <v>13192</v>
      </c>
      <c r="P2664">
        <v>0</v>
      </c>
      <c r="Q2664">
        <v>0</v>
      </c>
      <c r="R2664">
        <v>0.38611099999999998</v>
      </c>
      <c r="S2664">
        <v>5093.5777760000001</v>
      </c>
      <c r="T2664">
        <v>0</v>
      </c>
      <c r="U2664">
        <v>0</v>
      </c>
    </row>
    <row r="2665" spans="1:21" x14ac:dyDescent="0.25">
      <c r="A2665" t="s">
        <v>10293</v>
      </c>
      <c r="B2665">
        <v>1</v>
      </c>
      <c r="C2665" t="s">
        <v>78</v>
      </c>
      <c r="D2665" t="s">
        <v>95</v>
      </c>
      <c r="E2665" t="s">
        <v>10294</v>
      </c>
      <c r="F2665" t="s">
        <v>231</v>
      </c>
      <c r="G2665" t="s">
        <v>71</v>
      </c>
      <c r="H2665" t="s">
        <v>136</v>
      </c>
      <c r="I2665" t="s">
        <v>22</v>
      </c>
      <c r="J2665" t="s">
        <v>131</v>
      </c>
      <c r="K2665" t="s">
        <v>10295</v>
      </c>
      <c r="L2665" t="s">
        <v>10296</v>
      </c>
      <c r="M2665">
        <v>7.9336111110000003</v>
      </c>
      <c r="N2665">
        <v>0</v>
      </c>
      <c r="O2665">
        <v>1</v>
      </c>
      <c r="P2665">
        <v>0</v>
      </c>
      <c r="Q2665">
        <v>0</v>
      </c>
      <c r="R2665">
        <v>0</v>
      </c>
      <c r="S2665">
        <v>7.933611</v>
      </c>
      <c r="T2665">
        <v>0</v>
      </c>
      <c r="U2665">
        <v>0</v>
      </c>
    </row>
    <row r="2666" spans="1:21" x14ac:dyDescent="0.25">
      <c r="A2666" t="s">
        <v>10297</v>
      </c>
      <c r="B2666">
        <v>1</v>
      </c>
      <c r="C2666" t="s">
        <v>78</v>
      </c>
      <c r="D2666" t="s">
        <v>95</v>
      </c>
      <c r="E2666" t="s">
        <v>10143</v>
      </c>
      <c r="F2666" t="s">
        <v>892</v>
      </c>
      <c r="G2666" t="s">
        <v>71</v>
      </c>
      <c r="H2666" t="s">
        <v>136</v>
      </c>
      <c r="I2666" t="s">
        <v>22</v>
      </c>
      <c r="J2666" t="s">
        <v>131</v>
      </c>
      <c r="K2666" t="s">
        <v>10298</v>
      </c>
      <c r="L2666" t="s">
        <v>10299</v>
      </c>
      <c r="M2666">
        <v>0.320833333</v>
      </c>
      <c r="N2666">
        <v>0</v>
      </c>
      <c r="O2666">
        <v>116</v>
      </c>
      <c r="P2666">
        <v>0</v>
      </c>
      <c r="Q2666">
        <v>0</v>
      </c>
      <c r="R2666">
        <v>0</v>
      </c>
      <c r="S2666">
        <v>37.216667000000001</v>
      </c>
      <c r="T2666">
        <v>0</v>
      </c>
      <c r="U2666">
        <v>0</v>
      </c>
    </row>
    <row r="2667" spans="1:21" x14ac:dyDescent="0.25">
      <c r="A2667" t="s">
        <v>10300</v>
      </c>
      <c r="B2667">
        <v>1</v>
      </c>
      <c r="C2667" t="s">
        <v>78</v>
      </c>
      <c r="D2667" t="s">
        <v>101</v>
      </c>
      <c r="E2667" t="s">
        <v>10236</v>
      </c>
      <c r="F2667" t="s">
        <v>490</v>
      </c>
      <c r="G2667" t="s">
        <v>72</v>
      </c>
      <c r="H2667" t="s">
        <v>136</v>
      </c>
      <c r="I2667" t="s">
        <v>22</v>
      </c>
      <c r="J2667" t="s">
        <v>131</v>
      </c>
      <c r="K2667" t="s">
        <v>10301</v>
      </c>
      <c r="L2667" t="s">
        <v>10302</v>
      </c>
      <c r="M2667">
        <v>1.029722222</v>
      </c>
      <c r="N2667">
        <v>15</v>
      </c>
      <c r="O2667">
        <v>7</v>
      </c>
      <c r="P2667">
        <v>0</v>
      </c>
      <c r="Q2667">
        <v>10</v>
      </c>
      <c r="R2667">
        <v>15.445833</v>
      </c>
      <c r="S2667">
        <v>7.208056</v>
      </c>
      <c r="T2667">
        <v>0</v>
      </c>
      <c r="U2667">
        <v>10.297222</v>
      </c>
    </row>
    <row r="2668" spans="1:21" x14ac:dyDescent="0.25">
      <c r="A2668" t="s">
        <v>10303</v>
      </c>
      <c r="B2668">
        <v>1</v>
      </c>
      <c r="C2668" t="s">
        <v>79</v>
      </c>
      <c r="D2668" t="s">
        <v>114</v>
      </c>
      <c r="E2668" t="s">
        <v>7599</v>
      </c>
      <c r="F2668" t="s">
        <v>780</v>
      </c>
      <c r="G2668" t="s">
        <v>71</v>
      </c>
      <c r="H2668" t="s">
        <v>136</v>
      </c>
      <c r="I2668" t="s">
        <v>22</v>
      </c>
      <c r="J2668" t="s">
        <v>131</v>
      </c>
      <c r="K2668" t="s">
        <v>10304</v>
      </c>
      <c r="L2668" t="s">
        <v>10305</v>
      </c>
      <c r="M2668">
        <v>1.121111111</v>
      </c>
      <c r="N2668">
        <v>0</v>
      </c>
      <c r="O2668">
        <v>6</v>
      </c>
      <c r="P2668">
        <v>0</v>
      </c>
      <c r="Q2668">
        <v>0</v>
      </c>
      <c r="R2668">
        <v>0</v>
      </c>
      <c r="S2668">
        <v>6.726667</v>
      </c>
      <c r="T2668">
        <v>0</v>
      </c>
      <c r="U2668">
        <v>0</v>
      </c>
    </row>
    <row r="2669" spans="1:21" x14ac:dyDescent="0.25">
      <c r="A2669" t="s">
        <v>10306</v>
      </c>
      <c r="B2669">
        <v>1</v>
      </c>
      <c r="C2669" t="s">
        <v>78</v>
      </c>
      <c r="D2669" t="s">
        <v>105</v>
      </c>
      <c r="E2669" t="s">
        <v>10307</v>
      </c>
      <c r="F2669" t="s">
        <v>231</v>
      </c>
      <c r="G2669" t="s">
        <v>71</v>
      </c>
      <c r="H2669" t="s">
        <v>136</v>
      </c>
      <c r="I2669" t="s">
        <v>22</v>
      </c>
      <c r="J2669" t="s">
        <v>131</v>
      </c>
      <c r="K2669" t="s">
        <v>10308</v>
      </c>
      <c r="L2669" t="s">
        <v>10309</v>
      </c>
      <c r="M2669">
        <v>5.3733333329999997</v>
      </c>
      <c r="N2669">
        <v>0</v>
      </c>
      <c r="O2669">
        <v>1</v>
      </c>
      <c r="P2669">
        <v>0</v>
      </c>
      <c r="Q2669">
        <v>0</v>
      </c>
      <c r="R2669">
        <v>0</v>
      </c>
      <c r="S2669">
        <v>5.3733329999999997</v>
      </c>
      <c r="T2669">
        <v>0</v>
      </c>
      <c r="U2669">
        <v>0</v>
      </c>
    </row>
    <row r="2670" spans="1:21" x14ac:dyDescent="0.25">
      <c r="A2670" t="s">
        <v>10310</v>
      </c>
      <c r="B2670">
        <v>1</v>
      </c>
      <c r="C2670" t="s">
        <v>78</v>
      </c>
      <c r="D2670" t="s">
        <v>80</v>
      </c>
      <c r="E2670" t="s">
        <v>10290</v>
      </c>
      <c r="F2670" t="s">
        <v>2201</v>
      </c>
      <c r="G2670" t="s">
        <v>72</v>
      </c>
      <c r="H2670" t="s">
        <v>136</v>
      </c>
      <c r="I2670" t="s">
        <v>22</v>
      </c>
      <c r="J2670" t="s">
        <v>221</v>
      </c>
      <c r="K2670" t="s">
        <v>10311</v>
      </c>
      <c r="L2670" t="s">
        <v>10312</v>
      </c>
      <c r="M2670">
        <v>0.100833333</v>
      </c>
      <c r="N2670">
        <v>1</v>
      </c>
      <c r="O2670">
        <v>13192</v>
      </c>
      <c r="P2670">
        <v>0</v>
      </c>
      <c r="Q2670">
        <v>0</v>
      </c>
      <c r="R2670">
        <v>0.10083300000000001</v>
      </c>
      <c r="S2670">
        <v>1330.1933289999999</v>
      </c>
      <c r="T2670">
        <v>0</v>
      </c>
      <c r="U2670">
        <v>0</v>
      </c>
    </row>
    <row r="2671" spans="1:21" x14ac:dyDescent="0.25">
      <c r="A2671" t="s">
        <v>10313</v>
      </c>
      <c r="B2671">
        <v>1</v>
      </c>
      <c r="C2671" t="s">
        <v>78</v>
      </c>
      <c r="D2671" t="s">
        <v>80</v>
      </c>
      <c r="E2671" t="s">
        <v>10314</v>
      </c>
      <c r="F2671" t="s">
        <v>2201</v>
      </c>
      <c r="G2671" t="s">
        <v>72</v>
      </c>
      <c r="H2671" t="s">
        <v>136</v>
      </c>
      <c r="I2671" t="s">
        <v>22</v>
      </c>
      <c r="J2671" t="s">
        <v>221</v>
      </c>
      <c r="K2671" t="s">
        <v>10315</v>
      </c>
      <c r="L2671" t="s">
        <v>10316</v>
      </c>
      <c r="M2671">
        <v>6.9673888000000003E-2</v>
      </c>
      <c r="N2671">
        <v>52</v>
      </c>
      <c r="O2671">
        <v>18774</v>
      </c>
      <c r="P2671">
        <v>0</v>
      </c>
      <c r="Q2671">
        <v>0</v>
      </c>
      <c r="R2671">
        <v>3.6230419999999999</v>
      </c>
      <c r="S2671">
        <v>1308.057573</v>
      </c>
      <c r="T2671">
        <v>0</v>
      </c>
      <c r="U2671">
        <v>0</v>
      </c>
    </row>
    <row r="2672" spans="1:21" x14ac:dyDescent="0.25">
      <c r="A2672" t="s">
        <v>10317</v>
      </c>
      <c r="B2672">
        <v>1</v>
      </c>
      <c r="C2672" t="s">
        <v>79</v>
      </c>
      <c r="D2672" t="s">
        <v>123</v>
      </c>
      <c r="E2672" t="s">
        <v>10318</v>
      </c>
      <c r="F2672" t="s">
        <v>296</v>
      </c>
      <c r="G2672" t="s">
        <v>72</v>
      </c>
      <c r="H2672" t="s">
        <v>136</v>
      </c>
      <c r="I2672" t="s">
        <v>22</v>
      </c>
      <c r="J2672" t="s">
        <v>221</v>
      </c>
      <c r="K2672" t="s">
        <v>10319</v>
      </c>
      <c r="L2672" t="s">
        <v>10320</v>
      </c>
      <c r="M2672">
        <v>1.166561111</v>
      </c>
      <c r="N2672">
        <v>4</v>
      </c>
      <c r="O2672">
        <v>2154</v>
      </c>
      <c r="P2672">
        <v>893</v>
      </c>
      <c r="Q2672">
        <v>1226</v>
      </c>
      <c r="R2672">
        <v>4.6662439999999998</v>
      </c>
      <c r="S2672">
        <v>2512.772633</v>
      </c>
      <c r="T2672">
        <v>1041.7390720000001</v>
      </c>
      <c r="U2672">
        <v>1430.2039219999999</v>
      </c>
    </row>
    <row r="2673" spans="1:21" x14ac:dyDescent="0.25">
      <c r="A2673" t="s">
        <v>10321</v>
      </c>
      <c r="B2673">
        <v>1</v>
      </c>
      <c r="C2673" t="s">
        <v>79</v>
      </c>
      <c r="D2673" t="s">
        <v>123</v>
      </c>
      <c r="E2673" t="s">
        <v>10322</v>
      </c>
      <c r="F2673" t="s">
        <v>296</v>
      </c>
      <c r="G2673" t="s">
        <v>72</v>
      </c>
      <c r="H2673" t="s">
        <v>136</v>
      </c>
      <c r="I2673" t="s">
        <v>22</v>
      </c>
      <c r="J2673" t="s">
        <v>221</v>
      </c>
      <c r="K2673" t="s">
        <v>10323</v>
      </c>
      <c r="L2673" t="s">
        <v>10324</v>
      </c>
      <c r="M2673">
        <v>1.2167961110000001</v>
      </c>
      <c r="N2673">
        <v>10</v>
      </c>
      <c r="O2673">
        <v>1876</v>
      </c>
      <c r="P2673">
        <v>31</v>
      </c>
      <c r="Q2673">
        <v>79</v>
      </c>
      <c r="R2673">
        <v>12.167961</v>
      </c>
      <c r="S2673">
        <v>2282.7095039999999</v>
      </c>
      <c r="T2673">
        <v>37.720678999999997</v>
      </c>
      <c r="U2673">
        <v>96.126892999999995</v>
      </c>
    </row>
    <row r="2674" spans="1:21" x14ac:dyDescent="0.25">
      <c r="A2674" t="s">
        <v>10325</v>
      </c>
      <c r="B2674">
        <v>1</v>
      </c>
      <c r="C2674" t="s">
        <v>79</v>
      </c>
      <c r="D2674" t="s">
        <v>123</v>
      </c>
      <c r="E2674" t="s">
        <v>10326</v>
      </c>
      <c r="F2674" t="s">
        <v>166</v>
      </c>
      <c r="G2674" t="s">
        <v>72</v>
      </c>
      <c r="H2674" t="s">
        <v>136</v>
      </c>
      <c r="I2674" t="s">
        <v>22</v>
      </c>
      <c r="J2674" t="s">
        <v>131</v>
      </c>
      <c r="K2674" t="s">
        <v>10327</v>
      </c>
      <c r="L2674" t="s">
        <v>10328</v>
      </c>
      <c r="M2674">
        <v>1.605555555</v>
      </c>
      <c r="N2674">
        <v>13</v>
      </c>
      <c r="O2674">
        <v>19929</v>
      </c>
      <c r="P2674">
        <v>4</v>
      </c>
      <c r="Q2674">
        <v>504</v>
      </c>
      <c r="R2674">
        <v>20.872222000000001</v>
      </c>
      <c r="S2674">
        <v>31997.116655999998</v>
      </c>
      <c r="T2674">
        <v>6.4222219999999997</v>
      </c>
      <c r="U2674">
        <v>809.2</v>
      </c>
    </row>
    <row r="2675" spans="1:21" x14ac:dyDescent="0.25">
      <c r="A2675" t="s">
        <v>10329</v>
      </c>
      <c r="B2675">
        <v>1</v>
      </c>
      <c r="C2675" t="s">
        <v>78</v>
      </c>
      <c r="D2675" t="s">
        <v>94</v>
      </c>
      <c r="E2675" t="s">
        <v>10330</v>
      </c>
      <c r="F2675" t="s">
        <v>226</v>
      </c>
      <c r="G2675" t="s">
        <v>72</v>
      </c>
      <c r="H2675" t="s">
        <v>136</v>
      </c>
      <c r="I2675" t="s">
        <v>22</v>
      </c>
      <c r="J2675" t="s">
        <v>131</v>
      </c>
      <c r="K2675" t="s">
        <v>10331</v>
      </c>
      <c r="L2675" t="s">
        <v>10332</v>
      </c>
      <c r="M2675">
        <v>0.90014249999999996</v>
      </c>
      <c r="N2675">
        <v>5</v>
      </c>
      <c r="O2675">
        <v>1706</v>
      </c>
      <c r="P2675">
        <v>0</v>
      </c>
      <c r="Q2675">
        <v>0</v>
      </c>
      <c r="R2675">
        <v>4.5007130000000002</v>
      </c>
      <c r="S2675">
        <v>1535.6431050000001</v>
      </c>
      <c r="T2675">
        <v>0</v>
      </c>
      <c r="U2675">
        <v>0</v>
      </c>
    </row>
    <row r="2676" spans="1:21" x14ac:dyDescent="0.25">
      <c r="A2676" t="s">
        <v>10333</v>
      </c>
      <c r="B2676">
        <v>1</v>
      </c>
      <c r="C2676" t="s">
        <v>79</v>
      </c>
      <c r="D2676" t="s">
        <v>123</v>
      </c>
      <c r="E2676" t="s">
        <v>10334</v>
      </c>
      <c r="F2676" t="s">
        <v>166</v>
      </c>
      <c r="G2676" t="s">
        <v>72</v>
      </c>
      <c r="H2676" t="s">
        <v>136</v>
      </c>
      <c r="I2676" t="s">
        <v>22</v>
      </c>
      <c r="J2676" t="s">
        <v>131</v>
      </c>
      <c r="K2676" t="s">
        <v>10335</v>
      </c>
      <c r="L2676" t="s">
        <v>10336</v>
      </c>
      <c r="M2676">
        <v>0.32972222200000001</v>
      </c>
      <c r="N2676">
        <v>78</v>
      </c>
      <c r="O2676">
        <v>616</v>
      </c>
      <c r="P2676">
        <v>1</v>
      </c>
      <c r="Q2676">
        <v>0</v>
      </c>
      <c r="R2676">
        <v>25.718333000000001</v>
      </c>
      <c r="S2676">
        <v>203.108889</v>
      </c>
      <c r="T2676">
        <v>0.32972200000000002</v>
      </c>
      <c r="U2676">
        <v>0</v>
      </c>
    </row>
    <row r="2677" spans="1:21" x14ac:dyDescent="0.25">
      <c r="A2677" t="s">
        <v>10337</v>
      </c>
      <c r="B2677">
        <v>1</v>
      </c>
      <c r="C2677" t="s">
        <v>79</v>
      </c>
      <c r="D2677" t="s">
        <v>114</v>
      </c>
      <c r="E2677" t="s">
        <v>10338</v>
      </c>
      <c r="F2677" t="s">
        <v>934</v>
      </c>
      <c r="G2677" t="s">
        <v>71</v>
      </c>
      <c r="H2677" t="s">
        <v>136</v>
      </c>
      <c r="I2677" t="s">
        <v>22</v>
      </c>
      <c r="J2677" t="s">
        <v>131</v>
      </c>
      <c r="K2677" t="s">
        <v>10339</v>
      </c>
      <c r="L2677" t="s">
        <v>10340</v>
      </c>
      <c r="M2677">
        <v>1.4680555550000001</v>
      </c>
      <c r="N2677">
        <v>0</v>
      </c>
      <c r="O2677">
        <v>12</v>
      </c>
      <c r="P2677">
        <v>0</v>
      </c>
      <c r="Q2677">
        <v>0</v>
      </c>
      <c r="R2677">
        <v>0</v>
      </c>
      <c r="S2677">
        <v>17.616667</v>
      </c>
      <c r="T2677">
        <v>0</v>
      </c>
      <c r="U2677">
        <v>0</v>
      </c>
    </row>
    <row r="2678" spans="1:21" x14ac:dyDescent="0.25">
      <c r="A2678" t="s">
        <v>10341</v>
      </c>
      <c r="B2678">
        <v>1</v>
      </c>
      <c r="C2678" t="s">
        <v>78</v>
      </c>
      <c r="D2678" t="s">
        <v>94</v>
      </c>
      <c r="E2678" t="s">
        <v>10342</v>
      </c>
      <c r="F2678" t="s">
        <v>296</v>
      </c>
      <c r="G2678" t="s">
        <v>72</v>
      </c>
      <c r="H2678" t="s">
        <v>136</v>
      </c>
      <c r="I2678" t="s">
        <v>22</v>
      </c>
      <c r="J2678" t="s">
        <v>221</v>
      </c>
      <c r="K2678" t="s">
        <v>10343</v>
      </c>
      <c r="L2678" t="s">
        <v>10344</v>
      </c>
      <c r="M2678">
        <v>0.83444444399999995</v>
      </c>
      <c r="N2678">
        <v>6</v>
      </c>
      <c r="O2678">
        <v>1161</v>
      </c>
      <c r="P2678">
        <v>1</v>
      </c>
      <c r="Q2678">
        <v>24</v>
      </c>
      <c r="R2678">
        <v>5.0066670000000002</v>
      </c>
      <c r="S2678">
        <v>968.78999899999997</v>
      </c>
      <c r="T2678">
        <v>0.83444399999999996</v>
      </c>
      <c r="U2678">
        <v>20.026667</v>
      </c>
    </row>
    <row r="2679" spans="1:21" x14ac:dyDescent="0.25">
      <c r="A2679" t="s">
        <v>10345</v>
      </c>
      <c r="B2679">
        <v>1</v>
      </c>
      <c r="C2679" t="s">
        <v>79</v>
      </c>
      <c r="D2679" t="s">
        <v>123</v>
      </c>
      <c r="E2679" t="s">
        <v>10318</v>
      </c>
      <c r="F2679" t="s">
        <v>166</v>
      </c>
      <c r="G2679" t="s">
        <v>72</v>
      </c>
      <c r="H2679" t="s">
        <v>136</v>
      </c>
      <c r="I2679" t="s">
        <v>22</v>
      </c>
      <c r="J2679" t="s">
        <v>131</v>
      </c>
      <c r="K2679" t="s">
        <v>10346</v>
      </c>
      <c r="L2679" t="s">
        <v>10347</v>
      </c>
      <c r="M2679">
        <v>6.0123055000000002E-2</v>
      </c>
      <c r="N2679">
        <v>4</v>
      </c>
      <c r="O2679">
        <v>2217</v>
      </c>
      <c r="P2679">
        <v>893</v>
      </c>
      <c r="Q2679">
        <v>1226</v>
      </c>
      <c r="R2679">
        <v>0.24049200000000001</v>
      </c>
      <c r="S2679">
        <v>133.292813</v>
      </c>
      <c r="T2679">
        <v>53.689888000000003</v>
      </c>
      <c r="U2679">
        <v>73.710864999999998</v>
      </c>
    </row>
    <row r="2680" spans="1:21" x14ac:dyDescent="0.25">
      <c r="A2680" t="s">
        <v>10348</v>
      </c>
      <c r="B2680">
        <v>1</v>
      </c>
      <c r="C2680" t="s">
        <v>79</v>
      </c>
      <c r="D2680" t="s">
        <v>123</v>
      </c>
      <c r="E2680" t="s">
        <v>10349</v>
      </c>
      <c r="F2680" t="s">
        <v>531</v>
      </c>
      <c r="G2680" t="s">
        <v>72</v>
      </c>
      <c r="H2680" t="s">
        <v>136</v>
      </c>
      <c r="I2680" t="s">
        <v>22</v>
      </c>
      <c r="J2680" t="s">
        <v>131</v>
      </c>
      <c r="K2680" t="s">
        <v>10350</v>
      </c>
      <c r="L2680" t="s">
        <v>10351</v>
      </c>
      <c r="M2680">
        <v>2.2880555550000001</v>
      </c>
      <c r="N2680">
        <v>43</v>
      </c>
      <c r="O2680">
        <v>985</v>
      </c>
      <c r="P2680">
        <v>4</v>
      </c>
      <c r="Q2680">
        <v>22</v>
      </c>
      <c r="R2680">
        <v>98.386388999999994</v>
      </c>
      <c r="S2680">
        <v>2253.7347220000001</v>
      </c>
      <c r="T2680">
        <v>9.1522220000000001</v>
      </c>
      <c r="U2680">
        <v>50.337221999999997</v>
      </c>
    </row>
    <row r="2681" spans="1:21" x14ac:dyDescent="0.25">
      <c r="A2681" t="s">
        <v>10352</v>
      </c>
      <c r="B2681">
        <v>1</v>
      </c>
      <c r="C2681" t="s">
        <v>79</v>
      </c>
      <c r="D2681" t="s">
        <v>124</v>
      </c>
      <c r="E2681" t="s">
        <v>10353</v>
      </c>
      <c r="F2681" t="s">
        <v>892</v>
      </c>
      <c r="G2681" t="s">
        <v>71</v>
      </c>
      <c r="H2681" t="s">
        <v>136</v>
      </c>
      <c r="I2681" t="s">
        <v>22</v>
      </c>
      <c r="J2681" t="s">
        <v>131</v>
      </c>
      <c r="K2681" t="s">
        <v>10354</v>
      </c>
      <c r="L2681" t="s">
        <v>10355</v>
      </c>
      <c r="M2681">
        <v>0.85138888800000001</v>
      </c>
      <c r="N2681">
        <v>0</v>
      </c>
      <c r="O2681">
        <v>24</v>
      </c>
      <c r="P2681">
        <v>0</v>
      </c>
      <c r="Q2681">
        <v>80</v>
      </c>
      <c r="R2681">
        <v>0</v>
      </c>
      <c r="S2681">
        <v>20.433333000000001</v>
      </c>
      <c r="T2681">
        <v>0</v>
      </c>
      <c r="U2681">
        <v>68.111110999999994</v>
      </c>
    </row>
    <row r="2682" spans="1:21" x14ac:dyDescent="0.25">
      <c r="A2682" t="s">
        <v>10356</v>
      </c>
      <c r="B2682">
        <v>1</v>
      </c>
      <c r="C2682" t="s">
        <v>78</v>
      </c>
      <c r="D2682" t="s">
        <v>80</v>
      </c>
      <c r="E2682" t="s">
        <v>10357</v>
      </c>
      <c r="F2682" t="s">
        <v>252</v>
      </c>
      <c r="G2682" t="s">
        <v>72</v>
      </c>
      <c r="H2682" t="s">
        <v>136</v>
      </c>
      <c r="I2682" t="s">
        <v>22</v>
      </c>
      <c r="J2682" t="s">
        <v>131</v>
      </c>
      <c r="K2682" t="s">
        <v>10358</v>
      </c>
      <c r="L2682" t="s">
        <v>10359</v>
      </c>
      <c r="M2682">
        <v>3.9158333330000001</v>
      </c>
      <c r="N2682">
        <v>0</v>
      </c>
      <c r="O2682">
        <v>386</v>
      </c>
      <c r="P2682">
        <v>0</v>
      </c>
      <c r="Q2682">
        <v>0</v>
      </c>
      <c r="R2682">
        <v>0</v>
      </c>
      <c r="S2682">
        <v>1511.511667</v>
      </c>
      <c r="T2682">
        <v>0</v>
      </c>
      <c r="U2682">
        <v>0</v>
      </c>
    </row>
    <row r="2683" spans="1:21" x14ac:dyDescent="0.25">
      <c r="A2683" t="s">
        <v>10360</v>
      </c>
      <c r="B2683">
        <v>1</v>
      </c>
      <c r="C2683" t="s">
        <v>78</v>
      </c>
      <c r="D2683" t="s">
        <v>81</v>
      </c>
      <c r="E2683" t="s">
        <v>10361</v>
      </c>
      <c r="F2683" t="s">
        <v>231</v>
      </c>
      <c r="G2683" t="s">
        <v>71</v>
      </c>
      <c r="H2683" t="s">
        <v>136</v>
      </c>
      <c r="I2683" t="s">
        <v>22</v>
      </c>
      <c r="J2683" t="s">
        <v>131</v>
      </c>
      <c r="K2683" t="s">
        <v>10362</v>
      </c>
      <c r="L2683" t="s">
        <v>10363</v>
      </c>
      <c r="M2683">
        <v>1.0041666659999999</v>
      </c>
      <c r="N2683">
        <v>0</v>
      </c>
      <c r="O2683">
        <v>3</v>
      </c>
      <c r="P2683">
        <v>0</v>
      </c>
      <c r="Q2683">
        <v>0</v>
      </c>
      <c r="R2683">
        <v>0</v>
      </c>
      <c r="S2683">
        <v>3.0125000000000002</v>
      </c>
      <c r="T2683">
        <v>0</v>
      </c>
      <c r="U2683">
        <v>0</v>
      </c>
    </row>
    <row r="2684" spans="1:21" x14ac:dyDescent="0.25">
      <c r="A2684" t="s">
        <v>10364</v>
      </c>
      <c r="B2684">
        <v>1</v>
      </c>
      <c r="C2684" t="s">
        <v>78</v>
      </c>
      <c r="D2684" t="s">
        <v>81</v>
      </c>
      <c r="E2684" t="s">
        <v>10365</v>
      </c>
      <c r="F2684" t="s">
        <v>296</v>
      </c>
      <c r="G2684" t="s">
        <v>71</v>
      </c>
      <c r="H2684" t="s">
        <v>136</v>
      </c>
      <c r="I2684" t="s">
        <v>22</v>
      </c>
      <c r="J2684" t="s">
        <v>221</v>
      </c>
      <c r="K2684" t="s">
        <v>10366</v>
      </c>
      <c r="L2684" t="s">
        <v>10367</v>
      </c>
      <c r="M2684">
        <v>1.673504444</v>
      </c>
      <c r="N2684">
        <v>0</v>
      </c>
      <c r="O2684">
        <v>905</v>
      </c>
      <c r="P2684">
        <v>0</v>
      </c>
      <c r="Q2684">
        <v>0</v>
      </c>
      <c r="R2684">
        <v>0</v>
      </c>
      <c r="S2684">
        <v>1514.521522</v>
      </c>
      <c r="T2684">
        <v>0</v>
      </c>
      <c r="U2684">
        <v>0</v>
      </c>
    </row>
    <row r="2685" spans="1:21" x14ac:dyDescent="0.25">
      <c r="A2685" t="s">
        <v>10368</v>
      </c>
      <c r="B2685">
        <v>1</v>
      </c>
      <c r="C2685" t="s">
        <v>78</v>
      </c>
      <c r="D2685" t="s">
        <v>99</v>
      </c>
      <c r="E2685" t="s">
        <v>10369</v>
      </c>
      <c r="F2685" t="s">
        <v>231</v>
      </c>
      <c r="G2685" t="s">
        <v>71</v>
      </c>
      <c r="H2685" t="s">
        <v>136</v>
      </c>
      <c r="I2685" t="s">
        <v>22</v>
      </c>
      <c r="J2685" t="s">
        <v>131</v>
      </c>
      <c r="K2685" t="s">
        <v>10370</v>
      </c>
      <c r="L2685" t="s">
        <v>10371</v>
      </c>
      <c r="M2685">
        <v>6.3683333329999998</v>
      </c>
      <c r="N2685">
        <v>0</v>
      </c>
      <c r="O2685">
        <v>1</v>
      </c>
      <c r="P2685">
        <v>0</v>
      </c>
      <c r="Q2685">
        <v>0</v>
      </c>
      <c r="R2685">
        <v>0</v>
      </c>
      <c r="S2685">
        <v>6.3683329999999998</v>
      </c>
      <c r="T2685">
        <v>0</v>
      </c>
      <c r="U2685">
        <v>0</v>
      </c>
    </row>
    <row r="2686" spans="1:21" x14ac:dyDescent="0.25">
      <c r="A2686" t="s">
        <v>10372</v>
      </c>
      <c r="B2686">
        <v>1</v>
      </c>
      <c r="C2686" t="s">
        <v>78</v>
      </c>
      <c r="D2686" t="s">
        <v>95</v>
      </c>
      <c r="E2686" t="s">
        <v>10373</v>
      </c>
      <c r="F2686" t="s">
        <v>416</v>
      </c>
      <c r="G2686" t="s">
        <v>71</v>
      </c>
      <c r="H2686" t="s">
        <v>136</v>
      </c>
      <c r="I2686" t="s">
        <v>22</v>
      </c>
      <c r="J2686" t="s">
        <v>131</v>
      </c>
      <c r="K2686" t="s">
        <v>10374</v>
      </c>
      <c r="L2686" t="s">
        <v>10375</v>
      </c>
      <c r="M2686">
        <v>2.3788888880000001</v>
      </c>
      <c r="N2686">
        <v>0</v>
      </c>
      <c r="O2686">
        <v>23</v>
      </c>
      <c r="P2686">
        <v>0</v>
      </c>
      <c r="Q2686">
        <v>0</v>
      </c>
      <c r="R2686">
        <v>0</v>
      </c>
      <c r="S2686">
        <v>54.714444</v>
      </c>
      <c r="T2686">
        <v>0</v>
      </c>
      <c r="U2686">
        <v>0</v>
      </c>
    </row>
    <row r="2687" spans="1:21" x14ac:dyDescent="0.25">
      <c r="A2687" t="s">
        <v>10376</v>
      </c>
      <c r="B2687">
        <v>1</v>
      </c>
      <c r="C2687" t="s">
        <v>79</v>
      </c>
      <c r="D2687" t="s">
        <v>123</v>
      </c>
      <c r="E2687" t="s">
        <v>10377</v>
      </c>
      <c r="F2687" t="s">
        <v>2590</v>
      </c>
      <c r="G2687" t="s">
        <v>71</v>
      </c>
      <c r="H2687" t="s">
        <v>136</v>
      </c>
      <c r="I2687" t="s">
        <v>22</v>
      </c>
      <c r="J2687" t="s">
        <v>131</v>
      </c>
      <c r="K2687" t="s">
        <v>10378</v>
      </c>
      <c r="L2687" t="s">
        <v>10379</v>
      </c>
      <c r="M2687">
        <v>0.64333333299999995</v>
      </c>
      <c r="N2687">
        <v>0</v>
      </c>
      <c r="O2687">
        <v>122</v>
      </c>
      <c r="P2687">
        <v>0</v>
      </c>
      <c r="Q2687">
        <v>0</v>
      </c>
      <c r="R2687">
        <v>0</v>
      </c>
      <c r="S2687">
        <v>78.486666999999997</v>
      </c>
      <c r="T2687">
        <v>0</v>
      </c>
      <c r="U2687">
        <v>0</v>
      </c>
    </row>
    <row r="2688" spans="1:21" x14ac:dyDescent="0.25">
      <c r="A2688" t="s">
        <v>10380</v>
      </c>
      <c r="B2688">
        <v>1</v>
      </c>
      <c r="C2688" t="s">
        <v>78</v>
      </c>
      <c r="D2688" t="s">
        <v>94</v>
      </c>
      <c r="E2688" t="s">
        <v>10381</v>
      </c>
      <c r="F2688" t="s">
        <v>892</v>
      </c>
      <c r="G2688" t="s">
        <v>71</v>
      </c>
      <c r="H2688" t="s">
        <v>136</v>
      </c>
      <c r="I2688" t="s">
        <v>22</v>
      </c>
      <c r="J2688" t="s">
        <v>131</v>
      </c>
      <c r="K2688" t="s">
        <v>10382</v>
      </c>
      <c r="L2688" t="s">
        <v>10383</v>
      </c>
      <c r="M2688">
        <v>0.29472388799999999</v>
      </c>
      <c r="N2688">
        <v>0</v>
      </c>
      <c r="O2688">
        <v>95</v>
      </c>
      <c r="P2688">
        <v>0</v>
      </c>
      <c r="Q2688">
        <v>0</v>
      </c>
      <c r="R2688">
        <v>0</v>
      </c>
      <c r="S2688">
        <v>27.998768999999999</v>
      </c>
      <c r="T2688">
        <v>0</v>
      </c>
      <c r="U2688">
        <v>0</v>
      </c>
    </row>
    <row r="2689" spans="1:21" x14ac:dyDescent="0.25">
      <c r="A2689" t="s">
        <v>10384</v>
      </c>
      <c r="B2689">
        <v>1</v>
      </c>
      <c r="C2689" t="s">
        <v>78</v>
      </c>
      <c r="D2689" t="s">
        <v>94</v>
      </c>
      <c r="E2689" t="s">
        <v>10385</v>
      </c>
      <c r="F2689" t="s">
        <v>313</v>
      </c>
      <c r="G2689" t="s">
        <v>71</v>
      </c>
      <c r="H2689" t="s">
        <v>136</v>
      </c>
      <c r="I2689" t="s">
        <v>22</v>
      </c>
      <c r="J2689" t="s">
        <v>131</v>
      </c>
      <c r="K2689" t="s">
        <v>10386</v>
      </c>
      <c r="L2689" t="s">
        <v>10387</v>
      </c>
      <c r="M2689">
        <v>1.096944444</v>
      </c>
      <c r="N2689">
        <v>0</v>
      </c>
      <c r="O2689">
        <v>20</v>
      </c>
      <c r="P2689">
        <v>0</v>
      </c>
      <c r="Q2689">
        <v>0</v>
      </c>
      <c r="R2689">
        <v>0</v>
      </c>
      <c r="S2689">
        <v>21.938889</v>
      </c>
      <c r="T2689">
        <v>0</v>
      </c>
      <c r="U2689">
        <v>0</v>
      </c>
    </row>
    <row r="2690" spans="1:21" x14ac:dyDescent="0.25">
      <c r="A2690" t="s">
        <v>10388</v>
      </c>
      <c r="B2690">
        <v>1</v>
      </c>
      <c r="C2690" t="s">
        <v>78</v>
      </c>
      <c r="D2690" t="s">
        <v>94</v>
      </c>
      <c r="E2690" t="s">
        <v>10389</v>
      </c>
      <c r="F2690" t="s">
        <v>847</v>
      </c>
      <c r="G2690" t="s">
        <v>71</v>
      </c>
      <c r="H2690" t="s">
        <v>136</v>
      </c>
      <c r="I2690" t="s">
        <v>22</v>
      </c>
      <c r="J2690" t="s">
        <v>131</v>
      </c>
      <c r="K2690" t="s">
        <v>10390</v>
      </c>
      <c r="L2690" t="s">
        <v>10391</v>
      </c>
      <c r="M2690">
        <v>2.4838888880000001</v>
      </c>
      <c r="N2690">
        <v>0</v>
      </c>
      <c r="O2690">
        <v>8</v>
      </c>
      <c r="P2690">
        <v>0</v>
      </c>
      <c r="Q2690">
        <v>0</v>
      </c>
      <c r="R2690">
        <v>0</v>
      </c>
      <c r="S2690">
        <v>19.871110999999999</v>
      </c>
      <c r="T2690">
        <v>0</v>
      </c>
      <c r="U2690">
        <v>0</v>
      </c>
    </row>
    <row r="2691" spans="1:21" x14ac:dyDescent="0.25">
      <c r="A2691" t="s">
        <v>10392</v>
      </c>
      <c r="B2691">
        <v>1</v>
      </c>
      <c r="C2691" t="s">
        <v>79</v>
      </c>
      <c r="D2691" t="s">
        <v>124</v>
      </c>
      <c r="E2691" t="s">
        <v>10393</v>
      </c>
      <c r="F2691" t="s">
        <v>780</v>
      </c>
      <c r="G2691" t="s">
        <v>71</v>
      </c>
      <c r="H2691" t="s">
        <v>136</v>
      </c>
      <c r="I2691" t="s">
        <v>22</v>
      </c>
      <c r="J2691" t="s">
        <v>131</v>
      </c>
      <c r="K2691" t="s">
        <v>10394</v>
      </c>
      <c r="L2691" t="s">
        <v>10395</v>
      </c>
      <c r="M2691">
        <v>0.271666666</v>
      </c>
      <c r="N2691">
        <v>0</v>
      </c>
      <c r="O2691">
        <v>355</v>
      </c>
      <c r="P2691">
        <v>0</v>
      </c>
      <c r="Q2691">
        <v>0</v>
      </c>
      <c r="R2691">
        <v>0</v>
      </c>
      <c r="S2691">
        <v>96.441665999999998</v>
      </c>
      <c r="T2691">
        <v>0</v>
      </c>
      <c r="U2691">
        <v>0</v>
      </c>
    </row>
    <row r="2692" spans="1:21" x14ac:dyDescent="0.25">
      <c r="A2692" t="s">
        <v>10396</v>
      </c>
      <c r="B2692">
        <v>1</v>
      </c>
      <c r="C2692" t="s">
        <v>79</v>
      </c>
      <c r="D2692" t="s">
        <v>124</v>
      </c>
      <c r="E2692" t="s">
        <v>10397</v>
      </c>
      <c r="F2692" t="s">
        <v>231</v>
      </c>
      <c r="G2692" t="s">
        <v>71</v>
      </c>
      <c r="H2692" t="s">
        <v>136</v>
      </c>
      <c r="I2692" t="s">
        <v>22</v>
      </c>
      <c r="J2692" t="s">
        <v>131</v>
      </c>
      <c r="K2692" t="s">
        <v>10398</v>
      </c>
      <c r="L2692" t="s">
        <v>10399</v>
      </c>
      <c r="M2692">
        <v>2.3088888879999998</v>
      </c>
      <c r="N2692">
        <v>0</v>
      </c>
      <c r="O2692">
        <v>4</v>
      </c>
      <c r="P2692">
        <v>0</v>
      </c>
      <c r="Q2692">
        <v>0</v>
      </c>
      <c r="R2692">
        <v>0</v>
      </c>
      <c r="S2692">
        <v>9.2355560000000008</v>
      </c>
      <c r="T2692">
        <v>0</v>
      </c>
      <c r="U2692">
        <v>0</v>
      </c>
    </row>
    <row r="2693" spans="1:21" x14ac:dyDescent="0.25">
      <c r="A2693" t="s">
        <v>10400</v>
      </c>
      <c r="B2693">
        <v>1</v>
      </c>
      <c r="C2693" t="s">
        <v>78</v>
      </c>
      <c r="D2693" t="s">
        <v>94</v>
      </c>
      <c r="E2693" t="s">
        <v>10401</v>
      </c>
      <c r="F2693" t="s">
        <v>847</v>
      </c>
      <c r="G2693" t="s">
        <v>71</v>
      </c>
      <c r="H2693" t="s">
        <v>136</v>
      </c>
      <c r="I2693" t="s">
        <v>22</v>
      </c>
      <c r="J2693" t="s">
        <v>131</v>
      </c>
      <c r="K2693" t="s">
        <v>10402</v>
      </c>
      <c r="L2693" t="s">
        <v>10403</v>
      </c>
      <c r="M2693">
        <v>8.9902777769999993</v>
      </c>
      <c r="N2693">
        <v>0</v>
      </c>
      <c r="O2693">
        <v>1</v>
      </c>
      <c r="P2693">
        <v>0</v>
      </c>
      <c r="Q2693">
        <v>0</v>
      </c>
      <c r="R2693">
        <v>0</v>
      </c>
      <c r="S2693">
        <v>8.990278</v>
      </c>
      <c r="T2693">
        <v>0</v>
      </c>
      <c r="U2693">
        <v>0</v>
      </c>
    </row>
    <row r="2694" spans="1:21" x14ac:dyDescent="0.25">
      <c r="A2694" t="s">
        <v>10404</v>
      </c>
      <c r="B2694">
        <v>1</v>
      </c>
      <c r="C2694" t="s">
        <v>79</v>
      </c>
      <c r="D2694" t="s">
        <v>124</v>
      </c>
      <c r="E2694" t="s">
        <v>7518</v>
      </c>
      <c r="F2694" t="s">
        <v>2590</v>
      </c>
      <c r="G2694" t="s">
        <v>71</v>
      </c>
      <c r="H2694" t="s">
        <v>136</v>
      </c>
      <c r="I2694" t="s">
        <v>22</v>
      </c>
      <c r="J2694" t="s">
        <v>131</v>
      </c>
      <c r="K2694" t="s">
        <v>10405</v>
      </c>
      <c r="L2694" t="s">
        <v>10406</v>
      </c>
      <c r="M2694">
        <v>0.50666666599999999</v>
      </c>
      <c r="N2694">
        <v>0</v>
      </c>
      <c r="O2694">
        <v>83</v>
      </c>
      <c r="P2694">
        <v>0</v>
      </c>
      <c r="Q2694">
        <v>0</v>
      </c>
      <c r="R2694">
        <v>0</v>
      </c>
      <c r="S2694">
        <v>42.053333000000002</v>
      </c>
      <c r="T2694">
        <v>0</v>
      </c>
      <c r="U2694">
        <v>0</v>
      </c>
    </row>
    <row r="2695" spans="1:21" x14ac:dyDescent="0.25">
      <c r="A2695" t="s">
        <v>10407</v>
      </c>
      <c r="B2695">
        <v>1</v>
      </c>
      <c r="C2695" t="s">
        <v>78</v>
      </c>
      <c r="D2695" t="s">
        <v>81</v>
      </c>
      <c r="E2695" t="s">
        <v>10408</v>
      </c>
      <c r="F2695" t="s">
        <v>780</v>
      </c>
      <c r="G2695" t="s">
        <v>71</v>
      </c>
      <c r="H2695" t="s">
        <v>136</v>
      </c>
      <c r="I2695" t="s">
        <v>22</v>
      </c>
      <c r="J2695" t="s">
        <v>131</v>
      </c>
      <c r="K2695" t="s">
        <v>10409</v>
      </c>
      <c r="L2695" t="s">
        <v>10410</v>
      </c>
      <c r="M2695">
        <v>0.75666666599999999</v>
      </c>
      <c r="N2695">
        <v>0</v>
      </c>
      <c r="O2695">
        <v>134</v>
      </c>
      <c r="P2695">
        <v>0</v>
      </c>
      <c r="Q2695">
        <v>0</v>
      </c>
      <c r="R2695">
        <v>0</v>
      </c>
      <c r="S2695">
        <v>101.393333</v>
      </c>
      <c r="T2695">
        <v>0</v>
      </c>
      <c r="U2695">
        <v>0</v>
      </c>
    </row>
    <row r="2696" spans="1:21" x14ac:dyDescent="0.25">
      <c r="A2696" t="s">
        <v>10411</v>
      </c>
      <c r="B2696">
        <v>1</v>
      </c>
      <c r="C2696" t="s">
        <v>78</v>
      </c>
      <c r="D2696" t="s">
        <v>80</v>
      </c>
      <c r="E2696" t="s">
        <v>10412</v>
      </c>
      <c r="F2696" t="s">
        <v>231</v>
      </c>
      <c r="G2696" t="s">
        <v>71</v>
      </c>
      <c r="H2696" t="s">
        <v>136</v>
      </c>
      <c r="I2696" t="s">
        <v>22</v>
      </c>
      <c r="J2696" t="s">
        <v>131</v>
      </c>
      <c r="K2696" t="s">
        <v>10413</v>
      </c>
      <c r="L2696" t="s">
        <v>10414</v>
      </c>
      <c r="M2696">
        <v>0.98194444400000003</v>
      </c>
      <c r="N2696">
        <v>0</v>
      </c>
      <c r="O2696">
        <v>9</v>
      </c>
      <c r="P2696">
        <v>0</v>
      </c>
      <c r="Q2696">
        <v>0</v>
      </c>
      <c r="R2696">
        <v>0</v>
      </c>
      <c r="S2696">
        <v>8.8375000000000004</v>
      </c>
      <c r="T2696">
        <v>0</v>
      </c>
      <c r="U2696">
        <v>0</v>
      </c>
    </row>
    <row r="2697" spans="1:21" x14ac:dyDescent="0.25">
      <c r="A2697" t="s">
        <v>10415</v>
      </c>
      <c r="B2697">
        <v>1</v>
      </c>
      <c r="C2697" t="s">
        <v>78</v>
      </c>
      <c r="D2697" t="s">
        <v>80</v>
      </c>
      <c r="E2697" t="s">
        <v>10416</v>
      </c>
      <c r="F2697" t="s">
        <v>231</v>
      </c>
      <c r="G2697" t="s">
        <v>71</v>
      </c>
      <c r="H2697" t="s">
        <v>136</v>
      </c>
      <c r="I2697" t="s">
        <v>22</v>
      </c>
      <c r="J2697" t="s">
        <v>131</v>
      </c>
      <c r="K2697" t="s">
        <v>10417</v>
      </c>
      <c r="L2697" t="s">
        <v>10418</v>
      </c>
      <c r="M2697">
        <v>1.0480555549999999</v>
      </c>
      <c r="N2697">
        <v>0</v>
      </c>
      <c r="O2697">
        <v>1</v>
      </c>
      <c r="P2697">
        <v>0</v>
      </c>
      <c r="Q2697">
        <v>0</v>
      </c>
      <c r="R2697">
        <v>0</v>
      </c>
      <c r="S2697">
        <v>1.0480560000000001</v>
      </c>
      <c r="T2697">
        <v>0</v>
      </c>
      <c r="U2697">
        <v>0</v>
      </c>
    </row>
    <row r="2698" spans="1:21" x14ac:dyDescent="0.25">
      <c r="A2698" t="s">
        <v>10419</v>
      </c>
      <c r="B2698">
        <v>1</v>
      </c>
      <c r="C2698" t="s">
        <v>78</v>
      </c>
      <c r="D2698" t="s">
        <v>88</v>
      </c>
      <c r="E2698" t="s">
        <v>10420</v>
      </c>
      <c r="F2698" t="s">
        <v>231</v>
      </c>
      <c r="G2698" t="s">
        <v>71</v>
      </c>
      <c r="H2698" t="s">
        <v>136</v>
      </c>
      <c r="I2698" t="s">
        <v>22</v>
      </c>
      <c r="J2698" t="s">
        <v>131</v>
      </c>
      <c r="K2698" t="s">
        <v>10421</v>
      </c>
      <c r="L2698" t="s">
        <v>244</v>
      </c>
      <c r="M2698">
        <v>2.010927777</v>
      </c>
      <c r="N2698">
        <v>0</v>
      </c>
      <c r="O2698">
        <v>115</v>
      </c>
      <c r="P2698">
        <v>0</v>
      </c>
      <c r="Q2698">
        <v>0</v>
      </c>
      <c r="R2698">
        <v>0</v>
      </c>
      <c r="S2698">
        <v>231.25669400000001</v>
      </c>
      <c r="T2698">
        <v>0</v>
      </c>
      <c r="U2698">
        <v>0</v>
      </c>
    </row>
    <row r="2699" spans="1:21" x14ac:dyDescent="0.25">
      <c r="A2699" t="s">
        <v>10422</v>
      </c>
      <c r="B2699">
        <v>1</v>
      </c>
      <c r="C2699" t="s">
        <v>78</v>
      </c>
      <c r="D2699" t="s">
        <v>88</v>
      </c>
      <c r="E2699" t="s">
        <v>10423</v>
      </c>
      <c r="F2699" t="s">
        <v>296</v>
      </c>
      <c r="G2699" t="s">
        <v>72</v>
      </c>
      <c r="H2699" t="s">
        <v>136</v>
      </c>
      <c r="I2699" t="s">
        <v>22</v>
      </c>
      <c r="J2699" t="s">
        <v>221</v>
      </c>
      <c r="K2699" t="s">
        <v>10424</v>
      </c>
      <c r="L2699" t="s">
        <v>10425</v>
      </c>
      <c r="M2699">
        <v>4.6358333329999999</v>
      </c>
      <c r="N2699">
        <v>0</v>
      </c>
      <c r="O2699">
        <v>4285</v>
      </c>
      <c r="P2699">
        <v>0</v>
      </c>
      <c r="Q2699">
        <v>1</v>
      </c>
      <c r="R2699">
        <v>0</v>
      </c>
      <c r="S2699">
        <v>19864.545832</v>
      </c>
      <c r="T2699">
        <v>0</v>
      </c>
      <c r="U2699">
        <v>4.6358329999999999</v>
      </c>
    </row>
    <row r="2700" spans="1:21" x14ac:dyDescent="0.25">
      <c r="A2700" t="s">
        <v>10426</v>
      </c>
      <c r="B2700">
        <v>1</v>
      </c>
      <c r="C2700" t="s">
        <v>78</v>
      </c>
      <c r="D2700" t="s">
        <v>88</v>
      </c>
      <c r="E2700" t="s">
        <v>10427</v>
      </c>
      <c r="F2700" t="s">
        <v>231</v>
      </c>
      <c r="G2700" t="s">
        <v>71</v>
      </c>
      <c r="H2700" t="s">
        <v>136</v>
      </c>
      <c r="I2700" t="s">
        <v>22</v>
      </c>
      <c r="J2700" t="s">
        <v>131</v>
      </c>
      <c r="K2700" t="s">
        <v>10428</v>
      </c>
      <c r="L2700" t="s">
        <v>10429</v>
      </c>
      <c r="M2700">
        <v>3.5027777769999999</v>
      </c>
      <c r="N2700">
        <v>0</v>
      </c>
      <c r="O2700">
        <v>1</v>
      </c>
      <c r="P2700">
        <v>0</v>
      </c>
      <c r="Q2700">
        <v>0</v>
      </c>
      <c r="R2700">
        <v>0</v>
      </c>
      <c r="S2700">
        <v>3.5027780000000002</v>
      </c>
      <c r="T2700">
        <v>0</v>
      </c>
      <c r="U2700">
        <v>0</v>
      </c>
    </row>
    <row r="2701" spans="1:21" x14ac:dyDescent="0.25">
      <c r="A2701" t="s">
        <v>10430</v>
      </c>
      <c r="B2701">
        <v>1</v>
      </c>
      <c r="C2701" t="s">
        <v>78</v>
      </c>
      <c r="D2701" t="s">
        <v>85</v>
      </c>
      <c r="E2701" t="s">
        <v>10431</v>
      </c>
      <c r="F2701" t="s">
        <v>934</v>
      </c>
      <c r="G2701" t="s">
        <v>71</v>
      </c>
      <c r="H2701" t="s">
        <v>136</v>
      </c>
      <c r="I2701" t="s">
        <v>22</v>
      </c>
      <c r="J2701" t="s">
        <v>131</v>
      </c>
      <c r="K2701" t="s">
        <v>10432</v>
      </c>
      <c r="L2701" t="s">
        <v>10433</v>
      </c>
      <c r="M2701">
        <v>1.07</v>
      </c>
      <c r="N2701">
        <v>0</v>
      </c>
      <c r="O2701">
        <v>1</v>
      </c>
      <c r="P2701">
        <v>0</v>
      </c>
      <c r="Q2701">
        <v>0</v>
      </c>
      <c r="R2701">
        <v>0</v>
      </c>
      <c r="S2701">
        <v>1.07</v>
      </c>
      <c r="T2701">
        <v>0</v>
      </c>
      <c r="U2701">
        <v>0</v>
      </c>
    </row>
    <row r="2702" spans="1:21" x14ac:dyDescent="0.25">
      <c r="A2702" t="s">
        <v>10434</v>
      </c>
      <c r="B2702">
        <v>1</v>
      </c>
      <c r="C2702" t="s">
        <v>78</v>
      </c>
      <c r="D2702" t="s">
        <v>94</v>
      </c>
      <c r="E2702" t="s">
        <v>10381</v>
      </c>
      <c r="F2702" t="s">
        <v>892</v>
      </c>
      <c r="G2702" t="s">
        <v>71</v>
      </c>
      <c r="H2702" t="s">
        <v>136</v>
      </c>
      <c r="I2702" t="s">
        <v>22</v>
      </c>
      <c r="J2702" t="s">
        <v>131</v>
      </c>
      <c r="K2702" t="s">
        <v>10435</v>
      </c>
      <c r="L2702" t="s">
        <v>10436</v>
      </c>
      <c r="M2702">
        <v>1.4738888880000001</v>
      </c>
      <c r="N2702">
        <v>0</v>
      </c>
      <c r="O2702">
        <v>95</v>
      </c>
      <c r="P2702">
        <v>0</v>
      </c>
      <c r="Q2702">
        <v>0</v>
      </c>
      <c r="R2702">
        <v>0</v>
      </c>
      <c r="S2702">
        <v>140.01944399999999</v>
      </c>
      <c r="T2702">
        <v>0</v>
      </c>
      <c r="U2702">
        <v>0</v>
      </c>
    </row>
    <row r="2703" spans="1:21" x14ac:dyDescent="0.25">
      <c r="A2703" t="s">
        <v>10437</v>
      </c>
      <c r="B2703">
        <v>1</v>
      </c>
      <c r="C2703" t="s">
        <v>78</v>
      </c>
      <c r="D2703" t="s">
        <v>80</v>
      </c>
      <c r="E2703" t="s">
        <v>10438</v>
      </c>
      <c r="F2703" t="s">
        <v>231</v>
      </c>
      <c r="G2703" t="s">
        <v>71</v>
      </c>
      <c r="H2703" t="s">
        <v>136</v>
      </c>
      <c r="I2703" t="s">
        <v>22</v>
      </c>
      <c r="J2703" t="s">
        <v>131</v>
      </c>
      <c r="K2703" t="s">
        <v>10439</v>
      </c>
      <c r="L2703" t="s">
        <v>10440</v>
      </c>
      <c r="M2703">
        <v>0.81083333300000004</v>
      </c>
      <c r="N2703">
        <v>0</v>
      </c>
      <c r="O2703">
        <v>1</v>
      </c>
      <c r="P2703">
        <v>0</v>
      </c>
      <c r="Q2703">
        <v>0</v>
      </c>
      <c r="R2703">
        <v>0</v>
      </c>
      <c r="S2703">
        <v>0.81083300000000003</v>
      </c>
      <c r="T2703">
        <v>0</v>
      </c>
      <c r="U2703">
        <v>0</v>
      </c>
    </row>
    <row r="2704" spans="1:21" x14ac:dyDescent="0.25">
      <c r="A2704" t="s">
        <v>10441</v>
      </c>
      <c r="B2704">
        <v>1</v>
      </c>
      <c r="C2704" t="s">
        <v>78</v>
      </c>
      <c r="D2704" t="s">
        <v>101</v>
      </c>
      <c r="E2704" t="s">
        <v>10442</v>
      </c>
      <c r="F2704" t="s">
        <v>10443</v>
      </c>
      <c r="G2704" t="s">
        <v>72</v>
      </c>
      <c r="H2704" t="s">
        <v>136</v>
      </c>
      <c r="I2704" t="s">
        <v>22</v>
      </c>
      <c r="J2704" t="s">
        <v>131</v>
      </c>
      <c r="K2704" t="s">
        <v>10444</v>
      </c>
      <c r="L2704" t="s">
        <v>10445</v>
      </c>
      <c r="M2704">
        <v>4.1619444440000004</v>
      </c>
      <c r="N2704">
        <v>0</v>
      </c>
      <c r="O2704">
        <v>2</v>
      </c>
      <c r="P2704">
        <v>0</v>
      </c>
      <c r="Q2704">
        <v>18</v>
      </c>
      <c r="R2704">
        <v>0</v>
      </c>
      <c r="S2704">
        <v>8.3238889999999994</v>
      </c>
      <c r="T2704">
        <v>0</v>
      </c>
      <c r="U2704">
        <v>74.915000000000006</v>
      </c>
    </row>
    <row r="2705" spans="1:21" x14ac:dyDescent="0.25">
      <c r="A2705" t="s">
        <v>10446</v>
      </c>
      <c r="B2705">
        <v>1</v>
      </c>
      <c r="C2705" t="s">
        <v>78</v>
      </c>
      <c r="D2705" t="s">
        <v>102</v>
      </c>
      <c r="E2705" t="s">
        <v>10447</v>
      </c>
      <c r="F2705" t="s">
        <v>231</v>
      </c>
      <c r="G2705" t="s">
        <v>71</v>
      </c>
      <c r="H2705" t="s">
        <v>136</v>
      </c>
      <c r="I2705" t="s">
        <v>22</v>
      </c>
      <c r="J2705" t="s">
        <v>131</v>
      </c>
      <c r="K2705" t="s">
        <v>10448</v>
      </c>
      <c r="L2705" t="s">
        <v>10449</v>
      </c>
      <c r="M2705">
        <v>1.6177777769999999</v>
      </c>
      <c r="N2705">
        <v>0</v>
      </c>
      <c r="O2705">
        <v>0</v>
      </c>
      <c r="P2705">
        <v>0</v>
      </c>
      <c r="Q2705">
        <v>1</v>
      </c>
      <c r="R2705">
        <v>0</v>
      </c>
      <c r="S2705">
        <v>0</v>
      </c>
      <c r="T2705">
        <v>0</v>
      </c>
      <c r="U2705">
        <v>1.6177779999999999</v>
      </c>
    </row>
    <row r="2706" spans="1:21" x14ac:dyDescent="0.25">
      <c r="A2706" t="s">
        <v>10450</v>
      </c>
      <c r="B2706">
        <v>1</v>
      </c>
      <c r="C2706" t="s">
        <v>78</v>
      </c>
      <c r="D2706" t="s">
        <v>81</v>
      </c>
      <c r="E2706" t="s">
        <v>10451</v>
      </c>
      <c r="F2706" t="s">
        <v>362</v>
      </c>
      <c r="G2706" t="s">
        <v>71</v>
      </c>
      <c r="H2706" t="s">
        <v>136</v>
      </c>
      <c r="I2706" t="s">
        <v>22</v>
      </c>
      <c r="J2706" t="s">
        <v>131</v>
      </c>
      <c r="K2706" t="s">
        <v>10452</v>
      </c>
      <c r="L2706" t="s">
        <v>10453</v>
      </c>
      <c r="M2706">
        <v>2.04</v>
      </c>
      <c r="N2706">
        <v>0</v>
      </c>
      <c r="O2706">
        <v>621</v>
      </c>
      <c r="P2706">
        <v>0</v>
      </c>
      <c r="Q2706">
        <v>0</v>
      </c>
      <c r="R2706">
        <v>0</v>
      </c>
      <c r="S2706">
        <v>1266.8399999999999</v>
      </c>
      <c r="T2706">
        <v>0</v>
      </c>
      <c r="U2706">
        <v>0</v>
      </c>
    </row>
    <row r="2707" spans="1:21" x14ac:dyDescent="0.25">
      <c r="A2707" t="s">
        <v>10454</v>
      </c>
      <c r="B2707">
        <v>1</v>
      </c>
      <c r="C2707" t="s">
        <v>78</v>
      </c>
      <c r="D2707" t="s">
        <v>98</v>
      </c>
      <c r="E2707" t="s">
        <v>10455</v>
      </c>
      <c r="F2707" t="s">
        <v>231</v>
      </c>
      <c r="G2707" t="s">
        <v>71</v>
      </c>
      <c r="H2707" t="s">
        <v>136</v>
      </c>
      <c r="I2707" t="s">
        <v>22</v>
      </c>
      <c r="J2707" t="s">
        <v>131</v>
      </c>
      <c r="K2707" t="s">
        <v>10456</v>
      </c>
      <c r="L2707" t="s">
        <v>10457</v>
      </c>
      <c r="M2707">
        <v>3.193333333</v>
      </c>
      <c r="N2707">
        <v>0</v>
      </c>
      <c r="O2707">
        <v>1</v>
      </c>
      <c r="P2707">
        <v>0</v>
      </c>
      <c r="Q2707">
        <v>0</v>
      </c>
      <c r="R2707">
        <v>0</v>
      </c>
      <c r="S2707">
        <v>3.193333</v>
      </c>
      <c r="T2707">
        <v>0</v>
      </c>
      <c r="U2707">
        <v>0</v>
      </c>
    </row>
    <row r="2708" spans="1:21" x14ac:dyDescent="0.25">
      <c r="A2708" t="s">
        <v>10458</v>
      </c>
      <c r="B2708">
        <v>1</v>
      </c>
      <c r="C2708" t="s">
        <v>78</v>
      </c>
      <c r="D2708" t="s">
        <v>98</v>
      </c>
      <c r="E2708" t="s">
        <v>10459</v>
      </c>
      <c r="F2708" t="s">
        <v>231</v>
      </c>
      <c r="G2708" t="s">
        <v>71</v>
      </c>
      <c r="H2708" t="s">
        <v>136</v>
      </c>
      <c r="I2708" t="s">
        <v>22</v>
      </c>
      <c r="J2708" t="s">
        <v>131</v>
      </c>
      <c r="K2708" t="s">
        <v>10460</v>
      </c>
      <c r="L2708" t="s">
        <v>10461</v>
      </c>
      <c r="M2708">
        <v>1.413333333</v>
      </c>
      <c r="N2708">
        <v>0</v>
      </c>
      <c r="O2708">
        <v>1</v>
      </c>
      <c r="P2708">
        <v>0</v>
      </c>
      <c r="Q2708">
        <v>0</v>
      </c>
      <c r="R2708">
        <v>0</v>
      </c>
      <c r="S2708">
        <v>1.413333</v>
      </c>
      <c r="T2708">
        <v>0</v>
      </c>
      <c r="U2708">
        <v>0</v>
      </c>
    </row>
    <row r="2709" spans="1:21" x14ac:dyDescent="0.25">
      <c r="A2709" t="s">
        <v>10462</v>
      </c>
      <c r="B2709">
        <v>1</v>
      </c>
      <c r="C2709" t="s">
        <v>78</v>
      </c>
      <c r="D2709" t="s">
        <v>98</v>
      </c>
      <c r="E2709" t="s">
        <v>10463</v>
      </c>
      <c r="F2709" t="s">
        <v>231</v>
      </c>
      <c r="G2709" t="s">
        <v>71</v>
      </c>
      <c r="H2709" t="s">
        <v>136</v>
      </c>
      <c r="I2709" t="s">
        <v>22</v>
      </c>
      <c r="J2709" t="s">
        <v>131</v>
      </c>
      <c r="K2709" t="s">
        <v>10464</v>
      </c>
      <c r="L2709" t="s">
        <v>10465</v>
      </c>
      <c r="M2709">
        <v>0.66500000000000004</v>
      </c>
      <c r="N2709">
        <v>0</v>
      </c>
      <c r="O2709">
        <v>2</v>
      </c>
      <c r="P2709">
        <v>0</v>
      </c>
      <c r="Q2709">
        <v>0</v>
      </c>
      <c r="R2709">
        <v>0</v>
      </c>
      <c r="S2709">
        <v>1.33</v>
      </c>
      <c r="T2709">
        <v>0</v>
      </c>
      <c r="U2709">
        <v>0</v>
      </c>
    </row>
    <row r="2710" spans="1:21" x14ac:dyDescent="0.25">
      <c r="A2710" t="s">
        <v>10466</v>
      </c>
      <c r="B2710">
        <v>1</v>
      </c>
      <c r="C2710" t="s">
        <v>79</v>
      </c>
      <c r="D2710" t="s">
        <v>124</v>
      </c>
      <c r="E2710" t="s">
        <v>10467</v>
      </c>
      <c r="F2710" t="s">
        <v>847</v>
      </c>
      <c r="G2710" t="s">
        <v>71</v>
      </c>
      <c r="H2710" t="s">
        <v>136</v>
      </c>
      <c r="I2710" t="s">
        <v>22</v>
      </c>
      <c r="J2710" t="s">
        <v>131</v>
      </c>
      <c r="K2710" t="s">
        <v>10468</v>
      </c>
      <c r="L2710" t="s">
        <v>10469</v>
      </c>
      <c r="M2710">
        <v>2.028611111</v>
      </c>
      <c r="N2710">
        <v>0</v>
      </c>
      <c r="O2710">
        <v>6</v>
      </c>
      <c r="P2710">
        <v>0</v>
      </c>
      <c r="Q2710">
        <v>0</v>
      </c>
      <c r="R2710">
        <v>0</v>
      </c>
      <c r="S2710">
        <v>12.171666999999999</v>
      </c>
      <c r="T2710">
        <v>0</v>
      </c>
      <c r="U2710">
        <v>0</v>
      </c>
    </row>
    <row r="2711" spans="1:21" x14ac:dyDescent="0.25">
      <c r="A2711" t="s">
        <v>10470</v>
      </c>
      <c r="B2711">
        <v>1</v>
      </c>
      <c r="C2711" t="s">
        <v>78</v>
      </c>
      <c r="D2711" t="s">
        <v>91</v>
      </c>
      <c r="E2711" t="s">
        <v>10471</v>
      </c>
      <c r="F2711" t="s">
        <v>231</v>
      </c>
      <c r="G2711" t="s">
        <v>71</v>
      </c>
      <c r="H2711" t="s">
        <v>136</v>
      </c>
      <c r="I2711" t="s">
        <v>22</v>
      </c>
      <c r="J2711" t="s">
        <v>131</v>
      </c>
      <c r="K2711" t="s">
        <v>10472</v>
      </c>
      <c r="L2711" t="s">
        <v>10473</v>
      </c>
      <c r="M2711">
        <v>618.65555555499998</v>
      </c>
      <c r="N2711">
        <v>0</v>
      </c>
      <c r="O2711">
        <v>1</v>
      </c>
      <c r="P2711">
        <v>0</v>
      </c>
      <c r="Q2711">
        <v>0</v>
      </c>
      <c r="R2711">
        <v>0</v>
      </c>
      <c r="S2711">
        <v>618.65555600000005</v>
      </c>
      <c r="T2711">
        <v>0</v>
      </c>
      <c r="U2711">
        <v>0</v>
      </c>
    </row>
    <row r="2712" spans="1:21" x14ac:dyDescent="0.25">
      <c r="A2712" t="s">
        <v>10474</v>
      </c>
      <c r="B2712">
        <v>1</v>
      </c>
      <c r="C2712" t="s">
        <v>78</v>
      </c>
      <c r="D2712" t="s">
        <v>88</v>
      </c>
      <c r="E2712" t="s">
        <v>10475</v>
      </c>
      <c r="F2712" t="s">
        <v>2590</v>
      </c>
      <c r="G2712" t="s">
        <v>71</v>
      </c>
      <c r="H2712" t="s">
        <v>136</v>
      </c>
      <c r="I2712" t="s">
        <v>22</v>
      </c>
      <c r="J2712" t="s">
        <v>131</v>
      </c>
      <c r="K2712" t="s">
        <v>10476</v>
      </c>
      <c r="L2712" t="s">
        <v>10477</v>
      </c>
      <c r="M2712">
        <v>0.93305555500000004</v>
      </c>
      <c r="N2712">
        <v>0</v>
      </c>
      <c r="O2712">
        <v>670</v>
      </c>
      <c r="P2712">
        <v>0</v>
      </c>
      <c r="Q2712">
        <v>0</v>
      </c>
      <c r="R2712">
        <v>0</v>
      </c>
      <c r="S2712">
        <v>625.14722200000006</v>
      </c>
      <c r="T2712">
        <v>0</v>
      </c>
      <c r="U2712">
        <v>0</v>
      </c>
    </row>
    <row r="2713" spans="1:21" x14ac:dyDescent="0.25">
      <c r="A2713" t="s">
        <v>10478</v>
      </c>
      <c r="B2713">
        <v>1</v>
      </c>
      <c r="C2713" t="s">
        <v>78</v>
      </c>
      <c r="D2713" t="s">
        <v>103</v>
      </c>
      <c r="E2713" t="s">
        <v>10479</v>
      </c>
      <c r="F2713" t="s">
        <v>780</v>
      </c>
      <c r="G2713" t="s">
        <v>71</v>
      </c>
      <c r="H2713" t="s">
        <v>136</v>
      </c>
      <c r="I2713" t="s">
        <v>22</v>
      </c>
      <c r="J2713" t="s">
        <v>131</v>
      </c>
      <c r="K2713" t="s">
        <v>10480</v>
      </c>
      <c r="L2713" t="s">
        <v>10481</v>
      </c>
      <c r="M2713">
        <v>0.47222222200000002</v>
      </c>
      <c r="N2713">
        <v>0</v>
      </c>
      <c r="O2713">
        <v>115</v>
      </c>
      <c r="P2713">
        <v>0</v>
      </c>
      <c r="Q2713">
        <v>0</v>
      </c>
      <c r="R2713">
        <v>0</v>
      </c>
      <c r="S2713">
        <v>54.305556000000003</v>
      </c>
      <c r="T2713">
        <v>0</v>
      </c>
      <c r="U2713">
        <v>0</v>
      </c>
    </row>
    <row r="2714" spans="1:21" x14ac:dyDescent="0.25">
      <c r="A2714" t="s">
        <v>10482</v>
      </c>
      <c r="B2714">
        <v>1</v>
      </c>
      <c r="C2714" t="s">
        <v>78</v>
      </c>
      <c r="D2714" t="s">
        <v>103</v>
      </c>
      <c r="E2714" t="s">
        <v>4350</v>
      </c>
      <c r="F2714" t="s">
        <v>892</v>
      </c>
      <c r="G2714" t="s">
        <v>71</v>
      </c>
      <c r="H2714" t="s">
        <v>136</v>
      </c>
      <c r="I2714" t="s">
        <v>22</v>
      </c>
      <c r="J2714" t="s">
        <v>131</v>
      </c>
      <c r="K2714" t="s">
        <v>10483</v>
      </c>
      <c r="L2714" t="s">
        <v>10484</v>
      </c>
      <c r="M2714">
        <v>0.47526277700000003</v>
      </c>
      <c r="N2714">
        <v>0</v>
      </c>
      <c r="O2714">
        <v>391</v>
      </c>
      <c r="P2714">
        <v>0</v>
      </c>
      <c r="Q2714">
        <v>0</v>
      </c>
      <c r="R2714">
        <v>0</v>
      </c>
      <c r="S2714">
        <v>185.82774599999999</v>
      </c>
      <c r="T2714">
        <v>0</v>
      </c>
      <c r="U2714">
        <v>0</v>
      </c>
    </row>
    <row r="2715" spans="1:21" x14ac:dyDescent="0.25">
      <c r="A2715" t="s">
        <v>10485</v>
      </c>
      <c r="B2715">
        <v>1</v>
      </c>
      <c r="C2715" t="s">
        <v>78</v>
      </c>
      <c r="D2715" t="s">
        <v>88</v>
      </c>
      <c r="E2715" t="s">
        <v>10486</v>
      </c>
      <c r="F2715" t="s">
        <v>231</v>
      </c>
      <c r="G2715" t="s">
        <v>71</v>
      </c>
      <c r="H2715" t="s">
        <v>136</v>
      </c>
      <c r="I2715" t="s">
        <v>22</v>
      </c>
      <c r="J2715" t="s">
        <v>131</v>
      </c>
      <c r="K2715" t="s">
        <v>10487</v>
      </c>
      <c r="L2715" t="s">
        <v>10488</v>
      </c>
      <c r="M2715">
        <v>0.58027777700000005</v>
      </c>
      <c r="N2715">
        <v>0</v>
      </c>
      <c r="O2715">
        <v>19</v>
      </c>
      <c r="P2715">
        <v>0</v>
      </c>
      <c r="Q2715">
        <v>0</v>
      </c>
      <c r="R2715">
        <v>0</v>
      </c>
      <c r="S2715">
        <v>11.025278</v>
      </c>
      <c r="T2715">
        <v>0</v>
      </c>
      <c r="U2715">
        <v>0</v>
      </c>
    </row>
    <row r="2716" spans="1:21" x14ac:dyDescent="0.25">
      <c r="A2716" t="s">
        <v>10489</v>
      </c>
      <c r="B2716">
        <v>1</v>
      </c>
      <c r="C2716" t="s">
        <v>78</v>
      </c>
      <c r="D2716" t="s">
        <v>81</v>
      </c>
      <c r="E2716" t="s">
        <v>10490</v>
      </c>
      <c r="F2716" t="s">
        <v>296</v>
      </c>
      <c r="G2716" t="s">
        <v>71</v>
      </c>
      <c r="H2716" t="s">
        <v>136</v>
      </c>
      <c r="I2716" t="s">
        <v>22</v>
      </c>
      <c r="J2716" t="s">
        <v>221</v>
      </c>
      <c r="K2716" t="s">
        <v>10491</v>
      </c>
      <c r="L2716" t="s">
        <v>10492</v>
      </c>
      <c r="M2716">
        <v>2.22906</v>
      </c>
      <c r="N2716">
        <v>0</v>
      </c>
      <c r="O2716">
        <v>461</v>
      </c>
      <c r="P2716">
        <v>0</v>
      </c>
      <c r="Q2716">
        <v>0</v>
      </c>
      <c r="R2716">
        <v>0</v>
      </c>
      <c r="S2716">
        <v>1027.5966599999999</v>
      </c>
      <c r="T2716">
        <v>0</v>
      </c>
      <c r="U2716">
        <v>0</v>
      </c>
    </row>
    <row r="2717" spans="1:21" x14ac:dyDescent="0.25">
      <c r="A2717" t="s">
        <v>10493</v>
      </c>
      <c r="B2717">
        <v>1</v>
      </c>
      <c r="C2717" t="s">
        <v>79</v>
      </c>
      <c r="D2717" t="s">
        <v>124</v>
      </c>
      <c r="E2717" t="s">
        <v>10467</v>
      </c>
      <c r="F2717" t="s">
        <v>847</v>
      </c>
      <c r="G2717" t="s">
        <v>71</v>
      </c>
      <c r="H2717" t="s">
        <v>136</v>
      </c>
      <c r="I2717" t="s">
        <v>22</v>
      </c>
      <c r="J2717" t="s">
        <v>131</v>
      </c>
      <c r="K2717" t="s">
        <v>10494</v>
      </c>
      <c r="L2717" t="s">
        <v>10495</v>
      </c>
      <c r="M2717">
        <v>1.552777777</v>
      </c>
      <c r="N2717">
        <v>0</v>
      </c>
      <c r="O2717">
        <v>6</v>
      </c>
      <c r="P2717">
        <v>0</v>
      </c>
      <c r="Q2717">
        <v>0</v>
      </c>
      <c r="R2717">
        <v>0</v>
      </c>
      <c r="S2717">
        <v>9.3166670000000007</v>
      </c>
      <c r="T2717">
        <v>0</v>
      </c>
      <c r="U2717">
        <v>0</v>
      </c>
    </row>
    <row r="2718" spans="1:21" x14ac:dyDescent="0.25">
      <c r="A2718" t="s">
        <v>10496</v>
      </c>
      <c r="B2718">
        <v>1</v>
      </c>
      <c r="C2718" t="s">
        <v>78</v>
      </c>
      <c r="D2718" t="s">
        <v>81</v>
      </c>
      <c r="E2718" t="s">
        <v>10497</v>
      </c>
      <c r="F2718" t="s">
        <v>2201</v>
      </c>
      <c r="G2718" t="s">
        <v>71</v>
      </c>
      <c r="H2718" t="s">
        <v>136</v>
      </c>
      <c r="I2718" t="s">
        <v>22</v>
      </c>
      <c r="J2718" t="s">
        <v>221</v>
      </c>
      <c r="K2718" t="s">
        <v>10498</v>
      </c>
      <c r="L2718" t="s">
        <v>10499</v>
      </c>
      <c r="M2718">
        <v>1.0886111110000001</v>
      </c>
      <c r="N2718">
        <v>0</v>
      </c>
      <c r="O2718">
        <v>539</v>
      </c>
      <c r="P2718">
        <v>0</v>
      </c>
      <c r="Q2718">
        <v>0</v>
      </c>
      <c r="R2718">
        <v>0</v>
      </c>
      <c r="S2718">
        <v>586.76138900000001</v>
      </c>
      <c r="T2718">
        <v>0</v>
      </c>
      <c r="U2718">
        <v>0</v>
      </c>
    </row>
    <row r="2719" spans="1:21" x14ac:dyDescent="0.25">
      <c r="A2719" t="s">
        <v>10500</v>
      </c>
      <c r="B2719">
        <v>1</v>
      </c>
      <c r="C2719" t="s">
        <v>79</v>
      </c>
      <c r="D2719" t="s">
        <v>124</v>
      </c>
      <c r="E2719" t="s">
        <v>10501</v>
      </c>
      <c r="F2719" t="s">
        <v>231</v>
      </c>
      <c r="G2719" t="s">
        <v>71</v>
      </c>
      <c r="H2719" t="s">
        <v>136</v>
      </c>
      <c r="I2719" t="s">
        <v>22</v>
      </c>
      <c r="J2719" t="s">
        <v>131</v>
      </c>
      <c r="K2719" t="s">
        <v>10502</v>
      </c>
      <c r="L2719" t="s">
        <v>10503</v>
      </c>
      <c r="M2719">
        <v>3.4541666659999999</v>
      </c>
      <c r="N2719">
        <v>0</v>
      </c>
      <c r="O2719">
        <v>3</v>
      </c>
      <c r="P2719">
        <v>0</v>
      </c>
      <c r="Q2719">
        <v>0</v>
      </c>
      <c r="R2719">
        <v>0</v>
      </c>
      <c r="S2719">
        <v>10.362500000000001</v>
      </c>
      <c r="T2719">
        <v>0</v>
      </c>
      <c r="U2719">
        <v>0</v>
      </c>
    </row>
    <row r="2720" spans="1:21" x14ac:dyDescent="0.25">
      <c r="A2720" t="s">
        <v>10504</v>
      </c>
      <c r="B2720">
        <v>1</v>
      </c>
      <c r="C2720" t="s">
        <v>78</v>
      </c>
      <c r="D2720" t="s">
        <v>99</v>
      </c>
      <c r="E2720" t="s">
        <v>2926</v>
      </c>
      <c r="F2720" t="s">
        <v>166</v>
      </c>
      <c r="G2720" t="s">
        <v>72</v>
      </c>
      <c r="H2720" t="s">
        <v>136</v>
      </c>
      <c r="I2720" t="s">
        <v>22</v>
      </c>
      <c r="J2720" t="s">
        <v>131</v>
      </c>
      <c r="K2720" t="s">
        <v>10505</v>
      </c>
      <c r="L2720" t="s">
        <v>10506</v>
      </c>
      <c r="M2720">
        <v>0.59127861100000001</v>
      </c>
      <c r="N2720">
        <v>5</v>
      </c>
      <c r="O2720">
        <v>2309</v>
      </c>
      <c r="P2720">
        <v>71</v>
      </c>
      <c r="Q2720">
        <v>639</v>
      </c>
      <c r="R2720">
        <v>2.9563929999999998</v>
      </c>
      <c r="S2720">
        <v>1365.2623129999999</v>
      </c>
      <c r="T2720">
        <v>41.980781</v>
      </c>
      <c r="U2720">
        <v>377.82703199999997</v>
      </c>
    </row>
    <row r="2721" spans="1:21" x14ac:dyDescent="0.25">
      <c r="A2721" t="s">
        <v>10507</v>
      </c>
      <c r="B2721">
        <v>1</v>
      </c>
      <c r="C2721" t="s">
        <v>78</v>
      </c>
      <c r="D2721" t="s">
        <v>94</v>
      </c>
      <c r="E2721" t="s">
        <v>10508</v>
      </c>
      <c r="F2721" t="s">
        <v>1150</v>
      </c>
      <c r="G2721" t="s">
        <v>71</v>
      </c>
      <c r="H2721" t="s">
        <v>136</v>
      </c>
      <c r="I2721" t="s">
        <v>22</v>
      </c>
      <c r="J2721" t="s">
        <v>131</v>
      </c>
      <c r="K2721" t="s">
        <v>10509</v>
      </c>
      <c r="L2721" t="s">
        <v>10510</v>
      </c>
      <c r="M2721">
        <v>1.6147222219999999</v>
      </c>
      <c r="N2721">
        <v>0</v>
      </c>
      <c r="O2721">
        <v>25</v>
      </c>
      <c r="P2721">
        <v>0</v>
      </c>
      <c r="Q2721">
        <v>0</v>
      </c>
      <c r="R2721">
        <v>0</v>
      </c>
      <c r="S2721">
        <v>40.368056000000003</v>
      </c>
      <c r="T2721">
        <v>0</v>
      </c>
      <c r="U2721">
        <v>0</v>
      </c>
    </row>
    <row r="2722" spans="1:21" x14ac:dyDescent="0.25">
      <c r="A2722" t="s">
        <v>10511</v>
      </c>
      <c r="B2722">
        <v>1</v>
      </c>
      <c r="C2722" t="s">
        <v>78</v>
      </c>
      <c r="D2722" t="s">
        <v>96</v>
      </c>
      <c r="E2722" t="s">
        <v>10512</v>
      </c>
      <c r="F2722" t="s">
        <v>231</v>
      </c>
      <c r="G2722" t="s">
        <v>71</v>
      </c>
      <c r="H2722" t="s">
        <v>136</v>
      </c>
      <c r="I2722" t="s">
        <v>22</v>
      </c>
      <c r="J2722" t="s">
        <v>131</v>
      </c>
      <c r="K2722" t="s">
        <v>10513</v>
      </c>
      <c r="L2722" t="s">
        <v>10514</v>
      </c>
      <c r="M2722">
        <v>0.25916666599999999</v>
      </c>
      <c r="N2722">
        <v>0</v>
      </c>
      <c r="O2722">
        <v>2</v>
      </c>
      <c r="P2722">
        <v>0</v>
      </c>
      <c r="Q2722">
        <v>0</v>
      </c>
      <c r="R2722">
        <v>0</v>
      </c>
      <c r="S2722">
        <v>0.51833300000000004</v>
      </c>
      <c r="T2722">
        <v>0</v>
      </c>
      <c r="U2722">
        <v>0</v>
      </c>
    </row>
    <row r="2723" spans="1:21" x14ac:dyDescent="0.25">
      <c r="A2723" t="s">
        <v>10515</v>
      </c>
      <c r="B2723">
        <v>1</v>
      </c>
      <c r="C2723" t="s">
        <v>78</v>
      </c>
      <c r="D2723" t="s">
        <v>96</v>
      </c>
      <c r="E2723" t="s">
        <v>10516</v>
      </c>
      <c r="F2723" t="s">
        <v>231</v>
      </c>
      <c r="G2723" t="s">
        <v>71</v>
      </c>
      <c r="H2723" t="s">
        <v>136</v>
      </c>
      <c r="I2723" t="s">
        <v>22</v>
      </c>
      <c r="J2723" t="s">
        <v>131</v>
      </c>
      <c r="K2723" t="s">
        <v>10517</v>
      </c>
      <c r="L2723" t="s">
        <v>10518</v>
      </c>
      <c r="M2723">
        <v>1.623611111</v>
      </c>
      <c r="N2723">
        <v>0</v>
      </c>
      <c r="O2723">
        <v>3</v>
      </c>
      <c r="P2723">
        <v>0</v>
      </c>
      <c r="Q2723">
        <v>0</v>
      </c>
      <c r="R2723">
        <v>0</v>
      </c>
      <c r="S2723">
        <v>4.8708330000000002</v>
      </c>
      <c r="T2723">
        <v>0</v>
      </c>
      <c r="U2723">
        <v>0</v>
      </c>
    </row>
    <row r="2724" spans="1:21" x14ac:dyDescent="0.25">
      <c r="A2724" t="s">
        <v>10519</v>
      </c>
      <c r="B2724">
        <v>1</v>
      </c>
      <c r="C2724" t="s">
        <v>78</v>
      </c>
      <c r="D2724" t="s">
        <v>85</v>
      </c>
      <c r="E2724" t="s">
        <v>10520</v>
      </c>
      <c r="F2724" t="s">
        <v>1685</v>
      </c>
      <c r="G2724" t="s">
        <v>71</v>
      </c>
      <c r="H2724" t="s">
        <v>136</v>
      </c>
      <c r="I2724" t="s">
        <v>22</v>
      </c>
      <c r="J2724" t="s">
        <v>131</v>
      </c>
      <c r="K2724" t="s">
        <v>10521</v>
      </c>
      <c r="L2724" t="s">
        <v>10522</v>
      </c>
      <c r="M2724">
        <v>0.83194444400000001</v>
      </c>
      <c r="N2724">
        <v>0</v>
      </c>
      <c r="O2724">
        <v>16</v>
      </c>
      <c r="P2724">
        <v>0</v>
      </c>
      <c r="Q2724">
        <v>0</v>
      </c>
      <c r="R2724">
        <v>0</v>
      </c>
      <c r="S2724">
        <v>13.311111</v>
      </c>
      <c r="T2724">
        <v>0</v>
      </c>
      <c r="U2724">
        <v>0</v>
      </c>
    </row>
    <row r="2725" spans="1:21" x14ac:dyDescent="0.25">
      <c r="A2725" t="s">
        <v>10523</v>
      </c>
      <c r="B2725">
        <v>1</v>
      </c>
      <c r="C2725" t="s">
        <v>78</v>
      </c>
      <c r="D2725" t="s">
        <v>80</v>
      </c>
      <c r="E2725" t="s">
        <v>10357</v>
      </c>
      <c r="F2725">
        <v>3</v>
      </c>
      <c r="G2725" t="s">
        <v>72</v>
      </c>
      <c r="H2725" t="s">
        <v>136</v>
      </c>
      <c r="I2725" t="s">
        <v>22</v>
      </c>
      <c r="J2725" t="s">
        <v>131</v>
      </c>
      <c r="K2725" t="s">
        <v>10524</v>
      </c>
      <c r="L2725" t="s">
        <v>10525</v>
      </c>
      <c r="M2725">
        <v>0.25805555499999999</v>
      </c>
      <c r="N2725">
        <v>0</v>
      </c>
      <c r="O2725">
        <v>386</v>
      </c>
      <c r="P2725">
        <v>0</v>
      </c>
      <c r="Q2725">
        <v>0</v>
      </c>
      <c r="R2725">
        <v>0</v>
      </c>
      <c r="S2725">
        <v>99.609443999999996</v>
      </c>
      <c r="T2725">
        <v>0</v>
      </c>
      <c r="U2725">
        <v>0</v>
      </c>
    </row>
    <row r="2726" spans="1:21" x14ac:dyDescent="0.25">
      <c r="A2726" t="s">
        <v>10526</v>
      </c>
      <c r="B2726">
        <v>1</v>
      </c>
      <c r="C2726" t="s">
        <v>78</v>
      </c>
      <c r="D2726" t="s">
        <v>81</v>
      </c>
      <c r="E2726" t="s">
        <v>10527</v>
      </c>
      <c r="F2726" t="s">
        <v>313</v>
      </c>
      <c r="G2726" t="s">
        <v>71</v>
      </c>
      <c r="H2726" t="s">
        <v>136</v>
      </c>
      <c r="I2726" t="s">
        <v>22</v>
      </c>
      <c r="J2726" t="s">
        <v>131</v>
      </c>
      <c r="K2726" t="s">
        <v>10528</v>
      </c>
      <c r="L2726" t="s">
        <v>10529</v>
      </c>
      <c r="M2726">
        <v>0.49</v>
      </c>
      <c r="N2726">
        <v>0</v>
      </c>
      <c r="O2726">
        <v>110</v>
      </c>
      <c r="P2726">
        <v>0</v>
      </c>
      <c r="Q2726">
        <v>0</v>
      </c>
      <c r="R2726">
        <v>0</v>
      </c>
      <c r="S2726">
        <v>53.9</v>
      </c>
      <c r="T2726">
        <v>0</v>
      </c>
      <c r="U2726">
        <v>0</v>
      </c>
    </row>
    <row r="2727" spans="1:21" x14ac:dyDescent="0.25">
      <c r="A2727" t="s">
        <v>10530</v>
      </c>
      <c r="B2727">
        <v>1</v>
      </c>
      <c r="C2727" t="s">
        <v>78</v>
      </c>
      <c r="D2727" t="s">
        <v>81</v>
      </c>
      <c r="E2727" t="s">
        <v>10531</v>
      </c>
      <c r="F2727" t="s">
        <v>231</v>
      </c>
      <c r="G2727" t="s">
        <v>71</v>
      </c>
      <c r="H2727" t="s">
        <v>136</v>
      </c>
      <c r="I2727" t="s">
        <v>22</v>
      </c>
      <c r="J2727" t="s">
        <v>131</v>
      </c>
      <c r="K2727" t="s">
        <v>10532</v>
      </c>
      <c r="L2727" t="s">
        <v>10533</v>
      </c>
      <c r="M2727">
        <v>18.336111111000001</v>
      </c>
      <c r="N2727">
        <v>0</v>
      </c>
      <c r="O2727">
        <v>15</v>
      </c>
      <c r="P2727">
        <v>0</v>
      </c>
      <c r="Q2727">
        <v>0</v>
      </c>
      <c r="R2727">
        <v>0</v>
      </c>
      <c r="S2727">
        <v>275.04166700000002</v>
      </c>
      <c r="T2727">
        <v>0</v>
      </c>
      <c r="U2727">
        <v>0</v>
      </c>
    </row>
    <row r="2728" spans="1:21" x14ac:dyDescent="0.25">
      <c r="A2728" t="s">
        <v>10534</v>
      </c>
      <c r="B2728">
        <v>1</v>
      </c>
      <c r="C2728" t="s">
        <v>78</v>
      </c>
      <c r="D2728" t="s">
        <v>82</v>
      </c>
      <c r="E2728" t="s">
        <v>10535</v>
      </c>
      <c r="F2728" t="s">
        <v>531</v>
      </c>
      <c r="G2728" t="s">
        <v>72</v>
      </c>
      <c r="H2728" t="s">
        <v>136</v>
      </c>
      <c r="I2728" t="s">
        <v>22</v>
      </c>
      <c r="J2728" t="s">
        <v>131</v>
      </c>
      <c r="K2728" t="s">
        <v>10536</v>
      </c>
      <c r="L2728" t="s">
        <v>10537</v>
      </c>
      <c r="M2728">
        <v>3.3052777770000001</v>
      </c>
      <c r="N2728">
        <v>1</v>
      </c>
      <c r="O2728">
        <v>0</v>
      </c>
      <c r="P2728">
        <v>0</v>
      </c>
      <c r="Q2728">
        <v>0</v>
      </c>
      <c r="R2728">
        <v>3.3052779999999999</v>
      </c>
      <c r="S2728">
        <v>0</v>
      </c>
      <c r="T2728">
        <v>0</v>
      </c>
      <c r="U2728">
        <v>0</v>
      </c>
    </row>
    <row r="2729" spans="1:21" x14ac:dyDescent="0.25">
      <c r="A2729" t="s">
        <v>10538</v>
      </c>
      <c r="B2729">
        <v>1</v>
      </c>
      <c r="C2729" t="s">
        <v>78</v>
      </c>
      <c r="D2729" t="s">
        <v>81</v>
      </c>
      <c r="E2729" t="s">
        <v>10539</v>
      </c>
      <c r="F2729" t="s">
        <v>231</v>
      </c>
      <c r="G2729" t="s">
        <v>71</v>
      </c>
      <c r="H2729" t="s">
        <v>136</v>
      </c>
      <c r="I2729" t="s">
        <v>22</v>
      </c>
      <c r="J2729" t="s">
        <v>131</v>
      </c>
      <c r="K2729" t="s">
        <v>10540</v>
      </c>
      <c r="L2729" t="s">
        <v>10541</v>
      </c>
      <c r="M2729">
        <v>1.934722222</v>
      </c>
      <c r="N2729">
        <v>0</v>
      </c>
      <c r="O2729">
        <v>4</v>
      </c>
      <c r="P2729">
        <v>0</v>
      </c>
      <c r="Q2729">
        <v>0</v>
      </c>
      <c r="R2729">
        <v>0</v>
      </c>
      <c r="S2729">
        <v>7.7388890000000004</v>
      </c>
      <c r="T2729">
        <v>0</v>
      </c>
      <c r="U2729">
        <v>0</v>
      </c>
    </row>
    <row r="2730" spans="1:21" x14ac:dyDescent="0.25">
      <c r="A2730" t="s">
        <v>10542</v>
      </c>
      <c r="B2730">
        <v>1</v>
      </c>
      <c r="C2730" t="s">
        <v>78</v>
      </c>
      <c r="D2730" t="s">
        <v>81</v>
      </c>
      <c r="E2730" t="s">
        <v>10543</v>
      </c>
      <c r="F2730" t="s">
        <v>247</v>
      </c>
      <c r="G2730" t="s">
        <v>71</v>
      </c>
      <c r="H2730" t="s">
        <v>136</v>
      </c>
      <c r="I2730" t="s">
        <v>22</v>
      </c>
      <c r="J2730" t="s">
        <v>221</v>
      </c>
      <c r="K2730" t="s">
        <v>10544</v>
      </c>
      <c r="L2730" t="s">
        <v>10545</v>
      </c>
      <c r="M2730">
        <v>7.1802777769999997</v>
      </c>
      <c r="N2730">
        <v>0</v>
      </c>
      <c r="O2730">
        <v>315</v>
      </c>
      <c r="P2730">
        <v>0</v>
      </c>
      <c r="Q2730">
        <v>0</v>
      </c>
      <c r="R2730">
        <v>0</v>
      </c>
      <c r="S2730">
        <v>2261.7874999999999</v>
      </c>
      <c r="T2730">
        <v>0</v>
      </c>
      <c r="U2730">
        <v>0</v>
      </c>
    </row>
    <row r="2731" spans="1:21" x14ac:dyDescent="0.25">
      <c r="A2731" t="s">
        <v>10546</v>
      </c>
      <c r="B2731">
        <v>1</v>
      </c>
      <c r="C2731" t="s">
        <v>78</v>
      </c>
      <c r="D2731" t="s">
        <v>81</v>
      </c>
      <c r="E2731" t="s">
        <v>10547</v>
      </c>
      <c r="F2731" t="s">
        <v>531</v>
      </c>
      <c r="G2731" t="s">
        <v>72</v>
      </c>
      <c r="H2731" t="s">
        <v>136</v>
      </c>
      <c r="I2731" t="s">
        <v>22</v>
      </c>
      <c r="J2731" t="s">
        <v>131</v>
      </c>
      <c r="K2731" t="s">
        <v>10548</v>
      </c>
      <c r="L2731" t="s">
        <v>10549</v>
      </c>
      <c r="M2731">
        <v>0.92694444399999998</v>
      </c>
      <c r="N2731">
        <v>60</v>
      </c>
      <c r="O2731">
        <v>7485</v>
      </c>
      <c r="P2731">
        <v>0</v>
      </c>
      <c r="Q2731">
        <v>1</v>
      </c>
      <c r="R2731">
        <v>55.616667</v>
      </c>
      <c r="S2731">
        <v>6938.1791629999998</v>
      </c>
      <c r="T2731">
        <v>0</v>
      </c>
      <c r="U2731">
        <v>0.92694399999999999</v>
      </c>
    </row>
    <row r="2732" spans="1:21" x14ac:dyDescent="0.25">
      <c r="A2732" t="s">
        <v>10550</v>
      </c>
      <c r="B2732">
        <v>1</v>
      </c>
      <c r="C2732" t="s">
        <v>78</v>
      </c>
      <c r="D2732" t="s">
        <v>81</v>
      </c>
      <c r="E2732" t="s">
        <v>10551</v>
      </c>
      <c r="F2732" t="s">
        <v>231</v>
      </c>
      <c r="G2732" t="s">
        <v>71</v>
      </c>
      <c r="H2732" t="s">
        <v>136</v>
      </c>
      <c r="I2732" t="s">
        <v>22</v>
      </c>
      <c r="J2732" t="s">
        <v>131</v>
      </c>
      <c r="K2732" t="s">
        <v>10552</v>
      </c>
      <c r="L2732" t="s">
        <v>10553</v>
      </c>
      <c r="M2732">
        <v>0.61722222199999999</v>
      </c>
      <c r="N2732">
        <v>0</v>
      </c>
      <c r="O2732">
        <v>5</v>
      </c>
      <c r="P2732">
        <v>0</v>
      </c>
      <c r="Q2732">
        <v>0</v>
      </c>
      <c r="R2732">
        <v>0</v>
      </c>
      <c r="S2732">
        <v>3.0861109999999998</v>
      </c>
      <c r="T2732">
        <v>0</v>
      </c>
      <c r="U2732">
        <v>0</v>
      </c>
    </row>
    <row r="2733" spans="1:21" x14ac:dyDescent="0.25">
      <c r="A2733" t="s">
        <v>10554</v>
      </c>
      <c r="B2733">
        <v>1</v>
      </c>
      <c r="C2733" t="s">
        <v>78</v>
      </c>
      <c r="D2733" t="s">
        <v>102</v>
      </c>
      <c r="E2733" t="s">
        <v>10555</v>
      </c>
      <c r="F2733" t="s">
        <v>247</v>
      </c>
      <c r="G2733" t="s">
        <v>71</v>
      </c>
      <c r="H2733" t="s">
        <v>136</v>
      </c>
      <c r="I2733" t="s">
        <v>22</v>
      </c>
      <c r="J2733" t="s">
        <v>221</v>
      </c>
      <c r="K2733" t="s">
        <v>10556</v>
      </c>
      <c r="L2733" t="s">
        <v>10557</v>
      </c>
      <c r="M2733">
        <v>7.3635258329999997</v>
      </c>
      <c r="N2733">
        <v>0</v>
      </c>
      <c r="O2733">
        <v>712</v>
      </c>
      <c r="P2733">
        <v>0</v>
      </c>
      <c r="Q2733">
        <v>0</v>
      </c>
      <c r="R2733">
        <v>0</v>
      </c>
      <c r="S2733">
        <v>5242.8303930000002</v>
      </c>
      <c r="T2733">
        <v>0</v>
      </c>
      <c r="U2733">
        <v>0</v>
      </c>
    </row>
    <row r="2734" spans="1:21" x14ac:dyDescent="0.25">
      <c r="A2734" t="s">
        <v>10558</v>
      </c>
      <c r="B2734">
        <v>1</v>
      </c>
      <c r="C2734" t="s">
        <v>79</v>
      </c>
      <c r="D2734" t="s">
        <v>114</v>
      </c>
      <c r="E2734" t="s">
        <v>10559</v>
      </c>
      <c r="F2734" t="s">
        <v>313</v>
      </c>
      <c r="G2734" t="s">
        <v>71</v>
      </c>
      <c r="H2734" t="s">
        <v>136</v>
      </c>
      <c r="I2734" t="s">
        <v>22</v>
      </c>
      <c r="J2734" t="s">
        <v>131</v>
      </c>
      <c r="K2734" t="s">
        <v>10560</v>
      </c>
      <c r="L2734" t="s">
        <v>10561</v>
      </c>
      <c r="M2734">
        <v>2.807222222</v>
      </c>
      <c r="N2734">
        <v>0</v>
      </c>
      <c r="O2734">
        <v>84</v>
      </c>
      <c r="P2734">
        <v>0</v>
      </c>
      <c r="Q2734">
        <v>0</v>
      </c>
      <c r="R2734">
        <v>0</v>
      </c>
      <c r="S2734">
        <v>235.806667</v>
      </c>
      <c r="T2734">
        <v>0</v>
      </c>
      <c r="U2734">
        <v>0</v>
      </c>
    </row>
    <row r="2735" spans="1:21" x14ac:dyDescent="0.25">
      <c r="A2735" t="s">
        <v>10562</v>
      </c>
      <c r="B2735">
        <v>1</v>
      </c>
      <c r="C2735" t="s">
        <v>79</v>
      </c>
      <c r="D2735" t="s">
        <v>124</v>
      </c>
      <c r="E2735" t="s">
        <v>10563</v>
      </c>
      <c r="F2735" t="s">
        <v>231</v>
      </c>
      <c r="G2735" t="s">
        <v>71</v>
      </c>
      <c r="H2735" t="s">
        <v>136</v>
      </c>
      <c r="I2735" t="s">
        <v>22</v>
      </c>
      <c r="J2735" t="s">
        <v>131</v>
      </c>
      <c r="K2735" t="s">
        <v>10564</v>
      </c>
      <c r="L2735" t="s">
        <v>10565</v>
      </c>
      <c r="M2735">
        <v>0.61527777699999997</v>
      </c>
      <c r="N2735">
        <v>0</v>
      </c>
      <c r="O2735">
        <v>1</v>
      </c>
      <c r="P2735">
        <v>0</v>
      </c>
      <c r="Q2735">
        <v>0</v>
      </c>
      <c r="R2735">
        <v>0</v>
      </c>
      <c r="S2735">
        <v>0.61527799999999999</v>
      </c>
      <c r="T2735">
        <v>0</v>
      </c>
      <c r="U2735">
        <v>0</v>
      </c>
    </row>
    <row r="2736" spans="1:21" x14ac:dyDescent="0.25">
      <c r="A2736" t="s">
        <v>10566</v>
      </c>
      <c r="B2736">
        <v>1</v>
      </c>
      <c r="C2736" t="s">
        <v>78</v>
      </c>
      <c r="D2736" t="s">
        <v>98</v>
      </c>
      <c r="E2736" t="s">
        <v>10567</v>
      </c>
      <c r="F2736" t="s">
        <v>231</v>
      </c>
      <c r="G2736" t="s">
        <v>71</v>
      </c>
      <c r="H2736" t="s">
        <v>136</v>
      </c>
      <c r="I2736" t="s">
        <v>22</v>
      </c>
      <c r="J2736" t="s">
        <v>131</v>
      </c>
      <c r="K2736" t="s">
        <v>10568</v>
      </c>
      <c r="L2736" t="s">
        <v>10569</v>
      </c>
      <c r="M2736">
        <v>11.614166665999999</v>
      </c>
      <c r="N2736">
        <v>0</v>
      </c>
      <c r="O2736">
        <v>1</v>
      </c>
      <c r="P2736">
        <v>0</v>
      </c>
      <c r="Q2736">
        <v>0</v>
      </c>
      <c r="R2736">
        <v>0</v>
      </c>
      <c r="S2736">
        <v>11.614167</v>
      </c>
      <c r="T2736">
        <v>0</v>
      </c>
      <c r="U2736">
        <v>0</v>
      </c>
    </row>
    <row r="2737" spans="1:21" x14ac:dyDescent="0.25">
      <c r="A2737" t="s">
        <v>10570</v>
      </c>
      <c r="B2737">
        <v>1</v>
      </c>
      <c r="C2737" t="s">
        <v>79</v>
      </c>
      <c r="D2737" t="s">
        <v>124</v>
      </c>
      <c r="E2737" t="s">
        <v>10571</v>
      </c>
      <c r="F2737" t="s">
        <v>247</v>
      </c>
      <c r="G2737" t="s">
        <v>71</v>
      </c>
      <c r="H2737" t="s">
        <v>136</v>
      </c>
      <c r="I2737" t="s">
        <v>22</v>
      </c>
      <c r="J2737" t="s">
        <v>221</v>
      </c>
      <c r="K2737" t="s">
        <v>10572</v>
      </c>
      <c r="L2737" t="s">
        <v>10573</v>
      </c>
      <c r="M2737">
        <v>9.4461111110000004</v>
      </c>
      <c r="N2737">
        <v>0</v>
      </c>
      <c r="O2737">
        <v>289</v>
      </c>
      <c r="P2737">
        <v>0</v>
      </c>
      <c r="Q2737">
        <v>0</v>
      </c>
      <c r="R2737">
        <v>0</v>
      </c>
      <c r="S2737">
        <v>2729.9261110000002</v>
      </c>
      <c r="T2737">
        <v>0</v>
      </c>
      <c r="U2737">
        <v>0</v>
      </c>
    </row>
    <row r="2738" spans="1:21" x14ac:dyDescent="0.25">
      <c r="A2738" t="s">
        <v>10574</v>
      </c>
      <c r="B2738">
        <v>1</v>
      </c>
      <c r="C2738" t="s">
        <v>78</v>
      </c>
      <c r="D2738" t="s">
        <v>91</v>
      </c>
      <c r="E2738" t="s">
        <v>1191</v>
      </c>
      <c r="F2738" t="s">
        <v>747</v>
      </c>
      <c r="G2738" t="s">
        <v>72</v>
      </c>
      <c r="H2738" t="s">
        <v>136</v>
      </c>
      <c r="I2738" t="s">
        <v>22</v>
      </c>
      <c r="J2738" t="s">
        <v>131</v>
      </c>
      <c r="K2738" t="s">
        <v>10575</v>
      </c>
      <c r="L2738" t="s">
        <v>10576</v>
      </c>
      <c r="M2738">
        <v>0.59027777699999995</v>
      </c>
      <c r="N2738">
        <v>0</v>
      </c>
      <c r="O2738">
        <v>4136</v>
      </c>
      <c r="P2738">
        <v>0</v>
      </c>
      <c r="Q2738">
        <v>5</v>
      </c>
      <c r="R2738">
        <v>0</v>
      </c>
      <c r="S2738">
        <v>2441.3888860000002</v>
      </c>
      <c r="T2738">
        <v>0</v>
      </c>
      <c r="U2738">
        <v>2.9513889999999998</v>
      </c>
    </row>
    <row r="2739" spans="1:21" x14ac:dyDescent="0.25">
      <c r="A2739" t="s">
        <v>10577</v>
      </c>
      <c r="B2739">
        <v>1</v>
      </c>
      <c r="C2739" t="s">
        <v>79</v>
      </c>
      <c r="D2739" t="s">
        <v>124</v>
      </c>
      <c r="E2739" t="s">
        <v>10578</v>
      </c>
      <c r="F2739" t="s">
        <v>523</v>
      </c>
      <c r="G2739" t="s">
        <v>72</v>
      </c>
      <c r="H2739" t="s">
        <v>136</v>
      </c>
      <c r="I2739" t="s">
        <v>22</v>
      </c>
      <c r="J2739" t="s">
        <v>131</v>
      </c>
      <c r="K2739" t="s">
        <v>10579</v>
      </c>
      <c r="L2739" t="s">
        <v>10580</v>
      </c>
      <c r="M2739">
        <v>2.908694444</v>
      </c>
      <c r="N2739">
        <v>0</v>
      </c>
      <c r="O2739">
        <v>698</v>
      </c>
      <c r="P2739">
        <v>4</v>
      </c>
      <c r="Q2739">
        <v>148</v>
      </c>
      <c r="R2739">
        <v>0</v>
      </c>
      <c r="S2739">
        <v>2030.268722</v>
      </c>
      <c r="T2739">
        <v>11.634778000000001</v>
      </c>
      <c r="U2739">
        <v>430.48677800000002</v>
      </c>
    </row>
    <row r="2740" spans="1:21" x14ac:dyDescent="0.25">
      <c r="A2740" t="s">
        <v>10581</v>
      </c>
      <c r="B2740">
        <v>1</v>
      </c>
      <c r="C2740" t="s">
        <v>79</v>
      </c>
      <c r="D2740" t="s">
        <v>123</v>
      </c>
      <c r="E2740" t="s">
        <v>9911</v>
      </c>
      <c r="F2740" t="s">
        <v>247</v>
      </c>
      <c r="G2740" t="s">
        <v>71</v>
      </c>
      <c r="H2740" t="s">
        <v>136</v>
      </c>
      <c r="I2740" t="s">
        <v>22</v>
      </c>
      <c r="J2740" t="s">
        <v>221</v>
      </c>
      <c r="K2740" t="s">
        <v>10582</v>
      </c>
      <c r="L2740" t="s">
        <v>10583</v>
      </c>
      <c r="M2740">
        <v>8.8169444440000007</v>
      </c>
      <c r="N2740">
        <v>0</v>
      </c>
      <c r="O2740">
        <v>53</v>
      </c>
      <c r="P2740">
        <v>0</v>
      </c>
      <c r="Q2740">
        <v>0</v>
      </c>
      <c r="R2740">
        <v>0</v>
      </c>
      <c r="S2740">
        <v>467.29805599999997</v>
      </c>
      <c r="T2740">
        <v>0</v>
      </c>
      <c r="U2740">
        <v>0</v>
      </c>
    </row>
    <row r="2741" spans="1:21" x14ac:dyDescent="0.25">
      <c r="A2741" t="s">
        <v>10584</v>
      </c>
      <c r="B2741">
        <v>1</v>
      </c>
      <c r="C2741" t="s">
        <v>79</v>
      </c>
      <c r="D2741" t="s">
        <v>124</v>
      </c>
      <c r="E2741" t="s">
        <v>10585</v>
      </c>
      <c r="F2741" t="s">
        <v>231</v>
      </c>
      <c r="G2741" t="s">
        <v>71</v>
      </c>
      <c r="H2741" t="s">
        <v>136</v>
      </c>
      <c r="I2741" t="s">
        <v>22</v>
      </c>
      <c r="J2741" t="s">
        <v>131</v>
      </c>
      <c r="K2741" t="s">
        <v>10586</v>
      </c>
      <c r="L2741" t="s">
        <v>10587</v>
      </c>
      <c r="M2741">
        <v>0.74333333300000004</v>
      </c>
      <c r="N2741">
        <v>0</v>
      </c>
      <c r="O2741">
        <v>1</v>
      </c>
      <c r="P2741">
        <v>0</v>
      </c>
      <c r="Q2741">
        <v>0</v>
      </c>
      <c r="R2741">
        <v>0</v>
      </c>
      <c r="S2741">
        <v>0.74333300000000002</v>
      </c>
      <c r="T2741">
        <v>0</v>
      </c>
      <c r="U2741">
        <v>0</v>
      </c>
    </row>
    <row r="2742" spans="1:21" x14ac:dyDescent="0.25">
      <c r="A2742" t="s">
        <v>10588</v>
      </c>
      <c r="B2742">
        <v>1</v>
      </c>
      <c r="C2742" t="s">
        <v>78</v>
      </c>
      <c r="D2742" t="s">
        <v>81</v>
      </c>
      <c r="E2742" t="s">
        <v>10589</v>
      </c>
      <c r="F2742" t="s">
        <v>231</v>
      </c>
      <c r="G2742" t="s">
        <v>71</v>
      </c>
      <c r="H2742" t="s">
        <v>136</v>
      </c>
      <c r="I2742" t="s">
        <v>22</v>
      </c>
      <c r="J2742" t="s">
        <v>131</v>
      </c>
      <c r="K2742" t="s">
        <v>10590</v>
      </c>
      <c r="L2742" t="s">
        <v>10591</v>
      </c>
      <c r="M2742">
        <v>3.244722222</v>
      </c>
      <c r="N2742">
        <v>0</v>
      </c>
      <c r="O2742">
        <v>1</v>
      </c>
      <c r="P2742">
        <v>0</v>
      </c>
      <c r="Q2742">
        <v>0</v>
      </c>
      <c r="R2742">
        <v>0</v>
      </c>
      <c r="S2742">
        <v>3.2447219999999999</v>
      </c>
      <c r="T2742">
        <v>0</v>
      </c>
      <c r="U2742">
        <v>0</v>
      </c>
    </row>
    <row r="2743" spans="1:21" x14ac:dyDescent="0.25">
      <c r="A2743" t="s">
        <v>10592</v>
      </c>
      <c r="B2743">
        <v>1</v>
      </c>
      <c r="C2743" t="s">
        <v>78</v>
      </c>
      <c r="D2743" t="s">
        <v>81</v>
      </c>
      <c r="E2743" t="s">
        <v>10593</v>
      </c>
      <c r="F2743" t="s">
        <v>296</v>
      </c>
      <c r="G2743" t="s">
        <v>71</v>
      </c>
      <c r="H2743" t="s">
        <v>136</v>
      </c>
      <c r="I2743" t="s">
        <v>22</v>
      </c>
      <c r="J2743" t="s">
        <v>221</v>
      </c>
      <c r="K2743" t="s">
        <v>10594</v>
      </c>
      <c r="L2743" t="s">
        <v>10595</v>
      </c>
      <c r="M2743">
        <v>2.1516666660000001</v>
      </c>
      <c r="N2743">
        <v>0</v>
      </c>
      <c r="O2743">
        <v>592</v>
      </c>
      <c r="P2743">
        <v>0</v>
      </c>
      <c r="Q2743">
        <v>0</v>
      </c>
      <c r="R2743">
        <v>0</v>
      </c>
      <c r="S2743">
        <v>1273.786666</v>
      </c>
      <c r="T2743">
        <v>0</v>
      </c>
      <c r="U2743">
        <v>0</v>
      </c>
    </row>
    <row r="2744" spans="1:21" x14ac:dyDescent="0.25">
      <c r="A2744" t="s">
        <v>10596</v>
      </c>
      <c r="B2744">
        <v>1</v>
      </c>
      <c r="C2744" t="s">
        <v>78</v>
      </c>
      <c r="D2744" t="s">
        <v>88</v>
      </c>
      <c r="E2744" t="s">
        <v>10597</v>
      </c>
      <c r="F2744" t="s">
        <v>231</v>
      </c>
      <c r="G2744" t="s">
        <v>71</v>
      </c>
      <c r="H2744" t="s">
        <v>136</v>
      </c>
      <c r="I2744" t="s">
        <v>22</v>
      </c>
      <c r="J2744" t="s">
        <v>131</v>
      </c>
      <c r="K2744" t="s">
        <v>10598</v>
      </c>
      <c r="L2744" t="s">
        <v>10599</v>
      </c>
      <c r="M2744">
        <v>0.94361111099999995</v>
      </c>
      <c r="N2744">
        <v>0</v>
      </c>
      <c r="O2744">
        <v>1</v>
      </c>
      <c r="P2744">
        <v>0</v>
      </c>
      <c r="Q2744">
        <v>0</v>
      </c>
      <c r="R2744">
        <v>0</v>
      </c>
      <c r="S2744">
        <v>0.94361099999999998</v>
      </c>
      <c r="T2744">
        <v>0</v>
      </c>
      <c r="U2744">
        <v>0</v>
      </c>
    </row>
    <row r="2745" spans="1:21" x14ac:dyDescent="0.25">
      <c r="A2745" t="s">
        <v>10600</v>
      </c>
      <c r="B2745">
        <v>1</v>
      </c>
      <c r="C2745" t="s">
        <v>79</v>
      </c>
      <c r="D2745" t="s">
        <v>114</v>
      </c>
      <c r="E2745" t="s">
        <v>10601</v>
      </c>
      <c r="F2745" t="s">
        <v>2590</v>
      </c>
      <c r="G2745" t="s">
        <v>71</v>
      </c>
      <c r="H2745" t="s">
        <v>136</v>
      </c>
      <c r="I2745" t="s">
        <v>22</v>
      </c>
      <c r="J2745" t="s">
        <v>131</v>
      </c>
      <c r="K2745" t="s">
        <v>10602</v>
      </c>
      <c r="L2745" t="s">
        <v>10603</v>
      </c>
      <c r="M2745">
        <v>0.78472222199999997</v>
      </c>
      <c r="N2745">
        <v>0</v>
      </c>
      <c r="O2745">
        <v>1</v>
      </c>
      <c r="P2745">
        <v>0</v>
      </c>
      <c r="Q2745">
        <v>0</v>
      </c>
      <c r="R2745">
        <v>0</v>
      </c>
      <c r="S2745">
        <v>0.78472200000000003</v>
      </c>
      <c r="T2745">
        <v>0</v>
      </c>
      <c r="U2745">
        <v>0</v>
      </c>
    </row>
    <row r="2746" spans="1:21" x14ac:dyDescent="0.25">
      <c r="A2746" t="s">
        <v>10604</v>
      </c>
      <c r="B2746">
        <v>1</v>
      </c>
      <c r="C2746" t="s">
        <v>79</v>
      </c>
      <c r="D2746" t="s">
        <v>124</v>
      </c>
      <c r="E2746" t="s">
        <v>10605</v>
      </c>
      <c r="F2746" t="s">
        <v>847</v>
      </c>
      <c r="G2746" t="s">
        <v>71</v>
      </c>
      <c r="H2746" t="s">
        <v>136</v>
      </c>
      <c r="I2746" t="s">
        <v>22</v>
      </c>
      <c r="J2746" t="s">
        <v>131</v>
      </c>
      <c r="K2746" t="s">
        <v>10606</v>
      </c>
      <c r="L2746" t="s">
        <v>10607</v>
      </c>
      <c r="M2746">
        <v>3.0663888880000001</v>
      </c>
      <c r="N2746">
        <v>0</v>
      </c>
      <c r="O2746">
        <v>1</v>
      </c>
      <c r="P2746">
        <v>0</v>
      </c>
      <c r="Q2746">
        <v>0</v>
      </c>
      <c r="R2746">
        <v>0</v>
      </c>
      <c r="S2746">
        <v>3.066389</v>
      </c>
      <c r="T2746">
        <v>0</v>
      </c>
      <c r="U2746">
        <v>0</v>
      </c>
    </row>
    <row r="2747" spans="1:21" x14ac:dyDescent="0.25">
      <c r="A2747" t="s">
        <v>10608</v>
      </c>
      <c r="B2747">
        <v>1</v>
      </c>
      <c r="C2747" t="s">
        <v>78</v>
      </c>
      <c r="D2747" t="s">
        <v>125</v>
      </c>
      <c r="E2747" t="s">
        <v>10609</v>
      </c>
      <c r="F2747" t="s">
        <v>231</v>
      </c>
      <c r="G2747" t="s">
        <v>71</v>
      </c>
      <c r="H2747" t="s">
        <v>136</v>
      </c>
      <c r="I2747" t="s">
        <v>22</v>
      </c>
      <c r="J2747" t="s">
        <v>131</v>
      </c>
      <c r="K2747" t="s">
        <v>10610</v>
      </c>
      <c r="L2747" t="s">
        <v>10611</v>
      </c>
      <c r="M2747">
        <v>4.0486111109999996</v>
      </c>
      <c r="N2747">
        <v>0</v>
      </c>
      <c r="O2747">
        <v>2</v>
      </c>
      <c r="P2747">
        <v>0</v>
      </c>
      <c r="Q2747">
        <v>0</v>
      </c>
      <c r="R2747">
        <v>0</v>
      </c>
      <c r="S2747">
        <v>8.0972220000000004</v>
      </c>
      <c r="T2747">
        <v>0</v>
      </c>
      <c r="U2747">
        <v>0</v>
      </c>
    </row>
    <row r="2748" spans="1:21" x14ac:dyDescent="0.25">
      <c r="A2748" t="s">
        <v>10612</v>
      </c>
      <c r="B2748">
        <v>1</v>
      </c>
      <c r="C2748" t="s">
        <v>79</v>
      </c>
      <c r="D2748" t="s">
        <v>124</v>
      </c>
      <c r="E2748" t="s">
        <v>10613</v>
      </c>
      <c r="F2748" t="s">
        <v>934</v>
      </c>
      <c r="G2748" t="s">
        <v>71</v>
      </c>
      <c r="H2748" t="s">
        <v>136</v>
      </c>
      <c r="I2748" t="s">
        <v>22</v>
      </c>
      <c r="J2748" t="s">
        <v>131</v>
      </c>
      <c r="K2748" t="s">
        <v>10614</v>
      </c>
      <c r="L2748" t="s">
        <v>10615</v>
      </c>
      <c r="M2748">
        <v>1.900833333</v>
      </c>
      <c r="N2748">
        <v>0</v>
      </c>
      <c r="O2748">
        <v>11</v>
      </c>
      <c r="P2748">
        <v>0</v>
      </c>
      <c r="Q2748">
        <v>0</v>
      </c>
      <c r="R2748">
        <v>0</v>
      </c>
      <c r="S2748">
        <v>20.909167</v>
      </c>
      <c r="T2748">
        <v>0</v>
      </c>
      <c r="U2748">
        <v>0</v>
      </c>
    </row>
    <row r="2749" spans="1:21" x14ac:dyDescent="0.25">
      <c r="A2749" t="s">
        <v>10616</v>
      </c>
      <c r="B2749">
        <v>1</v>
      </c>
      <c r="C2749" t="s">
        <v>78</v>
      </c>
      <c r="D2749" t="s">
        <v>80</v>
      </c>
      <c r="E2749" t="s">
        <v>10617</v>
      </c>
      <c r="F2749" t="s">
        <v>934</v>
      </c>
      <c r="G2749" t="s">
        <v>71</v>
      </c>
      <c r="H2749" t="s">
        <v>136</v>
      </c>
      <c r="I2749" t="s">
        <v>22</v>
      </c>
      <c r="J2749" t="s">
        <v>131</v>
      </c>
      <c r="K2749" t="s">
        <v>10618</v>
      </c>
      <c r="L2749" t="s">
        <v>10619</v>
      </c>
      <c r="M2749">
        <v>0.71388888800000005</v>
      </c>
      <c r="N2749">
        <v>0</v>
      </c>
      <c r="O2749">
        <v>81</v>
      </c>
      <c r="P2749">
        <v>0</v>
      </c>
      <c r="Q2749">
        <v>0</v>
      </c>
      <c r="R2749">
        <v>0</v>
      </c>
      <c r="S2749">
        <v>57.825000000000003</v>
      </c>
      <c r="T2749">
        <v>0</v>
      </c>
      <c r="U2749">
        <v>0</v>
      </c>
    </row>
    <row r="2750" spans="1:21" x14ac:dyDescent="0.25">
      <c r="A2750" t="s">
        <v>10620</v>
      </c>
      <c r="B2750">
        <v>1</v>
      </c>
      <c r="C2750" t="s">
        <v>78</v>
      </c>
      <c r="D2750" t="s">
        <v>82</v>
      </c>
      <c r="E2750" t="s">
        <v>10621</v>
      </c>
      <c r="F2750" t="s">
        <v>2201</v>
      </c>
      <c r="G2750" t="s">
        <v>71</v>
      </c>
      <c r="H2750" t="s">
        <v>136</v>
      </c>
      <c r="I2750" t="s">
        <v>22</v>
      </c>
      <c r="J2750" t="s">
        <v>221</v>
      </c>
      <c r="K2750" t="s">
        <v>10622</v>
      </c>
      <c r="L2750" t="s">
        <v>10623</v>
      </c>
      <c r="M2750">
        <v>1.404722222</v>
      </c>
      <c r="N2750">
        <v>0</v>
      </c>
      <c r="O2750">
        <v>850</v>
      </c>
      <c r="P2750">
        <v>0</v>
      </c>
      <c r="Q2750">
        <v>0</v>
      </c>
      <c r="R2750">
        <v>0</v>
      </c>
      <c r="S2750">
        <v>1194.0138890000001</v>
      </c>
      <c r="T2750">
        <v>0</v>
      </c>
      <c r="U2750">
        <v>0</v>
      </c>
    </row>
    <row r="2751" spans="1:21" x14ac:dyDescent="0.25">
      <c r="A2751" t="s">
        <v>10624</v>
      </c>
      <c r="B2751">
        <v>1</v>
      </c>
      <c r="C2751" t="s">
        <v>79</v>
      </c>
      <c r="D2751" t="s">
        <v>124</v>
      </c>
      <c r="E2751" t="s">
        <v>10625</v>
      </c>
      <c r="F2751" t="s">
        <v>847</v>
      </c>
      <c r="G2751" t="s">
        <v>71</v>
      </c>
      <c r="H2751" t="s">
        <v>136</v>
      </c>
      <c r="I2751" t="s">
        <v>22</v>
      </c>
      <c r="J2751" t="s">
        <v>131</v>
      </c>
      <c r="K2751" t="s">
        <v>10626</v>
      </c>
      <c r="L2751" t="s">
        <v>10627</v>
      </c>
      <c r="M2751">
        <v>1.348055555</v>
      </c>
      <c r="N2751">
        <v>0</v>
      </c>
      <c r="O2751">
        <v>6</v>
      </c>
      <c r="P2751">
        <v>0</v>
      </c>
      <c r="Q2751">
        <v>0</v>
      </c>
      <c r="R2751">
        <v>0</v>
      </c>
      <c r="S2751">
        <v>8.0883330000000004</v>
      </c>
      <c r="T2751">
        <v>0</v>
      </c>
      <c r="U2751">
        <v>0</v>
      </c>
    </row>
    <row r="2752" spans="1:21" x14ac:dyDescent="0.25">
      <c r="A2752" t="s">
        <v>10628</v>
      </c>
      <c r="B2752">
        <v>1</v>
      </c>
      <c r="C2752" t="s">
        <v>78</v>
      </c>
      <c r="D2752" t="s">
        <v>80</v>
      </c>
      <c r="E2752" t="s">
        <v>10629</v>
      </c>
      <c r="F2752" t="s">
        <v>847</v>
      </c>
      <c r="G2752" t="s">
        <v>71</v>
      </c>
      <c r="H2752" t="s">
        <v>136</v>
      </c>
      <c r="I2752" t="s">
        <v>22</v>
      </c>
      <c r="J2752" t="s">
        <v>131</v>
      </c>
      <c r="K2752" t="s">
        <v>10630</v>
      </c>
      <c r="L2752" t="s">
        <v>10631</v>
      </c>
      <c r="M2752">
        <v>5.5711111109999996</v>
      </c>
      <c r="N2752">
        <v>0</v>
      </c>
      <c r="O2752">
        <v>1</v>
      </c>
      <c r="P2752">
        <v>0</v>
      </c>
      <c r="Q2752">
        <v>0</v>
      </c>
      <c r="R2752">
        <v>0</v>
      </c>
      <c r="S2752">
        <v>5.5711110000000001</v>
      </c>
      <c r="T2752">
        <v>0</v>
      </c>
      <c r="U2752">
        <v>0</v>
      </c>
    </row>
    <row r="2753" spans="1:21" x14ac:dyDescent="0.25">
      <c r="A2753" t="s">
        <v>10632</v>
      </c>
      <c r="B2753">
        <v>1</v>
      </c>
      <c r="C2753" t="s">
        <v>78</v>
      </c>
      <c r="D2753" t="s">
        <v>81</v>
      </c>
      <c r="E2753" t="s">
        <v>10633</v>
      </c>
      <c r="F2753" t="s">
        <v>10634</v>
      </c>
      <c r="G2753" t="s">
        <v>71</v>
      </c>
      <c r="H2753" t="s">
        <v>136</v>
      </c>
      <c r="I2753" t="s">
        <v>22</v>
      </c>
      <c r="J2753" t="s">
        <v>131</v>
      </c>
      <c r="K2753" t="s">
        <v>10635</v>
      </c>
      <c r="L2753" t="s">
        <v>10636</v>
      </c>
      <c r="M2753">
        <v>1.648055555</v>
      </c>
      <c r="N2753">
        <v>0</v>
      </c>
      <c r="O2753">
        <v>195</v>
      </c>
      <c r="P2753">
        <v>0</v>
      </c>
      <c r="Q2753">
        <v>0</v>
      </c>
      <c r="R2753">
        <v>0</v>
      </c>
      <c r="S2753">
        <v>321.370833</v>
      </c>
      <c r="T2753">
        <v>0</v>
      </c>
      <c r="U2753">
        <v>0</v>
      </c>
    </row>
    <row r="2754" spans="1:21" x14ac:dyDescent="0.25">
      <c r="A2754" t="s">
        <v>10637</v>
      </c>
      <c r="B2754">
        <v>1</v>
      </c>
      <c r="C2754" t="s">
        <v>78</v>
      </c>
      <c r="D2754" t="s">
        <v>86</v>
      </c>
      <c r="E2754" t="s">
        <v>10638</v>
      </c>
      <c r="F2754" t="s">
        <v>231</v>
      </c>
      <c r="G2754" t="s">
        <v>71</v>
      </c>
      <c r="H2754" t="s">
        <v>136</v>
      </c>
      <c r="I2754" t="s">
        <v>22</v>
      </c>
      <c r="J2754" t="s">
        <v>131</v>
      </c>
      <c r="K2754" t="s">
        <v>10639</v>
      </c>
      <c r="L2754" t="s">
        <v>10640</v>
      </c>
      <c r="M2754">
        <v>2.0611111110000002</v>
      </c>
      <c r="N2754">
        <v>0</v>
      </c>
      <c r="O2754">
        <v>3</v>
      </c>
      <c r="P2754">
        <v>0</v>
      </c>
      <c r="Q2754">
        <v>0</v>
      </c>
      <c r="R2754">
        <v>0</v>
      </c>
      <c r="S2754">
        <v>6.1833330000000002</v>
      </c>
      <c r="T2754">
        <v>0</v>
      </c>
      <c r="U2754">
        <v>0</v>
      </c>
    </row>
    <row r="2755" spans="1:21" x14ac:dyDescent="0.25">
      <c r="A2755" t="s">
        <v>10641</v>
      </c>
      <c r="B2755">
        <v>1</v>
      </c>
      <c r="C2755" t="s">
        <v>78</v>
      </c>
      <c r="D2755" t="s">
        <v>88</v>
      </c>
      <c r="E2755" t="s">
        <v>10642</v>
      </c>
      <c r="F2755" t="s">
        <v>231</v>
      </c>
      <c r="G2755" t="s">
        <v>71</v>
      </c>
      <c r="H2755" t="s">
        <v>136</v>
      </c>
      <c r="I2755" t="s">
        <v>22</v>
      </c>
      <c r="J2755" t="s">
        <v>131</v>
      </c>
      <c r="K2755" t="s">
        <v>10643</v>
      </c>
      <c r="L2755" t="s">
        <v>10644</v>
      </c>
      <c r="M2755">
        <v>1.6613888880000001</v>
      </c>
      <c r="N2755">
        <v>0</v>
      </c>
      <c r="O2755">
        <v>2</v>
      </c>
      <c r="P2755">
        <v>0</v>
      </c>
      <c r="Q2755">
        <v>0</v>
      </c>
      <c r="R2755">
        <v>0</v>
      </c>
      <c r="S2755">
        <v>3.322778</v>
      </c>
      <c r="T2755">
        <v>0</v>
      </c>
      <c r="U2755">
        <v>0</v>
      </c>
    </row>
    <row r="2756" spans="1:21" x14ac:dyDescent="0.25">
      <c r="A2756" t="s">
        <v>10645</v>
      </c>
      <c r="B2756">
        <v>1</v>
      </c>
      <c r="C2756" t="s">
        <v>78</v>
      </c>
      <c r="D2756" t="s">
        <v>94</v>
      </c>
      <c r="E2756" t="s">
        <v>10646</v>
      </c>
      <c r="F2756" t="s">
        <v>226</v>
      </c>
      <c r="G2756" t="s">
        <v>72</v>
      </c>
      <c r="H2756" t="s">
        <v>136</v>
      </c>
      <c r="I2756" t="s">
        <v>22</v>
      </c>
      <c r="J2756" t="s">
        <v>131</v>
      </c>
      <c r="K2756" t="s">
        <v>10647</v>
      </c>
      <c r="L2756" t="s">
        <v>10648</v>
      </c>
      <c r="M2756">
        <v>1.3808816660000001</v>
      </c>
      <c r="N2756">
        <v>6</v>
      </c>
      <c r="O2756">
        <v>1161</v>
      </c>
      <c r="P2756">
        <v>1</v>
      </c>
      <c r="Q2756">
        <v>24</v>
      </c>
      <c r="R2756">
        <v>8.2852899999999998</v>
      </c>
      <c r="S2756">
        <v>1603.203614</v>
      </c>
      <c r="T2756">
        <v>1.3808819999999999</v>
      </c>
      <c r="U2756">
        <v>33.141159999999999</v>
      </c>
    </row>
    <row r="2757" spans="1:21" x14ac:dyDescent="0.25">
      <c r="A2757" t="s">
        <v>10649</v>
      </c>
      <c r="B2757">
        <v>1</v>
      </c>
      <c r="C2757" t="s">
        <v>78</v>
      </c>
      <c r="D2757" t="s">
        <v>81</v>
      </c>
      <c r="E2757" t="s">
        <v>10650</v>
      </c>
      <c r="F2757" t="s">
        <v>247</v>
      </c>
      <c r="G2757" t="s">
        <v>71</v>
      </c>
      <c r="H2757" t="s">
        <v>136</v>
      </c>
      <c r="I2757" t="s">
        <v>22</v>
      </c>
      <c r="J2757" t="s">
        <v>221</v>
      </c>
      <c r="K2757" t="s">
        <v>10651</v>
      </c>
      <c r="L2757" t="s">
        <v>10652</v>
      </c>
      <c r="M2757">
        <v>7.1894444440000003</v>
      </c>
      <c r="N2757">
        <v>0</v>
      </c>
      <c r="O2757">
        <v>122</v>
      </c>
      <c r="P2757">
        <v>0</v>
      </c>
      <c r="Q2757">
        <v>0</v>
      </c>
      <c r="R2757">
        <v>0</v>
      </c>
      <c r="S2757">
        <v>877.11222199999997</v>
      </c>
      <c r="T2757">
        <v>0</v>
      </c>
      <c r="U2757">
        <v>0</v>
      </c>
    </row>
    <row r="2758" spans="1:21" x14ac:dyDescent="0.25">
      <c r="A2758" t="s">
        <v>10653</v>
      </c>
      <c r="B2758">
        <v>1</v>
      </c>
      <c r="C2758" t="s">
        <v>78</v>
      </c>
      <c r="D2758" t="s">
        <v>88</v>
      </c>
      <c r="E2758" t="s">
        <v>10654</v>
      </c>
      <c r="F2758" t="s">
        <v>2590</v>
      </c>
      <c r="G2758" t="s">
        <v>71</v>
      </c>
      <c r="H2758" t="s">
        <v>136</v>
      </c>
      <c r="I2758" t="s">
        <v>22</v>
      </c>
      <c r="J2758" t="s">
        <v>131</v>
      </c>
      <c r="K2758" t="s">
        <v>10655</v>
      </c>
      <c r="L2758" t="s">
        <v>10656</v>
      </c>
      <c r="M2758">
        <v>0.88694444400000005</v>
      </c>
      <c r="N2758">
        <v>0</v>
      </c>
      <c r="O2758">
        <v>117</v>
      </c>
      <c r="P2758">
        <v>0</v>
      </c>
      <c r="Q2758">
        <v>0</v>
      </c>
      <c r="R2758">
        <v>0</v>
      </c>
      <c r="S2758">
        <v>103.77249999999999</v>
      </c>
      <c r="T2758">
        <v>0</v>
      </c>
      <c r="U2758">
        <v>0</v>
      </c>
    </row>
    <row r="2759" spans="1:21" x14ac:dyDescent="0.25">
      <c r="A2759" t="s">
        <v>10657</v>
      </c>
      <c r="B2759">
        <v>1</v>
      </c>
      <c r="C2759" t="s">
        <v>78</v>
      </c>
      <c r="D2759" t="s">
        <v>85</v>
      </c>
      <c r="E2759" t="s">
        <v>10658</v>
      </c>
      <c r="F2759" t="s">
        <v>231</v>
      </c>
      <c r="G2759" t="s">
        <v>71</v>
      </c>
      <c r="H2759" t="s">
        <v>136</v>
      </c>
      <c r="I2759" t="s">
        <v>22</v>
      </c>
      <c r="J2759" t="s">
        <v>131</v>
      </c>
      <c r="K2759" t="s">
        <v>10659</v>
      </c>
      <c r="L2759" t="s">
        <v>10660</v>
      </c>
      <c r="M2759">
        <v>0.66277777699999996</v>
      </c>
      <c r="N2759">
        <v>0</v>
      </c>
      <c r="O2759">
        <v>2</v>
      </c>
      <c r="P2759">
        <v>0</v>
      </c>
      <c r="Q2759">
        <v>0</v>
      </c>
      <c r="R2759">
        <v>0</v>
      </c>
      <c r="S2759">
        <v>1.325556</v>
      </c>
      <c r="T2759">
        <v>0</v>
      </c>
      <c r="U2759">
        <v>0</v>
      </c>
    </row>
    <row r="2760" spans="1:21" x14ac:dyDescent="0.25">
      <c r="A2760" t="s">
        <v>10661</v>
      </c>
      <c r="B2760">
        <v>1</v>
      </c>
      <c r="C2760" t="s">
        <v>78</v>
      </c>
      <c r="D2760" t="s">
        <v>82</v>
      </c>
      <c r="E2760" t="s">
        <v>10662</v>
      </c>
      <c r="F2760" t="s">
        <v>231</v>
      </c>
      <c r="G2760" t="s">
        <v>71</v>
      </c>
      <c r="H2760" t="s">
        <v>136</v>
      </c>
      <c r="I2760" t="s">
        <v>22</v>
      </c>
      <c r="J2760" t="s">
        <v>131</v>
      </c>
      <c r="K2760" t="s">
        <v>10663</v>
      </c>
      <c r="L2760" t="s">
        <v>10664</v>
      </c>
      <c r="M2760">
        <v>1.0819444439999999</v>
      </c>
      <c r="N2760">
        <v>0</v>
      </c>
      <c r="O2760">
        <v>2</v>
      </c>
      <c r="P2760">
        <v>0</v>
      </c>
      <c r="Q2760">
        <v>0</v>
      </c>
      <c r="R2760">
        <v>0</v>
      </c>
      <c r="S2760">
        <v>2.1638890000000002</v>
      </c>
      <c r="T2760">
        <v>0</v>
      </c>
      <c r="U2760">
        <v>0</v>
      </c>
    </row>
    <row r="2761" spans="1:21" x14ac:dyDescent="0.25">
      <c r="A2761" t="s">
        <v>10665</v>
      </c>
      <c r="B2761">
        <v>1</v>
      </c>
      <c r="C2761" t="s">
        <v>78</v>
      </c>
      <c r="D2761" t="s">
        <v>82</v>
      </c>
      <c r="E2761" t="s">
        <v>10662</v>
      </c>
      <c r="F2761" t="s">
        <v>231</v>
      </c>
      <c r="G2761" t="s">
        <v>71</v>
      </c>
      <c r="H2761" t="s">
        <v>136</v>
      </c>
      <c r="I2761" t="s">
        <v>22</v>
      </c>
      <c r="J2761" t="s">
        <v>131</v>
      </c>
      <c r="K2761" t="s">
        <v>10666</v>
      </c>
      <c r="L2761" t="s">
        <v>10667</v>
      </c>
      <c r="M2761">
        <v>2.591111111</v>
      </c>
      <c r="N2761">
        <v>0</v>
      </c>
      <c r="O2761">
        <v>2</v>
      </c>
      <c r="P2761">
        <v>0</v>
      </c>
      <c r="Q2761">
        <v>0</v>
      </c>
      <c r="R2761">
        <v>0</v>
      </c>
      <c r="S2761">
        <v>5.1822220000000003</v>
      </c>
      <c r="T2761">
        <v>0</v>
      </c>
      <c r="U2761">
        <v>0</v>
      </c>
    </row>
    <row r="2762" spans="1:21" x14ac:dyDescent="0.25">
      <c r="A2762" t="s">
        <v>10668</v>
      </c>
      <c r="B2762">
        <v>1</v>
      </c>
      <c r="C2762" t="s">
        <v>78</v>
      </c>
      <c r="D2762" t="s">
        <v>81</v>
      </c>
      <c r="E2762" t="s">
        <v>10669</v>
      </c>
      <c r="F2762" t="s">
        <v>362</v>
      </c>
      <c r="G2762" t="s">
        <v>71</v>
      </c>
      <c r="H2762" t="s">
        <v>136</v>
      </c>
      <c r="I2762" t="s">
        <v>22</v>
      </c>
      <c r="J2762" t="s">
        <v>131</v>
      </c>
      <c r="K2762" t="s">
        <v>10670</v>
      </c>
      <c r="L2762" t="s">
        <v>10671</v>
      </c>
      <c r="M2762">
        <v>0.113611111</v>
      </c>
      <c r="N2762">
        <v>0</v>
      </c>
      <c r="O2762">
        <v>239</v>
      </c>
      <c r="P2762">
        <v>0</v>
      </c>
      <c r="Q2762">
        <v>1</v>
      </c>
      <c r="R2762">
        <v>0</v>
      </c>
      <c r="S2762">
        <v>27.153055999999999</v>
      </c>
      <c r="T2762">
        <v>0</v>
      </c>
      <c r="U2762">
        <v>0.113611</v>
      </c>
    </row>
    <row r="2763" spans="1:21" x14ac:dyDescent="0.25">
      <c r="A2763" t="s">
        <v>10672</v>
      </c>
      <c r="B2763">
        <v>1</v>
      </c>
      <c r="C2763" t="s">
        <v>78</v>
      </c>
      <c r="D2763" t="s">
        <v>105</v>
      </c>
      <c r="E2763" t="s">
        <v>10673</v>
      </c>
      <c r="F2763" t="s">
        <v>785</v>
      </c>
      <c r="G2763" t="s">
        <v>71</v>
      </c>
      <c r="H2763" t="s">
        <v>136</v>
      </c>
      <c r="I2763" t="s">
        <v>22</v>
      </c>
      <c r="J2763" t="s">
        <v>131</v>
      </c>
      <c r="K2763" t="s">
        <v>10674</v>
      </c>
      <c r="L2763" t="s">
        <v>10675</v>
      </c>
      <c r="M2763">
        <v>1.4316666659999999</v>
      </c>
      <c r="N2763">
        <v>0</v>
      </c>
      <c r="O2763">
        <v>95</v>
      </c>
      <c r="P2763">
        <v>0</v>
      </c>
      <c r="Q2763">
        <v>0</v>
      </c>
      <c r="R2763">
        <v>0</v>
      </c>
      <c r="S2763">
        <v>136.00833299999999</v>
      </c>
      <c r="T2763">
        <v>0</v>
      </c>
      <c r="U2763">
        <v>0</v>
      </c>
    </row>
    <row r="2764" spans="1:21" x14ac:dyDescent="0.25">
      <c r="A2764" t="s">
        <v>10676</v>
      </c>
      <c r="B2764">
        <v>1</v>
      </c>
      <c r="C2764" t="s">
        <v>78</v>
      </c>
      <c r="D2764" t="s">
        <v>88</v>
      </c>
      <c r="E2764" t="s">
        <v>10677</v>
      </c>
      <c r="F2764" t="s">
        <v>1150</v>
      </c>
      <c r="G2764" t="s">
        <v>71</v>
      </c>
      <c r="H2764" t="s">
        <v>136</v>
      </c>
      <c r="I2764" t="s">
        <v>22</v>
      </c>
      <c r="J2764" t="s">
        <v>131</v>
      </c>
      <c r="K2764" t="s">
        <v>10678</v>
      </c>
      <c r="L2764" t="s">
        <v>10679</v>
      </c>
      <c r="M2764">
        <v>1.446388888</v>
      </c>
      <c r="N2764">
        <v>0</v>
      </c>
      <c r="O2764">
        <v>164</v>
      </c>
      <c r="P2764">
        <v>0</v>
      </c>
      <c r="Q2764">
        <v>0</v>
      </c>
      <c r="R2764">
        <v>0</v>
      </c>
      <c r="S2764">
        <v>237.20777799999999</v>
      </c>
      <c r="T2764">
        <v>0</v>
      </c>
      <c r="U2764">
        <v>0</v>
      </c>
    </row>
    <row r="2765" spans="1:21" x14ac:dyDescent="0.25">
      <c r="A2765" t="s">
        <v>10680</v>
      </c>
      <c r="B2765">
        <v>1</v>
      </c>
      <c r="C2765" t="s">
        <v>78</v>
      </c>
      <c r="D2765" t="s">
        <v>94</v>
      </c>
      <c r="E2765" t="s">
        <v>10681</v>
      </c>
      <c r="F2765" t="s">
        <v>231</v>
      </c>
      <c r="G2765" t="s">
        <v>71</v>
      </c>
      <c r="H2765" t="s">
        <v>136</v>
      </c>
      <c r="I2765" t="s">
        <v>22</v>
      </c>
      <c r="J2765" t="s">
        <v>131</v>
      </c>
      <c r="K2765" t="s">
        <v>10682</v>
      </c>
      <c r="L2765" t="s">
        <v>10683</v>
      </c>
      <c r="M2765">
        <v>1.643333333</v>
      </c>
      <c r="N2765">
        <v>0</v>
      </c>
      <c r="O2765">
        <v>5</v>
      </c>
      <c r="P2765">
        <v>0</v>
      </c>
      <c r="Q2765">
        <v>0</v>
      </c>
      <c r="R2765">
        <v>0</v>
      </c>
      <c r="S2765">
        <v>8.2166669999999993</v>
      </c>
      <c r="T2765">
        <v>0</v>
      </c>
      <c r="U2765">
        <v>0</v>
      </c>
    </row>
    <row r="2766" spans="1:21" x14ac:dyDescent="0.25">
      <c r="A2766" t="s">
        <v>10684</v>
      </c>
      <c r="B2766">
        <v>1</v>
      </c>
      <c r="C2766" t="s">
        <v>78</v>
      </c>
      <c r="D2766" t="s">
        <v>94</v>
      </c>
      <c r="E2766" t="s">
        <v>10681</v>
      </c>
      <c r="F2766" t="s">
        <v>780</v>
      </c>
      <c r="G2766" t="s">
        <v>71</v>
      </c>
      <c r="H2766" t="s">
        <v>136</v>
      </c>
      <c r="I2766" t="s">
        <v>22</v>
      </c>
      <c r="J2766" t="s">
        <v>131</v>
      </c>
      <c r="K2766" t="s">
        <v>10685</v>
      </c>
      <c r="L2766" t="s">
        <v>10686</v>
      </c>
      <c r="M2766">
        <v>2.307222222</v>
      </c>
      <c r="N2766">
        <v>0</v>
      </c>
      <c r="O2766">
        <v>5</v>
      </c>
      <c r="P2766">
        <v>0</v>
      </c>
      <c r="Q2766">
        <v>0</v>
      </c>
      <c r="R2766">
        <v>0</v>
      </c>
      <c r="S2766">
        <v>11.536111</v>
      </c>
      <c r="T2766">
        <v>0</v>
      </c>
      <c r="U2766">
        <v>0</v>
      </c>
    </row>
    <row r="2767" spans="1:21" x14ac:dyDescent="0.25">
      <c r="A2767" t="s">
        <v>10687</v>
      </c>
      <c r="B2767">
        <v>1</v>
      </c>
      <c r="C2767" t="s">
        <v>78</v>
      </c>
      <c r="D2767" t="s">
        <v>85</v>
      </c>
      <c r="E2767" t="s">
        <v>10688</v>
      </c>
      <c r="F2767" t="s">
        <v>847</v>
      </c>
      <c r="G2767" t="s">
        <v>71</v>
      </c>
      <c r="H2767" t="s">
        <v>136</v>
      </c>
      <c r="I2767" t="s">
        <v>22</v>
      </c>
      <c r="J2767" t="s">
        <v>131</v>
      </c>
      <c r="K2767" t="s">
        <v>10689</v>
      </c>
      <c r="L2767" t="s">
        <v>10690</v>
      </c>
      <c r="M2767">
        <v>1.2738888880000001</v>
      </c>
      <c r="N2767">
        <v>0</v>
      </c>
      <c r="O2767">
        <v>1</v>
      </c>
      <c r="P2767">
        <v>0</v>
      </c>
      <c r="Q2767">
        <v>0</v>
      </c>
      <c r="R2767">
        <v>0</v>
      </c>
      <c r="S2767">
        <v>1.273889</v>
      </c>
      <c r="T2767">
        <v>0</v>
      </c>
      <c r="U2767">
        <v>0</v>
      </c>
    </row>
    <row r="2768" spans="1:21" x14ac:dyDescent="0.25">
      <c r="A2768" t="s">
        <v>10691</v>
      </c>
      <c r="B2768">
        <v>1</v>
      </c>
      <c r="C2768" t="s">
        <v>78</v>
      </c>
      <c r="D2768" t="s">
        <v>80</v>
      </c>
      <c r="E2768" t="s">
        <v>10692</v>
      </c>
      <c r="F2768" t="s">
        <v>362</v>
      </c>
      <c r="G2768" t="s">
        <v>71</v>
      </c>
      <c r="H2768" t="s">
        <v>136</v>
      </c>
      <c r="I2768" t="s">
        <v>22</v>
      </c>
      <c r="J2768" t="s">
        <v>131</v>
      </c>
      <c r="K2768" t="s">
        <v>10693</v>
      </c>
      <c r="L2768" t="s">
        <v>10694</v>
      </c>
      <c r="M2768">
        <v>0.69722222199999995</v>
      </c>
      <c r="N2768">
        <v>0</v>
      </c>
      <c r="O2768">
        <v>258</v>
      </c>
      <c r="P2768">
        <v>0</v>
      </c>
      <c r="Q2768">
        <v>0</v>
      </c>
      <c r="R2768">
        <v>0</v>
      </c>
      <c r="S2768">
        <v>179.88333299999999</v>
      </c>
      <c r="T2768">
        <v>0</v>
      </c>
      <c r="U2768">
        <v>0</v>
      </c>
    </row>
    <row r="2769" spans="1:21" x14ac:dyDescent="0.25">
      <c r="A2769" t="s">
        <v>10695</v>
      </c>
      <c r="B2769">
        <v>1</v>
      </c>
      <c r="C2769" t="s">
        <v>78</v>
      </c>
      <c r="D2769" t="s">
        <v>81</v>
      </c>
      <c r="E2769" t="s">
        <v>10696</v>
      </c>
      <c r="F2769" t="s">
        <v>313</v>
      </c>
      <c r="G2769" t="s">
        <v>71</v>
      </c>
      <c r="H2769" t="s">
        <v>136</v>
      </c>
      <c r="I2769" t="s">
        <v>22</v>
      </c>
      <c r="J2769" t="s">
        <v>131</v>
      </c>
      <c r="K2769" t="s">
        <v>10697</v>
      </c>
      <c r="L2769" t="s">
        <v>10698</v>
      </c>
      <c r="M2769">
        <v>0.87777777700000004</v>
      </c>
      <c r="N2769">
        <v>0</v>
      </c>
      <c r="O2769">
        <v>135</v>
      </c>
      <c r="P2769">
        <v>0</v>
      </c>
      <c r="Q2769">
        <v>0</v>
      </c>
      <c r="R2769">
        <v>0</v>
      </c>
      <c r="S2769">
        <v>118.5</v>
      </c>
      <c r="T2769">
        <v>0</v>
      </c>
      <c r="U2769">
        <v>0</v>
      </c>
    </row>
    <row r="2770" spans="1:21" x14ac:dyDescent="0.25">
      <c r="A2770" t="s">
        <v>10699</v>
      </c>
      <c r="B2770">
        <v>1</v>
      </c>
      <c r="C2770" t="s">
        <v>78</v>
      </c>
      <c r="D2770" t="s">
        <v>81</v>
      </c>
      <c r="E2770" t="s">
        <v>10696</v>
      </c>
      <c r="F2770" t="s">
        <v>934</v>
      </c>
      <c r="G2770" t="s">
        <v>71</v>
      </c>
      <c r="H2770" t="s">
        <v>136</v>
      </c>
      <c r="I2770" t="s">
        <v>22</v>
      </c>
      <c r="J2770" t="s">
        <v>131</v>
      </c>
      <c r="K2770" t="s">
        <v>10700</v>
      </c>
      <c r="L2770" t="s">
        <v>10701</v>
      </c>
      <c r="M2770">
        <v>1.2875000000000001</v>
      </c>
      <c r="N2770">
        <v>0</v>
      </c>
      <c r="O2770">
        <v>135</v>
      </c>
      <c r="P2770">
        <v>0</v>
      </c>
      <c r="Q2770">
        <v>0</v>
      </c>
      <c r="R2770">
        <v>0</v>
      </c>
      <c r="S2770">
        <v>173.8125</v>
      </c>
      <c r="T2770">
        <v>0</v>
      </c>
      <c r="U2770">
        <v>0</v>
      </c>
    </row>
    <row r="2771" spans="1:21" x14ac:dyDescent="0.25">
      <c r="A2771" t="s">
        <v>10702</v>
      </c>
      <c r="B2771">
        <v>1</v>
      </c>
      <c r="C2771" t="s">
        <v>78</v>
      </c>
      <c r="D2771" t="s">
        <v>88</v>
      </c>
      <c r="E2771" t="s">
        <v>10703</v>
      </c>
      <c r="F2771" t="s">
        <v>231</v>
      </c>
      <c r="G2771" t="s">
        <v>71</v>
      </c>
      <c r="H2771" t="s">
        <v>136</v>
      </c>
      <c r="I2771" t="s">
        <v>22</v>
      </c>
      <c r="J2771" t="s">
        <v>131</v>
      </c>
      <c r="K2771" t="s">
        <v>10704</v>
      </c>
      <c r="L2771" t="s">
        <v>10705</v>
      </c>
      <c r="M2771">
        <v>3.1269444439999998</v>
      </c>
      <c r="N2771">
        <v>0</v>
      </c>
      <c r="O2771">
        <v>2</v>
      </c>
      <c r="P2771">
        <v>0</v>
      </c>
      <c r="Q2771">
        <v>0</v>
      </c>
      <c r="R2771">
        <v>0</v>
      </c>
      <c r="S2771">
        <v>6.253889</v>
      </c>
      <c r="T2771">
        <v>0</v>
      </c>
      <c r="U2771">
        <v>0</v>
      </c>
    </row>
    <row r="2772" spans="1:21" x14ac:dyDescent="0.25">
      <c r="A2772" t="s">
        <v>10706</v>
      </c>
      <c r="B2772">
        <v>1</v>
      </c>
      <c r="C2772" t="s">
        <v>78</v>
      </c>
      <c r="D2772" t="s">
        <v>94</v>
      </c>
      <c r="E2772" t="s">
        <v>3172</v>
      </c>
      <c r="F2772" t="s">
        <v>231</v>
      </c>
      <c r="G2772" t="s">
        <v>71</v>
      </c>
      <c r="H2772" t="s">
        <v>136</v>
      </c>
      <c r="I2772" t="s">
        <v>22</v>
      </c>
      <c r="J2772" t="s">
        <v>131</v>
      </c>
      <c r="K2772" t="s">
        <v>10707</v>
      </c>
      <c r="L2772" t="s">
        <v>10708</v>
      </c>
      <c r="M2772">
        <v>2.0808333330000002</v>
      </c>
      <c r="N2772">
        <v>0</v>
      </c>
      <c r="O2772">
        <v>3</v>
      </c>
      <c r="P2772">
        <v>0</v>
      </c>
      <c r="Q2772">
        <v>0</v>
      </c>
      <c r="R2772">
        <v>0</v>
      </c>
      <c r="S2772">
        <v>6.2424999999999997</v>
      </c>
      <c r="T2772">
        <v>0</v>
      </c>
      <c r="U2772">
        <v>0</v>
      </c>
    </row>
    <row r="2773" spans="1:21" x14ac:dyDescent="0.25">
      <c r="A2773" t="s">
        <v>10709</v>
      </c>
      <c r="B2773">
        <v>1</v>
      </c>
      <c r="C2773" t="s">
        <v>78</v>
      </c>
      <c r="D2773" t="s">
        <v>80</v>
      </c>
      <c r="E2773" t="s">
        <v>10710</v>
      </c>
      <c r="F2773" t="s">
        <v>847</v>
      </c>
      <c r="G2773" t="s">
        <v>71</v>
      </c>
      <c r="H2773" t="s">
        <v>136</v>
      </c>
      <c r="I2773" t="s">
        <v>22</v>
      </c>
      <c r="J2773" t="s">
        <v>131</v>
      </c>
      <c r="K2773" t="s">
        <v>10711</v>
      </c>
      <c r="L2773" t="s">
        <v>10712</v>
      </c>
      <c r="M2773">
        <v>3.304166666</v>
      </c>
      <c r="N2773">
        <v>0</v>
      </c>
      <c r="O2773">
        <v>13</v>
      </c>
      <c r="P2773">
        <v>0</v>
      </c>
      <c r="Q2773">
        <v>0</v>
      </c>
      <c r="R2773">
        <v>0</v>
      </c>
      <c r="S2773">
        <v>42.954166999999998</v>
      </c>
      <c r="T2773">
        <v>0</v>
      </c>
      <c r="U2773">
        <v>0</v>
      </c>
    </row>
    <row r="2774" spans="1:21" x14ac:dyDescent="0.25">
      <c r="A2774" t="s">
        <v>10713</v>
      </c>
      <c r="B2774">
        <v>1</v>
      </c>
      <c r="C2774" t="s">
        <v>78</v>
      </c>
      <c r="D2774" t="s">
        <v>87</v>
      </c>
      <c r="E2774" t="s">
        <v>10714</v>
      </c>
      <c r="F2774" t="s">
        <v>362</v>
      </c>
      <c r="G2774" t="s">
        <v>71</v>
      </c>
      <c r="H2774" t="s">
        <v>136</v>
      </c>
      <c r="I2774" t="s">
        <v>22</v>
      </c>
      <c r="J2774" t="s">
        <v>131</v>
      </c>
      <c r="K2774" t="s">
        <v>10715</v>
      </c>
      <c r="L2774" t="s">
        <v>10716</v>
      </c>
      <c r="M2774">
        <v>0.72138888800000001</v>
      </c>
      <c r="N2774">
        <v>0</v>
      </c>
      <c r="O2774">
        <v>23</v>
      </c>
      <c r="P2774">
        <v>0</v>
      </c>
      <c r="Q2774">
        <v>0</v>
      </c>
      <c r="R2774">
        <v>0</v>
      </c>
      <c r="S2774">
        <v>16.591944000000002</v>
      </c>
      <c r="T2774">
        <v>0</v>
      </c>
      <c r="U2774">
        <v>0</v>
      </c>
    </row>
    <row r="2775" spans="1:21" x14ac:dyDescent="0.25">
      <c r="A2775" t="s">
        <v>10717</v>
      </c>
      <c r="B2775">
        <v>1</v>
      </c>
      <c r="C2775" t="s">
        <v>78</v>
      </c>
      <c r="D2775" t="s">
        <v>81</v>
      </c>
      <c r="E2775" t="s">
        <v>7778</v>
      </c>
      <c r="F2775" t="s">
        <v>247</v>
      </c>
      <c r="G2775" t="s">
        <v>71</v>
      </c>
      <c r="H2775" t="s">
        <v>136</v>
      </c>
      <c r="I2775" t="s">
        <v>22</v>
      </c>
      <c r="J2775" t="s">
        <v>221</v>
      </c>
      <c r="K2775" t="s">
        <v>10718</v>
      </c>
      <c r="L2775" t="s">
        <v>10719</v>
      </c>
      <c r="M2775">
        <v>9.0841666659999998</v>
      </c>
      <c r="N2775">
        <v>0</v>
      </c>
      <c r="O2775">
        <v>202</v>
      </c>
      <c r="P2775">
        <v>0</v>
      </c>
      <c r="Q2775">
        <v>0</v>
      </c>
      <c r="R2775">
        <v>0</v>
      </c>
      <c r="S2775">
        <v>1835.001667</v>
      </c>
      <c r="T2775">
        <v>0</v>
      </c>
      <c r="U2775">
        <v>0</v>
      </c>
    </row>
    <row r="2776" spans="1:21" x14ac:dyDescent="0.25">
      <c r="A2776" t="s">
        <v>10720</v>
      </c>
      <c r="B2776">
        <v>1</v>
      </c>
      <c r="C2776" t="s">
        <v>78</v>
      </c>
      <c r="D2776" t="s">
        <v>81</v>
      </c>
      <c r="E2776" t="s">
        <v>7643</v>
      </c>
      <c r="F2776" t="s">
        <v>247</v>
      </c>
      <c r="G2776" t="s">
        <v>71</v>
      </c>
      <c r="H2776" t="s">
        <v>136</v>
      </c>
      <c r="I2776" t="s">
        <v>22</v>
      </c>
      <c r="J2776" t="s">
        <v>221</v>
      </c>
      <c r="K2776" t="s">
        <v>10721</v>
      </c>
      <c r="L2776" t="s">
        <v>10722</v>
      </c>
      <c r="M2776">
        <v>8.8569444439999998</v>
      </c>
      <c r="N2776">
        <v>0</v>
      </c>
      <c r="O2776">
        <v>251</v>
      </c>
      <c r="P2776">
        <v>0</v>
      </c>
      <c r="Q2776">
        <v>0</v>
      </c>
      <c r="R2776">
        <v>0</v>
      </c>
      <c r="S2776">
        <v>2223.0930549999998</v>
      </c>
      <c r="T2776">
        <v>0</v>
      </c>
      <c r="U2776">
        <v>0</v>
      </c>
    </row>
    <row r="2777" spans="1:21" x14ac:dyDescent="0.25">
      <c r="A2777" t="s">
        <v>10723</v>
      </c>
      <c r="B2777">
        <v>1</v>
      </c>
      <c r="C2777" t="s">
        <v>78</v>
      </c>
      <c r="D2777" t="s">
        <v>81</v>
      </c>
      <c r="E2777" t="s">
        <v>7667</v>
      </c>
      <c r="F2777" t="s">
        <v>247</v>
      </c>
      <c r="G2777" t="s">
        <v>71</v>
      </c>
      <c r="H2777" t="s">
        <v>136</v>
      </c>
      <c r="I2777" t="s">
        <v>22</v>
      </c>
      <c r="J2777" t="s">
        <v>221</v>
      </c>
      <c r="K2777" t="s">
        <v>10724</v>
      </c>
      <c r="L2777" t="s">
        <v>10725</v>
      </c>
      <c r="M2777">
        <v>8.6091666660000001</v>
      </c>
      <c r="N2777">
        <v>0</v>
      </c>
      <c r="O2777">
        <v>150</v>
      </c>
      <c r="P2777">
        <v>0</v>
      </c>
      <c r="Q2777">
        <v>0</v>
      </c>
      <c r="R2777">
        <v>0</v>
      </c>
      <c r="S2777">
        <v>1291.375</v>
      </c>
      <c r="T2777">
        <v>0</v>
      </c>
      <c r="U2777">
        <v>0</v>
      </c>
    </row>
    <row r="2778" spans="1:21" x14ac:dyDescent="0.25">
      <c r="A2778" t="s">
        <v>10726</v>
      </c>
      <c r="B2778">
        <v>1</v>
      </c>
      <c r="C2778" t="s">
        <v>78</v>
      </c>
      <c r="D2778" t="s">
        <v>88</v>
      </c>
      <c r="E2778" t="s">
        <v>10727</v>
      </c>
      <c r="F2778" t="s">
        <v>231</v>
      </c>
      <c r="G2778" t="s">
        <v>71</v>
      </c>
      <c r="H2778" t="s">
        <v>136</v>
      </c>
      <c r="I2778" t="s">
        <v>22</v>
      </c>
      <c r="J2778" t="s">
        <v>131</v>
      </c>
      <c r="K2778" t="s">
        <v>10728</v>
      </c>
      <c r="L2778" t="s">
        <v>10729</v>
      </c>
      <c r="M2778">
        <v>23.475000000000001</v>
      </c>
      <c r="N2778">
        <v>0</v>
      </c>
      <c r="O2778">
        <v>2</v>
      </c>
      <c r="P2778">
        <v>0</v>
      </c>
      <c r="Q2778">
        <v>0</v>
      </c>
      <c r="R2778">
        <v>0</v>
      </c>
      <c r="S2778">
        <v>46.95</v>
      </c>
      <c r="T2778">
        <v>0</v>
      </c>
      <c r="U2778">
        <v>0</v>
      </c>
    </row>
    <row r="2779" spans="1:21" x14ac:dyDescent="0.25">
      <c r="A2779" t="s">
        <v>10730</v>
      </c>
      <c r="B2779">
        <v>1</v>
      </c>
      <c r="C2779" t="s">
        <v>78</v>
      </c>
      <c r="D2779" t="s">
        <v>94</v>
      </c>
      <c r="E2779" t="s">
        <v>10731</v>
      </c>
      <c r="F2779" t="s">
        <v>847</v>
      </c>
      <c r="G2779" t="s">
        <v>71</v>
      </c>
      <c r="H2779" t="s">
        <v>136</v>
      </c>
      <c r="I2779" t="s">
        <v>22</v>
      </c>
      <c r="J2779" t="s">
        <v>131</v>
      </c>
      <c r="K2779" t="s">
        <v>10732</v>
      </c>
      <c r="L2779" t="s">
        <v>10733</v>
      </c>
      <c r="M2779">
        <v>3.448611111</v>
      </c>
      <c r="N2779">
        <v>0</v>
      </c>
      <c r="O2779">
        <v>1</v>
      </c>
      <c r="P2779">
        <v>0</v>
      </c>
      <c r="Q2779">
        <v>0</v>
      </c>
      <c r="R2779">
        <v>0</v>
      </c>
      <c r="S2779">
        <v>3.4486110000000001</v>
      </c>
      <c r="T2779">
        <v>0</v>
      </c>
      <c r="U2779">
        <v>0</v>
      </c>
    </row>
    <row r="2780" spans="1:21" x14ac:dyDescent="0.25">
      <c r="A2780" t="s">
        <v>10734</v>
      </c>
      <c r="B2780">
        <v>1</v>
      </c>
      <c r="C2780" t="s">
        <v>78</v>
      </c>
      <c r="D2780" t="s">
        <v>88</v>
      </c>
      <c r="E2780" t="s">
        <v>10735</v>
      </c>
      <c r="F2780" t="s">
        <v>362</v>
      </c>
      <c r="G2780" t="s">
        <v>71</v>
      </c>
      <c r="H2780" t="s">
        <v>136</v>
      </c>
      <c r="I2780" t="s">
        <v>22</v>
      </c>
      <c r="J2780" t="s">
        <v>131</v>
      </c>
      <c r="K2780" t="s">
        <v>10736</v>
      </c>
      <c r="L2780" t="s">
        <v>10737</v>
      </c>
      <c r="M2780">
        <v>1.557222222</v>
      </c>
      <c r="N2780">
        <v>0</v>
      </c>
      <c r="O2780">
        <v>130</v>
      </c>
      <c r="P2780">
        <v>0</v>
      </c>
      <c r="Q2780">
        <v>0</v>
      </c>
      <c r="R2780">
        <v>0</v>
      </c>
      <c r="S2780">
        <v>202.43888899999999</v>
      </c>
      <c r="T2780">
        <v>0</v>
      </c>
      <c r="U2780">
        <v>0</v>
      </c>
    </row>
    <row r="2781" spans="1:21" x14ac:dyDescent="0.25">
      <c r="A2781" t="s">
        <v>10738</v>
      </c>
      <c r="B2781">
        <v>1</v>
      </c>
      <c r="C2781" t="s">
        <v>78</v>
      </c>
      <c r="D2781" t="s">
        <v>85</v>
      </c>
      <c r="E2781" t="s">
        <v>10739</v>
      </c>
      <c r="F2781" t="s">
        <v>847</v>
      </c>
      <c r="G2781" t="s">
        <v>71</v>
      </c>
      <c r="H2781" t="s">
        <v>136</v>
      </c>
      <c r="I2781" t="s">
        <v>22</v>
      </c>
      <c r="J2781" t="s">
        <v>131</v>
      </c>
      <c r="K2781" t="s">
        <v>10740</v>
      </c>
      <c r="L2781" t="s">
        <v>10741</v>
      </c>
      <c r="M2781">
        <v>2.4452777769999998</v>
      </c>
      <c r="N2781">
        <v>0</v>
      </c>
      <c r="O2781">
        <v>2</v>
      </c>
      <c r="P2781">
        <v>0</v>
      </c>
      <c r="Q2781">
        <v>0</v>
      </c>
      <c r="R2781">
        <v>0</v>
      </c>
      <c r="S2781">
        <v>4.8905560000000001</v>
      </c>
      <c r="T2781">
        <v>0</v>
      </c>
      <c r="U2781">
        <v>0</v>
      </c>
    </row>
    <row r="2782" spans="1:21" x14ac:dyDescent="0.25">
      <c r="A2782" t="s">
        <v>10742</v>
      </c>
      <c r="B2782">
        <v>1</v>
      </c>
      <c r="C2782" t="s">
        <v>78</v>
      </c>
      <c r="D2782" t="s">
        <v>88</v>
      </c>
      <c r="E2782" t="s">
        <v>10743</v>
      </c>
      <c r="F2782" t="s">
        <v>780</v>
      </c>
      <c r="G2782" t="s">
        <v>71</v>
      </c>
      <c r="H2782" t="s">
        <v>136</v>
      </c>
      <c r="I2782" t="s">
        <v>22</v>
      </c>
      <c r="J2782" t="s">
        <v>131</v>
      </c>
      <c r="K2782" t="s">
        <v>10744</v>
      </c>
      <c r="L2782" t="s">
        <v>10745</v>
      </c>
      <c r="M2782">
        <v>0.79666666600000002</v>
      </c>
      <c r="N2782">
        <v>0</v>
      </c>
      <c r="O2782">
        <v>81</v>
      </c>
      <c r="P2782">
        <v>0</v>
      </c>
      <c r="Q2782">
        <v>0</v>
      </c>
      <c r="R2782">
        <v>0</v>
      </c>
      <c r="S2782">
        <v>64.53</v>
      </c>
      <c r="T2782">
        <v>0</v>
      </c>
      <c r="U2782">
        <v>0</v>
      </c>
    </row>
    <row r="2783" spans="1:21" x14ac:dyDescent="0.25">
      <c r="A2783" t="s">
        <v>10746</v>
      </c>
      <c r="B2783">
        <v>1</v>
      </c>
      <c r="C2783" t="s">
        <v>78</v>
      </c>
      <c r="D2783" t="s">
        <v>88</v>
      </c>
      <c r="E2783" t="s">
        <v>10747</v>
      </c>
      <c r="F2783" t="s">
        <v>231</v>
      </c>
      <c r="G2783" t="s">
        <v>71</v>
      </c>
      <c r="H2783" t="s">
        <v>136</v>
      </c>
      <c r="I2783" t="s">
        <v>22</v>
      </c>
      <c r="J2783" t="s">
        <v>131</v>
      </c>
      <c r="K2783" t="s">
        <v>10748</v>
      </c>
      <c r="L2783" t="s">
        <v>10749</v>
      </c>
      <c r="M2783">
        <v>1.2633333330000001</v>
      </c>
      <c r="N2783">
        <v>0</v>
      </c>
      <c r="O2783">
        <v>5</v>
      </c>
      <c r="P2783">
        <v>0</v>
      </c>
      <c r="Q2783">
        <v>0</v>
      </c>
      <c r="R2783">
        <v>0</v>
      </c>
      <c r="S2783">
        <v>6.3166669999999998</v>
      </c>
      <c r="T2783">
        <v>0</v>
      </c>
      <c r="U2783">
        <v>0</v>
      </c>
    </row>
    <row r="2784" spans="1:21" x14ac:dyDescent="0.25">
      <c r="A2784" t="s">
        <v>10750</v>
      </c>
      <c r="B2784">
        <v>1</v>
      </c>
      <c r="C2784" t="s">
        <v>78</v>
      </c>
      <c r="D2784" t="s">
        <v>88</v>
      </c>
      <c r="E2784" t="s">
        <v>10751</v>
      </c>
      <c r="F2784" t="s">
        <v>231</v>
      </c>
      <c r="G2784" t="s">
        <v>71</v>
      </c>
      <c r="H2784" t="s">
        <v>136</v>
      </c>
      <c r="I2784" t="s">
        <v>22</v>
      </c>
      <c r="J2784" t="s">
        <v>131</v>
      </c>
      <c r="K2784" t="s">
        <v>10752</v>
      </c>
      <c r="L2784" t="s">
        <v>10753</v>
      </c>
      <c r="M2784">
        <v>0.62277777700000003</v>
      </c>
      <c r="N2784">
        <v>0</v>
      </c>
      <c r="O2784">
        <v>1</v>
      </c>
      <c r="P2784">
        <v>0</v>
      </c>
      <c r="Q2784">
        <v>0</v>
      </c>
      <c r="R2784">
        <v>0</v>
      </c>
      <c r="S2784">
        <v>0.62277800000000005</v>
      </c>
      <c r="T2784">
        <v>0</v>
      </c>
      <c r="U2784">
        <v>0</v>
      </c>
    </row>
    <row r="2785" spans="1:21" x14ac:dyDescent="0.25">
      <c r="A2785" t="s">
        <v>10754</v>
      </c>
      <c r="B2785">
        <v>1</v>
      </c>
      <c r="C2785" t="s">
        <v>78</v>
      </c>
      <c r="D2785" t="s">
        <v>88</v>
      </c>
      <c r="E2785" t="s">
        <v>10755</v>
      </c>
      <c r="F2785" t="s">
        <v>231</v>
      </c>
      <c r="G2785" t="s">
        <v>71</v>
      </c>
      <c r="H2785" t="s">
        <v>136</v>
      </c>
      <c r="I2785" t="s">
        <v>22</v>
      </c>
      <c r="J2785" t="s">
        <v>131</v>
      </c>
      <c r="K2785" t="s">
        <v>10756</v>
      </c>
      <c r="L2785" t="s">
        <v>10757</v>
      </c>
      <c r="M2785">
        <v>3.2122222219999998</v>
      </c>
      <c r="N2785">
        <v>0</v>
      </c>
      <c r="O2785">
        <v>2</v>
      </c>
      <c r="P2785">
        <v>0</v>
      </c>
      <c r="Q2785">
        <v>0</v>
      </c>
      <c r="R2785">
        <v>0</v>
      </c>
      <c r="S2785">
        <v>6.4244440000000003</v>
      </c>
      <c r="T2785">
        <v>0</v>
      </c>
      <c r="U2785">
        <v>0</v>
      </c>
    </row>
    <row r="2786" spans="1:21" x14ac:dyDescent="0.25">
      <c r="A2786" t="s">
        <v>10758</v>
      </c>
      <c r="B2786">
        <v>1</v>
      </c>
      <c r="C2786" t="s">
        <v>78</v>
      </c>
      <c r="D2786" t="s">
        <v>81</v>
      </c>
      <c r="E2786" t="s">
        <v>10759</v>
      </c>
      <c r="F2786" t="s">
        <v>231</v>
      </c>
      <c r="G2786" t="s">
        <v>71</v>
      </c>
      <c r="H2786" t="s">
        <v>136</v>
      </c>
      <c r="I2786" t="s">
        <v>22</v>
      </c>
      <c r="J2786" t="s">
        <v>131</v>
      </c>
      <c r="K2786" t="s">
        <v>10760</v>
      </c>
      <c r="L2786" t="s">
        <v>10761</v>
      </c>
      <c r="M2786">
        <v>2.0175000000000001</v>
      </c>
      <c r="N2786">
        <v>0</v>
      </c>
      <c r="O2786">
        <v>5</v>
      </c>
      <c r="P2786">
        <v>0</v>
      </c>
      <c r="Q2786">
        <v>0</v>
      </c>
      <c r="R2786">
        <v>0</v>
      </c>
      <c r="S2786">
        <v>10.0875</v>
      </c>
      <c r="T2786">
        <v>0</v>
      </c>
      <c r="U2786">
        <v>0</v>
      </c>
    </row>
    <row r="2787" spans="1:21" x14ac:dyDescent="0.25">
      <c r="A2787" t="s">
        <v>10762</v>
      </c>
      <c r="B2787">
        <v>1</v>
      </c>
      <c r="C2787" t="s">
        <v>79</v>
      </c>
      <c r="D2787" t="s">
        <v>124</v>
      </c>
      <c r="E2787" t="s">
        <v>10763</v>
      </c>
      <c r="F2787" t="s">
        <v>921</v>
      </c>
      <c r="G2787" t="s">
        <v>71</v>
      </c>
      <c r="H2787" t="s">
        <v>136</v>
      </c>
      <c r="I2787" t="s">
        <v>22</v>
      </c>
      <c r="J2787" t="s">
        <v>131</v>
      </c>
      <c r="K2787" t="s">
        <v>10764</v>
      </c>
      <c r="L2787" t="s">
        <v>10765</v>
      </c>
      <c r="M2787">
        <v>0.58944444399999996</v>
      </c>
      <c r="N2787">
        <v>0</v>
      </c>
      <c r="O2787">
        <v>99</v>
      </c>
      <c r="P2787">
        <v>0</v>
      </c>
      <c r="Q2787">
        <v>0</v>
      </c>
      <c r="R2787">
        <v>0</v>
      </c>
      <c r="S2787">
        <v>58.354999999999997</v>
      </c>
      <c r="T2787">
        <v>0</v>
      </c>
      <c r="U2787">
        <v>0</v>
      </c>
    </row>
    <row r="2788" spans="1:21" x14ac:dyDescent="0.25">
      <c r="A2788" t="s">
        <v>10766</v>
      </c>
      <c r="B2788">
        <v>1</v>
      </c>
      <c r="C2788" t="s">
        <v>79</v>
      </c>
      <c r="D2788" t="s">
        <v>124</v>
      </c>
      <c r="E2788" t="s">
        <v>10767</v>
      </c>
      <c r="F2788" t="s">
        <v>247</v>
      </c>
      <c r="G2788" t="s">
        <v>71</v>
      </c>
      <c r="H2788" t="s">
        <v>136</v>
      </c>
      <c r="I2788" t="s">
        <v>22</v>
      </c>
      <c r="J2788" t="s">
        <v>221</v>
      </c>
      <c r="K2788" t="s">
        <v>10768</v>
      </c>
      <c r="L2788" t="s">
        <v>10769</v>
      </c>
      <c r="M2788">
        <v>0.65749999999999997</v>
      </c>
      <c r="N2788">
        <v>0</v>
      </c>
      <c r="O2788">
        <v>63</v>
      </c>
      <c r="P2788">
        <v>0</v>
      </c>
      <c r="Q2788">
        <v>0</v>
      </c>
      <c r="R2788">
        <v>0</v>
      </c>
      <c r="S2788">
        <v>41.422499999999999</v>
      </c>
      <c r="T2788">
        <v>0</v>
      </c>
      <c r="U2788">
        <v>0</v>
      </c>
    </row>
    <row r="2789" spans="1:21" x14ac:dyDescent="0.25">
      <c r="A2789" t="s">
        <v>10770</v>
      </c>
      <c r="B2789">
        <v>1</v>
      </c>
      <c r="C2789" t="s">
        <v>79</v>
      </c>
      <c r="D2789" t="s">
        <v>124</v>
      </c>
      <c r="E2789" t="s">
        <v>10771</v>
      </c>
      <c r="F2789" t="s">
        <v>416</v>
      </c>
      <c r="G2789" t="s">
        <v>71</v>
      </c>
      <c r="H2789" t="s">
        <v>136</v>
      </c>
      <c r="I2789" t="s">
        <v>22</v>
      </c>
      <c r="J2789" t="s">
        <v>131</v>
      </c>
      <c r="K2789" t="s">
        <v>10772</v>
      </c>
      <c r="L2789" t="s">
        <v>10773</v>
      </c>
      <c r="M2789">
        <v>0.30388888800000002</v>
      </c>
      <c r="N2789">
        <v>0</v>
      </c>
      <c r="O2789">
        <v>168</v>
      </c>
      <c r="P2789">
        <v>0</v>
      </c>
      <c r="Q2789">
        <v>0</v>
      </c>
      <c r="R2789">
        <v>0</v>
      </c>
      <c r="S2789">
        <v>51.053333000000002</v>
      </c>
      <c r="T2789">
        <v>0</v>
      </c>
      <c r="U2789">
        <v>0</v>
      </c>
    </row>
    <row r="2790" spans="1:21" x14ac:dyDescent="0.25">
      <c r="A2790" t="s">
        <v>10774</v>
      </c>
      <c r="B2790">
        <v>1</v>
      </c>
      <c r="C2790" t="s">
        <v>79</v>
      </c>
      <c r="D2790" t="s">
        <v>124</v>
      </c>
      <c r="E2790" t="s">
        <v>10771</v>
      </c>
      <c r="F2790" t="s">
        <v>8578</v>
      </c>
      <c r="G2790" t="s">
        <v>71</v>
      </c>
      <c r="H2790" t="s">
        <v>136</v>
      </c>
      <c r="I2790" t="s">
        <v>22</v>
      </c>
      <c r="J2790" t="s">
        <v>131</v>
      </c>
      <c r="K2790" t="s">
        <v>10775</v>
      </c>
      <c r="L2790" t="s">
        <v>10776</v>
      </c>
      <c r="M2790">
        <v>0.99250000000000005</v>
      </c>
      <c r="N2790">
        <v>0</v>
      </c>
      <c r="O2790">
        <v>168</v>
      </c>
      <c r="P2790">
        <v>0</v>
      </c>
      <c r="Q2790">
        <v>0</v>
      </c>
      <c r="R2790">
        <v>0</v>
      </c>
      <c r="S2790">
        <v>166.74</v>
      </c>
      <c r="T2790">
        <v>0</v>
      </c>
      <c r="U2790">
        <v>0</v>
      </c>
    </row>
    <row r="2791" spans="1:21" x14ac:dyDescent="0.25">
      <c r="A2791" t="s">
        <v>10777</v>
      </c>
      <c r="B2791">
        <v>1</v>
      </c>
      <c r="C2791" t="s">
        <v>78</v>
      </c>
      <c r="D2791" t="s">
        <v>88</v>
      </c>
      <c r="E2791" t="s">
        <v>10778</v>
      </c>
      <c r="F2791" t="s">
        <v>231</v>
      </c>
      <c r="G2791" t="s">
        <v>71</v>
      </c>
      <c r="H2791" t="s">
        <v>136</v>
      </c>
      <c r="I2791" t="s">
        <v>22</v>
      </c>
      <c r="J2791" t="s">
        <v>131</v>
      </c>
      <c r="K2791" t="s">
        <v>10779</v>
      </c>
      <c r="L2791" t="s">
        <v>10780</v>
      </c>
      <c r="M2791">
        <v>5.3366666660000002</v>
      </c>
      <c r="N2791">
        <v>0</v>
      </c>
      <c r="O2791">
        <v>1</v>
      </c>
      <c r="P2791">
        <v>0</v>
      </c>
      <c r="Q2791">
        <v>0</v>
      </c>
      <c r="R2791">
        <v>0</v>
      </c>
      <c r="S2791">
        <v>5.3366670000000003</v>
      </c>
      <c r="T2791">
        <v>0</v>
      </c>
      <c r="U2791">
        <v>0</v>
      </c>
    </row>
    <row r="2792" spans="1:21" x14ac:dyDescent="0.25">
      <c r="A2792" t="s">
        <v>10781</v>
      </c>
      <c r="B2792">
        <v>1</v>
      </c>
      <c r="C2792" t="s">
        <v>79</v>
      </c>
      <c r="D2792" t="s">
        <v>124</v>
      </c>
      <c r="E2792" t="s">
        <v>10782</v>
      </c>
      <c r="F2792" t="s">
        <v>226</v>
      </c>
      <c r="G2792" t="s">
        <v>72</v>
      </c>
      <c r="H2792" t="s">
        <v>136</v>
      </c>
      <c r="I2792" t="s">
        <v>22</v>
      </c>
      <c r="J2792" t="s">
        <v>131</v>
      </c>
      <c r="K2792" t="s">
        <v>10783</v>
      </c>
      <c r="L2792" t="s">
        <v>10784</v>
      </c>
      <c r="M2792">
        <v>1.2977777770000001</v>
      </c>
      <c r="N2792">
        <v>0</v>
      </c>
      <c r="O2792">
        <v>539</v>
      </c>
      <c r="P2792">
        <v>0</v>
      </c>
      <c r="Q2792">
        <v>0</v>
      </c>
      <c r="R2792">
        <v>0</v>
      </c>
      <c r="S2792">
        <v>699.50222199999996</v>
      </c>
      <c r="T2792">
        <v>0</v>
      </c>
      <c r="U2792">
        <v>0</v>
      </c>
    </row>
    <row r="2793" spans="1:21" x14ac:dyDescent="0.25">
      <c r="A2793" t="s">
        <v>10785</v>
      </c>
      <c r="B2793">
        <v>1</v>
      </c>
      <c r="C2793" t="s">
        <v>79</v>
      </c>
      <c r="D2793" t="s">
        <v>124</v>
      </c>
      <c r="E2793" t="s">
        <v>10786</v>
      </c>
      <c r="F2793" t="s">
        <v>921</v>
      </c>
      <c r="G2793" t="s">
        <v>71</v>
      </c>
      <c r="H2793" t="s">
        <v>136</v>
      </c>
      <c r="I2793" t="s">
        <v>22</v>
      </c>
      <c r="J2793" t="s">
        <v>131</v>
      </c>
      <c r="K2793" t="s">
        <v>10787</v>
      </c>
      <c r="L2793" t="s">
        <v>10788</v>
      </c>
      <c r="M2793">
        <v>2.0108333329999999</v>
      </c>
      <c r="N2793">
        <v>0</v>
      </c>
      <c r="O2793">
        <v>203</v>
      </c>
      <c r="P2793">
        <v>0</v>
      </c>
      <c r="Q2793">
        <v>0</v>
      </c>
      <c r="R2793">
        <v>0</v>
      </c>
      <c r="S2793">
        <v>408.19916699999999</v>
      </c>
      <c r="T2793">
        <v>0</v>
      </c>
      <c r="U2793">
        <v>0</v>
      </c>
    </row>
    <row r="2794" spans="1:21" x14ac:dyDescent="0.25">
      <c r="A2794" t="s">
        <v>10789</v>
      </c>
      <c r="B2794">
        <v>1</v>
      </c>
      <c r="C2794" t="s">
        <v>78</v>
      </c>
      <c r="D2794" t="s">
        <v>88</v>
      </c>
      <c r="E2794" t="s">
        <v>10790</v>
      </c>
      <c r="F2794" t="s">
        <v>231</v>
      </c>
      <c r="G2794" t="s">
        <v>71</v>
      </c>
      <c r="H2794" t="s">
        <v>136</v>
      </c>
      <c r="I2794" t="s">
        <v>22</v>
      </c>
      <c r="J2794" t="s">
        <v>131</v>
      </c>
      <c r="K2794" t="s">
        <v>10791</v>
      </c>
      <c r="L2794" t="s">
        <v>10792</v>
      </c>
      <c r="M2794">
        <v>0.38388888799999998</v>
      </c>
      <c r="N2794">
        <v>0</v>
      </c>
      <c r="O2794">
        <v>3</v>
      </c>
      <c r="P2794">
        <v>0</v>
      </c>
      <c r="Q2794">
        <v>0</v>
      </c>
      <c r="R2794">
        <v>0</v>
      </c>
      <c r="S2794">
        <v>1.151667</v>
      </c>
      <c r="T2794">
        <v>0</v>
      </c>
      <c r="U2794">
        <v>0</v>
      </c>
    </row>
    <row r="2795" spans="1:21" x14ac:dyDescent="0.25">
      <c r="A2795" t="s">
        <v>10793</v>
      </c>
      <c r="B2795">
        <v>1</v>
      </c>
      <c r="C2795" t="s">
        <v>78</v>
      </c>
      <c r="D2795" t="s">
        <v>88</v>
      </c>
      <c r="E2795" t="s">
        <v>10794</v>
      </c>
      <c r="F2795" t="s">
        <v>362</v>
      </c>
      <c r="G2795" t="s">
        <v>71</v>
      </c>
      <c r="H2795" t="s">
        <v>136</v>
      </c>
      <c r="I2795" t="s">
        <v>22</v>
      </c>
      <c r="J2795" t="s">
        <v>131</v>
      </c>
      <c r="K2795" t="s">
        <v>10795</v>
      </c>
      <c r="L2795" t="s">
        <v>10796</v>
      </c>
      <c r="M2795">
        <v>0.42539444399999998</v>
      </c>
      <c r="N2795">
        <v>1</v>
      </c>
      <c r="O2795">
        <v>987</v>
      </c>
      <c r="P2795">
        <v>0</v>
      </c>
      <c r="Q2795">
        <v>0</v>
      </c>
      <c r="R2795">
        <v>0.42539399999999999</v>
      </c>
      <c r="S2795">
        <v>419.86431599999997</v>
      </c>
      <c r="T2795">
        <v>0</v>
      </c>
      <c r="U2795">
        <v>0</v>
      </c>
    </row>
    <row r="2796" spans="1:21" x14ac:dyDescent="0.25">
      <c r="A2796" t="s">
        <v>10797</v>
      </c>
      <c r="B2796">
        <v>1</v>
      </c>
      <c r="C2796" t="s">
        <v>79</v>
      </c>
      <c r="D2796" t="s">
        <v>124</v>
      </c>
      <c r="E2796" t="s">
        <v>10798</v>
      </c>
      <c r="F2796" t="s">
        <v>780</v>
      </c>
      <c r="G2796" t="s">
        <v>71</v>
      </c>
      <c r="H2796" t="s">
        <v>136</v>
      </c>
      <c r="I2796" t="s">
        <v>22</v>
      </c>
      <c r="J2796" t="s">
        <v>131</v>
      </c>
      <c r="K2796" t="s">
        <v>10799</v>
      </c>
      <c r="L2796" t="s">
        <v>10800</v>
      </c>
      <c r="M2796">
        <v>2.0863888880000001</v>
      </c>
      <c r="N2796">
        <v>0</v>
      </c>
      <c r="O2796">
        <v>169</v>
      </c>
      <c r="P2796">
        <v>0</v>
      </c>
      <c r="Q2796">
        <v>0</v>
      </c>
      <c r="R2796">
        <v>0</v>
      </c>
      <c r="S2796">
        <v>352.59972199999999</v>
      </c>
      <c r="T2796">
        <v>0</v>
      </c>
      <c r="U2796">
        <v>0</v>
      </c>
    </row>
    <row r="2797" spans="1:21" x14ac:dyDescent="0.25">
      <c r="A2797" t="s">
        <v>10801</v>
      </c>
      <c r="B2797">
        <v>1</v>
      </c>
      <c r="C2797" t="s">
        <v>78</v>
      </c>
      <c r="D2797" t="s">
        <v>81</v>
      </c>
      <c r="E2797" t="s">
        <v>10802</v>
      </c>
      <c r="F2797" t="s">
        <v>231</v>
      </c>
      <c r="G2797" t="s">
        <v>71</v>
      </c>
      <c r="H2797" t="s">
        <v>136</v>
      </c>
      <c r="I2797" t="s">
        <v>22</v>
      </c>
      <c r="J2797" t="s">
        <v>131</v>
      </c>
      <c r="K2797" t="s">
        <v>10803</v>
      </c>
      <c r="L2797" t="s">
        <v>10804</v>
      </c>
      <c r="M2797">
        <v>36.258888888000001</v>
      </c>
      <c r="N2797">
        <v>0</v>
      </c>
      <c r="O2797">
        <v>6</v>
      </c>
      <c r="P2797">
        <v>0</v>
      </c>
      <c r="Q2797">
        <v>0</v>
      </c>
      <c r="R2797">
        <v>0</v>
      </c>
      <c r="S2797">
        <v>217.55333300000001</v>
      </c>
      <c r="T2797">
        <v>0</v>
      </c>
      <c r="U2797">
        <v>0</v>
      </c>
    </row>
    <row r="2798" spans="1:21" x14ac:dyDescent="0.25">
      <c r="A2798" t="s">
        <v>10805</v>
      </c>
      <c r="B2798">
        <v>1</v>
      </c>
      <c r="C2798" t="s">
        <v>79</v>
      </c>
      <c r="D2798" t="s">
        <v>108</v>
      </c>
      <c r="E2798" t="s">
        <v>10806</v>
      </c>
      <c r="F2798" t="s">
        <v>231</v>
      </c>
      <c r="G2798" t="s">
        <v>71</v>
      </c>
      <c r="H2798" t="s">
        <v>136</v>
      </c>
      <c r="I2798" t="s">
        <v>22</v>
      </c>
      <c r="J2798" t="s">
        <v>131</v>
      </c>
      <c r="K2798" t="s">
        <v>10807</v>
      </c>
      <c r="L2798" t="s">
        <v>10808</v>
      </c>
      <c r="M2798">
        <v>1.099444444</v>
      </c>
      <c r="N2798">
        <v>0</v>
      </c>
      <c r="O2798">
        <v>4</v>
      </c>
      <c r="P2798">
        <v>0</v>
      </c>
      <c r="Q2798">
        <v>0</v>
      </c>
      <c r="R2798">
        <v>0</v>
      </c>
      <c r="S2798">
        <v>4.3977779999999997</v>
      </c>
      <c r="T2798">
        <v>0</v>
      </c>
      <c r="U2798">
        <v>0</v>
      </c>
    </row>
    <row r="2799" spans="1:21" x14ac:dyDescent="0.25">
      <c r="A2799" t="s">
        <v>10809</v>
      </c>
      <c r="B2799">
        <v>1</v>
      </c>
      <c r="C2799" t="s">
        <v>78</v>
      </c>
      <c r="D2799" t="s">
        <v>88</v>
      </c>
      <c r="E2799" t="s">
        <v>10810</v>
      </c>
      <c r="F2799" t="s">
        <v>921</v>
      </c>
      <c r="G2799" t="s">
        <v>71</v>
      </c>
      <c r="H2799" t="s">
        <v>136</v>
      </c>
      <c r="I2799" t="s">
        <v>22</v>
      </c>
      <c r="J2799" t="s">
        <v>131</v>
      </c>
      <c r="K2799" t="s">
        <v>10811</v>
      </c>
      <c r="L2799" t="s">
        <v>10812</v>
      </c>
      <c r="M2799">
        <v>0.32972222200000001</v>
      </c>
      <c r="N2799">
        <v>0</v>
      </c>
      <c r="O2799">
        <v>448</v>
      </c>
      <c r="P2799">
        <v>0</v>
      </c>
      <c r="Q2799">
        <v>0</v>
      </c>
      <c r="R2799">
        <v>0</v>
      </c>
      <c r="S2799">
        <v>147.71555499999999</v>
      </c>
      <c r="T2799">
        <v>0</v>
      </c>
      <c r="U2799">
        <v>0</v>
      </c>
    </row>
    <row r="2800" spans="1:21" x14ac:dyDescent="0.25">
      <c r="A2800" t="s">
        <v>10813</v>
      </c>
      <c r="B2800">
        <v>1</v>
      </c>
      <c r="C2800" t="s">
        <v>79</v>
      </c>
      <c r="D2800" t="s">
        <v>108</v>
      </c>
      <c r="E2800" t="s">
        <v>10814</v>
      </c>
      <c r="F2800" t="s">
        <v>10815</v>
      </c>
      <c r="G2800" t="s">
        <v>71</v>
      </c>
      <c r="H2800" t="s">
        <v>136</v>
      </c>
      <c r="I2800" t="s">
        <v>22</v>
      </c>
      <c r="J2800" t="s">
        <v>131</v>
      </c>
      <c r="K2800" t="s">
        <v>10816</v>
      </c>
      <c r="L2800" t="s">
        <v>10817</v>
      </c>
      <c r="M2800">
        <v>0.893055555</v>
      </c>
      <c r="N2800">
        <v>0</v>
      </c>
      <c r="O2800">
        <v>187</v>
      </c>
      <c r="P2800">
        <v>0</v>
      </c>
      <c r="Q2800">
        <v>0</v>
      </c>
      <c r="R2800">
        <v>0</v>
      </c>
      <c r="S2800">
        <v>167.00138899999999</v>
      </c>
      <c r="T2800">
        <v>0</v>
      </c>
      <c r="U2800">
        <v>0</v>
      </c>
    </row>
    <row r="2801" spans="1:21" x14ac:dyDescent="0.25">
      <c r="A2801" t="s">
        <v>10818</v>
      </c>
      <c r="B2801">
        <v>1</v>
      </c>
      <c r="C2801" t="s">
        <v>78</v>
      </c>
      <c r="D2801" t="s">
        <v>88</v>
      </c>
      <c r="E2801" t="s">
        <v>10819</v>
      </c>
      <c r="F2801" t="s">
        <v>313</v>
      </c>
      <c r="G2801" t="s">
        <v>71</v>
      </c>
      <c r="H2801" t="s">
        <v>136</v>
      </c>
      <c r="I2801" t="s">
        <v>22</v>
      </c>
      <c r="J2801" t="s">
        <v>131</v>
      </c>
      <c r="K2801" t="s">
        <v>10820</v>
      </c>
      <c r="L2801" t="s">
        <v>10821</v>
      </c>
      <c r="M2801">
        <v>1.516388888</v>
      </c>
      <c r="N2801">
        <v>0</v>
      </c>
      <c r="O2801">
        <v>224</v>
      </c>
      <c r="P2801">
        <v>0</v>
      </c>
      <c r="Q2801">
        <v>0</v>
      </c>
      <c r="R2801">
        <v>0</v>
      </c>
      <c r="S2801">
        <v>339.671111</v>
      </c>
      <c r="T2801">
        <v>0</v>
      </c>
      <c r="U2801">
        <v>0</v>
      </c>
    </row>
    <row r="2802" spans="1:21" x14ac:dyDescent="0.25">
      <c r="A2802" t="s">
        <v>10822</v>
      </c>
      <c r="B2802">
        <v>1</v>
      </c>
      <c r="C2802" t="s">
        <v>78</v>
      </c>
      <c r="D2802" t="s">
        <v>88</v>
      </c>
      <c r="E2802" t="s">
        <v>10823</v>
      </c>
      <c r="F2802" t="s">
        <v>231</v>
      </c>
      <c r="G2802" t="s">
        <v>71</v>
      </c>
      <c r="H2802" t="s">
        <v>136</v>
      </c>
      <c r="I2802" t="s">
        <v>22</v>
      </c>
      <c r="J2802" t="s">
        <v>131</v>
      </c>
      <c r="K2802" t="s">
        <v>10824</v>
      </c>
      <c r="L2802" t="s">
        <v>10825</v>
      </c>
      <c r="M2802">
        <v>2.003055555</v>
      </c>
      <c r="N2802">
        <v>0</v>
      </c>
      <c r="O2802">
        <v>2</v>
      </c>
      <c r="P2802">
        <v>0</v>
      </c>
      <c r="Q2802">
        <v>0</v>
      </c>
      <c r="R2802">
        <v>0</v>
      </c>
      <c r="S2802">
        <v>4.0061109999999998</v>
      </c>
      <c r="T2802">
        <v>0</v>
      </c>
      <c r="U2802">
        <v>0</v>
      </c>
    </row>
    <row r="2803" spans="1:21" x14ac:dyDescent="0.25">
      <c r="A2803" t="s">
        <v>10826</v>
      </c>
      <c r="B2803">
        <v>1</v>
      </c>
      <c r="C2803" t="s">
        <v>78</v>
      </c>
      <c r="D2803" t="s">
        <v>80</v>
      </c>
      <c r="E2803" t="s">
        <v>10827</v>
      </c>
      <c r="F2803" t="s">
        <v>3351</v>
      </c>
      <c r="G2803" t="s">
        <v>71</v>
      </c>
      <c r="H2803" t="s">
        <v>136</v>
      </c>
      <c r="I2803" t="s">
        <v>22</v>
      </c>
      <c r="J2803" t="s">
        <v>131</v>
      </c>
      <c r="K2803" t="s">
        <v>10828</v>
      </c>
      <c r="L2803" t="s">
        <v>10829</v>
      </c>
      <c r="M2803">
        <v>1.623611111</v>
      </c>
      <c r="N2803">
        <v>0</v>
      </c>
      <c r="O2803">
        <v>1</v>
      </c>
      <c r="P2803">
        <v>0</v>
      </c>
      <c r="Q2803">
        <v>0</v>
      </c>
      <c r="R2803">
        <v>0</v>
      </c>
      <c r="S2803">
        <v>1.6236109999999999</v>
      </c>
      <c r="T2803">
        <v>0</v>
      </c>
      <c r="U2803">
        <v>0</v>
      </c>
    </row>
    <row r="2804" spans="1:21" x14ac:dyDescent="0.25">
      <c r="A2804" t="s">
        <v>10830</v>
      </c>
      <c r="B2804">
        <v>1</v>
      </c>
      <c r="C2804" t="s">
        <v>78</v>
      </c>
      <c r="D2804" t="s">
        <v>81</v>
      </c>
      <c r="E2804" t="s">
        <v>10831</v>
      </c>
      <c r="F2804" t="s">
        <v>847</v>
      </c>
      <c r="G2804" t="s">
        <v>71</v>
      </c>
      <c r="H2804" t="s">
        <v>136</v>
      </c>
      <c r="I2804" t="s">
        <v>22</v>
      </c>
      <c r="J2804" t="s">
        <v>131</v>
      </c>
      <c r="K2804" t="s">
        <v>10832</v>
      </c>
      <c r="L2804" t="s">
        <v>10833</v>
      </c>
      <c r="M2804">
        <v>1.259166666</v>
      </c>
      <c r="N2804">
        <v>0</v>
      </c>
      <c r="O2804">
        <v>5</v>
      </c>
      <c r="P2804">
        <v>0</v>
      </c>
      <c r="Q2804">
        <v>0</v>
      </c>
      <c r="R2804">
        <v>0</v>
      </c>
      <c r="S2804">
        <v>6.295833</v>
      </c>
      <c r="T2804">
        <v>0</v>
      </c>
      <c r="U2804">
        <v>0</v>
      </c>
    </row>
    <row r="2805" spans="1:21" x14ac:dyDescent="0.25">
      <c r="A2805" t="s">
        <v>10834</v>
      </c>
      <c r="B2805">
        <v>1</v>
      </c>
      <c r="C2805" t="s">
        <v>78</v>
      </c>
      <c r="D2805" t="s">
        <v>81</v>
      </c>
      <c r="E2805" t="s">
        <v>10831</v>
      </c>
      <c r="F2805" t="s">
        <v>847</v>
      </c>
      <c r="G2805" t="s">
        <v>71</v>
      </c>
      <c r="H2805" t="s">
        <v>136</v>
      </c>
      <c r="I2805" t="s">
        <v>22</v>
      </c>
      <c r="J2805" t="s">
        <v>131</v>
      </c>
      <c r="K2805" t="s">
        <v>10835</v>
      </c>
      <c r="L2805" t="s">
        <v>10836</v>
      </c>
      <c r="M2805">
        <v>5.960555555</v>
      </c>
      <c r="N2805">
        <v>0</v>
      </c>
      <c r="O2805">
        <v>5</v>
      </c>
      <c r="P2805">
        <v>0</v>
      </c>
      <c r="Q2805">
        <v>0</v>
      </c>
      <c r="R2805">
        <v>0</v>
      </c>
      <c r="S2805">
        <v>29.802778</v>
      </c>
      <c r="T2805">
        <v>0</v>
      </c>
      <c r="U2805">
        <v>0</v>
      </c>
    </row>
    <row r="2806" spans="1:21" x14ac:dyDescent="0.25">
      <c r="A2806" t="s">
        <v>10837</v>
      </c>
      <c r="B2806">
        <v>1</v>
      </c>
      <c r="C2806" t="s">
        <v>78</v>
      </c>
      <c r="D2806" t="s">
        <v>93</v>
      </c>
      <c r="E2806" t="s">
        <v>10838</v>
      </c>
      <c r="F2806" t="s">
        <v>367</v>
      </c>
      <c r="G2806" t="s">
        <v>72</v>
      </c>
      <c r="H2806" t="s">
        <v>136</v>
      </c>
      <c r="I2806" t="s">
        <v>22</v>
      </c>
      <c r="J2806" t="s">
        <v>131</v>
      </c>
      <c r="K2806" t="s">
        <v>10839</v>
      </c>
      <c r="L2806" t="s">
        <v>10840</v>
      </c>
      <c r="M2806">
        <v>0.325176666</v>
      </c>
      <c r="N2806">
        <v>0</v>
      </c>
      <c r="O2806">
        <v>0</v>
      </c>
      <c r="P2806">
        <v>0</v>
      </c>
      <c r="Q2806">
        <v>185</v>
      </c>
      <c r="R2806">
        <v>0</v>
      </c>
      <c r="S2806">
        <v>0</v>
      </c>
      <c r="T2806">
        <v>0</v>
      </c>
      <c r="U2806">
        <v>60.157682999999999</v>
      </c>
    </row>
    <row r="2807" spans="1:21" x14ac:dyDescent="0.25">
      <c r="A2807" t="s">
        <v>10841</v>
      </c>
      <c r="B2807">
        <v>1</v>
      </c>
      <c r="C2807" t="s">
        <v>78</v>
      </c>
      <c r="D2807" t="s">
        <v>88</v>
      </c>
      <c r="E2807" t="s">
        <v>10842</v>
      </c>
      <c r="F2807" t="s">
        <v>231</v>
      </c>
      <c r="G2807" t="s">
        <v>71</v>
      </c>
      <c r="H2807" t="s">
        <v>136</v>
      </c>
      <c r="I2807" t="s">
        <v>22</v>
      </c>
      <c r="J2807" t="s">
        <v>131</v>
      </c>
      <c r="K2807" t="s">
        <v>10843</v>
      </c>
      <c r="L2807" t="s">
        <v>10844</v>
      </c>
      <c r="M2807">
        <v>1.9883333329999999</v>
      </c>
      <c r="N2807">
        <v>0</v>
      </c>
      <c r="O2807">
        <v>1</v>
      </c>
      <c r="P2807">
        <v>0</v>
      </c>
      <c r="Q2807">
        <v>0</v>
      </c>
      <c r="R2807">
        <v>0</v>
      </c>
      <c r="S2807">
        <v>1.9883329999999999</v>
      </c>
      <c r="T2807">
        <v>0</v>
      </c>
      <c r="U2807">
        <v>0</v>
      </c>
    </row>
    <row r="2808" spans="1:21" x14ac:dyDescent="0.25">
      <c r="A2808" t="s">
        <v>10845</v>
      </c>
      <c r="B2808">
        <v>1</v>
      </c>
      <c r="C2808" t="s">
        <v>79</v>
      </c>
      <c r="D2808" t="s">
        <v>124</v>
      </c>
      <c r="E2808" t="s">
        <v>10846</v>
      </c>
      <c r="F2808" t="s">
        <v>296</v>
      </c>
      <c r="G2808" t="s">
        <v>72</v>
      </c>
      <c r="H2808" t="s">
        <v>136</v>
      </c>
      <c r="I2808" t="s">
        <v>22</v>
      </c>
      <c r="J2808" t="s">
        <v>221</v>
      </c>
      <c r="K2808" t="s">
        <v>10847</v>
      </c>
      <c r="L2808" t="s">
        <v>10848</v>
      </c>
      <c r="M2808">
        <v>1.7307675</v>
      </c>
      <c r="N2808">
        <v>1</v>
      </c>
      <c r="O2808">
        <v>2391</v>
      </c>
      <c r="P2808">
        <v>0</v>
      </c>
      <c r="Q2808">
        <v>0</v>
      </c>
      <c r="R2808">
        <v>1.7307680000000001</v>
      </c>
      <c r="S2808">
        <v>4138.265093</v>
      </c>
      <c r="T2808">
        <v>0</v>
      </c>
      <c r="U2808">
        <v>0</v>
      </c>
    </row>
    <row r="2809" spans="1:21" x14ac:dyDescent="0.25">
      <c r="A2809" t="s">
        <v>10849</v>
      </c>
      <c r="B2809">
        <v>1</v>
      </c>
      <c r="C2809" t="s">
        <v>78</v>
      </c>
      <c r="D2809" t="s">
        <v>88</v>
      </c>
      <c r="E2809" t="s">
        <v>10850</v>
      </c>
      <c r="F2809" t="s">
        <v>934</v>
      </c>
      <c r="G2809" t="s">
        <v>71</v>
      </c>
      <c r="H2809" t="s">
        <v>136</v>
      </c>
      <c r="I2809" t="s">
        <v>22</v>
      </c>
      <c r="J2809" t="s">
        <v>131</v>
      </c>
      <c r="K2809" t="s">
        <v>10851</v>
      </c>
      <c r="L2809" t="s">
        <v>10852</v>
      </c>
      <c r="M2809">
        <v>3.707222222</v>
      </c>
      <c r="N2809">
        <v>0</v>
      </c>
      <c r="O2809">
        <v>12</v>
      </c>
      <c r="P2809">
        <v>0</v>
      </c>
      <c r="Q2809">
        <v>0</v>
      </c>
      <c r="R2809">
        <v>0</v>
      </c>
      <c r="S2809">
        <v>44.486666999999997</v>
      </c>
      <c r="T2809">
        <v>0</v>
      </c>
      <c r="U2809">
        <v>0</v>
      </c>
    </row>
    <row r="2810" spans="1:21" x14ac:dyDescent="0.25">
      <c r="A2810" t="s">
        <v>10853</v>
      </c>
      <c r="B2810">
        <v>1</v>
      </c>
      <c r="C2810" t="s">
        <v>78</v>
      </c>
      <c r="D2810" t="s">
        <v>88</v>
      </c>
      <c r="E2810" t="s">
        <v>10854</v>
      </c>
      <c r="F2810" t="s">
        <v>247</v>
      </c>
      <c r="G2810" t="s">
        <v>71</v>
      </c>
      <c r="H2810" t="s">
        <v>136</v>
      </c>
      <c r="I2810" t="s">
        <v>22</v>
      </c>
      <c r="J2810" t="s">
        <v>221</v>
      </c>
      <c r="K2810" t="s">
        <v>10855</v>
      </c>
      <c r="L2810" t="s">
        <v>10856</v>
      </c>
      <c r="M2810">
        <v>1.234444444</v>
      </c>
      <c r="N2810">
        <v>0</v>
      </c>
      <c r="O2810">
        <v>143</v>
      </c>
      <c r="P2810">
        <v>0</v>
      </c>
      <c r="Q2810">
        <v>0</v>
      </c>
      <c r="R2810">
        <v>0</v>
      </c>
      <c r="S2810">
        <v>176.525555</v>
      </c>
      <c r="T2810">
        <v>0</v>
      </c>
      <c r="U2810">
        <v>0</v>
      </c>
    </row>
    <row r="2811" spans="1:21" x14ac:dyDescent="0.25">
      <c r="A2811" t="s">
        <v>10857</v>
      </c>
      <c r="B2811">
        <v>1</v>
      </c>
      <c r="C2811" t="s">
        <v>79</v>
      </c>
      <c r="D2811" t="s">
        <v>108</v>
      </c>
      <c r="E2811" t="s">
        <v>10858</v>
      </c>
      <c r="F2811" t="s">
        <v>1685</v>
      </c>
      <c r="G2811" t="s">
        <v>71</v>
      </c>
      <c r="H2811" t="s">
        <v>136</v>
      </c>
      <c r="I2811" t="s">
        <v>22</v>
      </c>
      <c r="J2811" t="s">
        <v>131</v>
      </c>
      <c r="K2811" t="s">
        <v>10859</v>
      </c>
      <c r="L2811" t="s">
        <v>10860</v>
      </c>
      <c r="M2811">
        <v>5.1158333330000003</v>
      </c>
      <c r="N2811">
        <v>0</v>
      </c>
      <c r="O2811">
        <v>31</v>
      </c>
      <c r="P2811">
        <v>0</v>
      </c>
      <c r="Q2811">
        <v>4</v>
      </c>
      <c r="R2811">
        <v>0</v>
      </c>
      <c r="S2811">
        <v>158.590833</v>
      </c>
      <c r="T2811">
        <v>0</v>
      </c>
      <c r="U2811">
        <v>20.463332999999999</v>
      </c>
    </row>
    <row r="2812" spans="1:21" x14ac:dyDescent="0.25">
      <c r="A2812" t="s">
        <v>10861</v>
      </c>
      <c r="B2812">
        <v>1</v>
      </c>
      <c r="C2812" t="s">
        <v>79</v>
      </c>
      <c r="D2812" t="s">
        <v>108</v>
      </c>
      <c r="E2812" t="s">
        <v>10862</v>
      </c>
      <c r="F2812" t="s">
        <v>166</v>
      </c>
      <c r="G2812" t="s">
        <v>72</v>
      </c>
      <c r="H2812" t="s">
        <v>136</v>
      </c>
      <c r="I2812" t="s">
        <v>22</v>
      </c>
      <c r="J2812" t="s">
        <v>131</v>
      </c>
      <c r="K2812" t="s">
        <v>10863</v>
      </c>
      <c r="L2812" t="s">
        <v>10864</v>
      </c>
      <c r="M2812">
        <v>0.84203888800000004</v>
      </c>
      <c r="N2812">
        <v>0</v>
      </c>
      <c r="O2812">
        <v>563</v>
      </c>
      <c r="P2812">
        <v>1</v>
      </c>
      <c r="Q2812">
        <v>26</v>
      </c>
      <c r="R2812">
        <v>0</v>
      </c>
      <c r="S2812">
        <v>474.06789400000002</v>
      </c>
      <c r="T2812">
        <v>0.84203899999999998</v>
      </c>
      <c r="U2812">
        <v>21.893011000000001</v>
      </c>
    </row>
    <row r="2813" spans="1:21" x14ac:dyDescent="0.25">
      <c r="A2813" t="s">
        <v>10865</v>
      </c>
      <c r="B2813">
        <v>1</v>
      </c>
      <c r="C2813" t="s">
        <v>79</v>
      </c>
      <c r="D2813" t="s">
        <v>114</v>
      </c>
      <c r="E2813" t="s">
        <v>10866</v>
      </c>
      <c r="F2813" t="s">
        <v>313</v>
      </c>
      <c r="G2813" t="s">
        <v>71</v>
      </c>
      <c r="H2813" t="s">
        <v>136</v>
      </c>
      <c r="I2813" t="s">
        <v>22</v>
      </c>
      <c r="J2813" t="s">
        <v>131</v>
      </c>
      <c r="K2813" t="s">
        <v>10867</v>
      </c>
      <c r="L2813" t="s">
        <v>10868</v>
      </c>
      <c r="M2813">
        <v>2.2880555550000001</v>
      </c>
      <c r="N2813">
        <v>0</v>
      </c>
      <c r="O2813">
        <v>30</v>
      </c>
      <c r="P2813">
        <v>0</v>
      </c>
      <c r="Q2813">
        <v>9</v>
      </c>
      <c r="R2813">
        <v>0</v>
      </c>
      <c r="S2813">
        <v>68.641666999999998</v>
      </c>
      <c r="T2813">
        <v>0</v>
      </c>
      <c r="U2813">
        <v>20.592500000000001</v>
      </c>
    </row>
    <row r="2814" spans="1:21" x14ac:dyDescent="0.25">
      <c r="A2814" t="s">
        <v>10869</v>
      </c>
      <c r="B2814">
        <v>1</v>
      </c>
      <c r="C2814" t="s">
        <v>78</v>
      </c>
      <c r="D2814" t="s">
        <v>103</v>
      </c>
      <c r="E2814" t="s">
        <v>246</v>
      </c>
      <c r="F2814" t="s">
        <v>129</v>
      </c>
      <c r="G2814" t="s">
        <v>76</v>
      </c>
      <c r="H2814" t="s">
        <v>136</v>
      </c>
      <c r="I2814" t="s">
        <v>22</v>
      </c>
      <c r="J2814" t="s">
        <v>131</v>
      </c>
      <c r="K2814" t="s">
        <v>10870</v>
      </c>
      <c r="L2814" t="s">
        <v>10871</v>
      </c>
      <c r="M2814">
        <v>0.146690555</v>
      </c>
      <c r="N2814">
        <v>17</v>
      </c>
      <c r="O2814">
        <v>25169</v>
      </c>
      <c r="P2814">
        <v>30</v>
      </c>
      <c r="Q2814">
        <v>2469</v>
      </c>
      <c r="R2814">
        <v>2.4937390000000001</v>
      </c>
      <c r="S2814">
        <v>3692.0545790000001</v>
      </c>
      <c r="T2814">
        <v>4.4007170000000002</v>
      </c>
      <c r="U2814">
        <v>362.17898000000002</v>
      </c>
    </row>
    <row r="2815" spans="1:21" x14ac:dyDescent="0.25">
      <c r="A2815" t="s">
        <v>10872</v>
      </c>
      <c r="B2815">
        <v>1</v>
      </c>
      <c r="C2815" t="s">
        <v>78</v>
      </c>
      <c r="D2815" t="s">
        <v>101</v>
      </c>
      <c r="E2815" t="s">
        <v>10873</v>
      </c>
      <c r="F2815" t="s">
        <v>921</v>
      </c>
      <c r="G2815" t="s">
        <v>71</v>
      </c>
      <c r="H2815" t="s">
        <v>136</v>
      </c>
      <c r="I2815" t="s">
        <v>22</v>
      </c>
      <c r="J2815" t="s">
        <v>131</v>
      </c>
      <c r="K2815" t="s">
        <v>10874</v>
      </c>
      <c r="L2815" t="s">
        <v>10875</v>
      </c>
      <c r="M2815">
        <v>0.29805555500000003</v>
      </c>
      <c r="N2815">
        <v>0</v>
      </c>
      <c r="O2815">
        <v>1</v>
      </c>
      <c r="P2815">
        <v>0</v>
      </c>
      <c r="Q2815">
        <v>0</v>
      </c>
      <c r="R2815">
        <v>0</v>
      </c>
      <c r="S2815">
        <v>0.29805599999999999</v>
      </c>
      <c r="T2815">
        <v>0</v>
      </c>
      <c r="U2815">
        <v>0</v>
      </c>
    </row>
    <row r="2816" spans="1:21" x14ac:dyDescent="0.25">
      <c r="A2816" t="s">
        <v>10876</v>
      </c>
      <c r="B2816">
        <v>1</v>
      </c>
      <c r="C2816" t="s">
        <v>78</v>
      </c>
      <c r="D2816" t="s">
        <v>88</v>
      </c>
      <c r="E2816" t="s">
        <v>10850</v>
      </c>
      <c r="F2816" t="s">
        <v>934</v>
      </c>
      <c r="G2816" t="s">
        <v>71</v>
      </c>
      <c r="H2816" t="s">
        <v>136</v>
      </c>
      <c r="I2816" t="s">
        <v>22</v>
      </c>
      <c r="J2816" t="s">
        <v>131</v>
      </c>
      <c r="K2816" t="s">
        <v>10877</v>
      </c>
      <c r="L2816" t="s">
        <v>10878</v>
      </c>
      <c r="M2816">
        <v>2.0644444439999998</v>
      </c>
      <c r="N2816">
        <v>0</v>
      </c>
      <c r="O2816">
        <v>12</v>
      </c>
      <c r="P2816">
        <v>0</v>
      </c>
      <c r="Q2816">
        <v>0</v>
      </c>
      <c r="R2816">
        <v>0</v>
      </c>
      <c r="S2816">
        <v>24.773333000000001</v>
      </c>
      <c r="T2816">
        <v>0</v>
      </c>
      <c r="U2816">
        <v>0</v>
      </c>
    </row>
    <row r="2817" spans="1:21" x14ac:dyDescent="0.25">
      <c r="A2817" t="s">
        <v>10879</v>
      </c>
      <c r="B2817">
        <v>1</v>
      </c>
      <c r="C2817" t="s">
        <v>78</v>
      </c>
      <c r="D2817" t="s">
        <v>85</v>
      </c>
      <c r="E2817" t="s">
        <v>10880</v>
      </c>
      <c r="F2817" t="s">
        <v>934</v>
      </c>
      <c r="G2817" t="s">
        <v>71</v>
      </c>
      <c r="H2817" t="s">
        <v>136</v>
      </c>
      <c r="I2817" t="s">
        <v>22</v>
      </c>
      <c r="J2817" t="s">
        <v>131</v>
      </c>
      <c r="K2817" t="s">
        <v>10881</v>
      </c>
      <c r="L2817" t="s">
        <v>10882</v>
      </c>
      <c r="M2817">
        <v>0.54861111100000004</v>
      </c>
      <c r="N2817">
        <v>0</v>
      </c>
      <c r="O2817">
        <v>1</v>
      </c>
      <c r="P2817">
        <v>0</v>
      </c>
      <c r="Q2817">
        <v>0</v>
      </c>
      <c r="R2817">
        <v>0</v>
      </c>
      <c r="S2817">
        <v>0.54861099999999996</v>
      </c>
      <c r="T2817">
        <v>0</v>
      </c>
      <c r="U2817">
        <v>0</v>
      </c>
    </row>
    <row r="2818" spans="1:21" x14ac:dyDescent="0.25">
      <c r="A2818" t="s">
        <v>10883</v>
      </c>
      <c r="B2818">
        <v>1</v>
      </c>
      <c r="C2818" t="s">
        <v>79</v>
      </c>
      <c r="D2818" t="s">
        <v>108</v>
      </c>
      <c r="E2818" t="s">
        <v>10884</v>
      </c>
      <c r="F2818" t="s">
        <v>313</v>
      </c>
      <c r="G2818" t="s">
        <v>71</v>
      </c>
      <c r="H2818" t="s">
        <v>136</v>
      </c>
      <c r="I2818" t="s">
        <v>22</v>
      </c>
      <c r="J2818" t="s">
        <v>131</v>
      </c>
      <c r="K2818" t="s">
        <v>10885</v>
      </c>
      <c r="L2818" t="s">
        <v>10886</v>
      </c>
      <c r="M2818">
        <v>0.94083333300000005</v>
      </c>
      <c r="N2818">
        <v>0</v>
      </c>
      <c r="O2818">
        <v>303</v>
      </c>
      <c r="P2818">
        <v>0</v>
      </c>
      <c r="Q2818">
        <v>0</v>
      </c>
      <c r="R2818">
        <v>0</v>
      </c>
      <c r="S2818">
        <v>285.07249999999999</v>
      </c>
      <c r="T2818">
        <v>0</v>
      </c>
      <c r="U2818">
        <v>0</v>
      </c>
    </row>
    <row r="2819" spans="1:21" x14ac:dyDescent="0.25">
      <c r="A2819" t="s">
        <v>10887</v>
      </c>
      <c r="B2819">
        <v>1</v>
      </c>
      <c r="C2819" t="s">
        <v>78</v>
      </c>
      <c r="D2819" t="s">
        <v>85</v>
      </c>
      <c r="E2819" t="s">
        <v>10888</v>
      </c>
      <c r="F2819" t="s">
        <v>847</v>
      </c>
      <c r="G2819" t="s">
        <v>71</v>
      </c>
      <c r="H2819" t="s">
        <v>136</v>
      </c>
      <c r="I2819" t="s">
        <v>22</v>
      </c>
      <c r="J2819" t="s">
        <v>131</v>
      </c>
      <c r="K2819" t="s">
        <v>10889</v>
      </c>
      <c r="L2819" t="s">
        <v>10890</v>
      </c>
      <c r="M2819">
        <v>2.8247222220000001</v>
      </c>
      <c r="N2819">
        <v>0</v>
      </c>
      <c r="O2819">
        <v>7</v>
      </c>
      <c r="P2819">
        <v>0</v>
      </c>
      <c r="Q2819">
        <v>0</v>
      </c>
      <c r="R2819">
        <v>0</v>
      </c>
      <c r="S2819">
        <v>19.773056</v>
      </c>
      <c r="T2819">
        <v>0</v>
      </c>
      <c r="U2819">
        <v>0</v>
      </c>
    </row>
    <row r="2820" spans="1:21" x14ac:dyDescent="0.25">
      <c r="A2820" t="s">
        <v>10891</v>
      </c>
      <c r="B2820">
        <v>1</v>
      </c>
      <c r="C2820" t="s">
        <v>78</v>
      </c>
      <c r="D2820" t="s">
        <v>88</v>
      </c>
      <c r="E2820" t="s">
        <v>10892</v>
      </c>
      <c r="F2820" t="s">
        <v>231</v>
      </c>
      <c r="G2820" t="s">
        <v>71</v>
      </c>
      <c r="H2820" t="s">
        <v>136</v>
      </c>
      <c r="I2820" t="s">
        <v>22</v>
      </c>
      <c r="J2820" t="s">
        <v>131</v>
      </c>
      <c r="K2820" t="s">
        <v>10893</v>
      </c>
      <c r="L2820" t="s">
        <v>10894</v>
      </c>
      <c r="M2820">
        <v>6.5113888879999999</v>
      </c>
      <c r="N2820">
        <v>0</v>
      </c>
      <c r="O2820">
        <v>13</v>
      </c>
      <c r="P2820">
        <v>0</v>
      </c>
      <c r="Q2820">
        <v>0</v>
      </c>
      <c r="R2820">
        <v>0</v>
      </c>
      <c r="S2820">
        <v>84.648055999999997</v>
      </c>
      <c r="T2820">
        <v>0</v>
      </c>
      <c r="U2820">
        <v>0</v>
      </c>
    </row>
    <row r="2821" spans="1:21" x14ac:dyDescent="0.25">
      <c r="A2821" t="s">
        <v>10895</v>
      </c>
      <c r="B2821">
        <v>1</v>
      </c>
      <c r="C2821" t="s">
        <v>78</v>
      </c>
      <c r="D2821" t="s">
        <v>94</v>
      </c>
      <c r="E2821" t="s">
        <v>10896</v>
      </c>
      <c r="F2821" t="s">
        <v>313</v>
      </c>
      <c r="G2821" t="s">
        <v>71</v>
      </c>
      <c r="H2821" t="s">
        <v>136</v>
      </c>
      <c r="I2821" t="s">
        <v>22</v>
      </c>
      <c r="J2821" t="s">
        <v>131</v>
      </c>
      <c r="K2821" t="s">
        <v>10897</v>
      </c>
      <c r="L2821" t="s">
        <v>10898</v>
      </c>
      <c r="M2821">
        <v>1.582222222</v>
      </c>
      <c r="N2821">
        <v>0</v>
      </c>
      <c r="O2821">
        <v>9</v>
      </c>
      <c r="P2821">
        <v>0</v>
      </c>
      <c r="Q2821">
        <v>0</v>
      </c>
      <c r="R2821">
        <v>0</v>
      </c>
      <c r="S2821">
        <v>14.24</v>
      </c>
      <c r="T2821">
        <v>0</v>
      </c>
      <c r="U2821">
        <v>0</v>
      </c>
    </row>
    <row r="2822" spans="1:21" x14ac:dyDescent="0.25">
      <c r="A2822" t="s">
        <v>10899</v>
      </c>
      <c r="B2822">
        <v>1</v>
      </c>
      <c r="C2822" t="s">
        <v>78</v>
      </c>
      <c r="D2822" t="s">
        <v>104</v>
      </c>
      <c r="E2822" t="s">
        <v>10900</v>
      </c>
      <c r="F2822" t="s">
        <v>416</v>
      </c>
      <c r="G2822" t="s">
        <v>71</v>
      </c>
      <c r="H2822" t="s">
        <v>136</v>
      </c>
      <c r="I2822" t="s">
        <v>22</v>
      </c>
      <c r="J2822" t="s">
        <v>131</v>
      </c>
      <c r="K2822" t="s">
        <v>10901</v>
      </c>
      <c r="L2822" t="s">
        <v>10902</v>
      </c>
      <c r="M2822">
        <v>1.7366666660000001</v>
      </c>
      <c r="N2822">
        <v>0</v>
      </c>
      <c r="O2822">
        <v>0</v>
      </c>
      <c r="P2822">
        <v>0</v>
      </c>
      <c r="Q2822">
        <v>20</v>
      </c>
      <c r="R2822">
        <v>0</v>
      </c>
      <c r="S2822">
        <v>0</v>
      </c>
      <c r="T2822">
        <v>0</v>
      </c>
      <c r="U2822">
        <v>34.733333000000002</v>
      </c>
    </row>
    <row r="2823" spans="1:21" x14ac:dyDescent="0.25">
      <c r="A2823" t="s">
        <v>10903</v>
      </c>
      <c r="B2823">
        <v>1</v>
      </c>
      <c r="C2823" t="s">
        <v>79</v>
      </c>
      <c r="D2823" t="s">
        <v>124</v>
      </c>
      <c r="E2823" t="s">
        <v>10904</v>
      </c>
      <c r="F2823" t="s">
        <v>847</v>
      </c>
      <c r="G2823" t="s">
        <v>71</v>
      </c>
      <c r="H2823" t="s">
        <v>136</v>
      </c>
      <c r="I2823" t="s">
        <v>22</v>
      </c>
      <c r="J2823" t="s">
        <v>131</v>
      </c>
      <c r="K2823" t="s">
        <v>10905</v>
      </c>
      <c r="L2823" t="s">
        <v>10906</v>
      </c>
      <c r="M2823">
        <v>3.0636111110000002</v>
      </c>
      <c r="N2823">
        <v>0</v>
      </c>
      <c r="O2823">
        <v>10</v>
      </c>
      <c r="P2823">
        <v>0</v>
      </c>
      <c r="Q2823">
        <v>0</v>
      </c>
      <c r="R2823">
        <v>0</v>
      </c>
      <c r="S2823">
        <v>30.636111</v>
      </c>
      <c r="T2823">
        <v>0</v>
      </c>
      <c r="U2823">
        <v>0</v>
      </c>
    </row>
    <row r="2824" spans="1:21" x14ac:dyDescent="0.25">
      <c r="A2824" t="s">
        <v>10907</v>
      </c>
      <c r="B2824">
        <v>1</v>
      </c>
      <c r="C2824" t="s">
        <v>79</v>
      </c>
      <c r="D2824" t="s">
        <v>124</v>
      </c>
      <c r="E2824" t="s">
        <v>10908</v>
      </c>
      <c r="F2824" t="s">
        <v>847</v>
      </c>
      <c r="G2824" t="s">
        <v>71</v>
      </c>
      <c r="H2824" t="s">
        <v>136</v>
      </c>
      <c r="I2824" t="s">
        <v>22</v>
      </c>
      <c r="J2824" t="s">
        <v>131</v>
      </c>
      <c r="K2824" t="s">
        <v>10909</v>
      </c>
      <c r="L2824" t="s">
        <v>10910</v>
      </c>
      <c r="M2824">
        <v>11.902777777000001</v>
      </c>
      <c r="N2824">
        <v>0</v>
      </c>
      <c r="O2824">
        <v>1</v>
      </c>
      <c r="P2824">
        <v>0</v>
      </c>
      <c r="Q2824">
        <v>0</v>
      </c>
      <c r="R2824">
        <v>0</v>
      </c>
      <c r="S2824">
        <v>11.902778</v>
      </c>
      <c r="T2824">
        <v>0</v>
      </c>
      <c r="U2824">
        <v>0</v>
      </c>
    </row>
    <row r="2825" spans="1:21" x14ac:dyDescent="0.25">
      <c r="A2825" t="s">
        <v>10911</v>
      </c>
      <c r="B2825">
        <v>1</v>
      </c>
      <c r="C2825" t="s">
        <v>78</v>
      </c>
      <c r="D2825" t="s">
        <v>91</v>
      </c>
      <c r="E2825" t="s">
        <v>10912</v>
      </c>
      <c r="F2825" t="s">
        <v>166</v>
      </c>
      <c r="G2825" t="s">
        <v>72</v>
      </c>
      <c r="H2825" t="s">
        <v>136</v>
      </c>
      <c r="I2825" t="s">
        <v>22</v>
      </c>
      <c r="J2825" t="s">
        <v>131</v>
      </c>
      <c r="K2825" t="s">
        <v>10913</v>
      </c>
      <c r="L2825" t="s">
        <v>10914</v>
      </c>
      <c r="M2825">
        <v>0.73250000000000004</v>
      </c>
      <c r="N2825">
        <v>0</v>
      </c>
      <c r="O2825">
        <v>774</v>
      </c>
      <c r="P2825">
        <v>0</v>
      </c>
      <c r="Q2825">
        <v>21</v>
      </c>
      <c r="R2825">
        <v>0</v>
      </c>
      <c r="S2825">
        <v>566.95500000000004</v>
      </c>
      <c r="T2825">
        <v>0</v>
      </c>
      <c r="U2825">
        <v>15.3825</v>
      </c>
    </row>
    <row r="2826" spans="1:21" x14ac:dyDescent="0.25">
      <c r="A2826" t="s">
        <v>10915</v>
      </c>
      <c r="B2826">
        <v>1</v>
      </c>
      <c r="C2826" t="s">
        <v>78</v>
      </c>
      <c r="D2826" t="s">
        <v>91</v>
      </c>
      <c r="E2826" t="s">
        <v>10916</v>
      </c>
      <c r="F2826" t="s">
        <v>202</v>
      </c>
      <c r="G2826" t="s">
        <v>72</v>
      </c>
      <c r="H2826" t="s">
        <v>136</v>
      </c>
      <c r="I2826" t="s">
        <v>22</v>
      </c>
      <c r="J2826" t="s">
        <v>131</v>
      </c>
      <c r="K2826" t="s">
        <v>10917</v>
      </c>
      <c r="L2826" t="s">
        <v>10918</v>
      </c>
      <c r="M2826">
        <v>2.015490555</v>
      </c>
      <c r="N2826">
        <v>0</v>
      </c>
      <c r="O2826">
        <v>0</v>
      </c>
      <c r="P2826">
        <v>18</v>
      </c>
      <c r="Q2826">
        <v>922</v>
      </c>
      <c r="R2826">
        <v>0</v>
      </c>
      <c r="S2826">
        <v>0</v>
      </c>
      <c r="T2826">
        <v>36.278829999999999</v>
      </c>
      <c r="U2826">
        <v>1858.2822920000001</v>
      </c>
    </row>
    <row r="2827" spans="1:21" x14ac:dyDescent="0.25">
      <c r="A2827" t="s">
        <v>10919</v>
      </c>
      <c r="B2827">
        <v>1</v>
      </c>
      <c r="C2827" t="s">
        <v>78</v>
      </c>
      <c r="D2827" t="s">
        <v>91</v>
      </c>
      <c r="E2827" t="s">
        <v>10920</v>
      </c>
      <c r="F2827" t="s">
        <v>166</v>
      </c>
      <c r="G2827" t="s">
        <v>72</v>
      </c>
      <c r="H2827" t="s">
        <v>136</v>
      </c>
      <c r="I2827" t="s">
        <v>22</v>
      </c>
      <c r="J2827" t="s">
        <v>131</v>
      </c>
      <c r="K2827" t="s">
        <v>10921</v>
      </c>
      <c r="L2827" t="s">
        <v>10922</v>
      </c>
      <c r="M2827">
        <v>0.49583333299999999</v>
      </c>
      <c r="N2827">
        <v>0</v>
      </c>
      <c r="O2827">
        <v>0</v>
      </c>
      <c r="P2827">
        <v>33</v>
      </c>
      <c r="Q2827">
        <v>81</v>
      </c>
      <c r="R2827">
        <v>0</v>
      </c>
      <c r="S2827">
        <v>0</v>
      </c>
      <c r="T2827">
        <v>16.362500000000001</v>
      </c>
      <c r="U2827">
        <v>40.162500000000001</v>
      </c>
    </row>
    <row r="2828" spans="1:21" x14ac:dyDescent="0.25">
      <c r="A2828" t="s">
        <v>10923</v>
      </c>
      <c r="B2828">
        <v>1</v>
      </c>
      <c r="C2828" t="s">
        <v>78</v>
      </c>
      <c r="D2828" t="s">
        <v>91</v>
      </c>
      <c r="E2828" t="s">
        <v>10924</v>
      </c>
      <c r="F2828" t="s">
        <v>166</v>
      </c>
      <c r="G2828" t="s">
        <v>72</v>
      </c>
      <c r="H2828" t="s">
        <v>136</v>
      </c>
      <c r="I2828" t="s">
        <v>22</v>
      </c>
      <c r="J2828" t="s">
        <v>131</v>
      </c>
      <c r="K2828" t="s">
        <v>10925</v>
      </c>
      <c r="L2828" t="s">
        <v>10926</v>
      </c>
      <c r="M2828">
        <v>0.77749999999999997</v>
      </c>
      <c r="N2828">
        <v>0</v>
      </c>
      <c r="O2828">
        <v>0</v>
      </c>
      <c r="P2828">
        <v>15</v>
      </c>
      <c r="Q2828">
        <v>849</v>
      </c>
      <c r="R2828">
        <v>0</v>
      </c>
      <c r="S2828">
        <v>0</v>
      </c>
      <c r="T2828">
        <v>11.6625</v>
      </c>
      <c r="U2828">
        <v>660.09749999999997</v>
      </c>
    </row>
    <row r="2829" spans="1:21" x14ac:dyDescent="0.25">
      <c r="A2829" t="s">
        <v>10927</v>
      </c>
      <c r="B2829">
        <v>1</v>
      </c>
      <c r="C2829" t="s">
        <v>79</v>
      </c>
      <c r="D2829" t="s">
        <v>124</v>
      </c>
      <c r="E2829" t="s">
        <v>10928</v>
      </c>
      <c r="F2829" t="s">
        <v>166</v>
      </c>
      <c r="G2829" t="s">
        <v>72</v>
      </c>
      <c r="H2829" t="s">
        <v>136</v>
      </c>
      <c r="I2829" t="s">
        <v>22</v>
      </c>
      <c r="J2829" t="s">
        <v>131</v>
      </c>
      <c r="K2829" t="s">
        <v>10929</v>
      </c>
      <c r="L2829" t="s">
        <v>10930</v>
      </c>
      <c r="M2829">
        <v>0.61499999999999999</v>
      </c>
      <c r="N2829">
        <v>0</v>
      </c>
      <c r="O2829">
        <v>0</v>
      </c>
      <c r="P2829">
        <v>1</v>
      </c>
      <c r="Q2829">
        <v>0</v>
      </c>
      <c r="R2829">
        <v>0</v>
      </c>
      <c r="S2829">
        <v>0</v>
      </c>
      <c r="T2829">
        <v>0.61499999999999999</v>
      </c>
      <c r="U2829">
        <v>0</v>
      </c>
    </row>
    <row r="2830" spans="1:21" x14ac:dyDescent="0.25">
      <c r="A2830" t="s">
        <v>10931</v>
      </c>
      <c r="B2830">
        <v>1</v>
      </c>
      <c r="C2830" t="s">
        <v>79</v>
      </c>
      <c r="D2830" t="s">
        <v>124</v>
      </c>
      <c r="E2830" t="s">
        <v>6373</v>
      </c>
      <c r="F2830" t="s">
        <v>166</v>
      </c>
      <c r="G2830" t="s">
        <v>72</v>
      </c>
      <c r="H2830" t="s">
        <v>136</v>
      </c>
      <c r="I2830" t="s">
        <v>22</v>
      </c>
      <c r="J2830" t="s">
        <v>131</v>
      </c>
      <c r="K2830" t="s">
        <v>10932</v>
      </c>
      <c r="L2830" t="s">
        <v>10933</v>
      </c>
      <c r="M2830">
        <v>2.218975833</v>
      </c>
      <c r="N2830">
        <v>0</v>
      </c>
      <c r="O2830">
        <v>0</v>
      </c>
      <c r="P2830">
        <v>13</v>
      </c>
      <c r="Q2830">
        <v>246</v>
      </c>
      <c r="R2830">
        <v>0</v>
      </c>
      <c r="S2830">
        <v>0</v>
      </c>
      <c r="T2830">
        <v>28.846685999999998</v>
      </c>
      <c r="U2830">
        <v>545.86805500000003</v>
      </c>
    </row>
    <row r="2831" spans="1:21" x14ac:dyDescent="0.25">
      <c r="A2831" t="s">
        <v>10934</v>
      </c>
      <c r="B2831">
        <v>1</v>
      </c>
      <c r="C2831" t="s">
        <v>79</v>
      </c>
      <c r="D2831" t="s">
        <v>114</v>
      </c>
      <c r="E2831" t="s">
        <v>10935</v>
      </c>
      <c r="F2831" t="s">
        <v>166</v>
      </c>
      <c r="G2831" t="s">
        <v>72</v>
      </c>
      <c r="H2831" t="s">
        <v>136</v>
      </c>
      <c r="I2831" t="s">
        <v>22</v>
      </c>
      <c r="J2831" t="s">
        <v>131</v>
      </c>
      <c r="K2831" t="s">
        <v>10936</v>
      </c>
      <c r="L2831" t="s">
        <v>10937</v>
      </c>
      <c r="M2831">
        <v>1.599722222</v>
      </c>
      <c r="N2831">
        <v>3</v>
      </c>
      <c r="O2831">
        <v>934</v>
      </c>
      <c r="P2831">
        <v>285</v>
      </c>
      <c r="Q2831">
        <v>1022</v>
      </c>
      <c r="R2831">
        <v>4.7991669999999997</v>
      </c>
      <c r="S2831">
        <v>1494.1405549999999</v>
      </c>
      <c r="T2831">
        <v>455.92083300000002</v>
      </c>
      <c r="U2831">
        <v>1634.916111</v>
      </c>
    </row>
    <row r="2832" spans="1:21" x14ac:dyDescent="0.25">
      <c r="A2832" t="s">
        <v>10938</v>
      </c>
      <c r="B2832">
        <v>1</v>
      </c>
      <c r="C2832" t="s">
        <v>79</v>
      </c>
      <c r="D2832" t="s">
        <v>114</v>
      </c>
      <c r="E2832" t="s">
        <v>10939</v>
      </c>
      <c r="F2832" t="s">
        <v>166</v>
      </c>
      <c r="G2832" t="s">
        <v>72</v>
      </c>
      <c r="H2832" t="s">
        <v>136</v>
      </c>
      <c r="I2832" t="s">
        <v>22</v>
      </c>
      <c r="J2832" t="s">
        <v>131</v>
      </c>
      <c r="K2832" t="s">
        <v>10940</v>
      </c>
      <c r="L2832" t="s">
        <v>10941</v>
      </c>
      <c r="M2832">
        <v>0.88166666599999999</v>
      </c>
      <c r="N2832">
        <v>0</v>
      </c>
      <c r="O2832">
        <v>432</v>
      </c>
      <c r="P2832">
        <v>200</v>
      </c>
      <c r="Q2832">
        <v>835</v>
      </c>
      <c r="R2832">
        <v>0</v>
      </c>
      <c r="S2832">
        <v>380.88</v>
      </c>
      <c r="T2832">
        <v>176.33333300000001</v>
      </c>
      <c r="U2832">
        <v>736.19166600000005</v>
      </c>
    </row>
    <row r="2833" spans="1:21" x14ac:dyDescent="0.25">
      <c r="A2833" t="s">
        <v>10942</v>
      </c>
      <c r="B2833">
        <v>1</v>
      </c>
      <c r="C2833" t="s">
        <v>79</v>
      </c>
      <c r="D2833" t="s">
        <v>114</v>
      </c>
      <c r="E2833" t="s">
        <v>10939</v>
      </c>
      <c r="F2833" t="s">
        <v>166</v>
      </c>
      <c r="G2833" t="s">
        <v>72</v>
      </c>
      <c r="H2833" t="s">
        <v>136</v>
      </c>
      <c r="I2833" t="s">
        <v>22</v>
      </c>
      <c r="J2833" t="s">
        <v>131</v>
      </c>
      <c r="K2833" t="s">
        <v>10943</v>
      </c>
      <c r="L2833" t="s">
        <v>10944</v>
      </c>
      <c r="M2833">
        <v>0.59277777700000001</v>
      </c>
      <c r="N2833">
        <v>0</v>
      </c>
      <c r="O2833">
        <v>432</v>
      </c>
      <c r="P2833">
        <v>200</v>
      </c>
      <c r="Q2833">
        <v>807</v>
      </c>
      <c r="R2833">
        <v>0</v>
      </c>
      <c r="S2833">
        <v>256.08</v>
      </c>
      <c r="T2833">
        <v>118.555555</v>
      </c>
      <c r="U2833">
        <v>478.371666</v>
      </c>
    </row>
    <row r="2834" spans="1:21" x14ac:dyDescent="0.25">
      <c r="A2834" t="s">
        <v>10945</v>
      </c>
      <c r="B2834">
        <v>1</v>
      </c>
      <c r="C2834" t="s">
        <v>79</v>
      </c>
      <c r="D2834" t="s">
        <v>114</v>
      </c>
      <c r="E2834" t="s">
        <v>10946</v>
      </c>
      <c r="F2834" t="s">
        <v>166</v>
      </c>
      <c r="G2834" t="s">
        <v>72</v>
      </c>
      <c r="H2834" t="s">
        <v>136</v>
      </c>
      <c r="I2834" t="s">
        <v>22</v>
      </c>
      <c r="J2834" t="s">
        <v>131</v>
      </c>
      <c r="K2834" t="s">
        <v>10947</v>
      </c>
      <c r="L2834" t="s">
        <v>10948</v>
      </c>
      <c r="M2834">
        <v>0.29388888800000001</v>
      </c>
      <c r="N2834">
        <v>0</v>
      </c>
      <c r="O2834">
        <v>0</v>
      </c>
      <c r="P2834">
        <v>1</v>
      </c>
      <c r="Q2834">
        <v>0</v>
      </c>
      <c r="R2834">
        <v>0</v>
      </c>
      <c r="S2834">
        <v>0</v>
      </c>
      <c r="T2834">
        <v>0.29388900000000001</v>
      </c>
      <c r="U2834">
        <v>0</v>
      </c>
    </row>
    <row r="2835" spans="1:21" x14ac:dyDescent="0.25">
      <c r="A2835" t="s">
        <v>10949</v>
      </c>
      <c r="B2835">
        <v>1</v>
      </c>
      <c r="C2835" t="s">
        <v>79</v>
      </c>
      <c r="D2835" t="s">
        <v>114</v>
      </c>
      <c r="E2835" t="s">
        <v>10950</v>
      </c>
      <c r="F2835" t="s">
        <v>226</v>
      </c>
      <c r="G2835" t="s">
        <v>72</v>
      </c>
      <c r="H2835" t="s">
        <v>136</v>
      </c>
      <c r="I2835" t="s">
        <v>22</v>
      </c>
      <c r="J2835" t="s">
        <v>131</v>
      </c>
      <c r="K2835" t="s">
        <v>10951</v>
      </c>
      <c r="L2835" t="s">
        <v>10952</v>
      </c>
      <c r="M2835">
        <v>1.355277777</v>
      </c>
      <c r="N2835">
        <v>0</v>
      </c>
      <c r="O2835">
        <v>0</v>
      </c>
      <c r="P2835">
        <v>0</v>
      </c>
      <c r="Q2835">
        <v>10</v>
      </c>
      <c r="R2835">
        <v>0</v>
      </c>
      <c r="S2835">
        <v>0</v>
      </c>
      <c r="T2835">
        <v>0</v>
      </c>
      <c r="U2835">
        <v>13.552778</v>
      </c>
    </row>
    <row r="2836" spans="1:21" x14ac:dyDescent="0.25">
      <c r="A2836" t="s">
        <v>10953</v>
      </c>
      <c r="B2836">
        <v>1</v>
      </c>
      <c r="C2836" t="s">
        <v>79</v>
      </c>
      <c r="D2836" t="s">
        <v>114</v>
      </c>
      <c r="E2836" t="s">
        <v>10954</v>
      </c>
      <c r="F2836" t="s">
        <v>166</v>
      </c>
      <c r="G2836" t="s">
        <v>72</v>
      </c>
      <c r="H2836" t="s">
        <v>136</v>
      </c>
      <c r="I2836" t="s">
        <v>22</v>
      </c>
      <c r="J2836" t="s">
        <v>131</v>
      </c>
      <c r="K2836" t="s">
        <v>10955</v>
      </c>
      <c r="L2836" t="s">
        <v>10956</v>
      </c>
      <c r="M2836">
        <v>0.42249999999999999</v>
      </c>
      <c r="N2836">
        <v>3</v>
      </c>
      <c r="O2836">
        <v>893</v>
      </c>
      <c r="P2836">
        <v>0</v>
      </c>
      <c r="Q2836">
        <v>6</v>
      </c>
      <c r="R2836">
        <v>1.2675000000000001</v>
      </c>
      <c r="S2836">
        <v>377.29250000000002</v>
      </c>
      <c r="T2836">
        <v>0</v>
      </c>
      <c r="U2836">
        <v>2.5350000000000001</v>
      </c>
    </row>
    <row r="2837" spans="1:21" x14ac:dyDescent="0.25">
      <c r="A2837" t="s">
        <v>10957</v>
      </c>
      <c r="B2837">
        <v>1</v>
      </c>
      <c r="C2837" t="s">
        <v>79</v>
      </c>
      <c r="D2837" t="s">
        <v>114</v>
      </c>
      <c r="E2837" t="s">
        <v>10958</v>
      </c>
      <c r="F2837" t="s">
        <v>166</v>
      </c>
      <c r="G2837" t="s">
        <v>72</v>
      </c>
      <c r="H2837" t="s">
        <v>136</v>
      </c>
      <c r="I2837" t="s">
        <v>22</v>
      </c>
      <c r="J2837" t="s">
        <v>131</v>
      </c>
      <c r="K2837" t="s">
        <v>10959</v>
      </c>
      <c r="L2837" t="s">
        <v>10960</v>
      </c>
      <c r="M2837">
        <v>0.29305555500000002</v>
      </c>
      <c r="N2837">
        <v>1</v>
      </c>
      <c r="O2837">
        <v>4356</v>
      </c>
      <c r="P2837">
        <v>185</v>
      </c>
      <c r="Q2837">
        <v>5395</v>
      </c>
      <c r="R2837">
        <v>0.29305599999999998</v>
      </c>
      <c r="S2837">
        <v>1276.549998</v>
      </c>
      <c r="T2837">
        <v>54.215277999999998</v>
      </c>
      <c r="U2837">
        <v>1581.034719</v>
      </c>
    </row>
    <row r="2838" spans="1:21" x14ac:dyDescent="0.25">
      <c r="A2838" t="s">
        <v>10961</v>
      </c>
      <c r="B2838">
        <v>1</v>
      </c>
      <c r="C2838" t="s">
        <v>79</v>
      </c>
      <c r="D2838" t="s">
        <v>114</v>
      </c>
      <c r="E2838" t="s">
        <v>10954</v>
      </c>
      <c r="F2838" t="s">
        <v>166</v>
      </c>
      <c r="G2838" t="s">
        <v>72</v>
      </c>
      <c r="H2838" t="s">
        <v>136</v>
      </c>
      <c r="I2838" t="s">
        <v>22</v>
      </c>
      <c r="J2838" t="s">
        <v>131</v>
      </c>
      <c r="K2838" t="s">
        <v>10962</v>
      </c>
      <c r="L2838" t="s">
        <v>10963</v>
      </c>
      <c r="M2838">
        <v>1.0844444440000001</v>
      </c>
      <c r="N2838">
        <v>3</v>
      </c>
      <c r="O2838">
        <v>893</v>
      </c>
      <c r="P2838">
        <v>0</v>
      </c>
      <c r="Q2838">
        <v>6</v>
      </c>
      <c r="R2838">
        <v>3.253333</v>
      </c>
      <c r="S2838">
        <v>968.40888800000005</v>
      </c>
      <c r="T2838">
        <v>0</v>
      </c>
      <c r="U2838">
        <v>6.5066670000000002</v>
      </c>
    </row>
    <row r="2839" spans="1:21" x14ac:dyDescent="0.25">
      <c r="A2839" t="s">
        <v>10964</v>
      </c>
      <c r="B2839">
        <v>1</v>
      </c>
      <c r="C2839" t="s">
        <v>78</v>
      </c>
      <c r="D2839" t="s">
        <v>88</v>
      </c>
      <c r="E2839" t="s">
        <v>10965</v>
      </c>
      <c r="F2839" t="s">
        <v>934</v>
      </c>
      <c r="G2839" t="s">
        <v>71</v>
      </c>
      <c r="H2839" t="s">
        <v>136</v>
      </c>
      <c r="I2839" t="s">
        <v>22</v>
      </c>
      <c r="J2839" t="s">
        <v>131</v>
      </c>
      <c r="K2839" t="s">
        <v>10966</v>
      </c>
      <c r="L2839" t="s">
        <v>10967</v>
      </c>
      <c r="M2839">
        <v>2.0163888879999998</v>
      </c>
      <c r="N2839">
        <v>0</v>
      </c>
      <c r="O2839">
        <v>12</v>
      </c>
      <c r="P2839">
        <v>0</v>
      </c>
      <c r="Q2839">
        <v>0</v>
      </c>
      <c r="R2839">
        <v>0</v>
      </c>
      <c r="S2839">
        <v>24.196667000000001</v>
      </c>
      <c r="T2839">
        <v>0</v>
      </c>
      <c r="U2839">
        <v>0</v>
      </c>
    </row>
    <row r="2840" spans="1:21" x14ac:dyDescent="0.25">
      <c r="A2840" t="s">
        <v>10968</v>
      </c>
      <c r="B2840">
        <v>1</v>
      </c>
      <c r="C2840" t="s">
        <v>79</v>
      </c>
      <c r="D2840" t="s">
        <v>114</v>
      </c>
      <c r="E2840" t="s">
        <v>10969</v>
      </c>
      <c r="F2840" t="s">
        <v>226</v>
      </c>
      <c r="G2840" t="s">
        <v>72</v>
      </c>
      <c r="H2840" t="s">
        <v>136</v>
      </c>
      <c r="I2840" t="s">
        <v>22</v>
      </c>
      <c r="J2840" t="s">
        <v>131</v>
      </c>
      <c r="K2840" t="s">
        <v>10970</v>
      </c>
      <c r="L2840" t="s">
        <v>10971</v>
      </c>
      <c r="M2840">
        <v>0.46722222200000002</v>
      </c>
      <c r="N2840">
        <v>0</v>
      </c>
      <c r="O2840">
        <v>57</v>
      </c>
      <c r="P2840">
        <v>0</v>
      </c>
      <c r="Q2840">
        <v>0</v>
      </c>
      <c r="R2840">
        <v>0</v>
      </c>
      <c r="S2840">
        <v>26.631667</v>
      </c>
      <c r="T2840">
        <v>0</v>
      </c>
      <c r="U2840">
        <v>0</v>
      </c>
    </row>
    <row r="2841" spans="1:21" x14ac:dyDescent="0.25">
      <c r="A2841" t="s">
        <v>10972</v>
      </c>
      <c r="B2841">
        <v>1</v>
      </c>
      <c r="C2841" t="s">
        <v>79</v>
      </c>
      <c r="D2841" t="s">
        <v>114</v>
      </c>
      <c r="E2841" t="s">
        <v>10954</v>
      </c>
      <c r="F2841" t="s">
        <v>166</v>
      </c>
      <c r="G2841" t="s">
        <v>72</v>
      </c>
      <c r="H2841" t="s">
        <v>136</v>
      </c>
      <c r="I2841" t="s">
        <v>22</v>
      </c>
      <c r="J2841" t="s">
        <v>131</v>
      </c>
      <c r="K2841" t="s">
        <v>10973</v>
      </c>
      <c r="L2841" t="s">
        <v>10974</v>
      </c>
      <c r="M2841">
        <v>0.43360916599999999</v>
      </c>
      <c r="N2841">
        <v>3</v>
      </c>
      <c r="O2841">
        <v>893</v>
      </c>
      <c r="P2841">
        <v>0</v>
      </c>
      <c r="Q2841">
        <v>6</v>
      </c>
      <c r="R2841">
        <v>1.300827</v>
      </c>
      <c r="S2841">
        <v>387.212985</v>
      </c>
      <c r="T2841">
        <v>0</v>
      </c>
      <c r="U2841">
        <v>2.6016550000000001</v>
      </c>
    </row>
    <row r="2842" spans="1:21" x14ac:dyDescent="0.25">
      <c r="A2842" t="s">
        <v>10975</v>
      </c>
      <c r="B2842">
        <v>1</v>
      </c>
      <c r="C2842" t="s">
        <v>79</v>
      </c>
      <c r="D2842" t="s">
        <v>114</v>
      </c>
      <c r="E2842" t="s">
        <v>10939</v>
      </c>
      <c r="F2842" t="s">
        <v>166</v>
      </c>
      <c r="G2842" t="s">
        <v>72</v>
      </c>
      <c r="H2842" t="s">
        <v>136</v>
      </c>
      <c r="I2842" t="s">
        <v>22</v>
      </c>
      <c r="J2842" t="s">
        <v>131</v>
      </c>
      <c r="K2842" t="s">
        <v>10976</v>
      </c>
      <c r="L2842" t="s">
        <v>10977</v>
      </c>
      <c r="M2842">
        <v>0.824722222</v>
      </c>
      <c r="N2842">
        <v>0</v>
      </c>
      <c r="O2842">
        <v>432</v>
      </c>
      <c r="P2842">
        <v>200</v>
      </c>
      <c r="Q2842">
        <v>867</v>
      </c>
      <c r="R2842">
        <v>0</v>
      </c>
      <c r="S2842">
        <v>356.28</v>
      </c>
      <c r="T2842">
        <v>164.944444</v>
      </c>
      <c r="U2842">
        <v>715.03416600000003</v>
      </c>
    </row>
    <row r="2843" spans="1:21" x14ac:dyDescent="0.25">
      <c r="A2843" t="s">
        <v>10978</v>
      </c>
      <c r="B2843">
        <v>1</v>
      </c>
      <c r="C2843" t="s">
        <v>79</v>
      </c>
      <c r="D2843" t="s">
        <v>114</v>
      </c>
      <c r="E2843" t="s">
        <v>10979</v>
      </c>
      <c r="F2843" t="s">
        <v>226</v>
      </c>
      <c r="G2843" t="s">
        <v>72</v>
      </c>
      <c r="H2843" t="s">
        <v>136</v>
      </c>
      <c r="I2843" t="s">
        <v>22</v>
      </c>
      <c r="J2843" t="s">
        <v>131</v>
      </c>
      <c r="K2843" t="s">
        <v>10980</v>
      </c>
      <c r="L2843" t="s">
        <v>10981</v>
      </c>
      <c r="M2843">
        <v>1.251944444</v>
      </c>
      <c r="N2843">
        <v>0</v>
      </c>
      <c r="O2843">
        <v>0</v>
      </c>
      <c r="P2843">
        <v>0</v>
      </c>
      <c r="Q2843">
        <v>4</v>
      </c>
      <c r="R2843">
        <v>0</v>
      </c>
      <c r="S2843">
        <v>0</v>
      </c>
      <c r="T2843">
        <v>0</v>
      </c>
      <c r="U2843">
        <v>5.0077780000000001</v>
      </c>
    </row>
    <row r="2844" spans="1:21" x14ac:dyDescent="0.25">
      <c r="A2844" t="s">
        <v>10982</v>
      </c>
      <c r="B2844">
        <v>1</v>
      </c>
      <c r="C2844" t="s">
        <v>79</v>
      </c>
      <c r="D2844" t="s">
        <v>114</v>
      </c>
      <c r="E2844" t="s">
        <v>10979</v>
      </c>
      <c r="F2844" t="s">
        <v>226</v>
      </c>
      <c r="G2844" t="s">
        <v>72</v>
      </c>
      <c r="H2844" t="s">
        <v>136</v>
      </c>
      <c r="I2844" t="s">
        <v>22</v>
      </c>
      <c r="J2844" t="s">
        <v>131</v>
      </c>
      <c r="K2844" t="s">
        <v>10983</v>
      </c>
      <c r="L2844" t="s">
        <v>10984</v>
      </c>
      <c r="M2844">
        <v>2.3461111109999999</v>
      </c>
      <c r="N2844">
        <v>0</v>
      </c>
      <c r="O2844">
        <v>0</v>
      </c>
      <c r="P2844">
        <v>0</v>
      </c>
      <c r="Q2844">
        <v>4</v>
      </c>
      <c r="R2844">
        <v>0</v>
      </c>
      <c r="S2844">
        <v>0</v>
      </c>
      <c r="T2844">
        <v>0</v>
      </c>
      <c r="U2844">
        <v>9.3844440000000002</v>
      </c>
    </row>
    <row r="2845" spans="1:21" x14ac:dyDescent="0.25">
      <c r="A2845" t="s">
        <v>10985</v>
      </c>
      <c r="B2845">
        <v>1</v>
      </c>
      <c r="C2845" t="s">
        <v>79</v>
      </c>
      <c r="D2845" t="s">
        <v>124</v>
      </c>
      <c r="E2845" t="s">
        <v>10986</v>
      </c>
      <c r="F2845" t="s">
        <v>847</v>
      </c>
      <c r="G2845" t="s">
        <v>71</v>
      </c>
      <c r="H2845" t="s">
        <v>136</v>
      </c>
      <c r="I2845" t="s">
        <v>22</v>
      </c>
      <c r="J2845" t="s">
        <v>131</v>
      </c>
      <c r="K2845" t="s">
        <v>10987</v>
      </c>
      <c r="L2845" t="s">
        <v>10988</v>
      </c>
      <c r="M2845">
        <v>0.92027777700000002</v>
      </c>
      <c r="N2845">
        <v>0</v>
      </c>
      <c r="O2845">
        <v>16</v>
      </c>
      <c r="P2845">
        <v>0</v>
      </c>
      <c r="Q2845">
        <v>0</v>
      </c>
      <c r="R2845">
        <v>0</v>
      </c>
      <c r="S2845">
        <v>14.724444</v>
      </c>
      <c r="T2845">
        <v>0</v>
      </c>
      <c r="U2845">
        <v>0</v>
      </c>
    </row>
    <row r="2846" spans="1:21" x14ac:dyDescent="0.25">
      <c r="A2846" t="s">
        <v>10989</v>
      </c>
      <c r="B2846">
        <v>1</v>
      </c>
      <c r="C2846" t="s">
        <v>79</v>
      </c>
      <c r="D2846" t="s">
        <v>114</v>
      </c>
      <c r="E2846" t="s">
        <v>10958</v>
      </c>
      <c r="F2846" t="s">
        <v>166</v>
      </c>
      <c r="G2846" t="s">
        <v>72</v>
      </c>
      <c r="H2846" t="s">
        <v>136</v>
      </c>
      <c r="I2846" t="s">
        <v>22</v>
      </c>
      <c r="J2846" t="s">
        <v>131</v>
      </c>
      <c r="K2846" t="s">
        <v>10990</v>
      </c>
      <c r="L2846" t="s">
        <v>10991</v>
      </c>
      <c r="M2846">
        <v>0.30499999999999999</v>
      </c>
      <c r="N2846">
        <v>1</v>
      </c>
      <c r="O2846">
        <v>4356</v>
      </c>
      <c r="P2846">
        <v>185</v>
      </c>
      <c r="Q2846">
        <v>5395</v>
      </c>
      <c r="R2846">
        <v>0.30499999999999999</v>
      </c>
      <c r="S2846">
        <v>1328.58</v>
      </c>
      <c r="T2846">
        <v>56.424999999999997</v>
      </c>
      <c r="U2846">
        <v>1645.4749999999999</v>
      </c>
    </row>
    <row r="2847" spans="1:21" x14ac:dyDescent="0.25">
      <c r="A2847" t="s">
        <v>10992</v>
      </c>
      <c r="B2847">
        <v>1</v>
      </c>
      <c r="C2847" t="s">
        <v>79</v>
      </c>
      <c r="D2847" t="s">
        <v>114</v>
      </c>
      <c r="E2847" t="s">
        <v>10939</v>
      </c>
      <c r="F2847" t="s">
        <v>166</v>
      </c>
      <c r="G2847" t="s">
        <v>72</v>
      </c>
      <c r="H2847" t="s">
        <v>136</v>
      </c>
      <c r="I2847" t="s">
        <v>22</v>
      </c>
      <c r="J2847" t="s">
        <v>131</v>
      </c>
      <c r="K2847" t="s">
        <v>10993</v>
      </c>
      <c r="L2847" t="s">
        <v>10994</v>
      </c>
      <c r="M2847">
        <v>3.7094444439999998</v>
      </c>
      <c r="N2847">
        <v>0</v>
      </c>
      <c r="O2847">
        <v>432</v>
      </c>
      <c r="P2847">
        <v>200</v>
      </c>
      <c r="Q2847">
        <v>867</v>
      </c>
      <c r="R2847">
        <v>0</v>
      </c>
      <c r="S2847">
        <v>1602.48</v>
      </c>
      <c r="T2847">
        <v>741.88888899999995</v>
      </c>
      <c r="U2847">
        <v>3216.0883330000001</v>
      </c>
    </row>
    <row r="2848" spans="1:21" x14ac:dyDescent="0.25">
      <c r="A2848" t="s">
        <v>10995</v>
      </c>
      <c r="B2848">
        <v>1</v>
      </c>
      <c r="C2848" t="s">
        <v>79</v>
      </c>
      <c r="D2848" t="s">
        <v>114</v>
      </c>
      <c r="E2848" t="s">
        <v>10939</v>
      </c>
      <c r="F2848" t="s">
        <v>166</v>
      </c>
      <c r="G2848" t="s">
        <v>72</v>
      </c>
      <c r="H2848" t="s">
        <v>136</v>
      </c>
      <c r="I2848" t="s">
        <v>22</v>
      </c>
      <c r="J2848" t="s">
        <v>131</v>
      </c>
      <c r="K2848" t="s">
        <v>10996</v>
      </c>
      <c r="L2848" t="s">
        <v>10997</v>
      </c>
      <c r="M2848">
        <v>1.0197238879999999</v>
      </c>
      <c r="N2848">
        <v>0</v>
      </c>
      <c r="O2848">
        <v>432</v>
      </c>
      <c r="P2848">
        <v>200</v>
      </c>
      <c r="Q2848">
        <v>867</v>
      </c>
      <c r="R2848">
        <v>0</v>
      </c>
      <c r="S2848">
        <v>440.52071999999998</v>
      </c>
      <c r="T2848">
        <v>203.94477800000001</v>
      </c>
      <c r="U2848">
        <v>884.10061099999996</v>
      </c>
    </row>
    <row r="2849" spans="1:21" x14ac:dyDescent="0.25">
      <c r="A2849" t="s">
        <v>10998</v>
      </c>
      <c r="B2849">
        <v>1</v>
      </c>
      <c r="C2849" t="s">
        <v>79</v>
      </c>
      <c r="D2849" t="s">
        <v>114</v>
      </c>
      <c r="E2849" t="s">
        <v>10946</v>
      </c>
      <c r="F2849" t="s">
        <v>166</v>
      </c>
      <c r="G2849" t="s">
        <v>72</v>
      </c>
      <c r="H2849" t="s">
        <v>136</v>
      </c>
      <c r="I2849" t="s">
        <v>22</v>
      </c>
      <c r="J2849" t="s">
        <v>131</v>
      </c>
      <c r="K2849" t="s">
        <v>10999</v>
      </c>
      <c r="L2849" t="s">
        <v>11000</v>
      </c>
      <c r="M2849">
        <v>2.2991666660000001</v>
      </c>
      <c r="N2849">
        <v>0</v>
      </c>
      <c r="O2849">
        <v>0</v>
      </c>
      <c r="P2849">
        <v>1</v>
      </c>
      <c r="Q2849">
        <v>0</v>
      </c>
      <c r="R2849">
        <v>0</v>
      </c>
      <c r="S2849">
        <v>0</v>
      </c>
      <c r="T2849">
        <v>2.2991670000000002</v>
      </c>
      <c r="U2849">
        <v>0</v>
      </c>
    </row>
    <row r="2850" spans="1:21" x14ac:dyDescent="0.25">
      <c r="A2850" t="s">
        <v>11001</v>
      </c>
      <c r="B2850">
        <v>1</v>
      </c>
      <c r="C2850" t="s">
        <v>78</v>
      </c>
      <c r="D2850" t="s">
        <v>94</v>
      </c>
      <c r="E2850" t="s">
        <v>11002</v>
      </c>
      <c r="F2850" t="s">
        <v>231</v>
      </c>
      <c r="G2850" t="s">
        <v>71</v>
      </c>
      <c r="H2850" t="s">
        <v>136</v>
      </c>
      <c r="I2850" t="s">
        <v>22</v>
      </c>
      <c r="J2850" t="s">
        <v>131</v>
      </c>
      <c r="K2850" t="s">
        <v>11003</v>
      </c>
      <c r="L2850" t="s">
        <v>11004</v>
      </c>
      <c r="M2850">
        <v>1.39</v>
      </c>
      <c r="N2850">
        <v>0</v>
      </c>
      <c r="O2850">
        <v>1</v>
      </c>
      <c r="P2850">
        <v>0</v>
      </c>
      <c r="Q2850">
        <v>0</v>
      </c>
      <c r="R2850">
        <v>0</v>
      </c>
      <c r="S2850">
        <v>1.39</v>
      </c>
      <c r="T2850">
        <v>0</v>
      </c>
      <c r="U2850">
        <v>0</v>
      </c>
    </row>
    <row r="2851" spans="1:21" x14ac:dyDescent="0.25">
      <c r="A2851" t="s">
        <v>11005</v>
      </c>
      <c r="B2851">
        <v>1</v>
      </c>
      <c r="C2851" t="s">
        <v>78</v>
      </c>
      <c r="D2851" t="s">
        <v>88</v>
      </c>
      <c r="E2851" t="s">
        <v>11006</v>
      </c>
      <c r="F2851" t="s">
        <v>231</v>
      </c>
      <c r="G2851" t="s">
        <v>71</v>
      </c>
      <c r="H2851" t="s">
        <v>136</v>
      </c>
      <c r="I2851" t="s">
        <v>22</v>
      </c>
      <c r="J2851" t="s">
        <v>131</v>
      </c>
      <c r="K2851" t="s">
        <v>11007</v>
      </c>
      <c r="L2851" t="s">
        <v>11008</v>
      </c>
      <c r="M2851">
        <v>1.231944444</v>
      </c>
      <c r="N2851">
        <v>0</v>
      </c>
      <c r="O2851">
        <v>3</v>
      </c>
      <c r="P2851">
        <v>0</v>
      </c>
      <c r="Q2851">
        <v>0</v>
      </c>
      <c r="R2851">
        <v>0</v>
      </c>
      <c r="S2851">
        <v>3.6958329999999999</v>
      </c>
      <c r="T2851">
        <v>0</v>
      </c>
      <c r="U2851">
        <v>0</v>
      </c>
    </row>
    <row r="2852" spans="1:21" x14ac:dyDescent="0.25">
      <c r="A2852" t="s">
        <v>11009</v>
      </c>
      <c r="B2852">
        <v>1</v>
      </c>
      <c r="C2852" t="s">
        <v>79</v>
      </c>
      <c r="D2852" t="s">
        <v>124</v>
      </c>
      <c r="E2852" t="s">
        <v>11010</v>
      </c>
      <c r="F2852" t="s">
        <v>780</v>
      </c>
      <c r="G2852" t="s">
        <v>71</v>
      </c>
      <c r="H2852" t="s">
        <v>136</v>
      </c>
      <c r="I2852" t="s">
        <v>22</v>
      </c>
      <c r="J2852" t="s">
        <v>131</v>
      </c>
      <c r="K2852" t="s">
        <v>11011</v>
      </c>
      <c r="L2852" t="s">
        <v>11012</v>
      </c>
      <c r="M2852">
        <v>1.8363888880000001</v>
      </c>
      <c r="N2852">
        <v>0</v>
      </c>
      <c r="O2852">
        <v>228</v>
      </c>
      <c r="P2852">
        <v>0</v>
      </c>
      <c r="Q2852">
        <v>0</v>
      </c>
      <c r="R2852">
        <v>0</v>
      </c>
      <c r="S2852">
        <v>418.69666599999999</v>
      </c>
      <c r="T2852">
        <v>0</v>
      </c>
      <c r="U2852">
        <v>0</v>
      </c>
    </row>
    <row r="2853" spans="1:21" x14ac:dyDescent="0.25">
      <c r="A2853" t="s">
        <v>11013</v>
      </c>
      <c r="B2853">
        <v>1</v>
      </c>
      <c r="C2853" t="s">
        <v>78</v>
      </c>
      <c r="D2853" t="s">
        <v>94</v>
      </c>
      <c r="E2853" t="s">
        <v>11014</v>
      </c>
      <c r="F2853" t="s">
        <v>2615</v>
      </c>
      <c r="G2853" t="s">
        <v>71</v>
      </c>
      <c r="H2853" t="s">
        <v>136</v>
      </c>
      <c r="I2853" t="s">
        <v>22</v>
      </c>
      <c r="J2853" t="s">
        <v>131</v>
      </c>
      <c r="K2853" t="s">
        <v>11015</v>
      </c>
      <c r="L2853" t="s">
        <v>11016</v>
      </c>
      <c r="M2853">
        <v>3.8711111109999998</v>
      </c>
      <c r="N2853">
        <v>0</v>
      </c>
      <c r="O2853">
        <v>166</v>
      </c>
      <c r="P2853">
        <v>0</v>
      </c>
      <c r="Q2853">
        <v>0</v>
      </c>
      <c r="R2853">
        <v>0</v>
      </c>
      <c r="S2853">
        <v>642.60444399999994</v>
      </c>
      <c r="T2853">
        <v>0</v>
      </c>
      <c r="U2853">
        <v>0</v>
      </c>
    </row>
    <row r="2854" spans="1:21" x14ac:dyDescent="0.25">
      <c r="A2854" t="s">
        <v>11017</v>
      </c>
      <c r="B2854">
        <v>1</v>
      </c>
      <c r="C2854" t="s">
        <v>78</v>
      </c>
      <c r="D2854" t="s">
        <v>82</v>
      </c>
      <c r="E2854" t="s">
        <v>11018</v>
      </c>
      <c r="F2854" t="s">
        <v>226</v>
      </c>
      <c r="G2854" t="s">
        <v>72</v>
      </c>
      <c r="H2854" t="s">
        <v>136</v>
      </c>
      <c r="I2854" t="s">
        <v>22</v>
      </c>
      <c r="J2854" t="s">
        <v>131</v>
      </c>
      <c r="K2854" t="s">
        <v>11019</v>
      </c>
      <c r="L2854" t="s">
        <v>11020</v>
      </c>
      <c r="M2854">
        <v>2.4966666659999999</v>
      </c>
      <c r="N2854">
        <v>0</v>
      </c>
      <c r="O2854">
        <v>0</v>
      </c>
      <c r="P2854">
        <v>0</v>
      </c>
      <c r="Q2854">
        <v>261</v>
      </c>
      <c r="R2854">
        <v>0</v>
      </c>
      <c r="S2854">
        <v>0</v>
      </c>
      <c r="T2854">
        <v>0</v>
      </c>
      <c r="U2854">
        <v>651.63</v>
      </c>
    </row>
    <row r="2855" spans="1:21" x14ac:dyDescent="0.25">
      <c r="A2855" t="s">
        <v>11021</v>
      </c>
      <c r="B2855">
        <v>1</v>
      </c>
      <c r="C2855" t="s">
        <v>78</v>
      </c>
      <c r="D2855" t="s">
        <v>90</v>
      </c>
      <c r="E2855" t="s">
        <v>11022</v>
      </c>
      <c r="F2855" t="s">
        <v>166</v>
      </c>
      <c r="G2855" t="s">
        <v>72</v>
      </c>
      <c r="H2855" t="s">
        <v>136</v>
      </c>
      <c r="I2855" t="s">
        <v>22</v>
      </c>
      <c r="J2855" t="s">
        <v>131</v>
      </c>
      <c r="K2855" t="s">
        <v>11023</v>
      </c>
      <c r="L2855" t="s">
        <v>11024</v>
      </c>
      <c r="M2855">
        <v>0.56412388800000002</v>
      </c>
      <c r="N2855">
        <v>31</v>
      </c>
      <c r="O2855">
        <v>1218</v>
      </c>
      <c r="P2855">
        <v>17</v>
      </c>
      <c r="Q2855">
        <v>207</v>
      </c>
      <c r="R2855">
        <v>17.487841</v>
      </c>
      <c r="S2855">
        <v>687.10289599999999</v>
      </c>
      <c r="T2855">
        <v>9.5901060000000005</v>
      </c>
      <c r="U2855">
        <v>116.773645</v>
      </c>
    </row>
    <row r="2856" spans="1:21" x14ac:dyDescent="0.25">
      <c r="A2856" t="s">
        <v>11025</v>
      </c>
      <c r="B2856">
        <v>1</v>
      </c>
      <c r="C2856" t="s">
        <v>78</v>
      </c>
      <c r="D2856" t="s">
        <v>90</v>
      </c>
      <c r="E2856" t="s">
        <v>11026</v>
      </c>
      <c r="F2856" t="s">
        <v>166</v>
      </c>
      <c r="G2856" t="s">
        <v>72</v>
      </c>
      <c r="H2856" t="s">
        <v>136</v>
      </c>
      <c r="I2856" t="s">
        <v>22</v>
      </c>
      <c r="J2856" t="s">
        <v>131</v>
      </c>
      <c r="K2856" t="s">
        <v>11027</v>
      </c>
      <c r="L2856" t="s">
        <v>11028</v>
      </c>
      <c r="M2856">
        <v>2.0747222220000001</v>
      </c>
      <c r="N2856">
        <v>31</v>
      </c>
      <c r="O2856">
        <v>2126</v>
      </c>
      <c r="P2856">
        <v>17</v>
      </c>
      <c r="Q2856">
        <v>476</v>
      </c>
      <c r="R2856">
        <v>64.316389000000001</v>
      </c>
      <c r="S2856">
        <v>4410.8594439999997</v>
      </c>
      <c r="T2856">
        <v>35.270277999999998</v>
      </c>
      <c r="U2856">
        <v>987.56777799999998</v>
      </c>
    </row>
    <row r="2857" spans="1:21" x14ac:dyDescent="0.25">
      <c r="A2857" t="s">
        <v>11029</v>
      </c>
      <c r="B2857">
        <v>1</v>
      </c>
      <c r="C2857" t="s">
        <v>79</v>
      </c>
      <c r="D2857" t="s">
        <v>114</v>
      </c>
      <c r="E2857" t="s">
        <v>11030</v>
      </c>
      <c r="F2857" t="s">
        <v>934</v>
      </c>
      <c r="G2857" t="s">
        <v>71</v>
      </c>
      <c r="H2857" t="s">
        <v>136</v>
      </c>
      <c r="I2857" t="s">
        <v>22</v>
      </c>
      <c r="J2857" t="s">
        <v>131</v>
      </c>
      <c r="K2857" t="s">
        <v>11031</v>
      </c>
      <c r="L2857" t="s">
        <v>11032</v>
      </c>
      <c r="M2857">
        <v>0.57416666599999999</v>
      </c>
      <c r="N2857">
        <v>0</v>
      </c>
      <c r="O2857">
        <v>2</v>
      </c>
      <c r="P2857">
        <v>0</v>
      </c>
      <c r="Q2857">
        <v>0</v>
      </c>
      <c r="R2857">
        <v>0</v>
      </c>
      <c r="S2857">
        <v>1.148333</v>
      </c>
      <c r="T2857">
        <v>0</v>
      </c>
      <c r="U2857">
        <v>0</v>
      </c>
    </row>
    <row r="2858" spans="1:21" x14ac:dyDescent="0.25">
      <c r="A2858" t="s">
        <v>11033</v>
      </c>
      <c r="B2858">
        <v>1</v>
      </c>
      <c r="C2858" t="s">
        <v>78</v>
      </c>
      <c r="D2858" t="s">
        <v>90</v>
      </c>
      <c r="E2858" t="s">
        <v>11022</v>
      </c>
      <c r="F2858" t="s">
        <v>166</v>
      </c>
      <c r="G2858" t="s">
        <v>72</v>
      </c>
      <c r="H2858" t="s">
        <v>136</v>
      </c>
      <c r="I2858" t="s">
        <v>22</v>
      </c>
      <c r="J2858" t="s">
        <v>131</v>
      </c>
      <c r="K2858" t="s">
        <v>11034</v>
      </c>
      <c r="L2858" t="s">
        <v>11035</v>
      </c>
      <c r="M2858">
        <v>1.0133333330000001</v>
      </c>
      <c r="N2858">
        <v>31</v>
      </c>
      <c r="O2858">
        <v>1218</v>
      </c>
      <c r="P2858">
        <v>17</v>
      </c>
      <c r="Q2858">
        <v>207</v>
      </c>
      <c r="R2858">
        <v>31.413333000000002</v>
      </c>
      <c r="S2858">
        <v>1234.24</v>
      </c>
      <c r="T2858">
        <v>17.226666999999999</v>
      </c>
      <c r="U2858">
        <v>209.76</v>
      </c>
    </row>
    <row r="2859" spans="1:21" x14ac:dyDescent="0.25">
      <c r="A2859" t="s">
        <v>11036</v>
      </c>
      <c r="B2859">
        <v>1</v>
      </c>
      <c r="C2859" t="s">
        <v>78</v>
      </c>
      <c r="D2859" t="s">
        <v>90</v>
      </c>
      <c r="E2859" t="s">
        <v>11022</v>
      </c>
      <c r="F2859" t="s">
        <v>391</v>
      </c>
      <c r="G2859" t="s">
        <v>72</v>
      </c>
      <c r="H2859" t="s">
        <v>136</v>
      </c>
      <c r="I2859" t="s">
        <v>22</v>
      </c>
      <c r="J2859" t="s">
        <v>131</v>
      </c>
      <c r="K2859" t="s">
        <v>11037</v>
      </c>
      <c r="L2859" t="s">
        <v>11038</v>
      </c>
      <c r="M2859">
        <v>1.071388888</v>
      </c>
      <c r="N2859">
        <v>31</v>
      </c>
      <c r="O2859">
        <v>1218</v>
      </c>
      <c r="P2859">
        <v>17</v>
      </c>
      <c r="Q2859">
        <v>207</v>
      </c>
      <c r="R2859">
        <v>33.213056000000002</v>
      </c>
      <c r="S2859">
        <v>1304.9516659999999</v>
      </c>
      <c r="T2859">
        <v>18.213611</v>
      </c>
      <c r="U2859">
        <v>221.7775</v>
      </c>
    </row>
    <row r="2860" spans="1:21" x14ac:dyDescent="0.25">
      <c r="A2860" t="s">
        <v>11039</v>
      </c>
      <c r="B2860">
        <v>1</v>
      </c>
      <c r="C2860" t="s">
        <v>78</v>
      </c>
      <c r="D2860" t="s">
        <v>90</v>
      </c>
      <c r="E2860" t="s">
        <v>11022</v>
      </c>
      <c r="F2860" t="s">
        <v>166</v>
      </c>
      <c r="G2860" t="s">
        <v>72</v>
      </c>
      <c r="H2860" t="s">
        <v>136</v>
      </c>
      <c r="I2860" t="s">
        <v>22</v>
      </c>
      <c r="J2860" t="s">
        <v>131</v>
      </c>
      <c r="K2860" t="s">
        <v>11040</v>
      </c>
      <c r="L2860" t="s">
        <v>11041</v>
      </c>
      <c r="M2860">
        <v>0.907291666</v>
      </c>
      <c r="N2860">
        <v>31</v>
      </c>
      <c r="O2860">
        <v>1218</v>
      </c>
      <c r="P2860">
        <v>17</v>
      </c>
      <c r="Q2860">
        <v>207</v>
      </c>
      <c r="R2860">
        <v>28.126042000000002</v>
      </c>
      <c r="S2860">
        <v>1105.0812490000001</v>
      </c>
      <c r="T2860">
        <v>15.423958000000001</v>
      </c>
      <c r="U2860">
        <v>187.80937499999999</v>
      </c>
    </row>
    <row r="2861" spans="1:21" x14ac:dyDescent="0.25">
      <c r="A2861" t="s">
        <v>11042</v>
      </c>
      <c r="B2861">
        <v>1</v>
      </c>
      <c r="C2861" t="s">
        <v>78</v>
      </c>
      <c r="D2861" t="s">
        <v>90</v>
      </c>
      <c r="E2861" t="s">
        <v>11043</v>
      </c>
      <c r="F2861" t="s">
        <v>202</v>
      </c>
      <c r="G2861" t="s">
        <v>72</v>
      </c>
      <c r="H2861" t="s">
        <v>136</v>
      </c>
      <c r="I2861" t="s">
        <v>22</v>
      </c>
      <c r="J2861" t="s">
        <v>131</v>
      </c>
      <c r="K2861" t="s">
        <v>11044</v>
      </c>
      <c r="L2861" t="s">
        <v>11045</v>
      </c>
      <c r="M2861">
        <v>0.32377777699999999</v>
      </c>
      <c r="N2861">
        <v>0</v>
      </c>
      <c r="O2861">
        <v>908</v>
      </c>
      <c r="P2861">
        <v>0</v>
      </c>
      <c r="Q2861">
        <v>89</v>
      </c>
      <c r="R2861">
        <v>0</v>
      </c>
      <c r="S2861">
        <v>293.99022200000002</v>
      </c>
      <c r="T2861">
        <v>0</v>
      </c>
      <c r="U2861">
        <v>28.816222</v>
      </c>
    </row>
    <row r="2862" spans="1:21" x14ac:dyDescent="0.25">
      <c r="A2862" t="s">
        <v>11046</v>
      </c>
      <c r="B2862">
        <v>1</v>
      </c>
      <c r="C2862" t="s">
        <v>78</v>
      </c>
      <c r="D2862" t="s">
        <v>88</v>
      </c>
      <c r="E2862" t="s">
        <v>11047</v>
      </c>
      <c r="F2862" t="s">
        <v>231</v>
      </c>
      <c r="G2862" t="s">
        <v>71</v>
      </c>
      <c r="H2862" t="s">
        <v>136</v>
      </c>
      <c r="I2862" t="s">
        <v>22</v>
      </c>
      <c r="J2862" t="s">
        <v>131</v>
      </c>
      <c r="K2862" t="s">
        <v>11048</v>
      </c>
      <c r="L2862" t="s">
        <v>11049</v>
      </c>
      <c r="M2862">
        <v>6.432222222</v>
      </c>
      <c r="N2862">
        <v>0</v>
      </c>
      <c r="O2862">
        <v>1</v>
      </c>
      <c r="P2862">
        <v>0</v>
      </c>
      <c r="Q2862">
        <v>0</v>
      </c>
      <c r="R2862">
        <v>0</v>
      </c>
      <c r="S2862">
        <v>6.4322220000000003</v>
      </c>
      <c r="T2862">
        <v>0</v>
      </c>
      <c r="U2862">
        <v>0</v>
      </c>
    </row>
    <row r="2863" spans="1:21" x14ac:dyDescent="0.25">
      <c r="A2863" t="s">
        <v>11050</v>
      </c>
      <c r="B2863">
        <v>1</v>
      </c>
      <c r="C2863" t="s">
        <v>78</v>
      </c>
      <c r="D2863" t="s">
        <v>101</v>
      </c>
      <c r="E2863" t="s">
        <v>11051</v>
      </c>
      <c r="F2863" t="s">
        <v>934</v>
      </c>
      <c r="G2863" t="s">
        <v>71</v>
      </c>
      <c r="H2863" t="s">
        <v>136</v>
      </c>
      <c r="I2863" t="s">
        <v>22</v>
      </c>
      <c r="J2863" t="s">
        <v>131</v>
      </c>
      <c r="K2863" t="s">
        <v>11052</v>
      </c>
      <c r="L2863" t="s">
        <v>11053</v>
      </c>
      <c r="M2863">
        <v>1.1613888880000001</v>
      </c>
      <c r="N2863">
        <v>0</v>
      </c>
      <c r="O2863">
        <v>97</v>
      </c>
      <c r="P2863">
        <v>0</v>
      </c>
      <c r="Q2863">
        <v>0</v>
      </c>
      <c r="R2863">
        <v>0</v>
      </c>
      <c r="S2863">
        <v>112.65472200000001</v>
      </c>
      <c r="T2863">
        <v>0</v>
      </c>
      <c r="U2863">
        <v>0</v>
      </c>
    </row>
    <row r="2864" spans="1:21" x14ac:dyDescent="0.25">
      <c r="A2864" t="s">
        <v>11054</v>
      </c>
      <c r="B2864">
        <v>1</v>
      </c>
      <c r="C2864" t="s">
        <v>79</v>
      </c>
      <c r="D2864" t="s">
        <v>124</v>
      </c>
      <c r="E2864" t="s">
        <v>11055</v>
      </c>
      <c r="F2864" t="s">
        <v>847</v>
      </c>
      <c r="G2864" t="s">
        <v>71</v>
      </c>
      <c r="H2864" t="s">
        <v>136</v>
      </c>
      <c r="I2864" t="s">
        <v>22</v>
      </c>
      <c r="J2864" t="s">
        <v>131</v>
      </c>
      <c r="K2864" t="s">
        <v>11056</v>
      </c>
      <c r="L2864" t="s">
        <v>11057</v>
      </c>
      <c r="M2864">
        <v>2.2027777770000001</v>
      </c>
      <c r="N2864">
        <v>0</v>
      </c>
      <c r="O2864">
        <v>10</v>
      </c>
      <c r="P2864">
        <v>0</v>
      </c>
      <c r="Q2864">
        <v>0</v>
      </c>
      <c r="R2864">
        <v>0</v>
      </c>
      <c r="S2864">
        <v>22.027778000000001</v>
      </c>
      <c r="T2864">
        <v>0</v>
      </c>
      <c r="U2864">
        <v>0</v>
      </c>
    </row>
    <row r="2865" spans="1:21" x14ac:dyDescent="0.25">
      <c r="A2865" t="s">
        <v>11058</v>
      </c>
      <c r="B2865">
        <v>1</v>
      </c>
      <c r="C2865" t="s">
        <v>78</v>
      </c>
      <c r="D2865" t="s">
        <v>80</v>
      </c>
      <c r="E2865" t="s">
        <v>11059</v>
      </c>
      <c r="F2865" t="s">
        <v>847</v>
      </c>
      <c r="G2865" t="s">
        <v>71</v>
      </c>
      <c r="H2865" t="s">
        <v>136</v>
      </c>
      <c r="I2865" t="s">
        <v>22</v>
      </c>
      <c r="J2865" t="s">
        <v>131</v>
      </c>
      <c r="K2865" t="s">
        <v>11060</v>
      </c>
      <c r="L2865" t="s">
        <v>11061</v>
      </c>
      <c r="M2865">
        <v>1.18</v>
      </c>
      <c r="N2865">
        <v>0</v>
      </c>
      <c r="O2865">
        <v>11</v>
      </c>
      <c r="P2865">
        <v>0</v>
      </c>
      <c r="Q2865">
        <v>0</v>
      </c>
      <c r="R2865">
        <v>0</v>
      </c>
      <c r="S2865">
        <v>12.98</v>
      </c>
      <c r="T2865">
        <v>0</v>
      </c>
      <c r="U2865">
        <v>0</v>
      </c>
    </row>
    <row r="2866" spans="1:21" x14ac:dyDescent="0.25">
      <c r="A2866" t="s">
        <v>11062</v>
      </c>
      <c r="B2866">
        <v>1</v>
      </c>
      <c r="C2866" t="s">
        <v>78</v>
      </c>
      <c r="D2866" t="s">
        <v>89</v>
      </c>
      <c r="E2866" t="s">
        <v>11063</v>
      </c>
      <c r="F2866" t="s">
        <v>296</v>
      </c>
      <c r="G2866" t="s">
        <v>72</v>
      </c>
      <c r="H2866" t="s">
        <v>136</v>
      </c>
      <c r="I2866" t="s">
        <v>22</v>
      </c>
      <c r="J2866" t="s">
        <v>221</v>
      </c>
      <c r="K2866" t="s">
        <v>11064</v>
      </c>
      <c r="L2866" t="s">
        <v>11065</v>
      </c>
      <c r="M2866">
        <v>5.7261111109999998</v>
      </c>
      <c r="N2866">
        <v>0</v>
      </c>
      <c r="O2866">
        <v>1489</v>
      </c>
      <c r="P2866">
        <v>0</v>
      </c>
      <c r="Q2866">
        <v>3</v>
      </c>
      <c r="R2866">
        <v>0</v>
      </c>
      <c r="S2866">
        <v>8526.1794439999994</v>
      </c>
      <c r="T2866">
        <v>0</v>
      </c>
      <c r="U2866">
        <v>17.178332999999999</v>
      </c>
    </row>
    <row r="2867" spans="1:21" x14ac:dyDescent="0.25">
      <c r="A2867" t="s">
        <v>11066</v>
      </c>
      <c r="B2867">
        <v>1</v>
      </c>
      <c r="C2867" t="s">
        <v>78</v>
      </c>
      <c r="D2867" t="s">
        <v>90</v>
      </c>
      <c r="E2867" t="s">
        <v>11043</v>
      </c>
      <c r="F2867" t="s">
        <v>166</v>
      </c>
      <c r="G2867" t="s">
        <v>72</v>
      </c>
      <c r="H2867" t="s">
        <v>136</v>
      </c>
      <c r="I2867" t="s">
        <v>22</v>
      </c>
      <c r="J2867" t="s">
        <v>131</v>
      </c>
      <c r="K2867" t="s">
        <v>11067</v>
      </c>
      <c r="L2867" t="s">
        <v>7772</v>
      </c>
      <c r="M2867">
        <v>1.3587266659999999</v>
      </c>
      <c r="N2867">
        <v>0</v>
      </c>
      <c r="O2867">
        <v>830</v>
      </c>
      <c r="P2867">
        <v>0</v>
      </c>
      <c r="Q2867">
        <v>64</v>
      </c>
      <c r="R2867">
        <v>0</v>
      </c>
      <c r="S2867">
        <v>1127.7431329999999</v>
      </c>
      <c r="T2867">
        <v>0</v>
      </c>
      <c r="U2867">
        <v>86.958506999999997</v>
      </c>
    </row>
    <row r="2868" spans="1:21" x14ac:dyDescent="0.25">
      <c r="A2868" t="s">
        <v>11068</v>
      </c>
      <c r="B2868">
        <v>1</v>
      </c>
      <c r="C2868" t="s">
        <v>78</v>
      </c>
      <c r="D2868" t="s">
        <v>90</v>
      </c>
      <c r="E2868" t="s">
        <v>11022</v>
      </c>
      <c r="F2868" t="s">
        <v>166</v>
      </c>
      <c r="G2868" t="s">
        <v>72</v>
      </c>
      <c r="H2868" t="s">
        <v>136</v>
      </c>
      <c r="I2868" t="s">
        <v>22</v>
      </c>
      <c r="J2868" t="s">
        <v>131</v>
      </c>
      <c r="K2868" t="s">
        <v>11069</v>
      </c>
      <c r="L2868" t="s">
        <v>11070</v>
      </c>
      <c r="M2868">
        <v>1.4411111109999999</v>
      </c>
      <c r="N2868">
        <v>31</v>
      </c>
      <c r="O2868">
        <v>1218</v>
      </c>
      <c r="P2868">
        <v>17</v>
      </c>
      <c r="Q2868">
        <v>207</v>
      </c>
      <c r="R2868">
        <v>44.674444000000001</v>
      </c>
      <c r="S2868">
        <v>1755.2733330000001</v>
      </c>
      <c r="T2868">
        <v>24.498888999999998</v>
      </c>
      <c r="U2868">
        <v>298.31</v>
      </c>
    </row>
    <row r="2869" spans="1:21" x14ac:dyDescent="0.25">
      <c r="A2869" t="s">
        <v>11071</v>
      </c>
      <c r="B2869">
        <v>1</v>
      </c>
      <c r="C2869" t="s">
        <v>78</v>
      </c>
      <c r="D2869" t="s">
        <v>101</v>
      </c>
      <c r="E2869" t="s">
        <v>2395</v>
      </c>
      <c r="F2869" t="s">
        <v>247</v>
      </c>
      <c r="G2869" t="s">
        <v>71</v>
      </c>
      <c r="H2869" t="s">
        <v>136</v>
      </c>
      <c r="I2869" t="s">
        <v>22</v>
      </c>
      <c r="J2869" t="s">
        <v>221</v>
      </c>
      <c r="K2869" t="s">
        <v>11072</v>
      </c>
      <c r="L2869" t="s">
        <v>11073</v>
      </c>
      <c r="M2869">
        <v>5.7685111109999996</v>
      </c>
      <c r="N2869">
        <v>0</v>
      </c>
      <c r="O2869">
        <v>635</v>
      </c>
      <c r="P2869">
        <v>0</v>
      </c>
      <c r="Q2869">
        <v>0</v>
      </c>
      <c r="R2869">
        <v>0</v>
      </c>
      <c r="S2869">
        <v>3663.004555</v>
      </c>
      <c r="T2869">
        <v>0</v>
      </c>
      <c r="U2869">
        <v>0</v>
      </c>
    </row>
    <row r="2870" spans="1:21" x14ac:dyDescent="0.25">
      <c r="A2870" t="s">
        <v>11074</v>
      </c>
      <c r="B2870">
        <v>1</v>
      </c>
      <c r="C2870" t="s">
        <v>79</v>
      </c>
      <c r="D2870" t="s">
        <v>115</v>
      </c>
      <c r="E2870" t="s">
        <v>11075</v>
      </c>
      <c r="F2870" t="s">
        <v>934</v>
      </c>
      <c r="G2870" t="s">
        <v>71</v>
      </c>
      <c r="H2870" t="s">
        <v>136</v>
      </c>
      <c r="I2870" t="s">
        <v>22</v>
      </c>
      <c r="J2870" t="s">
        <v>131</v>
      </c>
      <c r="K2870" t="s">
        <v>11076</v>
      </c>
      <c r="L2870" t="s">
        <v>11077</v>
      </c>
      <c r="M2870">
        <v>1.9680555550000001</v>
      </c>
      <c r="N2870">
        <v>0</v>
      </c>
      <c r="O2870">
        <v>1</v>
      </c>
      <c r="P2870">
        <v>0</v>
      </c>
      <c r="Q2870">
        <v>0</v>
      </c>
      <c r="R2870">
        <v>0</v>
      </c>
      <c r="S2870">
        <v>1.968056</v>
      </c>
      <c r="T2870">
        <v>0</v>
      </c>
      <c r="U2870">
        <v>0</v>
      </c>
    </row>
    <row r="2871" spans="1:21" x14ac:dyDescent="0.25">
      <c r="A2871" t="s">
        <v>11078</v>
      </c>
      <c r="B2871">
        <v>1</v>
      </c>
      <c r="C2871" t="s">
        <v>78</v>
      </c>
      <c r="D2871" t="s">
        <v>96</v>
      </c>
      <c r="E2871" t="s">
        <v>11079</v>
      </c>
      <c r="F2871" t="s">
        <v>1084</v>
      </c>
      <c r="G2871" t="s">
        <v>72</v>
      </c>
      <c r="H2871" t="s">
        <v>136</v>
      </c>
      <c r="I2871" t="s">
        <v>22</v>
      </c>
      <c r="J2871" t="s">
        <v>131</v>
      </c>
      <c r="K2871" t="s">
        <v>11080</v>
      </c>
      <c r="L2871" t="s">
        <v>11081</v>
      </c>
      <c r="M2871">
        <v>4.3938888880000002</v>
      </c>
      <c r="N2871">
        <v>0</v>
      </c>
      <c r="O2871">
        <v>136</v>
      </c>
      <c r="P2871">
        <v>0</v>
      </c>
      <c r="Q2871">
        <v>9</v>
      </c>
      <c r="R2871">
        <v>0</v>
      </c>
      <c r="S2871">
        <v>597.56888900000001</v>
      </c>
      <c r="T2871">
        <v>0</v>
      </c>
      <c r="U2871">
        <v>39.545000000000002</v>
      </c>
    </row>
    <row r="2872" spans="1:21" x14ac:dyDescent="0.25">
      <c r="A2872" t="s">
        <v>11082</v>
      </c>
      <c r="B2872">
        <v>1</v>
      </c>
      <c r="C2872" t="s">
        <v>78</v>
      </c>
      <c r="D2872" t="s">
        <v>80</v>
      </c>
      <c r="E2872" t="s">
        <v>11059</v>
      </c>
      <c r="F2872" t="s">
        <v>847</v>
      </c>
      <c r="G2872" t="s">
        <v>71</v>
      </c>
      <c r="H2872" t="s">
        <v>136</v>
      </c>
      <c r="I2872" t="s">
        <v>22</v>
      </c>
      <c r="J2872" t="s">
        <v>131</v>
      </c>
      <c r="K2872" t="s">
        <v>11083</v>
      </c>
      <c r="L2872" t="s">
        <v>11084</v>
      </c>
      <c r="M2872">
        <v>3.1033333330000001</v>
      </c>
      <c r="N2872">
        <v>0</v>
      </c>
      <c r="O2872">
        <v>11</v>
      </c>
      <c r="P2872">
        <v>0</v>
      </c>
      <c r="Q2872">
        <v>0</v>
      </c>
      <c r="R2872">
        <v>0</v>
      </c>
      <c r="S2872">
        <v>34.136667000000003</v>
      </c>
      <c r="T2872">
        <v>0</v>
      </c>
      <c r="U2872">
        <v>0</v>
      </c>
    </row>
    <row r="2873" spans="1:21" x14ac:dyDescent="0.25">
      <c r="A2873" t="s">
        <v>11085</v>
      </c>
      <c r="B2873">
        <v>1</v>
      </c>
      <c r="C2873" t="s">
        <v>78</v>
      </c>
      <c r="D2873" t="s">
        <v>89</v>
      </c>
      <c r="E2873" t="s">
        <v>11086</v>
      </c>
      <c r="F2873" t="s">
        <v>166</v>
      </c>
      <c r="G2873" t="s">
        <v>72</v>
      </c>
      <c r="H2873" t="s">
        <v>136</v>
      </c>
      <c r="I2873" t="s">
        <v>22</v>
      </c>
      <c r="J2873" t="s">
        <v>131</v>
      </c>
      <c r="K2873" t="s">
        <v>11087</v>
      </c>
      <c r="L2873" t="s">
        <v>11088</v>
      </c>
      <c r="M2873">
        <v>3.7797222220000002</v>
      </c>
      <c r="N2873">
        <v>1</v>
      </c>
      <c r="O2873">
        <v>0</v>
      </c>
      <c r="P2873">
        <v>22</v>
      </c>
      <c r="Q2873">
        <v>0</v>
      </c>
      <c r="R2873">
        <v>3.779722</v>
      </c>
      <c r="S2873">
        <v>0</v>
      </c>
      <c r="T2873">
        <v>83.153889000000007</v>
      </c>
      <c r="U2873">
        <v>0</v>
      </c>
    </row>
    <row r="2874" spans="1:21" x14ac:dyDescent="0.25">
      <c r="A2874" t="s">
        <v>11089</v>
      </c>
      <c r="B2874">
        <v>1</v>
      </c>
      <c r="C2874" t="s">
        <v>78</v>
      </c>
      <c r="D2874" t="s">
        <v>89</v>
      </c>
      <c r="E2874" t="s">
        <v>11086</v>
      </c>
      <c r="F2874" t="s">
        <v>166</v>
      </c>
      <c r="G2874" t="s">
        <v>72</v>
      </c>
      <c r="H2874" t="s">
        <v>136</v>
      </c>
      <c r="I2874" t="s">
        <v>22</v>
      </c>
      <c r="J2874" t="s">
        <v>131</v>
      </c>
      <c r="K2874" t="s">
        <v>11090</v>
      </c>
      <c r="L2874" t="s">
        <v>11091</v>
      </c>
      <c r="M2874">
        <v>2.980277777</v>
      </c>
      <c r="N2874">
        <v>1</v>
      </c>
      <c r="O2874">
        <v>0</v>
      </c>
      <c r="P2874">
        <v>22</v>
      </c>
      <c r="Q2874">
        <v>0</v>
      </c>
      <c r="R2874">
        <v>2.9802780000000002</v>
      </c>
      <c r="S2874">
        <v>0</v>
      </c>
      <c r="T2874">
        <v>65.566111000000006</v>
      </c>
      <c r="U2874">
        <v>0</v>
      </c>
    </row>
    <row r="2875" spans="1:21" x14ac:dyDescent="0.25">
      <c r="A2875" t="s">
        <v>11092</v>
      </c>
      <c r="B2875">
        <v>1</v>
      </c>
      <c r="C2875" t="s">
        <v>78</v>
      </c>
      <c r="D2875" t="s">
        <v>89</v>
      </c>
      <c r="E2875" t="s">
        <v>11093</v>
      </c>
      <c r="F2875" t="s">
        <v>166</v>
      </c>
      <c r="G2875" t="s">
        <v>72</v>
      </c>
      <c r="H2875" t="s">
        <v>136</v>
      </c>
      <c r="I2875" t="s">
        <v>22</v>
      </c>
      <c r="J2875" t="s">
        <v>131</v>
      </c>
      <c r="K2875" t="s">
        <v>11094</v>
      </c>
      <c r="L2875" t="s">
        <v>11095</v>
      </c>
      <c r="M2875">
        <v>0.92361111100000004</v>
      </c>
      <c r="N2875">
        <v>2</v>
      </c>
      <c r="O2875">
        <v>0</v>
      </c>
      <c r="P2875">
        <v>10</v>
      </c>
      <c r="Q2875">
        <v>25</v>
      </c>
      <c r="R2875">
        <v>1.8472219999999999</v>
      </c>
      <c r="S2875">
        <v>0</v>
      </c>
      <c r="T2875">
        <v>9.2361109999999993</v>
      </c>
      <c r="U2875">
        <v>23.090278000000001</v>
      </c>
    </row>
    <row r="2876" spans="1:21" x14ac:dyDescent="0.25">
      <c r="A2876" t="s">
        <v>11096</v>
      </c>
      <c r="B2876">
        <v>1</v>
      </c>
      <c r="C2876" t="s">
        <v>78</v>
      </c>
      <c r="D2876" t="s">
        <v>90</v>
      </c>
      <c r="E2876" t="s">
        <v>11043</v>
      </c>
      <c r="F2876" t="s">
        <v>166</v>
      </c>
      <c r="G2876" t="s">
        <v>72</v>
      </c>
      <c r="H2876" t="s">
        <v>136</v>
      </c>
      <c r="I2876" t="s">
        <v>22</v>
      </c>
      <c r="J2876" t="s">
        <v>131</v>
      </c>
      <c r="K2876" t="s">
        <v>11097</v>
      </c>
      <c r="L2876" t="s">
        <v>11098</v>
      </c>
      <c r="M2876">
        <v>1.4805174999999999</v>
      </c>
      <c r="N2876">
        <v>0</v>
      </c>
      <c r="O2876">
        <v>830</v>
      </c>
      <c r="P2876">
        <v>0</v>
      </c>
      <c r="Q2876">
        <v>64</v>
      </c>
      <c r="R2876">
        <v>0</v>
      </c>
      <c r="S2876">
        <v>1228.8295250000001</v>
      </c>
      <c r="T2876">
        <v>0</v>
      </c>
      <c r="U2876">
        <v>94.753119999999996</v>
      </c>
    </row>
    <row r="2877" spans="1:21" x14ac:dyDescent="0.25">
      <c r="A2877" t="s">
        <v>11099</v>
      </c>
      <c r="B2877">
        <v>1</v>
      </c>
      <c r="C2877" t="s">
        <v>78</v>
      </c>
      <c r="D2877" t="s">
        <v>90</v>
      </c>
      <c r="E2877" t="s">
        <v>11022</v>
      </c>
      <c r="F2877" t="s">
        <v>166</v>
      </c>
      <c r="G2877" t="s">
        <v>72</v>
      </c>
      <c r="H2877" t="s">
        <v>136</v>
      </c>
      <c r="I2877" t="s">
        <v>22</v>
      </c>
      <c r="J2877" t="s">
        <v>131</v>
      </c>
      <c r="K2877" t="s">
        <v>11100</v>
      </c>
      <c r="L2877" t="s">
        <v>11101</v>
      </c>
      <c r="M2877">
        <v>1.703888888</v>
      </c>
      <c r="N2877">
        <v>31</v>
      </c>
      <c r="O2877">
        <v>1218</v>
      </c>
      <c r="P2877">
        <v>17</v>
      </c>
      <c r="Q2877">
        <v>207</v>
      </c>
      <c r="R2877">
        <v>52.820556000000003</v>
      </c>
      <c r="S2877">
        <v>2075.3366660000002</v>
      </c>
      <c r="T2877">
        <v>28.966111000000001</v>
      </c>
      <c r="U2877">
        <v>352.70499999999998</v>
      </c>
    </row>
    <row r="2878" spans="1:21" x14ac:dyDescent="0.25">
      <c r="A2878" t="s">
        <v>11102</v>
      </c>
      <c r="B2878">
        <v>1</v>
      </c>
      <c r="C2878" t="s">
        <v>78</v>
      </c>
      <c r="D2878" t="s">
        <v>101</v>
      </c>
      <c r="E2878" t="s">
        <v>11103</v>
      </c>
      <c r="F2878" t="s">
        <v>166</v>
      </c>
      <c r="G2878" t="s">
        <v>72</v>
      </c>
      <c r="H2878" t="s">
        <v>136</v>
      </c>
      <c r="I2878" t="s">
        <v>22</v>
      </c>
      <c r="J2878" t="s">
        <v>131</v>
      </c>
      <c r="K2878" t="s">
        <v>11104</v>
      </c>
      <c r="L2878" t="s">
        <v>11105</v>
      </c>
      <c r="M2878">
        <v>2.8624999999999998</v>
      </c>
      <c r="N2878">
        <v>29</v>
      </c>
      <c r="O2878">
        <v>343</v>
      </c>
      <c r="P2878">
        <v>37</v>
      </c>
      <c r="Q2878">
        <v>13</v>
      </c>
      <c r="R2878">
        <v>83.012500000000003</v>
      </c>
      <c r="S2878">
        <v>981.83749999999998</v>
      </c>
      <c r="T2878">
        <v>105.91249999999999</v>
      </c>
      <c r="U2878">
        <v>37.212499999999999</v>
      </c>
    </row>
    <row r="2879" spans="1:21" x14ac:dyDescent="0.25">
      <c r="A2879" t="s">
        <v>11106</v>
      </c>
      <c r="B2879">
        <v>1</v>
      </c>
      <c r="C2879" t="s">
        <v>78</v>
      </c>
      <c r="D2879" t="s">
        <v>96</v>
      </c>
      <c r="E2879" t="s">
        <v>11107</v>
      </c>
      <c r="F2879" t="s">
        <v>226</v>
      </c>
      <c r="G2879" t="s">
        <v>72</v>
      </c>
      <c r="H2879" t="s">
        <v>136</v>
      </c>
      <c r="I2879" t="s">
        <v>22</v>
      </c>
      <c r="J2879" t="s">
        <v>131</v>
      </c>
      <c r="K2879" t="s">
        <v>11108</v>
      </c>
      <c r="L2879" t="s">
        <v>11109</v>
      </c>
      <c r="M2879">
        <v>4.3574999999999999</v>
      </c>
      <c r="N2879">
        <v>0</v>
      </c>
      <c r="O2879">
        <v>17</v>
      </c>
      <c r="P2879">
        <v>0</v>
      </c>
      <c r="Q2879">
        <v>0</v>
      </c>
      <c r="R2879">
        <v>0</v>
      </c>
      <c r="S2879">
        <v>74.077500000000001</v>
      </c>
      <c r="T2879">
        <v>0</v>
      </c>
      <c r="U2879">
        <v>0</v>
      </c>
    </row>
    <row r="2880" spans="1:21" x14ac:dyDescent="0.25">
      <c r="A2880" t="s">
        <v>11110</v>
      </c>
      <c r="B2880">
        <v>1</v>
      </c>
      <c r="C2880" t="s">
        <v>78</v>
      </c>
      <c r="D2880" t="s">
        <v>90</v>
      </c>
      <c r="E2880" t="s">
        <v>11022</v>
      </c>
      <c r="F2880" t="s">
        <v>166</v>
      </c>
      <c r="G2880" t="s">
        <v>72</v>
      </c>
      <c r="H2880" t="s">
        <v>136</v>
      </c>
      <c r="I2880" t="s">
        <v>22</v>
      </c>
      <c r="J2880" t="s">
        <v>131</v>
      </c>
      <c r="K2880" t="s">
        <v>11111</v>
      </c>
      <c r="L2880" t="s">
        <v>11112</v>
      </c>
      <c r="M2880">
        <v>0.99027777699999997</v>
      </c>
      <c r="N2880">
        <v>31</v>
      </c>
      <c r="O2880">
        <v>1218</v>
      </c>
      <c r="P2880">
        <v>17</v>
      </c>
      <c r="Q2880">
        <v>207</v>
      </c>
      <c r="R2880">
        <v>30.698611</v>
      </c>
      <c r="S2880">
        <v>1206.158332</v>
      </c>
      <c r="T2880">
        <v>16.834721999999999</v>
      </c>
      <c r="U2880">
        <v>204.98750000000001</v>
      </c>
    </row>
    <row r="2881" spans="1:21" x14ac:dyDescent="0.25">
      <c r="A2881" t="s">
        <v>11113</v>
      </c>
      <c r="B2881">
        <v>1</v>
      </c>
      <c r="C2881" t="s">
        <v>79</v>
      </c>
      <c r="D2881" t="s">
        <v>124</v>
      </c>
      <c r="E2881" t="s">
        <v>11114</v>
      </c>
      <c r="F2881" t="s">
        <v>231</v>
      </c>
      <c r="G2881" t="s">
        <v>71</v>
      </c>
      <c r="H2881" t="s">
        <v>136</v>
      </c>
      <c r="I2881" t="s">
        <v>22</v>
      </c>
      <c r="J2881" t="s">
        <v>131</v>
      </c>
      <c r="K2881" t="s">
        <v>11115</v>
      </c>
      <c r="L2881" t="s">
        <v>3587</v>
      </c>
      <c r="M2881">
        <v>1.246388888</v>
      </c>
      <c r="N2881">
        <v>0</v>
      </c>
      <c r="O2881">
        <v>3</v>
      </c>
      <c r="P2881">
        <v>0</v>
      </c>
      <c r="Q2881">
        <v>0</v>
      </c>
      <c r="R2881">
        <v>0</v>
      </c>
      <c r="S2881">
        <v>3.7391670000000001</v>
      </c>
      <c r="T2881">
        <v>0</v>
      </c>
      <c r="U2881">
        <v>0</v>
      </c>
    </row>
    <row r="2882" spans="1:21" x14ac:dyDescent="0.25">
      <c r="A2882" t="s">
        <v>11116</v>
      </c>
      <c r="B2882">
        <v>1</v>
      </c>
      <c r="C2882" t="s">
        <v>78</v>
      </c>
      <c r="D2882" t="s">
        <v>85</v>
      </c>
      <c r="E2882" t="s">
        <v>11117</v>
      </c>
      <c r="F2882" t="s">
        <v>296</v>
      </c>
      <c r="G2882" t="s">
        <v>72</v>
      </c>
      <c r="H2882" t="s">
        <v>136</v>
      </c>
      <c r="I2882" t="s">
        <v>22</v>
      </c>
      <c r="J2882" t="s">
        <v>221</v>
      </c>
      <c r="K2882" t="s">
        <v>11118</v>
      </c>
      <c r="L2882" t="s">
        <v>11119</v>
      </c>
      <c r="M2882">
        <v>1.2583333329999999</v>
      </c>
      <c r="N2882">
        <v>13</v>
      </c>
      <c r="O2882">
        <v>3</v>
      </c>
      <c r="P2882">
        <v>0</v>
      </c>
      <c r="Q2882">
        <v>0</v>
      </c>
      <c r="R2882">
        <v>16.358332999999998</v>
      </c>
      <c r="S2882">
        <v>3.7749999999999999</v>
      </c>
      <c r="T2882">
        <v>0</v>
      </c>
      <c r="U2882">
        <v>0</v>
      </c>
    </row>
    <row r="2883" spans="1:21" x14ac:dyDescent="0.25">
      <c r="A2883" t="s">
        <v>11120</v>
      </c>
      <c r="B2883">
        <v>1</v>
      </c>
      <c r="C2883" t="s">
        <v>78</v>
      </c>
      <c r="D2883" t="s">
        <v>94</v>
      </c>
      <c r="E2883" t="s">
        <v>11121</v>
      </c>
      <c r="F2883" t="s">
        <v>202</v>
      </c>
      <c r="G2883" t="s">
        <v>72</v>
      </c>
      <c r="H2883" t="s">
        <v>136</v>
      </c>
      <c r="I2883" t="s">
        <v>22</v>
      </c>
      <c r="J2883" t="s">
        <v>131</v>
      </c>
      <c r="K2883" t="s">
        <v>11122</v>
      </c>
      <c r="L2883" t="s">
        <v>11123</v>
      </c>
      <c r="M2883">
        <v>1.1311111110000001</v>
      </c>
      <c r="N2883">
        <v>0</v>
      </c>
      <c r="O2883">
        <v>37</v>
      </c>
      <c r="P2883">
        <v>0</v>
      </c>
      <c r="Q2883">
        <v>0</v>
      </c>
      <c r="R2883">
        <v>0</v>
      </c>
      <c r="S2883">
        <v>41.851111000000003</v>
      </c>
      <c r="T2883">
        <v>0</v>
      </c>
      <c r="U2883">
        <v>0</v>
      </c>
    </row>
    <row r="2884" spans="1:21" x14ac:dyDescent="0.25">
      <c r="A2884" t="s">
        <v>11124</v>
      </c>
      <c r="B2884">
        <v>1</v>
      </c>
      <c r="C2884" t="s">
        <v>79</v>
      </c>
      <c r="D2884" t="s">
        <v>123</v>
      </c>
      <c r="E2884" t="s">
        <v>11125</v>
      </c>
      <c r="F2884" t="s">
        <v>226</v>
      </c>
      <c r="G2884" t="s">
        <v>72</v>
      </c>
      <c r="H2884" t="s">
        <v>136</v>
      </c>
      <c r="I2884" t="s">
        <v>22</v>
      </c>
      <c r="J2884" t="s">
        <v>131</v>
      </c>
      <c r="K2884" t="s">
        <v>11126</v>
      </c>
      <c r="L2884" t="s">
        <v>11127</v>
      </c>
      <c r="M2884">
        <v>2.9647222219999998</v>
      </c>
      <c r="N2884">
        <v>9</v>
      </c>
      <c r="O2884">
        <v>0</v>
      </c>
      <c r="P2884">
        <v>0</v>
      </c>
      <c r="Q2884">
        <v>0</v>
      </c>
      <c r="R2884">
        <v>26.682500000000001</v>
      </c>
      <c r="S2884">
        <v>0</v>
      </c>
      <c r="T2884">
        <v>0</v>
      </c>
      <c r="U2884">
        <v>0</v>
      </c>
    </row>
    <row r="2885" spans="1:21" x14ac:dyDescent="0.25">
      <c r="A2885" t="s">
        <v>11128</v>
      </c>
      <c r="B2885">
        <v>1</v>
      </c>
      <c r="C2885" t="s">
        <v>79</v>
      </c>
      <c r="D2885" t="s">
        <v>123</v>
      </c>
      <c r="E2885" t="s">
        <v>11129</v>
      </c>
      <c r="F2885" t="s">
        <v>313</v>
      </c>
      <c r="G2885" t="s">
        <v>71</v>
      </c>
      <c r="H2885" t="s">
        <v>136</v>
      </c>
      <c r="I2885" t="s">
        <v>22</v>
      </c>
      <c r="J2885" t="s">
        <v>131</v>
      </c>
      <c r="K2885" t="s">
        <v>11130</v>
      </c>
      <c r="L2885" t="s">
        <v>11131</v>
      </c>
      <c r="M2885">
        <v>0.60555555500000002</v>
      </c>
      <c r="N2885">
        <v>0</v>
      </c>
      <c r="O2885">
        <v>169</v>
      </c>
      <c r="P2885">
        <v>0</v>
      </c>
      <c r="Q2885">
        <v>0</v>
      </c>
      <c r="R2885">
        <v>0</v>
      </c>
      <c r="S2885">
        <v>102.33888899999999</v>
      </c>
      <c r="T2885">
        <v>0</v>
      </c>
      <c r="U2885">
        <v>0</v>
      </c>
    </row>
    <row r="2886" spans="1:21" x14ac:dyDescent="0.25">
      <c r="A2886" t="s">
        <v>11132</v>
      </c>
      <c r="B2886">
        <v>1</v>
      </c>
      <c r="C2886" t="s">
        <v>78</v>
      </c>
      <c r="D2886" t="s">
        <v>98</v>
      </c>
      <c r="E2886" t="s">
        <v>11133</v>
      </c>
      <c r="F2886" t="s">
        <v>166</v>
      </c>
      <c r="G2886" t="s">
        <v>72</v>
      </c>
      <c r="H2886" t="s">
        <v>136</v>
      </c>
      <c r="I2886" t="s">
        <v>22</v>
      </c>
      <c r="J2886" t="s">
        <v>131</v>
      </c>
      <c r="K2886" t="s">
        <v>11134</v>
      </c>
      <c r="L2886" t="s">
        <v>11135</v>
      </c>
      <c r="M2886">
        <v>0.81805555500000005</v>
      </c>
      <c r="N2886">
        <v>0</v>
      </c>
      <c r="O2886">
        <v>921</v>
      </c>
      <c r="P2886">
        <v>0</v>
      </c>
      <c r="Q2886">
        <v>0</v>
      </c>
      <c r="R2886">
        <v>0</v>
      </c>
      <c r="S2886">
        <v>753.42916600000001</v>
      </c>
      <c r="T2886">
        <v>0</v>
      </c>
      <c r="U2886">
        <v>0</v>
      </c>
    </row>
    <row r="2887" spans="1:21" x14ac:dyDescent="0.25">
      <c r="A2887" t="s">
        <v>11136</v>
      </c>
      <c r="B2887">
        <v>1</v>
      </c>
      <c r="C2887" t="s">
        <v>78</v>
      </c>
      <c r="D2887" t="s">
        <v>98</v>
      </c>
      <c r="E2887" t="s">
        <v>11137</v>
      </c>
      <c r="F2887" t="s">
        <v>231</v>
      </c>
      <c r="G2887" t="s">
        <v>71</v>
      </c>
      <c r="H2887" t="s">
        <v>136</v>
      </c>
      <c r="I2887" t="s">
        <v>22</v>
      </c>
      <c r="J2887" t="s">
        <v>131</v>
      </c>
      <c r="K2887" t="s">
        <v>11138</v>
      </c>
      <c r="L2887" t="s">
        <v>11139</v>
      </c>
      <c r="M2887">
        <v>0.52277777700000005</v>
      </c>
      <c r="N2887">
        <v>0</v>
      </c>
      <c r="O2887">
        <v>1</v>
      </c>
      <c r="P2887">
        <v>0</v>
      </c>
      <c r="Q2887">
        <v>0</v>
      </c>
      <c r="R2887">
        <v>0</v>
      </c>
      <c r="S2887">
        <v>0.52277799999999996</v>
      </c>
      <c r="T2887">
        <v>0</v>
      </c>
      <c r="U2887">
        <v>0</v>
      </c>
    </row>
    <row r="2888" spans="1:21" x14ac:dyDescent="0.25">
      <c r="A2888" t="s">
        <v>11140</v>
      </c>
      <c r="B2888">
        <v>1</v>
      </c>
      <c r="C2888" t="s">
        <v>78</v>
      </c>
      <c r="D2888" t="s">
        <v>82</v>
      </c>
      <c r="E2888" t="s">
        <v>9939</v>
      </c>
      <c r="F2888" t="s">
        <v>247</v>
      </c>
      <c r="G2888" t="s">
        <v>71</v>
      </c>
      <c r="H2888" t="s">
        <v>136</v>
      </c>
      <c r="I2888" t="s">
        <v>22</v>
      </c>
      <c r="J2888" t="s">
        <v>221</v>
      </c>
      <c r="K2888" t="s">
        <v>11141</v>
      </c>
      <c r="L2888" t="s">
        <v>11142</v>
      </c>
      <c r="M2888">
        <v>11.251111111</v>
      </c>
      <c r="N2888">
        <v>0</v>
      </c>
      <c r="O2888">
        <v>0</v>
      </c>
      <c r="P2888">
        <v>0</v>
      </c>
      <c r="Q2888">
        <v>28</v>
      </c>
      <c r="R2888">
        <v>0</v>
      </c>
      <c r="S2888">
        <v>0</v>
      </c>
      <c r="T2888">
        <v>0</v>
      </c>
      <c r="U2888">
        <v>315.03111100000001</v>
      </c>
    </row>
    <row r="2889" spans="1:21" x14ac:dyDescent="0.25">
      <c r="A2889" t="s">
        <v>11143</v>
      </c>
      <c r="B2889">
        <v>1</v>
      </c>
      <c r="C2889" t="s">
        <v>78</v>
      </c>
      <c r="D2889" t="s">
        <v>88</v>
      </c>
      <c r="E2889" t="s">
        <v>11144</v>
      </c>
      <c r="F2889" t="s">
        <v>231</v>
      </c>
      <c r="G2889" t="s">
        <v>71</v>
      </c>
      <c r="H2889" t="s">
        <v>136</v>
      </c>
      <c r="I2889" t="s">
        <v>22</v>
      </c>
      <c r="J2889" t="s">
        <v>131</v>
      </c>
      <c r="K2889" t="s">
        <v>11145</v>
      </c>
      <c r="L2889" t="s">
        <v>11146</v>
      </c>
      <c r="M2889">
        <v>2.3172222219999998</v>
      </c>
      <c r="N2889">
        <v>0</v>
      </c>
      <c r="O2889">
        <v>2</v>
      </c>
      <c r="P2889">
        <v>0</v>
      </c>
      <c r="Q2889">
        <v>0</v>
      </c>
      <c r="R2889">
        <v>0</v>
      </c>
      <c r="S2889">
        <v>4.6344440000000002</v>
      </c>
      <c r="T2889">
        <v>0</v>
      </c>
      <c r="U2889">
        <v>0</v>
      </c>
    </row>
    <row r="2890" spans="1:21" x14ac:dyDescent="0.25">
      <c r="A2890" t="s">
        <v>11147</v>
      </c>
      <c r="B2890">
        <v>1</v>
      </c>
      <c r="C2890" t="s">
        <v>78</v>
      </c>
      <c r="D2890" t="s">
        <v>98</v>
      </c>
      <c r="E2890" t="s">
        <v>11148</v>
      </c>
      <c r="F2890" t="s">
        <v>226</v>
      </c>
      <c r="G2890" t="s">
        <v>72</v>
      </c>
      <c r="H2890" t="s">
        <v>136</v>
      </c>
      <c r="I2890" t="s">
        <v>22</v>
      </c>
      <c r="J2890" t="s">
        <v>131</v>
      </c>
      <c r="K2890" t="s">
        <v>11149</v>
      </c>
      <c r="L2890" t="s">
        <v>11150</v>
      </c>
      <c r="M2890">
        <v>1.626666666</v>
      </c>
      <c r="N2890">
        <v>0</v>
      </c>
      <c r="O2890">
        <v>24</v>
      </c>
      <c r="P2890">
        <v>83</v>
      </c>
      <c r="Q2890">
        <v>0</v>
      </c>
      <c r="R2890">
        <v>0</v>
      </c>
      <c r="S2890">
        <v>39.04</v>
      </c>
      <c r="T2890">
        <v>135.01333299999999</v>
      </c>
      <c r="U2890">
        <v>0</v>
      </c>
    </row>
    <row r="2891" spans="1:21" x14ac:dyDescent="0.25">
      <c r="A2891" t="s">
        <v>11151</v>
      </c>
      <c r="B2891">
        <v>1</v>
      </c>
      <c r="C2891" t="s">
        <v>78</v>
      </c>
      <c r="D2891" t="s">
        <v>98</v>
      </c>
      <c r="E2891" t="s">
        <v>11148</v>
      </c>
      <c r="F2891" t="s">
        <v>166</v>
      </c>
      <c r="G2891" t="s">
        <v>72</v>
      </c>
      <c r="H2891" t="s">
        <v>136</v>
      </c>
      <c r="I2891" t="s">
        <v>22</v>
      </c>
      <c r="J2891" t="s">
        <v>131</v>
      </c>
      <c r="K2891" t="s">
        <v>11152</v>
      </c>
      <c r="L2891" t="s">
        <v>11153</v>
      </c>
      <c r="M2891">
        <v>0.37520166599999999</v>
      </c>
      <c r="N2891">
        <v>0</v>
      </c>
      <c r="O2891">
        <v>24</v>
      </c>
      <c r="P2891">
        <v>83</v>
      </c>
      <c r="Q2891">
        <v>0</v>
      </c>
      <c r="R2891">
        <v>0</v>
      </c>
      <c r="S2891">
        <v>9.0048399999999997</v>
      </c>
      <c r="T2891">
        <v>31.141738</v>
      </c>
      <c r="U2891">
        <v>0</v>
      </c>
    </row>
    <row r="2892" spans="1:21" x14ac:dyDescent="0.25">
      <c r="A2892" t="s">
        <v>11154</v>
      </c>
      <c r="B2892">
        <v>1</v>
      </c>
      <c r="C2892" t="s">
        <v>78</v>
      </c>
      <c r="D2892" t="s">
        <v>101</v>
      </c>
      <c r="E2892" t="s">
        <v>11155</v>
      </c>
      <c r="F2892" t="s">
        <v>296</v>
      </c>
      <c r="G2892" t="s">
        <v>71</v>
      </c>
      <c r="H2892" t="s">
        <v>136</v>
      </c>
      <c r="I2892" t="s">
        <v>22</v>
      </c>
      <c r="J2892" t="s">
        <v>221</v>
      </c>
      <c r="K2892" t="s">
        <v>11156</v>
      </c>
      <c r="L2892" t="s">
        <v>11157</v>
      </c>
      <c r="M2892">
        <v>5.4124999999999996</v>
      </c>
      <c r="N2892">
        <v>0</v>
      </c>
      <c r="O2892">
        <v>298</v>
      </c>
      <c r="P2892">
        <v>0</v>
      </c>
      <c r="Q2892">
        <v>0</v>
      </c>
      <c r="R2892">
        <v>0</v>
      </c>
      <c r="S2892">
        <v>1612.925</v>
      </c>
      <c r="T2892">
        <v>0</v>
      </c>
      <c r="U2892">
        <v>0</v>
      </c>
    </row>
    <row r="2893" spans="1:21" x14ac:dyDescent="0.25">
      <c r="A2893" t="s">
        <v>11158</v>
      </c>
      <c r="B2893">
        <v>1</v>
      </c>
      <c r="C2893" t="s">
        <v>78</v>
      </c>
      <c r="D2893" t="s">
        <v>94</v>
      </c>
      <c r="E2893" t="s">
        <v>11159</v>
      </c>
      <c r="F2893">
        <v>3</v>
      </c>
      <c r="G2893" t="s">
        <v>72</v>
      </c>
      <c r="H2893" t="s">
        <v>136</v>
      </c>
      <c r="I2893" t="s">
        <v>22</v>
      </c>
      <c r="J2893" t="s">
        <v>131</v>
      </c>
      <c r="K2893" t="s">
        <v>11160</v>
      </c>
      <c r="L2893" t="s">
        <v>11161</v>
      </c>
      <c r="M2893">
        <v>1.4808349999999999</v>
      </c>
      <c r="N2893">
        <v>0</v>
      </c>
      <c r="O2893">
        <v>297</v>
      </c>
      <c r="P2893">
        <v>0</v>
      </c>
      <c r="Q2893">
        <v>0</v>
      </c>
      <c r="R2893">
        <v>0</v>
      </c>
      <c r="S2893">
        <v>439.80799500000001</v>
      </c>
      <c r="T2893">
        <v>0</v>
      </c>
      <c r="U2893">
        <v>0</v>
      </c>
    </row>
    <row r="2894" spans="1:21" x14ac:dyDescent="0.25">
      <c r="A2894" t="s">
        <v>11162</v>
      </c>
      <c r="B2894">
        <v>1</v>
      </c>
      <c r="C2894" t="s">
        <v>78</v>
      </c>
      <c r="D2894" t="s">
        <v>98</v>
      </c>
      <c r="E2894" t="s">
        <v>11148</v>
      </c>
      <c r="F2894" t="s">
        <v>247</v>
      </c>
      <c r="G2894" t="s">
        <v>72</v>
      </c>
      <c r="H2894" t="s">
        <v>136</v>
      </c>
      <c r="I2894" t="s">
        <v>22</v>
      </c>
      <c r="J2894" t="s">
        <v>221</v>
      </c>
      <c r="K2894" t="s">
        <v>11163</v>
      </c>
      <c r="L2894" t="s">
        <v>11164</v>
      </c>
      <c r="M2894">
        <v>7.517222222</v>
      </c>
      <c r="N2894">
        <v>0</v>
      </c>
      <c r="O2894">
        <v>24</v>
      </c>
      <c r="P2894">
        <v>83</v>
      </c>
      <c r="Q2894">
        <v>0</v>
      </c>
      <c r="R2894">
        <v>0</v>
      </c>
      <c r="S2894">
        <v>180.41333299999999</v>
      </c>
      <c r="T2894">
        <v>623.92944399999999</v>
      </c>
      <c r="U2894">
        <v>0</v>
      </c>
    </row>
    <row r="2895" spans="1:21" x14ac:dyDescent="0.25">
      <c r="A2895" t="s">
        <v>11165</v>
      </c>
      <c r="B2895">
        <v>1</v>
      </c>
      <c r="C2895" t="s">
        <v>78</v>
      </c>
      <c r="D2895" t="s">
        <v>94</v>
      </c>
      <c r="E2895" t="s">
        <v>11166</v>
      </c>
      <c r="F2895" t="s">
        <v>847</v>
      </c>
      <c r="G2895" t="s">
        <v>71</v>
      </c>
      <c r="H2895" t="s">
        <v>136</v>
      </c>
      <c r="I2895" t="s">
        <v>22</v>
      </c>
      <c r="J2895" t="s">
        <v>131</v>
      </c>
      <c r="K2895" t="s">
        <v>11167</v>
      </c>
      <c r="L2895" t="s">
        <v>11168</v>
      </c>
      <c r="M2895">
        <v>45.712777776999999</v>
      </c>
      <c r="N2895">
        <v>0</v>
      </c>
      <c r="O2895">
        <v>1</v>
      </c>
      <c r="P2895">
        <v>0</v>
      </c>
      <c r="Q2895">
        <v>0</v>
      </c>
      <c r="R2895">
        <v>0</v>
      </c>
      <c r="S2895">
        <v>45.712778</v>
      </c>
      <c r="T2895">
        <v>0</v>
      </c>
      <c r="U2895">
        <v>0</v>
      </c>
    </row>
    <row r="2896" spans="1:21" x14ac:dyDescent="0.25">
      <c r="A2896" t="s">
        <v>11169</v>
      </c>
      <c r="B2896">
        <v>1</v>
      </c>
      <c r="C2896" t="s">
        <v>78</v>
      </c>
      <c r="D2896" t="s">
        <v>98</v>
      </c>
      <c r="E2896" t="s">
        <v>11148</v>
      </c>
      <c r="F2896" t="s">
        <v>166</v>
      </c>
      <c r="G2896" t="s">
        <v>72</v>
      </c>
      <c r="H2896" t="s">
        <v>136</v>
      </c>
      <c r="I2896" t="s">
        <v>22</v>
      </c>
      <c r="J2896" t="s">
        <v>131</v>
      </c>
      <c r="K2896" t="s">
        <v>11170</v>
      </c>
      <c r="L2896" t="s">
        <v>11171</v>
      </c>
      <c r="M2896">
        <v>0.52699888800000005</v>
      </c>
      <c r="N2896">
        <v>0</v>
      </c>
      <c r="O2896">
        <v>24</v>
      </c>
      <c r="P2896">
        <v>83</v>
      </c>
      <c r="Q2896">
        <v>0</v>
      </c>
      <c r="R2896">
        <v>0</v>
      </c>
      <c r="S2896">
        <v>12.647973</v>
      </c>
      <c r="T2896">
        <v>43.740907999999997</v>
      </c>
      <c r="U2896">
        <v>0</v>
      </c>
    </row>
    <row r="2897" spans="1:21" x14ac:dyDescent="0.25">
      <c r="A2897" t="s">
        <v>11172</v>
      </c>
      <c r="B2897">
        <v>1</v>
      </c>
      <c r="C2897" t="s">
        <v>78</v>
      </c>
      <c r="D2897" t="s">
        <v>94</v>
      </c>
      <c r="E2897" t="s">
        <v>2528</v>
      </c>
      <c r="F2897" t="s">
        <v>847</v>
      </c>
      <c r="G2897" t="s">
        <v>71</v>
      </c>
      <c r="H2897" t="s">
        <v>136</v>
      </c>
      <c r="I2897" t="s">
        <v>22</v>
      </c>
      <c r="J2897" t="s">
        <v>131</v>
      </c>
      <c r="K2897" t="s">
        <v>11173</v>
      </c>
      <c r="L2897" t="s">
        <v>11174</v>
      </c>
      <c r="M2897">
        <v>141.89555555499999</v>
      </c>
      <c r="N2897">
        <v>0</v>
      </c>
      <c r="O2897">
        <v>1</v>
      </c>
      <c r="P2897">
        <v>0</v>
      </c>
      <c r="Q2897">
        <v>0</v>
      </c>
      <c r="R2897">
        <v>0</v>
      </c>
      <c r="S2897">
        <v>141.895556</v>
      </c>
      <c r="T2897">
        <v>0</v>
      </c>
      <c r="U2897">
        <v>0</v>
      </c>
    </row>
    <row r="2898" spans="1:21" x14ac:dyDescent="0.25">
      <c r="A2898" t="s">
        <v>11175</v>
      </c>
      <c r="B2898">
        <v>1</v>
      </c>
      <c r="C2898" t="s">
        <v>78</v>
      </c>
      <c r="D2898" t="s">
        <v>103</v>
      </c>
      <c r="E2898" t="s">
        <v>11176</v>
      </c>
      <c r="F2898" t="s">
        <v>129</v>
      </c>
      <c r="G2898" t="s">
        <v>72</v>
      </c>
      <c r="H2898" t="s">
        <v>136</v>
      </c>
      <c r="I2898" t="s">
        <v>22</v>
      </c>
      <c r="J2898" t="s">
        <v>131</v>
      </c>
      <c r="K2898" t="s">
        <v>11177</v>
      </c>
      <c r="L2898" t="s">
        <v>11178</v>
      </c>
      <c r="M2898">
        <v>0.49083333299999998</v>
      </c>
      <c r="N2898">
        <v>0</v>
      </c>
      <c r="O2898">
        <v>6</v>
      </c>
      <c r="P2898">
        <v>0</v>
      </c>
      <c r="Q2898">
        <v>4</v>
      </c>
      <c r="R2898">
        <v>0</v>
      </c>
      <c r="S2898">
        <v>2.9449999999999998</v>
      </c>
      <c r="T2898">
        <v>0</v>
      </c>
      <c r="U2898">
        <v>1.963333</v>
      </c>
    </row>
    <row r="2899" spans="1:21" x14ac:dyDescent="0.25">
      <c r="A2899" t="s">
        <v>11179</v>
      </c>
      <c r="B2899">
        <v>1</v>
      </c>
      <c r="C2899" t="s">
        <v>78</v>
      </c>
      <c r="D2899" t="s">
        <v>88</v>
      </c>
      <c r="E2899" t="s">
        <v>11180</v>
      </c>
      <c r="F2899" t="s">
        <v>231</v>
      </c>
      <c r="G2899" t="s">
        <v>71</v>
      </c>
      <c r="H2899" t="s">
        <v>136</v>
      </c>
      <c r="I2899" t="s">
        <v>22</v>
      </c>
      <c r="J2899" t="s">
        <v>131</v>
      </c>
      <c r="K2899" t="s">
        <v>11181</v>
      </c>
      <c r="L2899" t="s">
        <v>11182</v>
      </c>
      <c r="M2899">
        <v>1.3744444440000001</v>
      </c>
      <c r="N2899">
        <v>0</v>
      </c>
      <c r="O2899">
        <v>2</v>
      </c>
      <c r="P2899">
        <v>0</v>
      </c>
      <c r="Q2899">
        <v>0</v>
      </c>
      <c r="R2899">
        <v>0</v>
      </c>
      <c r="S2899">
        <v>2.7488890000000001</v>
      </c>
      <c r="T2899">
        <v>0</v>
      </c>
      <c r="U2899">
        <v>0</v>
      </c>
    </row>
    <row r="2900" spans="1:21" x14ac:dyDescent="0.25">
      <c r="A2900" t="s">
        <v>11183</v>
      </c>
      <c r="B2900">
        <v>1</v>
      </c>
      <c r="C2900" t="s">
        <v>78</v>
      </c>
      <c r="D2900" t="s">
        <v>94</v>
      </c>
      <c r="E2900" t="s">
        <v>11184</v>
      </c>
      <c r="F2900" t="s">
        <v>231</v>
      </c>
      <c r="G2900" t="s">
        <v>71</v>
      </c>
      <c r="H2900" t="s">
        <v>136</v>
      </c>
      <c r="I2900" t="s">
        <v>22</v>
      </c>
      <c r="J2900" t="s">
        <v>131</v>
      </c>
      <c r="K2900" t="s">
        <v>11185</v>
      </c>
      <c r="L2900" t="s">
        <v>11186</v>
      </c>
      <c r="M2900">
        <v>1.305555555</v>
      </c>
      <c r="N2900">
        <v>0</v>
      </c>
      <c r="O2900">
        <v>1</v>
      </c>
      <c r="P2900">
        <v>0</v>
      </c>
      <c r="Q2900">
        <v>0</v>
      </c>
      <c r="R2900">
        <v>0</v>
      </c>
      <c r="S2900">
        <v>1.3055559999999999</v>
      </c>
      <c r="T2900">
        <v>0</v>
      </c>
      <c r="U2900">
        <v>0</v>
      </c>
    </row>
    <row r="2901" spans="1:21" x14ac:dyDescent="0.25">
      <c r="A2901" t="s">
        <v>11187</v>
      </c>
      <c r="B2901">
        <v>1</v>
      </c>
      <c r="C2901" t="s">
        <v>78</v>
      </c>
      <c r="D2901" t="s">
        <v>94</v>
      </c>
      <c r="E2901" t="s">
        <v>11188</v>
      </c>
      <c r="F2901" t="s">
        <v>231</v>
      </c>
      <c r="G2901" t="s">
        <v>71</v>
      </c>
      <c r="H2901" t="s">
        <v>136</v>
      </c>
      <c r="I2901" t="s">
        <v>22</v>
      </c>
      <c r="J2901" t="s">
        <v>131</v>
      </c>
      <c r="K2901" t="s">
        <v>11189</v>
      </c>
      <c r="L2901" t="s">
        <v>11190</v>
      </c>
      <c r="M2901">
        <v>8.2497222220000008</v>
      </c>
      <c r="N2901">
        <v>0</v>
      </c>
      <c r="O2901">
        <v>1</v>
      </c>
      <c r="P2901">
        <v>0</v>
      </c>
      <c r="Q2901">
        <v>0</v>
      </c>
      <c r="R2901">
        <v>0</v>
      </c>
      <c r="S2901">
        <v>8.2497220000000002</v>
      </c>
      <c r="T2901">
        <v>0</v>
      </c>
      <c r="U2901">
        <v>0</v>
      </c>
    </row>
    <row r="2902" spans="1:21" x14ac:dyDescent="0.25">
      <c r="A2902" t="s">
        <v>11191</v>
      </c>
      <c r="B2902">
        <v>1</v>
      </c>
      <c r="C2902" t="s">
        <v>78</v>
      </c>
      <c r="D2902" t="s">
        <v>88</v>
      </c>
      <c r="E2902" t="s">
        <v>11192</v>
      </c>
      <c r="F2902" t="s">
        <v>362</v>
      </c>
      <c r="G2902" t="s">
        <v>71</v>
      </c>
      <c r="H2902" t="s">
        <v>136</v>
      </c>
      <c r="I2902" t="s">
        <v>22</v>
      </c>
      <c r="J2902" t="s">
        <v>131</v>
      </c>
      <c r="K2902" t="s">
        <v>11193</v>
      </c>
      <c r="L2902" t="s">
        <v>11194</v>
      </c>
      <c r="M2902">
        <v>0.25026277699999999</v>
      </c>
      <c r="N2902">
        <v>0</v>
      </c>
      <c r="O2902">
        <v>375</v>
      </c>
      <c r="P2902">
        <v>0</v>
      </c>
      <c r="Q2902">
        <v>0</v>
      </c>
      <c r="R2902">
        <v>0</v>
      </c>
      <c r="S2902">
        <v>93.848540999999997</v>
      </c>
      <c r="T2902">
        <v>0</v>
      </c>
      <c r="U2902">
        <v>0</v>
      </c>
    </row>
    <row r="2903" spans="1:21" x14ac:dyDescent="0.25">
      <c r="A2903" t="s">
        <v>11195</v>
      </c>
      <c r="B2903">
        <v>1</v>
      </c>
      <c r="C2903" t="s">
        <v>78</v>
      </c>
      <c r="D2903" t="s">
        <v>88</v>
      </c>
      <c r="E2903" t="s">
        <v>11196</v>
      </c>
      <c r="F2903" t="s">
        <v>231</v>
      </c>
      <c r="G2903" t="s">
        <v>71</v>
      </c>
      <c r="H2903" t="s">
        <v>136</v>
      </c>
      <c r="I2903" t="s">
        <v>22</v>
      </c>
      <c r="J2903" t="s">
        <v>131</v>
      </c>
      <c r="K2903" t="s">
        <v>11197</v>
      </c>
      <c r="L2903" t="s">
        <v>11198</v>
      </c>
      <c r="M2903">
        <v>3.9688888879999999</v>
      </c>
      <c r="N2903">
        <v>0</v>
      </c>
      <c r="O2903">
        <v>1</v>
      </c>
      <c r="P2903">
        <v>0</v>
      </c>
      <c r="Q2903">
        <v>0</v>
      </c>
      <c r="R2903">
        <v>0</v>
      </c>
      <c r="S2903">
        <v>3.9688889999999999</v>
      </c>
      <c r="T2903">
        <v>0</v>
      </c>
      <c r="U2903">
        <v>0</v>
      </c>
    </row>
    <row r="2904" spans="1:21" x14ac:dyDescent="0.25">
      <c r="A2904" t="s">
        <v>11199</v>
      </c>
      <c r="B2904">
        <v>1</v>
      </c>
      <c r="C2904" t="s">
        <v>78</v>
      </c>
      <c r="D2904" t="s">
        <v>82</v>
      </c>
      <c r="E2904" t="s">
        <v>11018</v>
      </c>
      <c r="F2904" t="s">
        <v>226</v>
      </c>
      <c r="G2904" t="s">
        <v>72</v>
      </c>
      <c r="H2904" t="s">
        <v>136</v>
      </c>
      <c r="I2904" t="s">
        <v>22</v>
      </c>
      <c r="J2904" t="s">
        <v>131</v>
      </c>
      <c r="K2904" t="s">
        <v>11200</v>
      </c>
      <c r="L2904" t="s">
        <v>11201</v>
      </c>
      <c r="M2904">
        <v>0.85611111100000004</v>
      </c>
      <c r="N2904">
        <v>0</v>
      </c>
      <c r="O2904">
        <v>0</v>
      </c>
      <c r="P2904">
        <v>0</v>
      </c>
      <c r="Q2904">
        <v>261</v>
      </c>
      <c r="R2904">
        <v>0</v>
      </c>
      <c r="S2904">
        <v>0</v>
      </c>
      <c r="T2904">
        <v>0</v>
      </c>
      <c r="U2904">
        <v>223.44499999999999</v>
      </c>
    </row>
    <row r="2905" spans="1:21" x14ac:dyDescent="0.25">
      <c r="A2905" t="s">
        <v>11202</v>
      </c>
      <c r="B2905">
        <v>1</v>
      </c>
      <c r="C2905" t="s">
        <v>78</v>
      </c>
      <c r="D2905" t="s">
        <v>82</v>
      </c>
      <c r="E2905" t="s">
        <v>11203</v>
      </c>
      <c r="F2905" t="s">
        <v>313</v>
      </c>
      <c r="G2905" t="s">
        <v>71</v>
      </c>
      <c r="H2905" t="s">
        <v>136</v>
      </c>
      <c r="I2905" t="s">
        <v>22</v>
      </c>
      <c r="J2905" t="s">
        <v>131</v>
      </c>
      <c r="K2905" t="s">
        <v>11204</v>
      </c>
      <c r="L2905" t="s">
        <v>11205</v>
      </c>
      <c r="M2905">
        <v>1.8352777769999999</v>
      </c>
      <c r="N2905">
        <v>0</v>
      </c>
      <c r="O2905">
        <v>0</v>
      </c>
      <c r="P2905">
        <v>0</v>
      </c>
      <c r="Q2905">
        <v>72</v>
      </c>
      <c r="R2905">
        <v>0</v>
      </c>
      <c r="S2905">
        <v>0</v>
      </c>
      <c r="T2905">
        <v>0</v>
      </c>
      <c r="U2905">
        <v>132.13999999999999</v>
      </c>
    </row>
    <row r="2906" spans="1:21" x14ac:dyDescent="0.25">
      <c r="A2906" t="s">
        <v>11206</v>
      </c>
      <c r="B2906">
        <v>1</v>
      </c>
      <c r="C2906" t="s">
        <v>78</v>
      </c>
      <c r="D2906" t="s">
        <v>88</v>
      </c>
      <c r="E2906" t="s">
        <v>11207</v>
      </c>
      <c r="F2906" t="s">
        <v>231</v>
      </c>
      <c r="G2906" t="s">
        <v>71</v>
      </c>
      <c r="H2906" t="s">
        <v>136</v>
      </c>
      <c r="I2906" t="s">
        <v>22</v>
      </c>
      <c r="J2906" t="s">
        <v>131</v>
      </c>
      <c r="K2906" t="s">
        <v>11208</v>
      </c>
      <c r="L2906" t="s">
        <v>11209</v>
      </c>
      <c r="M2906">
        <v>0.35916666600000002</v>
      </c>
      <c r="N2906">
        <v>0</v>
      </c>
      <c r="O2906">
        <v>3</v>
      </c>
      <c r="P2906">
        <v>0</v>
      </c>
      <c r="Q2906">
        <v>0</v>
      </c>
      <c r="R2906">
        <v>0</v>
      </c>
      <c r="S2906">
        <v>1.0774999999999999</v>
      </c>
      <c r="T2906">
        <v>0</v>
      </c>
      <c r="U2906">
        <v>0</v>
      </c>
    </row>
    <row r="2907" spans="1:21" x14ac:dyDescent="0.25">
      <c r="A2907" t="s">
        <v>11210</v>
      </c>
      <c r="B2907">
        <v>1</v>
      </c>
      <c r="C2907" t="s">
        <v>78</v>
      </c>
      <c r="D2907" t="s">
        <v>101</v>
      </c>
      <c r="E2907" t="s">
        <v>11211</v>
      </c>
      <c r="F2907" t="s">
        <v>296</v>
      </c>
      <c r="G2907" t="s">
        <v>72</v>
      </c>
      <c r="H2907" t="s">
        <v>136</v>
      </c>
      <c r="I2907" t="s">
        <v>22</v>
      </c>
      <c r="J2907" t="s">
        <v>221</v>
      </c>
      <c r="K2907" t="s">
        <v>11212</v>
      </c>
      <c r="L2907" t="s">
        <v>11213</v>
      </c>
      <c r="M2907">
        <v>1.405</v>
      </c>
      <c r="N2907">
        <v>0</v>
      </c>
      <c r="O2907">
        <v>380</v>
      </c>
      <c r="P2907">
        <v>0</v>
      </c>
      <c r="Q2907">
        <v>0</v>
      </c>
      <c r="R2907">
        <v>0</v>
      </c>
      <c r="S2907">
        <v>533.9</v>
      </c>
      <c r="T2907">
        <v>0</v>
      </c>
      <c r="U2907">
        <v>0</v>
      </c>
    </row>
    <row r="2908" spans="1:21" x14ac:dyDescent="0.25">
      <c r="A2908" t="s">
        <v>11214</v>
      </c>
      <c r="B2908">
        <v>1</v>
      </c>
      <c r="C2908" t="s">
        <v>78</v>
      </c>
      <c r="D2908" t="s">
        <v>94</v>
      </c>
      <c r="E2908" t="s">
        <v>11215</v>
      </c>
      <c r="F2908" t="s">
        <v>780</v>
      </c>
      <c r="G2908" t="s">
        <v>71</v>
      </c>
      <c r="H2908" t="s">
        <v>136</v>
      </c>
      <c r="I2908" t="s">
        <v>22</v>
      </c>
      <c r="J2908" t="s">
        <v>131</v>
      </c>
      <c r="K2908" t="s">
        <v>11216</v>
      </c>
      <c r="L2908" t="s">
        <v>11217</v>
      </c>
      <c r="M2908">
        <v>1.443888888</v>
      </c>
      <c r="N2908">
        <v>0</v>
      </c>
      <c r="O2908">
        <v>116</v>
      </c>
      <c r="P2908">
        <v>0</v>
      </c>
      <c r="Q2908">
        <v>0</v>
      </c>
      <c r="R2908">
        <v>0</v>
      </c>
      <c r="S2908">
        <v>167.49111099999999</v>
      </c>
      <c r="T2908">
        <v>0</v>
      </c>
      <c r="U2908">
        <v>0</v>
      </c>
    </row>
    <row r="2909" spans="1:21" x14ac:dyDescent="0.25">
      <c r="A2909" t="s">
        <v>11218</v>
      </c>
      <c r="B2909">
        <v>1</v>
      </c>
      <c r="C2909" t="s">
        <v>78</v>
      </c>
      <c r="D2909" t="s">
        <v>82</v>
      </c>
      <c r="E2909" t="s">
        <v>11219</v>
      </c>
      <c r="F2909" t="s">
        <v>252</v>
      </c>
      <c r="G2909" t="s">
        <v>72</v>
      </c>
      <c r="H2909" t="s">
        <v>136</v>
      </c>
      <c r="I2909" t="s">
        <v>22</v>
      </c>
      <c r="J2909" t="s">
        <v>131</v>
      </c>
      <c r="K2909" t="s">
        <v>11220</v>
      </c>
      <c r="L2909" t="s">
        <v>11221</v>
      </c>
      <c r="M2909">
        <v>5.5488888879999996</v>
      </c>
      <c r="N2909">
        <v>0</v>
      </c>
      <c r="O2909">
        <v>0</v>
      </c>
      <c r="P2909">
        <v>0</v>
      </c>
      <c r="Q2909">
        <v>231</v>
      </c>
      <c r="R2909">
        <v>0</v>
      </c>
      <c r="S2909">
        <v>0</v>
      </c>
      <c r="T2909">
        <v>0</v>
      </c>
      <c r="U2909">
        <v>1281.7933330000001</v>
      </c>
    </row>
    <row r="2910" spans="1:21" x14ac:dyDescent="0.25">
      <c r="A2910" t="s">
        <v>11222</v>
      </c>
      <c r="B2910">
        <v>1</v>
      </c>
      <c r="C2910" t="s">
        <v>78</v>
      </c>
      <c r="D2910" t="s">
        <v>94</v>
      </c>
      <c r="E2910" t="s">
        <v>11223</v>
      </c>
      <c r="F2910" t="s">
        <v>847</v>
      </c>
      <c r="G2910" t="s">
        <v>71</v>
      </c>
      <c r="H2910" t="s">
        <v>136</v>
      </c>
      <c r="I2910" t="s">
        <v>22</v>
      </c>
      <c r="J2910" t="s">
        <v>131</v>
      </c>
      <c r="K2910" t="s">
        <v>11224</v>
      </c>
      <c r="L2910" t="s">
        <v>11225</v>
      </c>
      <c r="M2910">
        <v>2.6875</v>
      </c>
      <c r="N2910">
        <v>0</v>
      </c>
      <c r="O2910">
        <v>1</v>
      </c>
      <c r="P2910">
        <v>0</v>
      </c>
      <c r="Q2910">
        <v>0</v>
      </c>
      <c r="R2910">
        <v>0</v>
      </c>
      <c r="S2910">
        <v>2.6875</v>
      </c>
      <c r="T2910">
        <v>0</v>
      </c>
      <c r="U2910">
        <v>0</v>
      </c>
    </row>
    <row r="2911" spans="1:21" x14ac:dyDescent="0.25">
      <c r="A2911" t="s">
        <v>11226</v>
      </c>
      <c r="B2911">
        <v>1</v>
      </c>
      <c r="C2911" t="s">
        <v>78</v>
      </c>
      <c r="D2911" t="s">
        <v>101</v>
      </c>
      <c r="E2911" t="s">
        <v>11227</v>
      </c>
      <c r="F2911" t="s">
        <v>166</v>
      </c>
      <c r="G2911" t="s">
        <v>72</v>
      </c>
      <c r="H2911" t="s">
        <v>136</v>
      </c>
      <c r="I2911" t="s">
        <v>22</v>
      </c>
      <c r="J2911" t="s">
        <v>131</v>
      </c>
      <c r="K2911" t="s">
        <v>11228</v>
      </c>
      <c r="L2911" t="s">
        <v>11229</v>
      </c>
      <c r="M2911">
        <v>0.14583333300000001</v>
      </c>
      <c r="N2911">
        <v>0</v>
      </c>
      <c r="O2911">
        <v>0</v>
      </c>
      <c r="P2911">
        <v>19</v>
      </c>
      <c r="Q2911">
        <v>137</v>
      </c>
      <c r="R2911">
        <v>0</v>
      </c>
      <c r="S2911">
        <v>0</v>
      </c>
      <c r="T2911">
        <v>2.7708330000000001</v>
      </c>
      <c r="U2911">
        <v>19.979167</v>
      </c>
    </row>
    <row r="2912" spans="1:21" x14ac:dyDescent="0.25">
      <c r="A2912" t="s">
        <v>11230</v>
      </c>
      <c r="B2912">
        <v>1</v>
      </c>
      <c r="C2912" t="s">
        <v>78</v>
      </c>
      <c r="D2912" t="s">
        <v>90</v>
      </c>
      <c r="E2912" t="s">
        <v>11231</v>
      </c>
      <c r="F2912" t="s">
        <v>231</v>
      </c>
      <c r="G2912" t="s">
        <v>71</v>
      </c>
      <c r="H2912" t="s">
        <v>136</v>
      </c>
      <c r="I2912" t="s">
        <v>22</v>
      </c>
      <c r="J2912" t="s">
        <v>131</v>
      </c>
      <c r="K2912" t="s">
        <v>11232</v>
      </c>
      <c r="L2912" t="s">
        <v>11233</v>
      </c>
      <c r="M2912">
        <v>2.383888888</v>
      </c>
      <c r="N2912">
        <v>0</v>
      </c>
      <c r="O2912">
        <v>0</v>
      </c>
      <c r="P2912">
        <v>0</v>
      </c>
      <c r="Q2912">
        <v>1</v>
      </c>
      <c r="R2912">
        <v>0</v>
      </c>
      <c r="S2912">
        <v>0</v>
      </c>
      <c r="T2912">
        <v>0</v>
      </c>
      <c r="U2912">
        <v>2.3838889999999999</v>
      </c>
    </row>
    <row r="2913" spans="1:21" x14ac:dyDescent="0.25">
      <c r="A2913" t="s">
        <v>11234</v>
      </c>
      <c r="B2913">
        <v>1</v>
      </c>
      <c r="C2913" t="s">
        <v>78</v>
      </c>
      <c r="D2913" t="s">
        <v>94</v>
      </c>
      <c r="E2913" t="s">
        <v>11235</v>
      </c>
      <c r="F2913" t="s">
        <v>231</v>
      </c>
      <c r="G2913" t="s">
        <v>71</v>
      </c>
      <c r="H2913" t="s">
        <v>136</v>
      </c>
      <c r="I2913" t="s">
        <v>22</v>
      </c>
      <c r="J2913" t="s">
        <v>131</v>
      </c>
      <c r="K2913" t="s">
        <v>11236</v>
      </c>
      <c r="L2913" t="s">
        <v>11237</v>
      </c>
      <c r="M2913">
        <v>1.7938888879999999</v>
      </c>
      <c r="N2913">
        <v>0</v>
      </c>
      <c r="O2913">
        <v>1</v>
      </c>
      <c r="P2913">
        <v>0</v>
      </c>
      <c r="Q2913">
        <v>0</v>
      </c>
      <c r="R2913">
        <v>0</v>
      </c>
      <c r="S2913">
        <v>1.7938890000000001</v>
      </c>
      <c r="T2913">
        <v>0</v>
      </c>
      <c r="U2913">
        <v>0</v>
      </c>
    </row>
    <row r="2914" spans="1:21" x14ac:dyDescent="0.25">
      <c r="A2914" t="s">
        <v>11238</v>
      </c>
      <c r="B2914">
        <v>1</v>
      </c>
      <c r="C2914" t="s">
        <v>78</v>
      </c>
      <c r="D2914" t="s">
        <v>88</v>
      </c>
      <c r="E2914" t="s">
        <v>11239</v>
      </c>
      <c r="F2914" t="s">
        <v>231</v>
      </c>
      <c r="G2914" t="s">
        <v>71</v>
      </c>
      <c r="H2914" t="s">
        <v>136</v>
      </c>
      <c r="I2914" t="s">
        <v>22</v>
      </c>
      <c r="J2914" t="s">
        <v>131</v>
      </c>
      <c r="K2914" t="s">
        <v>11240</v>
      </c>
      <c r="L2914" t="s">
        <v>11241</v>
      </c>
      <c r="M2914">
        <v>2.821111111</v>
      </c>
      <c r="N2914">
        <v>0</v>
      </c>
      <c r="O2914">
        <v>1</v>
      </c>
      <c r="P2914">
        <v>0</v>
      </c>
      <c r="Q2914">
        <v>0</v>
      </c>
      <c r="R2914">
        <v>0</v>
      </c>
      <c r="S2914">
        <v>2.8211110000000001</v>
      </c>
      <c r="T2914">
        <v>0</v>
      </c>
      <c r="U2914">
        <v>0</v>
      </c>
    </row>
    <row r="2915" spans="1:21" x14ac:dyDescent="0.25">
      <c r="A2915" t="s">
        <v>11242</v>
      </c>
      <c r="B2915">
        <v>1</v>
      </c>
      <c r="C2915" t="s">
        <v>78</v>
      </c>
      <c r="D2915" t="s">
        <v>90</v>
      </c>
      <c r="E2915" t="s">
        <v>11243</v>
      </c>
      <c r="F2915" t="s">
        <v>231</v>
      </c>
      <c r="G2915" t="s">
        <v>71</v>
      </c>
      <c r="H2915" t="s">
        <v>136</v>
      </c>
      <c r="I2915" t="s">
        <v>22</v>
      </c>
      <c r="J2915" t="s">
        <v>131</v>
      </c>
      <c r="K2915" t="s">
        <v>11244</v>
      </c>
      <c r="L2915" t="s">
        <v>11245</v>
      </c>
      <c r="M2915">
        <v>1.477222222</v>
      </c>
      <c r="N2915">
        <v>0</v>
      </c>
      <c r="O2915">
        <v>0</v>
      </c>
      <c r="P2915">
        <v>0</v>
      </c>
      <c r="Q2915">
        <v>2</v>
      </c>
      <c r="R2915">
        <v>0</v>
      </c>
      <c r="S2915">
        <v>0</v>
      </c>
      <c r="T2915">
        <v>0</v>
      </c>
      <c r="U2915">
        <v>2.9544440000000001</v>
      </c>
    </row>
    <row r="2916" spans="1:21" x14ac:dyDescent="0.25">
      <c r="A2916" t="s">
        <v>11246</v>
      </c>
      <c r="B2916">
        <v>1</v>
      </c>
      <c r="C2916" t="s">
        <v>78</v>
      </c>
      <c r="D2916" t="s">
        <v>101</v>
      </c>
      <c r="E2916" t="s">
        <v>11247</v>
      </c>
      <c r="F2916" t="s">
        <v>296</v>
      </c>
      <c r="G2916" t="s">
        <v>71</v>
      </c>
      <c r="H2916" t="s">
        <v>136</v>
      </c>
      <c r="I2916" t="s">
        <v>22</v>
      </c>
      <c r="J2916" t="s">
        <v>221</v>
      </c>
      <c r="K2916" t="s">
        <v>11248</v>
      </c>
      <c r="L2916" t="s">
        <v>11249</v>
      </c>
      <c r="M2916">
        <v>4.8483333330000002</v>
      </c>
      <c r="N2916">
        <v>0</v>
      </c>
      <c r="O2916">
        <v>297</v>
      </c>
      <c r="P2916">
        <v>0</v>
      </c>
      <c r="Q2916">
        <v>0</v>
      </c>
      <c r="R2916">
        <v>0</v>
      </c>
      <c r="S2916">
        <v>1439.9549999999999</v>
      </c>
      <c r="T2916">
        <v>0</v>
      </c>
      <c r="U2916">
        <v>0</v>
      </c>
    </row>
    <row r="2917" spans="1:21" x14ac:dyDescent="0.25">
      <c r="A2917" t="s">
        <v>11250</v>
      </c>
      <c r="B2917">
        <v>1</v>
      </c>
      <c r="C2917" t="s">
        <v>78</v>
      </c>
      <c r="D2917" t="s">
        <v>94</v>
      </c>
      <c r="E2917" t="s">
        <v>11251</v>
      </c>
      <c r="F2917" t="s">
        <v>231</v>
      </c>
      <c r="G2917" t="s">
        <v>71</v>
      </c>
      <c r="H2917" t="s">
        <v>136</v>
      </c>
      <c r="I2917" t="s">
        <v>22</v>
      </c>
      <c r="J2917" t="s">
        <v>131</v>
      </c>
      <c r="K2917" t="s">
        <v>11252</v>
      </c>
      <c r="L2917" t="s">
        <v>11253</v>
      </c>
      <c r="M2917">
        <v>1.195277777</v>
      </c>
      <c r="N2917">
        <v>0</v>
      </c>
      <c r="O2917">
        <v>1</v>
      </c>
      <c r="P2917">
        <v>0</v>
      </c>
      <c r="Q2917">
        <v>0</v>
      </c>
      <c r="R2917">
        <v>0</v>
      </c>
      <c r="S2917">
        <v>1.1952780000000001</v>
      </c>
      <c r="T2917">
        <v>0</v>
      </c>
      <c r="U2917">
        <v>0</v>
      </c>
    </row>
    <row r="2918" spans="1:21" x14ac:dyDescent="0.25">
      <c r="A2918" t="s">
        <v>11254</v>
      </c>
      <c r="B2918">
        <v>1</v>
      </c>
      <c r="C2918" t="s">
        <v>78</v>
      </c>
      <c r="D2918" t="s">
        <v>94</v>
      </c>
      <c r="E2918" t="s">
        <v>11255</v>
      </c>
      <c r="F2918">
        <v>3</v>
      </c>
      <c r="G2918" t="s">
        <v>72</v>
      </c>
      <c r="H2918" t="s">
        <v>136</v>
      </c>
      <c r="I2918" t="s">
        <v>24</v>
      </c>
      <c r="J2918" t="s">
        <v>131</v>
      </c>
      <c r="K2918" t="s">
        <v>11256</v>
      </c>
      <c r="L2918" t="s">
        <v>11257</v>
      </c>
      <c r="M2918">
        <v>0.66970555499999995</v>
      </c>
      <c r="N2918">
        <v>0</v>
      </c>
      <c r="O2918">
        <v>212</v>
      </c>
      <c r="P2918">
        <v>0</v>
      </c>
      <c r="Q2918">
        <v>0</v>
      </c>
      <c r="R2918">
        <v>0</v>
      </c>
      <c r="S2918">
        <v>141.97757799999999</v>
      </c>
      <c r="T2918">
        <v>0</v>
      </c>
      <c r="U2918">
        <v>0</v>
      </c>
    </row>
    <row r="2919" spans="1:21" x14ac:dyDescent="0.25">
      <c r="A2919" t="s">
        <v>11258</v>
      </c>
      <c r="B2919">
        <v>1</v>
      </c>
      <c r="C2919" t="s">
        <v>78</v>
      </c>
      <c r="D2919" t="s">
        <v>94</v>
      </c>
      <c r="E2919" t="s">
        <v>11259</v>
      </c>
      <c r="F2919" t="s">
        <v>847</v>
      </c>
      <c r="G2919" t="s">
        <v>71</v>
      </c>
      <c r="H2919" t="s">
        <v>136</v>
      </c>
      <c r="I2919" t="s">
        <v>22</v>
      </c>
      <c r="J2919" t="s">
        <v>131</v>
      </c>
      <c r="K2919" t="s">
        <v>11260</v>
      </c>
      <c r="L2919" t="s">
        <v>11261</v>
      </c>
      <c r="M2919">
        <v>8.0055555550000008</v>
      </c>
      <c r="N2919">
        <v>0</v>
      </c>
      <c r="O2919">
        <v>2</v>
      </c>
      <c r="P2919">
        <v>0</v>
      </c>
      <c r="Q2919">
        <v>0</v>
      </c>
      <c r="R2919">
        <v>0</v>
      </c>
      <c r="S2919">
        <v>16.011111</v>
      </c>
      <c r="T2919">
        <v>0</v>
      </c>
      <c r="U2919">
        <v>0</v>
      </c>
    </row>
    <row r="2920" spans="1:21" x14ac:dyDescent="0.25">
      <c r="A2920" t="s">
        <v>11262</v>
      </c>
      <c r="B2920">
        <v>1</v>
      </c>
      <c r="C2920" t="s">
        <v>78</v>
      </c>
      <c r="D2920" t="s">
        <v>82</v>
      </c>
      <c r="E2920" t="s">
        <v>11263</v>
      </c>
      <c r="F2920" t="s">
        <v>985</v>
      </c>
      <c r="G2920" t="s">
        <v>71</v>
      </c>
      <c r="H2920" t="s">
        <v>136</v>
      </c>
      <c r="I2920" t="s">
        <v>22</v>
      </c>
      <c r="J2920" t="s">
        <v>131</v>
      </c>
      <c r="K2920" t="s">
        <v>11264</v>
      </c>
      <c r="L2920" t="s">
        <v>11265</v>
      </c>
      <c r="M2920">
        <v>1.0461833330000001</v>
      </c>
      <c r="N2920">
        <v>0</v>
      </c>
      <c r="O2920">
        <v>764</v>
      </c>
      <c r="P2920">
        <v>0</v>
      </c>
      <c r="Q2920">
        <v>0</v>
      </c>
      <c r="R2920">
        <v>0</v>
      </c>
      <c r="S2920">
        <v>799.28406600000005</v>
      </c>
      <c r="T2920">
        <v>0</v>
      </c>
      <c r="U2920">
        <v>0</v>
      </c>
    </row>
    <row r="2921" spans="1:21" x14ac:dyDescent="0.25">
      <c r="A2921" t="s">
        <v>11266</v>
      </c>
      <c r="B2921">
        <v>1</v>
      </c>
      <c r="C2921" t="s">
        <v>78</v>
      </c>
      <c r="D2921" t="s">
        <v>94</v>
      </c>
      <c r="E2921" t="s">
        <v>11267</v>
      </c>
      <c r="F2921" t="s">
        <v>847</v>
      </c>
      <c r="G2921" t="s">
        <v>71</v>
      </c>
      <c r="H2921" t="s">
        <v>136</v>
      </c>
      <c r="I2921" t="s">
        <v>22</v>
      </c>
      <c r="J2921" t="s">
        <v>131</v>
      </c>
      <c r="K2921" t="s">
        <v>11268</v>
      </c>
      <c r="L2921" t="s">
        <v>11269</v>
      </c>
      <c r="M2921">
        <v>29.812777777000001</v>
      </c>
      <c r="N2921">
        <v>0</v>
      </c>
      <c r="O2921">
        <v>2</v>
      </c>
      <c r="P2921">
        <v>0</v>
      </c>
      <c r="Q2921">
        <v>0</v>
      </c>
      <c r="R2921">
        <v>0</v>
      </c>
      <c r="S2921">
        <v>59.625556000000003</v>
      </c>
      <c r="T2921">
        <v>0</v>
      </c>
      <c r="U2921">
        <v>0</v>
      </c>
    </row>
    <row r="2922" spans="1:21" x14ac:dyDescent="0.25">
      <c r="A2922" t="s">
        <v>11270</v>
      </c>
      <c r="B2922">
        <v>1</v>
      </c>
      <c r="C2922" t="s">
        <v>78</v>
      </c>
      <c r="D2922" t="s">
        <v>88</v>
      </c>
      <c r="E2922" t="s">
        <v>11271</v>
      </c>
      <c r="F2922" t="s">
        <v>313</v>
      </c>
      <c r="G2922" t="s">
        <v>71</v>
      </c>
      <c r="H2922" t="s">
        <v>136</v>
      </c>
      <c r="I2922" t="s">
        <v>22</v>
      </c>
      <c r="J2922" t="s">
        <v>131</v>
      </c>
      <c r="K2922" t="s">
        <v>11272</v>
      </c>
      <c r="L2922" t="s">
        <v>11273</v>
      </c>
      <c r="M2922">
        <v>0.83694444400000001</v>
      </c>
      <c r="N2922">
        <v>0</v>
      </c>
      <c r="O2922">
        <v>142</v>
      </c>
      <c r="P2922">
        <v>0</v>
      </c>
      <c r="Q2922">
        <v>0</v>
      </c>
      <c r="R2922">
        <v>0</v>
      </c>
      <c r="S2922">
        <v>118.84611099999999</v>
      </c>
      <c r="T2922">
        <v>0</v>
      </c>
      <c r="U2922">
        <v>0</v>
      </c>
    </row>
    <row r="2923" spans="1:21" x14ac:dyDescent="0.25">
      <c r="A2923" t="s">
        <v>11274</v>
      </c>
      <c r="B2923">
        <v>1</v>
      </c>
      <c r="C2923" t="s">
        <v>78</v>
      </c>
      <c r="D2923" t="s">
        <v>90</v>
      </c>
      <c r="E2923" t="s">
        <v>11275</v>
      </c>
      <c r="F2923" t="s">
        <v>231</v>
      </c>
      <c r="G2923" t="s">
        <v>71</v>
      </c>
      <c r="H2923" t="s">
        <v>136</v>
      </c>
      <c r="I2923" t="s">
        <v>22</v>
      </c>
      <c r="J2923" t="s">
        <v>131</v>
      </c>
      <c r="K2923" t="s">
        <v>11276</v>
      </c>
      <c r="L2923" t="s">
        <v>11277</v>
      </c>
      <c r="M2923">
        <v>7.563055555</v>
      </c>
      <c r="N2923">
        <v>0</v>
      </c>
      <c r="O2923">
        <v>0</v>
      </c>
      <c r="P2923">
        <v>0</v>
      </c>
      <c r="Q2923">
        <v>1</v>
      </c>
      <c r="R2923">
        <v>0</v>
      </c>
      <c r="S2923">
        <v>0</v>
      </c>
      <c r="T2923">
        <v>0</v>
      </c>
      <c r="U2923">
        <v>7.5630559999999996</v>
      </c>
    </row>
    <row r="2924" spans="1:21" x14ac:dyDescent="0.25">
      <c r="A2924" t="s">
        <v>11278</v>
      </c>
      <c r="B2924">
        <v>1</v>
      </c>
      <c r="C2924" t="s">
        <v>78</v>
      </c>
      <c r="D2924" t="s">
        <v>98</v>
      </c>
      <c r="E2924" t="s">
        <v>11279</v>
      </c>
      <c r="F2924" t="s">
        <v>166</v>
      </c>
      <c r="G2924" t="s">
        <v>72</v>
      </c>
      <c r="H2924" t="s">
        <v>136</v>
      </c>
      <c r="I2924" t="s">
        <v>22</v>
      </c>
      <c r="J2924" t="s">
        <v>131</v>
      </c>
      <c r="K2924" t="s">
        <v>11280</v>
      </c>
      <c r="L2924" t="s">
        <v>11281</v>
      </c>
      <c r="M2924">
        <v>0.39056833299999999</v>
      </c>
      <c r="N2924">
        <v>0</v>
      </c>
      <c r="O2924">
        <v>72</v>
      </c>
      <c r="P2924">
        <v>0</v>
      </c>
      <c r="Q2924">
        <v>0</v>
      </c>
      <c r="R2924">
        <v>0</v>
      </c>
      <c r="S2924">
        <v>28.120920000000002</v>
      </c>
      <c r="T2924">
        <v>0</v>
      </c>
      <c r="U2924">
        <v>0</v>
      </c>
    </row>
    <row r="2925" spans="1:21" x14ac:dyDescent="0.25">
      <c r="A2925" t="s">
        <v>11282</v>
      </c>
      <c r="B2925">
        <v>1</v>
      </c>
      <c r="C2925" t="s">
        <v>78</v>
      </c>
      <c r="D2925" t="s">
        <v>88</v>
      </c>
      <c r="E2925" t="s">
        <v>11283</v>
      </c>
      <c r="F2925">
        <v>3</v>
      </c>
      <c r="G2925" t="s">
        <v>72</v>
      </c>
      <c r="H2925" t="s">
        <v>136</v>
      </c>
      <c r="I2925" t="s">
        <v>24</v>
      </c>
      <c r="J2925" t="s">
        <v>131</v>
      </c>
      <c r="K2925" t="s">
        <v>11284</v>
      </c>
      <c r="L2925" t="s">
        <v>11285</v>
      </c>
      <c r="M2925">
        <v>2.725373888</v>
      </c>
      <c r="N2925">
        <v>8</v>
      </c>
      <c r="O2925">
        <v>17604</v>
      </c>
      <c r="P2925">
        <v>0</v>
      </c>
      <c r="Q2925">
        <v>3</v>
      </c>
      <c r="R2925">
        <v>21.802990999999999</v>
      </c>
      <c r="S2925">
        <v>47977.481924</v>
      </c>
      <c r="T2925">
        <v>0</v>
      </c>
      <c r="U2925">
        <v>8.1761219999999994</v>
      </c>
    </row>
    <row r="2926" spans="1:21" x14ac:dyDescent="0.25">
      <c r="A2926" t="s">
        <v>11286</v>
      </c>
      <c r="B2926">
        <v>1</v>
      </c>
      <c r="C2926" t="s">
        <v>78</v>
      </c>
      <c r="D2926" t="s">
        <v>90</v>
      </c>
      <c r="E2926" t="s">
        <v>11026</v>
      </c>
      <c r="F2926" t="s">
        <v>166</v>
      </c>
      <c r="G2926" t="s">
        <v>72</v>
      </c>
      <c r="H2926" t="s">
        <v>136</v>
      </c>
      <c r="I2926" t="s">
        <v>22</v>
      </c>
      <c r="J2926" t="s">
        <v>131</v>
      </c>
      <c r="K2926" t="s">
        <v>11287</v>
      </c>
      <c r="L2926" t="s">
        <v>11288</v>
      </c>
      <c r="M2926">
        <v>1.303055555</v>
      </c>
      <c r="N2926">
        <v>31</v>
      </c>
      <c r="O2926">
        <v>1994</v>
      </c>
      <c r="P2926">
        <v>17</v>
      </c>
      <c r="Q2926">
        <v>451</v>
      </c>
      <c r="R2926">
        <v>40.394722000000002</v>
      </c>
      <c r="S2926">
        <v>2598.2927770000001</v>
      </c>
      <c r="T2926">
        <v>22.151944</v>
      </c>
      <c r="U2926">
        <v>587.67805499999997</v>
      </c>
    </row>
    <row r="2927" spans="1:21" x14ac:dyDescent="0.25">
      <c r="A2927" t="s">
        <v>11289</v>
      </c>
      <c r="B2927">
        <v>1</v>
      </c>
      <c r="C2927" t="s">
        <v>78</v>
      </c>
      <c r="D2927" t="s">
        <v>94</v>
      </c>
      <c r="E2927" t="s">
        <v>11290</v>
      </c>
      <c r="F2927" t="s">
        <v>847</v>
      </c>
      <c r="G2927" t="s">
        <v>71</v>
      </c>
      <c r="H2927" t="s">
        <v>136</v>
      </c>
      <c r="I2927" t="s">
        <v>22</v>
      </c>
      <c r="J2927" t="s">
        <v>131</v>
      </c>
      <c r="K2927" t="s">
        <v>11291</v>
      </c>
      <c r="L2927" t="s">
        <v>11292</v>
      </c>
      <c r="M2927">
        <v>8.2005555549999993</v>
      </c>
      <c r="N2927">
        <v>0</v>
      </c>
      <c r="O2927">
        <v>1</v>
      </c>
      <c r="P2927">
        <v>0</v>
      </c>
      <c r="Q2927">
        <v>0</v>
      </c>
      <c r="R2927">
        <v>0</v>
      </c>
      <c r="S2927">
        <v>8.2005560000000006</v>
      </c>
      <c r="T2927">
        <v>0</v>
      </c>
      <c r="U2927">
        <v>0</v>
      </c>
    </row>
    <row r="2928" spans="1:21" x14ac:dyDescent="0.25">
      <c r="A2928" t="s">
        <v>11293</v>
      </c>
      <c r="B2928">
        <v>1</v>
      </c>
      <c r="C2928" t="s">
        <v>78</v>
      </c>
      <c r="D2928" t="s">
        <v>82</v>
      </c>
      <c r="E2928" t="s">
        <v>7976</v>
      </c>
      <c r="F2928" t="s">
        <v>129</v>
      </c>
      <c r="G2928" t="s">
        <v>72</v>
      </c>
      <c r="H2928" t="s">
        <v>136</v>
      </c>
      <c r="I2928" t="s">
        <v>22</v>
      </c>
      <c r="J2928" t="s">
        <v>131</v>
      </c>
      <c r="K2928" t="s">
        <v>11294</v>
      </c>
      <c r="L2928" t="s">
        <v>11295</v>
      </c>
      <c r="M2928">
        <v>0.120277777</v>
      </c>
      <c r="N2928">
        <v>0</v>
      </c>
      <c r="O2928">
        <v>7451</v>
      </c>
      <c r="P2928">
        <v>0</v>
      </c>
      <c r="Q2928">
        <v>38</v>
      </c>
      <c r="R2928">
        <v>0</v>
      </c>
      <c r="S2928">
        <v>896.18971599999998</v>
      </c>
      <c r="T2928">
        <v>0</v>
      </c>
      <c r="U2928">
        <v>4.5705559999999998</v>
      </c>
    </row>
    <row r="2929" spans="1:21" x14ac:dyDescent="0.25">
      <c r="A2929" t="s">
        <v>11296</v>
      </c>
      <c r="B2929">
        <v>1</v>
      </c>
      <c r="C2929" t="s">
        <v>78</v>
      </c>
      <c r="D2929" t="s">
        <v>82</v>
      </c>
      <c r="E2929" t="s">
        <v>11297</v>
      </c>
      <c r="F2929" t="s">
        <v>129</v>
      </c>
      <c r="G2929" t="s">
        <v>72</v>
      </c>
      <c r="H2929" t="s">
        <v>136</v>
      </c>
      <c r="I2929" t="s">
        <v>22</v>
      </c>
      <c r="J2929" t="s">
        <v>131</v>
      </c>
      <c r="K2929" t="s">
        <v>11298</v>
      </c>
      <c r="L2929" t="s">
        <v>11299</v>
      </c>
      <c r="M2929">
        <v>0.18416666600000001</v>
      </c>
      <c r="N2929">
        <v>1</v>
      </c>
      <c r="O2929">
        <v>4774</v>
      </c>
      <c r="P2929">
        <v>0</v>
      </c>
      <c r="Q2929">
        <v>8</v>
      </c>
      <c r="R2929">
        <v>0.184167</v>
      </c>
      <c r="S2929">
        <v>879.21166300000004</v>
      </c>
      <c r="T2929">
        <v>0</v>
      </c>
      <c r="U2929">
        <v>1.473333</v>
      </c>
    </row>
    <row r="2930" spans="1:21" x14ac:dyDescent="0.25">
      <c r="A2930" t="s">
        <v>11300</v>
      </c>
      <c r="B2930">
        <v>1</v>
      </c>
      <c r="C2930" t="s">
        <v>78</v>
      </c>
      <c r="D2930" t="s">
        <v>82</v>
      </c>
      <c r="E2930" t="s">
        <v>11301</v>
      </c>
      <c r="F2930" t="s">
        <v>296</v>
      </c>
      <c r="G2930" t="s">
        <v>71</v>
      </c>
      <c r="H2930" t="s">
        <v>136</v>
      </c>
      <c r="I2930" t="s">
        <v>22</v>
      </c>
      <c r="J2930" t="s">
        <v>221</v>
      </c>
      <c r="K2930" t="s">
        <v>11302</v>
      </c>
      <c r="L2930" t="s">
        <v>11303</v>
      </c>
      <c r="M2930">
        <v>1.7094313880000001</v>
      </c>
      <c r="N2930">
        <v>0</v>
      </c>
      <c r="O2930">
        <v>482</v>
      </c>
      <c r="P2930">
        <v>0</v>
      </c>
      <c r="Q2930">
        <v>0</v>
      </c>
      <c r="R2930">
        <v>0</v>
      </c>
      <c r="S2930">
        <v>823.94592899999998</v>
      </c>
      <c r="T2930">
        <v>0</v>
      </c>
      <c r="U2930">
        <v>0</v>
      </c>
    </row>
    <row r="2931" spans="1:21" x14ac:dyDescent="0.25">
      <c r="A2931" t="s">
        <v>11304</v>
      </c>
      <c r="B2931">
        <v>1</v>
      </c>
      <c r="C2931" t="s">
        <v>78</v>
      </c>
      <c r="D2931" t="s">
        <v>98</v>
      </c>
      <c r="E2931" t="s">
        <v>11305</v>
      </c>
      <c r="F2931" t="s">
        <v>934</v>
      </c>
      <c r="G2931" t="s">
        <v>71</v>
      </c>
      <c r="H2931" t="s">
        <v>136</v>
      </c>
      <c r="I2931" t="s">
        <v>22</v>
      </c>
      <c r="J2931" t="s">
        <v>131</v>
      </c>
      <c r="K2931" t="s">
        <v>11306</v>
      </c>
      <c r="L2931" t="s">
        <v>11307</v>
      </c>
      <c r="M2931">
        <v>0.51749999999999996</v>
      </c>
      <c r="N2931">
        <v>0</v>
      </c>
      <c r="O2931">
        <v>1</v>
      </c>
      <c r="P2931">
        <v>0</v>
      </c>
      <c r="Q2931">
        <v>0</v>
      </c>
      <c r="R2931">
        <v>0</v>
      </c>
      <c r="S2931">
        <v>0.51749999999999996</v>
      </c>
      <c r="T2931">
        <v>0</v>
      </c>
      <c r="U2931">
        <v>0</v>
      </c>
    </row>
    <row r="2932" spans="1:21" x14ac:dyDescent="0.25">
      <c r="A2932" t="s">
        <v>11308</v>
      </c>
      <c r="B2932">
        <v>1</v>
      </c>
      <c r="C2932" t="s">
        <v>78</v>
      </c>
      <c r="D2932" t="s">
        <v>95</v>
      </c>
      <c r="E2932" t="s">
        <v>11309</v>
      </c>
      <c r="F2932" t="s">
        <v>934</v>
      </c>
      <c r="G2932" t="s">
        <v>71</v>
      </c>
      <c r="H2932" t="s">
        <v>136</v>
      </c>
      <c r="I2932" t="s">
        <v>22</v>
      </c>
      <c r="J2932" t="s">
        <v>131</v>
      </c>
      <c r="K2932" t="s">
        <v>11310</v>
      </c>
      <c r="L2932" t="s">
        <v>11311</v>
      </c>
      <c r="M2932">
        <v>5.488888888</v>
      </c>
      <c r="N2932">
        <v>0</v>
      </c>
      <c r="O2932">
        <v>1</v>
      </c>
      <c r="P2932">
        <v>0</v>
      </c>
      <c r="Q2932">
        <v>0</v>
      </c>
      <c r="R2932">
        <v>0</v>
      </c>
      <c r="S2932">
        <v>5.4888890000000004</v>
      </c>
      <c r="T2932">
        <v>0</v>
      </c>
      <c r="U2932">
        <v>0</v>
      </c>
    </row>
    <row r="2933" spans="1:21" x14ac:dyDescent="0.25">
      <c r="A2933" t="s">
        <v>11312</v>
      </c>
      <c r="B2933">
        <v>1</v>
      </c>
      <c r="C2933" t="s">
        <v>78</v>
      </c>
      <c r="D2933" t="s">
        <v>103</v>
      </c>
      <c r="E2933" t="s">
        <v>11313</v>
      </c>
      <c r="F2933" t="s">
        <v>780</v>
      </c>
      <c r="G2933" t="s">
        <v>71</v>
      </c>
      <c r="H2933" t="s">
        <v>136</v>
      </c>
      <c r="I2933" t="s">
        <v>22</v>
      </c>
      <c r="J2933" t="s">
        <v>131</v>
      </c>
      <c r="K2933" t="s">
        <v>11314</v>
      </c>
      <c r="L2933" t="s">
        <v>11315</v>
      </c>
      <c r="M2933">
        <v>1.1858333329999999</v>
      </c>
      <c r="N2933">
        <v>0</v>
      </c>
      <c r="O2933">
        <v>0</v>
      </c>
      <c r="P2933">
        <v>0</v>
      </c>
      <c r="Q2933">
        <v>30</v>
      </c>
      <c r="R2933">
        <v>0</v>
      </c>
      <c r="S2933">
        <v>0</v>
      </c>
      <c r="T2933">
        <v>0</v>
      </c>
      <c r="U2933">
        <v>35.575000000000003</v>
      </c>
    </row>
    <row r="2934" spans="1:21" x14ac:dyDescent="0.25">
      <c r="A2934" t="s">
        <v>11316</v>
      </c>
      <c r="B2934">
        <v>1</v>
      </c>
      <c r="C2934" t="s">
        <v>78</v>
      </c>
      <c r="D2934" t="s">
        <v>80</v>
      </c>
      <c r="E2934" t="s">
        <v>11317</v>
      </c>
      <c r="F2934" t="s">
        <v>934</v>
      </c>
      <c r="G2934" t="s">
        <v>71</v>
      </c>
      <c r="H2934" t="s">
        <v>136</v>
      </c>
      <c r="I2934" t="s">
        <v>22</v>
      </c>
      <c r="J2934" t="s">
        <v>131</v>
      </c>
      <c r="K2934" t="s">
        <v>11318</v>
      </c>
      <c r="L2934" t="s">
        <v>11319</v>
      </c>
      <c r="M2934">
        <v>2.3286111109999998</v>
      </c>
      <c r="N2934">
        <v>0</v>
      </c>
      <c r="O2934">
        <v>5</v>
      </c>
      <c r="P2934">
        <v>0</v>
      </c>
      <c r="Q2934">
        <v>0</v>
      </c>
      <c r="R2934">
        <v>0</v>
      </c>
      <c r="S2934">
        <v>11.643056</v>
      </c>
      <c r="T2934">
        <v>0</v>
      </c>
      <c r="U2934">
        <v>0</v>
      </c>
    </row>
    <row r="2935" spans="1:21" x14ac:dyDescent="0.25">
      <c r="A2935" t="s">
        <v>11320</v>
      </c>
      <c r="B2935">
        <v>1</v>
      </c>
      <c r="C2935" t="s">
        <v>78</v>
      </c>
      <c r="D2935" t="s">
        <v>94</v>
      </c>
      <c r="E2935" t="s">
        <v>11321</v>
      </c>
      <c r="F2935" t="s">
        <v>166</v>
      </c>
      <c r="G2935" t="s">
        <v>72</v>
      </c>
      <c r="H2935" t="s">
        <v>136</v>
      </c>
      <c r="I2935" t="s">
        <v>22</v>
      </c>
      <c r="J2935" t="s">
        <v>131</v>
      </c>
      <c r="K2935" t="s">
        <v>11322</v>
      </c>
      <c r="L2935" t="s">
        <v>11323</v>
      </c>
      <c r="M2935">
        <v>0.88922222200000001</v>
      </c>
      <c r="N2935">
        <v>0</v>
      </c>
      <c r="O2935">
        <v>805</v>
      </c>
      <c r="P2935">
        <v>0</v>
      </c>
      <c r="Q2935">
        <v>7</v>
      </c>
      <c r="R2935">
        <v>0</v>
      </c>
      <c r="S2935">
        <v>715.82388900000001</v>
      </c>
      <c r="T2935">
        <v>0</v>
      </c>
      <c r="U2935">
        <v>6.2245559999999998</v>
      </c>
    </row>
    <row r="2936" spans="1:21" x14ac:dyDescent="0.25">
      <c r="A2936" t="s">
        <v>11324</v>
      </c>
      <c r="B2936">
        <v>1</v>
      </c>
      <c r="C2936" t="s">
        <v>78</v>
      </c>
      <c r="D2936" t="s">
        <v>94</v>
      </c>
      <c r="E2936" t="s">
        <v>11325</v>
      </c>
      <c r="F2936" t="s">
        <v>166</v>
      </c>
      <c r="G2936" t="s">
        <v>72</v>
      </c>
      <c r="H2936" t="s">
        <v>136</v>
      </c>
      <c r="I2936" t="s">
        <v>22</v>
      </c>
      <c r="J2936" t="s">
        <v>131</v>
      </c>
      <c r="K2936" t="s">
        <v>11326</v>
      </c>
      <c r="L2936" t="s">
        <v>11327</v>
      </c>
      <c r="M2936">
        <v>0.87333333300000004</v>
      </c>
      <c r="N2936">
        <v>4</v>
      </c>
      <c r="O2936">
        <v>2582</v>
      </c>
      <c r="P2936">
        <v>0</v>
      </c>
      <c r="Q2936">
        <v>8</v>
      </c>
      <c r="R2936">
        <v>3.4933329999999998</v>
      </c>
      <c r="S2936">
        <v>2254.9466659999998</v>
      </c>
      <c r="T2936">
        <v>0</v>
      </c>
      <c r="U2936">
        <v>6.9866669999999997</v>
      </c>
    </row>
    <row r="2937" spans="1:21" x14ac:dyDescent="0.25">
      <c r="A2937" t="s">
        <v>11328</v>
      </c>
      <c r="B2937">
        <v>1</v>
      </c>
      <c r="C2937" t="s">
        <v>78</v>
      </c>
      <c r="D2937" t="s">
        <v>94</v>
      </c>
      <c r="E2937" t="s">
        <v>11329</v>
      </c>
      <c r="F2937" t="s">
        <v>847</v>
      </c>
      <c r="G2937" t="s">
        <v>71</v>
      </c>
      <c r="H2937" t="s">
        <v>136</v>
      </c>
      <c r="I2937" t="s">
        <v>22</v>
      </c>
      <c r="J2937" t="s">
        <v>131</v>
      </c>
      <c r="K2937" t="s">
        <v>11330</v>
      </c>
      <c r="L2937" t="s">
        <v>11331</v>
      </c>
      <c r="M2937">
        <v>1.6844444439999999</v>
      </c>
      <c r="N2937">
        <v>0</v>
      </c>
      <c r="O2937">
        <v>1</v>
      </c>
      <c r="P2937">
        <v>0</v>
      </c>
      <c r="Q2937">
        <v>0</v>
      </c>
      <c r="R2937">
        <v>0</v>
      </c>
      <c r="S2937">
        <v>1.6844440000000001</v>
      </c>
      <c r="T2937">
        <v>0</v>
      </c>
      <c r="U2937">
        <v>0</v>
      </c>
    </row>
    <row r="2938" spans="1:21" x14ac:dyDescent="0.25">
      <c r="A2938" t="s">
        <v>11332</v>
      </c>
      <c r="B2938">
        <v>1</v>
      </c>
      <c r="C2938" t="s">
        <v>78</v>
      </c>
      <c r="D2938" t="s">
        <v>94</v>
      </c>
      <c r="E2938" t="s">
        <v>11333</v>
      </c>
      <c r="F2938" t="s">
        <v>934</v>
      </c>
      <c r="G2938" t="s">
        <v>71</v>
      </c>
      <c r="H2938" t="s">
        <v>136</v>
      </c>
      <c r="I2938" t="s">
        <v>22</v>
      </c>
      <c r="J2938" t="s">
        <v>131</v>
      </c>
      <c r="K2938" t="s">
        <v>11334</v>
      </c>
      <c r="L2938" t="s">
        <v>11335</v>
      </c>
      <c r="M2938">
        <v>1.375277777</v>
      </c>
      <c r="N2938">
        <v>0</v>
      </c>
      <c r="O2938">
        <v>1</v>
      </c>
      <c r="P2938">
        <v>0</v>
      </c>
      <c r="Q2938">
        <v>0</v>
      </c>
      <c r="R2938">
        <v>0</v>
      </c>
      <c r="S2938">
        <v>1.375278</v>
      </c>
      <c r="T2938">
        <v>0</v>
      </c>
      <c r="U2938">
        <v>0</v>
      </c>
    </row>
    <row r="2939" spans="1:21" x14ac:dyDescent="0.25">
      <c r="A2939" t="s">
        <v>11336</v>
      </c>
      <c r="B2939">
        <v>1</v>
      </c>
      <c r="C2939" t="s">
        <v>78</v>
      </c>
      <c r="D2939" t="s">
        <v>94</v>
      </c>
      <c r="E2939" t="s">
        <v>11337</v>
      </c>
      <c r="F2939" t="s">
        <v>2615</v>
      </c>
      <c r="G2939" t="s">
        <v>71</v>
      </c>
      <c r="H2939" t="s">
        <v>136</v>
      </c>
      <c r="I2939" t="s">
        <v>22</v>
      </c>
      <c r="J2939" t="s">
        <v>131</v>
      </c>
      <c r="K2939" t="s">
        <v>11338</v>
      </c>
      <c r="L2939" t="s">
        <v>11339</v>
      </c>
      <c r="M2939">
        <v>3.3313888880000002</v>
      </c>
      <c r="N2939">
        <v>0</v>
      </c>
      <c r="O2939">
        <v>107</v>
      </c>
      <c r="P2939">
        <v>0</v>
      </c>
      <c r="Q2939">
        <v>0</v>
      </c>
      <c r="R2939">
        <v>0</v>
      </c>
      <c r="S2939">
        <v>356.45861100000002</v>
      </c>
      <c r="T2939">
        <v>0</v>
      </c>
      <c r="U2939">
        <v>0</v>
      </c>
    </row>
    <row r="2940" spans="1:21" x14ac:dyDescent="0.25">
      <c r="A2940" t="s">
        <v>11340</v>
      </c>
      <c r="B2940">
        <v>1</v>
      </c>
      <c r="C2940" t="s">
        <v>78</v>
      </c>
      <c r="D2940" t="s">
        <v>94</v>
      </c>
      <c r="E2940" t="s">
        <v>11341</v>
      </c>
      <c r="F2940" t="s">
        <v>847</v>
      </c>
      <c r="G2940" t="s">
        <v>71</v>
      </c>
      <c r="H2940" t="s">
        <v>136</v>
      </c>
      <c r="I2940" t="s">
        <v>22</v>
      </c>
      <c r="J2940" t="s">
        <v>131</v>
      </c>
      <c r="K2940" t="s">
        <v>11342</v>
      </c>
      <c r="L2940" t="s">
        <v>11343</v>
      </c>
      <c r="M2940">
        <v>3.4988888880000002</v>
      </c>
      <c r="N2940">
        <v>0</v>
      </c>
      <c r="O2940">
        <v>2</v>
      </c>
      <c r="P2940">
        <v>0</v>
      </c>
      <c r="Q2940">
        <v>0</v>
      </c>
      <c r="R2940">
        <v>0</v>
      </c>
      <c r="S2940">
        <v>6.9977780000000003</v>
      </c>
      <c r="T2940">
        <v>0</v>
      </c>
      <c r="U2940">
        <v>0</v>
      </c>
    </row>
    <row r="2941" spans="1:21" x14ac:dyDescent="0.25">
      <c r="A2941" t="s">
        <v>11344</v>
      </c>
      <c r="B2941">
        <v>1</v>
      </c>
      <c r="C2941" t="s">
        <v>78</v>
      </c>
      <c r="D2941" t="s">
        <v>94</v>
      </c>
      <c r="E2941" t="s">
        <v>11333</v>
      </c>
      <c r="F2941" t="s">
        <v>847</v>
      </c>
      <c r="G2941" t="s">
        <v>71</v>
      </c>
      <c r="H2941" t="s">
        <v>136</v>
      </c>
      <c r="I2941" t="s">
        <v>22</v>
      </c>
      <c r="J2941" t="s">
        <v>131</v>
      </c>
      <c r="K2941" t="s">
        <v>11345</v>
      </c>
      <c r="L2941" t="s">
        <v>11346</v>
      </c>
      <c r="M2941">
        <v>2.170555555</v>
      </c>
      <c r="N2941">
        <v>0</v>
      </c>
      <c r="O2941">
        <v>1</v>
      </c>
      <c r="P2941">
        <v>0</v>
      </c>
      <c r="Q2941">
        <v>0</v>
      </c>
      <c r="R2941">
        <v>0</v>
      </c>
      <c r="S2941">
        <v>2.1705559999999999</v>
      </c>
      <c r="T2941">
        <v>0</v>
      </c>
      <c r="U2941">
        <v>0</v>
      </c>
    </row>
    <row r="2942" spans="1:21" x14ac:dyDescent="0.25">
      <c r="A2942" t="s">
        <v>11347</v>
      </c>
      <c r="B2942">
        <v>1</v>
      </c>
      <c r="C2942" t="s">
        <v>78</v>
      </c>
      <c r="D2942" t="s">
        <v>95</v>
      </c>
      <c r="E2942" t="s">
        <v>11348</v>
      </c>
      <c r="F2942" t="s">
        <v>231</v>
      </c>
      <c r="G2942" t="s">
        <v>71</v>
      </c>
      <c r="H2942" t="s">
        <v>136</v>
      </c>
      <c r="I2942" t="s">
        <v>22</v>
      </c>
      <c r="J2942" t="s">
        <v>131</v>
      </c>
      <c r="K2942" t="s">
        <v>11349</v>
      </c>
      <c r="L2942" t="s">
        <v>11350</v>
      </c>
      <c r="M2942">
        <v>3.3572222219999999</v>
      </c>
      <c r="N2942">
        <v>0</v>
      </c>
      <c r="O2942">
        <v>1</v>
      </c>
      <c r="P2942">
        <v>0</v>
      </c>
      <c r="Q2942">
        <v>0</v>
      </c>
      <c r="R2942">
        <v>0</v>
      </c>
      <c r="S2942">
        <v>3.3572220000000002</v>
      </c>
      <c r="T2942">
        <v>0</v>
      </c>
      <c r="U2942">
        <v>0</v>
      </c>
    </row>
    <row r="2943" spans="1:21" x14ac:dyDescent="0.25">
      <c r="A2943" t="s">
        <v>11351</v>
      </c>
      <c r="B2943">
        <v>1</v>
      </c>
      <c r="C2943" t="s">
        <v>78</v>
      </c>
      <c r="D2943" t="s">
        <v>101</v>
      </c>
      <c r="E2943" t="s">
        <v>11103</v>
      </c>
      <c r="F2943" t="s">
        <v>226</v>
      </c>
      <c r="G2943" t="s">
        <v>72</v>
      </c>
      <c r="H2943" t="s">
        <v>136</v>
      </c>
      <c r="I2943" t="s">
        <v>22</v>
      </c>
      <c r="J2943" t="s">
        <v>131</v>
      </c>
      <c r="K2943" t="s">
        <v>11352</v>
      </c>
      <c r="L2943" t="s">
        <v>11353</v>
      </c>
      <c r="M2943">
        <v>0.74194444400000004</v>
      </c>
      <c r="N2943">
        <v>29</v>
      </c>
      <c r="O2943">
        <v>343</v>
      </c>
      <c r="P2943">
        <v>37</v>
      </c>
      <c r="Q2943">
        <v>13</v>
      </c>
      <c r="R2943">
        <v>21.516389</v>
      </c>
      <c r="S2943">
        <v>254.48694399999999</v>
      </c>
      <c r="T2943">
        <v>27.451944000000001</v>
      </c>
      <c r="U2943">
        <v>9.6452779999999994</v>
      </c>
    </row>
    <row r="2944" spans="1:21" x14ac:dyDescent="0.25">
      <c r="A2944" t="s">
        <v>11354</v>
      </c>
      <c r="B2944">
        <v>1</v>
      </c>
      <c r="C2944" t="s">
        <v>78</v>
      </c>
      <c r="D2944" t="s">
        <v>101</v>
      </c>
      <c r="E2944" t="s">
        <v>11355</v>
      </c>
      <c r="F2944" t="s">
        <v>296</v>
      </c>
      <c r="G2944" t="s">
        <v>72</v>
      </c>
      <c r="H2944" t="s">
        <v>136</v>
      </c>
      <c r="I2944" t="s">
        <v>22</v>
      </c>
      <c r="J2944" t="s">
        <v>221</v>
      </c>
      <c r="K2944" t="s">
        <v>11356</v>
      </c>
      <c r="L2944" t="s">
        <v>11245</v>
      </c>
      <c r="M2944">
        <v>3.7452777770000001</v>
      </c>
      <c r="N2944">
        <v>4</v>
      </c>
      <c r="O2944">
        <v>13132</v>
      </c>
      <c r="P2944">
        <v>0</v>
      </c>
      <c r="Q2944">
        <v>35</v>
      </c>
      <c r="R2944">
        <v>14.981111</v>
      </c>
      <c r="S2944">
        <v>49182.987767999999</v>
      </c>
      <c r="T2944">
        <v>0</v>
      </c>
      <c r="U2944">
        <v>131.084722</v>
      </c>
    </row>
    <row r="2945" spans="1:21" x14ac:dyDescent="0.25">
      <c r="A2945" t="s">
        <v>11357</v>
      </c>
      <c r="B2945">
        <v>1</v>
      </c>
      <c r="C2945" t="s">
        <v>78</v>
      </c>
      <c r="D2945" t="s">
        <v>94</v>
      </c>
      <c r="E2945" t="s">
        <v>11358</v>
      </c>
      <c r="F2945" t="s">
        <v>231</v>
      </c>
      <c r="G2945" t="s">
        <v>71</v>
      </c>
      <c r="H2945" t="s">
        <v>136</v>
      </c>
      <c r="I2945" t="s">
        <v>22</v>
      </c>
      <c r="J2945" t="s">
        <v>131</v>
      </c>
      <c r="K2945" t="s">
        <v>11359</v>
      </c>
      <c r="L2945" t="s">
        <v>11360</v>
      </c>
      <c r="M2945">
        <v>1.4327777770000001</v>
      </c>
      <c r="N2945">
        <v>0</v>
      </c>
      <c r="O2945">
        <v>1</v>
      </c>
      <c r="P2945">
        <v>0</v>
      </c>
      <c r="Q2945">
        <v>0</v>
      </c>
      <c r="R2945">
        <v>0</v>
      </c>
      <c r="S2945">
        <v>1.4327780000000001</v>
      </c>
      <c r="T2945">
        <v>0</v>
      </c>
      <c r="U2945">
        <v>0</v>
      </c>
    </row>
    <row r="2946" spans="1:21" x14ac:dyDescent="0.25">
      <c r="A2946" t="s">
        <v>11361</v>
      </c>
      <c r="B2946">
        <v>1</v>
      </c>
      <c r="C2946" t="s">
        <v>78</v>
      </c>
      <c r="D2946" t="s">
        <v>88</v>
      </c>
      <c r="E2946" t="s">
        <v>11362</v>
      </c>
      <c r="F2946" t="s">
        <v>313</v>
      </c>
      <c r="G2946" t="s">
        <v>71</v>
      </c>
      <c r="H2946" t="s">
        <v>136</v>
      </c>
      <c r="I2946" t="s">
        <v>22</v>
      </c>
      <c r="J2946" t="s">
        <v>131</v>
      </c>
      <c r="K2946" t="s">
        <v>11363</v>
      </c>
      <c r="L2946" t="s">
        <v>11364</v>
      </c>
      <c r="M2946">
        <v>2.9111111109999999</v>
      </c>
      <c r="N2946">
        <v>0</v>
      </c>
      <c r="O2946">
        <v>117</v>
      </c>
      <c r="P2946">
        <v>0</v>
      </c>
      <c r="Q2946">
        <v>0</v>
      </c>
      <c r="R2946">
        <v>0</v>
      </c>
      <c r="S2946">
        <v>340.6</v>
      </c>
      <c r="T2946">
        <v>0</v>
      </c>
      <c r="U2946">
        <v>0</v>
      </c>
    </row>
    <row r="2947" spans="1:21" x14ac:dyDescent="0.25">
      <c r="A2947" t="s">
        <v>11365</v>
      </c>
      <c r="B2947">
        <v>1</v>
      </c>
      <c r="C2947" t="s">
        <v>79</v>
      </c>
      <c r="D2947" t="s">
        <v>124</v>
      </c>
      <c r="E2947" t="s">
        <v>11366</v>
      </c>
      <c r="F2947" t="s">
        <v>2590</v>
      </c>
      <c r="G2947" t="s">
        <v>71</v>
      </c>
      <c r="H2947" t="s">
        <v>136</v>
      </c>
      <c r="I2947" t="s">
        <v>22</v>
      </c>
      <c r="J2947" t="s">
        <v>131</v>
      </c>
      <c r="K2947" t="s">
        <v>11367</v>
      </c>
      <c r="L2947" t="s">
        <v>11368</v>
      </c>
      <c r="M2947">
        <v>0.57972222200000001</v>
      </c>
      <c r="N2947">
        <v>0</v>
      </c>
      <c r="O2947">
        <v>49</v>
      </c>
      <c r="P2947">
        <v>0</v>
      </c>
      <c r="Q2947">
        <v>0</v>
      </c>
      <c r="R2947">
        <v>0</v>
      </c>
      <c r="S2947">
        <v>28.406389000000001</v>
      </c>
      <c r="T2947">
        <v>0</v>
      </c>
      <c r="U2947">
        <v>0</v>
      </c>
    </row>
    <row r="2948" spans="1:21" x14ac:dyDescent="0.25">
      <c r="A2948" t="s">
        <v>11369</v>
      </c>
      <c r="B2948">
        <v>1</v>
      </c>
      <c r="C2948" t="s">
        <v>79</v>
      </c>
      <c r="D2948" t="s">
        <v>114</v>
      </c>
      <c r="E2948" t="s">
        <v>11370</v>
      </c>
      <c r="F2948" t="s">
        <v>313</v>
      </c>
      <c r="G2948" t="s">
        <v>71</v>
      </c>
      <c r="H2948" t="s">
        <v>136</v>
      </c>
      <c r="I2948" t="s">
        <v>22</v>
      </c>
      <c r="J2948" t="s">
        <v>131</v>
      </c>
      <c r="K2948" t="s">
        <v>11371</v>
      </c>
      <c r="L2948" t="s">
        <v>11372</v>
      </c>
      <c r="M2948">
        <v>0.5625</v>
      </c>
      <c r="N2948">
        <v>0</v>
      </c>
      <c r="O2948">
        <v>26</v>
      </c>
      <c r="P2948">
        <v>0</v>
      </c>
      <c r="Q2948">
        <v>0</v>
      </c>
      <c r="R2948">
        <v>0</v>
      </c>
      <c r="S2948">
        <v>14.625</v>
      </c>
      <c r="T2948">
        <v>0</v>
      </c>
      <c r="U2948">
        <v>0</v>
      </c>
    </row>
    <row r="2949" spans="1:21" x14ac:dyDescent="0.25">
      <c r="A2949" t="s">
        <v>11373</v>
      </c>
      <c r="B2949">
        <v>1</v>
      </c>
      <c r="C2949" t="s">
        <v>78</v>
      </c>
      <c r="D2949" t="s">
        <v>94</v>
      </c>
      <c r="E2949" t="s">
        <v>11374</v>
      </c>
      <c r="F2949" t="s">
        <v>231</v>
      </c>
      <c r="G2949" t="s">
        <v>71</v>
      </c>
      <c r="H2949" t="s">
        <v>136</v>
      </c>
      <c r="I2949" t="s">
        <v>22</v>
      </c>
      <c r="J2949" t="s">
        <v>131</v>
      </c>
      <c r="K2949" t="s">
        <v>11375</v>
      </c>
      <c r="L2949" t="s">
        <v>11376</v>
      </c>
      <c r="M2949">
        <v>2.394722222</v>
      </c>
      <c r="N2949">
        <v>0</v>
      </c>
      <c r="O2949">
        <v>0</v>
      </c>
      <c r="P2949">
        <v>0</v>
      </c>
      <c r="Q2949">
        <v>1</v>
      </c>
      <c r="R2949">
        <v>0</v>
      </c>
      <c r="S2949">
        <v>0</v>
      </c>
      <c r="T2949">
        <v>0</v>
      </c>
      <c r="U2949">
        <v>2.3947219999999998</v>
      </c>
    </row>
    <row r="2950" spans="1:21" x14ac:dyDescent="0.25">
      <c r="A2950" t="s">
        <v>11377</v>
      </c>
      <c r="B2950">
        <v>1</v>
      </c>
      <c r="C2950" t="s">
        <v>79</v>
      </c>
      <c r="D2950" t="s">
        <v>108</v>
      </c>
      <c r="E2950" t="s">
        <v>11378</v>
      </c>
      <c r="F2950" t="s">
        <v>231</v>
      </c>
      <c r="G2950" t="s">
        <v>71</v>
      </c>
      <c r="H2950" t="s">
        <v>136</v>
      </c>
      <c r="I2950" t="s">
        <v>22</v>
      </c>
      <c r="J2950" t="s">
        <v>131</v>
      </c>
      <c r="K2950" t="s">
        <v>11379</v>
      </c>
      <c r="L2950" t="s">
        <v>11380</v>
      </c>
      <c r="M2950">
        <v>2.2147222219999998</v>
      </c>
      <c r="N2950">
        <v>0</v>
      </c>
      <c r="O2950">
        <v>1</v>
      </c>
      <c r="P2950">
        <v>0</v>
      </c>
      <c r="Q2950">
        <v>0</v>
      </c>
      <c r="R2950">
        <v>0</v>
      </c>
      <c r="S2950">
        <v>2.2147220000000001</v>
      </c>
      <c r="T2950">
        <v>0</v>
      </c>
      <c r="U2950">
        <v>0</v>
      </c>
    </row>
    <row r="2951" spans="1:21" x14ac:dyDescent="0.25">
      <c r="A2951" t="s">
        <v>11381</v>
      </c>
      <c r="B2951">
        <v>1</v>
      </c>
      <c r="C2951" t="s">
        <v>78</v>
      </c>
      <c r="D2951" t="s">
        <v>88</v>
      </c>
      <c r="E2951" t="s">
        <v>11382</v>
      </c>
      <c r="F2951" t="s">
        <v>231</v>
      </c>
      <c r="G2951" t="s">
        <v>71</v>
      </c>
      <c r="H2951" t="s">
        <v>136</v>
      </c>
      <c r="I2951" t="s">
        <v>22</v>
      </c>
      <c r="J2951" t="s">
        <v>131</v>
      </c>
      <c r="K2951" t="s">
        <v>11383</v>
      </c>
      <c r="L2951" t="s">
        <v>11384</v>
      </c>
      <c r="M2951">
        <v>1.8863888879999999</v>
      </c>
      <c r="N2951">
        <v>0</v>
      </c>
      <c r="O2951">
        <v>2</v>
      </c>
      <c r="P2951">
        <v>0</v>
      </c>
      <c r="Q2951">
        <v>0</v>
      </c>
      <c r="R2951">
        <v>0</v>
      </c>
      <c r="S2951">
        <v>3.7727780000000002</v>
      </c>
      <c r="T2951">
        <v>0</v>
      </c>
      <c r="U2951">
        <v>0</v>
      </c>
    </row>
    <row r="2952" spans="1:21" x14ac:dyDescent="0.25">
      <c r="A2952" t="s">
        <v>11385</v>
      </c>
      <c r="B2952">
        <v>1</v>
      </c>
      <c r="C2952" t="s">
        <v>78</v>
      </c>
      <c r="D2952" t="s">
        <v>98</v>
      </c>
      <c r="E2952" t="s">
        <v>11386</v>
      </c>
      <c r="F2952" t="s">
        <v>166</v>
      </c>
      <c r="G2952" t="s">
        <v>72</v>
      </c>
      <c r="H2952" t="s">
        <v>136</v>
      </c>
      <c r="I2952" t="s">
        <v>22</v>
      </c>
      <c r="J2952" t="s">
        <v>131</v>
      </c>
      <c r="K2952" t="s">
        <v>11387</v>
      </c>
      <c r="L2952" t="s">
        <v>11388</v>
      </c>
      <c r="M2952">
        <v>1.1100000000000001</v>
      </c>
      <c r="N2952">
        <v>0</v>
      </c>
      <c r="O2952">
        <v>57</v>
      </c>
      <c r="P2952">
        <v>0</v>
      </c>
      <c r="Q2952">
        <v>0</v>
      </c>
      <c r="R2952">
        <v>0</v>
      </c>
      <c r="S2952">
        <v>63.27</v>
      </c>
      <c r="T2952">
        <v>0</v>
      </c>
      <c r="U2952">
        <v>0</v>
      </c>
    </row>
    <row r="2953" spans="1:21" x14ac:dyDescent="0.25">
      <c r="A2953" t="s">
        <v>11389</v>
      </c>
      <c r="B2953">
        <v>1</v>
      </c>
      <c r="C2953" t="s">
        <v>78</v>
      </c>
      <c r="D2953" t="s">
        <v>94</v>
      </c>
      <c r="E2953" t="s">
        <v>11390</v>
      </c>
      <c r="F2953" t="s">
        <v>785</v>
      </c>
      <c r="G2953" t="s">
        <v>71</v>
      </c>
      <c r="H2953" t="s">
        <v>136</v>
      </c>
      <c r="I2953" t="s">
        <v>22</v>
      </c>
      <c r="J2953" t="s">
        <v>131</v>
      </c>
      <c r="K2953" t="s">
        <v>11391</v>
      </c>
      <c r="L2953" t="s">
        <v>11392</v>
      </c>
      <c r="M2953">
        <v>0.91222222200000003</v>
      </c>
      <c r="N2953">
        <v>0</v>
      </c>
      <c r="O2953">
        <v>25</v>
      </c>
      <c r="P2953">
        <v>0</v>
      </c>
      <c r="Q2953">
        <v>0</v>
      </c>
      <c r="R2953">
        <v>0</v>
      </c>
      <c r="S2953">
        <v>22.805555999999999</v>
      </c>
      <c r="T2953">
        <v>0</v>
      </c>
      <c r="U2953">
        <v>0</v>
      </c>
    </row>
    <row r="2954" spans="1:21" x14ac:dyDescent="0.25">
      <c r="A2954" t="s">
        <v>11393</v>
      </c>
      <c r="B2954">
        <v>1</v>
      </c>
      <c r="C2954" t="s">
        <v>78</v>
      </c>
      <c r="D2954" t="s">
        <v>81</v>
      </c>
      <c r="E2954" t="s">
        <v>11394</v>
      </c>
      <c r="F2954" t="s">
        <v>231</v>
      </c>
      <c r="G2954" t="s">
        <v>71</v>
      </c>
      <c r="H2954" t="s">
        <v>136</v>
      </c>
      <c r="I2954" t="s">
        <v>22</v>
      </c>
      <c r="J2954" t="s">
        <v>131</v>
      </c>
      <c r="K2954" t="s">
        <v>11395</v>
      </c>
      <c r="L2954" t="s">
        <v>11396</v>
      </c>
      <c r="M2954">
        <v>2.0538888879999999</v>
      </c>
      <c r="N2954">
        <v>0</v>
      </c>
      <c r="O2954">
        <v>1</v>
      </c>
      <c r="P2954">
        <v>0</v>
      </c>
      <c r="Q2954">
        <v>0</v>
      </c>
      <c r="R2954">
        <v>0</v>
      </c>
      <c r="S2954">
        <v>2.0538889999999999</v>
      </c>
      <c r="T2954">
        <v>0</v>
      </c>
      <c r="U2954">
        <v>0</v>
      </c>
    </row>
    <row r="2955" spans="1:21" x14ac:dyDescent="0.25">
      <c r="A2955" t="s">
        <v>11397</v>
      </c>
      <c r="B2955">
        <v>1</v>
      </c>
      <c r="C2955" t="s">
        <v>78</v>
      </c>
      <c r="D2955" t="s">
        <v>94</v>
      </c>
      <c r="E2955" t="s">
        <v>11398</v>
      </c>
      <c r="F2955" t="s">
        <v>226</v>
      </c>
      <c r="G2955" t="s">
        <v>72</v>
      </c>
      <c r="H2955" t="s">
        <v>136</v>
      </c>
      <c r="I2955" t="s">
        <v>22</v>
      </c>
      <c r="J2955" t="s">
        <v>131</v>
      </c>
      <c r="K2955" t="s">
        <v>11399</v>
      </c>
      <c r="L2955" t="s">
        <v>11400</v>
      </c>
      <c r="M2955">
        <v>3.161944444</v>
      </c>
      <c r="N2955">
        <v>0</v>
      </c>
      <c r="O2955">
        <v>248</v>
      </c>
      <c r="P2955">
        <v>0</v>
      </c>
      <c r="Q2955">
        <v>0</v>
      </c>
      <c r="R2955">
        <v>0</v>
      </c>
      <c r="S2955">
        <v>784.16222200000004</v>
      </c>
      <c r="T2955">
        <v>0</v>
      </c>
      <c r="U2955">
        <v>0</v>
      </c>
    </row>
    <row r="2956" spans="1:21" x14ac:dyDescent="0.25">
      <c r="A2956" t="s">
        <v>11401</v>
      </c>
      <c r="B2956">
        <v>1</v>
      </c>
      <c r="C2956" t="s">
        <v>78</v>
      </c>
      <c r="D2956" t="s">
        <v>94</v>
      </c>
      <c r="E2956" t="s">
        <v>11402</v>
      </c>
      <c r="F2956" t="s">
        <v>847</v>
      </c>
      <c r="G2956" t="s">
        <v>71</v>
      </c>
      <c r="H2956" t="s">
        <v>136</v>
      </c>
      <c r="I2956" t="s">
        <v>22</v>
      </c>
      <c r="J2956" t="s">
        <v>131</v>
      </c>
      <c r="K2956" t="s">
        <v>11403</v>
      </c>
      <c r="L2956" t="s">
        <v>11404</v>
      </c>
      <c r="M2956">
        <v>5.841111111</v>
      </c>
      <c r="N2956">
        <v>0</v>
      </c>
      <c r="O2956">
        <v>1</v>
      </c>
      <c r="P2956">
        <v>0</v>
      </c>
      <c r="Q2956">
        <v>0</v>
      </c>
      <c r="R2956">
        <v>0</v>
      </c>
      <c r="S2956">
        <v>5.8411109999999997</v>
      </c>
      <c r="T2956">
        <v>0</v>
      </c>
      <c r="U2956">
        <v>0</v>
      </c>
    </row>
    <row r="2957" spans="1:21" x14ac:dyDescent="0.25">
      <c r="A2957" t="s">
        <v>11405</v>
      </c>
      <c r="B2957">
        <v>1</v>
      </c>
      <c r="C2957" t="s">
        <v>78</v>
      </c>
      <c r="D2957" t="s">
        <v>103</v>
      </c>
      <c r="E2957" t="s">
        <v>11406</v>
      </c>
      <c r="F2957" t="s">
        <v>934</v>
      </c>
      <c r="G2957" t="s">
        <v>71</v>
      </c>
      <c r="H2957" t="s">
        <v>136</v>
      </c>
      <c r="I2957" t="s">
        <v>22</v>
      </c>
      <c r="J2957" t="s">
        <v>131</v>
      </c>
      <c r="K2957" t="s">
        <v>11407</v>
      </c>
      <c r="L2957" t="s">
        <v>11408</v>
      </c>
      <c r="M2957">
        <v>1.4666666660000001</v>
      </c>
      <c r="N2957">
        <v>0</v>
      </c>
      <c r="O2957">
        <v>13</v>
      </c>
      <c r="P2957">
        <v>0</v>
      </c>
      <c r="Q2957">
        <v>0</v>
      </c>
      <c r="R2957">
        <v>0</v>
      </c>
      <c r="S2957">
        <v>19.066666999999999</v>
      </c>
      <c r="T2957">
        <v>0</v>
      </c>
      <c r="U2957">
        <v>0</v>
      </c>
    </row>
    <row r="2958" spans="1:21" x14ac:dyDescent="0.25">
      <c r="A2958" t="s">
        <v>11409</v>
      </c>
      <c r="B2958">
        <v>1</v>
      </c>
      <c r="C2958" t="s">
        <v>78</v>
      </c>
      <c r="D2958" t="s">
        <v>94</v>
      </c>
      <c r="E2958" t="s">
        <v>11410</v>
      </c>
      <c r="F2958" t="s">
        <v>2615</v>
      </c>
      <c r="G2958" t="s">
        <v>71</v>
      </c>
      <c r="H2958" t="s">
        <v>136</v>
      </c>
      <c r="I2958" t="s">
        <v>22</v>
      </c>
      <c r="J2958" t="s">
        <v>131</v>
      </c>
      <c r="K2958" t="s">
        <v>11411</v>
      </c>
      <c r="L2958" t="s">
        <v>11412</v>
      </c>
      <c r="M2958">
        <v>12.865555555</v>
      </c>
      <c r="N2958">
        <v>0</v>
      </c>
      <c r="O2958">
        <v>142</v>
      </c>
      <c r="P2958">
        <v>0</v>
      </c>
      <c r="Q2958">
        <v>0</v>
      </c>
      <c r="R2958">
        <v>0</v>
      </c>
      <c r="S2958">
        <v>1826.908889</v>
      </c>
      <c r="T2958">
        <v>0</v>
      </c>
      <c r="U2958">
        <v>0</v>
      </c>
    </row>
    <row r="2959" spans="1:21" x14ac:dyDescent="0.25">
      <c r="A2959" t="s">
        <v>11413</v>
      </c>
      <c r="B2959">
        <v>1</v>
      </c>
      <c r="C2959" t="s">
        <v>78</v>
      </c>
      <c r="D2959" t="s">
        <v>94</v>
      </c>
      <c r="E2959" t="s">
        <v>11414</v>
      </c>
      <c r="F2959" t="s">
        <v>847</v>
      </c>
      <c r="G2959" t="s">
        <v>71</v>
      </c>
      <c r="H2959" t="s">
        <v>136</v>
      </c>
      <c r="I2959" t="s">
        <v>22</v>
      </c>
      <c r="J2959" t="s">
        <v>131</v>
      </c>
      <c r="K2959" t="s">
        <v>11415</v>
      </c>
      <c r="L2959" t="s">
        <v>11416</v>
      </c>
      <c r="M2959">
        <v>26.473055554999998</v>
      </c>
      <c r="N2959">
        <v>0</v>
      </c>
      <c r="O2959">
        <v>1</v>
      </c>
      <c r="P2959">
        <v>0</v>
      </c>
      <c r="Q2959">
        <v>0</v>
      </c>
      <c r="R2959">
        <v>0</v>
      </c>
      <c r="S2959">
        <v>26.473056</v>
      </c>
      <c r="T2959">
        <v>0</v>
      </c>
      <c r="U2959">
        <v>0</v>
      </c>
    </row>
    <row r="2960" spans="1:21" x14ac:dyDescent="0.25">
      <c r="A2960" t="s">
        <v>11417</v>
      </c>
      <c r="B2960">
        <v>1</v>
      </c>
      <c r="C2960" t="s">
        <v>78</v>
      </c>
      <c r="D2960" t="s">
        <v>94</v>
      </c>
      <c r="E2960" t="s">
        <v>11418</v>
      </c>
      <c r="F2960" t="s">
        <v>847</v>
      </c>
      <c r="G2960" t="s">
        <v>71</v>
      </c>
      <c r="H2960" t="s">
        <v>136</v>
      </c>
      <c r="I2960" t="s">
        <v>22</v>
      </c>
      <c r="J2960" t="s">
        <v>131</v>
      </c>
      <c r="K2960" t="s">
        <v>11419</v>
      </c>
      <c r="L2960" t="s">
        <v>11420</v>
      </c>
      <c r="M2960">
        <v>4.6338888880000004</v>
      </c>
      <c r="N2960">
        <v>0</v>
      </c>
      <c r="O2960">
        <v>16</v>
      </c>
      <c r="P2960">
        <v>0</v>
      </c>
      <c r="Q2960">
        <v>0</v>
      </c>
      <c r="R2960">
        <v>0</v>
      </c>
      <c r="S2960">
        <v>74.142222000000004</v>
      </c>
      <c r="T2960">
        <v>0</v>
      </c>
      <c r="U2960">
        <v>0</v>
      </c>
    </row>
    <row r="2961" spans="1:21" x14ac:dyDescent="0.25">
      <c r="A2961" t="s">
        <v>11421</v>
      </c>
      <c r="B2961">
        <v>1</v>
      </c>
      <c r="C2961" t="s">
        <v>79</v>
      </c>
      <c r="D2961" t="s">
        <v>114</v>
      </c>
      <c r="E2961" t="s">
        <v>11422</v>
      </c>
      <c r="F2961" t="s">
        <v>166</v>
      </c>
      <c r="G2961" t="s">
        <v>72</v>
      </c>
      <c r="H2961" t="s">
        <v>136</v>
      </c>
      <c r="I2961" t="s">
        <v>22</v>
      </c>
      <c r="J2961" t="s">
        <v>131</v>
      </c>
      <c r="K2961" t="s">
        <v>11423</v>
      </c>
      <c r="L2961" t="s">
        <v>11424</v>
      </c>
      <c r="M2961">
        <v>0.22813138799999999</v>
      </c>
      <c r="N2961">
        <v>8</v>
      </c>
      <c r="O2961">
        <v>15873</v>
      </c>
      <c r="P2961">
        <v>0</v>
      </c>
      <c r="Q2961">
        <v>12</v>
      </c>
      <c r="R2961">
        <v>1.825051</v>
      </c>
      <c r="S2961">
        <v>3621.1295220000002</v>
      </c>
      <c r="T2961">
        <v>0</v>
      </c>
      <c r="U2961">
        <v>2.7375769999999999</v>
      </c>
    </row>
    <row r="2962" spans="1:21" x14ac:dyDescent="0.25">
      <c r="A2962" t="s">
        <v>11425</v>
      </c>
      <c r="B2962">
        <v>1</v>
      </c>
      <c r="C2962" t="s">
        <v>78</v>
      </c>
      <c r="D2962" t="s">
        <v>103</v>
      </c>
      <c r="E2962" t="s">
        <v>11426</v>
      </c>
      <c r="F2962" t="s">
        <v>231</v>
      </c>
      <c r="G2962" t="s">
        <v>71</v>
      </c>
      <c r="H2962" t="s">
        <v>136</v>
      </c>
      <c r="I2962" t="s">
        <v>22</v>
      </c>
      <c r="J2962" t="s">
        <v>131</v>
      </c>
      <c r="K2962" t="s">
        <v>11427</v>
      </c>
      <c r="L2962" t="s">
        <v>11428</v>
      </c>
      <c r="M2962">
        <v>8.9024999999999999</v>
      </c>
      <c r="N2962">
        <v>0</v>
      </c>
      <c r="O2962">
        <v>8</v>
      </c>
      <c r="P2962">
        <v>0</v>
      </c>
      <c r="Q2962">
        <v>0</v>
      </c>
      <c r="R2962">
        <v>0</v>
      </c>
      <c r="S2962">
        <v>71.22</v>
      </c>
      <c r="T2962">
        <v>0</v>
      </c>
      <c r="U2962">
        <v>0</v>
      </c>
    </row>
    <row r="2963" spans="1:21" x14ac:dyDescent="0.25">
      <c r="A2963" t="s">
        <v>11429</v>
      </c>
      <c r="B2963">
        <v>1</v>
      </c>
      <c r="C2963" t="s">
        <v>78</v>
      </c>
      <c r="D2963" t="s">
        <v>81</v>
      </c>
      <c r="E2963" t="s">
        <v>11430</v>
      </c>
      <c r="F2963" t="s">
        <v>231</v>
      </c>
      <c r="G2963" t="s">
        <v>71</v>
      </c>
      <c r="H2963" t="s">
        <v>136</v>
      </c>
      <c r="I2963" t="s">
        <v>22</v>
      </c>
      <c r="J2963" t="s">
        <v>131</v>
      </c>
      <c r="K2963" t="s">
        <v>11431</v>
      </c>
      <c r="L2963" t="s">
        <v>11432</v>
      </c>
      <c r="M2963">
        <v>1.1477777769999999</v>
      </c>
      <c r="N2963">
        <v>0</v>
      </c>
      <c r="O2963">
        <v>10</v>
      </c>
      <c r="P2963">
        <v>0</v>
      </c>
      <c r="Q2963">
        <v>0</v>
      </c>
      <c r="R2963">
        <v>0</v>
      </c>
      <c r="S2963">
        <v>11.477778000000001</v>
      </c>
      <c r="T2963">
        <v>0</v>
      </c>
      <c r="U2963">
        <v>0</v>
      </c>
    </row>
    <row r="2964" spans="1:21" x14ac:dyDescent="0.25">
      <c r="A2964" t="s">
        <v>11433</v>
      </c>
      <c r="B2964">
        <v>1</v>
      </c>
      <c r="C2964" t="s">
        <v>78</v>
      </c>
      <c r="D2964" t="s">
        <v>101</v>
      </c>
      <c r="E2964" t="s">
        <v>11103</v>
      </c>
      <c r="F2964" t="s">
        <v>226</v>
      </c>
      <c r="G2964" t="s">
        <v>72</v>
      </c>
      <c r="H2964" t="s">
        <v>136</v>
      </c>
      <c r="I2964" t="s">
        <v>22</v>
      </c>
      <c r="J2964" t="s">
        <v>131</v>
      </c>
      <c r="K2964" t="s">
        <v>11434</v>
      </c>
      <c r="L2964" t="s">
        <v>11435</v>
      </c>
      <c r="M2964">
        <v>0.64361111100000001</v>
      </c>
      <c r="N2964">
        <v>29</v>
      </c>
      <c r="O2964">
        <v>343</v>
      </c>
      <c r="P2964">
        <v>37</v>
      </c>
      <c r="Q2964">
        <v>13</v>
      </c>
      <c r="R2964">
        <v>18.664722000000001</v>
      </c>
      <c r="S2964">
        <v>220.758611</v>
      </c>
      <c r="T2964">
        <v>23.813611000000002</v>
      </c>
      <c r="U2964">
        <v>8.3669440000000002</v>
      </c>
    </row>
    <row r="2965" spans="1:21" x14ac:dyDescent="0.25">
      <c r="A2965" t="s">
        <v>11436</v>
      </c>
      <c r="B2965">
        <v>1</v>
      </c>
      <c r="C2965" t="s">
        <v>78</v>
      </c>
      <c r="D2965" t="s">
        <v>94</v>
      </c>
      <c r="E2965" t="s">
        <v>11437</v>
      </c>
      <c r="F2965" t="s">
        <v>847</v>
      </c>
      <c r="G2965" t="s">
        <v>71</v>
      </c>
      <c r="H2965" t="s">
        <v>136</v>
      </c>
      <c r="I2965" t="s">
        <v>22</v>
      </c>
      <c r="J2965" t="s">
        <v>131</v>
      </c>
      <c r="K2965" t="s">
        <v>11438</v>
      </c>
      <c r="L2965" t="s">
        <v>11439</v>
      </c>
      <c r="M2965">
        <v>25.729166666000001</v>
      </c>
      <c r="N2965">
        <v>0</v>
      </c>
      <c r="O2965">
        <v>4</v>
      </c>
      <c r="P2965">
        <v>0</v>
      </c>
      <c r="Q2965">
        <v>0</v>
      </c>
      <c r="R2965">
        <v>0</v>
      </c>
      <c r="S2965">
        <v>102.916667</v>
      </c>
      <c r="T2965">
        <v>0</v>
      </c>
      <c r="U2965">
        <v>0</v>
      </c>
    </row>
    <row r="2966" spans="1:21" x14ac:dyDescent="0.25">
      <c r="A2966" t="s">
        <v>11440</v>
      </c>
      <c r="B2966">
        <v>1</v>
      </c>
      <c r="C2966" t="s">
        <v>78</v>
      </c>
      <c r="D2966" t="s">
        <v>94</v>
      </c>
      <c r="E2966" t="s">
        <v>11441</v>
      </c>
      <c r="F2966" t="s">
        <v>847</v>
      </c>
      <c r="G2966" t="s">
        <v>71</v>
      </c>
      <c r="H2966" t="s">
        <v>136</v>
      </c>
      <c r="I2966" t="s">
        <v>22</v>
      </c>
      <c r="J2966" t="s">
        <v>131</v>
      </c>
      <c r="K2966" t="s">
        <v>11442</v>
      </c>
      <c r="L2966" t="s">
        <v>11443</v>
      </c>
      <c r="M2966">
        <v>25.755277777</v>
      </c>
      <c r="N2966">
        <v>0</v>
      </c>
      <c r="O2966">
        <v>1</v>
      </c>
      <c r="P2966">
        <v>0</v>
      </c>
      <c r="Q2966">
        <v>0</v>
      </c>
      <c r="R2966">
        <v>0</v>
      </c>
      <c r="S2966">
        <v>25.755278000000001</v>
      </c>
      <c r="T2966">
        <v>0</v>
      </c>
      <c r="U2966">
        <v>0</v>
      </c>
    </row>
    <row r="2967" spans="1:21" x14ac:dyDescent="0.25">
      <c r="A2967" t="s">
        <v>11444</v>
      </c>
      <c r="B2967">
        <v>1</v>
      </c>
      <c r="C2967" t="s">
        <v>78</v>
      </c>
      <c r="D2967" t="s">
        <v>94</v>
      </c>
      <c r="E2967" t="s">
        <v>11445</v>
      </c>
      <c r="F2967" t="s">
        <v>847</v>
      </c>
      <c r="G2967" t="s">
        <v>71</v>
      </c>
      <c r="H2967" t="s">
        <v>136</v>
      </c>
      <c r="I2967" t="s">
        <v>22</v>
      </c>
      <c r="J2967" t="s">
        <v>131</v>
      </c>
      <c r="K2967" t="s">
        <v>11446</v>
      </c>
      <c r="L2967" t="s">
        <v>11447</v>
      </c>
      <c r="M2967">
        <v>74.840555554999995</v>
      </c>
      <c r="N2967">
        <v>0</v>
      </c>
      <c r="O2967">
        <v>1</v>
      </c>
      <c r="P2967">
        <v>0</v>
      </c>
      <c r="Q2967">
        <v>0</v>
      </c>
      <c r="R2967">
        <v>0</v>
      </c>
      <c r="S2967">
        <v>74.840556000000007</v>
      </c>
      <c r="T2967">
        <v>0</v>
      </c>
      <c r="U2967">
        <v>0</v>
      </c>
    </row>
    <row r="2968" spans="1:21" x14ac:dyDescent="0.25">
      <c r="A2968" t="s">
        <v>11448</v>
      </c>
      <c r="B2968">
        <v>1</v>
      </c>
      <c r="C2968" t="s">
        <v>78</v>
      </c>
      <c r="D2968" t="s">
        <v>94</v>
      </c>
      <c r="E2968" t="s">
        <v>11449</v>
      </c>
      <c r="F2968" t="s">
        <v>847</v>
      </c>
      <c r="G2968" t="s">
        <v>71</v>
      </c>
      <c r="H2968" t="s">
        <v>136</v>
      </c>
      <c r="I2968" t="s">
        <v>22</v>
      </c>
      <c r="J2968" t="s">
        <v>131</v>
      </c>
      <c r="K2968" t="s">
        <v>11450</v>
      </c>
      <c r="L2968" t="s">
        <v>11451</v>
      </c>
      <c r="M2968">
        <v>27.78</v>
      </c>
      <c r="N2968">
        <v>0</v>
      </c>
      <c r="O2968">
        <v>1</v>
      </c>
      <c r="P2968">
        <v>0</v>
      </c>
      <c r="Q2968">
        <v>0</v>
      </c>
      <c r="R2968">
        <v>0</v>
      </c>
      <c r="S2968">
        <v>27.78</v>
      </c>
      <c r="T2968">
        <v>0</v>
      </c>
      <c r="U2968">
        <v>0</v>
      </c>
    </row>
    <row r="2969" spans="1:21" x14ac:dyDescent="0.25">
      <c r="A2969" t="s">
        <v>11452</v>
      </c>
      <c r="B2969">
        <v>1</v>
      </c>
      <c r="C2969" t="s">
        <v>78</v>
      </c>
      <c r="D2969" t="s">
        <v>85</v>
      </c>
      <c r="E2969" t="s">
        <v>11453</v>
      </c>
      <c r="F2969" t="s">
        <v>2201</v>
      </c>
      <c r="G2969" t="s">
        <v>71</v>
      </c>
      <c r="H2969" t="s">
        <v>136</v>
      </c>
      <c r="I2969" t="s">
        <v>22</v>
      </c>
      <c r="J2969" t="s">
        <v>221</v>
      </c>
      <c r="K2969" t="s">
        <v>11454</v>
      </c>
      <c r="L2969" t="s">
        <v>11455</v>
      </c>
      <c r="M2969">
        <v>3.943333333</v>
      </c>
      <c r="N2969">
        <v>0</v>
      </c>
      <c r="O2969">
        <v>432</v>
      </c>
      <c r="P2969">
        <v>0</v>
      </c>
      <c r="Q2969">
        <v>0</v>
      </c>
      <c r="R2969">
        <v>0</v>
      </c>
      <c r="S2969">
        <v>1703.52</v>
      </c>
      <c r="T2969">
        <v>0</v>
      </c>
      <c r="U2969">
        <v>0</v>
      </c>
    </row>
    <row r="2970" spans="1:21" x14ac:dyDescent="0.25">
      <c r="A2970" t="s">
        <v>11456</v>
      </c>
      <c r="B2970">
        <v>1</v>
      </c>
      <c r="C2970" t="s">
        <v>78</v>
      </c>
      <c r="D2970" t="s">
        <v>85</v>
      </c>
      <c r="E2970" t="s">
        <v>11457</v>
      </c>
      <c r="F2970" t="s">
        <v>2201</v>
      </c>
      <c r="G2970" t="s">
        <v>71</v>
      </c>
      <c r="H2970" t="s">
        <v>136</v>
      </c>
      <c r="I2970" t="s">
        <v>22</v>
      </c>
      <c r="J2970" t="s">
        <v>221</v>
      </c>
      <c r="K2970" t="s">
        <v>6557</v>
      </c>
      <c r="L2970" t="s">
        <v>11458</v>
      </c>
      <c r="M2970">
        <v>5.1947222220000002</v>
      </c>
      <c r="N2970">
        <v>0</v>
      </c>
      <c r="O2970">
        <v>182</v>
      </c>
      <c r="P2970">
        <v>0</v>
      </c>
      <c r="Q2970">
        <v>0</v>
      </c>
      <c r="R2970">
        <v>0</v>
      </c>
      <c r="S2970">
        <v>945.43944399999998</v>
      </c>
      <c r="T2970">
        <v>0</v>
      </c>
      <c r="U2970">
        <v>0</v>
      </c>
    </row>
    <row r="2971" spans="1:21" x14ac:dyDescent="0.25">
      <c r="A2971" t="s">
        <v>11459</v>
      </c>
      <c r="B2971">
        <v>1</v>
      </c>
      <c r="C2971" t="s">
        <v>78</v>
      </c>
      <c r="D2971" t="s">
        <v>87</v>
      </c>
      <c r="E2971" t="s">
        <v>11460</v>
      </c>
      <c r="F2971" t="s">
        <v>296</v>
      </c>
      <c r="G2971" t="s">
        <v>71</v>
      </c>
      <c r="H2971" t="s">
        <v>136</v>
      </c>
      <c r="I2971" t="s">
        <v>22</v>
      </c>
      <c r="J2971" t="s">
        <v>221</v>
      </c>
      <c r="K2971" t="s">
        <v>11461</v>
      </c>
      <c r="L2971" t="s">
        <v>11462</v>
      </c>
      <c r="M2971">
        <v>5.4869444439999997</v>
      </c>
      <c r="N2971">
        <v>0</v>
      </c>
      <c r="O2971">
        <v>98</v>
      </c>
      <c r="P2971">
        <v>0</v>
      </c>
      <c r="Q2971">
        <v>1</v>
      </c>
      <c r="R2971">
        <v>0</v>
      </c>
      <c r="S2971">
        <v>537.72055599999999</v>
      </c>
      <c r="T2971">
        <v>0</v>
      </c>
      <c r="U2971">
        <v>5.4869440000000003</v>
      </c>
    </row>
    <row r="2972" spans="1:21" x14ac:dyDescent="0.25">
      <c r="A2972" t="s">
        <v>11463</v>
      </c>
      <c r="B2972">
        <v>1</v>
      </c>
      <c r="C2972" t="s">
        <v>78</v>
      </c>
      <c r="D2972" t="s">
        <v>94</v>
      </c>
      <c r="E2972" t="s">
        <v>11464</v>
      </c>
      <c r="F2972" t="s">
        <v>847</v>
      </c>
      <c r="G2972" t="s">
        <v>71</v>
      </c>
      <c r="H2972" t="s">
        <v>136</v>
      </c>
      <c r="I2972" t="s">
        <v>22</v>
      </c>
      <c r="J2972" t="s">
        <v>131</v>
      </c>
      <c r="K2972" t="s">
        <v>11465</v>
      </c>
      <c r="L2972" t="s">
        <v>11466</v>
      </c>
      <c r="M2972">
        <v>30.171111110999998</v>
      </c>
      <c r="N2972">
        <v>0</v>
      </c>
      <c r="O2972">
        <v>2</v>
      </c>
      <c r="P2972">
        <v>0</v>
      </c>
      <c r="Q2972">
        <v>0</v>
      </c>
      <c r="R2972">
        <v>0</v>
      </c>
      <c r="S2972">
        <v>60.342222</v>
      </c>
      <c r="T2972">
        <v>0</v>
      </c>
      <c r="U2972">
        <v>0</v>
      </c>
    </row>
    <row r="2973" spans="1:21" x14ac:dyDescent="0.25">
      <c r="A2973" t="s">
        <v>11467</v>
      </c>
      <c r="B2973">
        <v>1</v>
      </c>
      <c r="C2973" t="s">
        <v>78</v>
      </c>
      <c r="D2973" t="s">
        <v>94</v>
      </c>
      <c r="E2973" t="s">
        <v>11468</v>
      </c>
      <c r="F2973" t="s">
        <v>847</v>
      </c>
      <c r="G2973" t="s">
        <v>71</v>
      </c>
      <c r="H2973" t="s">
        <v>136</v>
      </c>
      <c r="I2973" t="s">
        <v>22</v>
      </c>
      <c r="J2973" t="s">
        <v>131</v>
      </c>
      <c r="K2973" t="s">
        <v>11469</v>
      </c>
      <c r="L2973" t="s">
        <v>11470</v>
      </c>
      <c r="M2973">
        <v>1.645</v>
      </c>
      <c r="N2973">
        <v>0</v>
      </c>
      <c r="O2973">
        <v>1</v>
      </c>
      <c r="P2973">
        <v>0</v>
      </c>
      <c r="Q2973">
        <v>0</v>
      </c>
      <c r="R2973">
        <v>0</v>
      </c>
      <c r="S2973">
        <v>1.645</v>
      </c>
      <c r="T2973">
        <v>0</v>
      </c>
      <c r="U2973">
        <v>0</v>
      </c>
    </row>
    <row r="2974" spans="1:21" x14ac:dyDescent="0.25">
      <c r="A2974" t="s">
        <v>11471</v>
      </c>
      <c r="B2974">
        <v>1</v>
      </c>
      <c r="C2974" t="s">
        <v>78</v>
      </c>
      <c r="D2974" t="s">
        <v>87</v>
      </c>
      <c r="E2974" t="s">
        <v>11472</v>
      </c>
      <c r="F2974" t="s">
        <v>296</v>
      </c>
      <c r="G2974" t="s">
        <v>71</v>
      </c>
      <c r="H2974" t="s">
        <v>136</v>
      </c>
      <c r="I2974" t="s">
        <v>22</v>
      </c>
      <c r="J2974" t="s">
        <v>221</v>
      </c>
      <c r="K2974" t="s">
        <v>11473</v>
      </c>
      <c r="L2974" t="s">
        <v>11474</v>
      </c>
      <c r="M2974">
        <v>1.5580555549999999</v>
      </c>
      <c r="N2974">
        <v>0</v>
      </c>
      <c r="O2974">
        <v>81</v>
      </c>
      <c r="P2974">
        <v>0</v>
      </c>
      <c r="Q2974">
        <v>0</v>
      </c>
      <c r="R2974">
        <v>0</v>
      </c>
      <c r="S2974">
        <v>126.2025</v>
      </c>
      <c r="T2974">
        <v>0</v>
      </c>
      <c r="U2974">
        <v>0</v>
      </c>
    </row>
    <row r="2975" spans="1:21" x14ac:dyDescent="0.25">
      <c r="A2975" t="s">
        <v>11475</v>
      </c>
      <c r="B2975">
        <v>1</v>
      </c>
      <c r="C2975" t="s">
        <v>78</v>
      </c>
      <c r="D2975" t="s">
        <v>87</v>
      </c>
      <c r="E2975" t="s">
        <v>11476</v>
      </c>
      <c r="F2975" t="s">
        <v>296</v>
      </c>
      <c r="G2975" t="s">
        <v>71</v>
      </c>
      <c r="H2975" t="s">
        <v>136</v>
      </c>
      <c r="I2975" t="s">
        <v>22</v>
      </c>
      <c r="J2975" t="s">
        <v>221</v>
      </c>
      <c r="K2975" t="s">
        <v>11477</v>
      </c>
      <c r="L2975" t="s">
        <v>11478</v>
      </c>
      <c r="M2975">
        <v>2.3149999999999999</v>
      </c>
      <c r="N2975">
        <v>0</v>
      </c>
      <c r="O2975">
        <v>73</v>
      </c>
      <c r="P2975">
        <v>0</v>
      </c>
      <c r="Q2975">
        <v>8</v>
      </c>
      <c r="R2975">
        <v>0</v>
      </c>
      <c r="S2975">
        <v>168.995</v>
      </c>
      <c r="T2975">
        <v>0</v>
      </c>
      <c r="U2975">
        <v>18.52</v>
      </c>
    </row>
    <row r="2976" spans="1:21" x14ac:dyDescent="0.25">
      <c r="A2976" t="s">
        <v>11479</v>
      </c>
      <c r="B2976">
        <v>1</v>
      </c>
      <c r="C2976" t="s">
        <v>78</v>
      </c>
      <c r="D2976" t="s">
        <v>90</v>
      </c>
      <c r="E2976" t="s">
        <v>11480</v>
      </c>
      <c r="F2976" t="s">
        <v>682</v>
      </c>
      <c r="G2976" t="s">
        <v>72</v>
      </c>
      <c r="H2976" t="s">
        <v>136</v>
      </c>
      <c r="I2976" t="s">
        <v>22</v>
      </c>
      <c r="J2976" t="s">
        <v>131</v>
      </c>
      <c r="K2976" t="s">
        <v>11481</v>
      </c>
      <c r="L2976" t="s">
        <v>11482</v>
      </c>
      <c r="M2976">
        <v>0.78749999999999998</v>
      </c>
      <c r="N2976">
        <v>0</v>
      </c>
      <c r="O2976">
        <v>78</v>
      </c>
      <c r="P2976">
        <v>0</v>
      </c>
      <c r="Q2976">
        <v>25</v>
      </c>
      <c r="R2976">
        <v>0</v>
      </c>
      <c r="S2976">
        <v>61.424999999999997</v>
      </c>
      <c r="T2976">
        <v>0</v>
      </c>
      <c r="U2976">
        <v>19.6875</v>
      </c>
    </row>
    <row r="2977" spans="1:21" x14ac:dyDescent="0.25">
      <c r="A2977" t="s">
        <v>11483</v>
      </c>
      <c r="B2977">
        <v>1</v>
      </c>
      <c r="C2977" t="s">
        <v>78</v>
      </c>
      <c r="D2977" t="s">
        <v>103</v>
      </c>
      <c r="E2977" t="s">
        <v>11484</v>
      </c>
      <c r="F2977" t="s">
        <v>313</v>
      </c>
      <c r="G2977" t="s">
        <v>71</v>
      </c>
      <c r="H2977" t="s">
        <v>136</v>
      </c>
      <c r="I2977" t="s">
        <v>22</v>
      </c>
      <c r="J2977" t="s">
        <v>131</v>
      </c>
      <c r="K2977" t="s">
        <v>11485</v>
      </c>
      <c r="L2977" t="s">
        <v>11486</v>
      </c>
      <c r="M2977">
        <v>0.83833333300000001</v>
      </c>
      <c r="N2977">
        <v>0</v>
      </c>
      <c r="O2977">
        <v>66</v>
      </c>
      <c r="P2977">
        <v>0</v>
      </c>
      <c r="Q2977">
        <v>0</v>
      </c>
      <c r="R2977">
        <v>0</v>
      </c>
      <c r="S2977">
        <v>55.33</v>
      </c>
      <c r="T2977">
        <v>0</v>
      </c>
      <c r="U2977">
        <v>0</v>
      </c>
    </row>
    <row r="2978" spans="1:21" x14ac:dyDescent="0.25">
      <c r="A2978" t="s">
        <v>11487</v>
      </c>
      <c r="B2978">
        <v>1</v>
      </c>
      <c r="C2978" t="s">
        <v>78</v>
      </c>
      <c r="D2978" t="s">
        <v>94</v>
      </c>
      <c r="E2978" t="s">
        <v>11488</v>
      </c>
      <c r="F2978" t="s">
        <v>847</v>
      </c>
      <c r="G2978" t="s">
        <v>71</v>
      </c>
      <c r="H2978" t="s">
        <v>136</v>
      </c>
      <c r="I2978" t="s">
        <v>22</v>
      </c>
      <c r="J2978" t="s">
        <v>131</v>
      </c>
      <c r="K2978" t="s">
        <v>11489</v>
      </c>
      <c r="L2978" t="s">
        <v>11490</v>
      </c>
      <c r="M2978">
        <v>7.7469444440000004</v>
      </c>
      <c r="N2978">
        <v>0</v>
      </c>
      <c r="O2978">
        <v>1</v>
      </c>
      <c r="P2978">
        <v>0</v>
      </c>
      <c r="Q2978">
        <v>0</v>
      </c>
      <c r="R2978">
        <v>0</v>
      </c>
      <c r="S2978">
        <v>7.7469440000000001</v>
      </c>
      <c r="T2978">
        <v>0</v>
      </c>
      <c r="U2978">
        <v>0</v>
      </c>
    </row>
    <row r="2979" spans="1:21" x14ac:dyDescent="0.25">
      <c r="A2979" t="s">
        <v>11491</v>
      </c>
      <c r="B2979">
        <v>1</v>
      </c>
      <c r="C2979" t="s">
        <v>78</v>
      </c>
      <c r="D2979" t="s">
        <v>94</v>
      </c>
      <c r="E2979" t="s">
        <v>11492</v>
      </c>
      <c r="F2979" t="s">
        <v>780</v>
      </c>
      <c r="G2979" t="s">
        <v>71</v>
      </c>
      <c r="H2979" t="s">
        <v>136</v>
      </c>
      <c r="I2979" t="s">
        <v>22</v>
      </c>
      <c r="J2979" t="s">
        <v>131</v>
      </c>
      <c r="K2979" t="s">
        <v>11493</v>
      </c>
      <c r="L2979" t="s">
        <v>11494</v>
      </c>
      <c r="M2979">
        <v>2.898055555</v>
      </c>
      <c r="N2979">
        <v>0</v>
      </c>
      <c r="O2979">
        <v>98</v>
      </c>
      <c r="P2979">
        <v>0</v>
      </c>
      <c r="Q2979">
        <v>0</v>
      </c>
      <c r="R2979">
        <v>0</v>
      </c>
      <c r="S2979">
        <v>284.00944399999997</v>
      </c>
      <c r="T2979">
        <v>0</v>
      </c>
      <c r="U2979">
        <v>0</v>
      </c>
    </row>
    <row r="2980" spans="1:21" x14ac:dyDescent="0.25">
      <c r="A2980" t="s">
        <v>11495</v>
      </c>
      <c r="B2980">
        <v>1</v>
      </c>
      <c r="C2980" t="s">
        <v>78</v>
      </c>
      <c r="D2980" t="s">
        <v>94</v>
      </c>
      <c r="E2980" t="s">
        <v>11496</v>
      </c>
      <c r="F2980" t="s">
        <v>934</v>
      </c>
      <c r="G2980" t="s">
        <v>71</v>
      </c>
      <c r="H2980" t="s">
        <v>136</v>
      </c>
      <c r="I2980" t="s">
        <v>22</v>
      </c>
      <c r="J2980" t="s">
        <v>131</v>
      </c>
      <c r="K2980" t="s">
        <v>11497</v>
      </c>
      <c r="L2980" t="s">
        <v>11498</v>
      </c>
      <c r="M2980">
        <v>0.81861111099999995</v>
      </c>
      <c r="N2980">
        <v>0</v>
      </c>
      <c r="O2980">
        <v>1</v>
      </c>
      <c r="P2980">
        <v>0</v>
      </c>
      <c r="Q2980">
        <v>0</v>
      </c>
      <c r="R2980">
        <v>0</v>
      </c>
      <c r="S2980">
        <v>0.81861099999999998</v>
      </c>
      <c r="T2980">
        <v>0</v>
      </c>
      <c r="U2980">
        <v>0</v>
      </c>
    </row>
    <row r="2981" spans="1:21" x14ac:dyDescent="0.25">
      <c r="A2981" t="s">
        <v>11499</v>
      </c>
      <c r="B2981">
        <v>1</v>
      </c>
      <c r="C2981" t="s">
        <v>78</v>
      </c>
      <c r="D2981" t="s">
        <v>103</v>
      </c>
      <c r="E2981" t="s">
        <v>11500</v>
      </c>
      <c r="F2981" t="s">
        <v>6035</v>
      </c>
      <c r="G2981" t="s">
        <v>71</v>
      </c>
      <c r="H2981" t="s">
        <v>136</v>
      </c>
      <c r="I2981" t="s">
        <v>22</v>
      </c>
      <c r="J2981" t="s">
        <v>131</v>
      </c>
      <c r="K2981" t="s">
        <v>11501</v>
      </c>
      <c r="L2981" t="s">
        <v>11502</v>
      </c>
      <c r="M2981">
        <v>1.7355555549999999</v>
      </c>
      <c r="N2981">
        <v>0</v>
      </c>
      <c r="O2981">
        <v>56</v>
      </c>
      <c r="P2981">
        <v>0</v>
      </c>
      <c r="Q2981">
        <v>0</v>
      </c>
      <c r="R2981">
        <v>0</v>
      </c>
      <c r="S2981">
        <v>97.191111000000006</v>
      </c>
      <c r="T2981">
        <v>0</v>
      </c>
      <c r="U2981">
        <v>0</v>
      </c>
    </row>
    <row r="2982" spans="1:21" x14ac:dyDescent="0.25">
      <c r="A2982" t="s">
        <v>11503</v>
      </c>
      <c r="B2982">
        <v>1</v>
      </c>
      <c r="C2982" t="s">
        <v>78</v>
      </c>
      <c r="D2982" t="s">
        <v>103</v>
      </c>
      <c r="E2982" t="s">
        <v>11504</v>
      </c>
      <c r="F2982" t="s">
        <v>231</v>
      </c>
      <c r="G2982" t="s">
        <v>71</v>
      </c>
      <c r="H2982" t="s">
        <v>136</v>
      </c>
      <c r="I2982" t="s">
        <v>22</v>
      </c>
      <c r="J2982" t="s">
        <v>131</v>
      </c>
      <c r="K2982" t="s">
        <v>11505</v>
      </c>
      <c r="L2982" t="s">
        <v>11506</v>
      </c>
      <c r="M2982">
        <v>52.062777777000001</v>
      </c>
      <c r="N2982">
        <v>0</v>
      </c>
      <c r="O2982">
        <v>3</v>
      </c>
      <c r="P2982">
        <v>0</v>
      </c>
      <c r="Q2982">
        <v>0</v>
      </c>
      <c r="R2982">
        <v>0</v>
      </c>
      <c r="S2982">
        <v>156.188333</v>
      </c>
      <c r="T2982">
        <v>0</v>
      </c>
      <c r="U2982">
        <v>0</v>
      </c>
    </row>
    <row r="2983" spans="1:21" x14ac:dyDescent="0.25">
      <c r="A2983" t="s">
        <v>11507</v>
      </c>
      <c r="B2983">
        <v>1</v>
      </c>
      <c r="C2983" t="s">
        <v>78</v>
      </c>
      <c r="D2983" t="s">
        <v>103</v>
      </c>
      <c r="E2983" t="s">
        <v>11508</v>
      </c>
      <c r="F2983" t="s">
        <v>231</v>
      </c>
      <c r="G2983" t="s">
        <v>71</v>
      </c>
      <c r="H2983" t="s">
        <v>136</v>
      </c>
      <c r="I2983" t="s">
        <v>22</v>
      </c>
      <c r="J2983" t="s">
        <v>131</v>
      </c>
      <c r="K2983" t="s">
        <v>11509</v>
      </c>
      <c r="L2983" t="s">
        <v>11510</v>
      </c>
      <c r="M2983">
        <v>0.43138888800000003</v>
      </c>
      <c r="N2983">
        <v>0</v>
      </c>
      <c r="O2983">
        <v>1</v>
      </c>
      <c r="P2983">
        <v>0</v>
      </c>
      <c r="Q2983">
        <v>0</v>
      </c>
      <c r="R2983">
        <v>0</v>
      </c>
      <c r="S2983">
        <v>0.43138900000000002</v>
      </c>
      <c r="T2983">
        <v>0</v>
      </c>
      <c r="U2983">
        <v>0</v>
      </c>
    </row>
    <row r="2984" spans="1:21" x14ac:dyDescent="0.25">
      <c r="A2984" t="s">
        <v>11511</v>
      </c>
      <c r="B2984">
        <v>1</v>
      </c>
      <c r="C2984" t="s">
        <v>78</v>
      </c>
      <c r="D2984" t="s">
        <v>103</v>
      </c>
      <c r="E2984" t="s">
        <v>11512</v>
      </c>
      <c r="F2984" t="s">
        <v>231</v>
      </c>
      <c r="G2984" t="s">
        <v>71</v>
      </c>
      <c r="H2984" t="s">
        <v>136</v>
      </c>
      <c r="I2984" t="s">
        <v>22</v>
      </c>
      <c r="J2984" t="s">
        <v>131</v>
      </c>
      <c r="K2984" t="s">
        <v>11513</v>
      </c>
      <c r="L2984" t="s">
        <v>11514</v>
      </c>
      <c r="M2984">
        <v>42.490277777000003</v>
      </c>
      <c r="N2984">
        <v>0</v>
      </c>
      <c r="O2984">
        <v>1</v>
      </c>
      <c r="P2984">
        <v>0</v>
      </c>
      <c r="Q2984">
        <v>0</v>
      </c>
      <c r="R2984">
        <v>0</v>
      </c>
      <c r="S2984">
        <v>42.490278000000004</v>
      </c>
      <c r="T2984">
        <v>0</v>
      </c>
      <c r="U2984">
        <v>0</v>
      </c>
    </row>
    <row r="2985" spans="1:21" x14ac:dyDescent="0.25">
      <c r="A2985" t="s">
        <v>11515</v>
      </c>
      <c r="B2985">
        <v>1</v>
      </c>
      <c r="C2985" t="s">
        <v>78</v>
      </c>
      <c r="D2985" t="s">
        <v>94</v>
      </c>
      <c r="E2985" t="s">
        <v>11516</v>
      </c>
      <c r="F2985" t="s">
        <v>847</v>
      </c>
      <c r="G2985" t="s">
        <v>71</v>
      </c>
      <c r="H2985" t="s">
        <v>136</v>
      </c>
      <c r="I2985" t="s">
        <v>22</v>
      </c>
      <c r="J2985" t="s">
        <v>131</v>
      </c>
      <c r="K2985" t="s">
        <v>11517</v>
      </c>
      <c r="L2985" t="s">
        <v>11518</v>
      </c>
      <c r="M2985">
        <v>200.131944444</v>
      </c>
      <c r="N2985">
        <v>0</v>
      </c>
      <c r="O2985">
        <v>1</v>
      </c>
      <c r="P2985">
        <v>0</v>
      </c>
      <c r="Q2985">
        <v>0</v>
      </c>
      <c r="R2985">
        <v>0</v>
      </c>
      <c r="S2985">
        <v>200.131944</v>
      </c>
      <c r="T2985">
        <v>0</v>
      </c>
      <c r="U2985">
        <v>0</v>
      </c>
    </row>
    <row r="2986" spans="1:21" x14ac:dyDescent="0.25">
      <c r="A2986" t="s">
        <v>11519</v>
      </c>
      <c r="B2986">
        <v>1</v>
      </c>
      <c r="C2986" t="s">
        <v>78</v>
      </c>
      <c r="D2986" t="s">
        <v>94</v>
      </c>
      <c r="E2986" t="s">
        <v>11520</v>
      </c>
      <c r="F2986" t="s">
        <v>2615</v>
      </c>
      <c r="G2986" t="s">
        <v>71</v>
      </c>
      <c r="H2986" t="s">
        <v>136</v>
      </c>
      <c r="I2986" t="s">
        <v>22</v>
      </c>
      <c r="J2986" t="s">
        <v>131</v>
      </c>
      <c r="K2986" t="s">
        <v>11521</v>
      </c>
      <c r="L2986" t="s">
        <v>11522</v>
      </c>
      <c r="M2986">
        <v>11.754166666</v>
      </c>
      <c r="N2986">
        <v>0</v>
      </c>
      <c r="O2986">
        <v>118</v>
      </c>
      <c r="P2986">
        <v>0</v>
      </c>
      <c r="Q2986">
        <v>0</v>
      </c>
      <c r="R2986">
        <v>0</v>
      </c>
      <c r="S2986">
        <v>1386.991667</v>
      </c>
      <c r="T2986">
        <v>0</v>
      </c>
      <c r="U2986">
        <v>0</v>
      </c>
    </row>
    <row r="2987" spans="1:21" x14ac:dyDescent="0.25">
      <c r="A2987" t="s">
        <v>11523</v>
      </c>
      <c r="B2987">
        <v>1</v>
      </c>
      <c r="C2987" t="s">
        <v>78</v>
      </c>
      <c r="D2987" t="s">
        <v>94</v>
      </c>
      <c r="E2987" t="s">
        <v>11524</v>
      </c>
      <c r="F2987" t="s">
        <v>847</v>
      </c>
      <c r="G2987" t="s">
        <v>71</v>
      </c>
      <c r="H2987" t="s">
        <v>136</v>
      </c>
      <c r="I2987" t="s">
        <v>22</v>
      </c>
      <c r="J2987" t="s">
        <v>131</v>
      </c>
      <c r="K2987" t="s">
        <v>11525</v>
      </c>
      <c r="L2987" t="s">
        <v>11526</v>
      </c>
      <c r="M2987">
        <v>1.101388888</v>
      </c>
      <c r="N2987">
        <v>0</v>
      </c>
      <c r="O2987">
        <v>1</v>
      </c>
      <c r="P2987">
        <v>0</v>
      </c>
      <c r="Q2987">
        <v>0</v>
      </c>
      <c r="R2987">
        <v>0</v>
      </c>
      <c r="S2987">
        <v>1.101389</v>
      </c>
      <c r="T2987">
        <v>0</v>
      </c>
      <c r="U2987">
        <v>0</v>
      </c>
    </row>
    <row r="2988" spans="1:21" x14ac:dyDescent="0.25">
      <c r="A2988" t="s">
        <v>11527</v>
      </c>
      <c r="B2988">
        <v>1</v>
      </c>
      <c r="C2988" t="s">
        <v>78</v>
      </c>
      <c r="D2988" t="s">
        <v>88</v>
      </c>
      <c r="E2988" t="s">
        <v>11528</v>
      </c>
      <c r="F2988" t="s">
        <v>231</v>
      </c>
      <c r="G2988" t="s">
        <v>71</v>
      </c>
      <c r="H2988" t="s">
        <v>136</v>
      </c>
      <c r="I2988" t="s">
        <v>22</v>
      </c>
      <c r="J2988" t="s">
        <v>131</v>
      </c>
      <c r="K2988" t="s">
        <v>11529</v>
      </c>
      <c r="L2988" t="s">
        <v>11530</v>
      </c>
      <c r="M2988">
        <v>2.7752777769999999</v>
      </c>
      <c r="N2988">
        <v>0</v>
      </c>
      <c r="O2988">
        <v>3</v>
      </c>
      <c r="P2988">
        <v>0</v>
      </c>
      <c r="Q2988">
        <v>0</v>
      </c>
      <c r="R2988">
        <v>0</v>
      </c>
      <c r="S2988">
        <v>8.3258329999999994</v>
      </c>
      <c r="T2988">
        <v>0</v>
      </c>
      <c r="U2988">
        <v>0</v>
      </c>
    </row>
    <row r="2989" spans="1:21" x14ac:dyDescent="0.25">
      <c r="A2989" t="s">
        <v>11531</v>
      </c>
      <c r="B2989">
        <v>1</v>
      </c>
      <c r="C2989" t="s">
        <v>78</v>
      </c>
      <c r="D2989" t="s">
        <v>103</v>
      </c>
      <c r="E2989" t="s">
        <v>11532</v>
      </c>
      <c r="F2989" t="s">
        <v>231</v>
      </c>
      <c r="G2989" t="s">
        <v>71</v>
      </c>
      <c r="H2989" t="s">
        <v>136</v>
      </c>
      <c r="I2989" t="s">
        <v>22</v>
      </c>
      <c r="J2989" t="s">
        <v>131</v>
      </c>
      <c r="K2989" t="s">
        <v>11533</v>
      </c>
      <c r="L2989" t="s">
        <v>11534</v>
      </c>
      <c r="M2989">
        <v>1.4286111109999999</v>
      </c>
      <c r="N2989">
        <v>0</v>
      </c>
      <c r="O2989">
        <v>1</v>
      </c>
      <c r="P2989">
        <v>0</v>
      </c>
      <c r="Q2989">
        <v>0</v>
      </c>
      <c r="R2989">
        <v>0</v>
      </c>
      <c r="S2989">
        <v>1.4286110000000001</v>
      </c>
      <c r="T2989">
        <v>0</v>
      </c>
      <c r="U2989">
        <v>0</v>
      </c>
    </row>
    <row r="2990" spans="1:21" x14ac:dyDescent="0.25">
      <c r="A2990" t="s">
        <v>11535</v>
      </c>
      <c r="B2990">
        <v>1</v>
      </c>
      <c r="C2990" t="s">
        <v>78</v>
      </c>
      <c r="D2990" t="s">
        <v>99</v>
      </c>
      <c r="E2990" t="s">
        <v>11536</v>
      </c>
      <c r="F2990" t="s">
        <v>231</v>
      </c>
      <c r="G2990" t="s">
        <v>71</v>
      </c>
      <c r="H2990" t="s">
        <v>136</v>
      </c>
      <c r="I2990" t="s">
        <v>22</v>
      </c>
      <c r="J2990" t="s">
        <v>131</v>
      </c>
      <c r="K2990" t="s">
        <v>11537</v>
      </c>
      <c r="L2990" t="s">
        <v>11538</v>
      </c>
      <c r="M2990">
        <v>5.9314016660000002</v>
      </c>
      <c r="N2990">
        <v>0</v>
      </c>
      <c r="O2990">
        <v>1</v>
      </c>
      <c r="P2990">
        <v>0</v>
      </c>
      <c r="Q2990">
        <v>0</v>
      </c>
      <c r="R2990">
        <v>0</v>
      </c>
      <c r="S2990">
        <v>5.9314020000000003</v>
      </c>
      <c r="T2990">
        <v>0</v>
      </c>
      <c r="U2990">
        <v>0</v>
      </c>
    </row>
    <row r="2991" spans="1:21" x14ac:dyDescent="0.25">
      <c r="A2991" t="s">
        <v>11539</v>
      </c>
      <c r="B2991">
        <v>1</v>
      </c>
      <c r="C2991" t="s">
        <v>78</v>
      </c>
      <c r="D2991" t="s">
        <v>95</v>
      </c>
      <c r="E2991" t="s">
        <v>11540</v>
      </c>
      <c r="F2991" t="s">
        <v>296</v>
      </c>
      <c r="G2991" t="s">
        <v>71</v>
      </c>
      <c r="H2991" t="s">
        <v>136</v>
      </c>
      <c r="I2991" t="s">
        <v>22</v>
      </c>
      <c r="J2991" t="s">
        <v>221</v>
      </c>
      <c r="K2991" t="s">
        <v>11541</v>
      </c>
      <c r="L2991" t="s">
        <v>11542</v>
      </c>
      <c r="M2991">
        <v>1.910555555</v>
      </c>
      <c r="N2991">
        <v>0</v>
      </c>
      <c r="O2991">
        <v>12</v>
      </c>
      <c r="P2991">
        <v>0</v>
      </c>
      <c r="Q2991">
        <v>0</v>
      </c>
      <c r="R2991">
        <v>0</v>
      </c>
      <c r="S2991">
        <v>22.926666999999998</v>
      </c>
      <c r="T2991">
        <v>0</v>
      </c>
      <c r="U2991">
        <v>0</v>
      </c>
    </row>
    <row r="2992" spans="1:21" x14ac:dyDescent="0.25">
      <c r="A2992" t="s">
        <v>11543</v>
      </c>
      <c r="B2992">
        <v>1</v>
      </c>
      <c r="C2992" t="s">
        <v>78</v>
      </c>
      <c r="D2992" t="s">
        <v>95</v>
      </c>
      <c r="E2992" t="s">
        <v>11544</v>
      </c>
      <c r="F2992" t="s">
        <v>416</v>
      </c>
      <c r="G2992" t="s">
        <v>71</v>
      </c>
      <c r="H2992" t="s">
        <v>136</v>
      </c>
      <c r="I2992" t="s">
        <v>22</v>
      </c>
      <c r="J2992" t="s">
        <v>131</v>
      </c>
      <c r="K2992" t="s">
        <v>11545</v>
      </c>
      <c r="L2992" t="s">
        <v>11546</v>
      </c>
      <c r="M2992">
        <v>1.3019444440000001</v>
      </c>
      <c r="N2992">
        <v>0</v>
      </c>
      <c r="O2992">
        <v>125</v>
      </c>
      <c r="P2992">
        <v>0</v>
      </c>
      <c r="Q2992">
        <v>0</v>
      </c>
      <c r="R2992">
        <v>0</v>
      </c>
      <c r="S2992">
        <v>162.743056</v>
      </c>
      <c r="T2992">
        <v>0</v>
      </c>
      <c r="U2992">
        <v>0</v>
      </c>
    </row>
    <row r="2993" spans="1:21" x14ac:dyDescent="0.25">
      <c r="A2993" t="s">
        <v>11547</v>
      </c>
      <c r="B2993">
        <v>1</v>
      </c>
      <c r="C2993" t="s">
        <v>78</v>
      </c>
      <c r="D2993" t="s">
        <v>94</v>
      </c>
      <c r="E2993" t="s">
        <v>11548</v>
      </c>
      <c r="F2993" t="s">
        <v>231</v>
      </c>
      <c r="G2993" t="s">
        <v>71</v>
      </c>
      <c r="H2993" t="s">
        <v>136</v>
      </c>
      <c r="I2993" t="s">
        <v>22</v>
      </c>
      <c r="J2993" t="s">
        <v>131</v>
      </c>
      <c r="K2993" t="s">
        <v>11549</v>
      </c>
      <c r="L2993" t="s">
        <v>11550</v>
      </c>
      <c r="M2993">
        <v>4.3036111110000004</v>
      </c>
      <c r="N2993">
        <v>0</v>
      </c>
      <c r="O2993">
        <v>1</v>
      </c>
      <c r="P2993">
        <v>0</v>
      </c>
      <c r="Q2993">
        <v>0</v>
      </c>
      <c r="R2993">
        <v>0</v>
      </c>
      <c r="S2993">
        <v>4.3036110000000001</v>
      </c>
      <c r="T2993">
        <v>0</v>
      </c>
      <c r="U2993">
        <v>0</v>
      </c>
    </row>
    <row r="2994" spans="1:21" x14ac:dyDescent="0.25">
      <c r="A2994" t="s">
        <v>11551</v>
      </c>
      <c r="B2994">
        <v>1</v>
      </c>
      <c r="C2994" t="s">
        <v>78</v>
      </c>
      <c r="D2994" t="s">
        <v>94</v>
      </c>
      <c r="E2994" t="s">
        <v>11552</v>
      </c>
      <c r="F2994" t="s">
        <v>847</v>
      </c>
      <c r="G2994" t="s">
        <v>71</v>
      </c>
      <c r="H2994" t="s">
        <v>136</v>
      </c>
      <c r="I2994" t="s">
        <v>22</v>
      </c>
      <c r="J2994" t="s">
        <v>131</v>
      </c>
      <c r="K2994" t="s">
        <v>11553</v>
      </c>
      <c r="L2994" t="s">
        <v>11554</v>
      </c>
      <c r="M2994">
        <v>74.292777776999998</v>
      </c>
      <c r="N2994">
        <v>0</v>
      </c>
      <c r="O2994">
        <v>1</v>
      </c>
      <c r="P2994">
        <v>0</v>
      </c>
      <c r="Q2994">
        <v>0</v>
      </c>
      <c r="R2994">
        <v>0</v>
      </c>
      <c r="S2994">
        <v>74.292777999999998</v>
      </c>
      <c r="T2994">
        <v>0</v>
      </c>
      <c r="U2994">
        <v>0</v>
      </c>
    </row>
    <row r="2995" spans="1:21" x14ac:dyDescent="0.25">
      <c r="A2995" t="s">
        <v>11555</v>
      </c>
      <c r="B2995">
        <v>1</v>
      </c>
      <c r="C2995" t="s">
        <v>78</v>
      </c>
      <c r="D2995" t="s">
        <v>95</v>
      </c>
      <c r="E2995" t="s">
        <v>11556</v>
      </c>
      <c r="F2995" t="s">
        <v>4196</v>
      </c>
      <c r="G2995" t="s">
        <v>71</v>
      </c>
      <c r="H2995" t="s">
        <v>136</v>
      </c>
      <c r="I2995" t="s">
        <v>22</v>
      </c>
      <c r="J2995" t="s">
        <v>131</v>
      </c>
      <c r="K2995" t="s">
        <v>11557</v>
      </c>
      <c r="L2995" t="s">
        <v>11558</v>
      </c>
      <c r="M2995">
        <v>0.36388888800000002</v>
      </c>
      <c r="N2995">
        <v>0</v>
      </c>
      <c r="O2995">
        <v>198</v>
      </c>
      <c r="P2995">
        <v>0</v>
      </c>
      <c r="Q2995">
        <v>0</v>
      </c>
      <c r="R2995">
        <v>0</v>
      </c>
      <c r="S2995">
        <v>72.05</v>
      </c>
      <c r="T2995">
        <v>0</v>
      </c>
      <c r="U2995">
        <v>0</v>
      </c>
    </row>
    <row r="2996" spans="1:21" x14ac:dyDescent="0.25">
      <c r="A2996" t="s">
        <v>11559</v>
      </c>
      <c r="B2996">
        <v>1</v>
      </c>
      <c r="C2996" t="s">
        <v>78</v>
      </c>
      <c r="D2996" t="s">
        <v>105</v>
      </c>
      <c r="E2996" t="s">
        <v>11560</v>
      </c>
      <c r="F2996" t="s">
        <v>231</v>
      </c>
      <c r="G2996" t="s">
        <v>71</v>
      </c>
      <c r="H2996" t="s">
        <v>136</v>
      </c>
      <c r="I2996" t="s">
        <v>22</v>
      </c>
      <c r="J2996" t="s">
        <v>131</v>
      </c>
      <c r="K2996" t="s">
        <v>11561</v>
      </c>
      <c r="L2996" t="s">
        <v>11562</v>
      </c>
      <c r="M2996">
        <v>16.656111111000001</v>
      </c>
      <c r="N2996">
        <v>0</v>
      </c>
      <c r="O2996">
        <v>1</v>
      </c>
      <c r="P2996">
        <v>0</v>
      </c>
      <c r="Q2996">
        <v>0</v>
      </c>
      <c r="R2996">
        <v>0</v>
      </c>
      <c r="S2996">
        <v>16.656110999999999</v>
      </c>
      <c r="T2996">
        <v>0</v>
      </c>
      <c r="U2996">
        <v>0</v>
      </c>
    </row>
    <row r="2997" spans="1:21" x14ac:dyDescent="0.25">
      <c r="A2997" t="s">
        <v>11563</v>
      </c>
      <c r="B2997">
        <v>1</v>
      </c>
      <c r="C2997" t="s">
        <v>78</v>
      </c>
      <c r="D2997" t="s">
        <v>80</v>
      </c>
      <c r="E2997" t="s">
        <v>11564</v>
      </c>
      <c r="F2997" t="s">
        <v>934</v>
      </c>
      <c r="G2997" t="s">
        <v>71</v>
      </c>
      <c r="H2997" t="s">
        <v>136</v>
      </c>
      <c r="I2997" t="s">
        <v>22</v>
      </c>
      <c r="J2997" t="s">
        <v>131</v>
      </c>
      <c r="K2997" t="s">
        <v>11565</v>
      </c>
      <c r="L2997" t="s">
        <v>11566</v>
      </c>
      <c r="M2997">
        <v>1.3205555550000001</v>
      </c>
      <c r="N2997">
        <v>0</v>
      </c>
      <c r="O2997">
        <v>14</v>
      </c>
      <c r="P2997">
        <v>0</v>
      </c>
      <c r="Q2997">
        <v>0</v>
      </c>
      <c r="R2997">
        <v>0</v>
      </c>
      <c r="S2997">
        <v>18.487777999999999</v>
      </c>
      <c r="T2997">
        <v>0</v>
      </c>
      <c r="U2997">
        <v>0</v>
      </c>
    </row>
    <row r="2998" spans="1:21" x14ac:dyDescent="0.25">
      <c r="A2998" t="s">
        <v>11567</v>
      </c>
      <c r="B2998">
        <v>1</v>
      </c>
      <c r="C2998" t="s">
        <v>79</v>
      </c>
      <c r="D2998" t="s">
        <v>114</v>
      </c>
      <c r="E2998" t="s">
        <v>11568</v>
      </c>
      <c r="F2998" t="s">
        <v>921</v>
      </c>
      <c r="G2998" t="s">
        <v>71</v>
      </c>
      <c r="H2998" t="s">
        <v>136</v>
      </c>
      <c r="I2998" t="s">
        <v>22</v>
      </c>
      <c r="J2998" t="s">
        <v>131</v>
      </c>
      <c r="K2998" t="s">
        <v>11569</v>
      </c>
      <c r="L2998" t="s">
        <v>11570</v>
      </c>
      <c r="M2998">
        <v>0.91249999999999998</v>
      </c>
      <c r="N2998">
        <v>0</v>
      </c>
      <c r="O2998">
        <v>65</v>
      </c>
      <c r="P2998">
        <v>0</v>
      </c>
      <c r="Q2998">
        <v>0</v>
      </c>
      <c r="R2998">
        <v>0</v>
      </c>
      <c r="S2998">
        <v>59.3125</v>
      </c>
      <c r="T2998">
        <v>0</v>
      </c>
      <c r="U2998">
        <v>0</v>
      </c>
    </row>
    <row r="2999" spans="1:21" x14ac:dyDescent="0.25">
      <c r="A2999" t="s">
        <v>11571</v>
      </c>
      <c r="B2999">
        <v>1</v>
      </c>
      <c r="C2999" t="s">
        <v>79</v>
      </c>
      <c r="D2999" t="s">
        <v>114</v>
      </c>
      <c r="E2999" t="s">
        <v>11572</v>
      </c>
      <c r="F2999" t="s">
        <v>231</v>
      </c>
      <c r="G2999" t="s">
        <v>71</v>
      </c>
      <c r="H2999" t="s">
        <v>136</v>
      </c>
      <c r="I2999" t="s">
        <v>22</v>
      </c>
      <c r="J2999" t="s">
        <v>131</v>
      </c>
      <c r="K2999" t="s">
        <v>11573</v>
      </c>
      <c r="L2999" t="s">
        <v>11574</v>
      </c>
      <c r="M2999">
        <v>0.98888888799999997</v>
      </c>
      <c r="N2999">
        <v>0</v>
      </c>
      <c r="O2999">
        <v>1</v>
      </c>
      <c r="P2999">
        <v>0</v>
      </c>
      <c r="Q2999">
        <v>0</v>
      </c>
      <c r="R2999">
        <v>0</v>
      </c>
      <c r="S2999">
        <v>0.98888900000000002</v>
      </c>
      <c r="T2999">
        <v>0</v>
      </c>
      <c r="U2999">
        <v>0</v>
      </c>
    </row>
    <row r="3000" spans="1:21" x14ac:dyDescent="0.25">
      <c r="A3000" t="s">
        <v>11575</v>
      </c>
      <c r="B3000">
        <v>1</v>
      </c>
      <c r="C3000" t="s">
        <v>79</v>
      </c>
      <c r="D3000" t="s">
        <v>114</v>
      </c>
      <c r="E3000" t="s">
        <v>11576</v>
      </c>
      <c r="F3000" t="s">
        <v>313</v>
      </c>
      <c r="G3000" t="s">
        <v>71</v>
      </c>
      <c r="H3000" t="s">
        <v>136</v>
      </c>
      <c r="I3000" t="s">
        <v>22</v>
      </c>
      <c r="J3000" t="s">
        <v>131</v>
      </c>
      <c r="K3000" t="s">
        <v>11577</v>
      </c>
      <c r="L3000" t="s">
        <v>11578</v>
      </c>
      <c r="M3000">
        <v>0.54083333300000003</v>
      </c>
      <c r="N3000">
        <v>0</v>
      </c>
      <c r="O3000">
        <v>91</v>
      </c>
      <c r="P3000">
        <v>0</v>
      </c>
      <c r="Q3000">
        <v>0</v>
      </c>
      <c r="R3000">
        <v>0</v>
      </c>
      <c r="S3000">
        <v>49.215833000000003</v>
      </c>
      <c r="T3000">
        <v>0</v>
      </c>
      <c r="U3000">
        <v>0</v>
      </c>
    </row>
    <row r="3001" spans="1:21" x14ac:dyDescent="0.25">
      <c r="A3001" t="s">
        <v>11579</v>
      </c>
      <c r="B3001">
        <v>1</v>
      </c>
      <c r="C3001" t="s">
        <v>78</v>
      </c>
      <c r="D3001" t="s">
        <v>94</v>
      </c>
      <c r="E3001" t="s">
        <v>11580</v>
      </c>
      <c r="F3001" t="s">
        <v>934</v>
      </c>
      <c r="G3001" t="s">
        <v>71</v>
      </c>
      <c r="H3001" t="s">
        <v>136</v>
      </c>
      <c r="I3001" t="s">
        <v>22</v>
      </c>
      <c r="J3001" t="s">
        <v>131</v>
      </c>
      <c r="K3001" t="s">
        <v>11581</v>
      </c>
      <c r="L3001" t="s">
        <v>11582</v>
      </c>
      <c r="M3001">
        <v>1.2733333330000001</v>
      </c>
      <c r="N3001">
        <v>0</v>
      </c>
      <c r="O3001">
        <v>2</v>
      </c>
      <c r="P3001">
        <v>0</v>
      </c>
      <c r="Q3001">
        <v>0</v>
      </c>
      <c r="R3001">
        <v>0</v>
      </c>
      <c r="S3001">
        <v>2.5466669999999998</v>
      </c>
      <c r="T3001">
        <v>0</v>
      </c>
      <c r="U3001">
        <v>0</v>
      </c>
    </row>
    <row r="3002" spans="1:21" x14ac:dyDescent="0.25">
      <c r="A3002" t="s">
        <v>11583</v>
      </c>
      <c r="B3002">
        <v>1</v>
      </c>
      <c r="C3002" t="s">
        <v>78</v>
      </c>
      <c r="D3002" t="s">
        <v>95</v>
      </c>
      <c r="E3002" t="s">
        <v>11584</v>
      </c>
      <c r="F3002" t="s">
        <v>934</v>
      </c>
      <c r="G3002" t="s">
        <v>71</v>
      </c>
      <c r="H3002" t="s">
        <v>136</v>
      </c>
      <c r="I3002" t="s">
        <v>22</v>
      </c>
      <c r="J3002" t="s">
        <v>131</v>
      </c>
      <c r="K3002" t="s">
        <v>11585</v>
      </c>
      <c r="L3002" t="s">
        <v>11586</v>
      </c>
      <c r="M3002">
        <v>2.5947222220000001</v>
      </c>
      <c r="N3002">
        <v>0</v>
      </c>
      <c r="O3002">
        <v>1</v>
      </c>
      <c r="P3002">
        <v>0</v>
      </c>
      <c r="Q3002">
        <v>0</v>
      </c>
      <c r="R3002">
        <v>0</v>
      </c>
      <c r="S3002">
        <v>2.594722</v>
      </c>
      <c r="T3002">
        <v>0</v>
      </c>
      <c r="U3002">
        <v>0</v>
      </c>
    </row>
    <row r="3003" spans="1:21" x14ac:dyDescent="0.25">
      <c r="A3003" t="s">
        <v>11587</v>
      </c>
      <c r="B3003">
        <v>1</v>
      </c>
      <c r="C3003" t="s">
        <v>78</v>
      </c>
      <c r="D3003" t="s">
        <v>94</v>
      </c>
      <c r="E3003" t="s">
        <v>11588</v>
      </c>
      <c r="F3003" t="s">
        <v>934</v>
      </c>
      <c r="G3003" t="s">
        <v>71</v>
      </c>
      <c r="H3003" t="s">
        <v>136</v>
      </c>
      <c r="I3003" t="s">
        <v>22</v>
      </c>
      <c r="J3003" t="s">
        <v>131</v>
      </c>
      <c r="K3003" t="s">
        <v>11589</v>
      </c>
      <c r="L3003" t="s">
        <v>11590</v>
      </c>
      <c r="M3003">
        <v>5.1902777770000004</v>
      </c>
      <c r="N3003">
        <v>0</v>
      </c>
      <c r="O3003">
        <v>1</v>
      </c>
      <c r="P3003">
        <v>0</v>
      </c>
      <c r="Q3003">
        <v>0</v>
      </c>
      <c r="R3003">
        <v>0</v>
      </c>
      <c r="S3003">
        <v>5.1902780000000002</v>
      </c>
      <c r="T3003">
        <v>0</v>
      </c>
      <c r="U3003">
        <v>0</v>
      </c>
    </row>
    <row r="3004" spans="1:21" x14ac:dyDescent="0.25">
      <c r="A3004" t="s">
        <v>11591</v>
      </c>
      <c r="B3004">
        <v>1</v>
      </c>
      <c r="C3004" t="s">
        <v>78</v>
      </c>
      <c r="D3004" t="s">
        <v>94</v>
      </c>
      <c r="E3004" t="s">
        <v>11588</v>
      </c>
      <c r="F3004" t="s">
        <v>231</v>
      </c>
      <c r="G3004" t="s">
        <v>71</v>
      </c>
      <c r="H3004" t="s">
        <v>136</v>
      </c>
      <c r="I3004" t="s">
        <v>22</v>
      </c>
      <c r="J3004" t="s">
        <v>131</v>
      </c>
      <c r="K3004" t="s">
        <v>11592</v>
      </c>
      <c r="L3004" t="s">
        <v>11593</v>
      </c>
      <c r="M3004">
        <v>7.3002777769999998</v>
      </c>
      <c r="N3004">
        <v>0</v>
      </c>
      <c r="O3004">
        <v>1</v>
      </c>
      <c r="P3004">
        <v>0</v>
      </c>
      <c r="Q3004">
        <v>0</v>
      </c>
      <c r="R3004">
        <v>0</v>
      </c>
      <c r="S3004">
        <v>7.3002779999999996</v>
      </c>
      <c r="T3004">
        <v>0</v>
      </c>
      <c r="U3004">
        <v>0</v>
      </c>
    </row>
    <row r="3005" spans="1:21" x14ac:dyDescent="0.25">
      <c r="A3005" t="s">
        <v>11594</v>
      </c>
      <c r="B3005">
        <v>1</v>
      </c>
      <c r="C3005" t="s">
        <v>78</v>
      </c>
      <c r="D3005" t="s">
        <v>97</v>
      </c>
      <c r="E3005" t="s">
        <v>11595</v>
      </c>
      <c r="F3005" t="s">
        <v>296</v>
      </c>
      <c r="G3005" t="s">
        <v>71</v>
      </c>
      <c r="H3005" t="s">
        <v>136</v>
      </c>
      <c r="I3005" t="s">
        <v>22</v>
      </c>
      <c r="J3005" t="s">
        <v>221</v>
      </c>
      <c r="K3005" t="s">
        <v>11596</v>
      </c>
      <c r="L3005" t="s">
        <v>11245</v>
      </c>
      <c r="M3005">
        <v>6</v>
      </c>
      <c r="N3005">
        <v>0</v>
      </c>
      <c r="O3005">
        <v>310</v>
      </c>
      <c r="P3005">
        <v>0</v>
      </c>
      <c r="Q3005">
        <v>0</v>
      </c>
      <c r="R3005">
        <v>0</v>
      </c>
      <c r="S3005">
        <v>1860</v>
      </c>
      <c r="T3005">
        <v>0</v>
      </c>
      <c r="U3005">
        <v>0</v>
      </c>
    </row>
    <row r="3006" spans="1:21" x14ac:dyDescent="0.25">
      <c r="A3006" t="s">
        <v>11597</v>
      </c>
      <c r="B3006">
        <v>1</v>
      </c>
      <c r="C3006" t="s">
        <v>78</v>
      </c>
      <c r="D3006" t="s">
        <v>97</v>
      </c>
      <c r="E3006" t="s">
        <v>11598</v>
      </c>
      <c r="F3006" t="s">
        <v>231</v>
      </c>
      <c r="G3006" t="s">
        <v>71</v>
      </c>
      <c r="H3006" t="s">
        <v>136</v>
      </c>
      <c r="I3006" t="s">
        <v>22</v>
      </c>
      <c r="J3006" t="s">
        <v>131</v>
      </c>
      <c r="K3006" t="s">
        <v>11599</v>
      </c>
      <c r="L3006" t="s">
        <v>11600</v>
      </c>
      <c r="M3006">
        <v>2.344166666</v>
      </c>
      <c r="N3006">
        <v>0</v>
      </c>
      <c r="O3006">
        <v>1</v>
      </c>
      <c r="P3006">
        <v>0</v>
      </c>
      <c r="Q3006">
        <v>0</v>
      </c>
      <c r="R3006">
        <v>0</v>
      </c>
      <c r="S3006">
        <v>2.3441670000000001</v>
      </c>
      <c r="T3006">
        <v>0</v>
      </c>
      <c r="U3006">
        <v>0</v>
      </c>
    </row>
    <row r="3007" spans="1:21" x14ac:dyDescent="0.25">
      <c r="A3007" t="s">
        <v>11601</v>
      </c>
      <c r="B3007">
        <v>1</v>
      </c>
      <c r="C3007" t="s">
        <v>78</v>
      </c>
      <c r="D3007" t="s">
        <v>97</v>
      </c>
      <c r="E3007" t="s">
        <v>11602</v>
      </c>
      <c r="F3007" t="s">
        <v>313</v>
      </c>
      <c r="G3007" t="s">
        <v>71</v>
      </c>
      <c r="H3007" t="s">
        <v>136</v>
      </c>
      <c r="I3007" t="s">
        <v>22</v>
      </c>
      <c r="J3007" t="s">
        <v>131</v>
      </c>
      <c r="K3007" t="s">
        <v>11603</v>
      </c>
      <c r="L3007" t="s">
        <v>11604</v>
      </c>
      <c r="M3007">
        <v>1.753055555</v>
      </c>
      <c r="N3007">
        <v>0</v>
      </c>
      <c r="O3007">
        <v>90</v>
      </c>
      <c r="P3007">
        <v>0</v>
      </c>
      <c r="Q3007">
        <v>0</v>
      </c>
      <c r="R3007">
        <v>0</v>
      </c>
      <c r="S3007">
        <v>157.77500000000001</v>
      </c>
      <c r="T3007">
        <v>0</v>
      </c>
      <c r="U3007">
        <v>0</v>
      </c>
    </row>
    <row r="3008" spans="1:21" x14ac:dyDescent="0.25">
      <c r="A3008" t="s">
        <v>11605</v>
      </c>
      <c r="B3008">
        <v>1</v>
      </c>
      <c r="C3008" t="s">
        <v>78</v>
      </c>
      <c r="D3008" t="s">
        <v>97</v>
      </c>
      <c r="E3008" t="s">
        <v>11606</v>
      </c>
      <c r="F3008" t="s">
        <v>296</v>
      </c>
      <c r="G3008" t="s">
        <v>71</v>
      </c>
      <c r="H3008" t="s">
        <v>136</v>
      </c>
      <c r="I3008" t="s">
        <v>22</v>
      </c>
      <c r="J3008" t="s">
        <v>221</v>
      </c>
      <c r="K3008" t="s">
        <v>11607</v>
      </c>
      <c r="L3008" t="s">
        <v>11608</v>
      </c>
      <c r="M3008">
        <v>4.1258333330000001</v>
      </c>
      <c r="N3008">
        <v>0</v>
      </c>
      <c r="O3008">
        <v>84</v>
      </c>
      <c r="P3008">
        <v>0</v>
      </c>
      <c r="Q3008">
        <v>0</v>
      </c>
      <c r="R3008">
        <v>0</v>
      </c>
      <c r="S3008">
        <v>346.57</v>
      </c>
      <c r="T3008">
        <v>0</v>
      </c>
      <c r="U3008">
        <v>0</v>
      </c>
    </row>
    <row r="3009" spans="1:21" x14ac:dyDescent="0.25">
      <c r="A3009" t="s">
        <v>11609</v>
      </c>
      <c r="B3009">
        <v>1</v>
      </c>
      <c r="C3009" t="s">
        <v>78</v>
      </c>
      <c r="D3009" t="s">
        <v>97</v>
      </c>
      <c r="E3009" t="s">
        <v>11610</v>
      </c>
      <c r="F3009" t="s">
        <v>416</v>
      </c>
      <c r="G3009" t="s">
        <v>71</v>
      </c>
      <c r="H3009" t="s">
        <v>136</v>
      </c>
      <c r="I3009" t="s">
        <v>22</v>
      </c>
      <c r="J3009" t="s">
        <v>131</v>
      </c>
      <c r="K3009" t="s">
        <v>11611</v>
      </c>
      <c r="L3009" t="s">
        <v>11612</v>
      </c>
      <c r="M3009">
        <v>2.0605555550000001</v>
      </c>
      <c r="N3009">
        <v>0</v>
      </c>
      <c r="O3009">
        <v>52</v>
      </c>
      <c r="P3009">
        <v>0</v>
      </c>
      <c r="Q3009">
        <v>9</v>
      </c>
      <c r="R3009">
        <v>0</v>
      </c>
      <c r="S3009">
        <v>107.148889</v>
      </c>
      <c r="T3009">
        <v>0</v>
      </c>
      <c r="U3009">
        <v>18.545000000000002</v>
      </c>
    </row>
    <row r="3010" spans="1:21" x14ac:dyDescent="0.25">
      <c r="A3010" t="s">
        <v>11613</v>
      </c>
      <c r="B3010">
        <v>1</v>
      </c>
      <c r="C3010" t="s">
        <v>78</v>
      </c>
      <c r="D3010" t="s">
        <v>94</v>
      </c>
      <c r="E3010" t="s">
        <v>11614</v>
      </c>
      <c r="F3010" t="s">
        <v>231</v>
      </c>
      <c r="G3010" t="s">
        <v>71</v>
      </c>
      <c r="H3010" t="s">
        <v>136</v>
      </c>
      <c r="I3010" t="s">
        <v>22</v>
      </c>
      <c r="J3010" t="s">
        <v>131</v>
      </c>
      <c r="K3010" t="s">
        <v>11615</v>
      </c>
      <c r="L3010" t="s">
        <v>11616</v>
      </c>
      <c r="M3010">
        <v>2.236388888</v>
      </c>
      <c r="N3010">
        <v>0</v>
      </c>
      <c r="O3010">
        <v>1</v>
      </c>
      <c r="P3010">
        <v>0</v>
      </c>
      <c r="Q3010">
        <v>0</v>
      </c>
      <c r="R3010">
        <v>0</v>
      </c>
      <c r="S3010">
        <v>2.236389</v>
      </c>
      <c r="T3010">
        <v>0</v>
      </c>
      <c r="U3010">
        <v>0</v>
      </c>
    </row>
    <row r="3011" spans="1:21" x14ac:dyDescent="0.25">
      <c r="A3011" t="s">
        <v>11617</v>
      </c>
      <c r="B3011">
        <v>1</v>
      </c>
      <c r="C3011" t="s">
        <v>78</v>
      </c>
      <c r="D3011" t="s">
        <v>97</v>
      </c>
      <c r="E3011" t="s">
        <v>11618</v>
      </c>
      <c r="F3011" t="s">
        <v>313</v>
      </c>
      <c r="G3011" t="s">
        <v>71</v>
      </c>
      <c r="H3011" t="s">
        <v>136</v>
      </c>
      <c r="I3011" t="s">
        <v>22</v>
      </c>
      <c r="J3011" t="s">
        <v>131</v>
      </c>
      <c r="K3011" t="s">
        <v>11619</v>
      </c>
      <c r="L3011" t="s">
        <v>11620</v>
      </c>
      <c r="M3011">
        <v>0.99555555500000004</v>
      </c>
      <c r="N3011">
        <v>0</v>
      </c>
      <c r="O3011">
        <v>141</v>
      </c>
      <c r="P3011">
        <v>0</v>
      </c>
      <c r="Q3011">
        <v>0</v>
      </c>
      <c r="R3011">
        <v>0</v>
      </c>
      <c r="S3011">
        <v>140.373333</v>
      </c>
      <c r="T3011">
        <v>0</v>
      </c>
      <c r="U3011">
        <v>0</v>
      </c>
    </row>
    <row r="3012" spans="1:21" x14ac:dyDescent="0.25">
      <c r="A3012" t="s">
        <v>11621</v>
      </c>
      <c r="B3012">
        <v>1</v>
      </c>
      <c r="C3012" t="s">
        <v>79</v>
      </c>
      <c r="D3012" t="s">
        <v>123</v>
      </c>
      <c r="E3012" t="s">
        <v>11622</v>
      </c>
      <c r="F3012" t="s">
        <v>231</v>
      </c>
      <c r="G3012" t="s">
        <v>71</v>
      </c>
      <c r="H3012" t="s">
        <v>136</v>
      </c>
      <c r="I3012" t="s">
        <v>22</v>
      </c>
      <c r="J3012" t="s">
        <v>131</v>
      </c>
      <c r="K3012" t="s">
        <v>11623</v>
      </c>
      <c r="L3012" t="s">
        <v>11624</v>
      </c>
      <c r="M3012">
        <v>0.96888888799999995</v>
      </c>
      <c r="N3012">
        <v>0</v>
      </c>
      <c r="O3012">
        <v>1</v>
      </c>
      <c r="P3012">
        <v>0</v>
      </c>
      <c r="Q3012">
        <v>0</v>
      </c>
      <c r="R3012">
        <v>0</v>
      </c>
      <c r="S3012">
        <v>0.968889</v>
      </c>
      <c r="T3012">
        <v>0</v>
      </c>
      <c r="U3012">
        <v>0</v>
      </c>
    </row>
    <row r="3013" spans="1:21" x14ac:dyDescent="0.25">
      <c r="A3013" t="s">
        <v>11625</v>
      </c>
      <c r="B3013">
        <v>1</v>
      </c>
      <c r="C3013" t="s">
        <v>79</v>
      </c>
      <c r="D3013" t="s">
        <v>124</v>
      </c>
      <c r="E3013" t="s">
        <v>11626</v>
      </c>
      <c r="F3013" t="s">
        <v>231</v>
      </c>
      <c r="G3013" t="s">
        <v>71</v>
      </c>
      <c r="H3013" t="s">
        <v>136</v>
      </c>
      <c r="I3013" t="s">
        <v>22</v>
      </c>
      <c r="J3013" t="s">
        <v>131</v>
      </c>
      <c r="K3013" t="s">
        <v>11627</v>
      </c>
      <c r="L3013" t="s">
        <v>11628</v>
      </c>
      <c r="M3013">
        <v>1.1330555550000001</v>
      </c>
      <c r="N3013">
        <v>0</v>
      </c>
      <c r="O3013">
        <v>2</v>
      </c>
      <c r="P3013">
        <v>0</v>
      </c>
      <c r="Q3013">
        <v>0</v>
      </c>
      <c r="R3013">
        <v>0</v>
      </c>
      <c r="S3013">
        <v>2.266111</v>
      </c>
      <c r="T3013">
        <v>0</v>
      </c>
      <c r="U3013">
        <v>0</v>
      </c>
    </row>
    <row r="3014" spans="1:21" x14ac:dyDescent="0.25">
      <c r="A3014" t="s">
        <v>11629</v>
      </c>
      <c r="B3014">
        <v>1</v>
      </c>
      <c r="C3014" t="s">
        <v>78</v>
      </c>
      <c r="D3014" t="s">
        <v>97</v>
      </c>
      <c r="E3014" t="s">
        <v>11630</v>
      </c>
      <c r="F3014" t="s">
        <v>296</v>
      </c>
      <c r="G3014" t="s">
        <v>71</v>
      </c>
      <c r="H3014" t="s">
        <v>136</v>
      </c>
      <c r="I3014" t="s">
        <v>22</v>
      </c>
      <c r="J3014" t="s">
        <v>221</v>
      </c>
      <c r="K3014" t="s">
        <v>11631</v>
      </c>
      <c r="L3014" t="s">
        <v>11632</v>
      </c>
      <c r="M3014">
        <v>1.538604444</v>
      </c>
      <c r="N3014">
        <v>0</v>
      </c>
      <c r="O3014">
        <v>105</v>
      </c>
      <c r="P3014">
        <v>0</v>
      </c>
      <c r="Q3014">
        <v>0</v>
      </c>
      <c r="R3014">
        <v>0</v>
      </c>
      <c r="S3014">
        <v>161.55346700000001</v>
      </c>
      <c r="T3014">
        <v>0</v>
      </c>
      <c r="U3014">
        <v>0</v>
      </c>
    </row>
    <row r="3015" spans="1:21" x14ac:dyDescent="0.25">
      <c r="A3015" t="s">
        <v>11633</v>
      </c>
      <c r="B3015">
        <v>1</v>
      </c>
      <c r="C3015" t="s">
        <v>78</v>
      </c>
      <c r="D3015" t="s">
        <v>97</v>
      </c>
      <c r="E3015" t="s">
        <v>11630</v>
      </c>
      <c r="F3015" t="s">
        <v>296</v>
      </c>
      <c r="G3015" t="s">
        <v>71</v>
      </c>
      <c r="H3015" t="s">
        <v>136</v>
      </c>
      <c r="I3015" t="s">
        <v>22</v>
      </c>
      <c r="J3015" t="s">
        <v>221</v>
      </c>
      <c r="K3015" t="s">
        <v>11634</v>
      </c>
      <c r="L3015" t="s">
        <v>11635</v>
      </c>
      <c r="M3015">
        <v>2.1891666660000002</v>
      </c>
      <c r="N3015">
        <v>0</v>
      </c>
      <c r="O3015">
        <v>105</v>
      </c>
      <c r="P3015">
        <v>0</v>
      </c>
      <c r="Q3015">
        <v>0</v>
      </c>
      <c r="R3015">
        <v>0</v>
      </c>
      <c r="S3015">
        <v>229.86250000000001</v>
      </c>
      <c r="T3015">
        <v>0</v>
      </c>
      <c r="U3015">
        <v>0</v>
      </c>
    </row>
    <row r="3016" spans="1:21" x14ac:dyDescent="0.25">
      <c r="A3016" t="s">
        <v>11636</v>
      </c>
      <c r="B3016">
        <v>1</v>
      </c>
      <c r="C3016" t="s">
        <v>78</v>
      </c>
      <c r="D3016" t="s">
        <v>97</v>
      </c>
      <c r="E3016" t="s">
        <v>11637</v>
      </c>
      <c r="F3016" t="s">
        <v>296</v>
      </c>
      <c r="G3016" t="s">
        <v>72</v>
      </c>
      <c r="H3016" t="s">
        <v>136</v>
      </c>
      <c r="I3016" t="s">
        <v>22</v>
      </c>
      <c r="J3016" t="s">
        <v>221</v>
      </c>
      <c r="K3016" t="s">
        <v>11638</v>
      </c>
      <c r="L3016" t="s">
        <v>11639</v>
      </c>
      <c r="M3016">
        <v>3.8963888880000002</v>
      </c>
      <c r="N3016">
        <v>0</v>
      </c>
      <c r="O3016">
        <v>0</v>
      </c>
      <c r="P3016">
        <v>10</v>
      </c>
      <c r="Q3016">
        <v>218</v>
      </c>
      <c r="R3016">
        <v>0</v>
      </c>
      <c r="S3016">
        <v>0</v>
      </c>
      <c r="T3016">
        <v>38.963889000000002</v>
      </c>
      <c r="U3016">
        <v>849.412778</v>
      </c>
    </row>
    <row r="3017" spans="1:21" x14ac:dyDescent="0.25">
      <c r="A3017" t="s">
        <v>11640</v>
      </c>
      <c r="B3017">
        <v>1</v>
      </c>
      <c r="C3017" t="s">
        <v>78</v>
      </c>
      <c r="D3017" t="s">
        <v>97</v>
      </c>
      <c r="E3017" t="s">
        <v>11641</v>
      </c>
      <c r="F3017" t="s">
        <v>296</v>
      </c>
      <c r="G3017" t="s">
        <v>71</v>
      </c>
      <c r="H3017" t="s">
        <v>136</v>
      </c>
      <c r="I3017" t="s">
        <v>22</v>
      </c>
      <c r="J3017" t="s">
        <v>221</v>
      </c>
      <c r="K3017" t="s">
        <v>4509</v>
      </c>
      <c r="L3017" t="s">
        <v>11642</v>
      </c>
      <c r="M3017">
        <v>5.1838888880000003</v>
      </c>
      <c r="N3017">
        <v>0</v>
      </c>
      <c r="O3017">
        <v>18</v>
      </c>
      <c r="P3017">
        <v>0</v>
      </c>
      <c r="Q3017">
        <v>0</v>
      </c>
      <c r="R3017">
        <v>0</v>
      </c>
      <c r="S3017">
        <v>93.31</v>
      </c>
      <c r="T3017">
        <v>0</v>
      </c>
      <c r="U3017">
        <v>0</v>
      </c>
    </row>
    <row r="3018" spans="1:21" x14ac:dyDescent="0.25">
      <c r="A3018" t="s">
        <v>11643</v>
      </c>
      <c r="B3018">
        <v>1</v>
      </c>
      <c r="C3018" t="s">
        <v>78</v>
      </c>
      <c r="D3018" t="s">
        <v>97</v>
      </c>
      <c r="E3018" t="s">
        <v>11644</v>
      </c>
      <c r="F3018" t="s">
        <v>313</v>
      </c>
      <c r="G3018" t="s">
        <v>71</v>
      </c>
      <c r="H3018" t="s">
        <v>136</v>
      </c>
      <c r="I3018" t="s">
        <v>22</v>
      </c>
      <c r="J3018" t="s">
        <v>131</v>
      </c>
      <c r="K3018" t="s">
        <v>11645</v>
      </c>
      <c r="L3018" t="s">
        <v>11646</v>
      </c>
      <c r="M3018">
        <v>2.6463888880000002</v>
      </c>
      <c r="N3018">
        <v>0</v>
      </c>
      <c r="O3018">
        <v>58</v>
      </c>
      <c r="P3018">
        <v>0</v>
      </c>
      <c r="Q3018">
        <v>0</v>
      </c>
      <c r="R3018">
        <v>0</v>
      </c>
      <c r="S3018">
        <v>153.490556</v>
      </c>
      <c r="T3018">
        <v>0</v>
      </c>
      <c r="U3018">
        <v>0</v>
      </c>
    </row>
    <row r="3019" spans="1:21" x14ac:dyDescent="0.25">
      <c r="A3019" t="s">
        <v>11647</v>
      </c>
      <c r="B3019">
        <v>1</v>
      </c>
      <c r="C3019" t="s">
        <v>78</v>
      </c>
      <c r="D3019" t="s">
        <v>94</v>
      </c>
      <c r="E3019" t="s">
        <v>11188</v>
      </c>
      <c r="F3019" t="s">
        <v>231</v>
      </c>
      <c r="G3019" t="s">
        <v>71</v>
      </c>
      <c r="H3019" t="s">
        <v>136</v>
      </c>
      <c r="I3019" t="s">
        <v>22</v>
      </c>
      <c r="J3019" t="s">
        <v>131</v>
      </c>
      <c r="K3019" t="s">
        <v>11648</v>
      </c>
      <c r="L3019" t="s">
        <v>11649</v>
      </c>
      <c r="M3019">
        <v>4.3294444439999999</v>
      </c>
      <c r="N3019">
        <v>0</v>
      </c>
      <c r="O3019">
        <v>1</v>
      </c>
      <c r="P3019">
        <v>0</v>
      </c>
      <c r="Q3019">
        <v>0</v>
      </c>
      <c r="R3019">
        <v>0</v>
      </c>
      <c r="S3019">
        <v>4.3294439999999996</v>
      </c>
      <c r="T3019">
        <v>0</v>
      </c>
      <c r="U3019">
        <v>0</v>
      </c>
    </row>
    <row r="3020" spans="1:21" x14ac:dyDescent="0.25">
      <c r="A3020" t="s">
        <v>11650</v>
      </c>
      <c r="B3020">
        <v>1</v>
      </c>
      <c r="C3020" t="s">
        <v>78</v>
      </c>
      <c r="D3020" t="s">
        <v>97</v>
      </c>
      <c r="E3020" t="s">
        <v>11651</v>
      </c>
      <c r="F3020" t="s">
        <v>296</v>
      </c>
      <c r="G3020" t="s">
        <v>72</v>
      </c>
      <c r="H3020" t="s">
        <v>136</v>
      </c>
      <c r="I3020" t="s">
        <v>22</v>
      </c>
      <c r="J3020" t="s">
        <v>221</v>
      </c>
      <c r="K3020" t="s">
        <v>11652</v>
      </c>
      <c r="L3020" t="s">
        <v>11653</v>
      </c>
      <c r="M3020">
        <v>1.774416666</v>
      </c>
      <c r="N3020">
        <v>2</v>
      </c>
      <c r="O3020">
        <v>781</v>
      </c>
      <c r="P3020">
        <v>0</v>
      </c>
      <c r="Q3020">
        <v>53</v>
      </c>
      <c r="R3020">
        <v>3.5488330000000001</v>
      </c>
      <c r="S3020">
        <v>1385.819416</v>
      </c>
      <c r="T3020">
        <v>0</v>
      </c>
      <c r="U3020">
        <v>94.044083000000001</v>
      </c>
    </row>
    <row r="3021" spans="1:21" x14ac:dyDescent="0.25">
      <c r="A3021" t="s">
        <v>11654</v>
      </c>
      <c r="B3021">
        <v>1</v>
      </c>
      <c r="C3021" t="s">
        <v>78</v>
      </c>
      <c r="D3021" t="s">
        <v>90</v>
      </c>
      <c r="E3021" t="s">
        <v>11655</v>
      </c>
      <c r="F3021" t="s">
        <v>780</v>
      </c>
      <c r="G3021" t="s">
        <v>71</v>
      </c>
      <c r="H3021" t="s">
        <v>136</v>
      </c>
      <c r="I3021" t="s">
        <v>22</v>
      </c>
      <c r="J3021" t="s">
        <v>131</v>
      </c>
      <c r="K3021" t="s">
        <v>11656</v>
      </c>
      <c r="L3021" t="s">
        <v>11657</v>
      </c>
      <c r="M3021">
        <v>3.770277777</v>
      </c>
      <c r="N3021">
        <v>0</v>
      </c>
      <c r="O3021">
        <v>27</v>
      </c>
      <c r="P3021">
        <v>0</v>
      </c>
      <c r="Q3021">
        <v>0</v>
      </c>
      <c r="R3021">
        <v>0</v>
      </c>
      <c r="S3021">
        <v>101.7975</v>
      </c>
      <c r="T3021">
        <v>0</v>
      </c>
      <c r="U3021">
        <v>0</v>
      </c>
    </row>
    <row r="3022" spans="1:21" x14ac:dyDescent="0.25">
      <c r="A3022" t="s">
        <v>11658</v>
      </c>
      <c r="B3022">
        <v>1</v>
      </c>
      <c r="C3022" t="s">
        <v>78</v>
      </c>
      <c r="D3022" t="s">
        <v>94</v>
      </c>
      <c r="E3022" t="s">
        <v>11659</v>
      </c>
      <c r="F3022" t="s">
        <v>231</v>
      </c>
      <c r="G3022" t="s">
        <v>71</v>
      </c>
      <c r="H3022" t="s">
        <v>136</v>
      </c>
      <c r="I3022" t="s">
        <v>22</v>
      </c>
      <c r="J3022" t="s">
        <v>131</v>
      </c>
      <c r="K3022" t="s">
        <v>11660</v>
      </c>
      <c r="L3022" t="s">
        <v>11661</v>
      </c>
      <c r="M3022">
        <v>1.236388888</v>
      </c>
      <c r="N3022">
        <v>0</v>
      </c>
      <c r="O3022">
        <v>1</v>
      </c>
      <c r="P3022">
        <v>0</v>
      </c>
      <c r="Q3022">
        <v>0</v>
      </c>
      <c r="R3022">
        <v>0</v>
      </c>
      <c r="S3022">
        <v>1.236389</v>
      </c>
      <c r="T3022">
        <v>0</v>
      </c>
      <c r="U3022">
        <v>0</v>
      </c>
    </row>
    <row r="3023" spans="1:21" x14ac:dyDescent="0.25">
      <c r="A3023" t="s">
        <v>11662</v>
      </c>
      <c r="B3023">
        <v>1</v>
      </c>
      <c r="C3023" t="s">
        <v>78</v>
      </c>
      <c r="D3023" t="s">
        <v>94</v>
      </c>
      <c r="E3023" t="s">
        <v>11663</v>
      </c>
      <c r="F3023" t="s">
        <v>847</v>
      </c>
      <c r="G3023" t="s">
        <v>71</v>
      </c>
      <c r="H3023" t="s">
        <v>136</v>
      </c>
      <c r="I3023" t="s">
        <v>22</v>
      </c>
      <c r="J3023" t="s">
        <v>131</v>
      </c>
      <c r="K3023" t="s">
        <v>11664</v>
      </c>
      <c r="L3023" t="s">
        <v>11665</v>
      </c>
      <c r="M3023">
        <v>7.6427777770000001</v>
      </c>
      <c r="N3023">
        <v>0</v>
      </c>
      <c r="O3023">
        <v>1</v>
      </c>
      <c r="P3023">
        <v>0</v>
      </c>
      <c r="Q3023">
        <v>0</v>
      </c>
      <c r="R3023">
        <v>0</v>
      </c>
      <c r="S3023">
        <v>7.6427779999999998</v>
      </c>
      <c r="T3023">
        <v>0</v>
      </c>
      <c r="U3023">
        <v>0</v>
      </c>
    </row>
    <row r="3024" spans="1:21" x14ac:dyDescent="0.25">
      <c r="A3024" t="s">
        <v>11666</v>
      </c>
      <c r="B3024">
        <v>1</v>
      </c>
      <c r="C3024" t="s">
        <v>79</v>
      </c>
      <c r="D3024" t="s">
        <v>124</v>
      </c>
      <c r="E3024" t="s">
        <v>11667</v>
      </c>
      <c r="F3024" t="s">
        <v>231</v>
      </c>
      <c r="G3024" t="s">
        <v>71</v>
      </c>
      <c r="H3024" t="s">
        <v>136</v>
      </c>
      <c r="I3024" t="s">
        <v>22</v>
      </c>
      <c r="J3024" t="s">
        <v>131</v>
      </c>
      <c r="K3024" t="s">
        <v>11668</v>
      </c>
      <c r="L3024" t="s">
        <v>11669</v>
      </c>
      <c r="M3024">
        <v>2.4480555549999998</v>
      </c>
      <c r="N3024">
        <v>0</v>
      </c>
      <c r="O3024">
        <v>3</v>
      </c>
      <c r="P3024">
        <v>0</v>
      </c>
      <c r="Q3024">
        <v>0</v>
      </c>
      <c r="R3024">
        <v>0</v>
      </c>
      <c r="S3024">
        <v>7.3441669999999997</v>
      </c>
      <c r="T3024">
        <v>0</v>
      </c>
      <c r="U3024">
        <v>0</v>
      </c>
    </row>
    <row r="3025" spans="1:21" x14ac:dyDescent="0.25">
      <c r="A3025" t="s">
        <v>11670</v>
      </c>
      <c r="B3025">
        <v>1</v>
      </c>
      <c r="C3025" t="s">
        <v>78</v>
      </c>
      <c r="D3025" t="s">
        <v>88</v>
      </c>
      <c r="E3025" t="s">
        <v>11671</v>
      </c>
      <c r="F3025" t="s">
        <v>921</v>
      </c>
      <c r="G3025" t="s">
        <v>71</v>
      </c>
      <c r="H3025" t="s">
        <v>136</v>
      </c>
      <c r="I3025" t="s">
        <v>22</v>
      </c>
      <c r="J3025" t="s">
        <v>131</v>
      </c>
      <c r="K3025" t="s">
        <v>11672</v>
      </c>
      <c r="L3025" t="s">
        <v>11673</v>
      </c>
      <c r="M3025">
        <v>1.588333333</v>
      </c>
      <c r="N3025">
        <v>0</v>
      </c>
      <c r="O3025">
        <v>980</v>
      </c>
      <c r="P3025">
        <v>0</v>
      </c>
      <c r="Q3025">
        <v>0</v>
      </c>
      <c r="R3025">
        <v>0</v>
      </c>
      <c r="S3025">
        <v>1556.5666659999999</v>
      </c>
      <c r="T3025">
        <v>0</v>
      </c>
      <c r="U3025">
        <v>0</v>
      </c>
    </row>
    <row r="3026" spans="1:21" x14ac:dyDescent="0.25">
      <c r="A3026" t="s">
        <v>11674</v>
      </c>
      <c r="B3026">
        <v>1</v>
      </c>
      <c r="C3026" t="s">
        <v>78</v>
      </c>
      <c r="D3026" t="s">
        <v>88</v>
      </c>
      <c r="E3026" t="s">
        <v>11671</v>
      </c>
      <c r="F3026" t="s">
        <v>313</v>
      </c>
      <c r="G3026" t="s">
        <v>71</v>
      </c>
      <c r="H3026" t="s">
        <v>136</v>
      </c>
      <c r="I3026" t="s">
        <v>22</v>
      </c>
      <c r="J3026" t="s">
        <v>131</v>
      </c>
      <c r="K3026" t="s">
        <v>11675</v>
      </c>
      <c r="L3026" t="s">
        <v>11676</v>
      </c>
      <c r="M3026">
        <v>5.3758333330000001</v>
      </c>
      <c r="N3026">
        <v>0</v>
      </c>
      <c r="O3026">
        <v>912</v>
      </c>
      <c r="P3026">
        <v>0</v>
      </c>
      <c r="Q3026">
        <v>0</v>
      </c>
      <c r="R3026">
        <v>0</v>
      </c>
      <c r="S3026">
        <v>4902.76</v>
      </c>
      <c r="T3026">
        <v>0</v>
      </c>
      <c r="U3026">
        <v>0</v>
      </c>
    </row>
    <row r="3027" spans="1:21" x14ac:dyDescent="0.25">
      <c r="A3027" t="s">
        <v>11677</v>
      </c>
      <c r="B3027">
        <v>1</v>
      </c>
      <c r="C3027" t="s">
        <v>78</v>
      </c>
      <c r="D3027" t="s">
        <v>88</v>
      </c>
      <c r="E3027" t="s">
        <v>11678</v>
      </c>
      <c r="F3027" t="s">
        <v>313</v>
      </c>
      <c r="G3027" t="s">
        <v>71</v>
      </c>
      <c r="H3027" t="s">
        <v>136</v>
      </c>
      <c r="I3027" t="s">
        <v>22</v>
      </c>
      <c r="J3027" t="s">
        <v>131</v>
      </c>
      <c r="K3027" t="s">
        <v>11679</v>
      </c>
      <c r="L3027" t="s">
        <v>11680</v>
      </c>
      <c r="M3027">
        <v>2.2736111110000001</v>
      </c>
      <c r="N3027">
        <v>0</v>
      </c>
      <c r="O3027">
        <v>68</v>
      </c>
      <c r="P3027">
        <v>0</v>
      </c>
      <c r="Q3027">
        <v>0</v>
      </c>
      <c r="R3027">
        <v>0</v>
      </c>
      <c r="S3027">
        <v>154.60555600000001</v>
      </c>
      <c r="T3027">
        <v>0</v>
      </c>
      <c r="U3027">
        <v>0</v>
      </c>
    </row>
    <row r="3028" spans="1:21" x14ac:dyDescent="0.25">
      <c r="A3028" t="s">
        <v>11681</v>
      </c>
      <c r="B3028">
        <v>1</v>
      </c>
      <c r="C3028" t="s">
        <v>78</v>
      </c>
      <c r="D3028" t="s">
        <v>88</v>
      </c>
      <c r="E3028" t="s">
        <v>11682</v>
      </c>
      <c r="F3028" t="s">
        <v>921</v>
      </c>
      <c r="G3028" t="s">
        <v>71</v>
      </c>
      <c r="H3028" t="s">
        <v>136</v>
      </c>
      <c r="I3028" t="s">
        <v>22</v>
      </c>
      <c r="J3028" t="s">
        <v>131</v>
      </c>
      <c r="K3028" t="s">
        <v>11683</v>
      </c>
      <c r="L3028" t="s">
        <v>11684</v>
      </c>
      <c r="M3028">
        <v>1.636666666</v>
      </c>
      <c r="N3028">
        <v>0</v>
      </c>
      <c r="O3028">
        <v>91</v>
      </c>
      <c r="P3028">
        <v>0</v>
      </c>
      <c r="Q3028">
        <v>0</v>
      </c>
      <c r="R3028">
        <v>0</v>
      </c>
      <c r="S3028">
        <v>148.936667</v>
      </c>
      <c r="T3028">
        <v>0</v>
      </c>
      <c r="U3028">
        <v>0</v>
      </c>
    </row>
    <row r="3029" spans="1:21" x14ac:dyDescent="0.25">
      <c r="A3029" t="s">
        <v>11685</v>
      </c>
      <c r="B3029">
        <v>1</v>
      </c>
      <c r="C3029" t="s">
        <v>78</v>
      </c>
      <c r="D3029" t="s">
        <v>88</v>
      </c>
      <c r="E3029" t="s">
        <v>11686</v>
      </c>
      <c r="F3029" t="s">
        <v>921</v>
      </c>
      <c r="G3029" t="s">
        <v>71</v>
      </c>
      <c r="H3029" t="s">
        <v>136</v>
      </c>
      <c r="I3029" t="s">
        <v>22</v>
      </c>
      <c r="J3029" t="s">
        <v>131</v>
      </c>
      <c r="K3029" t="s">
        <v>11687</v>
      </c>
      <c r="L3029" t="s">
        <v>11688</v>
      </c>
      <c r="M3029">
        <v>0.62444444399999999</v>
      </c>
      <c r="N3029">
        <v>0</v>
      </c>
      <c r="O3029">
        <v>314</v>
      </c>
      <c r="P3029">
        <v>0</v>
      </c>
      <c r="Q3029">
        <v>0</v>
      </c>
      <c r="R3029">
        <v>0</v>
      </c>
      <c r="S3029">
        <v>196.07555500000001</v>
      </c>
      <c r="T3029">
        <v>0</v>
      </c>
      <c r="U3029">
        <v>0</v>
      </c>
    </row>
    <row r="3030" spans="1:21" x14ac:dyDescent="0.25">
      <c r="A3030" t="s">
        <v>11689</v>
      </c>
      <c r="B3030">
        <v>1</v>
      </c>
      <c r="C3030" t="s">
        <v>78</v>
      </c>
      <c r="D3030" t="s">
        <v>94</v>
      </c>
      <c r="E3030" t="s">
        <v>11690</v>
      </c>
      <c r="F3030" t="s">
        <v>934</v>
      </c>
      <c r="G3030" t="s">
        <v>71</v>
      </c>
      <c r="H3030" t="s">
        <v>136</v>
      </c>
      <c r="I3030" t="s">
        <v>22</v>
      </c>
      <c r="J3030" t="s">
        <v>131</v>
      </c>
      <c r="K3030" t="s">
        <v>11691</v>
      </c>
      <c r="L3030" t="s">
        <v>11692</v>
      </c>
      <c r="M3030">
        <v>1.2749999999999999</v>
      </c>
      <c r="N3030">
        <v>0</v>
      </c>
      <c r="O3030">
        <v>1</v>
      </c>
      <c r="P3030">
        <v>0</v>
      </c>
      <c r="Q3030">
        <v>0</v>
      </c>
      <c r="R3030">
        <v>0</v>
      </c>
      <c r="S3030">
        <v>1.2749999999999999</v>
      </c>
      <c r="T3030">
        <v>0</v>
      </c>
      <c r="U3030">
        <v>0</v>
      </c>
    </row>
    <row r="3031" spans="1:21" x14ac:dyDescent="0.25">
      <c r="A3031" t="s">
        <v>11693</v>
      </c>
      <c r="B3031">
        <v>1</v>
      </c>
      <c r="C3031" t="s">
        <v>78</v>
      </c>
      <c r="D3031" t="s">
        <v>80</v>
      </c>
      <c r="E3031" t="s">
        <v>11694</v>
      </c>
      <c r="F3031" t="s">
        <v>231</v>
      </c>
      <c r="G3031" t="s">
        <v>71</v>
      </c>
      <c r="H3031" t="s">
        <v>136</v>
      </c>
      <c r="I3031" t="s">
        <v>22</v>
      </c>
      <c r="J3031" t="s">
        <v>131</v>
      </c>
      <c r="K3031" t="s">
        <v>11695</v>
      </c>
      <c r="L3031" t="s">
        <v>11696</v>
      </c>
      <c r="M3031">
        <v>2.3450000000000002</v>
      </c>
      <c r="N3031">
        <v>0</v>
      </c>
      <c r="O3031">
        <v>1</v>
      </c>
      <c r="P3031">
        <v>0</v>
      </c>
      <c r="Q3031">
        <v>0</v>
      </c>
      <c r="R3031">
        <v>0</v>
      </c>
      <c r="S3031">
        <v>2.3450000000000002</v>
      </c>
      <c r="T3031">
        <v>0</v>
      </c>
      <c r="U3031">
        <v>0</v>
      </c>
    </row>
    <row r="3032" spans="1:21" x14ac:dyDescent="0.25">
      <c r="A3032" t="s">
        <v>11697</v>
      </c>
      <c r="B3032">
        <v>1</v>
      </c>
      <c r="C3032" t="s">
        <v>78</v>
      </c>
      <c r="D3032" t="s">
        <v>88</v>
      </c>
      <c r="E3032" t="s">
        <v>11698</v>
      </c>
      <c r="F3032" t="s">
        <v>934</v>
      </c>
      <c r="G3032" t="s">
        <v>71</v>
      </c>
      <c r="H3032" t="s">
        <v>136</v>
      </c>
      <c r="I3032" t="s">
        <v>22</v>
      </c>
      <c r="J3032" t="s">
        <v>131</v>
      </c>
      <c r="K3032" t="s">
        <v>11699</v>
      </c>
      <c r="L3032" t="s">
        <v>11700</v>
      </c>
      <c r="M3032">
        <v>0.84</v>
      </c>
      <c r="N3032">
        <v>0</v>
      </c>
      <c r="O3032">
        <v>11</v>
      </c>
      <c r="P3032">
        <v>0</v>
      </c>
      <c r="Q3032">
        <v>0</v>
      </c>
      <c r="R3032">
        <v>0</v>
      </c>
      <c r="S3032">
        <v>9.24</v>
      </c>
      <c r="T3032">
        <v>0</v>
      </c>
      <c r="U3032">
        <v>0</v>
      </c>
    </row>
    <row r="3033" spans="1:21" x14ac:dyDescent="0.25">
      <c r="A3033" t="s">
        <v>11701</v>
      </c>
      <c r="B3033">
        <v>1</v>
      </c>
      <c r="C3033" t="s">
        <v>78</v>
      </c>
      <c r="D3033" t="s">
        <v>85</v>
      </c>
      <c r="E3033" t="s">
        <v>11702</v>
      </c>
      <c r="F3033" t="s">
        <v>892</v>
      </c>
      <c r="G3033" t="s">
        <v>71</v>
      </c>
      <c r="H3033" t="s">
        <v>136</v>
      </c>
      <c r="I3033" t="s">
        <v>22</v>
      </c>
      <c r="J3033" t="s">
        <v>131</v>
      </c>
      <c r="K3033" t="s">
        <v>11703</v>
      </c>
      <c r="L3033" t="s">
        <v>11704</v>
      </c>
      <c r="M3033">
        <v>0.30037111100000002</v>
      </c>
      <c r="N3033">
        <v>0</v>
      </c>
      <c r="O3033">
        <v>170</v>
      </c>
      <c r="P3033">
        <v>0</v>
      </c>
      <c r="Q3033">
        <v>0</v>
      </c>
      <c r="R3033">
        <v>0</v>
      </c>
      <c r="S3033">
        <v>51.063088999999998</v>
      </c>
      <c r="T3033">
        <v>0</v>
      </c>
      <c r="U3033">
        <v>0</v>
      </c>
    </row>
    <row r="3034" spans="1:21" x14ac:dyDescent="0.25">
      <c r="A3034" t="s">
        <v>11705</v>
      </c>
      <c r="B3034">
        <v>1</v>
      </c>
      <c r="C3034" t="s">
        <v>79</v>
      </c>
      <c r="D3034" t="s">
        <v>124</v>
      </c>
      <c r="E3034" t="s">
        <v>11706</v>
      </c>
      <c r="F3034" t="s">
        <v>231</v>
      </c>
      <c r="G3034" t="s">
        <v>71</v>
      </c>
      <c r="H3034" t="s">
        <v>136</v>
      </c>
      <c r="I3034" t="s">
        <v>22</v>
      </c>
      <c r="J3034" t="s">
        <v>131</v>
      </c>
      <c r="K3034" t="s">
        <v>11707</v>
      </c>
      <c r="L3034" t="s">
        <v>11708</v>
      </c>
      <c r="M3034">
        <v>4.4783333330000001</v>
      </c>
      <c r="N3034">
        <v>0</v>
      </c>
      <c r="O3034">
        <v>4</v>
      </c>
      <c r="P3034">
        <v>0</v>
      </c>
      <c r="Q3034">
        <v>0</v>
      </c>
      <c r="R3034">
        <v>0</v>
      </c>
      <c r="S3034">
        <v>17.913333000000002</v>
      </c>
      <c r="T3034">
        <v>0</v>
      </c>
      <c r="U3034">
        <v>0</v>
      </c>
    </row>
    <row r="3035" spans="1:21" x14ac:dyDescent="0.25">
      <c r="A3035" t="s">
        <v>11709</v>
      </c>
      <c r="B3035">
        <v>1</v>
      </c>
      <c r="C3035" t="s">
        <v>78</v>
      </c>
      <c r="D3035" t="s">
        <v>80</v>
      </c>
      <c r="E3035" t="s">
        <v>11710</v>
      </c>
      <c r="F3035" t="s">
        <v>362</v>
      </c>
      <c r="G3035" t="s">
        <v>71</v>
      </c>
      <c r="H3035" t="s">
        <v>136</v>
      </c>
      <c r="I3035" t="s">
        <v>22</v>
      </c>
      <c r="J3035" t="s">
        <v>131</v>
      </c>
      <c r="K3035" t="s">
        <v>11711</v>
      </c>
      <c r="L3035" t="s">
        <v>11712</v>
      </c>
      <c r="M3035">
        <v>1.041111111</v>
      </c>
      <c r="N3035">
        <v>0</v>
      </c>
      <c r="O3035">
        <v>540</v>
      </c>
      <c r="P3035">
        <v>0</v>
      </c>
      <c r="Q3035">
        <v>0</v>
      </c>
      <c r="R3035">
        <v>0</v>
      </c>
      <c r="S3035">
        <v>562.20000000000005</v>
      </c>
      <c r="T3035">
        <v>0</v>
      </c>
      <c r="U3035">
        <v>0</v>
      </c>
    </row>
    <row r="3036" spans="1:21" x14ac:dyDescent="0.25">
      <c r="A3036" t="s">
        <v>11713</v>
      </c>
      <c r="B3036">
        <v>1</v>
      </c>
      <c r="C3036" t="s">
        <v>79</v>
      </c>
      <c r="D3036" t="s">
        <v>124</v>
      </c>
      <c r="E3036" t="s">
        <v>11714</v>
      </c>
      <c r="F3036" t="s">
        <v>296</v>
      </c>
      <c r="G3036" t="s">
        <v>71</v>
      </c>
      <c r="H3036" t="s">
        <v>136</v>
      </c>
      <c r="I3036" t="s">
        <v>22</v>
      </c>
      <c r="J3036" t="s">
        <v>221</v>
      </c>
      <c r="K3036" t="s">
        <v>11715</v>
      </c>
      <c r="L3036" t="s">
        <v>11716</v>
      </c>
      <c r="M3036">
        <v>2.4411111110000001</v>
      </c>
      <c r="N3036">
        <v>0</v>
      </c>
      <c r="O3036">
        <v>153</v>
      </c>
      <c r="P3036">
        <v>0</v>
      </c>
      <c r="Q3036">
        <v>0</v>
      </c>
      <c r="R3036">
        <v>0</v>
      </c>
      <c r="S3036">
        <v>373.49</v>
      </c>
      <c r="T3036">
        <v>0</v>
      </c>
      <c r="U3036">
        <v>0</v>
      </c>
    </row>
    <row r="3037" spans="1:21" x14ac:dyDescent="0.25">
      <c r="A3037" t="s">
        <v>11717</v>
      </c>
      <c r="B3037">
        <v>1</v>
      </c>
      <c r="C3037" t="s">
        <v>78</v>
      </c>
      <c r="D3037" t="s">
        <v>97</v>
      </c>
      <c r="E3037" t="s">
        <v>11718</v>
      </c>
      <c r="F3037" t="s">
        <v>313</v>
      </c>
      <c r="G3037" t="s">
        <v>71</v>
      </c>
      <c r="H3037" t="s">
        <v>136</v>
      </c>
      <c r="I3037" t="s">
        <v>22</v>
      </c>
      <c r="J3037" t="s">
        <v>131</v>
      </c>
      <c r="K3037" t="s">
        <v>11719</v>
      </c>
      <c r="L3037" t="s">
        <v>11720</v>
      </c>
      <c r="M3037">
        <v>0.91138888799999995</v>
      </c>
      <c r="N3037">
        <v>0</v>
      </c>
      <c r="O3037">
        <v>0</v>
      </c>
      <c r="P3037">
        <v>0</v>
      </c>
      <c r="Q3037">
        <v>80</v>
      </c>
      <c r="R3037">
        <v>0</v>
      </c>
      <c r="S3037">
        <v>0</v>
      </c>
      <c r="T3037">
        <v>0</v>
      </c>
      <c r="U3037">
        <v>72.911111000000005</v>
      </c>
    </row>
    <row r="3038" spans="1:21" x14ac:dyDescent="0.25">
      <c r="A3038" t="s">
        <v>11721</v>
      </c>
      <c r="B3038">
        <v>1</v>
      </c>
      <c r="C3038" t="s">
        <v>78</v>
      </c>
      <c r="D3038" t="s">
        <v>97</v>
      </c>
      <c r="E3038" t="s">
        <v>11722</v>
      </c>
      <c r="F3038" t="s">
        <v>166</v>
      </c>
      <c r="G3038" t="s">
        <v>72</v>
      </c>
      <c r="H3038" t="s">
        <v>136</v>
      </c>
      <c r="I3038" t="s">
        <v>22</v>
      </c>
      <c r="J3038" t="s">
        <v>131</v>
      </c>
      <c r="K3038" t="s">
        <v>11723</v>
      </c>
      <c r="L3038" t="s">
        <v>11724</v>
      </c>
      <c r="M3038">
        <v>0.79</v>
      </c>
      <c r="N3038">
        <v>14</v>
      </c>
      <c r="O3038">
        <v>4845</v>
      </c>
      <c r="P3038">
        <v>18</v>
      </c>
      <c r="Q3038">
        <v>857</v>
      </c>
      <c r="R3038">
        <v>11.06</v>
      </c>
      <c r="S3038">
        <v>3827.55</v>
      </c>
      <c r="T3038">
        <v>14.22</v>
      </c>
      <c r="U3038">
        <v>677.03</v>
      </c>
    </row>
    <row r="3039" spans="1:21" x14ac:dyDescent="0.25">
      <c r="A3039" t="s">
        <v>11725</v>
      </c>
      <c r="B3039">
        <v>1</v>
      </c>
      <c r="C3039" t="s">
        <v>79</v>
      </c>
      <c r="D3039" t="s">
        <v>124</v>
      </c>
      <c r="E3039" t="s">
        <v>11726</v>
      </c>
      <c r="F3039" t="s">
        <v>296</v>
      </c>
      <c r="G3039" t="s">
        <v>71</v>
      </c>
      <c r="H3039" t="s">
        <v>136</v>
      </c>
      <c r="I3039" t="s">
        <v>22</v>
      </c>
      <c r="J3039" t="s">
        <v>221</v>
      </c>
      <c r="K3039" t="s">
        <v>11727</v>
      </c>
      <c r="L3039" t="s">
        <v>11728</v>
      </c>
      <c r="M3039">
        <v>3.6041666659999998</v>
      </c>
      <c r="N3039">
        <v>0</v>
      </c>
      <c r="O3039">
        <v>158</v>
      </c>
      <c r="P3039">
        <v>0</v>
      </c>
      <c r="Q3039">
        <v>0</v>
      </c>
      <c r="R3039">
        <v>0</v>
      </c>
      <c r="S3039">
        <v>569.45833300000004</v>
      </c>
      <c r="T3039">
        <v>0</v>
      </c>
      <c r="U3039">
        <v>0</v>
      </c>
    </row>
    <row r="3040" spans="1:21" x14ac:dyDescent="0.25">
      <c r="A3040" t="s">
        <v>11729</v>
      </c>
      <c r="B3040">
        <v>1</v>
      </c>
      <c r="C3040" t="s">
        <v>78</v>
      </c>
      <c r="D3040" t="s">
        <v>94</v>
      </c>
      <c r="E3040" t="s">
        <v>11188</v>
      </c>
      <c r="F3040" t="s">
        <v>847</v>
      </c>
      <c r="G3040" t="s">
        <v>71</v>
      </c>
      <c r="H3040" t="s">
        <v>136</v>
      </c>
      <c r="I3040" t="s">
        <v>22</v>
      </c>
      <c r="J3040" t="s">
        <v>131</v>
      </c>
      <c r="K3040" t="s">
        <v>11730</v>
      </c>
      <c r="L3040" t="s">
        <v>11731</v>
      </c>
      <c r="M3040">
        <v>3.0858333330000001</v>
      </c>
      <c r="N3040">
        <v>0</v>
      </c>
      <c r="O3040">
        <v>1</v>
      </c>
      <c r="P3040">
        <v>0</v>
      </c>
      <c r="Q3040">
        <v>0</v>
      </c>
      <c r="R3040">
        <v>0</v>
      </c>
      <c r="S3040">
        <v>3.085833</v>
      </c>
      <c r="T3040">
        <v>0</v>
      </c>
      <c r="U3040">
        <v>0</v>
      </c>
    </row>
    <row r="3041" spans="1:21" x14ac:dyDescent="0.25">
      <c r="A3041" t="s">
        <v>11732</v>
      </c>
      <c r="B3041">
        <v>1</v>
      </c>
      <c r="C3041" t="s">
        <v>79</v>
      </c>
      <c r="D3041" t="s">
        <v>124</v>
      </c>
      <c r="E3041" t="s">
        <v>11733</v>
      </c>
      <c r="F3041" t="s">
        <v>780</v>
      </c>
      <c r="G3041" t="s">
        <v>71</v>
      </c>
      <c r="H3041" t="s">
        <v>136</v>
      </c>
      <c r="I3041" t="s">
        <v>22</v>
      </c>
      <c r="J3041" t="s">
        <v>131</v>
      </c>
      <c r="K3041" t="s">
        <v>11734</v>
      </c>
      <c r="L3041" t="s">
        <v>11735</v>
      </c>
      <c r="M3041">
        <v>1.8905555549999999</v>
      </c>
      <c r="N3041">
        <v>0</v>
      </c>
      <c r="O3041">
        <v>48</v>
      </c>
      <c r="P3041">
        <v>0</v>
      </c>
      <c r="Q3041">
        <v>0</v>
      </c>
      <c r="R3041">
        <v>0</v>
      </c>
      <c r="S3041">
        <v>90.746667000000002</v>
      </c>
      <c r="T3041">
        <v>0</v>
      </c>
      <c r="U3041">
        <v>0</v>
      </c>
    </row>
    <row r="3042" spans="1:21" x14ac:dyDescent="0.25">
      <c r="A3042" t="s">
        <v>11736</v>
      </c>
      <c r="B3042">
        <v>1</v>
      </c>
      <c r="C3042" t="s">
        <v>78</v>
      </c>
      <c r="D3042" t="s">
        <v>95</v>
      </c>
      <c r="E3042" t="s">
        <v>11737</v>
      </c>
      <c r="F3042" t="s">
        <v>3351</v>
      </c>
      <c r="G3042" t="s">
        <v>71</v>
      </c>
      <c r="H3042" t="s">
        <v>136</v>
      </c>
      <c r="I3042" t="s">
        <v>22</v>
      </c>
      <c r="J3042" t="s">
        <v>131</v>
      </c>
      <c r="K3042" t="s">
        <v>11738</v>
      </c>
      <c r="L3042" t="s">
        <v>11739</v>
      </c>
      <c r="M3042">
        <v>1.781111111</v>
      </c>
      <c r="N3042">
        <v>0</v>
      </c>
      <c r="O3042">
        <v>3</v>
      </c>
      <c r="P3042">
        <v>0</v>
      </c>
      <c r="Q3042">
        <v>0</v>
      </c>
      <c r="R3042">
        <v>0</v>
      </c>
      <c r="S3042">
        <v>5.3433330000000003</v>
      </c>
      <c r="T3042">
        <v>0</v>
      </c>
      <c r="U3042">
        <v>0</v>
      </c>
    </row>
    <row r="3043" spans="1:21" x14ac:dyDescent="0.25">
      <c r="A3043" t="s">
        <v>11740</v>
      </c>
      <c r="B3043">
        <v>1</v>
      </c>
      <c r="C3043" t="s">
        <v>78</v>
      </c>
      <c r="D3043" t="s">
        <v>88</v>
      </c>
      <c r="E3043" t="s">
        <v>11741</v>
      </c>
      <c r="F3043" t="s">
        <v>231</v>
      </c>
      <c r="G3043" t="s">
        <v>71</v>
      </c>
      <c r="H3043" t="s">
        <v>136</v>
      </c>
      <c r="I3043" t="s">
        <v>22</v>
      </c>
      <c r="J3043" t="s">
        <v>131</v>
      </c>
      <c r="K3043" t="s">
        <v>11742</v>
      </c>
      <c r="L3043" t="s">
        <v>11743</v>
      </c>
      <c r="M3043">
        <v>1.0191666660000001</v>
      </c>
      <c r="N3043">
        <v>0</v>
      </c>
      <c r="O3043">
        <v>2</v>
      </c>
      <c r="P3043">
        <v>0</v>
      </c>
      <c r="Q3043">
        <v>0</v>
      </c>
      <c r="R3043">
        <v>0</v>
      </c>
      <c r="S3043">
        <v>2.0383330000000002</v>
      </c>
      <c r="T3043">
        <v>0</v>
      </c>
      <c r="U3043">
        <v>0</v>
      </c>
    </row>
    <row r="3044" spans="1:21" x14ac:dyDescent="0.25">
      <c r="A3044" t="s">
        <v>11744</v>
      </c>
      <c r="B3044">
        <v>1</v>
      </c>
      <c r="C3044" t="s">
        <v>78</v>
      </c>
      <c r="D3044" t="s">
        <v>95</v>
      </c>
      <c r="E3044" t="s">
        <v>11745</v>
      </c>
      <c r="F3044" t="s">
        <v>231</v>
      </c>
      <c r="G3044" t="s">
        <v>71</v>
      </c>
      <c r="H3044" t="s">
        <v>136</v>
      </c>
      <c r="I3044" t="s">
        <v>22</v>
      </c>
      <c r="J3044" t="s">
        <v>131</v>
      </c>
      <c r="K3044" t="s">
        <v>11746</v>
      </c>
      <c r="L3044" t="s">
        <v>11747</v>
      </c>
      <c r="M3044">
        <v>1.703888888</v>
      </c>
      <c r="N3044">
        <v>0</v>
      </c>
      <c r="O3044">
        <v>2</v>
      </c>
      <c r="P3044">
        <v>0</v>
      </c>
      <c r="Q3044">
        <v>0</v>
      </c>
      <c r="R3044">
        <v>0</v>
      </c>
      <c r="S3044">
        <v>3.407778</v>
      </c>
      <c r="T3044">
        <v>0</v>
      </c>
      <c r="U3044">
        <v>0</v>
      </c>
    </row>
    <row r="3045" spans="1:21" x14ac:dyDescent="0.25">
      <c r="A3045" t="s">
        <v>11748</v>
      </c>
      <c r="B3045">
        <v>1</v>
      </c>
      <c r="C3045" t="s">
        <v>78</v>
      </c>
      <c r="D3045" t="s">
        <v>95</v>
      </c>
      <c r="E3045" t="s">
        <v>11749</v>
      </c>
      <c r="F3045" t="s">
        <v>847</v>
      </c>
      <c r="G3045" t="s">
        <v>71</v>
      </c>
      <c r="H3045" t="s">
        <v>136</v>
      </c>
      <c r="I3045" t="s">
        <v>22</v>
      </c>
      <c r="J3045" t="s">
        <v>131</v>
      </c>
      <c r="K3045" t="s">
        <v>11750</v>
      </c>
      <c r="L3045" t="s">
        <v>11751</v>
      </c>
      <c r="M3045">
        <v>0.57888888800000005</v>
      </c>
      <c r="N3045">
        <v>0</v>
      </c>
      <c r="O3045">
        <v>1</v>
      </c>
      <c r="P3045">
        <v>0</v>
      </c>
      <c r="Q3045">
        <v>0</v>
      </c>
      <c r="R3045">
        <v>0</v>
      </c>
      <c r="S3045">
        <v>0.57888899999999999</v>
      </c>
      <c r="T3045">
        <v>0</v>
      </c>
      <c r="U3045">
        <v>0</v>
      </c>
    </row>
    <row r="3046" spans="1:21" x14ac:dyDescent="0.25">
      <c r="A3046" t="s">
        <v>11752</v>
      </c>
      <c r="B3046">
        <v>1</v>
      </c>
      <c r="C3046" t="s">
        <v>78</v>
      </c>
      <c r="D3046" t="s">
        <v>88</v>
      </c>
      <c r="E3046" t="s">
        <v>11741</v>
      </c>
      <c r="F3046" t="s">
        <v>231</v>
      </c>
      <c r="G3046" t="s">
        <v>71</v>
      </c>
      <c r="H3046" t="s">
        <v>136</v>
      </c>
      <c r="I3046" t="s">
        <v>22</v>
      </c>
      <c r="J3046" t="s">
        <v>131</v>
      </c>
      <c r="K3046" t="s">
        <v>11753</v>
      </c>
      <c r="L3046" t="s">
        <v>11754</v>
      </c>
      <c r="M3046">
        <v>1.3438888879999999</v>
      </c>
      <c r="N3046">
        <v>0</v>
      </c>
      <c r="O3046">
        <v>2</v>
      </c>
      <c r="P3046">
        <v>0</v>
      </c>
      <c r="Q3046">
        <v>0</v>
      </c>
      <c r="R3046">
        <v>0</v>
      </c>
      <c r="S3046">
        <v>2.6877779999999998</v>
      </c>
      <c r="T3046">
        <v>0</v>
      </c>
      <c r="U3046">
        <v>0</v>
      </c>
    </row>
    <row r="3047" spans="1:21" x14ac:dyDescent="0.25">
      <c r="A3047" t="s">
        <v>11755</v>
      </c>
      <c r="B3047">
        <v>1</v>
      </c>
      <c r="C3047" t="s">
        <v>78</v>
      </c>
      <c r="D3047" t="s">
        <v>88</v>
      </c>
      <c r="E3047" t="s">
        <v>11756</v>
      </c>
      <c r="F3047" t="s">
        <v>231</v>
      </c>
      <c r="G3047" t="s">
        <v>71</v>
      </c>
      <c r="H3047" t="s">
        <v>136</v>
      </c>
      <c r="I3047" t="s">
        <v>22</v>
      </c>
      <c r="J3047" t="s">
        <v>131</v>
      </c>
      <c r="K3047" t="s">
        <v>11757</v>
      </c>
      <c r="L3047" t="s">
        <v>11758</v>
      </c>
      <c r="M3047">
        <v>3.4813888880000001</v>
      </c>
      <c r="N3047">
        <v>0</v>
      </c>
      <c r="O3047">
        <v>9</v>
      </c>
      <c r="P3047">
        <v>0</v>
      </c>
      <c r="Q3047">
        <v>0</v>
      </c>
      <c r="R3047">
        <v>0</v>
      </c>
      <c r="S3047">
        <v>31.3325</v>
      </c>
      <c r="T3047">
        <v>0</v>
      </c>
      <c r="U3047">
        <v>0</v>
      </c>
    </row>
    <row r="3048" spans="1:21" x14ac:dyDescent="0.25">
      <c r="A3048" t="s">
        <v>11759</v>
      </c>
      <c r="B3048">
        <v>1</v>
      </c>
      <c r="C3048" t="s">
        <v>78</v>
      </c>
      <c r="D3048" t="s">
        <v>95</v>
      </c>
      <c r="E3048" t="s">
        <v>11760</v>
      </c>
      <c r="F3048" t="s">
        <v>231</v>
      </c>
      <c r="G3048" t="s">
        <v>71</v>
      </c>
      <c r="H3048" t="s">
        <v>136</v>
      </c>
      <c r="I3048" t="s">
        <v>22</v>
      </c>
      <c r="J3048" t="s">
        <v>131</v>
      </c>
      <c r="K3048" t="s">
        <v>11761</v>
      </c>
      <c r="L3048" t="s">
        <v>11762</v>
      </c>
      <c r="M3048">
        <v>1.659444444</v>
      </c>
      <c r="N3048">
        <v>0</v>
      </c>
      <c r="O3048">
        <v>1</v>
      </c>
      <c r="P3048">
        <v>0</v>
      </c>
      <c r="Q3048">
        <v>0</v>
      </c>
      <c r="R3048">
        <v>0</v>
      </c>
      <c r="S3048">
        <v>1.6594439999999999</v>
      </c>
      <c r="T3048">
        <v>0</v>
      </c>
      <c r="U3048">
        <v>0</v>
      </c>
    </row>
    <row r="3049" spans="1:21" x14ac:dyDescent="0.25">
      <c r="A3049" t="s">
        <v>11763</v>
      </c>
      <c r="B3049">
        <v>1</v>
      </c>
      <c r="C3049" t="s">
        <v>78</v>
      </c>
      <c r="D3049" t="s">
        <v>95</v>
      </c>
      <c r="E3049" t="s">
        <v>11764</v>
      </c>
      <c r="F3049" t="s">
        <v>231</v>
      </c>
      <c r="G3049" t="s">
        <v>71</v>
      </c>
      <c r="H3049" t="s">
        <v>136</v>
      </c>
      <c r="I3049" t="s">
        <v>22</v>
      </c>
      <c r="J3049" t="s">
        <v>131</v>
      </c>
      <c r="K3049" t="s">
        <v>11765</v>
      </c>
      <c r="L3049" t="s">
        <v>11766</v>
      </c>
      <c r="M3049">
        <v>2.7433333329999998</v>
      </c>
      <c r="N3049">
        <v>0</v>
      </c>
      <c r="O3049">
        <v>2</v>
      </c>
      <c r="P3049">
        <v>0</v>
      </c>
      <c r="Q3049">
        <v>0</v>
      </c>
      <c r="R3049">
        <v>0</v>
      </c>
      <c r="S3049">
        <v>5.4866669999999997</v>
      </c>
      <c r="T3049">
        <v>0</v>
      </c>
      <c r="U3049">
        <v>0</v>
      </c>
    </row>
    <row r="3050" spans="1:21" x14ac:dyDescent="0.25">
      <c r="A3050" t="s">
        <v>11767</v>
      </c>
      <c r="B3050">
        <v>1</v>
      </c>
      <c r="C3050" t="s">
        <v>78</v>
      </c>
      <c r="D3050" t="s">
        <v>94</v>
      </c>
      <c r="E3050" t="s">
        <v>11768</v>
      </c>
      <c r="F3050" t="s">
        <v>231</v>
      </c>
      <c r="G3050" t="s">
        <v>71</v>
      </c>
      <c r="H3050" t="s">
        <v>136</v>
      </c>
      <c r="I3050" t="s">
        <v>22</v>
      </c>
      <c r="J3050" t="s">
        <v>131</v>
      </c>
      <c r="K3050" t="s">
        <v>11769</v>
      </c>
      <c r="L3050" t="s">
        <v>11770</v>
      </c>
      <c r="M3050">
        <v>1.8944444439999999</v>
      </c>
      <c r="N3050">
        <v>0</v>
      </c>
      <c r="O3050">
        <v>1</v>
      </c>
      <c r="P3050">
        <v>0</v>
      </c>
      <c r="Q3050">
        <v>0</v>
      </c>
      <c r="R3050">
        <v>0</v>
      </c>
      <c r="S3050">
        <v>1.894444</v>
      </c>
      <c r="T3050">
        <v>0</v>
      </c>
      <c r="U3050">
        <v>0</v>
      </c>
    </row>
    <row r="3051" spans="1:21" x14ac:dyDescent="0.25">
      <c r="A3051" t="s">
        <v>11771</v>
      </c>
      <c r="B3051">
        <v>1</v>
      </c>
      <c r="C3051" t="s">
        <v>78</v>
      </c>
      <c r="D3051" t="s">
        <v>88</v>
      </c>
      <c r="E3051" t="s">
        <v>11772</v>
      </c>
      <c r="F3051" t="s">
        <v>231</v>
      </c>
      <c r="G3051" t="s">
        <v>71</v>
      </c>
      <c r="H3051" t="s">
        <v>136</v>
      </c>
      <c r="I3051" t="s">
        <v>22</v>
      </c>
      <c r="J3051" t="s">
        <v>131</v>
      </c>
      <c r="K3051" t="s">
        <v>11773</v>
      </c>
      <c r="L3051" t="s">
        <v>11774</v>
      </c>
      <c r="M3051">
        <v>0.65777777699999995</v>
      </c>
      <c r="N3051">
        <v>0</v>
      </c>
      <c r="O3051">
        <v>5</v>
      </c>
      <c r="P3051">
        <v>0</v>
      </c>
      <c r="Q3051">
        <v>0</v>
      </c>
      <c r="R3051">
        <v>0</v>
      </c>
      <c r="S3051">
        <v>3.2888890000000002</v>
      </c>
      <c r="T3051">
        <v>0</v>
      </c>
      <c r="U3051">
        <v>0</v>
      </c>
    </row>
    <row r="3052" spans="1:21" x14ac:dyDescent="0.25">
      <c r="A3052" t="s">
        <v>11775</v>
      </c>
      <c r="B3052">
        <v>1</v>
      </c>
      <c r="C3052" t="s">
        <v>79</v>
      </c>
      <c r="D3052" t="s">
        <v>124</v>
      </c>
      <c r="E3052" t="s">
        <v>11776</v>
      </c>
      <c r="F3052" t="s">
        <v>523</v>
      </c>
      <c r="G3052" t="s">
        <v>72</v>
      </c>
      <c r="H3052" t="s">
        <v>136</v>
      </c>
      <c r="I3052" t="s">
        <v>22</v>
      </c>
      <c r="J3052" t="s">
        <v>131</v>
      </c>
      <c r="K3052" t="s">
        <v>11777</v>
      </c>
      <c r="L3052" t="s">
        <v>11778</v>
      </c>
      <c r="M3052">
        <v>1.386111111</v>
      </c>
      <c r="N3052">
        <v>0</v>
      </c>
      <c r="O3052">
        <v>608</v>
      </c>
      <c r="P3052">
        <v>0</v>
      </c>
      <c r="Q3052">
        <v>0</v>
      </c>
      <c r="R3052">
        <v>0</v>
      </c>
      <c r="S3052">
        <v>842.75555499999996</v>
      </c>
      <c r="T3052">
        <v>0</v>
      </c>
      <c r="U3052">
        <v>0</v>
      </c>
    </row>
    <row r="3053" spans="1:21" x14ac:dyDescent="0.25">
      <c r="A3053" t="s">
        <v>11779</v>
      </c>
      <c r="B3053">
        <v>1</v>
      </c>
      <c r="C3053" t="s">
        <v>78</v>
      </c>
      <c r="D3053" t="s">
        <v>81</v>
      </c>
      <c r="E3053" t="s">
        <v>11780</v>
      </c>
      <c r="F3053" t="s">
        <v>2201</v>
      </c>
      <c r="G3053" t="s">
        <v>71</v>
      </c>
      <c r="H3053" t="s">
        <v>136</v>
      </c>
      <c r="I3053" t="s">
        <v>22</v>
      </c>
      <c r="J3053" t="s">
        <v>221</v>
      </c>
      <c r="K3053" t="s">
        <v>11781</v>
      </c>
      <c r="L3053" t="s">
        <v>11782</v>
      </c>
      <c r="M3053">
        <v>2.758888888</v>
      </c>
      <c r="N3053">
        <v>0</v>
      </c>
      <c r="O3053">
        <v>56</v>
      </c>
      <c r="P3053">
        <v>0</v>
      </c>
      <c r="Q3053">
        <v>0</v>
      </c>
      <c r="R3053">
        <v>0</v>
      </c>
      <c r="S3053">
        <v>154.49777800000001</v>
      </c>
      <c r="T3053">
        <v>0</v>
      </c>
      <c r="U3053">
        <v>0</v>
      </c>
    </row>
    <row r="3054" spans="1:21" x14ac:dyDescent="0.25">
      <c r="A3054" t="s">
        <v>11783</v>
      </c>
      <c r="B3054">
        <v>1</v>
      </c>
      <c r="C3054" t="s">
        <v>79</v>
      </c>
      <c r="D3054" t="s">
        <v>124</v>
      </c>
      <c r="E3054" t="s">
        <v>11784</v>
      </c>
      <c r="F3054" t="s">
        <v>921</v>
      </c>
      <c r="G3054" t="s">
        <v>71</v>
      </c>
      <c r="H3054" t="s">
        <v>136</v>
      </c>
      <c r="I3054" t="s">
        <v>22</v>
      </c>
      <c r="J3054" t="s">
        <v>131</v>
      </c>
      <c r="K3054" t="s">
        <v>11785</v>
      </c>
      <c r="L3054" t="s">
        <v>11786</v>
      </c>
      <c r="M3054">
        <v>1.4997222219999999</v>
      </c>
      <c r="N3054">
        <v>0</v>
      </c>
      <c r="O3054">
        <v>54</v>
      </c>
      <c r="P3054">
        <v>0</v>
      </c>
      <c r="Q3054">
        <v>0</v>
      </c>
      <c r="R3054">
        <v>0</v>
      </c>
      <c r="S3054">
        <v>80.984999999999999</v>
      </c>
      <c r="T3054">
        <v>0</v>
      </c>
      <c r="U3054">
        <v>0</v>
      </c>
    </row>
    <row r="3055" spans="1:21" x14ac:dyDescent="0.25">
      <c r="A3055" t="s">
        <v>11787</v>
      </c>
      <c r="B3055">
        <v>1</v>
      </c>
      <c r="C3055" t="s">
        <v>78</v>
      </c>
      <c r="D3055" t="s">
        <v>94</v>
      </c>
      <c r="E3055" t="s">
        <v>11788</v>
      </c>
      <c r="F3055" t="s">
        <v>847</v>
      </c>
      <c r="G3055" t="s">
        <v>71</v>
      </c>
      <c r="H3055" t="s">
        <v>136</v>
      </c>
      <c r="I3055" t="s">
        <v>22</v>
      </c>
      <c r="J3055" t="s">
        <v>131</v>
      </c>
      <c r="K3055" t="s">
        <v>11789</v>
      </c>
      <c r="L3055" t="s">
        <v>11790</v>
      </c>
      <c r="M3055">
        <v>20.820833332999999</v>
      </c>
      <c r="N3055">
        <v>0</v>
      </c>
      <c r="O3055">
        <v>1</v>
      </c>
      <c r="P3055">
        <v>0</v>
      </c>
      <c r="Q3055">
        <v>0</v>
      </c>
      <c r="R3055">
        <v>0</v>
      </c>
      <c r="S3055">
        <v>20.820833</v>
      </c>
      <c r="T3055">
        <v>0</v>
      </c>
      <c r="U3055">
        <v>0</v>
      </c>
    </row>
    <row r="3056" spans="1:21" x14ac:dyDescent="0.25">
      <c r="A3056" t="s">
        <v>11791</v>
      </c>
      <c r="B3056">
        <v>1</v>
      </c>
      <c r="C3056" t="s">
        <v>78</v>
      </c>
      <c r="D3056" t="s">
        <v>81</v>
      </c>
      <c r="E3056" t="s">
        <v>11792</v>
      </c>
      <c r="F3056" t="s">
        <v>231</v>
      </c>
      <c r="G3056" t="s">
        <v>71</v>
      </c>
      <c r="H3056" t="s">
        <v>136</v>
      </c>
      <c r="I3056" t="s">
        <v>22</v>
      </c>
      <c r="J3056" t="s">
        <v>131</v>
      </c>
      <c r="K3056" t="s">
        <v>11793</v>
      </c>
      <c r="L3056" t="s">
        <v>11794</v>
      </c>
      <c r="M3056">
        <v>1.923611111</v>
      </c>
      <c r="N3056">
        <v>0</v>
      </c>
      <c r="O3056">
        <v>3</v>
      </c>
      <c r="P3056">
        <v>0</v>
      </c>
      <c r="Q3056">
        <v>0</v>
      </c>
      <c r="R3056">
        <v>0</v>
      </c>
      <c r="S3056">
        <v>5.7708329999999997</v>
      </c>
      <c r="T3056">
        <v>0</v>
      </c>
      <c r="U3056">
        <v>0</v>
      </c>
    </row>
    <row r="3057" spans="1:21" x14ac:dyDescent="0.25">
      <c r="A3057" t="s">
        <v>11795</v>
      </c>
      <c r="B3057">
        <v>1</v>
      </c>
      <c r="C3057" t="s">
        <v>78</v>
      </c>
      <c r="D3057" t="s">
        <v>94</v>
      </c>
      <c r="E3057" t="s">
        <v>11796</v>
      </c>
      <c r="F3057" t="s">
        <v>226</v>
      </c>
      <c r="G3057" t="s">
        <v>72</v>
      </c>
      <c r="H3057" t="s">
        <v>136</v>
      </c>
      <c r="I3057" t="s">
        <v>22</v>
      </c>
      <c r="J3057" t="s">
        <v>131</v>
      </c>
      <c r="K3057" t="s">
        <v>11797</v>
      </c>
      <c r="L3057" t="s">
        <v>11798</v>
      </c>
      <c r="M3057">
        <v>2.3975</v>
      </c>
      <c r="N3057">
        <v>0</v>
      </c>
      <c r="O3057">
        <v>159</v>
      </c>
      <c r="P3057">
        <v>0</v>
      </c>
      <c r="Q3057">
        <v>0</v>
      </c>
      <c r="R3057">
        <v>0</v>
      </c>
      <c r="S3057">
        <v>381.20249999999999</v>
      </c>
      <c r="T3057">
        <v>0</v>
      </c>
      <c r="U3057">
        <v>0</v>
      </c>
    </row>
    <row r="3058" spans="1:21" x14ac:dyDescent="0.25">
      <c r="A3058" t="s">
        <v>11799</v>
      </c>
      <c r="B3058">
        <v>1</v>
      </c>
      <c r="C3058" t="s">
        <v>78</v>
      </c>
      <c r="D3058" t="s">
        <v>97</v>
      </c>
      <c r="E3058" t="s">
        <v>11800</v>
      </c>
      <c r="F3058" t="s">
        <v>4127</v>
      </c>
      <c r="G3058" t="s">
        <v>71</v>
      </c>
      <c r="H3058" t="s">
        <v>136</v>
      </c>
      <c r="I3058" t="s">
        <v>22</v>
      </c>
      <c r="J3058" t="s">
        <v>131</v>
      </c>
      <c r="K3058" t="s">
        <v>11801</v>
      </c>
      <c r="L3058" t="s">
        <v>11802</v>
      </c>
      <c r="M3058">
        <v>1.984444444</v>
      </c>
      <c r="N3058">
        <v>0</v>
      </c>
      <c r="O3058">
        <v>89</v>
      </c>
      <c r="P3058">
        <v>0</v>
      </c>
      <c r="Q3058">
        <v>0</v>
      </c>
      <c r="R3058">
        <v>0</v>
      </c>
      <c r="S3058">
        <v>176.615556</v>
      </c>
      <c r="T3058">
        <v>0</v>
      </c>
      <c r="U3058">
        <v>0</v>
      </c>
    </row>
    <row r="3059" spans="1:21" x14ac:dyDescent="0.25">
      <c r="A3059" t="s">
        <v>11803</v>
      </c>
      <c r="B3059">
        <v>1</v>
      </c>
      <c r="C3059" t="s">
        <v>78</v>
      </c>
      <c r="D3059" t="s">
        <v>97</v>
      </c>
      <c r="E3059" t="s">
        <v>11804</v>
      </c>
      <c r="F3059" t="s">
        <v>166</v>
      </c>
      <c r="G3059" t="s">
        <v>72</v>
      </c>
      <c r="H3059" t="s">
        <v>136</v>
      </c>
      <c r="I3059" t="s">
        <v>22</v>
      </c>
      <c r="J3059" t="s">
        <v>131</v>
      </c>
      <c r="K3059" t="s">
        <v>11805</v>
      </c>
      <c r="L3059" t="s">
        <v>11806</v>
      </c>
      <c r="M3059">
        <v>4.3395027769999999</v>
      </c>
      <c r="N3059">
        <v>17</v>
      </c>
      <c r="O3059">
        <v>3156</v>
      </c>
      <c r="P3059">
        <v>50</v>
      </c>
      <c r="Q3059">
        <v>3401</v>
      </c>
      <c r="R3059">
        <v>73.771546999999998</v>
      </c>
      <c r="S3059">
        <v>13695.470764</v>
      </c>
      <c r="T3059">
        <v>216.97513900000001</v>
      </c>
      <c r="U3059">
        <v>14758.648945000001</v>
      </c>
    </row>
    <row r="3060" spans="1:21" x14ac:dyDescent="0.25">
      <c r="A3060" t="s">
        <v>11807</v>
      </c>
      <c r="B3060">
        <v>1</v>
      </c>
      <c r="C3060" t="s">
        <v>78</v>
      </c>
      <c r="D3060" t="s">
        <v>97</v>
      </c>
      <c r="E3060" t="s">
        <v>11804</v>
      </c>
      <c r="F3060" t="s">
        <v>166</v>
      </c>
      <c r="G3060" t="s">
        <v>72</v>
      </c>
      <c r="H3060" t="s">
        <v>130</v>
      </c>
      <c r="I3060" t="s">
        <v>22</v>
      </c>
      <c r="J3060" t="s">
        <v>131</v>
      </c>
      <c r="K3060" t="s">
        <v>11808</v>
      </c>
      <c r="L3060" t="s">
        <v>11809</v>
      </c>
      <c r="M3060">
        <v>2.2499999999999999E-2</v>
      </c>
      <c r="N3060">
        <v>17</v>
      </c>
      <c r="O3060">
        <v>3156</v>
      </c>
      <c r="P3060">
        <v>50</v>
      </c>
      <c r="Q3060">
        <v>3401</v>
      </c>
      <c r="R3060">
        <v>0.38250000000000001</v>
      </c>
      <c r="S3060">
        <v>71.010000000000005</v>
      </c>
      <c r="T3060">
        <v>1.125</v>
      </c>
      <c r="U3060">
        <v>76.522499999999994</v>
      </c>
    </row>
    <row r="3061" spans="1:21" x14ac:dyDescent="0.25">
      <c r="A3061" t="s">
        <v>11810</v>
      </c>
      <c r="B3061">
        <v>1</v>
      </c>
      <c r="C3061" t="s">
        <v>78</v>
      </c>
      <c r="D3061" t="s">
        <v>94</v>
      </c>
      <c r="E3061" t="s">
        <v>11811</v>
      </c>
      <c r="F3061" t="s">
        <v>1150</v>
      </c>
      <c r="G3061" t="s">
        <v>71</v>
      </c>
      <c r="H3061" t="s">
        <v>136</v>
      </c>
      <c r="I3061" t="s">
        <v>22</v>
      </c>
      <c r="J3061" t="s">
        <v>131</v>
      </c>
      <c r="K3061" t="s">
        <v>11812</v>
      </c>
      <c r="L3061" t="s">
        <v>11813</v>
      </c>
      <c r="M3061">
        <v>3.4797222219999999</v>
      </c>
      <c r="N3061">
        <v>0</v>
      </c>
      <c r="O3061">
        <v>65</v>
      </c>
      <c r="P3061">
        <v>0</v>
      </c>
      <c r="Q3061">
        <v>0</v>
      </c>
      <c r="R3061">
        <v>0</v>
      </c>
      <c r="S3061">
        <v>226.18194399999999</v>
      </c>
      <c r="T3061">
        <v>0</v>
      </c>
      <c r="U3061">
        <v>0</v>
      </c>
    </row>
    <row r="3062" spans="1:21" x14ac:dyDescent="0.25">
      <c r="A3062" t="s">
        <v>11814</v>
      </c>
      <c r="B3062">
        <v>1</v>
      </c>
      <c r="C3062" t="s">
        <v>79</v>
      </c>
      <c r="D3062" t="s">
        <v>114</v>
      </c>
      <c r="E3062" t="s">
        <v>11572</v>
      </c>
      <c r="F3062" t="s">
        <v>847</v>
      </c>
      <c r="G3062" t="s">
        <v>71</v>
      </c>
      <c r="H3062" t="s">
        <v>136</v>
      </c>
      <c r="I3062" t="s">
        <v>22</v>
      </c>
      <c r="J3062" t="s">
        <v>131</v>
      </c>
      <c r="K3062" t="s">
        <v>11815</v>
      </c>
      <c r="L3062" t="s">
        <v>11816</v>
      </c>
      <c r="M3062">
        <v>2.8361111110000001</v>
      </c>
      <c r="N3062">
        <v>0</v>
      </c>
      <c r="O3062">
        <v>1</v>
      </c>
      <c r="P3062">
        <v>0</v>
      </c>
      <c r="Q3062">
        <v>0</v>
      </c>
      <c r="R3062">
        <v>0</v>
      </c>
      <c r="S3062">
        <v>2.8361109999999998</v>
      </c>
      <c r="T3062">
        <v>0</v>
      </c>
      <c r="U3062">
        <v>0</v>
      </c>
    </row>
    <row r="3063" spans="1:21" x14ac:dyDescent="0.25">
      <c r="A3063" t="s">
        <v>11817</v>
      </c>
      <c r="B3063">
        <v>1</v>
      </c>
      <c r="C3063" t="s">
        <v>78</v>
      </c>
      <c r="D3063" t="s">
        <v>94</v>
      </c>
      <c r="E3063" t="s">
        <v>11818</v>
      </c>
      <c r="F3063" t="s">
        <v>847</v>
      </c>
      <c r="G3063" t="s">
        <v>71</v>
      </c>
      <c r="H3063" t="s">
        <v>136</v>
      </c>
      <c r="I3063" t="s">
        <v>22</v>
      </c>
      <c r="J3063" t="s">
        <v>131</v>
      </c>
      <c r="K3063" t="s">
        <v>11819</v>
      </c>
      <c r="L3063" t="s">
        <v>11820</v>
      </c>
      <c r="M3063">
        <v>7.2433333329999998</v>
      </c>
      <c r="N3063">
        <v>0</v>
      </c>
      <c r="O3063">
        <v>1</v>
      </c>
      <c r="P3063">
        <v>0</v>
      </c>
      <c r="Q3063">
        <v>0</v>
      </c>
      <c r="R3063">
        <v>0</v>
      </c>
      <c r="S3063">
        <v>7.2433329999999998</v>
      </c>
      <c r="T3063">
        <v>0</v>
      </c>
      <c r="U3063">
        <v>0</v>
      </c>
    </row>
    <row r="3064" spans="1:21" x14ac:dyDescent="0.25">
      <c r="A3064" t="s">
        <v>11821</v>
      </c>
      <c r="B3064">
        <v>1</v>
      </c>
      <c r="C3064" t="s">
        <v>78</v>
      </c>
      <c r="D3064" t="s">
        <v>80</v>
      </c>
      <c r="E3064" t="s">
        <v>11822</v>
      </c>
      <c r="F3064" t="s">
        <v>231</v>
      </c>
      <c r="G3064" t="s">
        <v>71</v>
      </c>
      <c r="H3064" t="s">
        <v>136</v>
      </c>
      <c r="I3064" t="s">
        <v>22</v>
      </c>
      <c r="J3064" t="s">
        <v>131</v>
      </c>
      <c r="K3064" t="s">
        <v>11823</v>
      </c>
      <c r="L3064" t="s">
        <v>11824</v>
      </c>
      <c r="M3064">
        <v>2.073611111</v>
      </c>
      <c r="N3064">
        <v>0</v>
      </c>
      <c r="O3064">
        <v>1</v>
      </c>
      <c r="P3064">
        <v>0</v>
      </c>
      <c r="Q3064">
        <v>0</v>
      </c>
      <c r="R3064">
        <v>0</v>
      </c>
      <c r="S3064">
        <v>2.0736110000000001</v>
      </c>
      <c r="T3064">
        <v>0</v>
      </c>
      <c r="U3064">
        <v>0</v>
      </c>
    </row>
    <row r="3065" spans="1:21" x14ac:dyDescent="0.25">
      <c r="A3065" t="s">
        <v>11825</v>
      </c>
      <c r="B3065">
        <v>1</v>
      </c>
      <c r="C3065" t="s">
        <v>78</v>
      </c>
      <c r="D3065" t="s">
        <v>103</v>
      </c>
      <c r="E3065" t="s">
        <v>11826</v>
      </c>
      <c r="F3065" t="s">
        <v>231</v>
      </c>
      <c r="G3065" t="s">
        <v>71</v>
      </c>
      <c r="H3065" t="s">
        <v>136</v>
      </c>
      <c r="I3065" t="s">
        <v>22</v>
      </c>
      <c r="J3065" t="s">
        <v>131</v>
      </c>
      <c r="K3065" t="s">
        <v>11827</v>
      </c>
      <c r="L3065" t="s">
        <v>11828</v>
      </c>
      <c r="M3065">
        <v>1.981944444</v>
      </c>
      <c r="N3065">
        <v>0</v>
      </c>
      <c r="O3065">
        <v>1</v>
      </c>
      <c r="P3065">
        <v>0</v>
      </c>
      <c r="Q3065">
        <v>0</v>
      </c>
      <c r="R3065">
        <v>0</v>
      </c>
      <c r="S3065">
        <v>1.9819439999999999</v>
      </c>
      <c r="T3065">
        <v>0</v>
      </c>
      <c r="U3065">
        <v>0</v>
      </c>
    </row>
    <row r="3066" spans="1:21" x14ac:dyDescent="0.25">
      <c r="A3066" t="s">
        <v>11829</v>
      </c>
      <c r="B3066">
        <v>1</v>
      </c>
      <c r="C3066" t="s">
        <v>78</v>
      </c>
      <c r="D3066" t="s">
        <v>85</v>
      </c>
      <c r="E3066" t="s">
        <v>11830</v>
      </c>
      <c r="F3066" t="s">
        <v>247</v>
      </c>
      <c r="G3066" t="s">
        <v>71</v>
      </c>
      <c r="H3066" t="s">
        <v>136</v>
      </c>
      <c r="I3066" t="s">
        <v>22</v>
      </c>
      <c r="J3066" t="s">
        <v>221</v>
      </c>
      <c r="K3066" t="s">
        <v>11831</v>
      </c>
      <c r="L3066" t="s">
        <v>11832</v>
      </c>
      <c r="M3066">
        <v>0.47888888800000001</v>
      </c>
      <c r="N3066">
        <v>0</v>
      </c>
      <c r="O3066">
        <v>216</v>
      </c>
      <c r="P3066">
        <v>0</v>
      </c>
      <c r="Q3066">
        <v>0</v>
      </c>
      <c r="R3066">
        <v>0</v>
      </c>
      <c r="S3066">
        <v>103.44</v>
      </c>
      <c r="T3066">
        <v>0</v>
      </c>
      <c r="U3066">
        <v>0</v>
      </c>
    </row>
    <row r="3067" spans="1:21" x14ac:dyDescent="0.25">
      <c r="A3067" t="s">
        <v>11833</v>
      </c>
      <c r="B3067">
        <v>1</v>
      </c>
      <c r="C3067" t="s">
        <v>78</v>
      </c>
      <c r="D3067" t="s">
        <v>82</v>
      </c>
      <c r="E3067" t="s">
        <v>11834</v>
      </c>
      <c r="F3067" t="s">
        <v>934</v>
      </c>
      <c r="G3067" t="s">
        <v>71</v>
      </c>
      <c r="H3067" t="s">
        <v>136</v>
      </c>
      <c r="I3067" t="s">
        <v>22</v>
      </c>
      <c r="J3067" t="s">
        <v>131</v>
      </c>
      <c r="K3067" t="s">
        <v>11835</v>
      </c>
      <c r="L3067" t="s">
        <v>11836</v>
      </c>
      <c r="M3067">
        <v>2.3066666659999999</v>
      </c>
      <c r="N3067">
        <v>0</v>
      </c>
      <c r="O3067">
        <v>6</v>
      </c>
      <c r="P3067">
        <v>0</v>
      </c>
      <c r="Q3067">
        <v>0</v>
      </c>
      <c r="R3067">
        <v>0</v>
      </c>
      <c r="S3067">
        <v>13.84</v>
      </c>
      <c r="T3067">
        <v>0</v>
      </c>
      <c r="U3067">
        <v>0</v>
      </c>
    </row>
    <row r="3068" spans="1:21" x14ac:dyDescent="0.25">
      <c r="A3068" t="s">
        <v>11837</v>
      </c>
      <c r="B3068">
        <v>1</v>
      </c>
      <c r="C3068" t="s">
        <v>78</v>
      </c>
      <c r="D3068" t="s">
        <v>103</v>
      </c>
      <c r="E3068" t="s">
        <v>11838</v>
      </c>
      <c r="F3068" t="s">
        <v>296</v>
      </c>
      <c r="G3068" t="s">
        <v>72</v>
      </c>
      <c r="H3068" t="s">
        <v>136</v>
      </c>
      <c r="I3068" t="s">
        <v>22</v>
      </c>
      <c r="J3068" t="s">
        <v>221</v>
      </c>
      <c r="K3068" t="s">
        <v>11839</v>
      </c>
      <c r="L3068" t="s">
        <v>11840</v>
      </c>
      <c r="M3068">
        <v>1.8183583329999999</v>
      </c>
      <c r="N3068">
        <v>0</v>
      </c>
      <c r="O3068">
        <v>479</v>
      </c>
      <c r="P3068">
        <v>0</v>
      </c>
      <c r="Q3068">
        <v>0</v>
      </c>
      <c r="R3068">
        <v>0</v>
      </c>
      <c r="S3068">
        <v>870.99364200000002</v>
      </c>
      <c r="T3068">
        <v>0</v>
      </c>
      <c r="U3068">
        <v>0</v>
      </c>
    </row>
    <row r="3069" spans="1:21" x14ac:dyDescent="0.25">
      <c r="A3069" t="s">
        <v>11841</v>
      </c>
      <c r="B3069">
        <v>1</v>
      </c>
      <c r="C3069" t="s">
        <v>78</v>
      </c>
      <c r="D3069" t="s">
        <v>103</v>
      </c>
      <c r="E3069" t="s">
        <v>11842</v>
      </c>
      <c r="F3069" t="s">
        <v>231</v>
      </c>
      <c r="G3069" t="s">
        <v>71</v>
      </c>
      <c r="H3069" t="s">
        <v>136</v>
      </c>
      <c r="I3069" t="s">
        <v>22</v>
      </c>
      <c r="J3069" t="s">
        <v>131</v>
      </c>
      <c r="K3069" t="s">
        <v>11843</v>
      </c>
      <c r="L3069" t="s">
        <v>11844</v>
      </c>
      <c r="M3069">
        <v>1.0625</v>
      </c>
      <c r="N3069">
        <v>0</v>
      </c>
      <c r="O3069">
        <v>1</v>
      </c>
      <c r="P3069">
        <v>0</v>
      </c>
      <c r="Q3069">
        <v>0</v>
      </c>
      <c r="R3069">
        <v>0</v>
      </c>
      <c r="S3069">
        <v>1.0625</v>
      </c>
      <c r="T3069">
        <v>0</v>
      </c>
      <c r="U3069">
        <v>0</v>
      </c>
    </row>
    <row r="3070" spans="1:21" x14ac:dyDescent="0.25">
      <c r="A3070" t="s">
        <v>11845</v>
      </c>
      <c r="B3070">
        <v>1</v>
      </c>
      <c r="C3070" t="s">
        <v>78</v>
      </c>
      <c r="D3070" t="s">
        <v>81</v>
      </c>
      <c r="E3070" t="s">
        <v>11846</v>
      </c>
      <c r="F3070" t="s">
        <v>231</v>
      </c>
      <c r="G3070" t="s">
        <v>71</v>
      </c>
      <c r="H3070" t="s">
        <v>136</v>
      </c>
      <c r="I3070" t="s">
        <v>22</v>
      </c>
      <c r="J3070" t="s">
        <v>131</v>
      </c>
      <c r="K3070" t="s">
        <v>11847</v>
      </c>
      <c r="L3070" t="s">
        <v>11848</v>
      </c>
      <c r="M3070">
        <v>1.9383333330000001</v>
      </c>
      <c r="N3070">
        <v>0</v>
      </c>
      <c r="O3070">
        <v>2</v>
      </c>
      <c r="P3070">
        <v>0</v>
      </c>
      <c r="Q3070">
        <v>0</v>
      </c>
      <c r="R3070">
        <v>0</v>
      </c>
      <c r="S3070">
        <v>3.8766669999999999</v>
      </c>
      <c r="T3070">
        <v>0</v>
      </c>
      <c r="U3070">
        <v>0</v>
      </c>
    </row>
    <row r="3071" spans="1:21" x14ac:dyDescent="0.25">
      <c r="A3071" t="s">
        <v>11849</v>
      </c>
      <c r="B3071">
        <v>1</v>
      </c>
      <c r="C3071" t="s">
        <v>78</v>
      </c>
      <c r="D3071" t="s">
        <v>103</v>
      </c>
      <c r="E3071" t="s">
        <v>11850</v>
      </c>
      <c r="F3071" t="s">
        <v>226</v>
      </c>
      <c r="G3071" t="s">
        <v>72</v>
      </c>
      <c r="H3071" t="s">
        <v>136</v>
      </c>
      <c r="I3071" t="s">
        <v>22</v>
      </c>
      <c r="J3071" t="s">
        <v>131</v>
      </c>
      <c r="K3071" t="s">
        <v>11851</v>
      </c>
      <c r="L3071" t="s">
        <v>11852</v>
      </c>
      <c r="M3071">
        <v>1.591111111</v>
      </c>
      <c r="N3071">
        <v>0</v>
      </c>
      <c r="O3071">
        <v>93</v>
      </c>
      <c r="P3071">
        <v>0</v>
      </c>
      <c r="Q3071">
        <v>0</v>
      </c>
      <c r="R3071">
        <v>0</v>
      </c>
      <c r="S3071">
        <v>147.973333</v>
      </c>
      <c r="T3071">
        <v>0</v>
      </c>
      <c r="U3071">
        <v>0</v>
      </c>
    </row>
    <row r="3072" spans="1:21" x14ac:dyDescent="0.25">
      <c r="A3072" t="s">
        <v>11853</v>
      </c>
      <c r="B3072">
        <v>1</v>
      </c>
      <c r="C3072" t="s">
        <v>78</v>
      </c>
      <c r="D3072" t="s">
        <v>80</v>
      </c>
      <c r="E3072" t="s">
        <v>11854</v>
      </c>
      <c r="F3072">
        <v>3</v>
      </c>
      <c r="G3072" t="s">
        <v>72</v>
      </c>
      <c r="H3072" t="s">
        <v>136</v>
      </c>
      <c r="I3072" t="s">
        <v>24</v>
      </c>
      <c r="J3072" t="s">
        <v>131</v>
      </c>
      <c r="K3072" t="s">
        <v>11855</v>
      </c>
      <c r="L3072" t="s">
        <v>11856</v>
      </c>
      <c r="M3072">
        <v>3.3409072219999998</v>
      </c>
      <c r="N3072">
        <v>37</v>
      </c>
      <c r="O3072">
        <v>2080</v>
      </c>
      <c r="P3072">
        <v>0</v>
      </c>
      <c r="Q3072">
        <v>0</v>
      </c>
      <c r="R3072">
        <v>123.613567</v>
      </c>
      <c r="S3072">
        <v>6949.0870219999997</v>
      </c>
      <c r="T3072">
        <v>0</v>
      </c>
      <c r="U3072">
        <v>0</v>
      </c>
    </row>
    <row r="3073" spans="1:21" x14ac:dyDescent="0.25">
      <c r="A3073" t="s">
        <v>11857</v>
      </c>
      <c r="B3073">
        <v>1</v>
      </c>
      <c r="C3073" t="s">
        <v>78</v>
      </c>
      <c r="D3073" t="s">
        <v>80</v>
      </c>
      <c r="E3073" t="s">
        <v>11858</v>
      </c>
      <c r="F3073" t="s">
        <v>166</v>
      </c>
      <c r="G3073" t="s">
        <v>72</v>
      </c>
      <c r="H3073" t="s">
        <v>136</v>
      </c>
      <c r="I3073" t="s">
        <v>22</v>
      </c>
      <c r="J3073" t="s">
        <v>131</v>
      </c>
      <c r="K3073" t="s">
        <v>11859</v>
      </c>
      <c r="L3073" t="s">
        <v>11860</v>
      </c>
      <c r="M3073">
        <v>0.791987777</v>
      </c>
      <c r="N3073">
        <v>37</v>
      </c>
      <c r="O3073">
        <v>8812</v>
      </c>
      <c r="P3073">
        <v>0</v>
      </c>
      <c r="Q3073">
        <v>0</v>
      </c>
      <c r="R3073">
        <v>29.303547999999999</v>
      </c>
      <c r="S3073">
        <v>6978.9962910000004</v>
      </c>
      <c r="T3073">
        <v>0</v>
      </c>
      <c r="U3073">
        <v>0</v>
      </c>
    </row>
    <row r="3074" spans="1:21" x14ac:dyDescent="0.25">
      <c r="A3074" t="s">
        <v>11861</v>
      </c>
      <c r="B3074">
        <v>1</v>
      </c>
      <c r="C3074" t="s">
        <v>78</v>
      </c>
      <c r="D3074" t="s">
        <v>80</v>
      </c>
      <c r="E3074" t="s">
        <v>11862</v>
      </c>
      <c r="F3074" t="s">
        <v>129</v>
      </c>
      <c r="G3074" t="s">
        <v>72</v>
      </c>
      <c r="H3074" t="s">
        <v>136</v>
      </c>
      <c r="I3074" t="s">
        <v>22</v>
      </c>
      <c r="J3074" t="s">
        <v>131</v>
      </c>
      <c r="K3074" t="s">
        <v>11863</v>
      </c>
      <c r="L3074" t="s">
        <v>11864</v>
      </c>
      <c r="M3074">
        <v>0.140555555</v>
      </c>
      <c r="N3074">
        <v>0</v>
      </c>
      <c r="O3074">
        <v>5267</v>
      </c>
      <c r="P3074">
        <v>0</v>
      </c>
      <c r="Q3074">
        <v>0</v>
      </c>
      <c r="R3074">
        <v>0</v>
      </c>
      <c r="S3074">
        <v>740.30610799999999</v>
      </c>
      <c r="T3074">
        <v>0</v>
      </c>
      <c r="U3074">
        <v>0</v>
      </c>
    </row>
    <row r="3075" spans="1:21" x14ac:dyDescent="0.25">
      <c r="A3075" t="s">
        <v>11865</v>
      </c>
      <c r="B3075">
        <v>1</v>
      </c>
      <c r="C3075" t="s">
        <v>78</v>
      </c>
      <c r="D3075" t="s">
        <v>80</v>
      </c>
      <c r="E3075" t="s">
        <v>11862</v>
      </c>
      <c r="F3075" t="s">
        <v>166</v>
      </c>
      <c r="G3075" t="s">
        <v>72</v>
      </c>
      <c r="H3075" t="s">
        <v>136</v>
      </c>
      <c r="I3075" t="s">
        <v>22</v>
      </c>
      <c r="J3075" t="s">
        <v>131</v>
      </c>
      <c r="K3075" t="s">
        <v>11866</v>
      </c>
      <c r="L3075" t="s">
        <v>11867</v>
      </c>
      <c r="M3075">
        <v>1.2558702770000001</v>
      </c>
      <c r="N3075">
        <v>0</v>
      </c>
      <c r="O3075">
        <v>5267</v>
      </c>
      <c r="P3075">
        <v>0</v>
      </c>
      <c r="Q3075">
        <v>0</v>
      </c>
      <c r="R3075">
        <v>0</v>
      </c>
      <c r="S3075">
        <v>6614.6687490000004</v>
      </c>
      <c r="T3075">
        <v>0</v>
      </c>
      <c r="U3075">
        <v>0</v>
      </c>
    </row>
    <row r="3076" spans="1:21" x14ac:dyDescent="0.25">
      <c r="A3076" t="s">
        <v>11868</v>
      </c>
      <c r="B3076">
        <v>1</v>
      </c>
      <c r="C3076" t="s">
        <v>78</v>
      </c>
      <c r="D3076" t="s">
        <v>94</v>
      </c>
      <c r="E3076" t="s">
        <v>11869</v>
      </c>
      <c r="F3076" t="s">
        <v>847</v>
      </c>
      <c r="G3076" t="s">
        <v>71</v>
      </c>
      <c r="H3076" t="s">
        <v>136</v>
      </c>
      <c r="I3076" t="s">
        <v>22</v>
      </c>
      <c r="J3076" t="s">
        <v>131</v>
      </c>
      <c r="K3076" t="s">
        <v>11870</v>
      </c>
      <c r="L3076" t="s">
        <v>11871</v>
      </c>
      <c r="M3076">
        <v>2.0036111110000001</v>
      </c>
      <c r="N3076">
        <v>0</v>
      </c>
      <c r="O3076">
        <v>1</v>
      </c>
      <c r="P3076">
        <v>0</v>
      </c>
      <c r="Q3076">
        <v>0</v>
      </c>
      <c r="R3076">
        <v>0</v>
      </c>
      <c r="S3076">
        <v>2.0036109999999998</v>
      </c>
      <c r="T3076">
        <v>0</v>
      </c>
      <c r="U3076">
        <v>0</v>
      </c>
    </row>
    <row r="3077" spans="1:21" x14ac:dyDescent="0.25">
      <c r="A3077" t="s">
        <v>11872</v>
      </c>
      <c r="B3077">
        <v>1</v>
      </c>
      <c r="C3077" t="s">
        <v>79</v>
      </c>
      <c r="D3077" t="s">
        <v>124</v>
      </c>
      <c r="E3077" t="s">
        <v>11873</v>
      </c>
      <c r="F3077" t="s">
        <v>10815</v>
      </c>
      <c r="G3077" t="s">
        <v>71</v>
      </c>
      <c r="H3077" t="s">
        <v>136</v>
      </c>
      <c r="I3077" t="s">
        <v>22</v>
      </c>
      <c r="J3077" t="s">
        <v>131</v>
      </c>
      <c r="K3077" t="s">
        <v>11874</v>
      </c>
      <c r="L3077" t="s">
        <v>11875</v>
      </c>
      <c r="M3077">
        <v>3.6744444440000001</v>
      </c>
      <c r="N3077">
        <v>0</v>
      </c>
      <c r="O3077">
        <v>118</v>
      </c>
      <c r="P3077">
        <v>0</v>
      </c>
      <c r="Q3077">
        <v>0</v>
      </c>
      <c r="R3077">
        <v>0</v>
      </c>
      <c r="S3077">
        <v>433.58444400000002</v>
      </c>
      <c r="T3077">
        <v>0</v>
      </c>
      <c r="U3077">
        <v>0</v>
      </c>
    </row>
    <row r="3078" spans="1:21" x14ac:dyDescent="0.25">
      <c r="A3078" t="s">
        <v>11876</v>
      </c>
      <c r="B3078">
        <v>1</v>
      </c>
      <c r="C3078" t="s">
        <v>78</v>
      </c>
      <c r="D3078" t="s">
        <v>81</v>
      </c>
      <c r="E3078" t="s">
        <v>11877</v>
      </c>
      <c r="F3078" t="s">
        <v>247</v>
      </c>
      <c r="G3078" t="s">
        <v>71</v>
      </c>
      <c r="H3078" t="s">
        <v>136</v>
      </c>
      <c r="I3078" t="s">
        <v>22</v>
      </c>
      <c r="J3078" t="s">
        <v>221</v>
      </c>
      <c r="K3078" t="s">
        <v>11878</v>
      </c>
      <c r="L3078" t="s">
        <v>11879</v>
      </c>
      <c r="M3078">
        <v>8.7766666660000006</v>
      </c>
      <c r="N3078">
        <v>0</v>
      </c>
      <c r="O3078">
        <v>65</v>
      </c>
      <c r="P3078">
        <v>0</v>
      </c>
      <c r="Q3078">
        <v>0</v>
      </c>
      <c r="R3078">
        <v>0</v>
      </c>
      <c r="S3078">
        <v>570.48333300000002</v>
      </c>
      <c r="T3078">
        <v>0</v>
      </c>
      <c r="U3078">
        <v>0</v>
      </c>
    </row>
    <row r="3079" spans="1:21" x14ac:dyDescent="0.25">
      <c r="A3079" t="s">
        <v>11880</v>
      </c>
      <c r="B3079">
        <v>1</v>
      </c>
      <c r="C3079" t="s">
        <v>79</v>
      </c>
      <c r="D3079" t="s">
        <v>124</v>
      </c>
      <c r="E3079" t="s">
        <v>10928</v>
      </c>
      <c r="F3079" t="s">
        <v>166</v>
      </c>
      <c r="G3079" t="s">
        <v>72</v>
      </c>
      <c r="H3079" t="s">
        <v>136</v>
      </c>
      <c r="I3079" t="s">
        <v>22</v>
      </c>
      <c r="J3079" t="s">
        <v>131</v>
      </c>
      <c r="K3079" t="s">
        <v>11881</v>
      </c>
      <c r="L3079" t="s">
        <v>11882</v>
      </c>
      <c r="M3079">
        <v>0.446944444</v>
      </c>
      <c r="N3079">
        <v>0</v>
      </c>
      <c r="O3079">
        <v>0</v>
      </c>
      <c r="P3079">
        <v>1</v>
      </c>
      <c r="Q3079">
        <v>0</v>
      </c>
      <c r="R3079">
        <v>0</v>
      </c>
      <c r="S3079">
        <v>0</v>
      </c>
      <c r="T3079">
        <v>0.44694400000000001</v>
      </c>
      <c r="U3079">
        <v>0</v>
      </c>
    </row>
    <row r="3080" spans="1:21" x14ac:dyDescent="0.25">
      <c r="A3080" t="s">
        <v>11883</v>
      </c>
      <c r="B3080">
        <v>1</v>
      </c>
      <c r="C3080" t="s">
        <v>78</v>
      </c>
      <c r="D3080" t="s">
        <v>81</v>
      </c>
      <c r="E3080" t="s">
        <v>11884</v>
      </c>
      <c r="F3080" t="s">
        <v>247</v>
      </c>
      <c r="G3080" t="s">
        <v>71</v>
      </c>
      <c r="H3080" t="s">
        <v>136</v>
      </c>
      <c r="I3080" t="s">
        <v>22</v>
      </c>
      <c r="J3080" t="s">
        <v>221</v>
      </c>
      <c r="K3080" t="s">
        <v>11885</v>
      </c>
      <c r="L3080" t="s">
        <v>11886</v>
      </c>
      <c r="M3080">
        <v>8.6877777770000009</v>
      </c>
      <c r="N3080">
        <v>0</v>
      </c>
      <c r="O3080">
        <v>163</v>
      </c>
      <c r="P3080">
        <v>0</v>
      </c>
      <c r="Q3080">
        <v>0</v>
      </c>
      <c r="R3080">
        <v>0</v>
      </c>
      <c r="S3080">
        <v>1416.1077780000001</v>
      </c>
      <c r="T3080">
        <v>0</v>
      </c>
      <c r="U3080">
        <v>0</v>
      </c>
    </row>
    <row r="3081" spans="1:21" x14ac:dyDescent="0.25">
      <c r="A3081" t="s">
        <v>11887</v>
      </c>
      <c r="B3081">
        <v>1</v>
      </c>
      <c r="C3081" t="s">
        <v>78</v>
      </c>
      <c r="D3081" t="s">
        <v>90</v>
      </c>
      <c r="E3081" t="s">
        <v>11022</v>
      </c>
      <c r="F3081" t="s">
        <v>166</v>
      </c>
      <c r="G3081" t="s">
        <v>72</v>
      </c>
      <c r="H3081" t="s">
        <v>136</v>
      </c>
      <c r="I3081" t="s">
        <v>22</v>
      </c>
      <c r="J3081" t="s">
        <v>131</v>
      </c>
      <c r="K3081" t="s">
        <v>11888</v>
      </c>
      <c r="L3081" t="s">
        <v>11889</v>
      </c>
      <c r="M3081">
        <v>0.82250000000000001</v>
      </c>
      <c r="N3081">
        <v>31</v>
      </c>
      <c r="O3081">
        <v>1218</v>
      </c>
      <c r="P3081">
        <v>17</v>
      </c>
      <c r="Q3081">
        <v>207</v>
      </c>
      <c r="R3081">
        <v>25.497499999999999</v>
      </c>
      <c r="S3081">
        <v>1001.8049999999999</v>
      </c>
      <c r="T3081">
        <v>13.9825</v>
      </c>
      <c r="U3081">
        <v>170.25749999999999</v>
      </c>
    </row>
    <row r="3082" spans="1:21" x14ac:dyDescent="0.25">
      <c r="A3082" t="s">
        <v>11890</v>
      </c>
      <c r="B3082">
        <v>1</v>
      </c>
      <c r="C3082" t="s">
        <v>78</v>
      </c>
      <c r="D3082" t="s">
        <v>90</v>
      </c>
      <c r="E3082" t="s">
        <v>11022</v>
      </c>
      <c r="F3082" t="s">
        <v>166</v>
      </c>
      <c r="G3082" t="s">
        <v>72</v>
      </c>
      <c r="H3082" t="s">
        <v>136</v>
      </c>
      <c r="I3082" t="s">
        <v>22</v>
      </c>
      <c r="J3082" t="s">
        <v>131</v>
      </c>
      <c r="K3082" t="s">
        <v>11891</v>
      </c>
      <c r="L3082" t="s">
        <v>11892</v>
      </c>
      <c r="M3082">
        <v>0.71327666599999995</v>
      </c>
      <c r="N3082">
        <v>31</v>
      </c>
      <c r="O3082">
        <v>1218</v>
      </c>
      <c r="P3082">
        <v>17</v>
      </c>
      <c r="Q3082">
        <v>207</v>
      </c>
      <c r="R3082">
        <v>22.111577</v>
      </c>
      <c r="S3082">
        <v>868.77097900000001</v>
      </c>
      <c r="T3082">
        <v>12.125703</v>
      </c>
      <c r="U3082">
        <v>147.64827</v>
      </c>
    </row>
    <row r="3083" spans="1:21" x14ac:dyDescent="0.25">
      <c r="A3083" t="s">
        <v>11893</v>
      </c>
      <c r="B3083">
        <v>1</v>
      </c>
      <c r="C3083" t="s">
        <v>78</v>
      </c>
      <c r="D3083" t="s">
        <v>80</v>
      </c>
      <c r="E3083" t="s">
        <v>11894</v>
      </c>
      <c r="F3083" t="s">
        <v>231</v>
      </c>
      <c r="G3083" t="s">
        <v>71</v>
      </c>
      <c r="H3083" t="s">
        <v>136</v>
      </c>
      <c r="I3083" t="s">
        <v>22</v>
      </c>
      <c r="J3083" t="s">
        <v>131</v>
      </c>
      <c r="K3083" t="s">
        <v>11895</v>
      </c>
      <c r="L3083" t="s">
        <v>11896</v>
      </c>
      <c r="M3083">
        <v>4.1924999999999999</v>
      </c>
      <c r="N3083">
        <v>0</v>
      </c>
      <c r="O3083">
        <v>2</v>
      </c>
      <c r="P3083">
        <v>0</v>
      </c>
      <c r="Q3083">
        <v>0</v>
      </c>
      <c r="R3083">
        <v>0</v>
      </c>
      <c r="S3083">
        <v>8.3849999999999998</v>
      </c>
      <c r="T3083">
        <v>0</v>
      </c>
      <c r="U3083">
        <v>0</v>
      </c>
    </row>
    <row r="3084" spans="1:21" x14ac:dyDescent="0.25">
      <c r="A3084" t="s">
        <v>11897</v>
      </c>
      <c r="B3084">
        <v>1</v>
      </c>
      <c r="C3084" t="s">
        <v>78</v>
      </c>
      <c r="D3084" t="s">
        <v>80</v>
      </c>
      <c r="E3084" t="s">
        <v>11898</v>
      </c>
      <c r="F3084" t="s">
        <v>129</v>
      </c>
      <c r="G3084" t="s">
        <v>72</v>
      </c>
      <c r="H3084" t="s">
        <v>136</v>
      </c>
      <c r="I3084" t="s">
        <v>22</v>
      </c>
      <c r="J3084" t="s">
        <v>131</v>
      </c>
      <c r="K3084" t="s">
        <v>11899</v>
      </c>
      <c r="L3084" t="s">
        <v>11900</v>
      </c>
      <c r="M3084">
        <v>0.123055555</v>
      </c>
      <c r="N3084">
        <v>0</v>
      </c>
      <c r="O3084">
        <v>1813</v>
      </c>
      <c r="P3084">
        <v>0</v>
      </c>
      <c r="Q3084">
        <v>0</v>
      </c>
      <c r="R3084">
        <v>0</v>
      </c>
      <c r="S3084">
        <v>223.09972099999999</v>
      </c>
      <c r="T3084">
        <v>0</v>
      </c>
      <c r="U3084">
        <v>0</v>
      </c>
    </row>
    <row r="3085" spans="1:21" x14ac:dyDescent="0.25">
      <c r="A3085" t="s">
        <v>11901</v>
      </c>
      <c r="B3085">
        <v>1</v>
      </c>
      <c r="C3085" t="s">
        <v>79</v>
      </c>
      <c r="D3085" t="s">
        <v>124</v>
      </c>
      <c r="E3085" t="s">
        <v>11902</v>
      </c>
      <c r="F3085" t="s">
        <v>202</v>
      </c>
      <c r="G3085" t="s">
        <v>72</v>
      </c>
      <c r="H3085" t="s">
        <v>136</v>
      </c>
      <c r="I3085" t="s">
        <v>22</v>
      </c>
      <c r="J3085" t="s">
        <v>131</v>
      </c>
      <c r="K3085" t="s">
        <v>11903</v>
      </c>
      <c r="L3085" t="s">
        <v>11904</v>
      </c>
      <c r="M3085">
        <v>0.466962777</v>
      </c>
      <c r="N3085">
        <v>0</v>
      </c>
      <c r="O3085">
        <v>116</v>
      </c>
      <c r="P3085">
        <v>0</v>
      </c>
      <c r="Q3085">
        <v>0</v>
      </c>
      <c r="R3085">
        <v>0</v>
      </c>
      <c r="S3085">
        <v>54.167681999999999</v>
      </c>
      <c r="T3085">
        <v>0</v>
      </c>
      <c r="U3085">
        <v>0</v>
      </c>
    </row>
    <row r="3086" spans="1:21" x14ac:dyDescent="0.25">
      <c r="A3086" t="s">
        <v>11905</v>
      </c>
      <c r="B3086">
        <v>1</v>
      </c>
      <c r="C3086" t="s">
        <v>78</v>
      </c>
      <c r="D3086" t="s">
        <v>80</v>
      </c>
      <c r="E3086" t="s">
        <v>11898</v>
      </c>
      <c r="F3086" t="s">
        <v>129</v>
      </c>
      <c r="G3086" t="s">
        <v>72</v>
      </c>
      <c r="H3086" t="s">
        <v>136</v>
      </c>
      <c r="I3086" t="s">
        <v>22</v>
      </c>
      <c r="J3086" t="s">
        <v>131</v>
      </c>
      <c r="K3086" t="s">
        <v>11906</v>
      </c>
      <c r="L3086" t="s">
        <v>11907</v>
      </c>
      <c r="M3086">
        <v>0.19733888799999999</v>
      </c>
      <c r="N3086">
        <v>0</v>
      </c>
      <c r="O3086">
        <v>1813</v>
      </c>
      <c r="P3086">
        <v>0</v>
      </c>
      <c r="Q3086">
        <v>0</v>
      </c>
      <c r="R3086">
        <v>0</v>
      </c>
      <c r="S3086">
        <v>357.77540399999998</v>
      </c>
      <c r="T3086">
        <v>0</v>
      </c>
      <c r="U3086">
        <v>0</v>
      </c>
    </row>
    <row r="3087" spans="1:21" x14ac:dyDescent="0.25">
      <c r="A3087" t="s">
        <v>11908</v>
      </c>
      <c r="B3087">
        <v>1</v>
      </c>
      <c r="C3087" t="s">
        <v>78</v>
      </c>
      <c r="D3087" t="s">
        <v>80</v>
      </c>
      <c r="E3087" t="s">
        <v>11909</v>
      </c>
      <c r="F3087" t="s">
        <v>129</v>
      </c>
      <c r="G3087" t="s">
        <v>72</v>
      </c>
      <c r="H3087" t="s">
        <v>136</v>
      </c>
      <c r="I3087" t="s">
        <v>22</v>
      </c>
      <c r="J3087" t="s">
        <v>131</v>
      </c>
      <c r="K3087" t="s">
        <v>11910</v>
      </c>
      <c r="L3087" t="s">
        <v>11911</v>
      </c>
      <c r="M3087">
        <v>8.3698054999999993E-2</v>
      </c>
      <c r="N3087">
        <v>0</v>
      </c>
      <c r="O3087">
        <v>5129</v>
      </c>
      <c r="P3087">
        <v>0</v>
      </c>
      <c r="Q3087">
        <v>0</v>
      </c>
      <c r="R3087">
        <v>0</v>
      </c>
      <c r="S3087">
        <v>429.28732400000001</v>
      </c>
      <c r="T3087">
        <v>0</v>
      </c>
      <c r="U3087">
        <v>0</v>
      </c>
    </row>
    <row r="3088" spans="1:21" x14ac:dyDescent="0.25">
      <c r="A3088" t="s">
        <v>11912</v>
      </c>
      <c r="B3088">
        <v>1</v>
      </c>
      <c r="C3088" t="s">
        <v>78</v>
      </c>
      <c r="D3088" t="s">
        <v>80</v>
      </c>
      <c r="E3088" t="s">
        <v>11913</v>
      </c>
      <c r="F3088" t="s">
        <v>129</v>
      </c>
      <c r="G3088" t="s">
        <v>72</v>
      </c>
      <c r="H3088" t="s">
        <v>136</v>
      </c>
      <c r="I3088" t="s">
        <v>22</v>
      </c>
      <c r="J3088" t="s">
        <v>131</v>
      </c>
      <c r="K3088" t="s">
        <v>11914</v>
      </c>
      <c r="L3088" t="s">
        <v>11915</v>
      </c>
      <c r="M3088">
        <v>0.130833333</v>
      </c>
      <c r="N3088">
        <v>2</v>
      </c>
      <c r="O3088">
        <v>13250</v>
      </c>
      <c r="P3088">
        <v>0</v>
      </c>
      <c r="Q3088">
        <v>0</v>
      </c>
      <c r="R3088">
        <v>0.26166699999999998</v>
      </c>
      <c r="S3088">
        <v>1733.5416620000001</v>
      </c>
      <c r="T3088">
        <v>0</v>
      </c>
      <c r="U3088">
        <v>0</v>
      </c>
    </row>
    <row r="3089" spans="1:21" x14ac:dyDescent="0.25">
      <c r="A3089" t="s">
        <v>11916</v>
      </c>
      <c r="B3089">
        <v>1</v>
      </c>
      <c r="C3089" t="s">
        <v>78</v>
      </c>
      <c r="D3089" t="s">
        <v>81</v>
      </c>
      <c r="E3089" t="s">
        <v>11917</v>
      </c>
      <c r="F3089" t="s">
        <v>921</v>
      </c>
      <c r="G3089" t="s">
        <v>71</v>
      </c>
      <c r="H3089" t="s">
        <v>136</v>
      </c>
      <c r="I3089" t="s">
        <v>22</v>
      </c>
      <c r="J3089" t="s">
        <v>131</v>
      </c>
      <c r="K3089" t="s">
        <v>11918</v>
      </c>
      <c r="L3089" t="s">
        <v>11919</v>
      </c>
      <c r="M3089">
        <v>1.4508333330000001</v>
      </c>
      <c r="N3089">
        <v>0</v>
      </c>
      <c r="O3089">
        <v>85</v>
      </c>
      <c r="P3089">
        <v>0</v>
      </c>
      <c r="Q3089">
        <v>0</v>
      </c>
      <c r="R3089">
        <v>0</v>
      </c>
      <c r="S3089">
        <v>123.32083299999999</v>
      </c>
      <c r="T3089">
        <v>0</v>
      </c>
      <c r="U3089">
        <v>0</v>
      </c>
    </row>
    <row r="3090" spans="1:21" x14ac:dyDescent="0.25">
      <c r="A3090" t="s">
        <v>11920</v>
      </c>
      <c r="B3090">
        <v>1</v>
      </c>
      <c r="C3090" t="s">
        <v>79</v>
      </c>
      <c r="D3090" t="s">
        <v>124</v>
      </c>
      <c r="E3090" t="s">
        <v>11921</v>
      </c>
      <c r="F3090" t="s">
        <v>231</v>
      </c>
      <c r="G3090" t="s">
        <v>71</v>
      </c>
      <c r="H3090" t="s">
        <v>136</v>
      </c>
      <c r="I3090" t="s">
        <v>22</v>
      </c>
      <c r="J3090" t="s">
        <v>131</v>
      </c>
      <c r="K3090" t="s">
        <v>11922</v>
      </c>
      <c r="L3090" t="s">
        <v>11923</v>
      </c>
      <c r="M3090">
        <v>1.93</v>
      </c>
      <c r="N3090">
        <v>0</v>
      </c>
      <c r="O3090">
        <v>2</v>
      </c>
      <c r="P3090">
        <v>0</v>
      </c>
      <c r="Q3090">
        <v>0</v>
      </c>
      <c r="R3090">
        <v>0</v>
      </c>
      <c r="S3090">
        <v>3.86</v>
      </c>
      <c r="T3090">
        <v>0</v>
      </c>
      <c r="U3090">
        <v>0</v>
      </c>
    </row>
    <row r="3091" spans="1:21" x14ac:dyDescent="0.25">
      <c r="A3091" t="s">
        <v>11924</v>
      </c>
      <c r="B3091">
        <v>1</v>
      </c>
      <c r="C3091" t="s">
        <v>78</v>
      </c>
      <c r="D3091" t="s">
        <v>80</v>
      </c>
      <c r="E3091" t="s">
        <v>11909</v>
      </c>
      <c r="F3091" t="s">
        <v>129</v>
      </c>
      <c r="G3091" t="s">
        <v>72</v>
      </c>
      <c r="H3091" t="s">
        <v>130</v>
      </c>
      <c r="I3091" t="s">
        <v>22</v>
      </c>
      <c r="J3091" t="s">
        <v>131</v>
      </c>
      <c r="K3091" t="s">
        <v>11925</v>
      </c>
      <c r="L3091" t="s">
        <v>11926</v>
      </c>
      <c r="M3091">
        <v>2.2335000000000001E-2</v>
      </c>
      <c r="N3091">
        <v>0</v>
      </c>
      <c r="O3091">
        <v>5129</v>
      </c>
      <c r="P3091">
        <v>0</v>
      </c>
      <c r="Q3091">
        <v>0</v>
      </c>
      <c r="R3091">
        <v>0</v>
      </c>
      <c r="S3091">
        <v>114.55621499999999</v>
      </c>
      <c r="T3091">
        <v>0</v>
      </c>
      <c r="U3091">
        <v>0</v>
      </c>
    </row>
    <row r="3092" spans="1:21" x14ac:dyDescent="0.25">
      <c r="A3092" t="s">
        <v>11927</v>
      </c>
      <c r="B3092">
        <v>1</v>
      </c>
      <c r="C3092" t="s">
        <v>78</v>
      </c>
      <c r="D3092" t="s">
        <v>81</v>
      </c>
      <c r="E3092" t="s">
        <v>11928</v>
      </c>
      <c r="F3092" t="s">
        <v>231</v>
      </c>
      <c r="G3092" t="s">
        <v>71</v>
      </c>
      <c r="H3092" t="s">
        <v>136</v>
      </c>
      <c r="I3092" t="s">
        <v>22</v>
      </c>
      <c r="J3092" t="s">
        <v>131</v>
      </c>
      <c r="K3092" t="s">
        <v>11929</v>
      </c>
      <c r="L3092" t="s">
        <v>11930</v>
      </c>
      <c r="M3092">
        <v>1.4063888879999999</v>
      </c>
      <c r="N3092">
        <v>0</v>
      </c>
      <c r="O3092">
        <v>2</v>
      </c>
      <c r="P3092">
        <v>0</v>
      </c>
      <c r="Q3092">
        <v>0</v>
      </c>
      <c r="R3092">
        <v>0</v>
      </c>
      <c r="S3092">
        <v>2.8127779999999998</v>
      </c>
      <c r="T3092">
        <v>0</v>
      </c>
      <c r="U3092">
        <v>0</v>
      </c>
    </row>
    <row r="3093" spans="1:21" x14ac:dyDescent="0.25">
      <c r="A3093" t="s">
        <v>11931</v>
      </c>
      <c r="B3093">
        <v>1</v>
      </c>
      <c r="C3093" t="s">
        <v>79</v>
      </c>
      <c r="D3093" t="s">
        <v>124</v>
      </c>
      <c r="E3093" t="s">
        <v>11932</v>
      </c>
      <c r="F3093" t="s">
        <v>847</v>
      </c>
      <c r="G3093" t="s">
        <v>71</v>
      </c>
      <c r="H3093" t="s">
        <v>136</v>
      </c>
      <c r="I3093" t="s">
        <v>22</v>
      </c>
      <c r="J3093" t="s">
        <v>131</v>
      </c>
      <c r="K3093" t="s">
        <v>11933</v>
      </c>
      <c r="L3093" t="s">
        <v>11934</v>
      </c>
      <c r="M3093">
        <v>0.82416666599999999</v>
      </c>
      <c r="N3093">
        <v>0</v>
      </c>
      <c r="O3093">
        <v>1</v>
      </c>
      <c r="P3093">
        <v>0</v>
      </c>
      <c r="Q3093">
        <v>0</v>
      </c>
      <c r="R3093">
        <v>0</v>
      </c>
      <c r="S3093">
        <v>0.82416699999999998</v>
      </c>
      <c r="T3093">
        <v>0</v>
      </c>
      <c r="U3093">
        <v>0</v>
      </c>
    </row>
    <row r="3094" spans="1:21" x14ac:dyDescent="0.25">
      <c r="A3094" t="s">
        <v>11935</v>
      </c>
      <c r="B3094">
        <v>1</v>
      </c>
      <c r="C3094" t="s">
        <v>79</v>
      </c>
      <c r="D3094" t="s">
        <v>124</v>
      </c>
      <c r="E3094" t="s">
        <v>11936</v>
      </c>
      <c r="F3094" t="s">
        <v>226</v>
      </c>
      <c r="G3094" t="s">
        <v>72</v>
      </c>
      <c r="H3094" t="s">
        <v>136</v>
      </c>
      <c r="I3094" t="s">
        <v>22</v>
      </c>
      <c r="J3094" t="s">
        <v>131</v>
      </c>
      <c r="K3094" t="s">
        <v>11937</v>
      </c>
      <c r="L3094" t="s">
        <v>11938</v>
      </c>
      <c r="M3094">
        <v>1.5119444440000001</v>
      </c>
      <c r="N3094">
        <v>0</v>
      </c>
      <c r="O3094">
        <v>342</v>
      </c>
      <c r="P3094">
        <v>0</v>
      </c>
      <c r="Q3094">
        <v>0</v>
      </c>
      <c r="R3094">
        <v>0</v>
      </c>
      <c r="S3094">
        <v>517.08500000000004</v>
      </c>
      <c r="T3094">
        <v>0</v>
      </c>
      <c r="U3094">
        <v>0</v>
      </c>
    </row>
    <row r="3095" spans="1:21" x14ac:dyDescent="0.25">
      <c r="A3095" t="s">
        <v>11939</v>
      </c>
      <c r="B3095">
        <v>1</v>
      </c>
      <c r="C3095" t="s">
        <v>79</v>
      </c>
      <c r="D3095" t="s">
        <v>114</v>
      </c>
      <c r="E3095" t="s">
        <v>11940</v>
      </c>
      <c r="F3095" t="s">
        <v>934</v>
      </c>
      <c r="G3095" t="s">
        <v>71</v>
      </c>
      <c r="H3095" t="s">
        <v>136</v>
      </c>
      <c r="I3095" t="s">
        <v>22</v>
      </c>
      <c r="J3095" t="s">
        <v>131</v>
      </c>
      <c r="K3095" t="s">
        <v>11941</v>
      </c>
      <c r="L3095" t="s">
        <v>11942</v>
      </c>
      <c r="M3095">
        <v>0.57055555499999999</v>
      </c>
      <c r="N3095">
        <v>0</v>
      </c>
      <c r="O3095">
        <v>1</v>
      </c>
      <c r="P3095">
        <v>0</v>
      </c>
      <c r="Q3095">
        <v>0</v>
      </c>
      <c r="R3095">
        <v>0</v>
      </c>
      <c r="S3095">
        <v>0.57055599999999995</v>
      </c>
      <c r="T3095">
        <v>0</v>
      </c>
      <c r="U3095">
        <v>0</v>
      </c>
    </row>
    <row r="3096" spans="1:21" x14ac:dyDescent="0.25">
      <c r="A3096" t="s">
        <v>11943</v>
      </c>
      <c r="B3096">
        <v>1</v>
      </c>
      <c r="C3096" t="s">
        <v>78</v>
      </c>
      <c r="D3096" t="s">
        <v>80</v>
      </c>
      <c r="E3096" t="s">
        <v>11909</v>
      </c>
      <c r="F3096" t="s">
        <v>166</v>
      </c>
      <c r="G3096" t="s">
        <v>72</v>
      </c>
      <c r="H3096" t="s">
        <v>136</v>
      </c>
      <c r="I3096" t="s">
        <v>22</v>
      </c>
      <c r="J3096" t="s">
        <v>131</v>
      </c>
      <c r="K3096" t="s">
        <v>11944</v>
      </c>
      <c r="L3096" t="s">
        <v>11945</v>
      </c>
      <c r="M3096">
        <v>3.7116666660000002</v>
      </c>
      <c r="N3096">
        <v>0</v>
      </c>
      <c r="O3096">
        <v>5129</v>
      </c>
      <c r="P3096">
        <v>0</v>
      </c>
      <c r="Q3096">
        <v>0</v>
      </c>
      <c r="R3096">
        <v>0</v>
      </c>
      <c r="S3096">
        <v>19037.138330000002</v>
      </c>
      <c r="T3096">
        <v>0</v>
      </c>
      <c r="U3096">
        <v>0</v>
      </c>
    </row>
    <row r="3097" spans="1:21" x14ac:dyDescent="0.25">
      <c r="A3097" t="s">
        <v>11946</v>
      </c>
      <c r="B3097">
        <v>1</v>
      </c>
      <c r="C3097" t="s">
        <v>79</v>
      </c>
      <c r="D3097" t="s">
        <v>124</v>
      </c>
      <c r="E3097" t="s">
        <v>11947</v>
      </c>
      <c r="F3097" t="s">
        <v>231</v>
      </c>
      <c r="G3097" t="s">
        <v>71</v>
      </c>
      <c r="H3097" t="s">
        <v>136</v>
      </c>
      <c r="I3097" t="s">
        <v>22</v>
      </c>
      <c r="J3097" t="s">
        <v>131</v>
      </c>
      <c r="K3097" t="s">
        <v>11948</v>
      </c>
      <c r="L3097" t="s">
        <v>11949</v>
      </c>
      <c r="M3097">
        <v>1.5552777769999999</v>
      </c>
      <c r="N3097">
        <v>0</v>
      </c>
      <c r="O3097">
        <v>2</v>
      </c>
      <c r="P3097">
        <v>0</v>
      </c>
      <c r="Q3097">
        <v>0</v>
      </c>
      <c r="R3097">
        <v>0</v>
      </c>
      <c r="S3097">
        <v>3.1105559999999999</v>
      </c>
      <c r="T3097">
        <v>0</v>
      </c>
      <c r="U3097">
        <v>0</v>
      </c>
    </row>
    <row r="3098" spans="1:21" x14ac:dyDescent="0.25">
      <c r="A3098" t="s">
        <v>11950</v>
      </c>
      <c r="B3098">
        <v>1</v>
      </c>
      <c r="C3098" t="s">
        <v>78</v>
      </c>
      <c r="D3098" t="s">
        <v>103</v>
      </c>
      <c r="E3098" t="s">
        <v>11951</v>
      </c>
      <c r="F3098" t="s">
        <v>1150</v>
      </c>
      <c r="G3098" t="s">
        <v>71</v>
      </c>
      <c r="H3098" t="s">
        <v>136</v>
      </c>
      <c r="I3098" t="s">
        <v>22</v>
      </c>
      <c r="J3098" t="s">
        <v>131</v>
      </c>
      <c r="K3098" t="s">
        <v>11952</v>
      </c>
      <c r="L3098" t="s">
        <v>11953</v>
      </c>
      <c r="M3098">
        <v>2.5466666660000001</v>
      </c>
      <c r="N3098">
        <v>0</v>
      </c>
      <c r="O3098">
        <v>69</v>
      </c>
      <c r="P3098">
        <v>0</v>
      </c>
      <c r="Q3098">
        <v>0</v>
      </c>
      <c r="R3098">
        <v>0</v>
      </c>
      <c r="S3098">
        <v>175.72</v>
      </c>
      <c r="T3098">
        <v>0</v>
      </c>
      <c r="U3098">
        <v>0</v>
      </c>
    </row>
    <row r="3099" spans="1:21" x14ac:dyDescent="0.25">
      <c r="A3099" t="s">
        <v>11954</v>
      </c>
      <c r="B3099">
        <v>1</v>
      </c>
      <c r="C3099" t="s">
        <v>78</v>
      </c>
      <c r="D3099" t="s">
        <v>80</v>
      </c>
      <c r="E3099" t="s">
        <v>11955</v>
      </c>
      <c r="F3099" t="s">
        <v>780</v>
      </c>
      <c r="G3099" t="s">
        <v>71</v>
      </c>
      <c r="H3099" t="s">
        <v>136</v>
      </c>
      <c r="I3099" t="s">
        <v>22</v>
      </c>
      <c r="J3099" t="s">
        <v>131</v>
      </c>
      <c r="K3099" t="s">
        <v>11956</v>
      </c>
      <c r="L3099" t="s">
        <v>11957</v>
      </c>
      <c r="M3099">
        <v>1.453186944</v>
      </c>
      <c r="N3099">
        <v>0</v>
      </c>
      <c r="O3099">
        <v>191</v>
      </c>
      <c r="P3099">
        <v>0</v>
      </c>
      <c r="Q3099">
        <v>0</v>
      </c>
      <c r="R3099">
        <v>0</v>
      </c>
      <c r="S3099">
        <v>277.55870599999997</v>
      </c>
      <c r="T3099">
        <v>0</v>
      </c>
      <c r="U3099">
        <v>0</v>
      </c>
    </row>
    <row r="3100" spans="1:21" x14ac:dyDescent="0.25">
      <c r="A3100" t="s">
        <v>11958</v>
      </c>
      <c r="B3100">
        <v>1</v>
      </c>
      <c r="C3100" t="s">
        <v>78</v>
      </c>
      <c r="D3100" t="s">
        <v>80</v>
      </c>
      <c r="E3100" t="s">
        <v>11959</v>
      </c>
      <c r="F3100" t="s">
        <v>247</v>
      </c>
      <c r="G3100" t="s">
        <v>71</v>
      </c>
      <c r="H3100" t="s">
        <v>136</v>
      </c>
      <c r="I3100" t="s">
        <v>22</v>
      </c>
      <c r="J3100" t="s">
        <v>221</v>
      </c>
      <c r="K3100" t="s">
        <v>11960</v>
      </c>
      <c r="L3100" t="s">
        <v>11961</v>
      </c>
      <c r="M3100">
        <v>8.1941666659999992</v>
      </c>
      <c r="N3100">
        <v>0</v>
      </c>
      <c r="O3100">
        <v>157</v>
      </c>
      <c r="P3100">
        <v>0</v>
      </c>
      <c r="Q3100">
        <v>0</v>
      </c>
      <c r="R3100">
        <v>0</v>
      </c>
      <c r="S3100">
        <v>1286.4841670000001</v>
      </c>
      <c r="T3100">
        <v>0</v>
      </c>
      <c r="U3100">
        <v>0</v>
      </c>
    </row>
    <row r="3101" spans="1:21" x14ac:dyDescent="0.25">
      <c r="A3101" t="s">
        <v>11962</v>
      </c>
      <c r="B3101">
        <v>1</v>
      </c>
      <c r="C3101" t="s">
        <v>79</v>
      </c>
      <c r="D3101" t="s">
        <v>124</v>
      </c>
      <c r="E3101" t="s">
        <v>11963</v>
      </c>
      <c r="F3101" t="s">
        <v>847</v>
      </c>
      <c r="G3101" t="s">
        <v>71</v>
      </c>
      <c r="H3101" t="s">
        <v>136</v>
      </c>
      <c r="I3101" t="s">
        <v>22</v>
      </c>
      <c r="J3101" t="s">
        <v>131</v>
      </c>
      <c r="K3101" t="s">
        <v>11964</v>
      </c>
      <c r="L3101" t="s">
        <v>11965</v>
      </c>
      <c r="M3101">
        <v>2.0877777769999999</v>
      </c>
      <c r="N3101">
        <v>0</v>
      </c>
      <c r="O3101">
        <v>1</v>
      </c>
      <c r="P3101">
        <v>0</v>
      </c>
      <c r="Q3101">
        <v>0</v>
      </c>
      <c r="R3101">
        <v>0</v>
      </c>
      <c r="S3101">
        <v>2.0877780000000001</v>
      </c>
      <c r="T3101">
        <v>0</v>
      </c>
      <c r="U3101">
        <v>0</v>
      </c>
    </row>
    <row r="3102" spans="1:21" x14ac:dyDescent="0.25">
      <c r="A3102" t="s">
        <v>11966</v>
      </c>
      <c r="B3102">
        <v>1</v>
      </c>
      <c r="C3102" t="s">
        <v>78</v>
      </c>
      <c r="D3102" t="s">
        <v>94</v>
      </c>
      <c r="E3102" t="s">
        <v>11967</v>
      </c>
      <c r="F3102" t="s">
        <v>231</v>
      </c>
      <c r="G3102" t="s">
        <v>71</v>
      </c>
      <c r="H3102" t="s">
        <v>136</v>
      </c>
      <c r="I3102" t="s">
        <v>22</v>
      </c>
      <c r="J3102" t="s">
        <v>131</v>
      </c>
      <c r="K3102" t="s">
        <v>11968</v>
      </c>
      <c r="L3102" t="s">
        <v>11969</v>
      </c>
      <c r="M3102">
        <v>1.383611111</v>
      </c>
      <c r="N3102">
        <v>0</v>
      </c>
      <c r="O3102">
        <v>1</v>
      </c>
      <c r="P3102">
        <v>0</v>
      </c>
      <c r="Q3102">
        <v>0</v>
      </c>
      <c r="R3102">
        <v>0</v>
      </c>
      <c r="S3102">
        <v>1.3836109999999999</v>
      </c>
      <c r="T3102">
        <v>0</v>
      </c>
      <c r="U3102">
        <v>0</v>
      </c>
    </row>
    <row r="3103" spans="1:21" x14ac:dyDescent="0.25">
      <c r="A3103" t="s">
        <v>11970</v>
      </c>
      <c r="B3103">
        <v>1</v>
      </c>
      <c r="C3103" t="s">
        <v>78</v>
      </c>
      <c r="D3103" t="s">
        <v>94</v>
      </c>
      <c r="E3103" t="s">
        <v>11971</v>
      </c>
      <c r="F3103" t="s">
        <v>231</v>
      </c>
      <c r="G3103" t="s">
        <v>71</v>
      </c>
      <c r="H3103" t="s">
        <v>136</v>
      </c>
      <c r="I3103" t="s">
        <v>22</v>
      </c>
      <c r="J3103" t="s">
        <v>131</v>
      </c>
      <c r="K3103" t="s">
        <v>11972</v>
      </c>
      <c r="L3103" t="s">
        <v>11973</v>
      </c>
      <c r="M3103">
        <v>80.321111110999993</v>
      </c>
      <c r="N3103">
        <v>0</v>
      </c>
      <c r="O3103">
        <v>1</v>
      </c>
      <c r="P3103">
        <v>0</v>
      </c>
      <c r="Q3103">
        <v>0</v>
      </c>
      <c r="R3103">
        <v>0</v>
      </c>
      <c r="S3103">
        <v>80.321111000000002</v>
      </c>
      <c r="T3103">
        <v>0</v>
      </c>
      <c r="U3103">
        <v>0</v>
      </c>
    </row>
    <row r="3104" spans="1:21" x14ac:dyDescent="0.25">
      <c r="A3104" t="s">
        <v>11974</v>
      </c>
      <c r="B3104">
        <v>1</v>
      </c>
      <c r="C3104" t="s">
        <v>79</v>
      </c>
      <c r="D3104" t="s">
        <v>124</v>
      </c>
      <c r="E3104" t="s">
        <v>11975</v>
      </c>
      <c r="F3104" t="s">
        <v>231</v>
      </c>
      <c r="G3104" t="s">
        <v>71</v>
      </c>
      <c r="H3104" t="s">
        <v>136</v>
      </c>
      <c r="I3104" t="s">
        <v>22</v>
      </c>
      <c r="J3104" t="s">
        <v>131</v>
      </c>
      <c r="K3104" t="s">
        <v>11976</v>
      </c>
      <c r="L3104" t="s">
        <v>11977</v>
      </c>
      <c r="M3104">
        <v>0.95861111099999996</v>
      </c>
      <c r="N3104">
        <v>0</v>
      </c>
      <c r="O3104">
        <v>0</v>
      </c>
      <c r="P3104">
        <v>0</v>
      </c>
      <c r="Q3104">
        <v>1</v>
      </c>
      <c r="R3104">
        <v>0</v>
      </c>
      <c r="S3104">
        <v>0</v>
      </c>
      <c r="T3104">
        <v>0</v>
      </c>
      <c r="U3104">
        <v>0.95861099999999999</v>
      </c>
    </row>
    <row r="3105" spans="1:21" x14ac:dyDescent="0.25">
      <c r="A3105" t="s">
        <v>11978</v>
      </c>
      <c r="B3105">
        <v>1</v>
      </c>
      <c r="C3105" t="s">
        <v>78</v>
      </c>
      <c r="D3105" t="s">
        <v>94</v>
      </c>
      <c r="E3105" t="s">
        <v>11979</v>
      </c>
      <c r="F3105" t="s">
        <v>847</v>
      </c>
      <c r="G3105" t="s">
        <v>71</v>
      </c>
      <c r="H3105" t="s">
        <v>136</v>
      </c>
      <c r="I3105" t="s">
        <v>22</v>
      </c>
      <c r="J3105" t="s">
        <v>131</v>
      </c>
      <c r="K3105" t="s">
        <v>11980</v>
      </c>
      <c r="L3105" t="s">
        <v>11981</v>
      </c>
      <c r="M3105">
        <v>8.6905555549999995</v>
      </c>
      <c r="N3105">
        <v>0</v>
      </c>
      <c r="O3105">
        <v>1</v>
      </c>
      <c r="P3105">
        <v>0</v>
      </c>
      <c r="Q3105">
        <v>0</v>
      </c>
      <c r="R3105">
        <v>0</v>
      </c>
      <c r="S3105">
        <v>8.6905560000000008</v>
      </c>
      <c r="T3105">
        <v>0</v>
      </c>
      <c r="U3105">
        <v>0</v>
      </c>
    </row>
    <row r="3106" spans="1:21" x14ac:dyDescent="0.25">
      <c r="A3106" t="s">
        <v>11982</v>
      </c>
      <c r="B3106">
        <v>1</v>
      </c>
      <c r="C3106" t="s">
        <v>78</v>
      </c>
      <c r="D3106" t="s">
        <v>88</v>
      </c>
      <c r="E3106" t="s">
        <v>11983</v>
      </c>
      <c r="F3106" t="s">
        <v>231</v>
      </c>
      <c r="G3106" t="s">
        <v>71</v>
      </c>
      <c r="H3106" t="s">
        <v>136</v>
      </c>
      <c r="I3106" t="s">
        <v>22</v>
      </c>
      <c r="J3106" t="s">
        <v>131</v>
      </c>
      <c r="K3106" t="s">
        <v>11984</v>
      </c>
      <c r="L3106" t="s">
        <v>11985</v>
      </c>
      <c r="M3106">
        <v>2.0366666659999999</v>
      </c>
      <c r="N3106">
        <v>0</v>
      </c>
      <c r="O3106">
        <v>3</v>
      </c>
      <c r="P3106">
        <v>0</v>
      </c>
      <c r="Q3106">
        <v>0</v>
      </c>
      <c r="R3106">
        <v>0</v>
      </c>
      <c r="S3106">
        <v>6.11</v>
      </c>
      <c r="T3106">
        <v>0</v>
      </c>
      <c r="U3106">
        <v>0</v>
      </c>
    </row>
    <row r="3107" spans="1:21" x14ac:dyDescent="0.25">
      <c r="A3107" t="s">
        <v>11986</v>
      </c>
      <c r="B3107">
        <v>1</v>
      </c>
      <c r="C3107" t="s">
        <v>78</v>
      </c>
      <c r="D3107" t="s">
        <v>80</v>
      </c>
      <c r="E3107" t="s">
        <v>11987</v>
      </c>
      <c r="F3107" t="s">
        <v>129</v>
      </c>
      <c r="G3107" t="s">
        <v>72</v>
      </c>
      <c r="H3107" t="s">
        <v>136</v>
      </c>
      <c r="I3107" t="s">
        <v>22</v>
      </c>
      <c r="J3107" t="s">
        <v>131</v>
      </c>
      <c r="K3107" t="s">
        <v>11988</v>
      </c>
      <c r="L3107" t="s">
        <v>11989</v>
      </c>
      <c r="M3107">
        <v>0.38166666599999999</v>
      </c>
      <c r="N3107">
        <v>0</v>
      </c>
      <c r="O3107">
        <v>1984</v>
      </c>
      <c r="P3107">
        <v>0</v>
      </c>
      <c r="Q3107">
        <v>0</v>
      </c>
      <c r="R3107">
        <v>0</v>
      </c>
      <c r="S3107">
        <v>757.22666500000003</v>
      </c>
      <c r="T3107">
        <v>0</v>
      </c>
      <c r="U3107">
        <v>0</v>
      </c>
    </row>
    <row r="3108" spans="1:21" x14ac:dyDescent="0.25">
      <c r="A3108" t="s">
        <v>11990</v>
      </c>
      <c r="B3108">
        <v>1</v>
      </c>
      <c r="C3108" t="s">
        <v>78</v>
      </c>
      <c r="D3108" t="s">
        <v>88</v>
      </c>
      <c r="E3108" t="s">
        <v>11991</v>
      </c>
      <c r="F3108" t="s">
        <v>847</v>
      </c>
      <c r="G3108" t="s">
        <v>71</v>
      </c>
      <c r="H3108" t="s">
        <v>136</v>
      </c>
      <c r="I3108" t="s">
        <v>22</v>
      </c>
      <c r="J3108" t="s">
        <v>131</v>
      </c>
      <c r="K3108" t="s">
        <v>11992</v>
      </c>
      <c r="L3108" t="s">
        <v>11993</v>
      </c>
      <c r="M3108">
        <v>3.1013888879999998</v>
      </c>
      <c r="N3108">
        <v>0</v>
      </c>
      <c r="O3108">
        <v>12</v>
      </c>
      <c r="P3108">
        <v>0</v>
      </c>
      <c r="Q3108">
        <v>0</v>
      </c>
      <c r="R3108">
        <v>0</v>
      </c>
      <c r="S3108">
        <v>37.216667000000001</v>
      </c>
      <c r="T3108">
        <v>0</v>
      </c>
      <c r="U3108">
        <v>0</v>
      </c>
    </row>
    <row r="3109" spans="1:21" x14ac:dyDescent="0.25">
      <c r="A3109" t="s">
        <v>11994</v>
      </c>
      <c r="B3109">
        <v>1</v>
      </c>
      <c r="C3109" t="s">
        <v>78</v>
      </c>
      <c r="D3109" t="s">
        <v>80</v>
      </c>
      <c r="E3109" t="s">
        <v>11995</v>
      </c>
      <c r="F3109" t="s">
        <v>252</v>
      </c>
      <c r="G3109" t="s">
        <v>72</v>
      </c>
      <c r="H3109" t="s">
        <v>136</v>
      </c>
      <c r="I3109" t="s">
        <v>22</v>
      </c>
      <c r="J3109" t="s">
        <v>131</v>
      </c>
      <c r="K3109" t="s">
        <v>11996</v>
      </c>
      <c r="L3109" t="s">
        <v>11997</v>
      </c>
      <c r="M3109">
        <v>2.1</v>
      </c>
      <c r="N3109">
        <v>0</v>
      </c>
      <c r="O3109">
        <v>371</v>
      </c>
      <c r="P3109">
        <v>0</v>
      </c>
      <c r="Q3109">
        <v>0</v>
      </c>
      <c r="R3109">
        <v>0</v>
      </c>
      <c r="S3109">
        <v>779.1</v>
      </c>
      <c r="T3109">
        <v>0</v>
      </c>
      <c r="U3109">
        <v>0</v>
      </c>
    </row>
    <row r="3110" spans="1:21" x14ac:dyDescent="0.25">
      <c r="A3110" t="s">
        <v>11998</v>
      </c>
      <c r="B3110">
        <v>1</v>
      </c>
      <c r="C3110" t="s">
        <v>79</v>
      </c>
      <c r="D3110" t="s">
        <v>124</v>
      </c>
      <c r="E3110" t="s">
        <v>11999</v>
      </c>
      <c r="F3110" t="s">
        <v>785</v>
      </c>
      <c r="G3110" t="s">
        <v>71</v>
      </c>
      <c r="H3110" t="s">
        <v>136</v>
      </c>
      <c r="I3110" t="s">
        <v>22</v>
      </c>
      <c r="J3110" t="s">
        <v>131</v>
      </c>
      <c r="K3110" t="s">
        <v>12000</v>
      </c>
      <c r="L3110" t="s">
        <v>12001</v>
      </c>
      <c r="M3110">
        <v>0.53083333300000002</v>
      </c>
      <c r="N3110">
        <v>0</v>
      </c>
      <c r="O3110">
        <v>92</v>
      </c>
      <c r="P3110">
        <v>0</v>
      </c>
      <c r="Q3110">
        <v>0</v>
      </c>
      <c r="R3110">
        <v>0</v>
      </c>
      <c r="S3110">
        <v>48.836666999999998</v>
      </c>
      <c r="T3110">
        <v>0</v>
      </c>
      <c r="U3110">
        <v>0</v>
      </c>
    </row>
    <row r="3111" spans="1:21" x14ac:dyDescent="0.25">
      <c r="A3111" t="s">
        <v>12002</v>
      </c>
      <c r="B3111">
        <v>1</v>
      </c>
      <c r="C3111" t="s">
        <v>79</v>
      </c>
      <c r="D3111" t="s">
        <v>124</v>
      </c>
      <c r="E3111" t="s">
        <v>12003</v>
      </c>
      <c r="F3111" t="s">
        <v>231</v>
      </c>
      <c r="G3111" t="s">
        <v>71</v>
      </c>
      <c r="H3111" t="s">
        <v>136</v>
      </c>
      <c r="I3111" t="s">
        <v>22</v>
      </c>
      <c r="J3111" t="s">
        <v>131</v>
      </c>
      <c r="K3111" t="s">
        <v>12004</v>
      </c>
      <c r="L3111" t="s">
        <v>12005</v>
      </c>
      <c r="M3111">
        <v>2.7322222219999999</v>
      </c>
      <c r="N3111">
        <v>0</v>
      </c>
      <c r="O3111">
        <v>3</v>
      </c>
      <c r="P3111">
        <v>0</v>
      </c>
      <c r="Q3111">
        <v>0</v>
      </c>
      <c r="R3111">
        <v>0</v>
      </c>
      <c r="S3111">
        <v>8.1966669999999997</v>
      </c>
      <c r="T3111">
        <v>0</v>
      </c>
      <c r="U3111">
        <v>0</v>
      </c>
    </row>
    <row r="3112" spans="1:21" x14ac:dyDescent="0.25">
      <c r="A3112" t="s">
        <v>12006</v>
      </c>
      <c r="B3112">
        <v>1</v>
      </c>
      <c r="C3112" t="s">
        <v>78</v>
      </c>
      <c r="D3112" t="s">
        <v>80</v>
      </c>
      <c r="E3112" t="s">
        <v>12007</v>
      </c>
      <c r="F3112" t="s">
        <v>3351</v>
      </c>
      <c r="G3112" t="s">
        <v>71</v>
      </c>
      <c r="H3112" t="s">
        <v>136</v>
      </c>
      <c r="I3112" t="s">
        <v>22</v>
      </c>
      <c r="J3112" t="s">
        <v>131</v>
      </c>
      <c r="K3112" t="s">
        <v>12008</v>
      </c>
      <c r="L3112" t="s">
        <v>12009</v>
      </c>
      <c r="M3112">
        <v>1.1772222219999999</v>
      </c>
      <c r="N3112">
        <v>0</v>
      </c>
      <c r="O3112">
        <v>1</v>
      </c>
      <c r="P3112">
        <v>0</v>
      </c>
      <c r="Q3112">
        <v>0</v>
      </c>
      <c r="R3112">
        <v>0</v>
      </c>
      <c r="S3112">
        <v>1.177222</v>
      </c>
      <c r="T3112">
        <v>0</v>
      </c>
      <c r="U3112">
        <v>0</v>
      </c>
    </row>
    <row r="3113" spans="1:21" x14ac:dyDescent="0.25">
      <c r="A3113" t="s">
        <v>12010</v>
      </c>
      <c r="B3113">
        <v>1</v>
      </c>
      <c r="C3113" t="s">
        <v>78</v>
      </c>
      <c r="D3113" t="s">
        <v>81</v>
      </c>
      <c r="E3113" t="s">
        <v>12011</v>
      </c>
      <c r="F3113" t="s">
        <v>921</v>
      </c>
      <c r="G3113" t="s">
        <v>71</v>
      </c>
      <c r="H3113" t="s">
        <v>136</v>
      </c>
      <c r="I3113" t="s">
        <v>22</v>
      </c>
      <c r="J3113" t="s">
        <v>131</v>
      </c>
      <c r="K3113" t="s">
        <v>12012</v>
      </c>
      <c r="L3113" t="s">
        <v>12013</v>
      </c>
      <c r="M3113">
        <v>1.046944444</v>
      </c>
      <c r="N3113">
        <v>0</v>
      </c>
      <c r="O3113">
        <v>85</v>
      </c>
      <c r="P3113">
        <v>0</v>
      </c>
      <c r="Q3113">
        <v>0</v>
      </c>
      <c r="R3113">
        <v>0</v>
      </c>
      <c r="S3113">
        <v>88.990278000000004</v>
      </c>
      <c r="T3113">
        <v>0</v>
      </c>
      <c r="U3113">
        <v>0</v>
      </c>
    </row>
    <row r="3114" spans="1:21" x14ac:dyDescent="0.25">
      <c r="A3114" t="s">
        <v>12014</v>
      </c>
      <c r="B3114">
        <v>1</v>
      </c>
      <c r="C3114" t="s">
        <v>78</v>
      </c>
      <c r="D3114" t="s">
        <v>88</v>
      </c>
      <c r="E3114" t="s">
        <v>12015</v>
      </c>
      <c r="F3114" t="s">
        <v>231</v>
      </c>
      <c r="G3114" t="s">
        <v>71</v>
      </c>
      <c r="H3114" t="s">
        <v>136</v>
      </c>
      <c r="I3114" t="s">
        <v>22</v>
      </c>
      <c r="J3114" t="s">
        <v>131</v>
      </c>
      <c r="K3114" t="s">
        <v>12016</v>
      </c>
      <c r="L3114" t="s">
        <v>12017</v>
      </c>
      <c r="M3114">
        <v>1.209166666</v>
      </c>
      <c r="N3114">
        <v>0</v>
      </c>
      <c r="O3114">
        <v>1</v>
      </c>
      <c r="P3114">
        <v>0</v>
      </c>
      <c r="Q3114">
        <v>0</v>
      </c>
      <c r="R3114">
        <v>0</v>
      </c>
      <c r="S3114">
        <v>1.2091670000000001</v>
      </c>
      <c r="T3114">
        <v>0</v>
      </c>
      <c r="U3114">
        <v>0</v>
      </c>
    </row>
    <row r="3115" spans="1:21" x14ac:dyDescent="0.25">
      <c r="A3115" t="s">
        <v>12018</v>
      </c>
      <c r="B3115">
        <v>1</v>
      </c>
      <c r="C3115" t="s">
        <v>78</v>
      </c>
      <c r="D3115" t="s">
        <v>94</v>
      </c>
      <c r="E3115" t="s">
        <v>12019</v>
      </c>
      <c r="F3115" t="s">
        <v>313</v>
      </c>
      <c r="G3115" t="s">
        <v>71</v>
      </c>
      <c r="H3115" t="s">
        <v>136</v>
      </c>
      <c r="I3115" t="s">
        <v>22</v>
      </c>
      <c r="J3115" t="s">
        <v>131</v>
      </c>
      <c r="K3115" t="s">
        <v>10930</v>
      </c>
      <c r="L3115" t="s">
        <v>12020</v>
      </c>
      <c r="M3115">
        <v>5.1191666659999999</v>
      </c>
      <c r="N3115">
        <v>0</v>
      </c>
      <c r="O3115">
        <v>31</v>
      </c>
      <c r="P3115">
        <v>0</v>
      </c>
      <c r="Q3115">
        <v>0</v>
      </c>
      <c r="R3115">
        <v>0</v>
      </c>
      <c r="S3115">
        <v>158.69416699999999</v>
      </c>
      <c r="T3115">
        <v>0</v>
      </c>
      <c r="U3115">
        <v>0</v>
      </c>
    </row>
    <row r="3116" spans="1:21" x14ac:dyDescent="0.25">
      <c r="A3116" t="s">
        <v>12021</v>
      </c>
      <c r="B3116">
        <v>1</v>
      </c>
      <c r="C3116" t="s">
        <v>78</v>
      </c>
      <c r="D3116" t="s">
        <v>94</v>
      </c>
      <c r="E3116" t="s">
        <v>12022</v>
      </c>
      <c r="F3116" t="s">
        <v>785</v>
      </c>
      <c r="G3116" t="s">
        <v>71</v>
      </c>
      <c r="H3116" t="s">
        <v>136</v>
      </c>
      <c r="I3116" t="s">
        <v>22</v>
      </c>
      <c r="J3116" t="s">
        <v>131</v>
      </c>
      <c r="K3116" t="s">
        <v>12023</v>
      </c>
      <c r="L3116" t="s">
        <v>12024</v>
      </c>
      <c r="M3116">
        <v>2.4488888879999999</v>
      </c>
      <c r="N3116">
        <v>0</v>
      </c>
      <c r="O3116">
        <v>38</v>
      </c>
      <c r="P3116">
        <v>0</v>
      </c>
      <c r="Q3116">
        <v>0</v>
      </c>
      <c r="R3116">
        <v>0</v>
      </c>
      <c r="S3116">
        <v>93.057777999999999</v>
      </c>
      <c r="T3116">
        <v>0</v>
      </c>
      <c r="U3116">
        <v>0</v>
      </c>
    </row>
    <row r="3117" spans="1:21" x14ac:dyDescent="0.25">
      <c r="A3117" t="s">
        <v>12025</v>
      </c>
      <c r="B3117">
        <v>1</v>
      </c>
      <c r="C3117" t="s">
        <v>78</v>
      </c>
      <c r="D3117" t="s">
        <v>80</v>
      </c>
      <c r="E3117" t="s">
        <v>12026</v>
      </c>
      <c r="F3117" t="s">
        <v>231</v>
      </c>
      <c r="G3117" t="s">
        <v>71</v>
      </c>
      <c r="H3117" t="s">
        <v>136</v>
      </c>
      <c r="I3117" t="s">
        <v>22</v>
      </c>
      <c r="J3117" t="s">
        <v>131</v>
      </c>
      <c r="K3117" t="s">
        <v>12027</v>
      </c>
      <c r="L3117" t="s">
        <v>12028</v>
      </c>
      <c r="M3117">
        <v>2.028611111</v>
      </c>
      <c r="N3117">
        <v>0</v>
      </c>
      <c r="O3117">
        <v>16</v>
      </c>
      <c r="P3117">
        <v>0</v>
      </c>
      <c r="Q3117">
        <v>0</v>
      </c>
      <c r="R3117">
        <v>0</v>
      </c>
      <c r="S3117">
        <v>32.457777999999998</v>
      </c>
      <c r="T3117">
        <v>0</v>
      </c>
      <c r="U3117">
        <v>0</v>
      </c>
    </row>
    <row r="3118" spans="1:21" x14ac:dyDescent="0.25">
      <c r="A3118" t="s">
        <v>12029</v>
      </c>
      <c r="B3118">
        <v>1</v>
      </c>
      <c r="C3118" t="s">
        <v>78</v>
      </c>
      <c r="D3118" t="s">
        <v>94</v>
      </c>
      <c r="E3118" t="s">
        <v>12030</v>
      </c>
      <c r="F3118" t="s">
        <v>2615</v>
      </c>
      <c r="G3118" t="s">
        <v>71</v>
      </c>
      <c r="H3118" t="s">
        <v>136</v>
      </c>
      <c r="I3118" t="s">
        <v>22</v>
      </c>
      <c r="J3118" t="s">
        <v>131</v>
      </c>
      <c r="K3118" t="s">
        <v>12031</v>
      </c>
      <c r="L3118" t="s">
        <v>12032</v>
      </c>
      <c r="M3118">
        <v>12.445833332999999</v>
      </c>
      <c r="N3118">
        <v>0</v>
      </c>
      <c r="O3118">
        <v>21</v>
      </c>
      <c r="P3118">
        <v>0</v>
      </c>
      <c r="Q3118">
        <v>0</v>
      </c>
      <c r="R3118">
        <v>0</v>
      </c>
      <c r="S3118">
        <v>261.36250000000001</v>
      </c>
      <c r="T3118">
        <v>0</v>
      </c>
      <c r="U3118">
        <v>0</v>
      </c>
    </row>
    <row r="3119" spans="1:21" x14ac:dyDescent="0.25">
      <c r="A3119" t="s">
        <v>12033</v>
      </c>
      <c r="B3119">
        <v>1</v>
      </c>
      <c r="C3119" t="s">
        <v>78</v>
      </c>
      <c r="D3119" t="s">
        <v>103</v>
      </c>
      <c r="E3119" t="s">
        <v>12034</v>
      </c>
      <c r="F3119" t="s">
        <v>231</v>
      </c>
      <c r="G3119" t="s">
        <v>71</v>
      </c>
      <c r="H3119" t="s">
        <v>136</v>
      </c>
      <c r="I3119" t="s">
        <v>22</v>
      </c>
      <c r="J3119" t="s">
        <v>131</v>
      </c>
      <c r="K3119" t="s">
        <v>12035</v>
      </c>
      <c r="L3119" t="s">
        <v>12036</v>
      </c>
      <c r="M3119">
        <v>1.448611111</v>
      </c>
      <c r="N3119">
        <v>0</v>
      </c>
      <c r="O3119">
        <v>1</v>
      </c>
      <c r="P3119">
        <v>0</v>
      </c>
      <c r="Q3119">
        <v>0</v>
      </c>
      <c r="R3119">
        <v>0</v>
      </c>
      <c r="S3119">
        <v>1.4486110000000001</v>
      </c>
      <c r="T3119">
        <v>0</v>
      </c>
      <c r="U3119">
        <v>0</v>
      </c>
    </row>
    <row r="3120" spans="1:21" x14ac:dyDescent="0.25">
      <c r="A3120" t="s">
        <v>12037</v>
      </c>
      <c r="B3120">
        <v>1</v>
      </c>
      <c r="C3120" t="s">
        <v>78</v>
      </c>
      <c r="D3120" t="s">
        <v>80</v>
      </c>
      <c r="E3120" t="s">
        <v>12038</v>
      </c>
      <c r="F3120" t="s">
        <v>231</v>
      </c>
      <c r="G3120" t="s">
        <v>71</v>
      </c>
      <c r="H3120" t="s">
        <v>136</v>
      </c>
      <c r="I3120" t="s">
        <v>22</v>
      </c>
      <c r="J3120" t="s">
        <v>131</v>
      </c>
      <c r="K3120" t="s">
        <v>12039</v>
      </c>
      <c r="L3120" t="s">
        <v>12040</v>
      </c>
      <c r="M3120">
        <v>4.1380555550000002</v>
      </c>
      <c r="N3120">
        <v>0</v>
      </c>
      <c r="O3120">
        <v>2</v>
      </c>
      <c r="P3120">
        <v>0</v>
      </c>
      <c r="Q3120">
        <v>0</v>
      </c>
      <c r="R3120">
        <v>0</v>
      </c>
      <c r="S3120">
        <v>8.2761110000000002</v>
      </c>
      <c r="T3120">
        <v>0</v>
      </c>
      <c r="U3120">
        <v>0</v>
      </c>
    </row>
    <row r="3121" spans="1:21" x14ac:dyDescent="0.25">
      <c r="A3121" t="s">
        <v>12041</v>
      </c>
      <c r="B3121">
        <v>1</v>
      </c>
      <c r="C3121" t="s">
        <v>78</v>
      </c>
      <c r="D3121" t="s">
        <v>94</v>
      </c>
      <c r="E3121" t="s">
        <v>12019</v>
      </c>
      <c r="F3121" t="s">
        <v>780</v>
      </c>
      <c r="G3121" t="s">
        <v>71</v>
      </c>
      <c r="H3121" t="s">
        <v>136</v>
      </c>
      <c r="I3121" t="s">
        <v>22</v>
      </c>
      <c r="J3121" t="s">
        <v>131</v>
      </c>
      <c r="K3121" t="s">
        <v>12042</v>
      </c>
      <c r="L3121" t="s">
        <v>12043</v>
      </c>
      <c r="M3121">
        <v>2.1019444439999999</v>
      </c>
      <c r="N3121">
        <v>0</v>
      </c>
      <c r="O3121">
        <v>31</v>
      </c>
      <c r="P3121">
        <v>0</v>
      </c>
      <c r="Q3121">
        <v>0</v>
      </c>
      <c r="R3121">
        <v>0</v>
      </c>
      <c r="S3121">
        <v>65.160278000000005</v>
      </c>
      <c r="T3121">
        <v>0</v>
      </c>
      <c r="U3121">
        <v>0</v>
      </c>
    </row>
    <row r="3122" spans="1:21" x14ac:dyDescent="0.25">
      <c r="A3122" t="s">
        <v>12044</v>
      </c>
      <c r="B3122">
        <v>1</v>
      </c>
      <c r="C3122" t="s">
        <v>78</v>
      </c>
      <c r="D3122" t="s">
        <v>80</v>
      </c>
      <c r="E3122" t="s">
        <v>12045</v>
      </c>
      <c r="F3122" t="s">
        <v>231</v>
      </c>
      <c r="G3122" t="s">
        <v>71</v>
      </c>
      <c r="H3122" t="s">
        <v>136</v>
      </c>
      <c r="I3122" t="s">
        <v>22</v>
      </c>
      <c r="J3122" t="s">
        <v>131</v>
      </c>
      <c r="K3122" t="s">
        <v>12046</v>
      </c>
      <c r="L3122" t="s">
        <v>12047</v>
      </c>
      <c r="M3122">
        <v>2.900833333</v>
      </c>
      <c r="N3122">
        <v>0</v>
      </c>
      <c r="O3122">
        <v>3</v>
      </c>
      <c r="P3122">
        <v>0</v>
      </c>
      <c r="Q3122">
        <v>0</v>
      </c>
      <c r="R3122">
        <v>0</v>
      </c>
      <c r="S3122">
        <v>8.7025000000000006</v>
      </c>
      <c r="T3122">
        <v>0</v>
      </c>
      <c r="U3122">
        <v>0</v>
      </c>
    </row>
    <row r="3123" spans="1:21" x14ac:dyDescent="0.25">
      <c r="A3123" t="s">
        <v>12048</v>
      </c>
      <c r="B3123">
        <v>1</v>
      </c>
      <c r="C3123" t="s">
        <v>78</v>
      </c>
      <c r="D3123" t="s">
        <v>81</v>
      </c>
      <c r="E3123" t="s">
        <v>12049</v>
      </c>
      <c r="F3123" t="s">
        <v>934</v>
      </c>
      <c r="G3123" t="s">
        <v>71</v>
      </c>
      <c r="H3123" t="s">
        <v>136</v>
      </c>
      <c r="I3123" t="s">
        <v>22</v>
      </c>
      <c r="J3123" t="s">
        <v>131</v>
      </c>
      <c r="K3123" t="s">
        <v>12050</v>
      </c>
      <c r="L3123" t="s">
        <v>12051</v>
      </c>
      <c r="M3123">
        <v>2.267222222</v>
      </c>
      <c r="N3123">
        <v>0</v>
      </c>
      <c r="O3123">
        <v>2</v>
      </c>
      <c r="P3123">
        <v>0</v>
      </c>
      <c r="Q3123">
        <v>0</v>
      </c>
      <c r="R3123">
        <v>0</v>
      </c>
      <c r="S3123">
        <v>4.5344439999999997</v>
      </c>
      <c r="T3123">
        <v>0</v>
      </c>
      <c r="U3123">
        <v>0</v>
      </c>
    </row>
    <row r="3124" spans="1:21" x14ac:dyDescent="0.25">
      <c r="A3124" t="s">
        <v>12052</v>
      </c>
      <c r="B3124">
        <v>1</v>
      </c>
      <c r="C3124" t="s">
        <v>78</v>
      </c>
      <c r="D3124" t="s">
        <v>94</v>
      </c>
      <c r="E3124" t="s">
        <v>12019</v>
      </c>
      <c r="F3124" t="s">
        <v>313</v>
      </c>
      <c r="G3124" t="s">
        <v>71</v>
      </c>
      <c r="H3124" t="s">
        <v>136</v>
      </c>
      <c r="I3124" t="s">
        <v>22</v>
      </c>
      <c r="J3124" t="s">
        <v>131</v>
      </c>
      <c r="K3124" t="s">
        <v>12053</v>
      </c>
      <c r="L3124" t="s">
        <v>12054</v>
      </c>
      <c r="M3124">
        <v>6.3594444440000002</v>
      </c>
      <c r="N3124">
        <v>0</v>
      </c>
      <c r="O3124">
        <v>31</v>
      </c>
      <c r="P3124">
        <v>0</v>
      </c>
      <c r="Q3124">
        <v>0</v>
      </c>
      <c r="R3124">
        <v>0</v>
      </c>
      <c r="S3124">
        <v>197.14277799999999</v>
      </c>
      <c r="T3124">
        <v>0</v>
      </c>
      <c r="U3124">
        <v>0</v>
      </c>
    </row>
    <row r="3125" spans="1:21" x14ac:dyDescent="0.25">
      <c r="A3125" t="s">
        <v>12055</v>
      </c>
      <c r="B3125">
        <v>1</v>
      </c>
      <c r="C3125" t="s">
        <v>78</v>
      </c>
      <c r="D3125" t="s">
        <v>101</v>
      </c>
      <c r="E3125" t="s">
        <v>12056</v>
      </c>
      <c r="F3125" t="s">
        <v>780</v>
      </c>
      <c r="G3125" t="s">
        <v>71</v>
      </c>
      <c r="H3125" t="s">
        <v>136</v>
      </c>
      <c r="I3125" t="s">
        <v>22</v>
      </c>
      <c r="J3125" t="s">
        <v>131</v>
      </c>
      <c r="K3125" t="s">
        <v>12057</v>
      </c>
      <c r="L3125" t="s">
        <v>12058</v>
      </c>
      <c r="M3125">
        <v>1.095</v>
      </c>
      <c r="N3125">
        <v>0</v>
      </c>
      <c r="O3125">
        <v>87</v>
      </c>
      <c r="P3125">
        <v>0</v>
      </c>
      <c r="Q3125">
        <v>0</v>
      </c>
      <c r="R3125">
        <v>0</v>
      </c>
      <c r="S3125">
        <v>95.265000000000001</v>
      </c>
      <c r="T3125">
        <v>0</v>
      </c>
      <c r="U3125">
        <v>0</v>
      </c>
    </row>
    <row r="3126" spans="1:21" x14ac:dyDescent="0.25">
      <c r="A3126" t="s">
        <v>12059</v>
      </c>
      <c r="B3126">
        <v>1</v>
      </c>
      <c r="C3126" t="s">
        <v>79</v>
      </c>
      <c r="D3126" t="s">
        <v>124</v>
      </c>
      <c r="E3126" t="s">
        <v>12060</v>
      </c>
      <c r="F3126" t="s">
        <v>166</v>
      </c>
      <c r="G3126" t="s">
        <v>72</v>
      </c>
      <c r="H3126" t="s">
        <v>136</v>
      </c>
      <c r="I3126" t="s">
        <v>22</v>
      </c>
      <c r="J3126" t="s">
        <v>131</v>
      </c>
      <c r="K3126" t="s">
        <v>12061</v>
      </c>
      <c r="L3126" t="s">
        <v>12062</v>
      </c>
      <c r="M3126">
        <v>0.71305555499999995</v>
      </c>
      <c r="N3126">
        <v>1</v>
      </c>
      <c r="O3126">
        <v>1</v>
      </c>
      <c r="P3126">
        <v>18</v>
      </c>
      <c r="Q3126">
        <v>160</v>
      </c>
      <c r="R3126">
        <v>0.71305600000000002</v>
      </c>
      <c r="S3126">
        <v>0.71305600000000002</v>
      </c>
      <c r="T3126">
        <v>12.835000000000001</v>
      </c>
      <c r="U3126">
        <v>114.08888899999999</v>
      </c>
    </row>
    <row r="3127" spans="1:21" x14ac:dyDescent="0.25">
      <c r="A3127" t="s">
        <v>12063</v>
      </c>
      <c r="B3127">
        <v>1</v>
      </c>
      <c r="C3127" t="s">
        <v>78</v>
      </c>
      <c r="D3127" t="s">
        <v>101</v>
      </c>
      <c r="E3127" t="s">
        <v>12064</v>
      </c>
      <c r="F3127" t="s">
        <v>847</v>
      </c>
      <c r="G3127" t="s">
        <v>71</v>
      </c>
      <c r="H3127" t="s">
        <v>136</v>
      </c>
      <c r="I3127" t="s">
        <v>22</v>
      </c>
      <c r="J3127" t="s">
        <v>131</v>
      </c>
      <c r="K3127" t="s">
        <v>12065</v>
      </c>
      <c r="L3127" t="s">
        <v>12066</v>
      </c>
      <c r="M3127">
        <v>0.79500000000000004</v>
      </c>
      <c r="N3127">
        <v>0</v>
      </c>
      <c r="O3127">
        <v>2</v>
      </c>
      <c r="P3127">
        <v>0</v>
      </c>
      <c r="Q3127">
        <v>0</v>
      </c>
      <c r="R3127">
        <v>0</v>
      </c>
      <c r="S3127">
        <v>1.59</v>
      </c>
      <c r="T3127">
        <v>0</v>
      </c>
      <c r="U3127">
        <v>0</v>
      </c>
    </row>
    <row r="3128" spans="1:21" x14ac:dyDescent="0.25">
      <c r="A3128" t="s">
        <v>12067</v>
      </c>
      <c r="B3128">
        <v>1</v>
      </c>
      <c r="C3128" t="s">
        <v>79</v>
      </c>
      <c r="D3128" t="s">
        <v>124</v>
      </c>
      <c r="E3128" t="s">
        <v>12068</v>
      </c>
      <c r="F3128" t="s">
        <v>166</v>
      </c>
      <c r="G3128" t="s">
        <v>72</v>
      </c>
      <c r="H3128" t="s">
        <v>136</v>
      </c>
      <c r="I3128" t="s">
        <v>22</v>
      </c>
      <c r="J3128" t="s">
        <v>131</v>
      </c>
      <c r="K3128" t="s">
        <v>12069</v>
      </c>
      <c r="L3128" t="s">
        <v>12070</v>
      </c>
      <c r="M3128">
        <v>1.1845563880000001</v>
      </c>
      <c r="N3128">
        <v>5</v>
      </c>
      <c r="O3128">
        <v>3848</v>
      </c>
      <c r="P3128">
        <v>18</v>
      </c>
      <c r="Q3128">
        <v>239</v>
      </c>
      <c r="R3128">
        <v>5.9227819999999998</v>
      </c>
      <c r="S3128">
        <v>4558.1729809999997</v>
      </c>
      <c r="T3128">
        <v>21.322015</v>
      </c>
      <c r="U3128">
        <v>283.10897699999998</v>
      </c>
    </row>
    <row r="3129" spans="1:21" x14ac:dyDescent="0.25">
      <c r="A3129" t="s">
        <v>12071</v>
      </c>
      <c r="B3129">
        <v>1</v>
      </c>
      <c r="C3129" t="s">
        <v>78</v>
      </c>
      <c r="D3129" t="s">
        <v>81</v>
      </c>
      <c r="E3129" t="s">
        <v>12072</v>
      </c>
      <c r="F3129" t="s">
        <v>231</v>
      </c>
      <c r="G3129" t="s">
        <v>71</v>
      </c>
      <c r="H3129" t="s">
        <v>136</v>
      </c>
      <c r="I3129" t="s">
        <v>22</v>
      </c>
      <c r="J3129" t="s">
        <v>131</v>
      </c>
      <c r="K3129" t="s">
        <v>12073</v>
      </c>
      <c r="L3129" t="s">
        <v>12074</v>
      </c>
      <c r="M3129">
        <v>0.96583333299999996</v>
      </c>
      <c r="N3129">
        <v>0</v>
      </c>
      <c r="O3129">
        <v>2</v>
      </c>
      <c r="P3129">
        <v>0</v>
      </c>
      <c r="Q3129">
        <v>0</v>
      </c>
      <c r="R3129">
        <v>0</v>
      </c>
      <c r="S3129">
        <v>1.931667</v>
      </c>
      <c r="T3129">
        <v>0</v>
      </c>
      <c r="U3129">
        <v>0</v>
      </c>
    </row>
    <row r="3130" spans="1:21" x14ac:dyDescent="0.25">
      <c r="A3130" t="s">
        <v>12075</v>
      </c>
      <c r="B3130">
        <v>1</v>
      </c>
      <c r="C3130" t="s">
        <v>78</v>
      </c>
      <c r="D3130" t="s">
        <v>90</v>
      </c>
      <c r="E3130" t="s">
        <v>12076</v>
      </c>
      <c r="F3130" t="s">
        <v>166</v>
      </c>
      <c r="G3130" t="s">
        <v>72</v>
      </c>
      <c r="H3130" t="s">
        <v>136</v>
      </c>
      <c r="I3130" t="s">
        <v>22</v>
      </c>
      <c r="J3130" t="s">
        <v>131</v>
      </c>
      <c r="K3130" t="s">
        <v>12077</v>
      </c>
      <c r="L3130" t="s">
        <v>12078</v>
      </c>
      <c r="M3130">
        <v>2.3972222219999999</v>
      </c>
      <c r="N3130">
        <v>0</v>
      </c>
      <c r="O3130">
        <v>0</v>
      </c>
      <c r="P3130">
        <v>0</v>
      </c>
      <c r="Q3130">
        <v>92</v>
      </c>
      <c r="R3130">
        <v>0</v>
      </c>
      <c r="S3130">
        <v>0</v>
      </c>
      <c r="T3130">
        <v>0</v>
      </c>
      <c r="U3130">
        <v>220.544444</v>
      </c>
    </row>
    <row r="3131" spans="1:21" x14ac:dyDescent="0.25">
      <c r="A3131" t="s">
        <v>12079</v>
      </c>
      <c r="B3131">
        <v>1</v>
      </c>
      <c r="C3131" t="s">
        <v>78</v>
      </c>
      <c r="D3131" t="s">
        <v>80</v>
      </c>
      <c r="E3131" t="s">
        <v>12080</v>
      </c>
      <c r="F3131" t="s">
        <v>231</v>
      </c>
      <c r="G3131" t="s">
        <v>71</v>
      </c>
      <c r="H3131" t="s">
        <v>136</v>
      </c>
      <c r="I3131" t="s">
        <v>22</v>
      </c>
      <c r="J3131" t="s">
        <v>131</v>
      </c>
      <c r="K3131" t="s">
        <v>12081</v>
      </c>
      <c r="L3131" t="s">
        <v>12082</v>
      </c>
      <c r="M3131">
        <v>1.8316666660000001</v>
      </c>
      <c r="N3131">
        <v>0</v>
      </c>
      <c r="O3131">
        <v>2</v>
      </c>
      <c r="P3131">
        <v>0</v>
      </c>
      <c r="Q3131">
        <v>0</v>
      </c>
      <c r="R3131">
        <v>0</v>
      </c>
      <c r="S3131">
        <v>3.6633330000000002</v>
      </c>
      <c r="T3131">
        <v>0</v>
      </c>
      <c r="U3131">
        <v>0</v>
      </c>
    </row>
    <row r="3132" spans="1:21" x14ac:dyDescent="0.25">
      <c r="A3132" t="s">
        <v>12083</v>
      </c>
      <c r="B3132">
        <v>1</v>
      </c>
      <c r="C3132" t="s">
        <v>78</v>
      </c>
      <c r="D3132" t="s">
        <v>90</v>
      </c>
      <c r="E3132" t="s">
        <v>12076</v>
      </c>
      <c r="F3132" t="s">
        <v>166</v>
      </c>
      <c r="G3132" t="s">
        <v>72</v>
      </c>
      <c r="H3132" t="s">
        <v>136</v>
      </c>
      <c r="I3132" t="s">
        <v>22</v>
      </c>
      <c r="J3132" t="s">
        <v>131</v>
      </c>
      <c r="K3132" t="s">
        <v>12084</v>
      </c>
      <c r="L3132" t="s">
        <v>12085</v>
      </c>
      <c r="M3132">
        <v>2.8450000000000002</v>
      </c>
      <c r="N3132">
        <v>0</v>
      </c>
      <c r="O3132">
        <v>0</v>
      </c>
      <c r="P3132">
        <v>0</v>
      </c>
      <c r="Q3132">
        <v>92</v>
      </c>
      <c r="R3132">
        <v>0</v>
      </c>
      <c r="S3132">
        <v>0</v>
      </c>
      <c r="T3132">
        <v>0</v>
      </c>
      <c r="U3132">
        <v>261.74</v>
      </c>
    </row>
    <row r="3133" spans="1:21" x14ac:dyDescent="0.25">
      <c r="A3133" t="s">
        <v>12086</v>
      </c>
      <c r="B3133">
        <v>1</v>
      </c>
      <c r="C3133" t="s">
        <v>78</v>
      </c>
      <c r="D3133" t="s">
        <v>90</v>
      </c>
      <c r="E3133" t="s">
        <v>12087</v>
      </c>
      <c r="F3133" t="s">
        <v>1150</v>
      </c>
      <c r="G3133" t="s">
        <v>71</v>
      </c>
      <c r="H3133" t="s">
        <v>136</v>
      </c>
      <c r="I3133" t="s">
        <v>22</v>
      </c>
      <c r="J3133" t="s">
        <v>131</v>
      </c>
      <c r="K3133" t="s">
        <v>12088</v>
      </c>
      <c r="L3133" t="s">
        <v>12089</v>
      </c>
      <c r="M3133">
        <v>2.065555555</v>
      </c>
      <c r="N3133">
        <v>0</v>
      </c>
      <c r="O3133">
        <v>1</v>
      </c>
      <c r="P3133">
        <v>0</v>
      </c>
      <c r="Q3133">
        <v>0</v>
      </c>
      <c r="R3133">
        <v>0</v>
      </c>
      <c r="S3133">
        <v>2.0655559999999999</v>
      </c>
      <c r="T3133">
        <v>0</v>
      </c>
      <c r="U3133">
        <v>0</v>
      </c>
    </row>
    <row r="3134" spans="1:21" x14ac:dyDescent="0.25">
      <c r="A3134" t="s">
        <v>12090</v>
      </c>
      <c r="B3134">
        <v>1</v>
      </c>
      <c r="C3134" t="s">
        <v>78</v>
      </c>
      <c r="D3134" t="s">
        <v>98</v>
      </c>
      <c r="E3134" t="s">
        <v>12091</v>
      </c>
      <c r="F3134" t="s">
        <v>231</v>
      </c>
      <c r="G3134" t="s">
        <v>71</v>
      </c>
      <c r="H3134" t="s">
        <v>136</v>
      </c>
      <c r="I3134" t="s">
        <v>22</v>
      </c>
      <c r="J3134" t="s">
        <v>131</v>
      </c>
      <c r="K3134" t="s">
        <v>12092</v>
      </c>
      <c r="L3134" t="s">
        <v>12093</v>
      </c>
      <c r="M3134">
        <v>0.85805555499999997</v>
      </c>
      <c r="N3134">
        <v>0</v>
      </c>
      <c r="O3134">
        <v>1</v>
      </c>
      <c r="P3134">
        <v>0</v>
      </c>
      <c r="Q3134">
        <v>0</v>
      </c>
      <c r="R3134">
        <v>0</v>
      </c>
      <c r="S3134">
        <v>0.85805600000000004</v>
      </c>
      <c r="T3134">
        <v>0</v>
      </c>
      <c r="U3134">
        <v>0</v>
      </c>
    </row>
    <row r="3135" spans="1:21" x14ac:dyDescent="0.25">
      <c r="A3135" t="s">
        <v>12094</v>
      </c>
      <c r="B3135">
        <v>1</v>
      </c>
      <c r="C3135" t="s">
        <v>79</v>
      </c>
      <c r="D3135" t="s">
        <v>124</v>
      </c>
      <c r="E3135" t="s">
        <v>12060</v>
      </c>
      <c r="F3135" t="s">
        <v>166</v>
      </c>
      <c r="G3135" t="s">
        <v>72</v>
      </c>
      <c r="H3135" t="s">
        <v>136</v>
      </c>
      <c r="I3135" t="s">
        <v>22</v>
      </c>
      <c r="J3135" t="s">
        <v>131</v>
      </c>
      <c r="K3135" t="s">
        <v>12095</v>
      </c>
      <c r="L3135" t="s">
        <v>12096</v>
      </c>
      <c r="M3135">
        <v>0.64242861100000004</v>
      </c>
      <c r="N3135">
        <v>1</v>
      </c>
      <c r="O3135">
        <v>1</v>
      </c>
      <c r="P3135">
        <v>18</v>
      </c>
      <c r="Q3135">
        <v>224</v>
      </c>
      <c r="R3135">
        <v>0.64242900000000003</v>
      </c>
      <c r="S3135">
        <v>0.64242900000000003</v>
      </c>
      <c r="T3135">
        <v>11.563715</v>
      </c>
      <c r="U3135">
        <v>143.904009</v>
      </c>
    </row>
    <row r="3136" spans="1:21" x14ac:dyDescent="0.25">
      <c r="A3136" t="s">
        <v>12097</v>
      </c>
      <c r="B3136">
        <v>1</v>
      </c>
      <c r="C3136" t="s">
        <v>79</v>
      </c>
      <c r="D3136" t="s">
        <v>124</v>
      </c>
      <c r="E3136" t="s">
        <v>12060</v>
      </c>
      <c r="F3136" t="s">
        <v>166</v>
      </c>
      <c r="G3136" t="s">
        <v>72</v>
      </c>
      <c r="H3136" t="s">
        <v>136</v>
      </c>
      <c r="I3136" t="s">
        <v>22</v>
      </c>
      <c r="J3136" t="s">
        <v>131</v>
      </c>
      <c r="K3136" t="s">
        <v>12098</v>
      </c>
      <c r="L3136" t="s">
        <v>12099</v>
      </c>
      <c r="M3136">
        <v>0.85320833299999999</v>
      </c>
      <c r="N3136">
        <v>1</v>
      </c>
      <c r="O3136">
        <v>1</v>
      </c>
      <c r="P3136">
        <v>18</v>
      </c>
      <c r="Q3136">
        <v>239</v>
      </c>
      <c r="R3136">
        <v>0.85320799999999997</v>
      </c>
      <c r="S3136">
        <v>0.85320799999999997</v>
      </c>
      <c r="T3136">
        <v>15.357749999999999</v>
      </c>
      <c r="U3136">
        <v>203.91679199999999</v>
      </c>
    </row>
    <row r="3137" spans="1:21" x14ac:dyDescent="0.25">
      <c r="A3137" t="s">
        <v>12100</v>
      </c>
      <c r="B3137">
        <v>1</v>
      </c>
      <c r="C3137" t="s">
        <v>78</v>
      </c>
      <c r="D3137" t="s">
        <v>91</v>
      </c>
      <c r="E3137" t="s">
        <v>12101</v>
      </c>
      <c r="F3137" t="s">
        <v>231</v>
      </c>
      <c r="G3137" t="s">
        <v>71</v>
      </c>
      <c r="H3137" t="s">
        <v>136</v>
      </c>
      <c r="I3137" t="s">
        <v>22</v>
      </c>
      <c r="J3137" t="s">
        <v>131</v>
      </c>
      <c r="K3137" t="s">
        <v>12102</v>
      </c>
      <c r="L3137" t="s">
        <v>12103</v>
      </c>
      <c r="M3137">
        <v>162.851388888</v>
      </c>
      <c r="N3137">
        <v>0</v>
      </c>
      <c r="O3137">
        <v>1</v>
      </c>
      <c r="P3137">
        <v>0</v>
      </c>
      <c r="Q3137">
        <v>0</v>
      </c>
      <c r="R3137">
        <v>0</v>
      </c>
      <c r="S3137">
        <v>162.85138900000001</v>
      </c>
      <c r="T3137">
        <v>0</v>
      </c>
      <c r="U3137">
        <v>0</v>
      </c>
    </row>
    <row r="3138" spans="1:21" x14ac:dyDescent="0.25">
      <c r="A3138" t="s">
        <v>12104</v>
      </c>
      <c r="B3138">
        <v>1</v>
      </c>
      <c r="C3138" t="s">
        <v>78</v>
      </c>
      <c r="D3138" t="s">
        <v>98</v>
      </c>
      <c r="E3138" t="s">
        <v>12105</v>
      </c>
      <c r="F3138" t="s">
        <v>231</v>
      </c>
      <c r="G3138" t="s">
        <v>71</v>
      </c>
      <c r="H3138" t="s">
        <v>136</v>
      </c>
      <c r="I3138" t="s">
        <v>22</v>
      </c>
      <c r="J3138" t="s">
        <v>131</v>
      </c>
      <c r="K3138" t="s">
        <v>12106</v>
      </c>
      <c r="L3138" t="s">
        <v>12107</v>
      </c>
      <c r="M3138">
        <v>2.5161111109999998</v>
      </c>
      <c r="N3138">
        <v>0</v>
      </c>
      <c r="O3138">
        <v>4</v>
      </c>
      <c r="P3138">
        <v>0</v>
      </c>
      <c r="Q3138">
        <v>0</v>
      </c>
      <c r="R3138">
        <v>0</v>
      </c>
      <c r="S3138">
        <v>10.064444</v>
      </c>
      <c r="T3138">
        <v>0</v>
      </c>
      <c r="U3138">
        <v>0</v>
      </c>
    </row>
    <row r="3139" spans="1:21" x14ac:dyDescent="0.25">
      <c r="A3139" t="s">
        <v>12108</v>
      </c>
      <c r="B3139">
        <v>1</v>
      </c>
      <c r="C3139" t="s">
        <v>78</v>
      </c>
      <c r="D3139" t="s">
        <v>88</v>
      </c>
      <c r="E3139" t="s">
        <v>12109</v>
      </c>
      <c r="F3139" t="s">
        <v>231</v>
      </c>
      <c r="G3139" t="s">
        <v>71</v>
      </c>
      <c r="H3139" t="s">
        <v>136</v>
      </c>
      <c r="I3139" t="s">
        <v>22</v>
      </c>
      <c r="J3139" t="s">
        <v>131</v>
      </c>
      <c r="K3139" t="s">
        <v>12110</v>
      </c>
      <c r="L3139" t="s">
        <v>12111</v>
      </c>
      <c r="M3139">
        <v>0.79749999999999999</v>
      </c>
      <c r="N3139">
        <v>0</v>
      </c>
      <c r="O3139">
        <v>2</v>
      </c>
      <c r="P3139">
        <v>0</v>
      </c>
      <c r="Q3139">
        <v>0</v>
      </c>
      <c r="R3139">
        <v>0</v>
      </c>
      <c r="S3139">
        <v>1.595</v>
      </c>
      <c r="T3139">
        <v>0</v>
      </c>
      <c r="U3139">
        <v>0</v>
      </c>
    </row>
    <row r="3140" spans="1:21" x14ac:dyDescent="0.25">
      <c r="A3140" t="s">
        <v>12112</v>
      </c>
      <c r="B3140">
        <v>1</v>
      </c>
      <c r="C3140" t="s">
        <v>78</v>
      </c>
      <c r="D3140" t="s">
        <v>90</v>
      </c>
      <c r="E3140" t="s">
        <v>12113</v>
      </c>
      <c r="F3140" t="s">
        <v>166</v>
      </c>
      <c r="G3140" t="s">
        <v>72</v>
      </c>
      <c r="H3140" t="s">
        <v>136</v>
      </c>
      <c r="I3140" t="s">
        <v>22</v>
      </c>
      <c r="J3140" t="s">
        <v>131</v>
      </c>
      <c r="K3140" t="s">
        <v>12114</v>
      </c>
      <c r="L3140" t="s">
        <v>12115</v>
      </c>
      <c r="M3140">
        <v>1.061111111</v>
      </c>
      <c r="N3140">
        <v>0</v>
      </c>
      <c r="O3140">
        <v>134</v>
      </c>
      <c r="P3140">
        <v>0</v>
      </c>
      <c r="Q3140">
        <v>14</v>
      </c>
      <c r="R3140">
        <v>0</v>
      </c>
      <c r="S3140">
        <v>142.18888899999999</v>
      </c>
      <c r="T3140">
        <v>0</v>
      </c>
      <c r="U3140">
        <v>14.855556</v>
      </c>
    </row>
    <row r="3141" spans="1:21" x14ac:dyDescent="0.25">
      <c r="A3141" t="s">
        <v>12116</v>
      </c>
      <c r="B3141">
        <v>1</v>
      </c>
      <c r="C3141" t="s">
        <v>78</v>
      </c>
      <c r="D3141" t="s">
        <v>81</v>
      </c>
      <c r="E3141" t="s">
        <v>12117</v>
      </c>
      <c r="F3141" t="s">
        <v>231</v>
      </c>
      <c r="G3141" t="s">
        <v>71</v>
      </c>
      <c r="H3141" t="s">
        <v>136</v>
      </c>
      <c r="I3141" t="s">
        <v>22</v>
      </c>
      <c r="J3141" t="s">
        <v>131</v>
      </c>
      <c r="K3141" t="s">
        <v>12118</v>
      </c>
      <c r="L3141" t="s">
        <v>12119</v>
      </c>
      <c r="M3141">
        <v>1.204722222</v>
      </c>
      <c r="N3141">
        <v>0</v>
      </c>
      <c r="O3141">
        <v>2</v>
      </c>
      <c r="P3141">
        <v>0</v>
      </c>
      <c r="Q3141">
        <v>0</v>
      </c>
      <c r="R3141">
        <v>0</v>
      </c>
      <c r="S3141">
        <v>2.4094440000000001</v>
      </c>
      <c r="T3141">
        <v>0</v>
      </c>
      <c r="U3141">
        <v>0</v>
      </c>
    </row>
    <row r="3142" spans="1:21" x14ac:dyDescent="0.25">
      <c r="A3142" t="s">
        <v>12120</v>
      </c>
      <c r="B3142">
        <v>1</v>
      </c>
      <c r="C3142" t="s">
        <v>78</v>
      </c>
      <c r="D3142" t="s">
        <v>81</v>
      </c>
      <c r="E3142" t="s">
        <v>12121</v>
      </c>
      <c r="F3142" t="s">
        <v>892</v>
      </c>
      <c r="G3142" t="s">
        <v>71</v>
      </c>
      <c r="H3142" t="s">
        <v>136</v>
      </c>
      <c r="I3142" t="s">
        <v>22</v>
      </c>
      <c r="J3142" t="s">
        <v>131</v>
      </c>
      <c r="K3142" t="s">
        <v>12122</v>
      </c>
      <c r="L3142" t="s">
        <v>12123</v>
      </c>
      <c r="M3142">
        <v>0.43908055499999998</v>
      </c>
      <c r="N3142">
        <v>0</v>
      </c>
      <c r="O3142">
        <v>125</v>
      </c>
      <c r="P3142">
        <v>0</v>
      </c>
      <c r="Q3142">
        <v>0</v>
      </c>
      <c r="R3142">
        <v>0</v>
      </c>
      <c r="S3142">
        <v>54.885069000000001</v>
      </c>
      <c r="T3142">
        <v>0</v>
      </c>
      <c r="U3142">
        <v>0</v>
      </c>
    </row>
    <row r="3143" spans="1:21" x14ac:dyDescent="0.25">
      <c r="A3143" t="s">
        <v>12124</v>
      </c>
      <c r="B3143">
        <v>1</v>
      </c>
      <c r="C3143" t="s">
        <v>78</v>
      </c>
      <c r="D3143" t="s">
        <v>101</v>
      </c>
      <c r="E3143" t="s">
        <v>12125</v>
      </c>
      <c r="F3143" t="s">
        <v>166</v>
      </c>
      <c r="G3143" t="s">
        <v>72</v>
      </c>
      <c r="H3143" t="s">
        <v>136</v>
      </c>
      <c r="I3143" t="s">
        <v>22</v>
      </c>
      <c r="J3143" t="s">
        <v>131</v>
      </c>
      <c r="K3143" t="s">
        <v>12126</v>
      </c>
      <c r="L3143" t="s">
        <v>12127</v>
      </c>
      <c r="M3143">
        <v>1.0394444439999999</v>
      </c>
      <c r="N3143">
        <v>1</v>
      </c>
      <c r="O3143">
        <v>0</v>
      </c>
      <c r="P3143">
        <v>0</v>
      </c>
      <c r="Q3143">
        <v>0</v>
      </c>
      <c r="R3143">
        <v>1.039444</v>
      </c>
      <c r="S3143">
        <v>0</v>
      </c>
      <c r="T3143">
        <v>0</v>
      </c>
      <c r="U3143">
        <v>0</v>
      </c>
    </row>
    <row r="3144" spans="1:21" x14ac:dyDescent="0.25">
      <c r="A3144" t="s">
        <v>12128</v>
      </c>
      <c r="B3144">
        <v>1</v>
      </c>
      <c r="C3144" t="s">
        <v>78</v>
      </c>
      <c r="D3144" t="s">
        <v>101</v>
      </c>
      <c r="E3144" t="s">
        <v>12129</v>
      </c>
      <c r="F3144" t="s">
        <v>166</v>
      </c>
      <c r="G3144" t="s">
        <v>72</v>
      </c>
      <c r="H3144" t="s">
        <v>136</v>
      </c>
      <c r="I3144" t="s">
        <v>22</v>
      </c>
      <c r="J3144" t="s">
        <v>131</v>
      </c>
      <c r="K3144" t="s">
        <v>12130</v>
      </c>
      <c r="L3144" t="s">
        <v>12131</v>
      </c>
      <c r="M3144">
        <v>0.88194444400000005</v>
      </c>
      <c r="N3144">
        <v>3</v>
      </c>
      <c r="O3144">
        <v>1063</v>
      </c>
      <c r="P3144">
        <v>0</v>
      </c>
      <c r="Q3144">
        <v>0</v>
      </c>
      <c r="R3144">
        <v>2.6458330000000001</v>
      </c>
      <c r="S3144">
        <v>937.50694399999998</v>
      </c>
      <c r="T3144">
        <v>0</v>
      </c>
      <c r="U3144">
        <v>0</v>
      </c>
    </row>
    <row r="3145" spans="1:21" x14ac:dyDescent="0.25">
      <c r="A3145" t="s">
        <v>12132</v>
      </c>
      <c r="B3145">
        <v>1</v>
      </c>
      <c r="C3145" t="s">
        <v>78</v>
      </c>
      <c r="D3145" t="s">
        <v>101</v>
      </c>
      <c r="E3145" t="s">
        <v>12133</v>
      </c>
      <c r="F3145" t="s">
        <v>166</v>
      </c>
      <c r="G3145" t="s">
        <v>72</v>
      </c>
      <c r="H3145" t="s">
        <v>136</v>
      </c>
      <c r="I3145" t="s">
        <v>22</v>
      </c>
      <c r="J3145" t="s">
        <v>131</v>
      </c>
      <c r="K3145" t="s">
        <v>12134</v>
      </c>
      <c r="L3145" t="s">
        <v>12135</v>
      </c>
      <c r="M3145">
        <v>2.011666666</v>
      </c>
      <c r="N3145">
        <v>3</v>
      </c>
      <c r="O3145">
        <v>867</v>
      </c>
      <c r="P3145">
        <v>0</v>
      </c>
      <c r="Q3145">
        <v>0</v>
      </c>
      <c r="R3145">
        <v>6.0350000000000001</v>
      </c>
      <c r="S3145">
        <v>1744.1149989999999</v>
      </c>
      <c r="T3145">
        <v>0</v>
      </c>
      <c r="U3145">
        <v>0</v>
      </c>
    </row>
    <row r="3146" spans="1:21" x14ac:dyDescent="0.25">
      <c r="A3146" t="s">
        <v>12136</v>
      </c>
      <c r="B3146">
        <v>1</v>
      </c>
      <c r="C3146" t="s">
        <v>79</v>
      </c>
      <c r="D3146" t="s">
        <v>124</v>
      </c>
      <c r="E3146" t="s">
        <v>12137</v>
      </c>
      <c r="F3146" t="s">
        <v>921</v>
      </c>
      <c r="G3146" t="s">
        <v>71</v>
      </c>
      <c r="H3146" t="s">
        <v>136</v>
      </c>
      <c r="I3146" t="s">
        <v>22</v>
      </c>
      <c r="J3146" t="s">
        <v>131</v>
      </c>
      <c r="K3146" t="s">
        <v>12138</v>
      </c>
      <c r="L3146" t="s">
        <v>12139</v>
      </c>
      <c r="M3146">
        <v>1.6872222219999999</v>
      </c>
      <c r="N3146">
        <v>0</v>
      </c>
      <c r="O3146">
        <v>91</v>
      </c>
      <c r="P3146">
        <v>0</v>
      </c>
      <c r="Q3146">
        <v>0</v>
      </c>
      <c r="R3146">
        <v>0</v>
      </c>
      <c r="S3146">
        <v>153.53722200000001</v>
      </c>
      <c r="T3146">
        <v>0</v>
      </c>
      <c r="U3146">
        <v>0</v>
      </c>
    </row>
    <row r="3147" spans="1:21" x14ac:dyDescent="0.25">
      <c r="A3147" t="s">
        <v>12140</v>
      </c>
      <c r="B3147">
        <v>1</v>
      </c>
      <c r="C3147" t="s">
        <v>78</v>
      </c>
      <c r="D3147" t="s">
        <v>101</v>
      </c>
      <c r="E3147" t="s">
        <v>12141</v>
      </c>
      <c r="F3147" t="s">
        <v>313</v>
      </c>
      <c r="G3147" t="s">
        <v>71</v>
      </c>
      <c r="H3147" t="s">
        <v>136</v>
      </c>
      <c r="I3147" t="s">
        <v>22</v>
      </c>
      <c r="J3147" t="s">
        <v>131</v>
      </c>
      <c r="K3147" t="s">
        <v>12142</v>
      </c>
      <c r="L3147" t="s">
        <v>12143</v>
      </c>
      <c r="M3147">
        <v>1.483333333</v>
      </c>
      <c r="N3147">
        <v>0</v>
      </c>
      <c r="O3147">
        <v>13</v>
      </c>
      <c r="P3147">
        <v>0</v>
      </c>
      <c r="Q3147">
        <v>0</v>
      </c>
      <c r="R3147">
        <v>0</v>
      </c>
      <c r="S3147">
        <v>19.283332999999999</v>
      </c>
      <c r="T3147">
        <v>0</v>
      </c>
      <c r="U3147">
        <v>0</v>
      </c>
    </row>
    <row r="3148" spans="1:21" x14ac:dyDescent="0.25">
      <c r="A3148" t="s">
        <v>12144</v>
      </c>
      <c r="B3148">
        <v>1</v>
      </c>
      <c r="C3148" t="s">
        <v>79</v>
      </c>
      <c r="D3148" t="s">
        <v>114</v>
      </c>
      <c r="E3148" t="s">
        <v>12145</v>
      </c>
      <c r="F3148" t="s">
        <v>231</v>
      </c>
      <c r="G3148" t="s">
        <v>71</v>
      </c>
      <c r="H3148" t="s">
        <v>136</v>
      </c>
      <c r="I3148" t="s">
        <v>22</v>
      </c>
      <c r="J3148" t="s">
        <v>131</v>
      </c>
      <c r="K3148" t="s">
        <v>12146</v>
      </c>
      <c r="L3148" t="s">
        <v>12147</v>
      </c>
      <c r="M3148">
        <v>3.7888888879999998</v>
      </c>
      <c r="N3148">
        <v>0</v>
      </c>
      <c r="O3148">
        <v>1</v>
      </c>
      <c r="P3148">
        <v>0</v>
      </c>
      <c r="Q3148">
        <v>0</v>
      </c>
      <c r="R3148">
        <v>0</v>
      </c>
      <c r="S3148">
        <v>3.7888890000000002</v>
      </c>
      <c r="T3148">
        <v>0</v>
      </c>
      <c r="U3148">
        <v>0</v>
      </c>
    </row>
    <row r="3149" spans="1:21" x14ac:dyDescent="0.25">
      <c r="A3149" t="s">
        <v>12148</v>
      </c>
      <c r="B3149">
        <v>1</v>
      </c>
      <c r="C3149" t="s">
        <v>78</v>
      </c>
      <c r="D3149" t="s">
        <v>101</v>
      </c>
      <c r="E3149" t="s">
        <v>12149</v>
      </c>
      <c r="F3149" t="s">
        <v>231</v>
      </c>
      <c r="G3149" t="s">
        <v>71</v>
      </c>
      <c r="H3149" t="s">
        <v>136</v>
      </c>
      <c r="I3149" t="s">
        <v>22</v>
      </c>
      <c r="J3149" t="s">
        <v>131</v>
      </c>
      <c r="K3149" t="s">
        <v>12150</v>
      </c>
      <c r="L3149" t="s">
        <v>12151</v>
      </c>
      <c r="M3149">
        <v>1.234722222</v>
      </c>
      <c r="N3149">
        <v>0</v>
      </c>
      <c r="O3149">
        <v>2</v>
      </c>
      <c r="P3149">
        <v>0</v>
      </c>
      <c r="Q3149">
        <v>0</v>
      </c>
      <c r="R3149">
        <v>0</v>
      </c>
      <c r="S3149">
        <v>2.4694440000000002</v>
      </c>
      <c r="T3149">
        <v>0</v>
      </c>
      <c r="U3149">
        <v>0</v>
      </c>
    </row>
    <row r="3150" spans="1:21" x14ac:dyDescent="0.25">
      <c r="A3150" t="s">
        <v>12152</v>
      </c>
      <c r="B3150">
        <v>1</v>
      </c>
      <c r="C3150" t="s">
        <v>78</v>
      </c>
      <c r="D3150" t="s">
        <v>95</v>
      </c>
      <c r="E3150" t="s">
        <v>12153</v>
      </c>
      <c r="F3150" t="s">
        <v>847</v>
      </c>
      <c r="G3150" t="s">
        <v>71</v>
      </c>
      <c r="H3150" t="s">
        <v>136</v>
      </c>
      <c r="I3150" t="s">
        <v>22</v>
      </c>
      <c r="J3150" t="s">
        <v>131</v>
      </c>
      <c r="K3150" t="s">
        <v>12154</v>
      </c>
      <c r="L3150" t="s">
        <v>12155</v>
      </c>
      <c r="M3150">
        <v>6.45</v>
      </c>
      <c r="N3150">
        <v>0</v>
      </c>
      <c r="O3150">
        <v>2</v>
      </c>
      <c r="P3150">
        <v>0</v>
      </c>
      <c r="Q3150">
        <v>0</v>
      </c>
      <c r="R3150">
        <v>0</v>
      </c>
      <c r="S3150">
        <v>12.9</v>
      </c>
      <c r="T3150">
        <v>0</v>
      </c>
      <c r="U3150">
        <v>0</v>
      </c>
    </row>
    <row r="3151" spans="1:21" x14ac:dyDescent="0.25">
      <c r="A3151" t="s">
        <v>12156</v>
      </c>
      <c r="B3151">
        <v>1</v>
      </c>
      <c r="C3151" t="s">
        <v>78</v>
      </c>
      <c r="D3151" t="s">
        <v>90</v>
      </c>
      <c r="E3151" t="s">
        <v>12157</v>
      </c>
      <c r="F3151" t="s">
        <v>226</v>
      </c>
      <c r="G3151" t="s">
        <v>72</v>
      </c>
      <c r="H3151" t="s">
        <v>136</v>
      </c>
      <c r="I3151" t="s">
        <v>22</v>
      </c>
      <c r="J3151" t="s">
        <v>131</v>
      </c>
      <c r="K3151" t="s">
        <v>12158</v>
      </c>
      <c r="L3151" t="s">
        <v>12159</v>
      </c>
      <c r="M3151">
        <v>480.96083333299998</v>
      </c>
      <c r="N3151">
        <v>0</v>
      </c>
      <c r="O3151">
        <v>0</v>
      </c>
      <c r="P3151">
        <v>0</v>
      </c>
      <c r="Q3151">
        <v>2</v>
      </c>
      <c r="R3151">
        <v>0</v>
      </c>
      <c r="S3151">
        <v>0</v>
      </c>
      <c r="T3151">
        <v>0</v>
      </c>
      <c r="U3151">
        <v>961.92166699999996</v>
      </c>
    </row>
    <row r="3152" spans="1:21" x14ac:dyDescent="0.25">
      <c r="A3152" t="s">
        <v>12160</v>
      </c>
      <c r="B3152">
        <v>1</v>
      </c>
      <c r="C3152" t="s">
        <v>78</v>
      </c>
      <c r="D3152" t="s">
        <v>90</v>
      </c>
      <c r="E3152" t="s">
        <v>12157</v>
      </c>
      <c r="F3152" t="s">
        <v>226</v>
      </c>
      <c r="G3152" t="s">
        <v>72</v>
      </c>
      <c r="H3152" t="s">
        <v>136</v>
      </c>
      <c r="I3152" t="s">
        <v>22</v>
      </c>
      <c r="J3152" t="s">
        <v>131</v>
      </c>
      <c r="K3152" t="s">
        <v>12161</v>
      </c>
      <c r="L3152" t="s">
        <v>12162</v>
      </c>
      <c r="M3152">
        <v>2.6702777769999999</v>
      </c>
      <c r="N3152">
        <v>0</v>
      </c>
      <c r="O3152">
        <v>0</v>
      </c>
      <c r="P3152">
        <v>0</v>
      </c>
      <c r="Q3152">
        <v>2</v>
      </c>
      <c r="R3152">
        <v>0</v>
      </c>
      <c r="S3152">
        <v>0</v>
      </c>
      <c r="T3152">
        <v>0</v>
      </c>
      <c r="U3152">
        <v>5.3405560000000003</v>
      </c>
    </row>
    <row r="3153" spans="1:21" x14ac:dyDescent="0.25">
      <c r="A3153" t="s">
        <v>12163</v>
      </c>
      <c r="B3153">
        <v>1</v>
      </c>
      <c r="C3153" t="s">
        <v>78</v>
      </c>
      <c r="D3153" t="s">
        <v>80</v>
      </c>
      <c r="E3153" t="s">
        <v>11995</v>
      </c>
      <c r="F3153" t="s">
        <v>1016</v>
      </c>
      <c r="G3153" t="s">
        <v>72</v>
      </c>
      <c r="H3153" t="s">
        <v>136</v>
      </c>
      <c r="I3153" t="s">
        <v>22</v>
      </c>
      <c r="J3153" t="s">
        <v>131</v>
      </c>
      <c r="K3153" t="s">
        <v>12164</v>
      </c>
      <c r="L3153" t="s">
        <v>12165</v>
      </c>
      <c r="M3153">
        <v>1.3409333329999999</v>
      </c>
      <c r="N3153">
        <v>0</v>
      </c>
      <c r="O3153">
        <v>371</v>
      </c>
      <c r="P3153">
        <v>0</v>
      </c>
      <c r="Q3153">
        <v>0</v>
      </c>
      <c r="R3153">
        <v>0</v>
      </c>
      <c r="S3153">
        <v>497.486267</v>
      </c>
      <c r="T3153">
        <v>0</v>
      </c>
      <c r="U3153">
        <v>0</v>
      </c>
    </row>
    <row r="3154" spans="1:21" x14ac:dyDescent="0.25">
      <c r="A3154" t="s">
        <v>12166</v>
      </c>
      <c r="B3154">
        <v>1</v>
      </c>
      <c r="C3154" t="s">
        <v>78</v>
      </c>
      <c r="D3154" t="s">
        <v>85</v>
      </c>
      <c r="E3154" t="s">
        <v>12167</v>
      </c>
      <c r="F3154" t="s">
        <v>2201</v>
      </c>
      <c r="G3154" t="s">
        <v>71</v>
      </c>
      <c r="H3154" t="s">
        <v>136</v>
      </c>
      <c r="I3154" t="s">
        <v>22</v>
      </c>
      <c r="J3154" t="s">
        <v>221</v>
      </c>
      <c r="K3154" t="s">
        <v>12168</v>
      </c>
      <c r="L3154" t="s">
        <v>12169</v>
      </c>
      <c r="M3154">
        <v>4.6783238880000004</v>
      </c>
      <c r="N3154">
        <v>0</v>
      </c>
      <c r="O3154">
        <v>19</v>
      </c>
      <c r="P3154">
        <v>0</v>
      </c>
      <c r="Q3154">
        <v>0</v>
      </c>
      <c r="R3154">
        <v>0</v>
      </c>
      <c r="S3154">
        <v>88.888154</v>
      </c>
      <c r="T3154">
        <v>0</v>
      </c>
      <c r="U3154">
        <v>0</v>
      </c>
    </row>
    <row r="3155" spans="1:21" x14ac:dyDescent="0.25">
      <c r="A3155" t="s">
        <v>12170</v>
      </c>
      <c r="B3155">
        <v>1</v>
      </c>
      <c r="C3155" t="s">
        <v>78</v>
      </c>
      <c r="D3155" t="s">
        <v>93</v>
      </c>
      <c r="E3155" t="s">
        <v>2868</v>
      </c>
      <c r="F3155" t="s">
        <v>416</v>
      </c>
      <c r="G3155" t="s">
        <v>71</v>
      </c>
      <c r="H3155" t="s">
        <v>136</v>
      </c>
      <c r="I3155" t="s">
        <v>22</v>
      </c>
      <c r="J3155" t="s">
        <v>131</v>
      </c>
      <c r="K3155" t="s">
        <v>12171</v>
      </c>
      <c r="L3155" t="s">
        <v>12172</v>
      </c>
      <c r="M3155">
        <v>2.1952777769999998</v>
      </c>
      <c r="N3155">
        <v>0</v>
      </c>
      <c r="O3155">
        <v>66</v>
      </c>
      <c r="P3155">
        <v>0</v>
      </c>
      <c r="Q3155">
        <v>0</v>
      </c>
      <c r="R3155">
        <v>0</v>
      </c>
      <c r="S3155">
        <v>144.88833299999999</v>
      </c>
      <c r="T3155">
        <v>0</v>
      </c>
      <c r="U3155">
        <v>0</v>
      </c>
    </row>
    <row r="3156" spans="1:21" x14ac:dyDescent="0.25">
      <c r="A3156" t="s">
        <v>12173</v>
      </c>
      <c r="B3156">
        <v>1</v>
      </c>
      <c r="C3156" t="s">
        <v>78</v>
      </c>
      <c r="D3156" t="s">
        <v>90</v>
      </c>
      <c r="E3156" t="s">
        <v>12113</v>
      </c>
      <c r="F3156" t="s">
        <v>166</v>
      </c>
      <c r="G3156" t="s">
        <v>72</v>
      </c>
      <c r="H3156" t="s">
        <v>136</v>
      </c>
      <c r="I3156" t="s">
        <v>22</v>
      </c>
      <c r="J3156" t="s">
        <v>131</v>
      </c>
      <c r="K3156" t="s">
        <v>12174</v>
      </c>
      <c r="L3156" t="s">
        <v>12175</v>
      </c>
      <c r="M3156">
        <v>1.3744444440000001</v>
      </c>
      <c r="N3156">
        <v>0</v>
      </c>
      <c r="O3156">
        <v>134</v>
      </c>
      <c r="P3156">
        <v>0</v>
      </c>
      <c r="Q3156">
        <v>14</v>
      </c>
      <c r="R3156">
        <v>0</v>
      </c>
      <c r="S3156">
        <v>184.175555</v>
      </c>
      <c r="T3156">
        <v>0</v>
      </c>
      <c r="U3156">
        <v>19.242222000000002</v>
      </c>
    </row>
    <row r="3157" spans="1:21" x14ac:dyDescent="0.25">
      <c r="A3157" t="s">
        <v>12176</v>
      </c>
      <c r="B3157">
        <v>1</v>
      </c>
      <c r="C3157" t="s">
        <v>78</v>
      </c>
      <c r="D3157" t="s">
        <v>101</v>
      </c>
      <c r="E3157" t="s">
        <v>12177</v>
      </c>
      <c r="F3157" t="s">
        <v>231</v>
      </c>
      <c r="G3157" t="s">
        <v>71</v>
      </c>
      <c r="H3157" t="s">
        <v>136</v>
      </c>
      <c r="I3157" t="s">
        <v>22</v>
      </c>
      <c r="J3157" t="s">
        <v>131</v>
      </c>
      <c r="K3157" t="s">
        <v>12178</v>
      </c>
      <c r="L3157" t="s">
        <v>12179</v>
      </c>
      <c r="M3157">
        <v>21.233055555</v>
      </c>
      <c r="N3157">
        <v>0</v>
      </c>
      <c r="O3157">
        <v>0</v>
      </c>
      <c r="P3157">
        <v>0</v>
      </c>
      <c r="Q3157">
        <v>2</v>
      </c>
      <c r="R3157">
        <v>0</v>
      </c>
      <c r="S3157">
        <v>0</v>
      </c>
      <c r="T3157">
        <v>0</v>
      </c>
      <c r="U3157">
        <v>42.466110999999998</v>
      </c>
    </row>
    <row r="3158" spans="1:21" x14ac:dyDescent="0.25">
      <c r="A3158" t="s">
        <v>12180</v>
      </c>
      <c r="B3158">
        <v>1</v>
      </c>
      <c r="C3158" t="s">
        <v>78</v>
      </c>
      <c r="D3158" t="s">
        <v>101</v>
      </c>
      <c r="E3158" t="s">
        <v>12181</v>
      </c>
      <c r="F3158" t="s">
        <v>847</v>
      </c>
      <c r="G3158" t="s">
        <v>71</v>
      </c>
      <c r="H3158" t="s">
        <v>136</v>
      </c>
      <c r="I3158" t="s">
        <v>22</v>
      </c>
      <c r="J3158" t="s">
        <v>131</v>
      </c>
      <c r="K3158" t="s">
        <v>12182</v>
      </c>
      <c r="L3158" t="s">
        <v>12183</v>
      </c>
      <c r="M3158">
        <v>52.839444444000002</v>
      </c>
      <c r="N3158">
        <v>0</v>
      </c>
      <c r="O3158">
        <v>1</v>
      </c>
      <c r="P3158">
        <v>0</v>
      </c>
      <c r="Q3158">
        <v>0</v>
      </c>
      <c r="R3158">
        <v>0</v>
      </c>
      <c r="S3158">
        <v>52.839444</v>
      </c>
      <c r="T3158">
        <v>0</v>
      </c>
      <c r="U3158">
        <v>0</v>
      </c>
    </row>
    <row r="3159" spans="1:21" x14ac:dyDescent="0.25">
      <c r="A3159" t="s">
        <v>12184</v>
      </c>
      <c r="B3159">
        <v>1</v>
      </c>
      <c r="C3159" t="s">
        <v>78</v>
      </c>
      <c r="D3159" t="s">
        <v>80</v>
      </c>
      <c r="E3159" t="s">
        <v>12185</v>
      </c>
      <c r="F3159" t="s">
        <v>296</v>
      </c>
      <c r="G3159" t="s">
        <v>71</v>
      </c>
      <c r="H3159" t="s">
        <v>136</v>
      </c>
      <c r="I3159" t="s">
        <v>22</v>
      </c>
      <c r="J3159" t="s">
        <v>221</v>
      </c>
      <c r="K3159" t="s">
        <v>12186</v>
      </c>
      <c r="L3159" t="s">
        <v>12187</v>
      </c>
      <c r="M3159">
        <v>1.805555555</v>
      </c>
      <c r="N3159">
        <v>0</v>
      </c>
      <c r="O3159">
        <v>222</v>
      </c>
      <c r="P3159">
        <v>0</v>
      </c>
      <c r="Q3159">
        <v>0</v>
      </c>
      <c r="R3159">
        <v>0</v>
      </c>
      <c r="S3159">
        <v>400.83333299999998</v>
      </c>
      <c r="T3159">
        <v>0</v>
      </c>
      <c r="U3159">
        <v>0</v>
      </c>
    </row>
    <row r="3160" spans="1:21" x14ac:dyDescent="0.25">
      <c r="A3160" t="s">
        <v>12188</v>
      </c>
      <c r="B3160">
        <v>1</v>
      </c>
      <c r="C3160" t="s">
        <v>79</v>
      </c>
      <c r="D3160" t="s">
        <v>114</v>
      </c>
      <c r="E3160" t="s">
        <v>12189</v>
      </c>
      <c r="F3160" t="s">
        <v>313</v>
      </c>
      <c r="G3160" t="s">
        <v>71</v>
      </c>
      <c r="H3160" t="s">
        <v>136</v>
      </c>
      <c r="I3160" t="s">
        <v>22</v>
      </c>
      <c r="J3160" t="s">
        <v>131</v>
      </c>
      <c r="K3160" t="s">
        <v>12190</v>
      </c>
      <c r="L3160" t="s">
        <v>12191</v>
      </c>
      <c r="M3160">
        <v>2.813055555</v>
      </c>
      <c r="N3160">
        <v>0</v>
      </c>
      <c r="O3160">
        <v>63</v>
      </c>
      <c r="P3160">
        <v>0</v>
      </c>
      <c r="Q3160">
        <v>0</v>
      </c>
      <c r="R3160">
        <v>0</v>
      </c>
      <c r="S3160">
        <v>177.2225</v>
      </c>
      <c r="T3160">
        <v>0</v>
      </c>
      <c r="U3160">
        <v>0</v>
      </c>
    </row>
    <row r="3161" spans="1:21" x14ac:dyDescent="0.25">
      <c r="A3161" t="s">
        <v>12192</v>
      </c>
      <c r="B3161">
        <v>1</v>
      </c>
      <c r="C3161" t="s">
        <v>78</v>
      </c>
      <c r="D3161" t="s">
        <v>80</v>
      </c>
      <c r="E3161" t="s">
        <v>12193</v>
      </c>
      <c r="F3161" t="s">
        <v>780</v>
      </c>
      <c r="G3161" t="s">
        <v>71</v>
      </c>
      <c r="H3161" t="s">
        <v>136</v>
      </c>
      <c r="I3161" t="s">
        <v>22</v>
      </c>
      <c r="J3161" t="s">
        <v>131</v>
      </c>
      <c r="K3161" t="s">
        <v>12194</v>
      </c>
      <c r="L3161" t="s">
        <v>12195</v>
      </c>
      <c r="M3161">
        <v>2.4183333330000001</v>
      </c>
      <c r="N3161">
        <v>0</v>
      </c>
      <c r="O3161">
        <v>169</v>
      </c>
      <c r="P3161">
        <v>0</v>
      </c>
      <c r="Q3161">
        <v>0</v>
      </c>
      <c r="R3161">
        <v>0</v>
      </c>
      <c r="S3161">
        <v>408.69833299999999</v>
      </c>
      <c r="T3161">
        <v>0</v>
      </c>
      <c r="U3161">
        <v>0</v>
      </c>
    </row>
    <row r="3162" spans="1:21" x14ac:dyDescent="0.25">
      <c r="A3162" t="s">
        <v>12196</v>
      </c>
      <c r="B3162">
        <v>1</v>
      </c>
      <c r="C3162" t="s">
        <v>78</v>
      </c>
      <c r="D3162" t="s">
        <v>80</v>
      </c>
      <c r="E3162" t="s">
        <v>12197</v>
      </c>
      <c r="F3162" t="s">
        <v>934</v>
      </c>
      <c r="G3162" t="s">
        <v>71</v>
      </c>
      <c r="H3162" t="s">
        <v>136</v>
      </c>
      <c r="I3162" t="s">
        <v>22</v>
      </c>
      <c r="J3162" t="s">
        <v>131</v>
      </c>
      <c r="K3162" t="s">
        <v>12198</v>
      </c>
      <c r="L3162" t="s">
        <v>12199</v>
      </c>
      <c r="M3162">
        <v>0.92388888800000002</v>
      </c>
      <c r="N3162">
        <v>0</v>
      </c>
      <c r="O3162">
        <v>4</v>
      </c>
      <c r="P3162">
        <v>0</v>
      </c>
      <c r="Q3162">
        <v>0</v>
      </c>
      <c r="R3162">
        <v>0</v>
      </c>
      <c r="S3162">
        <v>3.6955559999999998</v>
      </c>
      <c r="T3162">
        <v>0</v>
      </c>
      <c r="U3162">
        <v>0</v>
      </c>
    </row>
    <row r="3163" spans="1:21" x14ac:dyDescent="0.25">
      <c r="A3163" t="s">
        <v>12200</v>
      </c>
      <c r="B3163">
        <v>1</v>
      </c>
      <c r="C3163" t="s">
        <v>78</v>
      </c>
      <c r="D3163" t="s">
        <v>103</v>
      </c>
      <c r="E3163" t="s">
        <v>12201</v>
      </c>
      <c r="F3163" t="s">
        <v>231</v>
      </c>
      <c r="G3163" t="s">
        <v>71</v>
      </c>
      <c r="H3163" t="s">
        <v>136</v>
      </c>
      <c r="I3163" t="s">
        <v>22</v>
      </c>
      <c r="J3163" t="s">
        <v>131</v>
      </c>
      <c r="K3163" t="s">
        <v>12202</v>
      </c>
      <c r="L3163" t="s">
        <v>12203</v>
      </c>
      <c r="M3163">
        <v>2.2652777770000001</v>
      </c>
      <c r="N3163">
        <v>0</v>
      </c>
      <c r="O3163">
        <v>0</v>
      </c>
      <c r="P3163">
        <v>0</v>
      </c>
      <c r="Q3163">
        <v>1</v>
      </c>
      <c r="R3163">
        <v>0</v>
      </c>
      <c r="S3163">
        <v>0</v>
      </c>
      <c r="T3163">
        <v>0</v>
      </c>
      <c r="U3163">
        <v>2.2652779999999999</v>
      </c>
    </row>
    <row r="3164" spans="1:21" x14ac:dyDescent="0.25">
      <c r="A3164" t="s">
        <v>12204</v>
      </c>
      <c r="B3164">
        <v>1</v>
      </c>
      <c r="C3164" t="s">
        <v>78</v>
      </c>
      <c r="D3164" t="s">
        <v>88</v>
      </c>
      <c r="E3164" t="s">
        <v>12205</v>
      </c>
      <c r="F3164" t="s">
        <v>231</v>
      </c>
      <c r="G3164" t="s">
        <v>71</v>
      </c>
      <c r="H3164" t="s">
        <v>136</v>
      </c>
      <c r="I3164" t="s">
        <v>22</v>
      </c>
      <c r="J3164" t="s">
        <v>131</v>
      </c>
      <c r="K3164" t="s">
        <v>12206</v>
      </c>
      <c r="L3164" t="s">
        <v>12207</v>
      </c>
      <c r="M3164">
        <v>22.184444444</v>
      </c>
      <c r="N3164">
        <v>0</v>
      </c>
      <c r="O3164">
        <v>4</v>
      </c>
      <c r="P3164">
        <v>0</v>
      </c>
      <c r="Q3164">
        <v>0</v>
      </c>
      <c r="R3164">
        <v>0</v>
      </c>
      <c r="S3164">
        <v>88.737778000000006</v>
      </c>
      <c r="T3164">
        <v>0</v>
      </c>
      <c r="U3164">
        <v>0</v>
      </c>
    </row>
    <row r="3165" spans="1:21" x14ac:dyDescent="0.25">
      <c r="A3165" t="s">
        <v>12208</v>
      </c>
      <c r="B3165">
        <v>1</v>
      </c>
      <c r="C3165" t="s">
        <v>78</v>
      </c>
      <c r="D3165" t="s">
        <v>94</v>
      </c>
      <c r="E3165" t="s">
        <v>12209</v>
      </c>
      <c r="F3165" t="s">
        <v>231</v>
      </c>
      <c r="G3165" t="s">
        <v>71</v>
      </c>
      <c r="H3165" t="s">
        <v>136</v>
      </c>
      <c r="I3165" t="s">
        <v>22</v>
      </c>
      <c r="J3165" t="s">
        <v>131</v>
      </c>
      <c r="K3165" t="s">
        <v>12210</v>
      </c>
      <c r="L3165" t="s">
        <v>12211</v>
      </c>
      <c r="M3165">
        <v>1.4522222220000001</v>
      </c>
      <c r="N3165">
        <v>0</v>
      </c>
      <c r="O3165">
        <v>1</v>
      </c>
      <c r="P3165">
        <v>0</v>
      </c>
      <c r="Q3165">
        <v>0</v>
      </c>
      <c r="R3165">
        <v>0</v>
      </c>
      <c r="S3165">
        <v>1.4522219999999999</v>
      </c>
      <c r="T3165">
        <v>0</v>
      </c>
      <c r="U3165">
        <v>0</v>
      </c>
    </row>
    <row r="3166" spans="1:21" x14ac:dyDescent="0.25">
      <c r="A3166" t="s">
        <v>12212</v>
      </c>
      <c r="B3166">
        <v>1</v>
      </c>
      <c r="C3166" t="s">
        <v>79</v>
      </c>
      <c r="D3166" t="s">
        <v>124</v>
      </c>
      <c r="E3166" t="s">
        <v>12213</v>
      </c>
      <c r="F3166" t="s">
        <v>847</v>
      </c>
      <c r="G3166" t="s">
        <v>71</v>
      </c>
      <c r="H3166" t="s">
        <v>136</v>
      </c>
      <c r="I3166" t="s">
        <v>22</v>
      </c>
      <c r="J3166" t="s">
        <v>131</v>
      </c>
      <c r="K3166" t="s">
        <v>12214</v>
      </c>
      <c r="L3166" t="s">
        <v>12215</v>
      </c>
      <c r="M3166">
        <v>0.71972222200000002</v>
      </c>
      <c r="N3166">
        <v>0</v>
      </c>
      <c r="O3166">
        <v>1</v>
      </c>
      <c r="P3166">
        <v>0</v>
      </c>
      <c r="Q3166">
        <v>0</v>
      </c>
      <c r="R3166">
        <v>0</v>
      </c>
      <c r="S3166">
        <v>0.71972199999999997</v>
      </c>
      <c r="T3166">
        <v>0</v>
      </c>
      <c r="U3166">
        <v>0</v>
      </c>
    </row>
    <row r="3167" spans="1:21" x14ac:dyDescent="0.25">
      <c r="A3167" t="s">
        <v>12216</v>
      </c>
      <c r="B3167">
        <v>1</v>
      </c>
      <c r="C3167" t="s">
        <v>78</v>
      </c>
      <c r="D3167" t="s">
        <v>103</v>
      </c>
      <c r="E3167" t="s">
        <v>12217</v>
      </c>
      <c r="F3167" t="s">
        <v>231</v>
      </c>
      <c r="G3167" t="s">
        <v>71</v>
      </c>
      <c r="H3167" t="s">
        <v>136</v>
      </c>
      <c r="I3167" t="s">
        <v>22</v>
      </c>
      <c r="J3167" t="s">
        <v>131</v>
      </c>
      <c r="K3167" t="s">
        <v>12218</v>
      </c>
      <c r="L3167" t="s">
        <v>12219</v>
      </c>
      <c r="M3167">
        <v>3.46</v>
      </c>
      <c r="N3167">
        <v>0</v>
      </c>
      <c r="O3167">
        <v>2</v>
      </c>
      <c r="P3167">
        <v>0</v>
      </c>
      <c r="Q3167">
        <v>0</v>
      </c>
      <c r="R3167">
        <v>0</v>
      </c>
      <c r="S3167">
        <v>6.92</v>
      </c>
      <c r="T3167">
        <v>0</v>
      </c>
      <c r="U3167">
        <v>0</v>
      </c>
    </row>
    <row r="3168" spans="1:21" x14ac:dyDescent="0.25">
      <c r="A3168" t="s">
        <v>12220</v>
      </c>
      <c r="B3168">
        <v>1</v>
      </c>
      <c r="C3168" t="s">
        <v>78</v>
      </c>
      <c r="D3168" t="s">
        <v>104</v>
      </c>
      <c r="E3168" t="s">
        <v>12221</v>
      </c>
      <c r="F3168" t="s">
        <v>231</v>
      </c>
      <c r="G3168" t="s">
        <v>71</v>
      </c>
      <c r="H3168" t="s">
        <v>136</v>
      </c>
      <c r="I3168" t="s">
        <v>22</v>
      </c>
      <c r="J3168" t="s">
        <v>131</v>
      </c>
      <c r="K3168" t="s">
        <v>12222</v>
      </c>
      <c r="L3168" t="s">
        <v>12223</v>
      </c>
      <c r="M3168">
        <v>2.8397222219999998</v>
      </c>
      <c r="N3168">
        <v>0</v>
      </c>
      <c r="O3168">
        <v>7</v>
      </c>
      <c r="P3168">
        <v>0</v>
      </c>
      <c r="Q3168">
        <v>0</v>
      </c>
      <c r="R3168">
        <v>0</v>
      </c>
      <c r="S3168">
        <v>19.878056000000001</v>
      </c>
      <c r="T3168">
        <v>0</v>
      </c>
      <c r="U3168">
        <v>0</v>
      </c>
    </row>
    <row r="3169" spans="1:21" x14ac:dyDescent="0.25">
      <c r="A3169" t="s">
        <v>12224</v>
      </c>
      <c r="B3169">
        <v>1</v>
      </c>
      <c r="C3169" t="s">
        <v>78</v>
      </c>
      <c r="D3169" t="s">
        <v>98</v>
      </c>
      <c r="E3169" t="s">
        <v>12225</v>
      </c>
      <c r="F3169" t="s">
        <v>313</v>
      </c>
      <c r="G3169" t="s">
        <v>71</v>
      </c>
      <c r="H3169" t="s">
        <v>136</v>
      </c>
      <c r="I3169" t="s">
        <v>22</v>
      </c>
      <c r="J3169" t="s">
        <v>131</v>
      </c>
      <c r="K3169" t="s">
        <v>12226</v>
      </c>
      <c r="L3169" t="s">
        <v>12227</v>
      </c>
      <c r="M3169">
        <v>1.3930555549999999</v>
      </c>
      <c r="N3169">
        <v>0</v>
      </c>
      <c r="O3169">
        <v>48</v>
      </c>
      <c r="P3169">
        <v>0</v>
      </c>
      <c r="Q3169">
        <v>0</v>
      </c>
      <c r="R3169">
        <v>0</v>
      </c>
      <c r="S3169">
        <v>66.866667000000007</v>
      </c>
      <c r="T3169">
        <v>0</v>
      </c>
      <c r="U3169">
        <v>0</v>
      </c>
    </row>
    <row r="3170" spans="1:21" x14ac:dyDescent="0.25">
      <c r="A3170" t="s">
        <v>12228</v>
      </c>
      <c r="B3170">
        <v>1</v>
      </c>
      <c r="C3170" t="s">
        <v>78</v>
      </c>
      <c r="D3170" t="s">
        <v>104</v>
      </c>
      <c r="E3170" t="s">
        <v>12229</v>
      </c>
      <c r="F3170" t="s">
        <v>226</v>
      </c>
      <c r="G3170" t="s">
        <v>72</v>
      </c>
      <c r="H3170" t="s">
        <v>136</v>
      </c>
      <c r="I3170" t="s">
        <v>22</v>
      </c>
      <c r="J3170" t="s">
        <v>131</v>
      </c>
      <c r="K3170" t="s">
        <v>12230</v>
      </c>
      <c r="L3170" t="s">
        <v>12231</v>
      </c>
      <c r="M3170">
        <v>4.6413888879999998</v>
      </c>
      <c r="N3170">
        <v>0</v>
      </c>
      <c r="O3170">
        <v>0</v>
      </c>
      <c r="P3170">
        <v>0</v>
      </c>
      <c r="Q3170">
        <v>43</v>
      </c>
      <c r="R3170">
        <v>0</v>
      </c>
      <c r="S3170">
        <v>0</v>
      </c>
      <c r="T3170">
        <v>0</v>
      </c>
      <c r="U3170">
        <v>199.579722</v>
      </c>
    </row>
    <row r="3171" spans="1:21" x14ac:dyDescent="0.25">
      <c r="A3171" t="s">
        <v>12232</v>
      </c>
      <c r="B3171">
        <v>1</v>
      </c>
      <c r="C3171" t="s">
        <v>78</v>
      </c>
      <c r="D3171" t="s">
        <v>94</v>
      </c>
      <c r="E3171" t="s">
        <v>12233</v>
      </c>
      <c r="F3171" t="s">
        <v>231</v>
      </c>
      <c r="G3171" t="s">
        <v>71</v>
      </c>
      <c r="H3171" t="s">
        <v>136</v>
      </c>
      <c r="I3171" t="s">
        <v>22</v>
      </c>
      <c r="J3171" t="s">
        <v>131</v>
      </c>
      <c r="K3171" t="s">
        <v>12234</v>
      </c>
      <c r="L3171" t="s">
        <v>12235</v>
      </c>
      <c r="M3171">
        <v>1.500277777</v>
      </c>
      <c r="N3171">
        <v>0</v>
      </c>
      <c r="O3171">
        <v>1</v>
      </c>
      <c r="P3171">
        <v>0</v>
      </c>
      <c r="Q3171">
        <v>0</v>
      </c>
      <c r="R3171">
        <v>0</v>
      </c>
      <c r="S3171">
        <v>1.500278</v>
      </c>
      <c r="T3171">
        <v>0</v>
      </c>
      <c r="U3171">
        <v>0</v>
      </c>
    </row>
    <row r="3172" spans="1:21" x14ac:dyDescent="0.25">
      <c r="A3172" t="s">
        <v>12236</v>
      </c>
      <c r="B3172">
        <v>1</v>
      </c>
      <c r="C3172" t="s">
        <v>78</v>
      </c>
      <c r="D3172" t="s">
        <v>101</v>
      </c>
      <c r="E3172" t="s">
        <v>12237</v>
      </c>
      <c r="F3172" t="s">
        <v>226</v>
      </c>
      <c r="G3172" t="s">
        <v>72</v>
      </c>
      <c r="H3172" t="s">
        <v>136</v>
      </c>
      <c r="I3172" t="s">
        <v>22</v>
      </c>
      <c r="J3172" t="s">
        <v>131</v>
      </c>
      <c r="K3172" t="s">
        <v>12238</v>
      </c>
      <c r="L3172" t="s">
        <v>12239</v>
      </c>
      <c r="M3172">
        <v>3.091388888</v>
      </c>
      <c r="N3172">
        <v>0</v>
      </c>
      <c r="O3172">
        <v>0</v>
      </c>
      <c r="P3172">
        <v>0</v>
      </c>
      <c r="Q3172">
        <v>10</v>
      </c>
      <c r="R3172">
        <v>0</v>
      </c>
      <c r="S3172">
        <v>0</v>
      </c>
      <c r="T3172">
        <v>0</v>
      </c>
      <c r="U3172">
        <v>30.913889000000001</v>
      </c>
    </row>
    <row r="3173" spans="1:21" x14ac:dyDescent="0.25">
      <c r="A3173" t="s">
        <v>12240</v>
      </c>
      <c r="B3173">
        <v>1</v>
      </c>
      <c r="C3173" t="s">
        <v>78</v>
      </c>
      <c r="D3173" t="s">
        <v>81</v>
      </c>
      <c r="E3173" t="s">
        <v>12241</v>
      </c>
      <c r="F3173" t="s">
        <v>921</v>
      </c>
      <c r="G3173" t="s">
        <v>71</v>
      </c>
      <c r="H3173" t="s">
        <v>136</v>
      </c>
      <c r="I3173" t="s">
        <v>22</v>
      </c>
      <c r="J3173" t="s">
        <v>131</v>
      </c>
      <c r="K3173" t="s">
        <v>12242</v>
      </c>
      <c r="L3173" t="s">
        <v>12243</v>
      </c>
      <c r="M3173">
        <v>1.121388888</v>
      </c>
      <c r="N3173">
        <v>0</v>
      </c>
      <c r="O3173">
        <v>85</v>
      </c>
      <c r="P3173">
        <v>0</v>
      </c>
      <c r="Q3173">
        <v>0</v>
      </c>
      <c r="R3173">
        <v>0</v>
      </c>
      <c r="S3173">
        <v>95.318055000000001</v>
      </c>
      <c r="T3173">
        <v>0</v>
      </c>
      <c r="U3173">
        <v>0</v>
      </c>
    </row>
    <row r="3174" spans="1:21" x14ac:dyDescent="0.25">
      <c r="A3174" t="s">
        <v>12244</v>
      </c>
      <c r="B3174">
        <v>1</v>
      </c>
      <c r="C3174" t="s">
        <v>78</v>
      </c>
      <c r="D3174" t="s">
        <v>81</v>
      </c>
      <c r="E3174" t="s">
        <v>12245</v>
      </c>
      <c r="F3174" t="s">
        <v>231</v>
      </c>
      <c r="G3174" t="s">
        <v>71</v>
      </c>
      <c r="H3174" t="s">
        <v>136</v>
      </c>
      <c r="I3174" t="s">
        <v>22</v>
      </c>
      <c r="J3174" t="s">
        <v>131</v>
      </c>
      <c r="K3174" t="s">
        <v>12246</v>
      </c>
      <c r="L3174" t="s">
        <v>12247</v>
      </c>
      <c r="M3174">
        <v>1.515833333</v>
      </c>
      <c r="N3174">
        <v>0</v>
      </c>
      <c r="O3174">
        <v>1</v>
      </c>
      <c r="P3174">
        <v>0</v>
      </c>
      <c r="Q3174">
        <v>0</v>
      </c>
      <c r="R3174">
        <v>0</v>
      </c>
      <c r="S3174">
        <v>1.515833</v>
      </c>
      <c r="T3174">
        <v>0</v>
      </c>
      <c r="U3174">
        <v>0</v>
      </c>
    </row>
    <row r="3175" spans="1:21" x14ac:dyDescent="0.25">
      <c r="A3175" t="s">
        <v>12248</v>
      </c>
      <c r="B3175">
        <v>1</v>
      </c>
      <c r="C3175" t="s">
        <v>78</v>
      </c>
      <c r="D3175" t="s">
        <v>80</v>
      </c>
      <c r="E3175" t="s">
        <v>12249</v>
      </c>
      <c r="F3175" t="s">
        <v>231</v>
      </c>
      <c r="G3175" t="s">
        <v>71</v>
      </c>
      <c r="H3175" t="s">
        <v>136</v>
      </c>
      <c r="I3175" t="s">
        <v>22</v>
      </c>
      <c r="J3175" t="s">
        <v>131</v>
      </c>
      <c r="K3175" t="s">
        <v>12250</v>
      </c>
      <c r="L3175" t="s">
        <v>12251</v>
      </c>
      <c r="M3175">
        <v>3.0563888879999999</v>
      </c>
      <c r="N3175">
        <v>0</v>
      </c>
      <c r="O3175">
        <v>1</v>
      </c>
      <c r="P3175">
        <v>0</v>
      </c>
      <c r="Q3175">
        <v>0</v>
      </c>
      <c r="R3175">
        <v>0</v>
      </c>
      <c r="S3175">
        <v>3.0563889999999998</v>
      </c>
      <c r="T3175">
        <v>0</v>
      </c>
      <c r="U3175">
        <v>0</v>
      </c>
    </row>
    <row r="3176" spans="1:21" x14ac:dyDescent="0.25">
      <c r="A3176" t="s">
        <v>12252</v>
      </c>
      <c r="B3176">
        <v>1</v>
      </c>
      <c r="C3176" t="s">
        <v>78</v>
      </c>
      <c r="D3176" t="s">
        <v>81</v>
      </c>
      <c r="E3176" t="s">
        <v>12253</v>
      </c>
      <c r="F3176" t="s">
        <v>2201</v>
      </c>
      <c r="G3176" t="s">
        <v>71</v>
      </c>
      <c r="H3176" t="s">
        <v>136</v>
      </c>
      <c r="I3176" t="s">
        <v>22</v>
      </c>
      <c r="J3176" t="s">
        <v>221</v>
      </c>
      <c r="K3176" t="s">
        <v>12254</v>
      </c>
      <c r="L3176" t="s">
        <v>12255</v>
      </c>
      <c r="M3176">
        <v>2.0987488879999998</v>
      </c>
      <c r="N3176">
        <v>0</v>
      </c>
      <c r="O3176">
        <v>180</v>
      </c>
      <c r="P3176">
        <v>0</v>
      </c>
      <c r="Q3176">
        <v>0</v>
      </c>
      <c r="R3176">
        <v>0</v>
      </c>
      <c r="S3176">
        <v>377.77480000000003</v>
      </c>
      <c r="T3176">
        <v>0</v>
      </c>
      <c r="U3176">
        <v>0</v>
      </c>
    </row>
    <row r="3177" spans="1:21" x14ac:dyDescent="0.25">
      <c r="A3177" t="s">
        <v>12256</v>
      </c>
      <c r="B3177">
        <v>1</v>
      </c>
      <c r="C3177" t="s">
        <v>78</v>
      </c>
      <c r="D3177" t="s">
        <v>98</v>
      </c>
      <c r="E3177" t="s">
        <v>12257</v>
      </c>
      <c r="F3177" t="s">
        <v>166</v>
      </c>
      <c r="G3177" t="s">
        <v>72</v>
      </c>
      <c r="H3177" t="s">
        <v>136</v>
      </c>
      <c r="I3177" t="s">
        <v>22</v>
      </c>
      <c r="J3177" t="s">
        <v>131</v>
      </c>
      <c r="K3177" t="s">
        <v>12258</v>
      </c>
      <c r="L3177" t="s">
        <v>12259</v>
      </c>
      <c r="M3177">
        <v>0.85861111099999998</v>
      </c>
      <c r="N3177">
        <v>1</v>
      </c>
      <c r="O3177">
        <v>1317</v>
      </c>
      <c r="P3177">
        <v>46</v>
      </c>
      <c r="Q3177">
        <v>67</v>
      </c>
      <c r="R3177">
        <v>0.85861100000000001</v>
      </c>
      <c r="S3177">
        <v>1130.790833</v>
      </c>
      <c r="T3177">
        <v>39.496110999999999</v>
      </c>
      <c r="U3177">
        <v>57.526944</v>
      </c>
    </row>
    <row r="3178" spans="1:21" x14ac:dyDescent="0.25">
      <c r="A3178" t="s">
        <v>12260</v>
      </c>
      <c r="B3178">
        <v>1</v>
      </c>
      <c r="C3178" t="s">
        <v>78</v>
      </c>
      <c r="D3178" t="s">
        <v>98</v>
      </c>
      <c r="E3178" t="s">
        <v>12261</v>
      </c>
      <c r="F3178" t="s">
        <v>226</v>
      </c>
      <c r="G3178" t="s">
        <v>72</v>
      </c>
      <c r="H3178" t="s">
        <v>136</v>
      </c>
      <c r="I3178" t="s">
        <v>22</v>
      </c>
      <c r="J3178" t="s">
        <v>131</v>
      </c>
      <c r="K3178" t="s">
        <v>12262</v>
      </c>
      <c r="L3178" t="s">
        <v>12263</v>
      </c>
      <c r="M3178">
        <v>1.089444444</v>
      </c>
      <c r="N3178">
        <v>0</v>
      </c>
      <c r="O3178">
        <v>61</v>
      </c>
      <c r="P3178">
        <v>0</v>
      </c>
      <c r="Q3178">
        <v>1</v>
      </c>
      <c r="R3178">
        <v>0</v>
      </c>
      <c r="S3178">
        <v>66.456111000000007</v>
      </c>
      <c r="T3178">
        <v>0</v>
      </c>
      <c r="U3178">
        <v>1.0894440000000001</v>
      </c>
    </row>
    <row r="3179" spans="1:21" x14ac:dyDescent="0.25">
      <c r="A3179" t="s">
        <v>12264</v>
      </c>
      <c r="B3179">
        <v>1</v>
      </c>
      <c r="C3179" t="s">
        <v>78</v>
      </c>
      <c r="D3179" t="s">
        <v>98</v>
      </c>
      <c r="E3179" t="s">
        <v>12257</v>
      </c>
      <c r="F3179" t="s">
        <v>166</v>
      </c>
      <c r="G3179" t="s">
        <v>72</v>
      </c>
      <c r="H3179" t="s">
        <v>136</v>
      </c>
      <c r="I3179" t="s">
        <v>22</v>
      </c>
      <c r="J3179" t="s">
        <v>131</v>
      </c>
      <c r="K3179" t="s">
        <v>12265</v>
      </c>
      <c r="L3179" t="s">
        <v>12266</v>
      </c>
      <c r="M3179">
        <v>1.4356377769999999</v>
      </c>
      <c r="N3179">
        <v>1</v>
      </c>
      <c r="O3179">
        <v>1317</v>
      </c>
      <c r="P3179">
        <v>46</v>
      </c>
      <c r="Q3179">
        <v>67</v>
      </c>
      <c r="R3179">
        <v>1.435638</v>
      </c>
      <c r="S3179">
        <v>1890.734952</v>
      </c>
      <c r="T3179">
        <v>66.039338000000001</v>
      </c>
      <c r="U3179">
        <v>96.187730999999999</v>
      </c>
    </row>
    <row r="3180" spans="1:21" x14ac:dyDescent="0.25">
      <c r="A3180" t="s">
        <v>12267</v>
      </c>
      <c r="B3180">
        <v>1</v>
      </c>
      <c r="C3180" t="s">
        <v>78</v>
      </c>
      <c r="D3180" t="s">
        <v>98</v>
      </c>
      <c r="E3180" t="s">
        <v>12257</v>
      </c>
      <c r="F3180" t="s">
        <v>129</v>
      </c>
      <c r="G3180" t="s">
        <v>72</v>
      </c>
      <c r="H3180" t="s">
        <v>136</v>
      </c>
      <c r="I3180" t="s">
        <v>22</v>
      </c>
      <c r="J3180" t="s">
        <v>131</v>
      </c>
      <c r="K3180" t="s">
        <v>12268</v>
      </c>
      <c r="L3180" t="s">
        <v>12269</v>
      </c>
      <c r="M3180">
        <v>0.58527777700000005</v>
      </c>
      <c r="N3180">
        <v>1</v>
      </c>
      <c r="O3180">
        <v>1317</v>
      </c>
      <c r="P3180">
        <v>46</v>
      </c>
      <c r="Q3180">
        <v>67</v>
      </c>
      <c r="R3180">
        <v>0.58527799999999996</v>
      </c>
      <c r="S3180">
        <v>770.810832</v>
      </c>
      <c r="T3180">
        <v>26.922778000000001</v>
      </c>
      <c r="U3180">
        <v>39.213611</v>
      </c>
    </row>
    <row r="3181" spans="1:21" x14ac:dyDescent="0.25">
      <c r="A3181" t="s">
        <v>12270</v>
      </c>
      <c r="B3181">
        <v>1</v>
      </c>
      <c r="C3181" t="s">
        <v>78</v>
      </c>
      <c r="D3181" t="s">
        <v>98</v>
      </c>
      <c r="E3181" t="s">
        <v>12271</v>
      </c>
      <c r="F3181" t="s">
        <v>166</v>
      </c>
      <c r="G3181" t="s">
        <v>72</v>
      </c>
      <c r="H3181" t="s">
        <v>136</v>
      </c>
      <c r="I3181" t="s">
        <v>22</v>
      </c>
      <c r="J3181" t="s">
        <v>131</v>
      </c>
      <c r="K3181" t="s">
        <v>12272</v>
      </c>
      <c r="L3181" t="s">
        <v>12273</v>
      </c>
      <c r="M3181">
        <v>0.44194444399999999</v>
      </c>
      <c r="N3181">
        <v>0</v>
      </c>
      <c r="O3181">
        <v>1455</v>
      </c>
      <c r="P3181">
        <v>1</v>
      </c>
      <c r="Q3181">
        <v>20</v>
      </c>
      <c r="R3181">
        <v>0</v>
      </c>
      <c r="S3181">
        <v>643.02916600000003</v>
      </c>
      <c r="T3181">
        <v>0.441944</v>
      </c>
      <c r="U3181">
        <v>8.838889</v>
      </c>
    </row>
    <row r="3182" spans="1:21" x14ac:dyDescent="0.25">
      <c r="A3182" t="s">
        <v>12274</v>
      </c>
      <c r="B3182">
        <v>1</v>
      </c>
      <c r="C3182" t="s">
        <v>78</v>
      </c>
      <c r="D3182" t="s">
        <v>98</v>
      </c>
      <c r="E3182" t="s">
        <v>12275</v>
      </c>
      <c r="F3182" t="s">
        <v>934</v>
      </c>
      <c r="G3182" t="s">
        <v>71</v>
      </c>
      <c r="H3182" t="s">
        <v>136</v>
      </c>
      <c r="I3182" t="s">
        <v>22</v>
      </c>
      <c r="J3182" t="s">
        <v>131</v>
      </c>
      <c r="K3182" t="s">
        <v>12276</v>
      </c>
      <c r="L3182" t="s">
        <v>12277</v>
      </c>
      <c r="M3182">
        <v>1.3274999999999999</v>
      </c>
      <c r="N3182">
        <v>0</v>
      </c>
      <c r="O3182">
        <v>6</v>
      </c>
      <c r="P3182">
        <v>0</v>
      </c>
      <c r="Q3182">
        <v>0</v>
      </c>
      <c r="R3182">
        <v>0</v>
      </c>
      <c r="S3182">
        <v>7.9649999999999999</v>
      </c>
      <c r="T3182">
        <v>0</v>
      </c>
      <c r="U3182">
        <v>0</v>
      </c>
    </row>
    <row r="3183" spans="1:21" x14ac:dyDescent="0.25">
      <c r="A3183" t="s">
        <v>12278</v>
      </c>
      <c r="B3183">
        <v>1</v>
      </c>
      <c r="C3183" t="s">
        <v>78</v>
      </c>
      <c r="D3183" t="s">
        <v>98</v>
      </c>
      <c r="E3183" t="s">
        <v>12257</v>
      </c>
      <c r="F3183" t="s">
        <v>166</v>
      </c>
      <c r="G3183" t="s">
        <v>72</v>
      </c>
      <c r="H3183" t="s">
        <v>136</v>
      </c>
      <c r="I3183" t="s">
        <v>22</v>
      </c>
      <c r="J3183" t="s">
        <v>131</v>
      </c>
      <c r="K3183" t="s">
        <v>12279</v>
      </c>
      <c r="L3183" t="s">
        <v>12280</v>
      </c>
      <c r="M3183">
        <v>0.957777777</v>
      </c>
      <c r="N3183">
        <v>1</v>
      </c>
      <c r="O3183">
        <v>1317</v>
      </c>
      <c r="P3183">
        <v>46</v>
      </c>
      <c r="Q3183">
        <v>67</v>
      </c>
      <c r="R3183">
        <v>0.95777800000000002</v>
      </c>
      <c r="S3183">
        <v>1261.3933320000001</v>
      </c>
      <c r="T3183">
        <v>44.057777999999999</v>
      </c>
      <c r="U3183">
        <v>64.171110999999996</v>
      </c>
    </row>
    <row r="3184" spans="1:21" x14ac:dyDescent="0.25">
      <c r="A3184" t="s">
        <v>12281</v>
      </c>
      <c r="B3184">
        <v>1</v>
      </c>
      <c r="C3184" t="s">
        <v>78</v>
      </c>
      <c r="D3184" t="s">
        <v>98</v>
      </c>
      <c r="E3184" t="s">
        <v>12282</v>
      </c>
      <c r="F3184" t="s">
        <v>166</v>
      </c>
      <c r="G3184" t="s">
        <v>72</v>
      </c>
      <c r="H3184" t="s">
        <v>136</v>
      </c>
      <c r="I3184" t="s">
        <v>22</v>
      </c>
      <c r="J3184" t="s">
        <v>131</v>
      </c>
      <c r="K3184" t="s">
        <v>12283</v>
      </c>
      <c r="L3184" t="s">
        <v>12284</v>
      </c>
      <c r="M3184">
        <v>0.185</v>
      </c>
      <c r="N3184">
        <v>0</v>
      </c>
      <c r="O3184">
        <v>413</v>
      </c>
      <c r="P3184">
        <v>0</v>
      </c>
      <c r="Q3184">
        <v>0</v>
      </c>
      <c r="R3184">
        <v>0</v>
      </c>
      <c r="S3184">
        <v>76.405000000000001</v>
      </c>
      <c r="T3184">
        <v>0</v>
      </c>
      <c r="U3184">
        <v>0</v>
      </c>
    </row>
    <row r="3185" spans="1:21" x14ac:dyDescent="0.25">
      <c r="A3185" t="s">
        <v>12285</v>
      </c>
      <c r="B3185">
        <v>1</v>
      </c>
      <c r="C3185" t="s">
        <v>78</v>
      </c>
      <c r="D3185" t="s">
        <v>98</v>
      </c>
      <c r="E3185" t="s">
        <v>12257</v>
      </c>
      <c r="F3185" t="s">
        <v>166</v>
      </c>
      <c r="G3185" t="s">
        <v>72</v>
      </c>
      <c r="H3185" t="s">
        <v>136</v>
      </c>
      <c r="I3185" t="s">
        <v>22</v>
      </c>
      <c r="J3185" t="s">
        <v>131</v>
      </c>
      <c r="K3185" t="s">
        <v>12286</v>
      </c>
      <c r="L3185" t="s">
        <v>12287</v>
      </c>
      <c r="M3185">
        <v>0.58916666600000001</v>
      </c>
      <c r="N3185">
        <v>1</v>
      </c>
      <c r="O3185">
        <v>1317</v>
      </c>
      <c r="P3185">
        <v>46</v>
      </c>
      <c r="Q3185">
        <v>67</v>
      </c>
      <c r="R3185">
        <v>0.589167</v>
      </c>
      <c r="S3185">
        <v>775.93249900000001</v>
      </c>
      <c r="T3185">
        <v>27.101666999999999</v>
      </c>
      <c r="U3185">
        <v>39.474167000000001</v>
      </c>
    </row>
    <row r="3186" spans="1:21" x14ac:dyDescent="0.25">
      <c r="A3186" t="s">
        <v>12288</v>
      </c>
      <c r="B3186">
        <v>1</v>
      </c>
      <c r="C3186" t="s">
        <v>78</v>
      </c>
      <c r="D3186" t="s">
        <v>98</v>
      </c>
      <c r="E3186" t="s">
        <v>12289</v>
      </c>
      <c r="F3186" t="s">
        <v>313</v>
      </c>
      <c r="G3186" t="s">
        <v>71</v>
      </c>
      <c r="H3186" t="s">
        <v>136</v>
      </c>
      <c r="I3186" t="s">
        <v>22</v>
      </c>
      <c r="J3186" t="s">
        <v>131</v>
      </c>
      <c r="K3186" t="s">
        <v>12290</v>
      </c>
      <c r="L3186" t="s">
        <v>12291</v>
      </c>
      <c r="M3186">
        <v>0.93527777700000003</v>
      </c>
      <c r="N3186">
        <v>0</v>
      </c>
      <c r="O3186">
        <v>50</v>
      </c>
      <c r="P3186">
        <v>0</v>
      </c>
      <c r="Q3186">
        <v>0</v>
      </c>
      <c r="R3186">
        <v>0</v>
      </c>
      <c r="S3186">
        <v>46.763888999999999</v>
      </c>
      <c r="T3186">
        <v>0</v>
      </c>
      <c r="U3186">
        <v>0</v>
      </c>
    </row>
    <row r="3187" spans="1:21" x14ac:dyDescent="0.25">
      <c r="A3187" t="s">
        <v>12292</v>
      </c>
      <c r="B3187">
        <v>1</v>
      </c>
      <c r="C3187" t="s">
        <v>78</v>
      </c>
      <c r="D3187" t="s">
        <v>98</v>
      </c>
      <c r="E3187" t="s">
        <v>12257</v>
      </c>
      <c r="F3187" t="s">
        <v>166</v>
      </c>
      <c r="G3187" t="s">
        <v>72</v>
      </c>
      <c r="H3187" t="s">
        <v>136</v>
      </c>
      <c r="I3187" t="s">
        <v>22</v>
      </c>
      <c r="J3187" t="s">
        <v>131</v>
      </c>
      <c r="K3187" t="s">
        <v>12293</v>
      </c>
      <c r="L3187" t="s">
        <v>12294</v>
      </c>
      <c r="M3187">
        <v>0.22808694400000001</v>
      </c>
      <c r="N3187">
        <v>1</v>
      </c>
      <c r="O3187">
        <v>1317</v>
      </c>
      <c r="P3187">
        <v>46</v>
      </c>
      <c r="Q3187">
        <v>67</v>
      </c>
      <c r="R3187">
        <v>0.22808700000000001</v>
      </c>
      <c r="S3187">
        <v>300.39050500000002</v>
      </c>
      <c r="T3187">
        <v>10.491999</v>
      </c>
      <c r="U3187">
        <v>15.281825</v>
      </c>
    </row>
    <row r="3188" spans="1:21" x14ac:dyDescent="0.25">
      <c r="A3188" t="s">
        <v>12295</v>
      </c>
      <c r="B3188">
        <v>1</v>
      </c>
      <c r="C3188" t="s">
        <v>78</v>
      </c>
      <c r="D3188" t="s">
        <v>98</v>
      </c>
      <c r="E3188" t="s">
        <v>12257</v>
      </c>
      <c r="F3188" t="s">
        <v>166</v>
      </c>
      <c r="G3188" t="s">
        <v>72</v>
      </c>
      <c r="H3188" t="s">
        <v>136</v>
      </c>
      <c r="I3188" t="s">
        <v>22</v>
      </c>
      <c r="J3188" t="s">
        <v>131</v>
      </c>
      <c r="K3188" t="s">
        <v>12296</v>
      </c>
      <c r="L3188" t="s">
        <v>12297</v>
      </c>
      <c r="M3188">
        <v>0.22510555500000001</v>
      </c>
      <c r="N3188">
        <v>1</v>
      </c>
      <c r="O3188">
        <v>1317</v>
      </c>
      <c r="P3188">
        <v>46</v>
      </c>
      <c r="Q3188">
        <v>67</v>
      </c>
      <c r="R3188">
        <v>0.225106</v>
      </c>
      <c r="S3188">
        <v>296.46401600000002</v>
      </c>
      <c r="T3188">
        <v>10.354856</v>
      </c>
      <c r="U3188">
        <v>15.082072</v>
      </c>
    </row>
    <row r="3189" spans="1:21" x14ac:dyDescent="0.25">
      <c r="A3189" t="s">
        <v>12298</v>
      </c>
      <c r="B3189">
        <v>1</v>
      </c>
      <c r="C3189" t="s">
        <v>78</v>
      </c>
      <c r="D3189" t="s">
        <v>98</v>
      </c>
      <c r="E3189" t="s">
        <v>12257</v>
      </c>
      <c r="F3189" t="s">
        <v>166</v>
      </c>
      <c r="G3189" t="s">
        <v>72</v>
      </c>
      <c r="H3189" t="s">
        <v>136</v>
      </c>
      <c r="I3189" t="s">
        <v>22</v>
      </c>
      <c r="J3189" t="s">
        <v>131</v>
      </c>
      <c r="K3189" t="s">
        <v>12299</v>
      </c>
      <c r="L3189" t="s">
        <v>12300</v>
      </c>
      <c r="M3189">
        <v>0.456364722</v>
      </c>
      <c r="N3189">
        <v>1</v>
      </c>
      <c r="O3189">
        <v>1317</v>
      </c>
      <c r="P3189">
        <v>46</v>
      </c>
      <c r="Q3189">
        <v>67</v>
      </c>
      <c r="R3189">
        <v>0.45636500000000002</v>
      </c>
      <c r="S3189">
        <v>601.03233899999998</v>
      </c>
      <c r="T3189">
        <v>20.992777</v>
      </c>
      <c r="U3189">
        <v>30.576436000000001</v>
      </c>
    </row>
    <row r="3190" spans="1:21" x14ac:dyDescent="0.25">
      <c r="A3190" t="s">
        <v>12301</v>
      </c>
      <c r="B3190">
        <v>1</v>
      </c>
      <c r="C3190" t="s">
        <v>78</v>
      </c>
      <c r="D3190" t="s">
        <v>94</v>
      </c>
      <c r="E3190" t="s">
        <v>12302</v>
      </c>
      <c r="F3190" t="s">
        <v>847</v>
      </c>
      <c r="G3190" t="s">
        <v>71</v>
      </c>
      <c r="H3190" t="s">
        <v>136</v>
      </c>
      <c r="I3190" t="s">
        <v>22</v>
      </c>
      <c r="J3190" t="s">
        <v>131</v>
      </c>
      <c r="K3190" t="s">
        <v>12303</v>
      </c>
      <c r="L3190" t="s">
        <v>12304</v>
      </c>
      <c r="M3190">
        <v>52.096944444000002</v>
      </c>
      <c r="N3190">
        <v>0</v>
      </c>
      <c r="O3190">
        <v>1</v>
      </c>
      <c r="P3190">
        <v>0</v>
      </c>
      <c r="Q3190">
        <v>0</v>
      </c>
      <c r="R3190">
        <v>0</v>
      </c>
      <c r="S3190">
        <v>52.096944000000001</v>
      </c>
      <c r="T3190">
        <v>0</v>
      </c>
      <c r="U3190">
        <v>0</v>
      </c>
    </row>
    <row r="3191" spans="1:21" x14ac:dyDescent="0.25">
      <c r="A3191" t="s">
        <v>12305</v>
      </c>
      <c r="B3191">
        <v>1</v>
      </c>
      <c r="C3191" t="s">
        <v>78</v>
      </c>
      <c r="D3191" t="s">
        <v>81</v>
      </c>
      <c r="E3191" t="s">
        <v>12306</v>
      </c>
      <c r="F3191" t="s">
        <v>231</v>
      </c>
      <c r="G3191" t="s">
        <v>71</v>
      </c>
      <c r="H3191" t="s">
        <v>136</v>
      </c>
      <c r="I3191" t="s">
        <v>22</v>
      </c>
      <c r="J3191" t="s">
        <v>131</v>
      </c>
      <c r="K3191" t="s">
        <v>12307</v>
      </c>
      <c r="L3191" t="s">
        <v>12308</v>
      </c>
      <c r="M3191">
        <v>1.220555555</v>
      </c>
      <c r="N3191">
        <v>0</v>
      </c>
      <c r="O3191">
        <v>1</v>
      </c>
      <c r="P3191">
        <v>0</v>
      </c>
      <c r="Q3191">
        <v>0</v>
      </c>
      <c r="R3191">
        <v>0</v>
      </c>
      <c r="S3191">
        <v>1.220556</v>
      </c>
      <c r="T3191">
        <v>0</v>
      </c>
      <c r="U3191">
        <v>0</v>
      </c>
    </row>
    <row r="3192" spans="1:21" x14ac:dyDescent="0.25">
      <c r="A3192" t="s">
        <v>12309</v>
      </c>
      <c r="B3192">
        <v>1</v>
      </c>
      <c r="C3192" t="s">
        <v>78</v>
      </c>
      <c r="D3192" t="s">
        <v>94</v>
      </c>
      <c r="E3192" t="s">
        <v>12310</v>
      </c>
      <c r="F3192" t="s">
        <v>847</v>
      </c>
      <c r="G3192" t="s">
        <v>71</v>
      </c>
      <c r="H3192" t="s">
        <v>136</v>
      </c>
      <c r="I3192" t="s">
        <v>22</v>
      </c>
      <c r="J3192" t="s">
        <v>131</v>
      </c>
      <c r="K3192" t="s">
        <v>12311</v>
      </c>
      <c r="L3192" t="s">
        <v>12312</v>
      </c>
      <c r="M3192">
        <v>3.9722222220000001</v>
      </c>
      <c r="N3192">
        <v>0</v>
      </c>
      <c r="O3192">
        <v>1</v>
      </c>
      <c r="P3192">
        <v>0</v>
      </c>
      <c r="Q3192">
        <v>0</v>
      </c>
      <c r="R3192">
        <v>0</v>
      </c>
      <c r="S3192">
        <v>3.9722219999999999</v>
      </c>
      <c r="T3192">
        <v>0</v>
      </c>
      <c r="U3192">
        <v>0</v>
      </c>
    </row>
    <row r="3193" spans="1:21" x14ac:dyDescent="0.25">
      <c r="A3193" t="s">
        <v>12313</v>
      </c>
      <c r="B3193">
        <v>1</v>
      </c>
      <c r="C3193" t="s">
        <v>78</v>
      </c>
      <c r="D3193" t="s">
        <v>87</v>
      </c>
      <c r="E3193" t="s">
        <v>12314</v>
      </c>
      <c r="F3193" t="s">
        <v>296</v>
      </c>
      <c r="G3193" t="s">
        <v>71</v>
      </c>
      <c r="H3193" t="s">
        <v>136</v>
      </c>
      <c r="I3193" t="s">
        <v>22</v>
      </c>
      <c r="J3193" t="s">
        <v>221</v>
      </c>
      <c r="K3193" t="s">
        <v>12315</v>
      </c>
      <c r="L3193" t="s">
        <v>12316</v>
      </c>
      <c r="M3193">
        <v>1.040277777</v>
      </c>
      <c r="N3193">
        <v>0</v>
      </c>
      <c r="O3193">
        <v>12</v>
      </c>
      <c r="P3193">
        <v>0</v>
      </c>
      <c r="Q3193">
        <v>0</v>
      </c>
      <c r="R3193">
        <v>0</v>
      </c>
      <c r="S3193">
        <v>12.483333</v>
      </c>
      <c r="T3193">
        <v>0</v>
      </c>
      <c r="U3193">
        <v>0</v>
      </c>
    </row>
    <row r="3194" spans="1:21" x14ac:dyDescent="0.25">
      <c r="A3194" t="s">
        <v>12317</v>
      </c>
      <c r="B3194">
        <v>1</v>
      </c>
      <c r="C3194" t="s">
        <v>78</v>
      </c>
      <c r="D3194" t="s">
        <v>82</v>
      </c>
      <c r="E3194" t="s">
        <v>12318</v>
      </c>
      <c r="F3194" t="s">
        <v>2201</v>
      </c>
      <c r="G3194" t="s">
        <v>71</v>
      </c>
      <c r="H3194" t="s">
        <v>136</v>
      </c>
      <c r="I3194" t="s">
        <v>22</v>
      </c>
      <c r="J3194" t="s">
        <v>221</v>
      </c>
      <c r="K3194" t="s">
        <v>12319</v>
      </c>
      <c r="L3194" t="s">
        <v>12320</v>
      </c>
      <c r="M3194">
        <v>2.2716666659999998</v>
      </c>
      <c r="N3194">
        <v>0</v>
      </c>
      <c r="O3194">
        <v>90</v>
      </c>
      <c r="P3194">
        <v>0</v>
      </c>
      <c r="Q3194">
        <v>0</v>
      </c>
      <c r="R3194">
        <v>0</v>
      </c>
      <c r="S3194">
        <v>204.45</v>
      </c>
      <c r="T3194">
        <v>0</v>
      </c>
      <c r="U3194">
        <v>0</v>
      </c>
    </row>
    <row r="3195" spans="1:21" x14ac:dyDescent="0.25">
      <c r="A3195" t="s">
        <v>12321</v>
      </c>
      <c r="B3195">
        <v>1</v>
      </c>
      <c r="C3195" t="s">
        <v>78</v>
      </c>
      <c r="D3195" t="s">
        <v>85</v>
      </c>
      <c r="E3195" t="s">
        <v>12322</v>
      </c>
      <c r="F3195" t="s">
        <v>2201</v>
      </c>
      <c r="G3195" t="s">
        <v>71</v>
      </c>
      <c r="H3195" t="s">
        <v>136</v>
      </c>
      <c r="I3195" t="s">
        <v>22</v>
      </c>
      <c r="J3195" t="s">
        <v>221</v>
      </c>
      <c r="K3195" t="s">
        <v>12323</v>
      </c>
      <c r="L3195" t="s">
        <v>12324</v>
      </c>
      <c r="M3195">
        <v>1.4113888880000001</v>
      </c>
      <c r="N3195">
        <v>0</v>
      </c>
      <c r="O3195">
        <v>104</v>
      </c>
      <c r="P3195">
        <v>0</v>
      </c>
      <c r="Q3195">
        <v>0</v>
      </c>
      <c r="R3195">
        <v>0</v>
      </c>
      <c r="S3195">
        <v>146.78444400000001</v>
      </c>
      <c r="T3195">
        <v>0</v>
      </c>
      <c r="U3195">
        <v>0</v>
      </c>
    </row>
    <row r="3196" spans="1:21" x14ac:dyDescent="0.25">
      <c r="A3196" t="s">
        <v>12325</v>
      </c>
      <c r="B3196">
        <v>1</v>
      </c>
      <c r="C3196" t="s">
        <v>78</v>
      </c>
      <c r="D3196" t="s">
        <v>94</v>
      </c>
      <c r="E3196" t="s">
        <v>12326</v>
      </c>
      <c r="F3196" t="s">
        <v>847</v>
      </c>
      <c r="G3196" t="s">
        <v>71</v>
      </c>
      <c r="H3196" t="s">
        <v>136</v>
      </c>
      <c r="I3196" t="s">
        <v>22</v>
      </c>
      <c r="J3196" t="s">
        <v>131</v>
      </c>
      <c r="K3196" t="s">
        <v>12327</v>
      </c>
      <c r="L3196" t="s">
        <v>12328</v>
      </c>
      <c r="M3196">
        <v>7.8888888880000003</v>
      </c>
      <c r="N3196">
        <v>0</v>
      </c>
      <c r="O3196">
        <v>2</v>
      </c>
      <c r="P3196">
        <v>0</v>
      </c>
      <c r="Q3196">
        <v>0</v>
      </c>
      <c r="R3196">
        <v>0</v>
      </c>
      <c r="S3196">
        <v>15.777778</v>
      </c>
      <c r="T3196">
        <v>0</v>
      </c>
      <c r="U3196">
        <v>0</v>
      </c>
    </row>
    <row r="3197" spans="1:21" x14ac:dyDescent="0.25">
      <c r="A3197" t="s">
        <v>12329</v>
      </c>
      <c r="B3197">
        <v>1</v>
      </c>
      <c r="C3197" t="s">
        <v>79</v>
      </c>
      <c r="D3197" t="s">
        <v>124</v>
      </c>
      <c r="E3197" t="s">
        <v>6015</v>
      </c>
      <c r="F3197" t="s">
        <v>166</v>
      </c>
      <c r="G3197" t="s">
        <v>72</v>
      </c>
      <c r="H3197" t="s">
        <v>136</v>
      </c>
      <c r="I3197" t="s">
        <v>22</v>
      </c>
      <c r="J3197" t="s">
        <v>131</v>
      </c>
      <c r="K3197" t="s">
        <v>12330</v>
      </c>
      <c r="L3197" t="s">
        <v>12331</v>
      </c>
      <c r="M3197">
        <v>0.34686194399999998</v>
      </c>
      <c r="N3197">
        <v>1</v>
      </c>
      <c r="O3197">
        <v>5149</v>
      </c>
      <c r="P3197">
        <v>0</v>
      </c>
      <c r="Q3197">
        <v>0</v>
      </c>
      <c r="R3197">
        <v>0.346862</v>
      </c>
      <c r="S3197">
        <v>1785.99215</v>
      </c>
      <c r="T3197">
        <v>0</v>
      </c>
      <c r="U3197">
        <v>0</v>
      </c>
    </row>
    <row r="3198" spans="1:21" x14ac:dyDescent="0.25">
      <c r="A3198" t="s">
        <v>12332</v>
      </c>
      <c r="B3198">
        <v>1</v>
      </c>
      <c r="C3198" t="s">
        <v>79</v>
      </c>
      <c r="D3198" t="s">
        <v>124</v>
      </c>
      <c r="E3198" t="s">
        <v>12333</v>
      </c>
      <c r="F3198" t="s">
        <v>247</v>
      </c>
      <c r="G3198" t="s">
        <v>72</v>
      </c>
      <c r="H3198" t="s">
        <v>136</v>
      </c>
      <c r="I3198" t="s">
        <v>22</v>
      </c>
      <c r="J3198" t="s">
        <v>221</v>
      </c>
      <c r="K3198" t="s">
        <v>12334</v>
      </c>
      <c r="L3198" t="s">
        <v>12335</v>
      </c>
      <c r="M3198">
        <v>4.67</v>
      </c>
      <c r="N3198">
        <v>38</v>
      </c>
      <c r="O3198">
        <v>1</v>
      </c>
      <c r="P3198">
        <v>0</v>
      </c>
      <c r="Q3198">
        <v>0</v>
      </c>
      <c r="R3198">
        <v>177.46</v>
      </c>
      <c r="S3198">
        <v>4.67</v>
      </c>
      <c r="T3198">
        <v>0</v>
      </c>
      <c r="U3198">
        <v>0</v>
      </c>
    </row>
    <row r="3199" spans="1:21" x14ac:dyDescent="0.25">
      <c r="A3199" t="s">
        <v>12336</v>
      </c>
      <c r="B3199">
        <v>1</v>
      </c>
      <c r="C3199" t="s">
        <v>79</v>
      </c>
      <c r="D3199" t="s">
        <v>124</v>
      </c>
      <c r="E3199" t="s">
        <v>12337</v>
      </c>
      <c r="F3199" t="s">
        <v>247</v>
      </c>
      <c r="G3199" t="s">
        <v>71</v>
      </c>
      <c r="H3199" t="s">
        <v>136</v>
      </c>
      <c r="I3199" t="s">
        <v>22</v>
      </c>
      <c r="J3199" t="s">
        <v>221</v>
      </c>
      <c r="K3199" t="s">
        <v>12338</v>
      </c>
      <c r="L3199" t="s">
        <v>12339</v>
      </c>
      <c r="M3199">
        <v>0.93027777700000003</v>
      </c>
      <c r="N3199">
        <v>0</v>
      </c>
      <c r="O3199">
        <v>66</v>
      </c>
      <c r="P3199">
        <v>0</v>
      </c>
      <c r="Q3199">
        <v>0</v>
      </c>
      <c r="R3199">
        <v>0</v>
      </c>
      <c r="S3199">
        <v>61.398333000000001</v>
      </c>
      <c r="T3199">
        <v>0</v>
      </c>
      <c r="U3199">
        <v>0</v>
      </c>
    </row>
    <row r="3200" spans="1:21" x14ac:dyDescent="0.25">
      <c r="A3200" t="s">
        <v>12340</v>
      </c>
      <c r="B3200">
        <v>1</v>
      </c>
      <c r="C3200" t="s">
        <v>79</v>
      </c>
      <c r="D3200" t="s">
        <v>124</v>
      </c>
      <c r="E3200" t="s">
        <v>12341</v>
      </c>
      <c r="F3200" t="s">
        <v>247</v>
      </c>
      <c r="G3200" t="s">
        <v>71</v>
      </c>
      <c r="H3200" t="s">
        <v>136</v>
      </c>
      <c r="I3200" t="s">
        <v>22</v>
      </c>
      <c r="J3200" t="s">
        <v>221</v>
      </c>
      <c r="K3200" t="s">
        <v>12342</v>
      </c>
      <c r="L3200" t="s">
        <v>12343</v>
      </c>
      <c r="M3200">
        <v>0.33250000000000002</v>
      </c>
      <c r="N3200">
        <v>0</v>
      </c>
      <c r="O3200">
        <v>5</v>
      </c>
      <c r="P3200">
        <v>0</v>
      </c>
      <c r="Q3200">
        <v>0</v>
      </c>
      <c r="R3200">
        <v>0</v>
      </c>
      <c r="S3200">
        <v>1.6625000000000001</v>
      </c>
      <c r="T3200">
        <v>0</v>
      </c>
      <c r="U3200">
        <v>0</v>
      </c>
    </row>
    <row r="3201" spans="1:21" x14ac:dyDescent="0.25">
      <c r="A3201" t="s">
        <v>12344</v>
      </c>
      <c r="B3201">
        <v>1</v>
      </c>
      <c r="C3201" t="s">
        <v>79</v>
      </c>
      <c r="D3201" t="s">
        <v>124</v>
      </c>
      <c r="E3201" t="s">
        <v>6015</v>
      </c>
      <c r="F3201" t="s">
        <v>166</v>
      </c>
      <c r="G3201" t="s">
        <v>72</v>
      </c>
      <c r="H3201" t="s">
        <v>136</v>
      </c>
      <c r="I3201" t="s">
        <v>22</v>
      </c>
      <c r="J3201" t="s">
        <v>131</v>
      </c>
      <c r="K3201" t="s">
        <v>12345</v>
      </c>
      <c r="L3201" t="s">
        <v>12346</v>
      </c>
      <c r="M3201">
        <v>0.45865833299999997</v>
      </c>
      <c r="N3201">
        <v>1</v>
      </c>
      <c r="O3201">
        <v>5149</v>
      </c>
      <c r="P3201">
        <v>0</v>
      </c>
      <c r="Q3201">
        <v>0</v>
      </c>
      <c r="R3201">
        <v>0.45865800000000001</v>
      </c>
      <c r="S3201">
        <v>2361.6317570000001</v>
      </c>
      <c r="T3201">
        <v>0</v>
      </c>
      <c r="U3201">
        <v>0</v>
      </c>
    </row>
    <row r="3202" spans="1:21" x14ac:dyDescent="0.25">
      <c r="A3202" t="s">
        <v>12347</v>
      </c>
      <c r="B3202">
        <v>1</v>
      </c>
      <c r="C3202" t="s">
        <v>79</v>
      </c>
      <c r="D3202" t="s">
        <v>124</v>
      </c>
      <c r="E3202" t="s">
        <v>12348</v>
      </c>
      <c r="F3202" t="s">
        <v>247</v>
      </c>
      <c r="G3202" t="s">
        <v>71</v>
      </c>
      <c r="H3202" t="s">
        <v>136</v>
      </c>
      <c r="I3202" t="s">
        <v>22</v>
      </c>
      <c r="J3202" t="s">
        <v>221</v>
      </c>
      <c r="K3202" t="s">
        <v>12349</v>
      </c>
      <c r="L3202" t="s">
        <v>12350</v>
      </c>
      <c r="M3202">
        <v>0.73083333299999997</v>
      </c>
      <c r="N3202">
        <v>0</v>
      </c>
      <c r="O3202">
        <v>60</v>
      </c>
      <c r="P3202">
        <v>0</v>
      </c>
      <c r="Q3202">
        <v>0</v>
      </c>
      <c r="R3202">
        <v>0</v>
      </c>
      <c r="S3202">
        <v>43.85</v>
      </c>
      <c r="T3202">
        <v>0</v>
      </c>
      <c r="U3202">
        <v>0</v>
      </c>
    </row>
    <row r="3203" spans="1:21" x14ac:dyDescent="0.25">
      <c r="A3203" t="s">
        <v>12351</v>
      </c>
      <c r="B3203">
        <v>1</v>
      </c>
      <c r="C3203" t="s">
        <v>79</v>
      </c>
      <c r="D3203" t="s">
        <v>124</v>
      </c>
      <c r="E3203" t="s">
        <v>6015</v>
      </c>
      <c r="F3203" t="s">
        <v>166</v>
      </c>
      <c r="G3203" t="s">
        <v>72</v>
      </c>
      <c r="H3203" t="s">
        <v>136</v>
      </c>
      <c r="I3203" t="s">
        <v>22</v>
      </c>
      <c r="J3203" t="s">
        <v>131</v>
      </c>
      <c r="K3203" t="s">
        <v>12352</v>
      </c>
      <c r="L3203" t="s">
        <v>12353</v>
      </c>
      <c r="M3203">
        <v>0.49083333299999998</v>
      </c>
      <c r="N3203">
        <v>1</v>
      </c>
      <c r="O3203">
        <v>5149</v>
      </c>
      <c r="P3203">
        <v>0</v>
      </c>
      <c r="Q3203">
        <v>0</v>
      </c>
      <c r="R3203">
        <v>0.49083300000000002</v>
      </c>
      <c r="S3203">
        <v>2527.3008319999999</v>
      </c>
      <c r="T3203">
        <v>0</v>
      </c>
      <c r="U3203">
        <v>0</v>
      </c>
    </row>
    <row r="3204" spans="1:21" x14ac:dyDescent="0.25">
      <c r="A3204" t="s">
        <v>12354</v>
      </c>
      <c r="B3204">
        <v>1</v>
      </c>
      <c r="C3204" t="s">
        <v>78</v>
      </c>
      <c r="D3204" t="s">
        <v>94</v>
      </c>
      <c r="E3204" t="s">
        <v>12355</v>
      </c>
      <c r="F3204" t="s">
        <v>847</v>
      </c>
      <c r="G3204" t="s">
        <v>71</v>
      </c>
      <c r="H3204" t="s">
        <v>136</v>
      </c>
      <c r="I3204" t="s">
        <v>22</v>
      </c>
      <c r="J3204" t="s">
        <v>131</v>
      </c>
      <c r="K3204" t="s">
        <v>12356</v>
      </c>
      <c r="L3204" t="s">
        <v>12357</v>
      </c>
      <c r="M3204">
        <v>24.099166665999999</v>
      </c>
      <c r="N3204">
        <v>0</v>
      </c>
      <c r="O3204">
        <v>1</v>
      </c>
      <c r="P3204">
        <v>0</v>
      </c>
      <c r="Q3204">
        <v>0</v>
      </c>
      <c r="R3204">
        <v>0</v>
      </c>
      <c r="S3204">
        <v>24.099167000000001</v>
      </c>
      <c r="T3204">
        <v>0</v>
      </c>
      <c r="U3204">
        <v>0</v>
      </c>
    </row>
    <row r="3205" spans="1:21" x14ac:dyDescent="0.25">
      <c r="A3205" t="s">
        <v>12358</v>
      </c>
      <c r="B3205">
        <v>1</v>
      </c>
      <c r="C3205" t="s">
        <v>78</v>
      </c>
      <c r="D3205" t="s">
        <v>95</v>
      </c>
      <c r="E3205" t="s">
        <v>12359</v>
      </c>
      <c r="F3205" t="s">
        <v>231</v>
      </c>
      <c r="G3205" t="s">
        <v>71</v>
      </c>
      <c r="H3205" t="s">
        <v>136</v>
      </c>
      <c r="I3205" t="s">
        <v>22</v>
      </c>
      <c r="J3205" t="s">
        <v>131</v>
      </c>
      <c r="K3205" t="s">
        <v>12360</v>
      </c>
      <c r="L3205" t="s">
        <v>12361</v>
      </c>
      <c r="M3205">
        <v>0.99388888799999997</v>
      </c>
      <c r="N3205">
        <v>0</v>
      </c>
      <c r="O3205">
        <v>1</v>
      </c>
      <c r="P3205">
        <v>0</v>
      </c>
      <c r="Q3205">
        <v>0</v>
      </c>
      <c r="R3205">
        <v>0</v>
      </c>
      <c r="S3205">
        <v>0.99388900000000002</v>
      </c>
      <c r="T3205">
        <v>0</v>
      </c>
      <c r="U3205">
        <v>0</v>
      </c>
    </row>
    <row r="3206" spans="1:21" x14ac:dyDescent="0.25">
      <c r="A3206" t="s">
        <v>12362</v>
      </c>
      <c r="B3206">
        <v>1</v>
      </c>
      <c r="C3206" t="s">
        <v>78</v>
      </c>
      <c r="D3206" t="s">
        <v>81</v>
      </c>
      <c r="E3206" t="s">
        <v>12363</v>
      </c>
      <c r="F3206" t="s">
        <v>231</v>
      </c>
      <c r="G3206" t="s">
        <v>71</v>
      </c>
      <c r="H3206" t="s">
        <v>136</v>
      </c>
      <c r="I3206" t="s">
        <v>22</v>
      </c>
      <c r="J3206" t="s">
        <v>131</v>
      </c>
      <c r="K3206" t="s">
        <v>12364</v>
      </c>
      <c r="L3206" t="s">
        <v>12365</v>
      </c>
      <c r="M3206">
        <v>2.1686111110000001</v>
      </c>
      <c r="N3206">
        <v>0</v>
      </c>
      <c r="O3206">
        <v>5</v>
      </c>
      <c r="P3206">
        <v>0</v>
      </c>
      <c r="Q3206">
        <v>0</v>
      </c>
      <c r="R3206">
        <v>0</v>
      </c>
      <c r="S3206">
        <v>10.843056000000001</v>
      </c>
      <c r="T3206">
        <v>0</v>
      </c>
      <c r="U3206">
        <v>0</v>
      </c>
    </row>
    <row r="3207" spans="1:21" x14ac:dyDescent="0.25">
      <c r="A3207" t="s">
        <v>12366</v>
      </c>
      <c r="B3207">
        <v>1</v>
      </c>
      <c r="C3207" t="s">
        <v>78</v>
      </c>
      <c r="D3207" t="s">
        <v>94</v>
      </c>
      <c r="E3207" t="s">
        <v>12367</v>
      </c>
      <c r="F3207" t="s">
        <v>847</v>
      </c>
      <c r="G3207" t="s">
        <v>71</v>
      </c>
      <c r="H3207" t="s">
        <v>136</v>
      </c>
      <c r="I3207" t="s">
        <v>22</v>
      </c>
      <c r="J3207" t="s">
        <v>131</v>
      </c>
      <c r="K3207" t="s">
        <v>12368</v>
      </c>
      <c r="L3207" t="s">
        <v>12369</v>
      </c>
      <c r="M3207">
        <v>50.850277777000002</v>
      </c>
      <c r="N3207">
        <v>0</v>
      </c>
      <c r="O3207">
        <v>1</v>
      </c>
      <c r="P3207">
        <v>0</v>
      </c>
      <c r="Q3207">
        <v>0</v>
      </c>
      <c r="R3207">
        <v>0</v>
      </c>
      <c r="S3207">
        <v>50.850278000000003</v>
      </c>
      <c r="T3207">
        <v>0</v>
      </c>
      <c r="U3207">
        <v>0</v>
      </c>
    </row>
    <row r="3208" spans="1:21" x14ac:dyDescent="0.25">
      <c r="A3208" t="s">
        <v>12370</v>
      </c>
      <c r="B3208">
        <v>1</v>
      </c>
      <c r="C3208" t="s">
        <v>78</v>
      </c>
      <c r="D3208" t="s">
        <v>95</v>
      </c>
      <c r="E3208" t="s">
        <v>12359</v>
      </c>
      <c r="F3208" t="s">
        <v>847</v>
      </c>
      <c r="G3208" t="s">
        <v>71</v>
      </c>
      <c r="H3208" t="s">
        <v>136</v>
      </c>
      <c r="I3208" t="s">
        <v>22</v>
      </c>
      <c r="J3208" t="s">
        <v>131</v>
      </c>
      <c r="K3208" t="s">
        <v>12371</v>
      </c>
      <c r="L3208" t="s">
        <v>12372</v>
      </c>
      <c r="M3208">
        <v>1.2963888880000001</v>
      </c>
      <c r="N3208">
        <v>0</v>
      </c>
      <c r="O3208">
        <v>1</v>
      </c>
      <c r="P3208">
        <v>0</v>
      </c>
      <c r="Q3208">
        <v>0</v>
      </c>
      <c r="R3208">
        <v>0</v>
      </c>
      <c r="S3208">
        <v>1.296389</v>
      </c>
      <c r="T3208">
        <v>0</v>
      </c>
      <c r="U3208">
        <v>0</v>
      </c>
    </row>
    <row r="3209" spans="1:21" x14ac:dyDescent="0.25">
      <c r="A3209" t="s">
        <v>12373</v>
      </c>
      <c r="B3209">
        <v>1</v>
      </c>
      <c r="C3209" t="s">
        <v>78</v>
      </c>
      <c r="D3209" t="s">
        <v>88</v>
      </c>
      <c r="E3209" t="s">
        <v>12374</v>
      </c>
      <c r="F3209" t="s">
        <v>231</v>
      </c>
      <c r="G3209" t="s">
        <v>71</v>
      </c>
      <c r="H3209" t="s">
        <v>136</v>
      </c>
      <c r="I3209" t="s">
        <v>22</v>
      </c>
      <c r="J3209" t="s">
        <v>131</v>
      </c>
      <c r="K3209" t="s">
        <v>12375</v>
      </c>
      <c r="L3209" t="s">
        <v>12376</v>
      </c>
      <c r="M3209">
        <v>1.605</v>
      </c>
      <c r="N3209">
        <v>0</v>
      </c>
      <c r="O3209">
        <v>5</v>
      </c>
      <c r="P3209">
        <v>0</v>
      </c>
      <c r="Q3209">
        <v>0</v>
      </c>
      <c r="R3209">
        <v>0</v>
      </c>
      <c r="S3209">
        <v>8.0250000000000004</v>
      </c>
      <c r="T3209">
        <v>0</v>
      </c>
      <c r="U3209">
        <v>0</v>
      </c>
    </row>
    <row r="3210" spans="1:21" x14ac:dyDescent="0.25">
      <c r="A3210" t="s">
        <v>12377</v>
      </c>
      <c r="B3210">
        <v>1</v>
      </c>
      <c r="C3210" t="s">
        <v>78</v>
      </c>
      <c r="D3210" t="s">
        <v>81</v>
      </c>
      <c r="E3210" t="s">
        <v>12378</v>
      </c>
      <c r="F3210" t="s">
        <v>313</v>
      </c>
      <c r="G3210" t="s">
        <v>71</v>
      </c>
      <c r="H3210" t="s">
        <v>136</v>
      </c>
      <c r="I3210" t="s">
        <v>22</v>
      </c>
      <c r="J3210" t="s">
        <v>131</v>
      </c>
      <c r="K3210" t="s">
        <v>12379</v>
      </c>
      <c r="L3210" t="s">
        <v>12380</v>
      </c>
      <c r="M3210">
        <v>2.0525000000000002</v>
      </c>
      <c r="N3210">
        <v>0</v>
      </c>
      <c r="O3210">
        <v>14</v>
      </c>
      <c r="P3210">
        <v>0</v>
      </c>
      <c r="Q3210">
        <v>0</v>
      </c>
      <c r="R3210">
        <v>0</v>
      </c>
      <c r="S3210">
        <v>28.734999999999999</v>
      </c>
      <c r="T3210">
        <v>0</v>
      </c>
      <c r="U3210">
        <v>0</v>
      </c>
    </row>
    <row r="3211" spans="1:21" x14ac:dyDescent="0.25">
      <c r="A3211" t="s">
        <v>12381</v>
      </c>
      <c r="B3211">
        <v>1</v>
      </c>
      <c r="C3211" t="s">
        <v>78</v>
      </c>
      <c r="D3211" t="s">
        <v>80</v>
      </c>
      <c r="E3211" t="s">
        <v>12382</v>
      </c>
      <c r="F3211" t="s">
        <v>2201</v>
      </c>
      <c r="G3211" t="s">
        <v>71</v>
      </c>
      <c r="H3211" t="s">
        <v>136</v>
      </c>
      <c r="I3211" t="s">
        <v>22</v>
      </c>
      <c r="J3211" t="s">
        <v>221</v>
      </c>
      <c r="K3211" t="s">
        <v>12383</v>
      </c>
      <c r="L3211" t="s">
        <v>12384</v>
      </c>
      <c r="M3211">
        <v>5.9902777770000002</v>
      </c>
      <c r="N3211">
        <v>0</v>
      </c>
      <c r="O3211">
        <v>418</v>
      </c>
      <c r="P3211">
        <v>0</v>
      </c>
      <c r="Q3211">
        <v>0</v>
      </c>
      <c r="R3211">
        <v>0</v>
      </c>
      <c r="S3211">
        <v>2503.936111</v>
      </c>
      <c r="T3211">
        <v>0</v>
      </c>
      <c r="U3211">
        <v>0</v>
      </c>
    </row>
    <row r="3212" spans="1:21" x14ac:dyDescent="0.25">
      <c r="A3212" t="s">
        <v>12385</v>
      </c>
      <c r="B3212">
        <v>1</v>
      </c>
      <c r="C3212" t="s">
        <v>78</v>
      </c>
      <c r="D3212" t="s">
        <v>93</v>
      </c>
      <c r="E3212" t="s">
        <v>12386</v>
      </c>
      <c r="F3212" t="s">
        <v>226</v>
      </c>
      <c r="G3212" t="s">
        <v>72</v>
      </c>
      <c r="H3212" t="s">
        <v>136</v>
      </c>
      <c r="I3212" t="s">
        <v>22</v>
      </c>
      <c r="J3212" t="s">
        <v>131</v>
      </c>
      <c r="K3212" t="s">
        <v>12387</v>
      </c>
      <c r="L3212" t="s">
        <v>12388</v>
      </c>
      <c r="M3212">
        <v>6.7327777769999999</v>
      </c>
      <c r="N3212">
        <v>0</v>
      </c>
      <c r="O3212">
        <v>93</v>
      </c>
      <c r="P3212">
        <v>0</v>
      </c>
      <c r="Q3212">
        <v>3</v>
      </c>
      <c r="R3212">
        <v>0</v>
      </c>
      <c r="S3212">
        <v>626.14833299999998</v>
      </c>
      <c r="T3212">
        <v>0</v>
      </c>
      <c r="U3212">
        <v>20.198333000000002</v>
      </c>
    </row>
    <row r="3213" spans="1:21" x14ac:dyDescent="0.25">
      <c r="A3213" t="s">
        <v>12389</v>
      </c>
      <c r="B3213">
        <v>1</v>
      </c>
      <c r="C3213" t="s">
        <v>78</v>
      </c>
      <c r="D3213" t="s">
        <v>90</v>
      </c>
      <c r="E3213" t="s">
        <v>12076</v>
      </c>
      <c r="F3213" t="s">
        <v>166</v>
      </c>
      <c r="G3213" t="s">
        <v>72</v>
      </c>
      <c r="H3213" t="s">
        <v>136</v>
      </c>
      <c r="I3213" t="s">
        <v>22</v>
      </c>
      <c r="J3213" t="s">
        <v>131</v>
      </c>
      <c r="K3213" t="s">
        <v>12390</v>
      </c>
      <c r="L3213" t="s">
        <v>12391</v>
      </c>
      <c r="M3213">
        <v>1.4116666659999999</v>
      </c>
      <c r="N3213">
        <v>0</v>
      </c>
      <c r="O3213">
        <v>0</v>
      </c>
      <c r="P3213">
        <v>0</v>
      </c>
      <c r="Q3213">
        <v>92</v>
      </c>
      <c r="R3213">
        <v>0</v>
      </c>
      <c r="S3213">
        <v>0</v>
      </c>
      <c r="T3213">
        <v>0</v>
      </c>
      <c r="U3213">
        <v>129.873333</v>
      </c>
    </row>
    <row r="3214" spans="1:21" x14ac:dyDescent="0.25">
      <c r="A3214" t="s">
        <v>12392</v>
      </c>
      <c r="B3214">
        <v>1</v>
      </c>
      <c r="C3214" t="s">
        <v>78</v>
      </c>
      <c r="D3214" t="s">
        <v>88</v>
      </c>
      <c r="E3214" t="s">
        <v>12393</v>
      </c>
      <c r="F3214" t="s">
        <v>313</v>
      </c>
      <c r="G3214" t="s">
        <v>71</v>
      </c>
      <c r="H3214" t="s">
        <v>136</v>
      </c>
      <c r="I3214" t="s">
        <v>22</v>
      </c>
      <c r="J3214" t="s">
        <v>131</v>
      </c>
      <c r="K3214" t="s">
        <v>12394</v>
      </c>
      <c r="L3214" t="s">
        <v>12395</v>
      </c>
      <c r="M3214">
        <v>0.29694444399999997</v>
      </c>
      <c r="N3214">
        <v>0</v>
      </c>
      <c r="O3214">
        <v>109</v>
      </c>
      <c r="P3214">
        <v>0</v>
      </c>
      <c r="Q3214">
        <v>0</v>
      </c>
      <c r="R3214">
        <v>0</v>
      </c>
      <c r="S3214">
        <v>32.366943999999997</v>
      </c>
      <c r="T3214">
        <v>0</v>
      </c>
      <c r="U3214">
        <v>0</v>
      </c>
    </row>
    <row r="3215" spans="1:21" x14ac:dyDescent="0.25">
      <c r="A3215" t="s">
        <v>12396</v>
      </c>
      <c r="B3215">
        <v>1</v>
      </c>
      <c r="C3215" t="s">
        <v>78</v>
      </c>
      <c r="D3215" t="s">
        <v>90</v>
      </c>
      <c r="E3215" t="s">
        <v>12397</v>
      </c>
      <c r="F3215" t="s">
        <v>166</v>
      </c>
      <c r="G3215" t="s">
        <v>72</v>
      </c>
      <c r="H3215" t="s">
        <v>136</v>
      </c>
      <c r="I3215" t="s">
        <v>22</v>
      </c>
      <c r="J3215" t="s">
        <v>131</v>
      </c>
      <c r="K3215" t="s">
        <v>12398</v>
      </c>
      <c r="L3215" t="s">
        <v>12399</v>
      </c>
      <c r="M3215">
        <v>0.92500000000000004</v>
      </c>
      <c r="N3215">
        <v>1</v>
      </c>
      <c r="O3215">
        <v>329</v>
      </c>
      <c r="P3215">
        <v>1</v>
      </c>
      <c r="Q3215">
        <v>3</v>
      </c>
      <c r="R3215">
        <v>0.92500000000000004</v>
      </c>
      <c r="S3215">
        <v>304.32499999999999</v>
      </c>
      <c r="T3215">
        <v>0.92500000000000004</v>
      </c>
      <c r="U3215">
        <v>2.7749999999999999</v>
      </c>
    </row>
    <row r="3216" spans="1:21" x14ac:dyDescent="0.25">
      <c r="A3216" t="s">
        <v>12400</v>
      </c>
      <c r="B3216">
        <v>1</v>
      </c>
      <c r="C3216" t="s">
        <v>78</v>
      </c>
      <c r="D3216" t="s">
        <v>88</v>
      </c>
      <c r="E3216" t="s">
        <v>12401</v>
      </c>
      <c r="F3216" t="s">
        <v>313</v>
      </c>
      <c r="G3216" t="s">
        <v>71</v>
      </c>
      <c r="H3216" t="s">
        <v>136</v>
      </c>
      <c r="I3216" t="s">
        <v>22</v>
      </c>
      <c r="J3216" t="s">
        <v>131</v>
      </c>
      <c r="K3216" t="s">
        <v>12402</v>
      </c>
      <c r="L3216" t="s">
        <v>12403</v>
      </c>
      <c r="M3216">
        <v>1.6388888880000001</v>
      </c>
      <c r="N3216">
        <v>0</v>
      </c>
      <c r="O3216">
        <v>115</v>
      </c>
      <c r="P3216">
        <v>0</v>
      </c>
      <c r="Q3216">
        <v>0</v>
      </c>
      <c r="R3216">
        <v>0</v>
      </c>
      <c r="S3216">
        <v>188.47222199999999</v>
      </c>
      <c r="T3216">
        <v>0</v>
      </c>
      <c r="U3216">
        <v>0</v>
      </c>
    </row>
    <row r="3217" spans="1:21" x14ac:dyDescent="0.25">
      <c r="A3217" t="s">
        <v>12404</v>
      </c>
      <c r="B3217">
        <v>1</v>
      </c>
      <c r="C3217" t="s">
        <v>78</v>
      </c>
      <c r="D3217" t="s">
        <v>98</v>
      </c>
      <c r="E3217" t="s">
        <v>12405</v>
      </c>
      <c r="F3217" t="s">
        <v>231</v>
      </c>
      <c r="G3217" t="s">
        <v>71</v>
      </c>
      <c r="H3217" t="s">
        <v>136</v>
      </c>
      <c r="I3217" t="s">
        <v>22</v>
      </c>
      <c r="J3217" t="s">
        <v>131</v>
      </c>
      <c r="K3217" t="s">
        <v>12406</v>
      </c>
      <c r="L3217" t="s">
        <v>12407</v>
      </c>
      <c r="M3217">
        <v>2.517222222</v>
      </c>
      <c r="N3217">
        <v>0</v>
      </c>
      <c r="O3217">
        <v>5</v>
      </c>
      <c r="P3217">
        <v>0</v>
      </c>
      <c r="Q3217">
        <v>0</v>
      </c>
      <c r="R3217">
        <v>0</v>
      </c>
      <c r="S3217">
        <v>12.586111000000001</v>
      </c>
      <c r="T3217">
        <v>0</v>
      </c>
      <c r="U3217">
        <v>0</v>
      </c>
    </row>
    <row r="3218" spans="1:21" x14ac:dyDescent="0.25">
      <c r="A3218" t="s">
        <v>12408</v>
      </c>
      <c r="B3218">
        <v>1</v>
      </c>
      <c r="C3218" t="s">
        <v>78</v>
      </c>
      <c r="D3218" t="s">
        <v>82</v>
      </c>
      <c r="E3218" t="s">
        <v>12409</v>
      </c>
      <c r="F3218" t="s">
        <v>231</v>
      </c>
      <c r="G3218" t="s">
        <v>71</v>
      </c>
      <c r="H3218" t="s">
        <v>136</v>
      </c>
      <c r="I3218" t="s">
        <v>22</v>
      </c>
      <c r="J3218" t="s">
        <v>131</v>
      </c>
      <c r="K3218" t="s">
        <v>12410</v>
      </c>
      <c r="L3218" t="s">
        <v>12411</v>
      </c>
      <c r="M3218">
        <v>1.8633333329999999</v>
      </c>
      <c r="N3218">
        <v>0</v>
      </c>
      <c r="O3218">
        <v>2</v>
      </c>
      <c r="P3218">
        <v>0</v>
      </c>
      <c r="Q3218">
        <v>0</v>
      </c>
      <c r="R3218">
        <v>0</v>
      </c>
      <c r="S3218">
        <v>3.726667</v>
      </c>
      <c r="T3218">
        <v>0</v>
      </c>
      <c r="U3218">
        <v>0</v>
      </c>
    </row>
    <row r="3219" spans="1:21" x14ac:dyDescent="0.25">
      <c r="A3219" t="s">
        <v>12412</v>
      </c>
      <c r="B3219">
        <v>1</v>
      </c>
      <c r="C3219" t="s">
        <v>78</v>
      </c>
      <c r="D3219" t="s">
        <v>90</v>
      </c>
      <c r="E3219" t="s">
        <v>12413</v>
      </c>
      <c r="F3219" t="s">
        <v>231</v>
      </c>
      <c r="G3219" t="s">
        <v>71</v>
      </c>
      <c r="H3219" t="s">
        <v>136</v>
      </c>
      <c r="I3219" t="s">
        <v>22</v>
      </c>
      <c r="J3219" t="s">
        <v>131</v>
      </c>
      <c r="K3219" t="s">
        <v>12414</v>
      </c>
      <c r="L3219" t="s">
        <v>12415</v>
      </c>
      <c r="M3219">
        <v>1.8402777770000001</v>
      </c>
      <c r="N3219">
        <v>0</v>
      </c>
      <c r="O3219">
        <v>2</v>
      </c>
      <c r="P3219">
        <v>0</v>
      </c>
      <c r="Q3219">
        <v>0</v>
      </c>
      <c r="R3219">
        <v>0</v>
      </c>
      <c r="S3219">
        <v>3.6805560000000002</v>
      </c>
      <c r="T3219">
        <v>0</v>
      </c>
      <c r="U3219">
        <v>0</v>
      </c>
    </row>
    <row r="3220" spans="1:21" x14ac:dyDescent="0.25">
      <c r="A3220" t="s">
        <v>12416</v>
      </c>
      <c r="B3220">
        <v>1</v>
      </c>
      <c r="C3220" t="s">
        <v>78</v>
      </c>
      <c r="D3220" t="s">
        <v>88</v>
      </c>
      <c r="E3220" t="s">
        <v>12417</v>
      </c>
      <c r="F3220" t="s">
        <v>231</v>
      </c>
      <c r="G3220" t="s">
        <v>71</v>
      </c>
      <c r="H3220" t="s">
        <v>136</v>
      </c>
      <c r="I3220" t="s">
        <v>22</v>
      </c>
      <c r="J3220" t="s">
        <v>131</v>
      </c>
      <c r="K3220" t="s">
        <v>12418</v>
      </c>
      <c r="L3220" t="s">
        <v>12419</v>
      </c>
      <c r="M3220">
        <v>5.5674999999999999</v>
      </c>
      <c r="N3220">
        <v>0</v>
      </c>
      <c r="O3220">
        <v>3</v>
      </c>
      <c r="P3220">
        <v>0</v>
      </c>
      <c r="Q3220">
        <v>0</v>
      </c>
      <c r="R3220">
        <v>0</v>
      </c>
      <c r="S3220">
        <v>16.702500000000001</v>
      </c>
      <c r="T3220">
        <v>0</v>
      </c>
      <c r="U3220">
        <v>0</v>
      </c>
    </row>
    <row r="3221" spans="1:21" x14ac:dyDescent="0.25">
      <c r="A3221" t="s">
        <v>12420</v>
      </c>
      <c r="B3221">
        <v>1</v>
      </c>
      <c r="C3221" t="s">
        <v>78</v>
      </c>
      <c r="D3221" t="s">
        <v>82</v>
      </c>
      <c r="E3221" t="s">
        <v>12421</v>
      </c>
      <c r="F3221" t="s">
        <v>231</v>
      </c>
      <c r="G3221" t="s">
        <v>71</v>
      </c>
      <c r="H3221" t="s">
        <v>136</v>
      </c>
      <c r="I3221" t="s">
        <v>22</v>
      </c>
      <c r="J3221" t="s">
        <v>131</v>
      </c>
      <c r="K3221" t="s">
        <v>12422</v>
      </c>
      <c r="L3221" t="s">
        <v>12423</v>
      </c>
      <c r="M3221">
        <v>2.4588888880000002</v>
      </c>
      <c r="N3221">
        <v>0</v>
      </c>
      <c r="O3221">
        <v>4</v>
      </c>
      <c r="P3221">
        <v>0</v>
      </c>
      <c r="Q3221">
        <v>0</v>
      </c>
      <c r="R3221">
        <v>0</v>
      </c>
      <c r="S3221">
        <v>9.8355560000000004</v>
      </c>
      <c r="T3221">
        <v>0</v>
      </c>
      <c r="U3221">
        <v>0</v>
      </c>
    </row>
    <row r="3222" spans="1:21" x14ac:dyDescent="0.25">
      <c r="A3222" t="s">
        <v>12424</v>
      </c>
      <c r="B3222">
        <v>1</v>
      </c>
      <c r="C3222" t="s">
        <v>79</v>
      </c>
      <c r="D3222" t="s">
        <v>124</v>
      </c>
      <c r="E3222" t="s">
        <v>12425</v>
      </c>
      <c r="F3222" t="s">
        <v>2590</v>
      </c>
      <c r="G3222" t="s">
        <v>71</v>
      </c>
      <c r="H3222" t="s">
        <v>136</v>
      </c>
      <c r="I3222" t="s">
        <v>22</v>
      </c>
      <c r="J3222" t="s">
        <v>131</v>
      </c>
      <c r="K3222" t="s">
        <v>12426</v>
      </c>
      <c r="L3222" t="s">
        <v>12427</v>
      </c>
      <c r="M3222">
        <v>0.61944444399999998</v>
      </c>
      <c r="N3222">
        <v>0</v>
      </c>
      <c r="O3222">
        <v>17</v>
      </c>
      <c r="P3222">
        <v>0</v>
      </c>
      <c r="Q3222">
        <v>0</v>
      </c>
      <c r="R3222">
        <v>0</v>
      </c>
      <c r="S3222">
        <v>10.530556000000001</v>
      </c>
      <c r="T3222">
        <v>0</v>
      </c>
      <c r="U3222">
        <v>0</v>
      </c>
    </row>
    <row r="3223" spans="1:21" x14ac:dyDescent="0.25">
      <c r="A3223" t="s">
        <v>12428</v>
      </c>
      <c r="B3223">
        <v>1</v>
      </c>
      <c r="C3223" t="s">
        <v>78</v>
      </c>
      <c r="D3223" t="s">
        <v>91</v>
      </c>
      <c r="E3223" t="s">
        <v>12429</v>
      </c>
      <c r="F3223" t="s">
        <v>231</v>
      </c>
      <c r="G3223" t="s">
        <v>71</v>
      </c>
      <c r="H3223" t="s">
        <v>136</v>
      </c>
      <c r="I3223" t="s">
        <v>22</v>
      </c>
      <c r="J3223" t="s">
        <v>131</v>
      </c>
      <c r="K3223" t="s">
        <v>12430</v>
      </c>
      <c r="L3223" t="s">
        <v>12431</v>
      </c>
      <c r="M3223">
        <v>4.2405555550000003</v>
      </c>
      <c r="N3223">
        <v>0</v>
      </c>
      <c r="O3223">
        <v>1</v>
      </c>
      <c r="P3223">
        <v>0</v>
      </c>
      <c r="Q3223">
        <v>0</v>
      </c>
      <c r="R3223">
        <v>0</v>
      </c>
      <c r="S3223">
        <v>4.2405559999999998</v>
      </c>
      <c r="T3223">
        <v>0</v>
      </c>
      <c r="U3223">
        <v>0</v>
      </c>
    </row>
    <row r="3224" spans="1:21" x14ac:dyDescent="0.25">
      <c r="A3224" t="s">
        <v>12432</v>
      </c>
      <c r="B3224">
        <v>1</v>
      </c>
      <c r="C3224" t="s">
        <v>78</v>
      </c>
      <c r="D3224" t="s">
        <v>81</v>
      </c>
      <c r="E3224" t="s">
        <v>12433</v>
      </c>
      <c r="F3224" t="s">
        <v>231</v>
      </c>
      <c r="G3224" t="s">
        <v>71</v>
      </c>
      <c r="H3224" t="s">
        <v>136</v>
      </c>
      <c r="I3224" t="s">
        <v>22</v>
      </c>
      <c r="J3224" t="s">
        <v>131</v>
      </c>
      <c r="K3224" t="s">
        <v>12434</v>
      </c>
      <c r="L3224" t="s">
        <v>1556</v>
      </c>
      <c r="M3224">
        <v>2.8458333329999999</v>
      </c>
      <c r="N3224">
        <v>0</v>
      </c>
      <c r="O3224">
        <v>1</v>
      </c>
      <c r="P3224">
        <v>0</v>
      </c>
      <c r="Q3224">
        <v>0</v>
      </c>
      <c r="R3224">
        <v>0</v>
      </c>
      <c r="S3224">
        <v>2.8458329999999998</v>
      </c>
      <c r="T3224">
        <v>0</v>
      </c>
      <c r="U3224">
        <v>0</v>
      </c>
    </row>
    <row r="3225" spans="1:21" x14ac:dyDescent="0.25">
      <c r="A3225" t="s">
        <v>12435</v>
      </c>
      <c r="B3225">
        <v>1</v>
      </c>
      <c r="C3225" t="s">
        <v>78</v>
      </c>
      <c r="D3225" t="s">
        <v>90</v>
      </c>
      <c r="E3225" t="s">
        <v>12397</v>
      </c>
      <c r="F3225" t="s">
        <v>166</v>
      </c>
      <c r="G3225" t="s">
        <v>72</v>
      </c>
      <c r="H3225" t="s">
        <v>136</v>
      </c>
      <c r="I3225" t="s">
        <v>22</v>
      </c>
      <c r="J3225" t="s">
        <v>131</v>
      </c>
      <c r="K3225" t="s">
        <v>12436</v>
      </c>
      <c r="L3225" t="s">
        <v>12437</v>
      </c>
      <c r="M3225">
        <v>1.155277777</v>
      </c>
      <c r="N3225">
        <v>1</v>
      </c>
      <c r="O3225">
        <v>329</v>
      </c>
      <c r="P3225">
        <v>1</v>
      </c>
      <c r="Q3225">
        <v>3</v>
      </c>
      <c r="R3225">
        <v>1.155278</v>
      </c>
      <c r="S3225">
        <v>380.086389</v>
      </c>
      <c r="T3225">
        <v>1.155278</v>
      </c>
      <c r="U3225">
        <v>3.4658329999999999</v>
      </c>
    </row>
    <row r="3226" spans="1:21" x14ac:dyDescent="0.25">
      <c r="A3226" t="s">
        <v>12438</v>
      </c>
      <c r="B3226">
        <v>1</v>
      </c>
      <c r="C3226" t="s">
        <v>78</v>
      </c>
      <c r="D3226" t="s">
        <v>81</v>
      </c>
      <c r="E3226" t="s">
        <v>12433</v>
      </c>
      <c r="F3226" t="s">
        <v>231</v>
      </c>
      <c r="G3226" t="s">
        <v>71</v>
      </c>
      <c r="H3226" t="s">
        <v>136</v>
      </c>
      <c r="I3226" t="s">
        <v>22</v>
      </c>
      <c r="J3226" t="s">
        <v>131</v>
      </c>
      <c r="K3226" t="s">
        <v>12439</v>
      </c>
      <c r="L3226" t="s">
        <v>12440</v>
      </c>
      <c r="M3226">
        <v>3.3913888879999998</v>
      </c>
      <c r="N3226">
        <v>0</v>
      </c>
      <c r="O3226">
        <v>1</v>
      </c>
      <c r="P3226">
        <v>0</v>
      </c>
      <c r="Q3226">
        <v>0</v>
      </c>
      <c r="R3226">
        <v>0</v>
      </c>
      <c r="S3226">
        <v>3.3913890000000002</v>
      </c>
      <c r="T3226">
        <v>0</v>
      </c>
      <c r="U3226">
        <v>0</v>
      </c>
    </row>
    <row r="3227" spans="1:21" x14ac:dyDescent="0.25">
      <c r="A3227" t="s">
        <v>12441</v>
      </c>
      <c r="B3227">
        <v>1</v>
      </c>
      <c r="C3227" t="s">
        <v>78</v>
      </c>
      <c r="D3227" t="s">
        <v>88</v>
      </c>
      <c r="E3227" t="s">
        <v>12401</v>
      </c>
      <c r="F3227" t="s">
        <v>785</v>
      </c>
      <c r="G3227" t="s">
        <v>71</v>
      </c>
      <c r="H3227" t="s">
        <v>136</v>
      </c>
      <c r="I3227" t="s">
        <v>22</v>
      </c>
      <c r="J3227" t="s">
        <v>131</v>
      </c>
      <c r="K3227" t="s">
        <v>12442</v>
      </c>
      <c r="L3227" t="s">
        <v>12443</v>
      </c>
      <c r="M3227">
        <v>1.1672222219999999</v>
      </c>
      <c r="N3227">
        <v>0</v>
      </c>
      <c r="O3227">
        <v>115</v>
      </c>
      <c r="P3227">
        <v>0</v>
      </c>
      <c r="Q3227">
        <v>0</v>
      </c>
      <c r="R3227">
        <v>0</v>
      </c>
      <c r="S3227">
        <v>134.23055600000001</v>
      </c>
      <c r="T3227">
        <v>0</v>
      </c>
      <c r="U3227">
        <v>0</v>
      </c>
    </row>
    <row r="3228" spans="1:21" x14ac:dyDescent="0.25">
      <c r="A3228" t="s">
        <v>12444</v>
      </c>
      <c r="B3228">
        <v>1</v>
      </c>
      <c r="C3228" t="s">
        <v>78</v>
      </c>
      <c r="D3228" t="s">
        <v>88</v>
      </c>
      <c r="E3228" t="s">
        <v>12401</v>
      </c>
      <c r="F3228" t="s">
        <v>2615</v>
      </c>
      <c r="G3228" t="s">
        <v>71</v>
      </c>
      <c r="H3228" t="s">
        <v>136</v>
      </c>
      <c r="I3228" t="s">
        <v>22</v>
      </c>
      <c r="J3228" t="s">
        <v>131</v>
      </c>
      <c r="K3228" t="s">
        <v>12445</v>
      </c>
      <c r="L3228" t="s">
        <v>12446</v>
      </c>
      <c r="M3228">
        <v>6.8094444440000004</v>
      </c>
      <c r="N3228">
        <v>0</v>
      </c>
      <c r="O3228">
        <v>115</v>
      </c>
      <c r="P3228">
        <v>0</v>
      </c>
      <c r="Q3228">
        <v>0</v>
      </c>
      <c r="R3228">
        <v>0</v>
      </c>
      <c r="S3228">
        <v>783.08611099999996</v>
      </c>
      <c r="T3228">
        <v>0</v>
      </c>
      <c r="U3228">
        <v>0</v>
      </c>
    </row>
    <row r="3229" spans="1:21" x14ac:dyDescent="0.25">
      <c r="A3229" t="s">
        <v>12447</v>
      </c>
      <c r="B3229">
        <v>1</v>
      </c>
      <c r="C3229" t="s">
        <v>78</v>
      </c>
      <c r="D3229" t="s">
        <v>80</v>
      </c>
      <c r="E3229" t="s">
        <v>12448</v>
      </c>
      <c r="F3229" t="s">
        <v>934</v>
      </c>
      <c r="G3229" t="s">
        <v>71</v>
      </c>
      <c r="H3229" t="s">
        <v>136</v>
      </c>
      <c r="I3229" t="s">
        <v>22</v>
      </c>
      <c r="J3229" t="s">
        <v>131</v>
      </c>
      <c r="K3229" t="s">
        <v>12449</v>
      </c>
      <c r="L3229" t="s">
        <v>12450</v>
      </c>
      <c r="M3229">
        <v>3.3263888879999999</v>
      </c>
      <c r="N3229">
        <v>0</v>
      </c>
      <c r="O3229">
        <v>12</v>
      </c>
      <c r="P3229">
        <v>0</v>
      </c>
      <c r="Q3229">
        <v>0</v>
      </c>
      <c r="R3229">
        <v>0</v>
      </c>
      <c r="S3229">
        <v>39.916666999999997</v>
      </c>
      <c r="T3229">
        <v>0</v>
      </c>
      <c r="U3229">
        <v>0</v>
      </c>
    </row>
    <row r="3230" spans="1:21" x14ac:dyDescent="0.25">
      <c r="A3230" t="s">
        <v>12451</v>
      </c>
      <c r="B3230">
        <v>1</v>
      </c>
      <c r="C3230" t="s">
        <v>78</v>
      </c>
      <c r="D3230" t="s">
        <v>94</v>
      </c>
      <c r="E3230" t="s">
        <v>12452</v>
      </c>
      <c r="F3230" t="s">
        <v>847</v>
      </c>
      <c r="G3230" t="s">
        <v>71</v>
      </c>
      <c r="H3230" t="s">
        <v>136</v>
      </c>
      <c r="I3230" t="s">
        <v>22</v>
      </c>
      <c r="J3230" t="s">
        <v>131</v>
      </c>
      <c r="K3230" t="s">
        <v>12453</v>
      </c>
      <c r="L3230" t="s">
        <v>12454</v>
      </c>
      <c r="M3230">
        <v>8.4958333330000002</v>
      </c>
      <c r="N3230">
        <v>0</v>
      </c>
      <c r="O3230">
        <v>1</v>
      </c>
      <c r="P3230">
        <v>0</v>
      </c>
      <c r="Q3230">
        <v>0</v>
      </c>
      <c r="R3230">
        <v>0</v>
      </c>
      <c r="S3230">
        <v>8.4958329999999993</v>
      </c>
      <c r="T3230">
        <v>0</v>
      </c>
      <c r="U3230">
        <v>0</v>
      </c>
    </row>
    <row r="3231" spans="1:21" x14ac:dyDescent="0.25">
      <c r="A3231" t="s">
        <v>12455</v>
      </c>
      <c r="B3231">
        <v>1</v>
      </c>
      <c r="C3231" t="s">
        <v>78</v>
      </c>
      <c r="D3231" t="s">
        <v>90</v>
      </c>
      <c r="E3231" t="s">
        <v>11022</v>
      </c>
      <c r="F3231" t="s">
        <v>166</v>
      </c>
      <c r="G3231" t="s">
        <v>72</v>
      </c>
      <c r="H3231" t="s">
        <v>136</v>
      </c>
      <c r="I3231" t="s">
        <v>22</v>
      </c>
      <c r="J3231" t="s">
        <v>131</v>
      </c>
      <c r="K3231" t="s">
        <v>12456</v>
      </c>
      <c r="L3231" t="s">
        <v>12457</v>
      </c>
      <c r="M3231">
        <v>0.39747861099999998</v>
      </c>
      <c r="N3231">
        <v>31</v>
      </c>
      <c r="O3231">
        <v>1218</v>
      </c>
      <c r="P3231">
        <v>17</v>
      </c>
      <c r="Q3231">
        <v>207</v>
      </c>
      <c r="R3231">
        <v>12.321837</v>
      </c>
      <c r="S3231">
        <v>484.12894799999998</v>
      </c>
      <c r="T3231">
        <v>6.757136</v>
      </c>
      <c r="U3231">
        <v>82.278071999999995</v>
      </c>
    </row>
    <row r="3232" spans="1:21" x14ac:dyDescent="0.25">
      <c r="A3232" t="s">
        <v>12458</v>
      </c>
      <c r="B3232">
        <v>1</v>
      </c>
      <c r="C3232" t="s">
        <v>78</v>
      </c>
      <c r="D3232" t="s">
        <v>90</v>
      </c>
      <c r="E3232" t="s">
        <v>12459</v>
      </c>
      <c r="F3232" t="s">
        <v>231</v>
      </c>
      <c r="G3232" t="s">
        <v>71</v>
      </c>
      <c r="H3232" t="s">
        <v>136</v>
      </c>
      <c r="I3232" t="s">
        <v>22</v>
      </c>
      <c r="J3232" t="s">
        <v>131</v>
      </c>
      <c r="K3232" t="s">
        <v>12460</v>
      </c>
      <c r="L3232" t="s">
        <v>12461</v>
      </c>
      <c r="M3232">
        <v>4.6891666660000002</v>
      </c>
      <c r="N3232">
        <v>0</v>
      </c>
      <c r="O3232">
        <v>1</v>
      </c>
      <c r="P3232">
        <v>0</v>
      </c>
      <c r="Q3232">
        <v>0</v>
      </c>
      <c r="R3232">
        <v>0</v>
      </c>
      <c r="S3232">
        <v>4.6891670000000003</v>
      </c>
      <c r="T3232">
        <v>0</v>
      </c>
      <c r="U3232">
        <v>0</v>
      </c>
    </row>
    <row r="3233" spans="1:21" x14ac:dyDescent="0.25">
      <c r="A3233" t="s">
        <v>12462</v>
      </c>
      <c r="B3233">
        <v>1</v>
      </c>
      <c r="C3233" t="s">
        <v>78</v>
      </c>
      <c r="D3233" t="s">
        <v>90</v>
      </c>
      <c r="E3233" t="s">
        <v>11022</v>
      </c>
      <c r="F3233" t="s">
        <v>166</v>
      </c>
      <c r="G3233" t="s">
        <v>72</v>
      </c>
      <c r="H3233" t="s">
        <v>136</v>
      </c>
      <c r="I3233" t="s">
        <v>22</v>
      </c>
      <c r="J3233" t="s">
        <v>131</v>
      </c>
      <c r="K3233" t="s">
        <v>12463</v>
      </c>
      <c r="L3233" t="s">
        <v>12464</v>
      </c>
      <c r="M3233">
        <v>0.46055555500000001</v>
      </c>
      <c r="N3233">
        <v>31</v>
      </c>
      <c r="O3233">
        <v>1218</v>
      </c>
      <c r="P3233">
        <v>17</v>
      </c>
      <c r="Q3233">
        <v>207</v>
      </c>
      <c r="R3233">
        <v>14.277222</v>
      </c>
      <c r="S3233">
        <v>560.95666600000004</v>
      </c>
      <c r="T3233">
        <v>7.8294439999999996</v>
      </c>
      <c r="U3233">
        <v>95.334999999999994</v>
      </c>
    </row>
    <row r="3234" spans="1:21" x14ac:dyDescent="0.25">
      <c r="A3234" t="s">
        <v>12465</v>
      </c>
      <c r="B3234">
        <v>1</v>
      </c>
      <c r="C3234" t="s">
        <v>78</v>
      </c>
      <c r="D3234" t="s">
        <v>88</v>
      </c>
      <c r="E3234" t="s">
        <v>12466</v>
      </c>
      <c r="F3234" t="s">
        <v>247</v>
      </c>
      <c r="G3234" t="s">
        <v>71</v>
      </c>
      <c r="H3234" t="s">
        <v>136</v>
      </c>
      <c r="I3234" t="s">
        <v>22</v>
      </c>
      <c r="J3234" t="s">
        <v>221</v>
      </c>
      <c r="K3234" t="s">
        <v>12467</v>
      </c>
      <c r="L3234" t="s">
        <v>12468</v>
      </c>
      <c r="M3234">
        <v>7.4422222219999998</v>
      </c>
      <c r="N3234">
        <v>0</v>
      </c>
      <c r="O3234">
        <v>72</v>
      </c>
      <c r="P3234">
        <v>0</v>
      </c>
      <c r="Q3234">
        <v>0</v>
      </c>
      <c r="R3234">
        <v>0</v>
      </c>
      <c r="S3234">
        <v>535.84</v>
      </c>
      <c r="T3234">
        <v>0</v>
      </c>
      <c r="U3234">
        <v>0</v>
      </c>
    </row>
    <row r="3235" spans="1:21" x14ac:dyDescent="0.25">
      <c r="A3235" t="s">
        <v>12469</v>
      </c>
      <c r="B3235">
        <v>1</v>
      </c>
      <c r="C3235" t="s">
        <v>78</v>
      </c>
      <c r="D3235" t="s">
        <v>90</v>
      </c>
      <c r="E3235" t="s">
        <v>11022</v>
      </c>
      <c r="F3235" t="s">
        <v>166</v>
      </c>
      <c r="G3235" t="s">
        <v>72</v>
      </c>
      <c r="H3235" t="s">
        <v>136</v>
      </c>
      <c r="I3235" t="s">
        <v>22</v>
      </c>
      <c r="J3235" t="s">
        <v>131</v>
      </c>
      <c r="K3235" t="s">
        <v>12470</v>
      </c>
      <c r="L3235" t="s">
        <v>12471</v>
      </c>
      <c r="M3235">
        <v>0.62555555500000004</v>
      </c>
      <c r="N3235">
        <v>31</v>
      </c>
      <c r="O3235">
        <v>1218</v>
      </c>
      <c r="P3235">
        <v>17</v>
      </c>
      <c r="Q3235">
        <v>207</v>
      </c>
      <c r="R3235">
        <v>19.392222</v>
      </c>
      <c r="S3235">
        <v>761.92666599999995</v>
      </c>
      <c r="T3235">
        <v>10.634444</v>
      </c>
      <c r="U3235">
        <v>129.49</v>
      </c>
    </row>
    <row r="3236" spans="1:21" x14ac:dyDescent="0.25">
      <c r="A3236" t="s">
        <v>12472</v>
      </c>
      <c r="B3236">
        <v>1</v>
      </c>
      <c r="C3236" t="s">
        <v>78</v>
      </c>
      <c r="D3236" t="s">
        <v>88</v>
      </c>
      <c r="E3236" t="s">
        <v>12473</v>
      </c>
      <c r="F3236" t="s">
        <v>231</v>
      </c>
      <c r="G3236" t="s">
        <v>71</v>
      </c>
      <c r="H3236" t="s">
        <v>136</v>
      </c>
      <c r="I3236" t="s">
        <v>22</v>
      </c>
      <c r="J3236" t="s">
        <v>131</v>
      </c>
      <c r="K3236" t="s">
        <v>12474</v>
      </c>
      <c r="L3236" t="s">
        <v>12475</v>
      </c>
      <c r="M3236">
        <v>4.9144444439999999</v>
      </c>
      <c r="N3236">
        <v>0</v>
      </c>
      <c r="O3236">
        <v>2</v>
      </c>
      <c r="P3236">
        <v>0</v>
      </c>
      <c r="Q3236">
        <v>0</v>
      </c>
      <c r="R3236">
        <v>0</v>
      </c>
      <c r="S3236">
        <v>9.8288890000000002</v>
      </c>
      <c r="T3236">
        <v>0</v>
      </c>
      <c r="U3236">
        <v>0</v>
      </c>
    </row>
    <row r="3237" spans="1:21" x14ac:dyDescent="0.25">
      <c r="A3237" t="s">
        <v>12476</v>
      </c>
      <c r="B3237">
        <v>1</v>
      </c>
      <c r="C3237" t="s">
        <v>78</v>
      </c>
      <c r="D3237" t="s">
        <v>88</v>
      </c>
      <c r="E3237" t="s">
        <v>12477</v>
      </c>
      <c r="F3237" t="s">
        <v>2201</v>
      </c>
      <c r="G3237" t="s">
        <v>71</v>
      </c>
      <c r="H3237" t="s">
        <v>136</v>
      </c>
      <c r="I3237" t="s">
        <v>22</v>
      </c>
      <c r="J3237" t="s">
        <v>221</v>
      </c>
      <c r="K3237" t="s">
        <v>1733</v>
      </c>
      <c r="L3237" t="s">
        <v>12478</v>
      </c>
      <c r="M3237">
        <v>5.7780555549999999</v>
      </c>
      <c r="N3237">
        <v>0</v>
      </c>
      <c r="O3237">
        <v>357</v>
      </c>
      <c r="P3237">
        <v>0</v>
      </c>
      <c r="Q3237">
        <v>0</v>
      </c>
      <c r="R3237">
        <v>0</v>
      </c>
      <c r="S3237">
        <v>2062.7658329999999</v>
      </c>
      <c r="T3237">
        <v>0</v>
      </c>
      <c r="U3237">
        <v>0</v>
      </c>
    </row>
    <row r="3238" spans="1:21" x14ac:dyDescent="0.25">
      <c r="A3238" t="s">
        <v>12479</v>
      </c>
      <c r="B3238">
        <v>1</v>
      </c>
      <c r="C3238" t="s">
        <v>78</v>
      </c>
      <c r="D3238" t="s">
        <v>88</v>
      </c>
      <c r="E3238" t="s">
        <v>12480</v>
      </c>
      <c r="F3238" t="s">
        <v>2201</v>
      </c>
      <c r="G3238" t="s">
        <v>71</v>
      </c>
      <c r="H3238" t="s">
        <v>136</v>
      </c>
      <c r="I3238" t="s">
        <v>22</v>
      </c>
      <c r="J3238" t="s">
        <v>221</v>
      </c>
      <c r="K3238" t="s">
        <v>12481</v>
      </c>
      <c r="L3238" t="s">
        <v>12482</v>
      </c>
      <c r="M3238">
        <v>5.4883333329999999</v>
      </c>
      <c r="N3238">
        <v>0</v>
      </c>
      <c r="O3238">
        <v>109</v>
      </c>
      <c r="P3238">
        <v>0</v>
      </c>
      <c r="Q3238">
        <v>0</v>
      </c>
      <c r="R3238">
        <v>0</v>
      </c>
      <c r="S3238">
        <v>598.22833300000002</v>
      </c>
      <c r="T3238">
        <v>0</v>
      </c>
      <c r="U3238">
        <v>0</v>
      </c>
    </row>
    <row r="3239" spans="1:21" x14ac:dyDescent="0.25">
      <c r="A3239" t="s">
        <v>12483</v>
      </c>
      <c r="B3239">
        <v>1</v>
      </c>
      <c r="C3239" t="s">
        <v>78</v>
      </c>
      <c r="D3239" t="s">
        <v>88</v>
      </c>
      <c r="E3239" t="s">
        <v>12466</v>
      </c>
      <c r="F3239" t="s">
        <v>247</v>
      </c>
      <c r="G3239" t="s">
        <v>71</v>
      </c>
      <c r="H3239" t="s">
        <v>136</v>
      </c>
      <c r="I3239" t="s">
        <v>22</v>
      </c>
      <c r="J3239" t="s">
        <v>221</v>
      </c>
      <c r="K3239" t="s">
        <v>12484</v>
      </c>
      <c r="L3239" t="s">
        <v>12485</v>
      </c>
      <c r="M3239">
        <v>7.9863888879999996</v>
      </c>
      <c r="N3239">
        <v>0</v>
      </c>
      <c r="O3239">
        <v>72</v>
      </c>
      <c r="P3239">
        <v>0</v>
      </c>
      <c r="Q3239">
        <v>0</v>
      </c>
      <c r="R3239">
        <v>0</v>
      </c>
      <c r="S3239">
        <v>575.02</v>
      </c>
      <c r="T3239">
        <v>0</v>
      </c>
      <c r="U3239">
        <v>0</v>
      </c>
    </row>
    <row r="3240" spans="1:21" x14ac:dyDescent="0.25">
      <c r="A3240" t="s">
        <v>12486</v>
      </c>
      <c r="B3240">
        <v>1</v>
      </c>
      <c r="C3240" t="s">
        <v>78</v>
      </c>
      <c r="D3240" t="s">
        <v>88</v>
      </c>
      <c r="E3240" t="s">
        <v>12487</v>
      </c>
      <c r="F3240" t="s">
        <v>2201</v>
      </c>
      <c r="G3240" t="s">
        <v>71</v>
      </c>
      <c r="H3240" t="s">
        <v>136</v>
      </c>
      <c r="I3240" t="s">
        <v>22</v>
      </c>
      <c r="J3240" t="s">
        <v>221</v>
      </c>
      <c r="K3240" t="s">
        <v>12488</v>
      </c>
      <c r="L3240" t="s">
        <v>12489</v>
      </c>
      <c r="M3240">
        <v>2.108333333</v>
      </c>
      <c r="N3240">
        <v>0</v>
      </c>
      <c r="O3240">
        <v>158</v>
      </c>
      <c r="P3240">
        <v>0</v>
      </c>
      <c r="Q3240">
        <v>0</v>
      </c>
      <c r="R3240">
        <v>0</v>
      </c>
      <c r="S3240">
        <v>333.11666700000001</v>
      </c>
      <c r="T3240">
        <v>0</v>
      </c>
      <c r="U3240">
        <v>0</v>
      </c>
    </row>
    <row r="3241" spans="1:21" x14ac:dyDescent="0.25">
      <c r="A3241" t="s">
        <v>12490</v>
      </c>
      <c r="B3241">
        <v>1</v>
      </c>
      <c r="C3241" t="s">
        <v>78</v>
      </c>
      <c r="D3241" t="s">
        <v>88</v>
      </c>
      <c r="E3241" t="s">
        <v>12491</v>
      </c>
      <c r="F3241" t="s">
        <v>231</v>
      </c>
      <c r="G3241" t="s">
        <v>71</v>
      </c>
      <c r="H3241" t="s">
        <v>136</v>
      </c>
      <c r="I3241" t="s">
        <v>22</v>
      </c>
      <c r="J3241" t="s">
        <v>131</v>
      </c>
      <c r="K3241" t="s">
        <v>12492</v>
      </c>
      <c r="L3241" t="s">
        <v>12493</v>
      </c>
      <c r="M3241">
        <v>3.7925</v>
      </c>
      <c r="N3241">
        <v>0</v>
      </c>
      <c r="O3241">
        <v>1</v>
      </c>
      <c r="P3241">
        <v>0</v>
      </c>
      <c r="Q3241">
        <v>0</v>
      </c>
      <c r="R3241">
        <v>0</v>
      </c>
      <c r="S3241">
        <v>3.7925</v>
      </c>
      <c r="T3241">
        <v>0</v>
      </c>
      <c r="U3241">
        <v>0</v>
      </c>
    </row>
    <row r="3242" spans="1:21" x14ac:dyDescent="0.25">
      <c r="A3242" t="s">
        <v>12494</v>
      </c>
      <c r="B3242">
        <v>1</v>
      </c>
      <c r="C3242" t="s">
        <v>78</v>
      </c>
      <c r="D3242" t="s">
        <v>95</v>
      </c>
      <c r="E3242" t="s">
        <v>12495</v>
      </c>
      <c r="F3242" t="s">
        <v>231</v>
      </c>
      <c r="G3242" t="s">
        <v>71</v>
      </c>
      <c r="H3242" t="s">
        <v>136</v>
      </c>
      <c r="I3242" t="s">
        <v>22</v>
      </c>
      <c r="J3242" t="s">
        <v>131</v>
      </c>
      <c r="K3242" t="s">
        <v>12496</v>
      </c>
      <c r="L3242" t="s">
        <v>12497</v>
      </c>
      <c r="M3242">
        <v>1.486111111</v>
      </c>
      <c r="N3242">
        <v>0</v>
      </c>
      <c r="O3242">
        <v>1</v>
      </c>
      <c r="P3242">
        <v>0</v>
      </c>
      <c r="Q3242">
        <v>0</v>
      </c>
      <c r="R3242">
        <v>0</v>
      </c>
      <c r="S3242">
        <v>1.486111</v>
      </c>
      <c r="T3242">
        <v>0</v>
      </c>
      <c r="U3242">
        <v>0</v>
      </c>
    </row>
    <row r="3243" spans="1:21" x14ac:dyDescent="0.25">
      <c r="A3243" t="s">
        <v>12498</v>
      </c>
      <c r="B3243">
        <v>1</v>
      </c>
      <c r="C3243" t="s">
        <v>78</v>
      </c>
      <c r="D3243" t="s">
        <v>101</v>
      </c>
      <c r="E3243" t="s">
        <v>12499</v>
      </c>
      <c r="F3243" t="s">
        <v>231</v>
      </c>
      <c r="G3243" t="s">
        <v>71</v>
      </c>
      <c r="H3243" t="s">
        <v>136</v>
      </c>
      <c r="I3243" t="s">
        <v>22</v>
      </c>
      <c r="J3243" t="s">
        <v>131</v>
      </c>
      <c r="K3243" t="s">
        <v>12500</v>
      </c>
      <c r="L3243" t="s">
        <v>12501</v>
      </c>
      <c r="M3243">
        <v>0.48944444399999998</v>
      </c>
      <c r="N3243">
        <v>0</v>
      </c>
      <c r="O3243">
        <v>0</v>
      </c>
      <c r="P3243">
        <v>0</v>
      </c>
      <c r="Q3243">
        <v>1</v>
      </c>
      <c r="R3243">
        <v>0</v>
      </c>
      <c r="S3243">
        <v>0</v>
      </c>
      <c r="T3243">
        <v>0</v>
      </c>
      <c r="U3243">
        <v>0.48944399999999999</v>
      </c>
    </row>
    <row r="3244" spans="1:21" x14ac:dyDescent="0.25">
      <c r="A3244" t="s">
        <v>12502</v>
      </c>
      <c r="B3244">
        <v>1</v>
      </c>
      <c r="C3244" t="s">
        <v>78</v>
      </c>
      <c r="D3244" t="s">
        <v>81</v>
      </c>
      <c r="E3244" t="s">
        <v>12503</v>
      </c>
      <c r="F3244" t="s">
        <v>313</v>
      </c>
      <c r="G3244" t="s">
        <v>71</v>
      </c>
      <c r="H3244" t="s">
        <v>136</v>
      </c>
      <c r="I3244" t="s">
        <v>22</v>
      </c>
      <c r="J3244" t="s">
        <v>131</v>
      </c>
      <c r="K3244" t="s">
        <v>12504</v>
      </c>
      <c r="L3244" t="s">
        <v>12505</v>
      </c>
      <c r="M3244">
        <v>1.1063888879999999</v>
      </c>
      <c r="N3244">
        <v>0</v>
      </c>
      <c r="O3244">
        <v>2</v>
      </c>
      <c r="P3244">
        <v>0</v>
      </c>
      <c r="Q3244">
        <v>0</v>
      </c>
      <c r="R3244">
        <v>0</v>
      </c>
      <c r="S3244">
        <v>2.2127780000000001</v>
      </c>
      <c r="T3244">
        <v>0</v>
      </c>
      <c r="U3244">
        <v>0</v>
      </c>
    </row>
    <row r="3245" spans="1:21" x14ac:dyDescent="0.25">
      <c r="A3245" t="s">
        <v>12506</v>
      </c>
      <c r="B3245">
        <v>1</v>
      </c>
      <c r="C3245" t="s">
        <v>78</v>
      </c>
      <c r="D3245" t="s">
        <v>89</v>
      </c>
      <c r="E3245" t="s">
        <v>12507</v>
      </c>
      <c r="F3245" t="s">
        <v>780</v>
      </c>
      <c r="G3245" t="s">
        <v>71</v>
      </c>
      <c r="H3245" t="s">
        <v>136</v>
      </c>
      <c r="I3245" t="s">
        <v>22</v>
      </c>
      <c r="J3245" t="s">
        <v>131</v>
      </c>
      <c r="K3245" t="s">
        <v>12508</v>
      </c>
      <c r="L3245" t="s">
        <v>12509</v>
      </c>
      <c r="M3245">
        <v>2.1861111110000002</v>
      </c>
      <c r="N3245">
        <v>0</v>
      </c>
      <c r="O3245">
        <v>97</v>
      </c>
      <c r="P3245">
        <v>0</v>
      </c>
      <c r="Q3245">
        <v>0</v>
      </c>
      <c r="R3245">
        <v>0</v>
      </c>
      <c r="S3245">
        <v>212.05277799999999</v>
      </c>
      <c r="T3245">
        <v>0</v>
      </c>
      <c r="U3245">
        <v>0</v>
      </c>
    </row>
    <row r="3246" spans="1:21" x14ac:dyDescent="0.25">
      <c r="A3246" t="s">
        <v>12510</v>
      </c>
      <c r="B3246">
        <v>1</v>
      </c>
      <c r="C3246" t="s">
        <v>78</v>
      </c>
      <c r="D3246" t="s">
        <v>125</v>
      </c>
      <c r="E3246" t="s">
        <v>12511</v>
      </c>
      <c r="F3246" t="s">
        <v>296</v>
      </c>
      <c r="G3246" t="s">
        <v>71</v>
      </c>
      <c r="H3246" t="s">
        <v>136</v>
      </c>
      <c r="I3246" t="s">
        <v>22</v>
      </c>
      <c r="J3246" t="s">
        <v>221</v>
      </c>
      <c r="K3246" t="s">
        <v>12512</v>
      </c>
      <c r="L3246" t="s">
        <v>12513</v>
      </c>
      <c r="M3246">
        <v>4.8574999999999999</v>
      </c>
      <c r="N3246">
        <v>0</v>
      </c>
      <c r="O3246">
        <v>159</v>
      </c>
      <c r="P3246">
        <v>0</v>
      </c>
      <c r="Q3246">
        <v>0</v>
      </c>
      <c r="R3246">
        <v>0</v>
      </c>
      <c r="S3246">
        <v>772.34249999999997</v>
      </c>
      <c r="T3246">
        <v>0</v>
      </c>
      <c r="U3246">
        <v>0</v>
      </c>
    </row>
    <row r="3247" spans="1:21" x14ac:dyDescent="0.25">
      <c r="A3247" t="s">
        <v>12514</v>
      </c>
      <c r="B3247">
        <v>1</v>
      </c>
      <c r="C3247" t="s">
        <v>79</v>
      </c>
      <c r="D3247" t="s">
        <v>124</v>
      </c>
      <c r="E3247" t="s">
        <v>12515</v>
      </c>
      <c r="F3247" t="s">
        <v>847</v>
      </c>
      <c r="G3247" t="s">
        <v>71</v>
      </c>
      <c r="H3247" t="s">
        <v>136</v>
      </c>
      <c r="I3247" t="s">
        <v>22</v>
      </c>
      <c r="J3247" t="s">
        <v>131</v>
      </c>
      <c r="K3247" t="s">
        <v>12516</v>
      </c>
      <c r="L3247" t="s">
        <v>12517</v>
      </c>
      <c r="M3247">
        <v>1.3661111109999999</v>
      </c>
      <c r="N3247">
        <v>0</v>
      </c>
      <c r="O3247">
        <v>22</v>
      </c>
      <c r="P3247">
        <v>0</v>
      </c>
      <c r="Q3247">
        <v>0</v>
      </c>
      <c r="R3247">
        <v>0</v>
      </c>
      <c r="S3247">
        <v>30.054444</v>
      </c>
      <c r="T3247">
        <v>0</v>
      </c>
      <c r="U3247">
        <v>0</v>
      </c>
    </row>
    <row r="3248" spans="1:21" x14ac:dyDescent="0.25">
      <c r="A3248" t="s">
        <v>12518</v>
      </c>
      <c r="B3248">
        <v>1</v>
      </c>
      <c r="C3248" t="s">
        <v>79</v>
      </c>
      <c r="D3248" t="s">
        <v>124</v>
      </c>
      <c r="E3248" t="s">
        <v>12519</v>
      </c>
      <c r="F3248" t="s">
        <v>313</v>
      </c>
      <c r="G3248" t="s">
        <v>71</v>
      </c>
      <c r="H3248" t="s">
        <v>136</v>
      </c>
      <c r="I3248" t="s">
        <v>22</v>
      </c>
      <c r="J3248" t="s">
        <v>131</v>
      </c>
      <c r="K3248" t="s">
        <v>12520</v>
      </c>
      <c r="L3248" t="s">
        <v>12521</v>
      </c>
      <c r="M3248">
        <v>1.4327777770000001</v>
      </c>
      <c r="N3248">
        <v>0</v>
      </c>
      <c r="O3248">
        <v>27</v>
      </c>
      <c r="P3248">
        <v>0</v>
      </c>
      <c r="Q3248">
        <v>0</v>
      </c>
      <c r="R3248">
        <v>0</v>
      </c>
      <c r="S3248">
        <v>38.685000000000002</v>
      </c>
      <c r="T3248">
        <v>0</v>
      </c>
      <c r="U3248">
        <v>0</v>
      </c>
    </row>
    <row r="3249" spans="1:21" x14ac:dyDescent="0.25">
      <c r="A3249" t="s">
        <v>12522</v>
      </c>
      <c r="B3249">
        <v>1</v>
      </c>
      <c r="C3249" t="s">
        <v>79</v>
      </c>
      <c r="D3249" t="s">
        <v>124</v>
      </c>
      <c r="E3249" t="s">
        <v>10625</v>
      </c>
      <c r="F3249" t="s">
        <v>847</v>
      </c>
      <c r="G3249" t="s">
        <v>71</v>
      </c>
      <c r="H3249" t="s">
        <v>136</v>
      </c>
      <c r="I3249" t="s">
        <v>22</v>
      </c>
      <c r="J3249" t="s">
        <v>131</v>
      </c>
      <c r="K3249" t="s">
        <v>12523</v>
      </c>
      <c r="L3249" t="s">
        <v>12524</v>
      </c>
      <c r="M3249">
        <v>1.1486111109999999</v>
      </c>
      <c r="N3249">
        <v>0</v>
      </c>
      <c r="O3249">
        <v>6</v>
      </c>
      <c r="P3249">
        <v>0</v>
      </c>
      <c r="Q3249">
        <v>0</v>
      </c>
      <c r="R3249">
        <v>0</v>
      </c>
      <c r="S3249">
        <v>6.891667</v>
      </c>
      <c r="T3249">
        <v>0</v>
      </c>
      <c r="U3249">
        <v>0</v>
      </c>
    </row>
    <row r="3250" spans="1:21" x14ac:dyDescent="0.25">
      <c r="A3250" t="s">
        <v>12525</v>
      </c>
      <c r="B3250">
        <v>1</v>
      </c>
      <c r="C3250" t="s">
        <v>79</v>
      </c>
      <c r="D3250" t="s">
        <v>124</v>
      </c>
      <c r="E3250" t="s">
        <v>12526</v>
      </c>
      <c r="F3250" t="s">
        <v>362</v>
      </c>
      <c r="G3250" t="s">
        <v>71</v>
      </c>
      <c r="H3250" t="s">
        <v>136</v>
      </c>
      <c r="I3250" t="s">
        <v>22</v>
      </c>
      <c r="J3250" t="s">
        <v>131</v>
      </c>
      <c r="K3250" t="s">
        <v>12527</v>
      </c>
      <c r="L3250" t="s">
        <v>12528</v>
      </c>
      <c r="M3250">
        <v>3.9497222220000001</v>
      </c>
      <c r="N3250">
        <v>0</v>
      </c>
      <c r="O3250">
        <v>0</v>
      </c>
      <c r="P3250">
        <v>0</v>
      </c>
      <c r="Q3250">
        <v>8</v>
      </c>
      <c r="R3250">
        <v>0</v>
      </c>
      <c r="S3250">
        <v>0</v>
      </c>
      <c r="T3250">
        <v>0</v>
      </c>
      <c r="U3250">
        <v>31.597778000000002</v>
      </c>
    </row>
    <row r="3251" spans="1:21" x14ac:dyDescent="0.25">
      <c r="A3251" t="s">
        <v>12529</v>
      </c>
      <c r="B3251">
        <v>1</v>
      </c>
      <c r="C3251" t="s">
        <v>79</v>
      </c>
      <c r="D3251" t="s">
        <v>124</v>
      </c>
      <c r="E3251" t="s">
        <v>12530</v>
      </c>
      <c r="F3251" t="s">
        <v>231</v>
      </c>
      <c r="G3251" t="s">
        <v>71</v>
      </c>
      <c r="H3251" t="s">
        <v>136</v>
      </c>
      <c r="I3251" t="s">
        <v>22</v>
      </c>
      <c r="J3251" t="s">
        <v>131</v>
      </c>
      <c r="K3251" t="s">
        <v>12531</v>
      </c>
      <c r="L3251" t="s">
        <v>12532</v>
      </c>
      <c r="M3251">
        <v>3.0444444439999998</v>
      </c>
      <c r="N3251">
        <v>0</v>
      </c>
      <c r="O3251">
        <v>6</v>
      </c>
      <c r="P3251">
        <v>0</v>
      </c>
      <c r="Q3251">
        <v>0</v>
      </c>
      <c r="R3251">
        <v>0</v>
      </c>
      <c r="S3251">
        <v>18.266667000000002</v>
      </c>
      <c r="T3251">
        <v>0</v>
      </c>
      <c r="U3251">
        <v>0</v>
      </c>
    </row>
    <row r="3252" spans="1:21" x14ac:dyDescent="0.25">
      <c r="A3252" t="s">
        <v>12533</v>
      </c>
      <c r="B3252">
        <v>1</v>
      </c>
      <c r="C3252" t="s">
        <v>79</v>
      </c>
      <c r="D3252" t="s">
        <v>124</v>
      </c>
      <c r="E3252" t="s">
        <v>10571</v>
      </c>
      <c r="F3252" t="s">
        <v>362</v>
      </c>
      <c r="G3252" t="s">
        <v>71</v>
      </c>
      <c r="H3252" t="s">
        <v>136</v>
      </c>
      <c r="I3252" t="s">
        <v>22</v>
      </c>
      <c r="J3252" t="s">
        <v>131</v>
      </c>
      <c r="K3252" t="s">
        <v>12534</v>
      </c>
      <c r="L3252" t="s">
        <v>12535</v>
      </c>
      <c r="M3252">
        <v>5.9058333330000004</v>
      </c>
      <c r="N3252">
        <v>0</v>
      </c>
      <c r="O3252">
        <v>289</v>
      </c>
      <c r="P3252">
        <v>0</v>
      </c>
      <c r="Q3252">
        <v>0</v>
      </c>
      <c r="R3252">
        <v>0</v>
      </c>
      <c r="S3252">
        <v>1706.7858329999999</v>
      </c>
      <c r="T3252">
        <v>0</v>
      </c>
      <c r="U3252">
        <v>0</v>
      </c>
    </row>
    <row r="3253" spans="1:21" x14ac:dyDescent="0.25">
      <c r="A3253" t="s">
        <v>12536</v>
      </c>
      <c r="B3253">
        <v>1</v>
      </c>
      <c r="C3253" t="s">
        <v>78</v>
      </c>
      <c r="D3253" t="s">
        <v>94</v>
      </c>
      <c r="E3253" t="s">
        <v>12537</v>
      </c>
      <c r="F3253" t="s">
        <v>847</v>
      </c>
      <c r="G3253" t="s">
        <v>71</v>
      </c>
      <c r="H3253" t="s">
        <v>136</v>
      </c>
      <c r="I3253" t="s">
        <v>22</v>
      </c>
      <c r="J3253" t="s">
        <v>131</v>
      </c>
      <c r="K3253" t="s">
        <v>12538</v>
      </c>
      <c r="L3253" t="s">
        <v>12539</v>
      </c>
      <c r="M3253">
        <v>6.3655555550000003</v>
      </c>
      <c r="N3253">
        <v>0</v>
      </c>
      <c r="O3253">
        <v>1</v>
      </c>
      <c r="P3253">
        <v>0</v>
      </c>
      <c r="Q3253">
        <v>0</v>
      </c>
      <c r="R3253">
        <v>0</v>
      </c>
      <c r="S3253">
        <v>6.3655559999999998</v>
      </c>
      <c r="T3253">
        <v>0</v>
      </c>
      <c r="U3253">
        <v>0</v>
      </c>
    </row>
    <row r="3254" spans="1:21" x14ac:dyDescent="0.25">
      <c r="A3254" t="s">
        <v>12540</v>
      </c>
      <c r="B3254">
        <v>1</v>
      </c>
      <c r="C3254" t="s">
        <v>79</v>
      </c>
      <c r="D3254" t="s">
        <v>124</v>
      </c>
      <c r="E3254" t="s">
        <v>12541</v>
      </c>
      <c r="F3254" t="s">
        <v>247</v>
      </c>
      <c r="G3254" t="s">
        <v>71</v>
      </c>
      <c r="H3254" t="s">
        <v>136</v>
      </c>
      <c r="I3254" t="s">
        <v>22</v>
      </c>
      <c r="J3254" t="s">
        <v>221</v>
      </c>
      <c r="K3254" t="s">
        <v>12542</v>
      </c>
      <c r="L3254" t="s">
        <v>12543</v>
      </c>
      <c r="M3254">
        <v>4.6736111109999996</v>
      </c>
      <c r="N3254">
        <v>0</v>
      </c>
      <c r="O3254">
        <v>1</v>
      </c>
      <c r="P3254">
        <v>0</v>
      </c>
      <c r="Q3254">
        <v>0</v>
      </c>
      <c r="R3254">
        <v>0</v>
      </c>
      <c r="S3254">
        <v>4.6736110000000002</v>
      </c>
      <c r="T3254">
        <v>0</v>
      </c>
      <c r="U3254">
        <v>0</v>
      </c>
    </row>
    <row r="3255" spans="1:21" x14ac:dyDescent="0.25">
      <c r="A3255" t="s">
        <v>12544</v>
      </c>
      <c r="B3255">
        <v>1</v>
      </c>
      <c r="C3255" t="s">
        <v>78</v>
      </c>
      <c r="D3255" t="s">
        <v>89</v>
      </c>
      <c r="E3255" t="s">
        <v>12545</v>
      </c>
      <c r="F3255" t="s">
        <v>1685</v>
      </c>
      <c r="G3255" t="s">
        <v>71</v>
      </c>
      <c r="H3255" t="s">
        <v>136</v>
      </c>
      <c r="I3255" t="s">
        <v>22</v>
      </c>
      <c r="J3255" t="s">
        <v>131</v>
      </c>
      <c r="K3255" t="s">
        <v>12546</v>
      </c>
      <c r="L3255" t="s">
        <v>12547</v>
      </c>
      <c r="M3255">
        <v>0.59638888800000001</v>
      </c>
      <c r="N3255">
        <v>0</v>
      </c>
      <c r="O3255">
        <v>34</v>
      </c>
      <c r="P3255">
        <v>0</v>
      </c>
      <c r="Q3255">
        <v>0</v>
      </c>
      <c r="R3255">
        <v>0</v>
      </c>
      <c r="S3255">
        <v>20.277221999999998</v>
      </c>
      <c r="T3255">
        <v>0</v>
      </c>
      <c r="U3255">
        <v>0</v>
      </c>
    </row>
    <row r="3256" spans="1:21" x14ac:dyDescent="0.25">
      <c r="A3256" t="s">
        <v>12548</v>
      </c>
      <c r="B3256">
        <v>1</v>
      </c>
      <c r="C3256" t="s">
        <v>78</v>
      </c>
      <c r="D3256" t="s">
        <v>89</v>
      </c>
      <c r="E3256" t="s">
        <v>12545</v>
      </c>
      <c r="F3256" t="s">
        <v>247</v>
      </c>
      <c r="G3256" t="s">
        <v>71</v>
      </c>
      <c r="H3256" t="s">
        <v>136</v>
      </c>
      <c r="I3256" t="s">
        <v>22</v>
      </c>
      <c r="J3256" t="s">
        <v>221</v>
      </c>
      <c r="K3256" t="s">
        <v>12549</v>
      </c>
      <c r="L3256" t="s">
        <v>12550</v>
      </c>
      <c r="M3256">
        <v>9.6317119439999992</v>
      </c>
      <c r="N3256">
        <v>0</v>
      </c>
      <c r="O3256">
        <v>34</v>
      </c>
      <c r="P3256">
        <v>0</v>
      </c>
      <c r="Q3256">
        <v>0</v>
      </c>
      <c r="R3256">
        <v>0</v>
      </c>
      <c r="S3256">
        <v>327.478206</v>
      </c>
      <c r="T3256">
        <v>0</v>
      </c>
      <c r="U3256">
        <v>0</v>
      </c>
    </row>
    <row r="3257" spans="1:21" x14ac:dyDescent="0.25">
      <c r="A3257" t="s">
        <v>12551</v>
      </c>
      <c r="B3257">
        <v>1</v>
      </c>
      <c r="C3257" t="s">
        <v>78</v>
      </c>
      <c r="D3257" t="s">
        <v>90</v>
      </c>
      <c r="E3257" t="s">
        <v>12552</v>
      </c>
      <c r="F3257" t="s">
        <v>231</v>
      </c>
      <c r="G3257" t="s">
        <v>71</v>
      </c>
      <c r="H3257" t="s">
        <v>136</v>
      </c>
      <c r="I3257" t="s">
        <v>22</v>
      </c>
      <c r="J3257" t="s">
        <v>131</v>
      </c>
      <c r="K3257" t="s">
        <v>12553</v>
      </c>
      <c r="L3257" t="s">
        <v>12554</v>
      </c>
      <c r="M3257">
        <v>1.842222222</v>
      </c>
      <c r="N3257">
        <v>0</v>
      </c>
      <c r="O3257">
        <v>1</v>
      </c>
      <c r="P3257">
        <v>0</v>
      </c>
      <c r="Q3257">
        <v>0</v>
      </c>
      <c r="R3257">
        <v>0</v>
      </c>
      <c r="S3257">
        <v>1.842222</v>
      </c>
      <c r="T3257">
        <v>0</v>
      </c>
      <c r="U3257">
        <v>0</v>
      </c>
    </row>
    <row r="3258" spans="1:21" x14ac:dyDescent="0.25">
      <c r="A3258" t="s">
        <v>12555</v>
      </c>
      <c r="B3258">
        <v>1</v>
      </c>
      <c r="C3258" t="s">
        <v>79</v>
      </c>
      <c r="D3258" t="s">
        <v>108</v>
      </c>
      <c r="E3258" t="s">
        <v>12556</v>
      </c>
      <c r="F3258" t="s">
        <v>231</v>
      </c>
      <c r="G3258" t="s">
        <v>71</v>
      </c>
      <c r="H3258" t="s">
        <v>136</v>
      </c>
      <c r="I3258" t="s">
        <v>22</v>
      </c>
      <c r="J3258" t="s">
        <v>131</v>
      </c>
      <c r="K3258" t="s">
        <v>12557</v>
      </c>
      <c r="L3258" t="s">
        <v>12558</v>
      </c>
      <c r="M3258">
        <v>1.3138888879999999</v>
      </c>
      <c r="N3258">
        <v>0</v>
      </c>
      <c r="O3258">
        <v>1</v>
      </c>
      <c r="P3258">
        <v>0</v>
      </c>
      <c r="Q3258">
        <v>0</v>
      </c>
      <c r="R3258">
        <v>0</v>
      </c>
      <c r="S3258">
        <v>1.3138890000000001</v>
      </c>
      <c r="T3258">
        <v>0</v>
      </c>
      <c r="U3258">
        <v>0</v>
      </c>
    </row>
    <row r="3259" spans="1:21" x14ac:dyDescent="0.25">
      <c r="A3259" t="s">
        <v>12559</v>
      </c>
      <c r="B3259">
        <v>1</v>
      </c>
      <c r="C3259" t="s">
        <v>78</v>
      </c>
      <c r="D3259" t="s">
        <v>95</v>
      </c>
      <c r="E3259" t="s">
        <v>12560</v>
      </c>
      <c r="F3259" t="s">
        <v>313</v>
      </c>
      <c r="G3259" t="s">
        <v>71</v>
      </c>
      <c r="H3259" t="s">
        <v>136</v>
      </c>
      <c r="I3259" t="s">
        <v>22</v>
      </c>
      <c r="J3259" t="s">
        <v>131</v>
      </c>
      <c r="K3259" t="s">
        <v>12561</v>
      </c>
      <c r="L3259" t="s">
        <v>12562</v>
      </c>
      <c r="M3259">
        <v>1.4130555549999999</v>
      </c>
      <c r="N3259">
        <v>0</v>
      </c>
      <c r="O3259">
        <v>0</v>
      </c>
      <c r="P3259">
        <v>0</v>
      </c>
      <c r="Q3259">
        <v>82</v>
      </c>
      <c r="R3259">
        <v>0</v>
      </c>
      <c r="S3259">
        <v>0</v>
      </c>
      <c r="T3259">
        <v>0</v>
      </c>
      <c r="U3259">
        <v>115.87055599999999</v>
      </c>
    </row>
    <row r="3260" spans="1:21" x14ac:dyDescent="0.25">
      <c r="A3260" t="s">
        <v>12563</v>
      </c>
      <c r="B3260">
        <v>1</v>
      </c>
      <c r="C3260" t="s">
        <v>78</v>
      </c>
      <c r="D3260" t="s">
        <v>95</v>
      </c>
      <c r="E3260" t="s">
        <v>12564</v>
      </c>
      <c r="F3260" t="s">
        <v>247</v>
      </c>
      <c r="G3260" t="s">
        <v>71</v>
      </c>
      <c r="H3260" t="s">
        <v>136</v>
      </c>
      <c r="I3260" t="s">
        <v>22</v>
      </c>
      <c r="J3260" t="s">
        <v>221</v>
      </c>
      <c r="K3260" t="s">
        <v>12565</v>
      </c>
      <c r="L3260" t="s">
        <v>12566</v>
      </c>
      <c r="M3260">
        <v>8.2094444440000007</v>
      </c>
      <c r="N3260">
        <v>0</v>
      </c>
      <c r="O3260">
        <v>0</v>
      </c>
      <c r="P3260">
        <v>0</v>
      </c>
      <c r="Q3260">
        <v>176</v>
      </c>
      <c r="R3260">
        <v>0</v>
      </c>
      <c r="S3260">
        <v>0</v>
      </c>
      <c r="T3260">
        <v>0</v>
      </c>
      <c r="U3260">
        <v>1444.862222</v>
      </c>
    </row>
    <row r="3261" spans="1:21" x14ac:dyDescent="0.25">
      <c r="A3261" t="s">
        <v>12567</v>
      </c>
      <c r="B3261">
        <v>1</v>
      </c>
      <c r="C3261" t="s">
        <v>78</v>
      </c>
      <c r="D3261" t="s">
        <v>85</v>
      </c>
      <c r="E3261" t="s">
        <v>12568</v>
      </c>
      <c r="F3261" t="s">
        <v>247</v>
      </c>
      <c r="G3261" t="s">
        <v>71</v>
      </c>
      <c r="H3261" t="s">
        <v>136</v>
      </c>
      <c r="I3261" t="s">
        <v>22</v>
      </c>
      <c r="J3261" t="s">
        <v>221</v>
      </c>
      <c r="K3261" t="s">
        <v>12569</v>
      </c>
      <c r="L3261" t="s">
        <v>12570</v>
      </c>
      <c r="M3261">
        <v>7.5077730550000004</v>
      </c>
      <c r="N3261">
        <v>0</v>
      </c>
      <c r="O3261">
        <v>402</v>
      </c>
      <c r="P3261">
        <v>0</v>
      </c>
      <c r="Q3261">
        <v>0</v>
      </c>
      <c r="R3261">
        <v>0</v>
      </c>
      <c r="S3261">
        <v>3018.1247680000001</v>
      </c>
      <c r="T3261">
        <v>0</v>
      </c>
      <c r="U3261">
        <v>0</v>
      </c>
    </row>
    <row r="3262" spans="1:21" x14ac:dyDescent="0.25">
      <c r="A3262" t="s">
        <v>12571</v>
      </c>
      <c r="B3262">
        <v>1</v>
      </c>
      <c r="C3262" t="s">
        <v>78</v>
      </c>
      <c r="D3262" t="s">
        <v>90</v>
      </c>
      <c r="E3262" t="s">
        <v>12572</v>
      </c>
      <c r="F3262" t="s">
        <v>231</v>
      </c>
      <c r="G3262" t="s">
        <v>71</v>
      </c>
      <c r="H3262" t="s">
        <v>136</v>
      </c>
      <c r="I3262" t="s">
        <v>22</v>
      </c>
      <c r="J3262" t="s">
        <v>131</v>
      </c>
      <c r="K3262" t="s">
        <v>12573</v>
      </c>
      <c r="L3262" t="s">
        <v>12574</v>
      </c>
      <c r="M3262">
        <v>0.93805555500000004</v>
      </c>
      <c r="N3262">
        <v>0</v>
      </c>
      <c r="O3262">
        <v>1</v>
      </c>
      <c r="P3262">
        <v>0</v>
      </c>
      <c r="Q3262">
        <v>0</v>
      </c>
      <c r="R3262">
        <v>0</v>
      </c>
      <c r="S3262">
        <v>0.938056</v>
      </c>
      <c r="T3262">
        <v>0</v>
      </c>
      <c r="U3262">
        <v>0</v>
      </c>
    </row>
    <row r="3263" spans="1:21" x14ac:dyDescent="0.25">
      <c r="A3263" t="s">
        <v>12575</v>
      </c>
      <c r="B3263">
        <v>1</v>
      </c>
      <c r="C3263" t="s">
        <v>78</v>
      </c>
      <c r="D3263" t="s">
        <v>95</v>
      </c>
      <c r="E3263" t="s">
        <v>12576</v>
      </c>
      <c r="F3263" t="s">
        <v>247</v>
      </c>
      <c r="G3263" t="s">
        <v>72</v>
      </c>
      <c r="H3263" t="s">
        <v>136</v>
      </c>
      <c r="I3263" t="s">
        <v>22</v>
      </c>
      <c r="J3263" t="s">
        <v>221</v>
      </c>
      <c r="K3263" t="s">
        <v>12577</v>
      </c>
      <c r="L3263" t="s">
        <v>12578</v>
      </c>
      <c r="M3263">
        <v>9.4022222220000007</v>
      </c>
      <c r="N3263">
        <v>0</v>
      </c>
      <c r="O3263">
        <v>0</v>
      </c>
      <c r="P3263">
        <v>0</v>
      </c>
      <c r="Q3263">
        <v>333</v>
      </c>
      <c r="R3263">
        <v>0</v>
      </c>
      <c r="S3263">
        <v>0</v>
      </c>
      <c r="T3263">
        <v>0</v>
      </c>
      <c r="U3263">
        <v>3130.94</v>
      </c>
    </row>
    <row r="3264" spans="1:21" x14ac:dyDescent="0.25">
      <c r="A3264" t="s">
        <v>12579</v>
      </c>
      <c r="B3264">
        <v>1</v>
      </c>
      <c r="C3264" t="s">
        <v>78</v>
      </c>
      <c r="D3264" t="s">
        <v>95</v>
      </c>
      <c r="E3264" t="s">
        <v>12576</v>
      </c>
      <c r="F3264" t="s">
        <v>247</v>
      </c>
      <c r="G3264" t="s">
        <v>72</v>
      </c>
      <c r="H3264" t="s">
        <v>136</v>
      </c>
      <c r="I3264" t="s">
        <v>22</v>
      </c>
      <c r="J3264" t="s">
        <v>221</v>
      </c>
      <c r="K3264" t="s">
        <v>12580</v>
      </c>
      <c r="L3264" t="s">
        <v>12581</v>
      </c>
      <c r="M3264">
        <v>7.7436111109999999</v>
      </c>
      <c r="N3264">
        <v>0</v>
      </c>
      <c r="O3264">
        <v>0</v>
      </c>
      <c r="P3264">
        <v>0</v>
      </c>
      <c r="Q3264">
        <v>333</v>
      </c>
      <c r="R3264">
        <v>0</v>
      </c>
      <c r="S3264">
        <v>0</v>
      </c>
      <c r="T3264">
        <v>0</v>
      </c>
      <c r="U3264">
        <v>2578.6224999999999</v>
      </c>
    </row>
    <row r="3265" spans="1:21" x14ac:dyDescent="0.25">
      <c r="A3265" t="s">
        <v>12582</v>
      </c>
      <c r="B3265">
        <v>1</v>
      </c>
      <c r="C3265" t="s">
        <v>78</v>
      </c>
      <c r="D3265" t="s">
        <v>94</v>
      </c>
      <c r="E3265" t="s">
        <v>12583</v>
      </c>
      <c r="F3265" t="s">
        <v>226</v>
      </c>
      <c r="G3265" t="s">
        <v>72</v>
      </c>
      <c r="H3265" t="s">
        <v>136</v>
      </c>
      <c r="I3265" t="s">
        <v>22</v>
      </c>
      <c r="J3265" t="s">
        <v>131</v>
      </c>
      <c r="K3265" t="s">
        <v>11322</v>
      </c>
      <c r="L3265" t="s">
        <v>12584</v>
      </c>
      <c r="M3265">
        <v>0.93444444400000004</v>
      </c>
      <c r="N3265">
        <v>0</v>
      </c>
      <c r="O3265">
        <v>220</v>
      </c>
      <c r="P3265">
        <v>0</v>
      </c>
      <c r="Q3265">
        <v>0</v>
      </c>
      <c r="R3265">
        <v>0</v>
      </c>
      <c r="S3265">
        <v>205.577778</v>
      </c>
      <c r="T3265">
        <v>0</v>
      </c>
      <c r="U3265">
        <v>0</v>
      </c>
    </row>
    <row r="3266" spans="1:21" x14ac:dyDescent="0.25">
      <c r="A3266" t="s">
        <v>12585</v>
      </c>
      <c r="B3266">
        <v>1</v>
      </c>
      <c r="C3266" t="s">
        <v>78</v>
      </c>
      <c r="D3266" t="s">
        <v>90</v>
      </c>
      <c r="E3266" t="s">
        <v>12586</v>
      </c>
      <c r="F3266" t="s">
        <v>231</v>
      </c>
      <c r="G3266" t="s">
        <v>71</v>
      </c>
      <c r="H3266" t="s">
        <v>136</v>
      </c>
      <c r="I3266" t="s">
        <v>22</v>
      </c>
      <c r="J3266" t="s">
        <v>131</v>
      </c>
      <c r="K3266" t="s">
        <v>12587</v>
      </c>
      <c r="L3266" t="s">
        <v>12588</v>
      </c>
      <c r="M3266">
        <v>4.3663888880000004</v>
      </c>
      <c r="N3266">
        <v>0</v>
      </c>
      <c r="O3266">
        <v>1</v>
      </c>
      <c r="P3266">
        <v>0</v>
      </c>
      <c r="Q3266">
        <v>0</v>
      </c>
      <c r="R3266">
        <v>0</v>
      </c>
      <c r="S3266">
        <v>4.3663889999999999</v>
      </c>
      <c r="T3266">
        <v>0</v>
      </c>
      <c r="U3266">
        <v>0</v>
      </c>
    </row>
    <row r="3267" spans="1:21" x14ac:dyDescent="0.25">
      <c r="A3267" t="s">
        <v>12589</v>
      </c>
      <c r="B3267">
        <v>1</v>
      </c>
      <c r="C3267" t="s">
        <v>78</v>
      </c>
      <c r="D3267" t="s">
        <v>94</v>
      </c>
      <c r="E3267" t="s">
        <v>12590</v>
      </c>
      <c r="F3267" t="s">
        <v>231</v>
      </c>
      <c r="G3267" t="s">
        <v>71</v>
      </c>
      <c r="H3267" t="s">
        <v>136</v>
      </c>
      <c r="I3267" t="s">
        <v>22</v>
      </c>
      <c r="J3267" t="s">
        <v>131</v>
      </c>
      <c r="K3267" t="s">
        <v>12591</v>
      </c>
      <c r="L3267" t="s">
        <v>12592</v>
      </c>
      <c r="M3267">
        <v>1.2861111110000001</v>
      </c>
      <c r="N3267">
        <v>0</v>
      </c>
      <c r="O3267">
        <v>2</v>
      </c>
      <c r="P3267">
        <v>0</v>
      </c>
      <c r="Q3267">
        <v>0</v>
      </c>
      <c r="R3267">
        <v>0</v>
      </c>
      <c r="S3267">
        <v>2.572222</v>
      </c>
      <c r="T3267">
        <v>0</v>
      </c>
      <c r="U3267">
        <v>0</v>
      </c>
    </row>
    <row r="3268" spans="1:21" x14ac:dyDescent="0.25">
      <c r="A3268" t="s">
        <v>12593</v>
      </c>
      <c r="B3268">
        <v>1</v>
      </c>
      <c r="C3268" t="s">
        <v>78</v>
      </c>
      <c r="D3268" t="s">
        <v>94</v>
      </c>
      <c r="E3268" t="s">
        <v>12594</v>
      </c>
      <c r="F3268" t="s">
        <v>231</v>
      </c>
      <c r="G3268" t="s">
        <v>71</v>
      </c>
      <c r="H3268" t="s">
        <v>136</v>
      </c>
      <c r="I3268" t="s">
        <v>22</v>
      </c>
      <c r="J3268" t="s">
        <v>131</v>
      </c>
      <c r="K3268" t="s">
        <v>12595</v>
      </c>
      <c r="L3268" t="s">
        <v>12596</v>
      </c>
      <c r="M3268">
        <v>2.605555555</v>
      </c>
      <c r="N3268">
        <v>0</v>
      </c>
      <c r="O3268">
        <v>1</v>
      </c>
      <c r="P3268">
        <v>0</v>
      </c>
      <c r="Q3268">
        <v>0</v>
      </c>
      <c r="R3268">
        <v>0</v>
      </c>
      <c r="S3268">
        <v>2.605556</v>
      </c>
      <c r="T3268">
        <v>0</v>
      </c>
      <c r="U3268">
        <v>0</v>
      </c>
    </row>
    <row r="3269" spans="1:21" x14ac:dyDescent="0.25">
      <c r="A3269" t="s">
        <v>12597</v>
      </c>
      <c r="B3269">
        <v>1</v>
      </c>
      <c r="C3269" t="s">
        <v>78</v>
      </c>
      <c r="D3269" t="s">
        <v>94</v>
      </c>
      <c r="E3269" t="s">
        <v>12598</v>
      </c>
      <c r="F3269" t="s">
        <v>847</v>
      </c>
      <c r="G3269" t="s">
        <v>71</v>
      </c>
      <c r="H3269" t="s">
        <v>136</v>
      </c>
      <c r="I3269" t="s">
        <v>22</v>
      </c>
      <c r="J3269" t="s">
        <v>131</v>
      </c>
      <c r="K3269" t="s">
        <v>12599</v>
      </c>
      <c r="L3269" t="s">
        <v>12600</v>
      </c>
      <c r="M3269">
        <v>33.166944444000002</v>
      </c>
      <c r="N3269">
        <v>0</v>
      </c>
      <c r="O3269">
        <v>1</v>
      </c>
      <c r="P3269">
        <v>0</v>
      </c>
      <c r="Q3269">
        <v>0</v>
      </c>
      <c r="R3269">
        <v>0</v>
      </c>
      <c r="S3269">
        <v>33.166944000000001</v>
      </c>
      <c r="T3269">
        <v>0</v>
      </c>
      <c r="U3269">
        <v>0</v>
      </c>
    </row>
    <row r="3270" spans="1:21" x14ac:dyDescent="0.25">
      <c r="A3270" t="s">
        <v>12601</v>
      </c>
      <c r="B3270">
        <v>1</v>
      </c>
      <c r="C3270" t="s">
        <v>78</v>
      </c>
      <c r="D3270" t="s">
        <v>94</v>
      </c>
      <c r="E3270" t="s">
        <v>12602</v>
      </c>
      <c r="F3270" t="s">
        <v>523</v>
      </c>
      <c r="G3270" t="s">
        <v>72</v>
      </c>
      <c r="H3270" t="s">
        <v>136</v>
      </c>
      <c r="I3270" t="s">
        <v>22</v>
      </c>
      <c r="J3270" t="s">
        <v>131</v>
      </c>
      <c r="K3270" t="s">
        <v>12603</v>
      </c>
      <c r="L3270" t="s">
        <v>12604</v>
      </c>
      <c r="M3270">
        <v>9.1802777770000006</v>
      </c>
      <c r="N3270">
        <v>4</v>
      </c>
      <c r="O3270">
        <v>1236</v>
      </c>
      <c r="P3270">
        <v>0</v>
      </c>
      <c r="Q3270">
        <v>4</v>
      </c>
      <c r="R3270">
        <v>36.721111000000001</v>
      </c>
      <c r="S3270">
        <v>11346.823332</v>
      </c>
      <c r="T3270">
        <v>0</v>
      </c>
      <c r="U3270">
        <v>36.721111000000001</v>
      </c>
    </row>
    <row r="3271" spans="1:21" x14ac:dyDescent="0.25">
      <c r="A3271" t="s">
        <v>12605</v>
      </c>
      <c r="B3271">
        <v>1</v>
      </c>
      <c r="C3271" t="s">
        <v>78</v>
      </c>
      <c r="D3271" t="s">
        <v>94</v>
      </c>
      <c r="E3271" t="s">
        <v>12602</v>
      </c>
      <c r="F3271" t="s">
        <v>166</v>
      </c>
      <c r="G3271" t="s">
        <v>72</v>
      </c>
      <c r="H3271" t="s">
        <v>136</v>
      </c>
      <c r="I3271" t="s">
        <v>22</v>
      </c>
      <c r="J3271" t="s">
        <v>131</v>
      </c>
      <c r="K3271" t="s">
        <v>12606</v>
      </c>
      <c r="L3271" t="s">
        <v>12607</v>
      </c>
      <c r="M3271">
        <v>0.36729611099999998</v>
      </c>
      <c r="N3271">
        <v>4</v>
      </c>
      <c r="O3271">
        <v>1236</v>
      </c>
      <c r="P3271">
        <v>0</v>
      </c>
      <c r="Q3271">
        <v>4</v>
      </c>
      <c r="R3271">
        <v>1.469184</v>
      </c>
      <c r="S3271">
        <v>453.97799300000003</v>
      </c>
      <c r="T3271">
        <v>0</v>
      </c>
      <c r="U3271">
        <v>1.469184</v>
      </c>
    </row>
    <row r="3272" spans="1:21" x14ac:dyDescent="0.25">
      <c r="A3272" t="s">
        <v>12608</v>
      </c>
      <c r="B3272">
        <v>1</v>
      </c>
      <c r="C3272" t="s">
        <v>78</v>
      </c>
      <c r="D3272" t="s">
        <v>94</v>
      </c>
      <c r="E3272" t="s">
        <v>12609</v>
      </c>
      <c r="F3272" t="s">
        <v>847</v>
      </c>
      <c r="G3272" t="s">
        <v>71</v>
      </c>
      <c r="H3272" t="s">
        <v>136</v>
      </c>
      <c r="I3272" t="s">
        <v>22</v>
      </c>
      <c r="J3272" t="s">
        <v>131</v>
      </c>
      <c r="K3272" t="s">
        <v>12610</v>
      </c>
      <c r="L3272" t="s">
        <v>12611</v>
      </c>
      <c r="M3272">
        <v>5.0758333330000003</v>
      </c>
      <c r="N3272">
        <v>0</v>
      </c>
      <c r="O3272">
        <v>1</v>
      </c>
      <c r="P3272">
        <v>0</v>
      </c>
      <c r="Q3272">
        <v>0</v>
      </c>
      <c r="R3272">
        <v>0</v>
      </c>
      <c r="S3272">
        <v>5.0758330000000003</v>
      </c>
      <c r="T3272">
        <v>0</v>
      </c>
      <c r="U3272">
        <v>0</v>
      </c>
    </row>
    <row r="3273" spans="1:21" x14ac:dyDescent="0.25">
      <c r="A3273" t="s">
        <v>12612</v>
      </c>
      <c r="B3273">
        <v>1</v>
      </c>
      <c r="C3273" t="s">
        <v>78</v>
      </c>
      <c r="D3273" t="s">
        <v>101</v>
      </c>
      <c r="E3273" t="s">
        <v>12613</v>
      </c>
      <c r="F3273" t="s">
        <v>847</v>
      </c>
      <c r="G3273" t="s">
        <v>71</v>
      </c>
      <c r="H3273" t="s">
        <v>136</v>
      </c>
      <c r="I3273" t="s">
        <v>22</v>
      </c>
      <c r="J3273" t="s">
        <v>131</v>
      </c>
      <c r="K3273" t="s">
        <v>12614</v>
      </c>
      <c r="L3273" t="s">
        <v>12615</v>
      </c>
      <c r="M3273">
        <v>5.5405555550000001</v>
      </c>
      <c r="N3273">
        <v>0</v>
      </c>
      <c r="O3273">
        <v>1</v>
      </c>
      <c r="P3273">
        <v>0</v>
      </c>
      <c r="Q3273">
        <v>0</v>
      </c>
      <c r="R3273">
        <v>0</v>
      </c>
      <c r="S3273">
        <v>5.5405559999999996</v>
      </c>
      <c r="T3273">
        <v>0</v>
      </c>
      <c r="U3273">
        <v>0</v>
      </c>
    </row>
    <row r="3274" spans="1:21" x14ac:dyDescent="0.25">
      <c r="A3274" t="s">
        <v>12616</v>
      </c>
      <c r="B3274">
        <v>1</v>
      </c>
      <c r="C3274" t="s">
        <v>78</v>
      </c>
      <c r="D3274" t="s">
        <v>94</v>
      </c>
      <c r="E3274" t="s">
        <v>12617</v>
      </c>
      <c r="F3274" t="s">
        <v>313</v>
      </c>
      <c r="G3274" t="s">
        <v>71</v>
      </c>
      <c r="H3274" t="s">
        <v>136</v>
      </c>
      <c r="I3274" t="s">
        <v>22</v>
      </c>
      <c r="J3274" t="s">
        <v>131</v>
      </c>
      <c r="K3274" t="s">
        <v>12618</v>
      </c>
      <c r="L3274" t="s">
        <v>12619</v>
      </c>
      <c r="M3274">
        <v>1.171944444</v>
      </c>
      <c r="N3274">
        <v>0</v>
      </c>
      <c r="O3274">
        <v>91</v>
      </c>
      <c r="P3274">
        <v>0</v>
      </c>
      <c r="Q3274">
        <v>0</v>
      </c>
      <c r="R3274">
        <v>0</v>
      </c>
      <c r="S3274">
        <v>106.646944</v>
      </c>
      <c r="T3274">
        <v>0</v>
      </c>
      <c r="U3274">
        <v>0</v>
      </c>
    </row>
    <row r="3275" spans="1:21" x14ac:dyDescent="0.25">
      <c r="A3275" t="s">
        <v>12620</v>
      </c>
      <c r="B3275">
        <v>1</v>
      </c>
      <c r="C3275" t="s">
        <v>78</v>
      </c>
      <c r="D3275" t="s">
        <v>94</v>
      </c>
      <c r="E3275" t="s">
        <v>12621</v>
      </c>
      <c r="F3275" t="s">
        <v>231</v>
      </c>
      <c r="G3275" t="s">
        <v>71</v>
      </c>
      <c r="H3275" t="s">
        <v>136</v>
      </c>
      <c r="I3275" t="s">
        <v>22</v>
      </c>
      <c r="J3275" t="s">
        <v>131</v>
      </c>
      <c r="K3275" t="s">
        <v>12622</v>
      </c>
      <c r="L3275" t="s">
        <v>12623</v>
      </c>
      <c r="M3275">
        <v>3.8461111109999999</v>
      </c>
      <c r="N3275">
        <v>0</v>
      </c>
      <c r="O3275">
        <v>1</v>
      </c>
      <c r="P3275">
        <v>0</v>
      </c>
      <c r="Q3275">
        <v>0</v>
      </c>
      <c r="R3275">
        <v>0</v>
      </c>
      <c r="S3275">
        <v>3.8461110000000001</v>
      </c>
      <c r="T3275">
        <v>0</v>
      </c>
      <c r="U3275">
        <v>0</v>
      </c>
    </row>
    <row r="3276" spans="1:21" x14ac:dyDescent="0.25">
      <c r="A3276" t="s">
        <v>12624</v>
      </c>
      <c r="B3276">
        <v>1</v>
      </c>
      <c r="C3276" t="s">
        <v>78</v>
      </c>
      <c r="D3276" t="s">
        <v>90</v>
      </c>
      <c r="E3276" t="s">
        <v>12625</v>
      </c>
      <c r="F3276" t="s">
        <v>1569</v>
      </c>
      <c r="G3276" t="s">
        <v>71</v>
      </c>
      <c r="H3276" t="s">
        <v>136</v>
      </c>
      <c r="I3276" t="s">
        <v>22</v>
      </c>
      <c r="J3276" t="s">
        <v>131</v>
      </c>
      <c r="K3276" t="s">
        <v>12626</v>
      </c>
      <c r="L3276" t="s">
        <v>12627</v>
      </c>
      <c r="M3276">
        <v>2.2716666659999998</v>
      </c>
      <c r="N3276">
        <v>0</v>
      </c>
      <c r="O3276">
        <v>36</v>
      </c>
      <c r="P3276">
        <v>0</v>
      </c>
      <c r="Q3276">
        <v>8</v>
      </c>
      <c r="R3276">
        <v>0</v>
      </c>
      <c r="S3276">
        <v>81.78</v>
      </c>
      <c r="T3276">
        <v>0</v>
      </c>
      <c r="U3276">
        <v>18.173333</v>
      </c>
    </row>
    <row r="3277" spans="1:21" x14ac:dyDescent="0.25">
      <c r="A3277" t="s">
        <v>12628</v>
      </c>
      <c r="B3277">
        <v>1</v>
      </c>
      <c r="C3277" t="s">
        <v>78</v>
      </c>
      <c r="D3277" t="s">
        <v>95</v>
      </c>
      <c r="E3277" t="s">
        <v>12576</v>
      </c>
      <c r="F3277" t="s">
        <v>247</v>
      </c>
      <c r="G3277" t="s">
        <v>72</v>
      </c>
      <c r="H3277" t="s">
        <v>136</v>
      </c>
      <c r="I3277" t="s">
        <v>22</v>
      </c>
      <c r="J3277" t="s">
        <v>221</v>
      </c>
      <c r="K3277" t="s">
        <v>12629</v>
      </c>
      <c r="L3277" t="s">
        <v>12630</v>
      </c>
      <c r="M3277">
        <v>9.4161111109999993</v>
      </c>
      <c r="N3277">
        <v>0</v>
      </c>
      <c r="O3277">
        <v>0</v>
      </c>
      <c r="P3277">
        <v>0</v>
      </c>
      <c r="Q3277">
        <v>333</v>
      </c>
      <c r="R3277">
        <v>0</v>
      </c>
      <c r="S3277">
        <v>0</v>
      </c>
      <c r="T3277">
        <v>0</v>
      </c>
      <c r="U3277">
        <v>3135.5650000000001</v>
      </c>
    </row>
    <row r="3278" spans="1:21" x14ac:dyDescent="0.25">
      <c r="A3278" t="s">
        <v>12631</v>
      </c>
      <c r="B3278">
        <v>1</v>
      </c>
      <c r="C3278" t="s">
        <v>78</v>
      </c>
      <c r="D3278" t="s">
        <v>95</v>
      </c>
      <c r="E3278" t="s">
        <v>1395</v>
      </c>
      <c r="F3278" t="s">
        <v>682</v>
      </c>
      <c r="G3278" t="s">
        <v>72</v>
      </c>
      <c r="H3278" t="s">
        <v>136</v>
      </c>
      <c r="I3278" t="s">
        <v>22</v>
      </c>
      <c r="J3278" t="s">
        <v>131</v>
      </c>
      <c r="K3278" t="s">
        <v>12632</v>
      </c>
      <c r="L3278" t="s">
        <v>12633</v>
      </c>
      <c r="M3278">
        <v>1.2211111109999999</v>
      </c>
      <c r="N3278">
        <v>0</v>
      </c>
      <c r="O3278">
        <v>0</v>
      </c>
      <c r="P3278">
        <v>13</v>
      </c>
      <c r="Q3278">
        <v>577</v>
      </c>
      <c r="R3278">
        <v>0</v>
      </c>
      <c r="S3278">
        <v>0</v>
      </c>
      <c r="T3278">
        <v>15.874444</v>
      </c>
      <c r="U3278">
        <v>704.58111099999996</v>
      </c>
    </row>
    <row r="3279" spans="1:21" x14ac:dyDescent="0.25">
      <c r="A3279" t="s">
        <v>12634</v>
      </c>
      <c r="B3279">
        <v>1</v>
      </c>
      <c r="C3279" t="s">
        <v>78</v>
      </c>
      <c r="D3279" t="s">
        <v>94</v>
      </c>
      <c r="E3279" t="s">
        <v>12635</v>
      </c>
      <c r="F3279" t="s">
        <v>847</v>
      </c>
      <c r="G3279" t="s">
        <v>71</v>
      </c>
      <c r="H3279" t="s">
        <v>136</v>
      </c>
      <c r="I3279" t="s">
        <v>22</v>
      </c>
      <c r="J3279" t="s">
        <v>131</v>
      </c>
      <c r="K3279" t="s">
        <v>12636</v>
      </c>
      <c r="L3279" t="s">
        <v>12637</v>
      </c>
      <c r="M3279">
        <v>26.086111111000001</v>
      </c>
      <c r="N3279">
        <v>0</v>
      </c>
      <c r="O3279">
        <v>1</v>
      </c>
      <c r="P3279">
        <v>0</v>
      </c>
      <c r="Q3279">
        <v>0</v>
      </c>
      <c r="R3279">
        <v>0</v>
      </c>
      <c r="S3279">
        <v>26.086110999999999</v>
      </c>
      <c r="T3279">
        <v>0</v>
      </c>
      <c r="U3279">
        <v>0</v>
      </c>
    </row>
    <row r="3280" spans="1:21" x14ac:dyDescent="0.25">
      <c r="A3280" t="s">
        <v>12638</v>
      </c>
      <c r="B3280">
        <v>1</v>
      </c>
      <c r="C3280" t="s">
        <v>78</v>
      </c>
      <c r="D3280" t="s">
        <v>94</v>
      </c>
      <c r="E3280" t="s">
        <v>12639</v>
      </c>
      <c r="F3280" t="s">
        <v>231</v>
      </c>
      <c r="G3280" t="s">
        <v>71</v>
      </c>
      <c r="H3280" t="s">
        <v>136</v>
      </c>
      <c r="I3280" t="s">
        <v>22</v>
      </c>
      <c r="J3280" t="s">
        <v>131</v>
      </c>
      <c r="K3280" t="s">
        <v>12640</v>
      </c>
      <c r="L3280" t="s">
        <v>12641</v>
      </c>
      <c r="M3280">
        <v>4.375277777</v>
      </c>
      <c r="N3280">
        <v>0</v>
      </c>
      <c r="O3280">
        <v>1</v>
      </c>
      <c r="P3280">
        <v>0</v>
      </c>
      <c r="Q3280">
        <v>0</v>
      </c>
      <c r="R3280">
        <v>0</v>
      </c>
      <c r="S3280">
        <v>4.3752779999999998</v>
      </c>
      <c r="T3280">
        <v>0</v>
      </c>
      <c r="U3280">
        <v>0</v>
      </c>
    </row>
    <row r="3281" spans="1:21" x14ac:dyDescent="0.25">
      <c r="A3281" t="s">
        <v>12642</v>
      </c>
      <c r="B3281">
        <v>1</v>
      </c>
      <c r="C3281" t="s">
        <v>78</v>
      </c>
      <c r="D3281" t="s">
        <v>94</v>
      </c>
      <c r="E3281" t="s">
        <v>12643</v>
      </c>
      <c r="F3281" t="s">
        <v>231</v>
      </c>
      <c r="G3281" t="s">
        <v>71</v>
      </c>
      <c r="H3281" t="s">
        <v>136</v>
      </c>
      <c r="I3281" t="s">
        <v>22</v>
      </c>
      <c r="J3281" t="s">
        <v>131</v>
      </c>
      <c r="K3281" t="s">
        <v>12644</v>
      </c>
      <c r="L3281" t="s">
        <v>12645</v>
      </c>
      <c r="M3281">
        <v>1.695277777</v>
      </c>
      <c r="N3281">
        <v>0</v>
      </c>
      <c r="O3281">
        <v>1</v>
      </c>
      <c r="P3281">
        <v>0</v>
      </c>
      <c r="Q3281">
        <v>0</v>
      </c>
      <c r="R3281">
        <v>0</v>
      </c>
      <c r="S3281">
        <v>1.6952780000000001</v>
      </c>
      <c r="T3281">
        <v>0</v>
      </c>
      <c r="U3281">
        <v>0</v>
      </c>
    </row>
    <row r="3282" spans="1:21" x14ac:dyDescent="0.25">
      <c r="A3282" t="s">
        <v>12646</v>
      </c>
      <c r="B3282">
        <v>1</v>
      </c>
      <c r="C3282" t="s">
        <v>78</v>
      </c>
      <c r="D3282" t="s">
        <v>90</v>
      </c>
      <c r="E3282" t="s">
        <v>12647</v>
      </c>
      <c r="F3282" t="s">
        <v>780</v>
      </c>
      <c r="G3282" t="s">
        <v>71</v>
      </c>
      <c r="H3282" t="s">
        <v>136</v>
      </c>
      <c r="I3282" t="s">
        <v>22</v>
      </c>
      <c r="J3282" t="s">
        <v>131</v>
      </c>
      <c r="K3282" t="s">
        <v>12648</v>
      </c>
      <c r="L3282" t="s">
        <v>12649</v>
      </c>
      <c r="M3282">
        <v>0.63549999999999995</v>
      </c>
      <c r="N3282">
        <v>0</v>
      </c>
      <c r="O3282">
        <v>0</v>
      </c>
      <c r="P3282">
        <v>0</v>
      </c>
      <c r="Q3282">
        <v>20</v>
      </c>
      <c r="R3282">
        <v>0</v>
      </c>
      <c r="S3282">
        <v>0</v>
      </c>
      <c r="T3282">
        <v>0</v>
      </c>
      <c r="U3282">
        <v>12.71</v>
      </c>
    </row>
    <row r="3283" spans="1:21" x14ac:dyDescent="0.25">
      <c r="A3283" t="s">
        <v>12650</v>
      </c>
      <c r="B3283">
        <v>1</v>
      </c>
      <c r="C3283" t="s">
        <v>78</v>
      </c>
      <c r="D3283" t="s">
        <v>95</v>
      </c>
      <c r="E3283" t="s">
        <v>1391</v>
      </c>
      <c r="F3283" t="s">
        <v>247</v>
      </c>
      <c r="G3283" t="s">
        <v>71</v>
      </c>
      <c r="H3283" t="s">
        <v>136</v>
      </c>
      <c r="I3283" t="s">
        <v>22</v>
      </c>
      <c r="J3283" t="s">
        <v>221</v>
      </c>
      <c r="K3283" t="s">
        <v>12651</v>
      </c>
      <c r="L3283" t="s">
        <v>12652</v>
      </c>
      <c r="M3283">
        <v>8.9961111109999994</v>
      </c>
      <c r="N3283">
        <v>0</v>
      </c>
      <c r="O3283">
        <v>0</v>
      </c>
      <c r="P3283">
        <v>0</v>
      </c>
      <c r="Q3283">
        <v>137</v>
      </c>
      <c r="R3283">
        <v>0</v>
      </c>
      <c r="S3283">
        <v>0</v>
      </c>
      <c r="T3283">
        <v>0</v>
      </c>
      <c r="U3283">
        <v>1232.467222</v>
      </c>
    </row>
    <row r="3284" spans="1:21" x14ac:dyDescent="0.25">
      <c r="A3284" t="s">
        <v>12653</v>
      </c>
      <c r="B3284">
        <v>1</v>
      </c>
      <c r="C3284" t="s">
        <v>78</v>
      </c>
      <c r="D3284" t="s">
        <v>95</v>
      </c>
      <c r="E3284" t="s">
        <v>1395</v>
      </c>
      <c r="F3284" t="s">
        <v>247</v>
      </c>
      <c r="G3284" t="s">
        <v>72</v>
      </c>
      <c r="H3284" t="s">
        <v>136</v>
      </c>
      <c r="I3284" t="s">
        <v>22</v>
      </c>
      <c r="J3284" t="s">
        <v>221</v>
      </c>
      <c r="K3284" t="s">
        <v>12654</v>
      </c>
      <c r="L3284" t="s">
        <v>12655</v>
      </c>
      <c r="M3284">
        <v>8.0922222220000002</v>
      </c>
      <c r="N3284">
        <v>0</v>
      </c>
      <c r="O3284">
        <v>0</v>
      </c>
      <c r="P3284">
        <v>13</v>
      </c>
      <c r="Q3284">
        <v>577</v>
      </c>
      <c r="R3284">
        <v>0</v>
      </c>
      <c r="S3284">
        <v>0</v>
      </c>
      <c r="T3284">
        <v>105.19888899999999</v>
      </c>
      <c r="U3284">
        <v>4669.2122220000001</v>
      </c>
    </row>
    <row r="3285" spans="1:21" x14ac:dyDescent="0.25">
      <c r="A3285" t="s">
        <v>12656</v>
      </c>
      <c r="B3285">
        <v>1</v>
      </c>
      <c r="C3285" t="s">
        <v>78</v>
      </c>
      <c r="D3285" t="s">
        <v>95</v>
      </c>
      <c r="E3285" t="s">
        <v>12564</v>
      </c>
      <c r="F3285" t="s">
        <v>247</v>
      </c>
      <c r="G3285" t="s">
        <v>71</v>
      </c>
      <c r="H3285" t="s">
        <v>136</v>
      </c>
      <c r="I3285" t="s">
        <v>22</v>
      </c>
      <c r="J3285" t="s">
        <v>221</v>
      </c>
      <c r="K3285" t="s">
        <v>12657</v>
      </c>
      <c r="L3285" t="s">
        <v>12658</v>
      </c>
      <c r="M3285">
        <v>6.4472222219999997</v>
      </c>
      <c r="N3285">
        <v>0</v>
      </c>
      <c r="O3285">
        <v>0</v>
      </c>
      <c r="P3285">
        <v>0</v>
      </c>
      <c r="Q3285">
        <v>176</v>
      </c>
      <c r="R3285">
        <v>0</v>
      </c>
      <c r="S3285">
        <v>0</v>
      </c>
      <c r="T3285">
        <v>0</v>
      </c>
      <c r="U3285">
        <v>1134.7111110000001</v>
      </c>
    </row>
    <row r="3286" spans="1:21" x14ac:dyDescent="0.25">
      <c r="A3286" t="s">
        <v>12659</v>
      </c>
      <c r="B3286">
        <v>1</v>
      </c>
      <c r="C3286" t="s">
        <v>78</v>
      </c>
      <c r="D3286" t="s">
        <v>101</v>
      </c>
      <c r="E3286" t="s">
        <v>12660</v>
      </c>
      <c r="F3286" t="s">
        <v>296</v>
      </c>
      <c r="G3286" t="s">
        <v>72</v>
      </c>
      <c r="H3286" t="s">
        <v>136</v>
      </c>
      <c r="I3286" t="s">
        <v>22</v>
      </c>
      <c r="J3286" t="s">
        <v>221</v>
      </c>
      <c r="K3286" t="s">
        <v>12661</v>
      </c>
      <c r="L3286" t="s">
        <v>12662</v>
      </c>
      <c r="M3286">
        <v>1.8211055549999999</v>
      </c>
      <c r="N3286">
        <v>1</v>
      </c>
      <c r="O3286">
        <v>1176</v>
      </c>
      <c r="P3286">
        <v>0</v>
      </c>
      <c r="Q3286">
        <v>0</v>
      </c>
      <c r="R3286">
        <v>1.8211059999999999</v>
      </c>
      <c r="S3286">
        <v>2141.6201329999999</v>
      </c>
      <c r="T3286">
        <v>0</v>
      </c>
      <c r="U3286">
        <v>0</v>
      </c>
    </row>
    <row r="3287" spans="1:21" x14ac:dyDescent="0.25">
      <c r="A3287" t="s">
        <v>12663</v>
      </c>
      <c r="B3287">
        <v>1</v>
      </c>
      <c r="C3287" t="s">
        <v>78</v>
      </c>
      <c r="D3287" t="s">
        <v>94</v>
      </c>
      <c r="E3287" t="s">
        <v>12664</v>
      </c>
      <c r="F3287">
        <v>3</v>
      </c>
      <c r="G3287" t="s">
        <v>72</v>
      </c>
      <c r="H3287" t="s">
        <v>136</v>
      </c>
      <c r="I3287" t="s">
        <v>22</v>
      </c>
      <c r="J3287" t="s">
        <v>131</v>
      </c>
      <c r="K3287" t="s">
        <v>12665</v>
      </c>
      <c r="L3287" t="s">
        <v>12666</v>
      </c>
      <c r="M3287">
        <v>3.7463888879999998</v>
      </c>
      <c r="N3287">
        <v>2</v>
      </c>
      <c r="O3287">
        <v>929</v>
      </c>
      <c r="P3287">
        <v>2</v>
      </c>
      <c r="Q3287">
        <v>24</v>
      </c>
      <c r="R3287">
        <v>7.4927780000000004</v>
      </c>
      <c r="S3287">
        <v>3480.3952770000001</v>
      </c>
      <c r="T3287">
        <v>7.4927780000000004</v>
      </c>
      <c r="U3287">
        <v>89.913332999999994</v>
      </c>
    </row>
    <row r="3288" spans="1:21" x14ac:dyDescent="0.25">
      <c r="A3288" t="s">
        <v>12667</v>
      </c>
      <c r="B3288">
        <v>1</v>
      </c>
      <c r="C3288" t="s">
        <v>78</v>
      </c>
      <c r="D3288" t="s">
        <v>82</v>
      </c>
      <c r="E3288" t="s">
        <v>12668</v>
      </c>
      <c r="F3288" t="s">
        <v>296</v>
      </c>
      <c r="G3288" t="s">
        <v>72</v>
      </c>
      <c r="H3288" t="s">
        <v>136</v>
      </c>
      <c r="I3288" t="s">
        <v>22</v>
      </c>
      <c r="J3288" t="s">
        <v>221</v>
      </c>
      <c r="K3288" t="s">
        <v>12669</v>
      </c>
      <c r="L3288" t="s">
        <v>12670</v>
      </c>
      <c r="M3288">
        <v>4.6166666660000004</v>
      </c>
      <c r="N3288">
        <v>0</v>
      </c>
      <c r="O3288">
        <v>0</v>
      </c>
      <c r="P3288">
        <v>0</v>
      </c>
      <c r="Q3288">
        <v>18</v>
      </c>
      <c r="R3288">
        <v>0</v>
      </c>
      <c r="S3288">
        <v>0</v>
      </c>
      <c r="T3288">
        <v>0</v>
      </c>
      <c r="U3288">
        <v>83.1</v>
      </c>
    </row>
    <row r="3289" spans="1:21" x14ac:dyDescent="0.25">
      <c r="A3289" t="s">
        <v>12671</v>
      </c>
      <c r="B3289">
        <v>1</v>
      </c>
      <c r="C3289" t="s">
        <v>78</v>
      </c>
      <c r="D3289" t="s">
        <v>82</v>
      </c>
      <c r="E3289" t="s">
        <v>12672</v>
      </c>
      <c r="F3289" t="s">
        <v>1150</v>
      </c>
      <c r="G3289" t="s">
        <v>71</v>
      </c>
      <c r="H3289" t="s">
        <v>136</v>
      </c>
      <c r="I3289" t="s">
        <v>22</v>
      </c>
      <c r="J3289" t="s">
        <v>131</v>
      </c>
      <c r="K3289" t="s">
        <v>12673</v>
      </c>
      <c r="L3289" t="s">
        <v>12674</v>
      </c>
      <c r="M3289">
        <v>1.5425</v>
      </c>
      <c r="N3289">
        <v>0</v>
      </c>
      <c r="O3289">
        <v>0</v>
      </c>
      <c r="P3289">
        <v>0</v>
      </c>
      <c r="Q3289">
        <v>15</v>
      </c>
      <c r="R3289">
        <v>0</v>
      </c>
      <c r="S3289">
        <v>0</v>
      </c>
      <c r="T3289">
        <v>0</v>
      </c>
      <c r="U3289">
        <v>23.137499999999999</v>
      </c>
    </row>
    <row r="3290" spans="1:21" x14ac:dyDescent="0.25">
      <c r="A3290" t="s">
        <v>12675</v>
      </c>
      <c r="B3290">
        <v>1</v>
      </c>
      <c r="C3290" t="s">
        <v>78</v>
      </c>
      <c r="D3290" t="s">
        <v>83</v>
      </c>
      <c r="E3290" t="s">
        <v>12676</v>
      </c>
      <c r="F3290" t="s">
        <v>892</v>
      </c>
      <c r="G3290" t="s">
        <v>71</v>
      </c>
      <c r="H3290" t="s">
        <v>136</v>
      </c>
      <c r="I3290" t="s">
        <v>22</v>
      </c>
      <c r="J3290" t="s">
        <v>131</v>
      </c>
      <c r="K3290" t="s">
        <v>12677</v>
      </c>
      <c r="L3290" t="s">
        <v>12678</v>
      </c>
      <c r="M3290">
        <v>0.39222222200000001</v>
      </c>
      <c r="N3290">
        <v>0</v>
      </c>
      <c r="O3290">
        <v>306</v>
      </c>
      <c r="P3290">
        <v>0</v>
      </c>
      <c r="Q3290">
        <v>0</v>
      </c>
      <c r="R3290">
        <v>0</v>
      </c>
      <c r="S3290">
        <v>120.02</v>
      </c>
      <c r="T3290">
        <v>0</v>
      </c>
      <c r="U3290">
        <v>0</v>
      </c>
    </row>
    <row r="3291" spans="1:21" x14ac:dyDescent="0.25">
      <c r="A3291" t="s">
        <v>12679</v>
      </c>
      <c r="B3291">
        <v>1</v>
      </c>
      <c r="C3291" t="s">
        <v>78</v>
      </c>
      <c r="D3291" t="s">
        <v>83</v>
      </c>
      <c r="E3291" t="s">
        <v>12680</v>
      </c>
      <c r="F3291" t="s">
        <v>247</v>
      </c>
      <c r="G3291" t="s">
        <v>71</v>
      </c>
      <c r="H3291" t="s">
        <v>136</v>
      </c>
      <c r="I3291" t="s">
        <v>22</v>
      </c>
      <c r="J3291" t="s">
        <v>131</v>
      </c>
      <c r="K3291" t="s">
        <v>12681</v>
      </c>
      <c r="L3291" t="s">
        <v>12682</v>
      </c>
      <c r="M3291">
        <v>0.75277777700000004</v>
      </c>
      <c r="N3291">
        <v>0</v>
      </c>
      <c r="O3291">
        <v>821</v>
      </c>
      <c r="P3291">
        <v>0</v>
      </c>
      <c r="Q3291">
        <v>0</v>
      </c>
      <c r="R3291">
        <v>0</v>
      </c>
      <c r="S3291">
        <v>618.03055500000005</v>
      </c>
      <c r="T3291">
        <v>0</v>
      </c>
      <c r="U3291">
        <v>0</v>
      </c>
    </row>
    <row r="3292" spans="1:21" x14ac:dyDescent="0.25">
      <c r="A3292" t="s">
        <v>12683</v>
      </c>
      <c r="B3292">
        <v>1</v>
      </c>
      <c r="C3292" t="s">
        <v>78</v>
      </c>
      <c r="D3292" t="s">
        <v>95</v>
      </c>
      <c r="E3292" t="s">
        <v>12684</v>
      </c>
      <c r="F3292" t="s">
        <v>231</v>
      </c>
      <c r="G3292" t="s">
        <v>71</v>
      </c>
      <c r="H3292" t="s">
        <v>136</v>
      </c>
      <c r="I3292" t="s">
        <v>22</v>
      </c>
      <c r="J3292" t="s">
        <v>131</v>
      </c>
      <c r="K3292" t="s">
        <v>12685</v>
      </c>
      <c r="L3292" t="s">
        <v>12686</v>
      </c>
      <c r="M3292">
        <v>3.198611111</v>
      </c>
      <c r="N3292">
        <v>0</v>
      </c>
      <c r="O3292">
        <v>0</v>
      </c>
      <c r="P3292">
        <v>0</v>
      </c>
      <c r="Q3292">
        <v>1</v>
      </c>
      <c r="R3292">
        <v>0</v>
      </c>
      <c r="S3292">
        <v>0</v>
      </c>
      <c r="T3292">
        <v>0</v>
      </c>
      <c r="U3292">
        <v>3.1986110000000001</v>
      </c>
    </row>
    <row r="3293" spans="1:21" x14ac:dyDescent="0.25">
      <c r="A3293" t="s">
        <v>12687</v>
      </c>
      <c r="B3293">
        <v>1</v>
      </c>
      <c r="C3293" t="s">
        <v>78</v>
      </c>
      <c r="D3293" t="s">
        <v>101</v>
      </c>
      <c r="E3293" t="s">
        <v>12688</v>
      </c>
      <c r="F3293" t="s">
        <v>166</v>
      </c>
      <c r="G3293" t="s">
        <v>72</v>
      </c>
      <c r="H3293" t="s">
        <v>136</v>
      </c>
      <c r="I3293" t="s">
        <v>22</v>
      </c>
      <c r="J3293" t="s">
        <v>131</v>
      </c>
      <c r="K3293" t="s">
        <v>12689</v>
      </c>
      <c r="L3293" t="s">
        <v>12690</v>
      </c>
      <c r="M3293">
        <v>2.7905555550000001</v>
      </c>
      <c r="N3293">
        <v>0</v>
      </c>
      <c r="O3293">
        <v>0</v>
      </c>
      <c r="P3293">
        <v>46</v>
      </c>
      <c r="Q3293">
        <v>325</v>
      </c>
      <c r="R3293">
        <v>0</v>
      </c>
      <c r="S3293">
        <v>0</v>
      </c>
      <c r="T3293">
        <v>128.365556</v>
      </c>
      <c r="U3293">
        <v>906.93055500000003</v>
      </c>
    </row>
    <row r="3294" spans="1:21" x14ac:dyDescent="0.25">
      <c r="A3294" t="s">
        <v>12691</v>
      </c>
      <c r="B3294">
        <v>1</v>
      </c>
      <c r="C3294" t="s">
        <v>78</v>
      </c>
      <c r="D3294" t="s">
        <v>82</v>
      </c>
      <c r="E3294" t="s">
        <v>12692</v>
      </c>
      <c r="F3294" t="s">
        <v>231</v>
      </c>
      <c r="G3294" t="s">
        <v>71</v>
      </c>
      <c r="H3294" t="s">
        <v>136</v>
      </c>
      <c r="I3294" t="s">
        <v>22</v>
      </c>
      <c r="J3294" t="s">
        <v>131</v>
      </c>
      <c r="K3294" t="s">
        <v>12693</v>
      </c>
      <c r="L3294" t="s">
        <v>12694</v>
      </c>
      <c r="M3294">
        <v>2.519722222</v>
      </c>
      <c r="N3294">
        <v>0</v>
      </c>
      <c r="O3294">
        <v>2</v>
      </c>
      <c r="P3294">
        <v>0</v>
      </c>
      <c r="Q3294">
        <v>0</v>
      </c>
      <c r="R3294">
        <v>0</v>
      </c>
      <c r="S3294">
        <v>5.0394439999999996</v>
      </c>
      <c r="T3294">
        <v>0</v>
      </c>
      <c r="U3294">
        <v>0</v>
      </c>
    </row>
    <row r="3295" spans="1:21" x14ac:dyDescent="0.25">
      <c r="A3295" t="s">
        <v>12695</v>
      </c>
      <c r="B3295">
        <v>1</v>
      </c>
      <c r="C3295" t="s">
        <v>78</v>
      </c>
      <c r="D3295" t="s">
        <v>82</v>
      </c>
      <c r="E3295" t="s">
        <v>12696</v>
      </c>
      <c r="F3295" t="s">
        <v>313</v>
      </c>
      <c r="G3295" t="s">
        <v>71</v>
      </c>
      <c r="H3295" t="s">
        <v>136</v>
      </c>
      <c r="I3295" t="s">
        <v>22</v>
      </c>
      <c r="J3295" t="s">
        <v>131</v>
      </c>
      <c r="K3295" t="s">
        <v>12697</v>
      </c>
      <c r="L3295" t="s">
        <v>12698</v>
      </c>
      <c r="M3295">
        <v>1.217222222</v>
      </c>
      <c r="N3295">
        <v>0</v>
      </c>
      <c r="O3295">
        <v>2</v>
      </c>
      <c r="P3295">
        <v>0</v>
      </c>
      <c r="Q3295">
        <v>0</v>
      </c>
      <c r="R3295">
        <v>0</v>
      </c>
      <c r="S3295">
        <v>2.4344440000000001</v>
      </c>
      <c r="T3295">
        <v>0</v>
      </c>
      <c r="U3295">
        <v>0</v>
      </c>
    </row>
    <row r="3296" spans="1:21" x14ac:dyDescent="0.25">
      <c r="A3296" t="s">
        <v>12699</v>
      </c>
      <c r="B3296">
        <v>1</v>
      </c>
      <c r="C3296" t="s">
        <v>78</v>
      </c>
      <c r="D3296" t="s">
        <v>83</v>
      </c>
      <c r="E3296" t="s">
        <v>12700</v>
      </c>
      <c r="F3296" t="s">
        <v>362</v>
      </c>
      <c r="G3296" t="s">
        <v>71</v>
      </c>
      <c r="H3296" t="s">
        <v>136</v>
      </c>
      <c r="I3296" t="s">
        <v>22</v>
      </c>
      <c r="J3296" t="s">
        <v>131</v>
      </c>
      <c r="K3296" t="s">
        <v>12701</v>
      </c>
      <c r="L3296" t="s">
        <v>12702</v>
      </c>
      <c r="M3296">
        <v>0.64555555499999995</v>
      </c>
      <c r="N3296">
        <v>0</v>
      </c>
      <c r="O3296">
        <v>2</v>
      </c>
      <c r="P3296">
        <v>0</v>
      </c>
      <c r="Q3296">
        <v>0</v>
      </c>
      <c r="R3296">
        <v>0</v>
      </c>
      <c r="S3296">
        <v>1.2911109999999999</v>
      </c>
      <c r="T3296">
        <v>0</v>
      </c>
      <c r="U3296">
        <v>0</v>
      </c>
    </row>
    <row r="3297" spans="1:21" x14ac:dyDescent="0.25">
      <c r="A3297" t="s">
        <v>12703</v>
      </c>
      <c r="B3297">
        <v>1</v>
      </c>
      <c r="C3297" t="s">
        <v>78</v>
      </c>
      <c r="D3297" t="s">
        <v>94</v>
      </c>
      <c r="E3297" t="s">
        <v>12704</v>
      </c>
      <c r="F3297" t="s">
        <v>934</v>
      </c>
      <c r="G3297" t="s">
        <v>71</v>
      </c>
      <c r="H3297" t="s">
        <v>136</v>
      </c>
      <c r="I3297" t="s">
        <v>22</v>
      </c>
      <c r="J3297" t="s">
        <v>131</v>
      </c>
      <c r="K3297" t="s">
        <v>12705</v>
      </c>
      <c r="L3297" t="s">
        <v>12706</v>
      </c>
      <c r="M3297">
        <v>1.3805555549999999</v>
      </c>
      <c r="N3297">
        <v>0</v>
      </c>
      <c r="O3297">
        <v>1</v>
      </c>
      <c r="P3297">
        <v>0</v>
      </c>
      <c r="Q3297">
        <v>0</v>
      </c>
      <c r="R3297">
        <v>0</v>
      </c>
      <c r="S3297">
        <v>1.3805559999999999</v>
      </c>
      <c r="T3297">
        <v>0</v>
      </c>
      <c r="U3297">
        <v>0</v>
      </c>
    </row>
    <row r="3298" spans="1:21" x14ac:dyDescent="0.25">
      <c r="A3298" t="s">
        <v>12707</v>
      </c>
      <c r="B3298">
        <v>1</v>
      </c>
      <c r="C3298" t="s">
        <v>78</v>
      </c>
      <c r="D3298" t="s">
        <v>94</v>
      </c>
      <c r="E3298" t="s">
        <v>12639</v>
      </c>
      <c r="F3298" t="s">
        <v>847</v>
      </c>
      <c r="G3298" t="s">
        <v>71</v>
      </c>
      <c r="H3298" t="s">
        <v>136</v>
      </c>
      <c r="I3298" t="s">
        <v>22</v>
      </c>
      <c r="J3298" t="s">
        <v>131</v>
      </c>
      <c r="K3298" t="s">
        <v>12708</v>
      </c>
      <c r="L3298" t="s">
        <v>12709</v>
      </c>
      <c r="M3298">
        <v>20.778888888000001</v>
      </c>
      <c r="N3298">
        <v>0</v>
      </c>
      <c r="O3298">
        <v>1</v>
      </c>
      <c r="P3298">
        <v>0</v>
      </c>
      <c r="Q3298">
        <v>0</v>
      </c>
      <c r="R3298">
        <v>0</v>
      </c>
      <c r="S3298">
        <v>20.778888999999999</v>
      </c>
      <c r="T3298">
        <v>0</v>
      </c>
      <c r="U3298">
        <v>0</v>
      </c>
    </row>
    <row r="3299" spans="1:21" x14ac:dyDescent="0.25">
      <c r="A3299" t="s">
        <v>12710</v>
      </c>
      <c r="B3299">
        <v>1</v>
      </c>
      <c r="C3299" t="s">
        <v>78</v>
      </c>
      <c r="D3299" t="s">
        <v>94</v>
      </c>
      <c r="E3299" t="s">
        <v>12711</v>
      </c>
      <c r="F3299" t="s">
        <v>847</v>
      </c>
      <c r="G3299" t="s">
        <v>71</v>
      </c>
      <c r="H3299" t="s">
        <v>136</v>
      </c>
      <c r="I3299" t="s">
        <v>22</v>
      </c>
      <c r="J3299" t="s">
        <v>131</v>
      </c>
      <c r="K3299" t="s">
        <v>12712</v>
      </c>
      <c r="L3299" t="s">
        <v>12713</v>
      </c>
      <c r="M3299">
        <v>4.0636111110000002</v>
      </c>
      <c r="N3299">
        <v>0</v>
      </c>
      <c r="O3299">
        <v>1</v>
      </c>
      <c r="P3299">
        <v>0</v>
      </c>
      <c r="Q3299">
        <v>0</v>
      </c>
      <c r="R3299">
        <v>0</v>
      </c>
      <c r="S3299">
        <v>4.0636109999999999</v>
      </c>
      <c r="T3299">
        <v>0</v>
      </c>
      <c r="U3299">
        <v>0</v>
      </c>
    </row>
    <row r="3300" spans="1:21" x14ac:dyDescent="0.25">
      <c r="A3300" t="s">
        <v>12714</v>
      </c>
      <c r="B3300">
        <v>1</v>
      </c>
      <c r="C3300" t="s">
        <v>78</v>
      </c>
      <c r="D3300" t="s">
        <v>94</v>
      </c>
      <c r="E3300" t="s">
        <v>12715</v>
      </c>
      <c r="F3300" t="s">
        <v>847</v>
      </c>
      <c r="G3300" t="s">
        <v>71</v>
      </c>
      <c r="H3300" t="s">
        <v>136</v>
      </c>
      <c r="I3300" t="s">
        <v>22</v>
      </c>
      <c r="J3300" t="s">
        <v>131</v>
      </c>
      <c r="K3300" t="s">
        <v>12716</v>
      </c>
      <c r="L3300" t="s">
        <v>12717</v>
      </c>
      <c r="M3300">
        <v>19.095277777</v>
      </c>
      <c r="N3300">
        <v>0</v>
      </c>
      <c r="O3300">
        <v>1</v>
      </c>
      <c r="P3300">
        <v>0</v>
      </c>
      <c r="Q3300">
        <v>0</v>
      </c>
      <c r="R3300">
        <v>0</v>
      </c>
      <c r="S3300">
        <v>19.095278</v>
      </c>
      <c r="T3300">
        <v>0</v>
      </c>
      <c r="U3300">
        <v>0</v>
      </c>
    </row>
    <row r="3301" spans="1:21" x14ac:dyDescent="0.25">
      <c r="A3301" t="s">
        <v>12718</v>
      </c>
      <c r="B3301">
        <v>1</v>
      </c>
      <c r="C3301" t="s">
        <v>78</v>
      </c>
      <c r="D3301" t="s">
        <v>88</v>
      </c>
      <c r="E3301" t="s">
        <v>12719</v>
      </c>
      <c r="F3301" t="s">
        <v>231</v>
      </c>
      <c r="G3301" t="s">
        <v>71</v>
      </c>
      <c r="H3301" t="s">
        <v>136</v>
      </c>
      <c r="I3301" t="s">
        <v>22</v>
      </c>
      <c r="J3301" t="s">
        <v>131</v>
      </c>
      <c r="K3301" t="s">
        <v>12720</v>
      </c>
      <c r="L3301" t="s">
        <v>12721</v>
      </c>
      <c r="M3301">
        <v>0.91722222200000003</v>
      </c>
      <c r="N3301">
        <v>0</v>
      </c>
      <c r="O3301">
        <v>3</v>
      </c>
      <c r="P3301">
        <v>0</v>
      </c>
      <c r="Q3301">
        <v>0</v>
      </c>
      <c r="R3301">
        <v>0</v>
      </c>
      <c r="S3301">
        <v>2.7516669999999999</v>
      </c>
      <c r="T3301">
        <v>0</v>
      </c>
      <c r="U3301">
        <v>0</v>
      </c>
    </row>
    <row r="3302" spans="1:21" x14ac:dyDescent="0.25">
      <c r="A3302" t="s">
        <v>12722</v>
      </c>
      <c r="B3302">
        <v>1</v>
      </c>
      <c r="C3302" t="s">
        <v>78</v>
      </c>
      <c r="D3302" t="s">
        <v>101</v>
      </c>
      <c r="E3302" t="s">
        <v>12660</v>
      </c>
      <c r="F3302" t="s">
        <v>296</v>
      </c>
      <c r="G3302" t="s">
        <v>72</v>
      </c>
      <c r="H3302" t="s">
        <v>136</v>
      </c>
      <c r="I3302" t="s">
        <v>22</v>
      </c>
      <c r="J3302" t="s">
        <v>221</v>
      </c>
      <c r="K3302" t="s">
        <v>12723</v>
      </c>
      <c r="L3302" t="s">
        <v>12724</v>
      </c>
      <c r="M3302">
        <v>0.33250000000000002</v>
      </c>
      <c r="N3302">
        <v>1</v>
      </c>
      <c r="O3302">
        <v>1176</v>
      </c>
      <c r="P3302">
        <v>0</v>
      </c>
      <c r="Q3302">
        <v>0</v>
      </c>
      <c r="R3302">
        <v>0.33250000000000002</v>
      </c>
      <c r="S3302">
        <v>391.02</v>
      </c>
      <c r="T3302">
        <v>0</v>
      </c>
      <c r="U3302">
        <v>0</v>
      </c>
    </row>
    <row r="3303" spans="1:21" x14ac:dyDescent="0.25">
      <c r="A3303" t="s">
        <v>12725</v>
      </c>
      <c r="B3303">
        <v>1</v>
      </c>
      <c r="C3303" t="s">
        <v>78</v>
      </c>
      <c r="D3303" t="s">
        <v>101</v>
      </c>
      <c r="E3303" t="s">
        <v>12726</v>
      </c>
      <c r="F3303" t="s">
        <v>166</v>
      </c>
      <c r="G3303" t="s">
        <v>72</v>
      </c>
      <c r="H3303" t="s">
        <v>136</v>
      </c>
      <c r="I3303" t="s">
        <v>22</v>
      </c>
      <c r="J3303" t="s">
        <v>131</v>
      </c>
      <c r="K3303" t="s">
        <v>12727</v>
      </c>
      <c r="L3303" t="s">
        <v>12728</v>
      </c>
      <c r="M3303">
        <v>1.2056527770000001</v>
      </c>
      <c r="N3303">
        <v>3</v>
      </c>
      <c r="O3303">
        <v>3791</v>
      </c>
      <c r="P3303">
        <v>0</v>
      </c>
      <c r="Q3303">
        <v>588</v>
      </c>
      <c r="R3303">
        <v>3.6169579999999999</v>
      </c>
      <c r="S3303">
        <v>4570.6296780000002</v>
      </c>
      <c r="T3303">
        <v>0</v>
      </c>
      <c r="U3303">
        <v>708.92383299999995</v>
      </c>
    </row>
    <row r="3304" spans="1:21" x14ac:dyDescent="0.25">
      <c r="A3304" t="s">
        <v>12729</v>
      </c>
      <c r="B3304">
        <v>1</v>
      </c>
      <c r="C3304" t="s">
        <v>78</v>
      </c>
      <c r="D3304" t="s">
        <v>94</v>
      </c>
      <c r="E3304" t="s">
        <v>12730</v>
      </c>
      <c r="F3304" t="s">
        <v>847</v>
      </c>
      <c r="G3304" t="s">
        <v>71</v>
      </c>
      <c r="H3304" t="s">
        <v>136</v>
      </c>
      <c r="I3304" t="s">
        <v>22</v>
      </c>
      <c r="J3304" t="s">
        <v>131</v>
      </c>
      <c r="K3304" t="s">
        <v>12731</v>
      </c>
      <c r="L3304" t="s">
        <v>12732</v>
      </c>
      <c r="M3304">
        <v>20.898333333</v>
      </c>
      <c r="N3304">
        <v>0</v>
      </c>
      <c r="O3304">
        <v>1</v>
      </c>
      <c r="P3304">
        <v>0</v>
      </c>
      <c r="Q3304">
        <v>0</v>
      </c>
      <c r="R3304">
        <v>0</v>
      </c>
      <c r="S3304">
        <v>20.898333000000001</v>
      </c>
      <c r="T3304">
        <v>0</v>
      </c>
      <c r="U3304">
        <v>0</v>
      </c>
    </row>
    <row r="3305" spans="1:21" x14ac:dyDescent="0.25">
      <c r="A3305" t="s">
        <v>12733</v>
      </c>
      <c r="B3305">
        <v>1</v>
      </c>
      <c r="C3305" t="s">
        <v>78</v>
      </c>
      <c r="D3305" t="s">
        <v>95</v>
      </c>
      <c r="E3305" t="s">
        <v>12734</v>
      </c>
      <c r="F3305" t="s">
        <v>226</v>
      </c>
      <c r="G3305" t="s">
        <v>72</v>
      </c>
      <c r="H3305" t="s">
        <v>136</v>
      </c>
      <c r="I3305" t="s">
        <v>22</v>
      </c>
      <c r="J3305" t="s">
        <v>131</v>
      </c>
      <c r="K3305" t="s">
        <v>12735</v>
      </c>
      <c r="L3305" t="s">
        <v>12736</v>
      </c>
      <c r="M3305">
        <v>2.042777777</v>
      </c>
      <c r="N3305">
        <v>0</v>
      </c>
      <c r="O3305">
        <v>31</v>
      </c>
      <c r="P3305">
        <v>0</v>
      </c>
      <c r="Q3305">
        <v>0</v>
      </c>
      <c r="R3305">
        <v>0</v>
      </c>
      <c r="S3305">
        <v>63.326110999999997</v>
      </c>
      <c r="T3305">
        <v>0</v>
      </c>
      <c r="U3305">
        <v>0</v>
      </c>
    </row>
    <row r="3306" spans="1:21" x14ac:dyDescent="0.25">
      <c r="A3306" t="s">
        <v>12737</v>
      </c>
      <c r="B3306">
        <v>1</v>
      </c>
      <c r="C3306" t="s">
        <v>78</v>
      </c>
      <c r="D3306" t="s">
        <v>95</v>
      </c>
      <c r="E3306" t="s">
        <v>12564</v>
      </c>
      <c r="F3306" t="s">
        <v>313</v>
      </c>
      <c r="G3306" t="s">
        <v>71</v>
      </c>
      <c r="H3306" t="s">
        <v>136</v>
      </c>
      <c r="I3306" t="s">
        <v>22</v>
      </c>
      <c r="J3306" t="s">
        <v>131</v>
      </c>
      <c r="K3306" t="s">
        <v>12738</v>
      </c>
      <c r="L3306" t="s">
        <v>12739</v>
      </c>
      <c r="M3306">
        <v>1.101388888</v>
      </c>
      <c r="N3306">
        <v>0</v>
      </c>
      <c r="O3306">
        <v>0</v>
      </c>
      <c r="P3306">
        <v>0</v>
      </c>
      <c r="Q3306">
        <v>176</v>
      </c>
      <c r="R3306">
        <v>0</v>
      </c>
      <c r="S3306">
        <v>0</v>
      </c>
      <c r="T3306">
        <v>0</v>
      </c>
      <c r="U3306">
        <v>193.84444400000001</v>
      </c>
    </row>
    <row r="3307" spans="1:21" x14ac:dyDescent="0.25">
      <c r="A3307" t="s">
        <v>12740</v>
      </c>
      <c r="B3307">
        <v>1</v>
      </c>
      <c r="C3307" t="s">
        <v>78</v>
      </c>
      <c r="D3307" t="s">
        <v>82</v>
      </c>
      <c r="E3307" t="s">
        <v>12741</v>
      </c>
      <c r="F3307" t="s">
        <v>313</v>
      </c>
      <c r="G3307" t="s">
        <v>71</v>
      </c>
      <c r="H3307" t="s">
        <v>136</v>
      </c>
      <c r="I3307" t="s">
        <v>22</v>
      </c>
      <c r="J3307" t="s">
        <v>131</v>
      </c>
      <c r="K3307" t="s">
        <v>12742</v>
      </c>
      <c r="L3307" t="s">
        <v>12743</v>
      </c>
      <c r="M3307">
        <v>2.875277777</v>
      </c>
      <c r="N3307">
        <v>0</v>
      </c>
      <c r="O3307">
        <v>71</v>
      </c>
      <c r="P3307">
        <v>0</v>
      </c>
      <c r="Q3307">
        <v>0</v>
      </c>
      <c r="R3307">
        <v>0</v>
      </c>
      <c r="S3307">
        <v>204.144722</v>
      </c>
      <c r="T3307">
        <v>0</v>
      </c>
      <c r="U3307">
        <v>0</v>
      </c>
    </row>
    <row r="3308" spans="1:21" x14ac:dyDescent="0.25">
      <c r="A3308" t="s">
        <v>12744</v>
      </c>
      <c r="B3308">
        <v>1</v>
      </c>
      <c r="C3308" t="s">
        <v>78</v>
      </c>
      <c r="D3308" t="s">
        <v>82</v>
      </c>
      <c r="E3308" t="s">
        <v>12745</v>
      </c>
      <c r="F3308" t="s">
        <v>247</v>
      </c>
      <c r="G3308" t="s">
        <v>71</v>
      </c>
      <c r="H3308" t="s">
        <v>136</v>
      </c>
      <c r="I3308" t="s">
        <v>22</v>
      </c>
      <c r="J3308" t="s">
        <v>221</v>
      </c>
      <c r="K3308" t="s">
        <v>12746</v>
      </c>
      <c r="L3308" t="s">
        <v>12747</v>
      </c>
      <c r="M3308">
        <v>5.926111111</v>
      </c>
      <c r="N3308">
        <v>0</v>
      </c>
      <c r="O3308">
        <v>270</v>
      </c>
      <c r="P3308">
        <v>0</v>
      </c>
      <c r="Q3308">
        <v>0</v>
      </c>
      <c r="R3308">
        <v>0</v>
      </c>
      <c r="S3308">
        <v>1600.05</v>
      </c>
      <c r="T3308">
        <v>0</v>
      </c>
      <c r="U3308">
        <v>0</v>
      </c>
    </row>
    <row r="3309" spans="1:21" x14ac:dyDescent="0.25">
      <c r="A3309" t="s">
        <v>12748</v>
      </c>
      <c r="B3309">
        <v>1</v>
      </c>
      <c r="C3309" t="s">
        <v>78</v>
      </c>
      <c r="D3309" t="s">
        <v>94</v>
      </c>
      <c r="E3309" t="s">
        <v>12749</v>
      </c>
      <c r="F3309" t="s">
        <v>847</v>
      </c>
      <c r="G3309" t="s">
        <v>71</v>
      </c>
      <c r="H3309" t="s">
        <v>136</v>
      </c>
      <c r="I3309" t="s">
        <v>22</v>
      </c>
      <c r="J3309" t="s">
        <v>131</v>
      </c>
      <c r="K3309" t="s">
        <v>12750</v>
      </c>
      <c r="L3309" t="s">
        <v>12751</v>
      </c>
      <c r="M3309">
        <v>1.5863888880000001</v>
      </c>
      <c r="N3309">
        <v>0</v>
      </c>
      <c r="O3309">
        <v>1</v>
      </c>
      <c r="P3309">
        <v>0</v>
      </c>
      <c r="Q3309">
        <v>0</v>
      </c>
      <c r="R3309">
        <v>0</v>
      </c>
      <c r="S3309">
        <v>1.586389</v>
      </c>
      <c r="T3309">
        <v>0</v>
      </c>
      <c r="U3309">
        <v>0</v>
      </c>
    </row>
    <row r="3310" spans="1:21" x14ac:dyDescent="0.25">
      <c r="A3310" t="s">
        <v>12752</v>
      </c>
      <c r="B3310">
        <v>1</v>
      </c>
      <c r="C3310" t="s">
        <v>78</v>
      </c>
      <c r="D3310" t="s">
        <v>94</v>
      </c>
      <c r="E3310" t="s">
        <v>2221</v>
      </c>
      <c r="F3310" t="s">
        <v>4196</v>
      </c>
      <c r="G3310" t="s">
        <v>71</v>
      </c>
      <c r="H3310" t="s">
        <v>136</v>
      </c>
      <c r="I3310" t="s">
        <v>22</v>
      </c>
      <c r="J3310" t="s">
        <v>131</v>
      </c>
      <c r="K3310" t="s">
        <v>12753</v>
      </c>
      <c r="L3310" t="s">
        <v>12754</v>
      </c>
      <c r="M3310">
        <v>11.2075</v>
      </c>
      <c r="N3310">
        <v>0</v>
      </c>
      <c r="O3310">
        <v>49</v>
      </c>
      <c r="P3310">
        <v>0</v>
      </c>
      <c r="Q3310">
        <v>0</v>
      </c>
      <c r="R3310">
        <v>0</v>
      </c>
      <c r="S3310">
        <v>549.16750000000002</v>
      </c>
      <c r="T3310">
        <v>0</v>
      </c>
      <c r="U3310">
        <v>0</v>
      </c>
    </row>
    <row r="3311" spans="1:21" x14ac:dyDescent="0.25">
      <c r="A3311" t="s">
        <v>12755</v>
      </c>
      <c r="B3311">
        <v>1</v>
      </c>
      <c r="C3311" t="s">
        <v>78</v>
      </c>
      <c r="D3311" t="s">
        <v>98</v>
      </c>
      <c r="E3311" t="s">
        <v>12756</v>
      </c>
      <c r="F3311" t="s">
        <v>847</v>
      </c>
      <c r="G3311" t="s">
        <v>71</v>
      </c>
      <c r="H3311" t="s">
        <v>136</v>
      </c>
      <c r="I3311" t="s">
        <v>22</v>
      </c>
      <c r="J3311" t="s">
        <v>131</v>
      </c>
      <c r="K3311" t="s">
        <v>12757</v>
      </c>
      <c r="L3311" t="s">
        <v>12758</v>
      </c>
      <c r="M3311">
        <v>8.8925000000000001</v>
      </c>
      <c r="N3311">
        <v>0</v>
      </c>
      <c r="O3311">
        <v>1</v>
      </c>
      <c r="P3311">
        <v>0</v>
      </c>
      <c r="Q3311">
        <v>0</v>
      </c>
      <c r="R3311">
        <v>0</v>
      </c>
      <c r="S3311">
        <v>8.8925000000000001</v>
      </c>
      <c r="T3311">
        <v>0</v>
      </c>
      <c r="U3311">
        <v>0</v>
      </c>
    </row>
    <row r="3312" spans="1:21" x14ac:dyDescent="0.25">
      <c r="A3312" t="s">
        <v>12759</v>
      </c>
      <c r="B3312">
        <v>1</v>
      </c>
      <c r="C3312" t="s">
        <v>78</v>
      </c>
      <c r="D3312" t="s">
        <v>98</v>
      </c>
      <c r="E3312" t="s">
        <v>12257</v>
      </c>
      <c r="F3312" t="s">
        <v>166</v>
      </c>
      <c r="G3312" t="s">
        <v>72</v>
      </c>
      <c r="H3312" t="s">
        <v>136</v>
      </c>
      <c r="I3312" t="s">
        <v>22</v>
      </c>
      <c r="J3312" t="s">
        <v>131</v>
      </c>
      <c r="K3312" t="s">
        <v>12760</v>
      </c>
      <c r="L3312" t="s">
        <v>12761</v>
      </c>
      <c r="M3312">
        <v>0.34416666600000001</v>
      </c>
      <c r="N3312">
        <v>1</v>
      </c>
      <c r="O3312">
        <v>1317</v>
      </c>
      <c r="P3312">
        <v>46</v>
      </c>
      <c r="Q3312">
        <v>67</v>
      </c>
      <c r="R3312">
        <v>0.344167</v>
      </c>
      <c r="S3312">
        <v>453.26749899999999</v>
      </c>
      <c r="T3312">
        <v>15.831666999999999</v>
      </c>
      <c r="U3312">
        <v>23.059166999999999</v>
      </c>
    </row>
    <row r="3313" spans="1:21" x14ac:dyDescent="0.25">
      <c r="A3313" t="s">
        <v>12762</v>
      </c>
      <c r="B3313">
        <v>1</v>
      </c>
      <c r="C3313" t="s">
        <v>78</v>
      </c>
      <c r="D3313" t="s">
        <v>98</v>
      </c>
      <c r="E3313" t="s">
        <v>12763</v>
      </c>
      <c r="F3313" t="s">
        <v>166</v>
      </c>
      <c r="G3313" t="s">
        <v>72</v>
      </c>
      <c r="H3313" t="s">
        <v>136</v>
      </c>
      <c r="I3313" t="s">
        <v>22</v>
      </c>
      <c r="J3313" t="s">
        <v>131</v>
      </c>
      <c r="K3313" t="s">
        <v>12764</v>
      </c>
      <c r="L3313" t="s">
        <v>12765</v>
      </c>
      <c r="M3313">
        <v>2.191976666</v>
      </c>
      <c r="N3313">
        <v>1</v>
      </c>
      <c r="O3313">
        <v>4490</v>
      </c>
      <c r="P3313">
        <v>0</v>
      </c>
      <c r="Q3313">
        <v>18</v>
      </c>
      <c r="R3313">
        <v>2.1919770000000001</v>
      </c>
      <c r="S3313">
        <v>9841.97523</v>
      </c>
      <c r="T3313">
        <v>0</v>
      </c>
      <c r="U3313">
        <v>39.455579999999998</v>
      </c>
    </row>
    <row r="3314" spans="1:21" x14ac:dyDescent="0.25">
      <c r="A3314" t="s">
        <v>12766</v>
      </c>
      <c r="B3314">
        <v>1</v>
      </c>
      <c r="C3314" t="s">
        <v>78</v>
      </c>
      <c r="D3314" t="s">
        <v>95</v>
      </c>
      <c r="E3314" t="s">
        <v>1391</v>
      </c>
      <c r="F3314" t="s">
        <v>247</v>
      </c>
      <c r="G3314" t="s">
        <v>71</v>
      </c>
      <c r="H3314" t="s">
        <v>136</v>
      </c>
      <c r="I3314" t="s">
        <v>22</v>
      </c>
      <c r="J3314" t="s">
        <v>221</v>
      </c>
      <c r="K3314" t="s">
        <v>12767</v>
      </c>
      <c r="L3314" t="s">
        <v>12768</v>
      </c>
      <c r="M3314">
        <v>7.9202777769999999</v>
      </c>
      <c r="N3314">
        <v>0</v>
      </c>
      <c r="O3314">
        <v>0</v>
      </c>
      <c r="P3314">
        <v>0</v>
      </c>
      <c r="Q3314">
        <v>137</v>
      </c>
      <c r="R3314">
        <v>0</v>
      </c>
      <c r="S3314">
        <v>0</v>
      </c>
      <c r="T3314">
        <v>0</v>
      </c>
      <c r="U3314">
        <v>1085.0780549999999</v>
      </c>
    </row>
    <row r="3315" spans="1:21" x14ac:dyDescent="0.25">
      <c r="A3315" t="s">
        <v>12769</v>
      </c>
      <c r="B3315">
        <v>1</v>
      </c>
      <c r="C3315" t="s">
        <v>78</v>
      </c>
      <c r="D3315" t="s">
        <v>81</v>
      </c>
      <c r="E3315" t="s">
        <v>3932</v>
      </c>
      <c r="F3315" t="s">
        <v>166</v>
      </c>
      <c r="G3315" t="s">
        <v>72</v>
      </c>
      <c r="H3315" t="s">
        <v>136</v>
      </c>
      <c r="I3315" t="s">
        <v>22</v>
      </c>
      <c r="J3315" t="s">
        <v>131</v>
      </c>
      <c r="K3315" t="s">
        <v>12770</v>
      </c>
      <c r="L3315" t="s">
        <v>12771</v>
      </c>
      <c r="M3315">
        <v>0.35959444400000001</v>
      </c>
      <c r="N3315">
        <v>21</v>
      </c>
      <c r="O3315">
        <v>928</v>
      </c>
      <c r="P3315">
        <v>0</v>
      </c>
      <c r="Q3315">
        <v>0</v>
      </c>
      <c r="R3315">
        <v>7.5514830000000002</v>
      </c>
      <c r="S3315">
        <v>333.703644</v>
      </c>
      <c r="T3315">
        <v>0</v>
      </c>
      <c r="U3315">
        <v>0</v>
      </c>
    </row>
    <row r="3316" spans="1:21" x14ac:dyDescent="0.25">
      <c r="A3316" t="s">
        <v>12772</v>
      </c>
      <c r="B3316">
        <v>1</v>
      </c>
      <c r="C3316" t="s">
        <v>78</v>
      </c>
      <c r="D3316" t="s">
        <v>81</v>
      </c>
      <c r="E3316" t="s">
        <v>12773</v>
      </c>
      <c r="F3316" t="s">
        <v>166</v>
      </c>
      <c r="G3316" t="s">
        <v>72</v>
      </c>
      <c r="H3316" t="s">
        <v>136</v>
      </c>
      <c r="I3316" t="s">
        <v>22</v>
      </c>
      <c r="J3316" t="s">
        <v>131</v>
      </c>
      <c r="K3316" t="s">
        <v>12774</v>
      </c>
      <c r="L3316" t="s">
        <v>12775</v>
      </c>
      <c r="M3316">
        <v>0.26362777700000001</v>
      </c>
      <c r="N3316">
        <v>1</v>
      </c>
      <c r="O3316">
        <v>3676</v>
      </c>
      <c r="P3316">
        <v>0</v>
      </c>
      <c r="Q3316">
        <v>0</v>
      </c>
      <c r="R3316">
        <v>0.26362799999999997</v>
      </c>
      <c r="S3316">
        <v>969.09570799999995</v>
      </c>
      <c r="T3316">
        <v>0</v>
      </c>
      <c r="U3316">
        <v>0</v>
      </c>
    </row>
    <row r="3317" spans="1:21" x14ac:dyDescent="0.25">
      <c r="A3317" t="s">
        <v>12776</v>
      </c>
      <c r="B3317">
        <v>1</v>
      </c>
      <c r="C3317" t="s">
        <v>78</v>
      </c>
      <c r="D3317" t="s">
        <v>81</v>
      </c>
      <c r="E3317" t="s">
        <v>12777</v>
      </c>
      <c r="F3317" t="s">
        <v>166</v>
      </c>
      <c r="G3317" t="s">
        <v>72</v>
      </c>
      <c r="H3317" t="s">
        <v>136</v>
      </c>
      <c r="I3317" t="s">
        <v>22</v>
      </c>
      <c r="J3317" t="s">
        <v>131</v>
      </c>
      <c r="K3317" t="s">
        <v>12778</v>
      </c>
      <c r="L3317" t="s">
        <v>12779</v>
      </c>
      <c r="M3317">
        <v>0.32248416600000002</v>
      </c>
      <c r="N3317">
        <v>23</v>
      </c>
      <c r="O3317">
        <v>3897</v>
      </c>
      <c r="P3317">
        <v>11</v>
      </c>
      <c r="Q3317">
        <v>1</v>
      </c>
      <c r="R3317">
        <v>7.4171360000000002</v>
      </c>
      <c r="S3317">
        <v>1256.720795</v>
      </c>
      <c r="T3317">
        <v>3.547326</v>
      </c>
      <c r="U3317">
        <v>0.32248399999999999</v>
      </c>
    </row>
    <row r="3318" spans="1:21" x14ac:dyDescent="0.25">
      <c r="A3318" t="s">
        <v>12780</v>
      </c>
      <c r="B3318">
        <v>1</v>
      </c>
      <c r="C3318" t="s">
        <v>78</v>
      </c>
      <c r="D3318" t="s">
        <v>90</v>
      </c>
      <c r="E3318" t="s">
        <v>12781</v>
      </c>
      <c r="F3318" t="s">
        <v>780</v>
      </c>
      <c r="G3318" t="s">
        <v>71</v>
      </c>
      <c r="H3318" t="s">
        <v>136</v>
      </c>
      <c r="I3318" t="s">
        <v>22</v>
      </c>
      <c r="J3318" t="s">
        <v>131</v>
      </c>
      <c r="K3318" t="s">
        <v>12782</v>
      </c>
      <c r="L3318" t="s">
        <v>12783</v>
      </c>
      <c r="M3318">
        <v>5.2394444440000001</v>
      </c>
      <c r="N3318">
        <v>0</v>
      </c>
      <c r="O3318">
        <v>2</v>
      </c>
      <c r="P3318">
        <v>0</v>
      </c>
      <c r="Q3318">
        <v>0</v>
      </c>
      <c r="R3318">
        <v>0</v>
      </c>
      <c r="S3318">
        <v>10.478889000000001</v>
      </c>
      <c r="T3318">
        <v>0</v>
      </c>
      <c r="U3318">
        <v>0</v>
      </c>
    </row>
    <row r="3319" spans="1:21" x14ac:dyDescent="0.25">
      <c r="A3319" t="s">
        <v>12784</v>
      </c>
      <c r="B3319">
        <v>1</v>
      </c>
      <c r="C3319" t="s">
        <v>78</v>
      </c>
      <c r="D3319" t="s">
        <v>98</v>
      </c>
      <c r="E3319" t="s">
        <v>12785</v>
      </c>
      <c r="F3319" t="s">
        <v>166</v>
      </c>
      <c r="G3319" t="s">
        <v>72</v>
      </c>
      <c r="H3319" t="s">
        <v>136</v>
      </c>
      <c r="I3319" t="s">
        <v>22</v>
      </c>
      <c r="J3319" t="s">
        <v>131</v>
      </c>
      <c r="K3319" t="s">
        <v>12786</v>
      </c>
      <c r="L3319" t="s">
        <v>12787</v>
      </c>
      <c r="M3319">
        <v>0.28067861100000002</v>
      </c>
      <c r="N3319">
        <v>0</v>
      </c>
      <c r="O3319">
        <v>1326</v>
      </c>
      <c r="P3319">
        <v>1</v>
      </c>
      <c r="Q3319">
        <v>20</v>
      </c>
      <c r="R3319">
        <v>0</v>
      </c>
      <c r="S3319">
        <v>372.17983800000002</v>
      </c>
      <c r="T3319">
        <v>0.28067900000000001</v>
      </c>
      <c r="U3319">
        <v>5.6135719999999996</v>
      </c>
    </row>
    <row r="3320" spans="1:21" x14ac:dyDescent="0.25">
      <c r="A3320" t="s">
        <v>12788</v>
      </c>
      <c r="B3320">
        <v>1</v>
      </c>
      <c r="C3320" t="s">
        <v>78</v>
      </c>
      <c r="D3320" t="s">
        <v>98</v>
      </c>
      <c r="E3320" t="s">
        <v>12257</v>
      </c>
      <c r="F3320" t="s">
        <v>247</v>
      </c>
      <c r="G3320" t="s">
        <v>72</v>
      </c>
      <c r="H3320" t="s">
        <v>136</v>
      </c>
      <c r="I3320" t="s">
        <v>22</v>
      </c>
      <c r="J3320" t="s">
        <v>221</v>
      </c>
      <c r="K3320" t="s">
        <v>12789</v>
      </c>
      <c r="L3320" t="s">
        <v>12790</v>
      </c>
      <c r="M3320">
        <v>6.2569444440000002</v>
      </c>
      <c r="N3320">
        <v>1</v>
      </c>
      <c r="O3320">
        <v>1317</v>
      </c>
      <c r="P3320">
        <v>46</v>
      </c>
      <c r="Q3320">
        <v>67</v>
      </c>
      <c r="R3320">
        <v>6.2569439999999998</v>
      </c>
      <c r="S3320">
        <v>8240.3958330000005</v>
      </c>
      <c r="T3320">
        <v>287.81944399999998</v>
      </c>
      <c r="U3320">
        <v>419.21527800000001</v>
      </c>
    </row>
    <row r="3321" spans="1:21" x14ac:dyDescent="0.25">
      <c r="A3321" t="s">
        <v>12791</v>
      </c>
      <c r="B3321">
        <v>1</v>
      </c>
      <c r="C3321" t="s">
        <v>78</v>
      </c>
      <c r="D3321" t="s">
        <v>94</v>
      </c>
      <c r="E3321" t="s">
        <v>12792</v>
      </c>
      <c r="F3321" t="s">
        <v>847</v>
      </c>
      <c r="G3321" t="s">
        <v>71</v>
      </c>
      <c r="H3321" t="s">
        <v>136</v>
      </c>
      <c r="I3321" t="s">
        <v>22</v>
      </c>
      <c r="J3321" t="s">
        <v>131</v>
      </c>
      <c r="K3321" t="s">
        <v>12793</v>
      </c>
      <c r="L3321" t="s">
        <v>12794</v>
      </c>
      <c r="M3321">
        <v>3.676111111</v>
      </c>
      <c r="N3321">
        <v>0</v>
      </c>
      <c r="O3321">
        <v>1</v>
      </c>
      <c r="P3321">
        <v>0</v>
      </c>
      <c r="Q3321">
        <v>0</v>
      </c>
      <c r="R3321">
        <v>0</v>
      </c>
      <c r="S3321">
        <v>3.6761110000000001</v>
      </c>
      <c r="T3321">
        <v>0</v>
      </c>
      <c r="U3321">
        <v>0</v>
      </c>
    </row>
    <row r="3322" spans="1:21" x14ac:dyDescent="0.25">
      <c r="A3322" t="s">
        <v>12795</v>
      </c>
      <c r="B3322">
        <v>1</v>
      </c>
      <c r="C3322" t="s">
        <v>78</v>
      </c>
      <c r="D3322" t="s">
        <v>90</v>
      </c>
      <c r="E3322" t="s">
        <v>12796</v>
      </c>
      <c r="F3322" t="s">
        <v>231</v>
      </c>
      <c r="G3322" t="s">
        <v>71</v>
      </c>
      <c r="H3322" t="s">
        <v>136</v>
      </c>
      <c r="I3322" t="s">
        <v>22</v>
      </c>
      <c r="J3322" t="s">
        <v>131</v>
      </c>
      <c r="K3322" t="s">
        <v>12797</v>
      </c>
      <c r="L3322" t="s">
        <v>12798</v>
      </c>
      <c r="M3322">
        <v>2.1063888880000001</v>
      </c>
      <c r="N3322">
        <v>0</v>
      </c>
      <c r="O3322">
        <v>1</v>
      </c>
      <c r="P3322">
        <v>0</v>
      </c>
      <c r="Q3322">
        <v>0</v>
      </c>
      <c r="R3322">
        <v>0</v>
      </c>
      <c r="S3322">
        <v>2.1063890000000001</v>
      </c>
      <c r="T3322">
        <v>0</v>
      </c>
      <c r="U3322">
        <v>0</v>
      </c>
    </row>
    <row r="3323" spans="1:21" x14ac:dyDescent="0.25">
      <c r="A3323" t="s">
        <v>12799</v>
      </c>
      <c r="B3323">
        <v>1</v>
      </c>
      <c r="C3323" t="s">
        <v>78</v>
      </c>
      <c r="D3323" t="s">
        <v>83</v>
      </c>
      <c r="E3323" t="s">
        <v>12800</v>
      </c>
      <c r="F3323" t="s">
        <v>296</v>
      </c>
      <c r="G3323" t="s">
        <v>71</v>
      </c>
      <c r="H3323" t="s">
        <v>136</v>
      </c>
      <c r="I3323" t="s">
        <v>22</v>
      </c>
      <c r="J3323" t="s">
        <v>221</v>
      </c>
      <c r="K3323" t="s">
        <v>12801</v>
      </c>
      <c r="L3323" t="s">
        <v>12802</v>
      </c>
      <c r="M3323">
        <v>1.1299999999999999</v>
      </c>
      <c r="N3323">
        <v>0</v>
      </c>
      <c r="O3323">
        <v>93</v>
      </c>
      <c r="P3323">
        <v>0</v>
      </c>
      <c r="Q3323">
        <v>0</v>
      </c>
      <c r="R3323">
        <v>0</v>
      </c>
      <c r="S3323">
        <v>105.09</v>
      </c>
      <c r="T3323">
        <v>0</v>
      </c>
      <c r="U3323">
        <v>0</v>
      </c>
    </row>
    <row r="3324" spans="1:21" x14ac:dyDescent="0.25">
      <c r="A3324" t="s">
        <v>12803</v>
      </c>
      <c r="B3324">
        <v>1</v>
      </c>
      <c r="C3324" t="s">
        <v>78</v>
      </c>
      <c r="D3324" t="s">
        <v>81</v>
      </c>
      <c r="E3324" t="s">
        <v>12804</v>
      </c>
      <c r="F3324" t="s">
        <v>226</v>
      </c>
      <c r="G3324" t="s">
        <v>72</v>
      </c>
      <c r="H3324" t="s">
        <v>136</v>
      </c>
      <c r="I3324" t="s">
        <v>22</v>
      </c>
      <c r="J3324" t="s">
        <v>131</v>
      </c>
      <c r="K3324" t="s">
        <v>12805</v>
      </c>
      <c r="L3324" t="s">
        <v>12806</v>
      </c>
      <c r="M3324">
        <v>0.85833333300000003</v>
      </c>
      <c r="N3324">
        <v>1</v>
      </c>
      <c r="O3324">
        <v>0</v>
      </c>
      <c r="P3324">
        <v>0</v>
      </c>
      <c r="Q3324">
        <v>0</v>
      </c>
      <c r="R3324">
        <v>0.85833300000000001</v>
      </c>
      <c r="S3324">
        <v>0</v>
      </c>
      <c r="T3324">
        <v>0</v>
      </c>
      <c r="U3324">
        <v>0</v>
      </c>
    </row>
    <row r="3325" spans="1:21" x14ac:dyDescent="0.25">
      <c r="A3325" t="s">
        <v>12807</v>
      </c>
      <c r="B3325">
        <v>1</v>
      </c>
      <c r="C3325" t="s">
        <v>78</v>
      </c>
      <c r="D3325" t="s">
        <v>81</v>
      </c>
      <c r="E3325" t="s">
        <v>12808</v>
      </c>
      <c r="F3325" t="s">
        <v>296</v>
      </c>
      <c r="G3325" t="s">
        <v>71</v>
      </c>
      <c r="H3325" t="s">
        <v>136</v>
      </c>
      <c r="I3325" t="s">
        <v>22</v>
      </c>
      <c r="J3325" t="s">
        <v>221</v>
      </c>
      <c r="K3325" t="s">
        <v>12809</v>
      </c>
      <c r="L3325" t="s">
        <v>12810</v>
      </c>
      <c r="M3325">
        <v>1.9337572220000001</v>
      </c>
      <c r="N3325">
        <v>0</v>
      </c>
      <c r="O3325">
        <v>165</v>
      </c>
      <c r="P3325">
        <v>0</v>
      </c>
      <c r="Q3325">
        <v>0</v>
      </c>
      <c r="R3325">
        <v>0</v>
      </c>
      <c r="S3325">
        <v>319.06994200000003</v>
      </c>
      <c r="T3325">
        <v>0</v>
      </c>
      <c r="U3325">
        <v>0</v>
      </c>
    </row>
    <row r="3326" spans="1:21" x14ac:dyDescent="0.25">
      <c r="A3326" t="s">
        <v>12811</v>
      </c>
      <c r="B3326">
        <v>1</v>
      </c>
      <c r="C3326" t="s">
        <v>78</v>
      </c>
      <c r="D3326" t="s">
        <v>98</v>
      </c>
      <c r="E3326" t="s">
        <v>12257</v>
      </c>
      <c r="F3326" t="s">
        <v>247</v>
      </c>
      <c r="G3326" t="s">
        <v>72</v>
      </c>
      <c r="H3326" t="s">
        <v>136</v>
      </c>
      <c r="I3326" t="s">
        <v>22</v>
      </c>
      <c r="J3326" t="s">
        <v>221</v>
      </c>
      <c r="K3326" t="s">
        <v>12812</v>
      </c>
      <c r="L3326" t="s">
        <v>12813</v>
      </c>
      <c r="M3326">
        <v>3.2885572220000001</v>
      </c>
      <c r="N3326">
        <v>1</v>
      </c>
      <c r="O3326">
        <v>1317</v>
      </c>
      <c r="P3326">
        <v>46</v>
      </c>
      <c r="Q3326">
        <v>67</v>
      </c>
      <c r="R3326">
        <v>3.288557</v>
      </c>
      <c r="S3326">
        <v>4331.029861</v>
      </c>
      <c r="T3326">
        <v>151.27363199999999</v>
      </c>
      <c r="U3326">
        <v>220.33333400000001</v>
      </c>
    </row>
    <row r="3327" spans="1:21" x14ac:dyDescent="0.25">
      <c r="A3327" t="s">
        <v>12814</v>
      </c>
      <c r="B3327">
        <v>1</v>
      </c>
      <c r="C3327" t="s">
        <v>78</v>
      </c>
      <c r="D3327" t="s">
        <v>101</v>
      </c>
      <c r="E3327" t="s">
        <v>12815</v>
      </c>
      <c r="F3327" t="s">
        <v>780</v>
      </c>
      <c r="G3327" t="s">
        <v>71</v>
      </c>
      <c r="H3327" t="s">
        <v>136</v>
      </c>
      <c r="I3327" t="s">
        <v>22</v>
      </c>
      <c r="J3327" t="s">
        <v>131</v>
      </c>
      <c r="K3327" t="s">
        <v>12816</v>
      </c>
      <c r="L3327" t="s">
        <v>12817</v>
      </c>
      <c r="M3327">
        <v>1.840833333</v>
      </c>
      <c r="N3327">
        <v>0</v>
      </c>
      <c r="O3327">
        <v>0</v>
      </c>
      <c r="P3327">
        <v>0</v>
      </c>
      <c r="Q3327">
        <v>157</v>
      </c>
      <c r="R3327">
        <v>0</v>
      </c>
      <c r="S3327">
        <v>0</v>
      </c>
      <c r="T3327">
        <v>0</v>
      </c>
      <c r="U3327">
        <v>289.01083299999999</v>
      </c>
    </row>
    <row r="3328" spans="1:21" x14ac:dyDescent="0.25">
      <c r="A3328" t="s">
        <v>12818</v>
      </c>
      <c r="B3328">
        <v>1</v>
      </c>
      <c r="C3328" t="s">
        <v>78</v>
      </c>
      <c r="D3328" t="s">
        <v>82</v>
      </c>
      <c r="E3328" t="s">
        <v>12741</v>
      </c>
      <c r="F3328" t="s">
        <v>247</v>
      </c>
      <c r="G3328" t="s">
        <v>71</v>
      </c>
      <c r="H3328" t="s">
        <v>136</v>
      </c>
      <c r="I3328" t="s">
        <v>22</v>
      </c>
      <c r="J3328" t="s">
        <v>131</v>
      </c>
      <c r="K3328" t="s">
        <v>12819</v>
      </c>
      <c r="L3328" t="s">
        <v>12820</v>
      </c>
      <c r="M3328">
        <v>6.2424999999999997</v>
      </c>
      <c r="N3328">
        <v>0</v>
      </c>
      <c r="O3328">
        <v>71</v>
      </c>
      <c r="P3328">
        <v>0</v>
      </c>
      <c r="Q3328">
        <v>0</v>
      </c>
      <c r="R3328">
        <v>0</v>
      </c>
      <c r="S3328">
        <v>443.21749999999997</v>
      </c>
      <c r="T3328">
        <v>0</v>
      </c>
      <c r="U3328">
        <v>0</v>
      </c>
    </row>
    <row r="3329" spans="1:21" x14ac:dyDescent="0.25">
      <c r="A3329" t="s">
        <v>12821</v>
      </c>
      <c r="B3329">
        <v>1</v>
      </c>
      <c r="C3329" t="s">
        <v>78</v>
      </c>
      <c r="D3329" t="s">
        <v>94</v>
      </c>
      <c r="E3329" t="s">
        <v>12822</v>
      </c>
      <c r="F3329" t="s">
        <v>231</v>
      </c>
      <c r="G3329" t="s">
        <v>71</v>
      </c>
      <c r="H3329" t="s">
        <v>136</v>
      </c>
      <c r="I3329" t="s">
        <v>22</v>
      </c>
      <c r="J3329" t="s">
        <v>131</v>
      </c>
      <c r="K3329" t="s">
        <v>12823</v>
      </c>
      <c r="L3329" t="s">
        <v>12824</v>
      </c>
      <c r="M3329">
        <v>5.6866666659999998</v>
      </c>
      <c r="N3329">
        <v>0</v>
      </c>
      <c r="O3329">
        <v>1</v>
      </c>
      <c r="P3329">
        <v>0</v>
      </c>
      <c r="Q3329">
        <v>0</v>
      </c>
      <c r="R3329">
        <v>0</v>
      </c>
      <c r="S3329">
        <v>5.6866669999999999</v>
      </c>
      <c r="T3329">
        <v>0</v>
      </c>
      <c r="U3329">
        <v>0</v>
      </c>
    </row>
    <row r="3330" spans="1:21" x14ac:dyDescent="0.25">
      <c r="A3330" t="s">
        <v>12825</v>
      </c>
      <c r="B3330">
        <v>1</v>
      </c>
      <c r="C3330" t="s">
        <v>78</v>
      </c>
      <c r="D3330" t="s">
        <v>94</v>
      </c>
      <c r="E3330" t="s">
        <v>12826</v>
      </c>
      <c r="F3330" t="s">
        <v>847</v>
      </c>
      <c r="G3330" t="s">
        <v>71</v>
      </c>
      <c r="H3330" t="s">
        <v>136</v>
      </c>
      <c r="I3330" t="s">
        <v>22</v>
      </c>
      <c r="J3330" t="s">
        <v>131</v>
      </c>
      <c r="K3330" t="s">
        <v>12827</v>
      </c>
      <c r="L3330" t="s">
        <v>12828</v>
      </c>
      <c r="M3330">
        <v>29.480555554999999</v>
      </c>
      <c r="N3330">
        <v>0</v>
      </c>
      <c r="O3330">
        <v>1</v>
      </c>
      <c r="P3330">
        <v>0</v>
      </c>
      <c r="Q3330">
        <v>0</v>
      </c>
      <c r="R3330">
        <v>0</v>
      </c>
      <c r="S3330">
        <v>29.480556</v>
      </c>
      <c r="T3330">
        <v>0</v>
      </c>
      <c r="U3330">
        <v>0</v>
      </c>
    </row>
    <row r="3331" spans="1:21" x14ac:dyDescent="0.25">
      <c r="A3331" t="s">
        <v>12829</v>
      </c>
      <c r="B3331">
        <v>1</v>
      </c>
      <c r="C3331" t="s">
        <v>78</v>
      </c>
      <c r="D3331" t="s">
        <v>83</v>
      </c>
      <c r="E3331" t="s">
        <v>12830</v>
      </c>
      <c r="F3331" t="s">
        <v>785</v>
      </c>
      <c r="G3331" t="s">
        <v>71</v>
      </c>
      <c r="H3331" t="s">
        <v>136</v>
      </c>
      <c r="I3331" t="s">
        <v>22</v>
      </c>
      <c r="J3331" t="s">
        <v>131</v>
      </c>
      <c r="K3331" t="s">
        <v>12831</v>
      </c>
      <c r="L3331" t="s">
        <v>12832</v>
      </c>
      <c r="M3331">
        <v>2.3147222219999999</v>
      </c>
      <c r="N3331">
        <v>0</v>
      </c>
      <c r="O3331">
        <v>604</v>
      </c>
      <c r="P3331">
        <v>0</v>
      </c>
      <c r="Q3331">
        <v>0</v>
      </c>
      <c r="R3331">
        <v>0</v>
      </c>
      <c r="S3331">
        <v>1398.092222</v>
      </c>
      <c r="T3331">
        <v>0</v>
      </c>
      <c r="U3331">
        <v>0</v>
      </c>
    </row>
    <row r="3332" spans="1:21" x14ac:dyDescent="0.25">
      <c r="A3332" t="s">
        <v>12833</v>
      </c>
      <c r="B3332">
        <v>1</v>
      </c>
      <c r="C3332" t="s">
        <v>78</v>
      </c>
      <c r="D3332" t="s">
        <v>94</v>
      </c>
      <c r="E3332" t="s">
        <v>12834</v>
      </c>
      <c r="F3332" t="s">
        <v>231</v>
      </c>
      <c r="G3332" t="s">
        <v>71</v>
      </c>
      <c r="H3332" t="s">
        <v>136</v>
      </c>
      <c r="I3332" t="s">
        <v>22</v>
      </c>
      <c r="J3332" t="s">
        <v>131</v>
      </c>
      <c r="K3332" t="s">
        <v>12835</v>
      </c>
      <c r="L3332" t="s">
        <v>12836</v>
      </c>
      <c r="M3332">
        <v>0.949722222</v>
      </c>
      <c r="N3332">
        <v>0</v>
      </c>
      <c r="O3332">
        <v>1</v>
      </c>
      <c r="P3332">
        <v>0</v>
      </c>
      <c r="Q3332">
        <v>0</v>
      </c>
      <c r="R3332">
        <v>0</v>
      </c>
      <c r="S3332">
        <v>0.94972199999999996</v>
      </c>
      <c r="T3332">
        <v>0</v>
      </c>
      <c r="U3332">
        <v>0</v>
      </c>
    </row>
    <row r="3333" spans="1:21" x14ac:dyDescent="0.25">
      <c r="A3333" t="s">
        <v>12837</v>
      </c>
      <c r="B3333">
        <v>1</v>
      </c>
      <c r="C3333" t="s">
        <v>78</v>
      </c>
      <c r="D3333" t="s">
        <v>83</v>
      </c>
      <c r="E3333" t="s">
        <v>12838</v>
      </c>
      <c r="F3333" t="s">
        <v>313</v>
      </c>
      <c r="G3333" t="s">
        <v>71</v>
      </c>
      <c r="H3333" t="s">
        <v>136</v>
      </c>
      <c r="I3333" t="s">
        <v>22</v>
      </c>
      <c r="J3333" t="s">
        <v>131</v>
      </c>
      <c r="K3333" t="s">
        <v>12839</v>
      </c>
      <c r="L3333" t="s">
        <v>12840</v>
      </c>
      <c r="M3333">
        <v>1.611388888</v>
      </c>
      <c r="N3333">
        <v>0</v>
      </c>
      <c r="O3333">
        <v>158</v>
      </c>
      <c r="P3333">
        <v>0</v>
      </c>
      <c r="Q3333">
        <v>0</v>
      </c>
      <c r="R3333">
        <v>0</v>
      </c>
      <c r="S3333">
        <v>254.59944400000001</v>
      </c>
      <c r="T3333">
        <v>0</v>
      </c>
      <c r="U3333">
        <v>0</v>
      </c>
    </row>
    <row r="3334" spans="1:21" x14ac:dyDescent="0.25">
      <c r="A3334" t="s">
        <v>12841</v>
      </c>
      <c r="B3334">
        <v>1</v>
      </c>
      <c r="C3334" t="s">
        <v>78</v>
      </c>
      <c r="D3334" t="s">
        <v>95</v>
      </c>
      <c r="E3334" t="s">
        <v>12842</v>
      </c>
      <c r="F3334" t="s">
        <v>892</v>
      </c>
      <c r="G3334" t="s">
        <v>71</v>
      </c>
      <c r="H3334" t="s">
        <v>136</v>
      </c>
      <c r="I3334" t="s">
        <v>22</v>
      </c>
      <c r="J3334" t="s">
        <v>131</v>
      </c>
      <c r="K3334" t="s">
        <v>12843</v>
      </c>
      <c r="L3334" t="s">
        <v>12844</v>
      </c>
      <c r="M3334">
        <v>0.98638888800000002</v>
      </c>
      <c r="N3334">
        <v>0</v>
      </c>
      <c r="O3334">
        <v>0</v>
      </c>
      <c r="P3334">
        <v>0</v>
      </c>
      <c r="Q3334">
        <v>158</v>
      </c>
      <c r="R3334">
        <v>0</v>
      </c>
      <c r="S3334">
        <v>0</v>
      </c>
      <c r="T3334">
        <v>0</v>
      </c>
      <c r="U3334">
        <v>155.84944400000001</v>
      </c>
    </row>
    <row r="3335" spans="1:21" x14ac:dyDescent="0.25">
      <c r="A3335" t="s">
        <v>12845</v>
      </c>
      <c r="B3335">
        <v>1</v>
      </c>
      <c r="C3335" t="s">
        <v>78</v>
      </c>
      <c r="D3335" t="s">
        <v>95</v>
      </c>
      <c r="E3335" t="s">
        <v>12846</v>
      </c>
      <c r="F3335" t="s">
        <v>231</v>
      </c>
      <c r="G3335" t="s">
        <v>71</v>
      </c>
      <c r="H3335" t="s">
        <v>136</v>
      </c>
      <c r="I3335" t="s">
        <v>22</v>
      </c>
      <c r="J3335" t="s">
        <v>131</v>
      </c>
      <c r="K3335" t="s">
        <v>12847</v>
      </c>
      <c r="L3335" t="s">
        <v>12848</v>
      </c>
      <c r="M3335">
        <v>0.81722222200000005</v>
      </c>
      <c r="N3335">
        <v>0</v>
      </c>
      <c r="O3335">
        <v>0</v>
      </c>
      <c r="P3335">
        <v>0</v>
      </c>
      <c r="Q3335">
        <v>2</v>
      </c>
      <c r="R3335">
        <v>0</v>
      </c>
      <c r="S3335">
        <v>0</v>
      </c>
      <c r="T3335">
        <v>0</v>
      </c>
      <c r="U3335">
        <v>1.634444</v>
      </c>
    </row>
    <row r="3336" spans="1:21" x14ac:dyDescent="0.25">
      <c r="A3336" t="s">
        <v>12849</v>
      </c>
      <c r="B3336">
        <v>1</v>
      </c>
      <c r="C3336" t="s">
        <v>78</v>
      </c>
      <c r="D3336" t="s">
        <v>94</v>
      </c>
      <c r="E3336" t="s">
        <v>12850</v>
      </c>
      <c r="F3336" t="s">
        <v>231</v>
      </c>
      <c r="G3336" t="s">
        <v>71</v>
      </c>
      <c r="H3336" t="s">
        <v>136</v>
      </c>
      <c r="I3336" t="s">
        <v>22</v>
      </c>
      <c r="J3336" t="s">
        <v>131</v>
      </c>
      <c r="K3336" t="s">
        <v>12851</v>
      </c>
      <c r="L3336" t="s">
        <v>12852</v>
      </c>
      <c r="M3336">
        <v>2.0874999999999999</v>
      </c>
      <c r="N3336">
        <v>0</v>
      </c>
      <c r="O3336">
        <v>1</v>
      </c>
      <c r="P3336">
        <v>0</v>
      </c>
      <c r="Q3336">
        <v>0</v>
      </c>
      <c r="R3336">
        <v>0</v>
      </c>
      <c r="S3336">
        <v>2.0874999999999999</v>
      </c>
      <c r="T3336">
        <v>0</v>
      </c>
      <c r="U3336">
        <v>0</v>
      </c>
    </row>
    <row r="3337" spans="1:21" x14ac:dyDescent="0.25">
      <c r="A3337" t="s">
        <v>12853</v>
      </c>
      <c r="B3337">
        <v>1</v>
      </c>
      <c r="C3337" t="s">
        <v>78</v>
      </c>
      <c r="D3337" t="s">
        <v>90</v>
      </c>
      <c r="E3337" t="s">
        <v>12854</v>
      </c>
      <c r="F3337" t="s">
        <v>166</v>
      </c>
      <c r="G3337" t="s">
        <v>72</v>
      </c>
      <c r="H3337" t="s">
        <v>136</v>
      </c>
      <c r="I3337" t="s">
        <v>22</v>
      </c>
      <c r="J3337" t="s">
        <v>131</v>
      </c>
      <c r="K3337" t="s">
        <v>6875</v>
      </c>
      <c r="L3337" t="s">
        <v>12855</v>
      </c>
      <c r="M3337">
        <v>1.882777777</v>
      </c>
      <c r="N3337">
        <v>7</v>
      </c>
      <c r="O3337">
        <v>2810</v>
      </c>
      <c r="P3337">
        <v>0</v>
      </c>
      <c r="Q3337">
        <v>36</v>
      </c>
      <c r="R3337">
        <v>13.179444</v>
      </c>
      <c r="S3337">
        <v>5290.6055530000003</v>
      </c>
      <c r="T3337">
        <v>0</v>
      </c>
      <c r="U3337">
        <v>67.78</v>
      </c>
    </row>
    <row r="3338" spans="1:21" x14ac:dyDescent="0.25">
      <c r="A3338" t="s">
        <v>12856</v>
      </c>
      <c r="B3338">
        <v>1</v>
      </c>
      <c r="C3338" t="s">
        <v>78</v>
      </c>
      <c r="D3338" t="s">
        <v>90</v>
      </c>
      <c r="E3338" t="s">
        <v>12854</v>
      </c>
      <c r="F3338" t="s">
        <v>202</v>
      </c>
      <c r="G3338" t="s">
        <v>72</v>
      </c>
      <c r="H3338" t="s">
        <v>136</v>
      </c>
      <c r="I3338" t="s">
        <v>22</v>
      </c>
      <c r="J3338" t="s">
        <v>131</v>
      </c>
      <c r="K3338" t="s">
        <v>12857</v>
      </c>
      <c r="L3338" t="s">
        <v>12858</v>
      </c>
      <c r="M3338">
        <v>1.0585972219999999</v>
      </c>
      <c r="N3338">
        <v>7</v>
      </c>
      <c r="O3338">
        <v>2810</v>
      </c>
      <c r="P3338">
        <v>0</v>
      </c>
      <c r="Q3338">
        <v>36</v>
      </c>
      <c r="R3338">
        <v>7.4101809999999997</v>
      </c>
      <c r="S3338">
        <v>2974.6581940000001</v>
      </c>
      <c r="T3338">
        <v>0</v>
      </c>
      <c r="U3338">
        <v>38.109499999999997</v>
      </c>
    </row>
    <row r="3339" spans="1:21" x14ac:dyDescent="0.25">
      <c r="A3339" t="s">
        <v>12859</v>
      </c>
      <c r="B3339">
        <v>1</v>
      </c>
      <c r="C3339" t="s">
        <v>78</v>
      </c>
      <c r="D3339" t="s">
        <v>90</v>
      </c>
      <c r="E3339" t="s">
        <v>12854</v>
      </c>
      <c r="F3339" t="s">
        <v>166</v>
      </c>
      <c r="G3339" t="s">
        <v>72</v>
      </c>
      <c r="H3339" t="s">
        <v>136</v>
      </c>
      <c r="I3339" t="s">
        <v>22</v>
      </c>
      <c r="J3339" t="s">
        <v>131</v>
      </c>
      <c r="K3339" t="s">
        <v>11280</v>
      </c>
      <c r="L3339" t="s">
        <v>12860</v>
      </c>
      <c r="M3339">
        <v>0.54472944400000001</v>
      </c>
      <c r="N3339">
        <v>7</v>
      </c>
      <c r="O3339">
        <v>2810</v>
      </c>
      <c r="P3339">
        <v>0</v>
      </c>
      <c r="Q3339">
        <v>36</v>
      </c>
      <c r="R3339">
        <v>3.8131059999999999</v>
      </c>
      <c r="S3339">
        <v>1530.689738</v>
      </c>
      <c r="T3339">
        <v>0</v>
      </c>
      <c r="U3339">
        <v>19.61026</v>
      </c>
    </row>
    <row r="3340" spans="1:21" x14ac:dyDescent="0.25">
      <c r="A3340" t="s">
        <v>12861</v>
      </c>
      <c r="B3340">
        <v>1</v>
      </c>
      <c r="C3340" t="s">
        <v>78</v>
      </c>
      <c r="D3340" t="s">
        <v>90</v>
      </c>
      <c r="E3340" t="s">
        <v>12862</v>
      </c>
      <c r="F3340" t="s">
        <v>785</v>
      </c>
      <c r="G3340" t="s">
        <v>71</v>
      </c>
      <c r="H3340" t="s">
        <v>136</v>
      </c>
      <c r="I3340" t="s">
        <v>22</v>
      </c>
      <c r="J3340" t="s">
        <v>131</v>
      </c>
      <c r="K3340" t="s">
        <v>12863</v>
      </c>
      <c r="L3340" t="s">
        <v>12864</v>
      </c>
      <c r="M3340">
        <v>0.88333333300000005</v>
      </c>
      <c r="N3340">
        <v>0</v>
      </c>
      <c r="O3340">
        <v>2</v>
      </c>
      <c r="P3340">
        <v>0</v>
      </c>
      <c r="Q3340">
        <v>0</v>
      </c>
      <c r="R3340">
        <v>0</v>
      </c>
      <c r="S3340">
        <v>1.766667</v>
      </c>
      <c r="T3340">
        <v>0</v>
      </c>
      <c r="U3340">
        <v>0</v>
      </c>
    </row>
    <row r="3341" spans="1:21" x14ac:dyDescent="0.25">
      <c r="A3341" t="s">
        <v>12865</v>
      </c>
      <c r="B3341">
        <v>1</v>
      </c>
      <c r="C3341" t="s">
        <v>78</v>
      </c>
      <c r="D3341" t="s">
        <v>90</v>
      </c>
      <c r="E3341" t="s">
        <v>12866</v>
      </c>
      <c r="F3341" t="s">
        <v>921</v>
      </c>
      <c r="G3341" t="s">
        <v>71</v>
      </c>
      <c r="H3341" t="s">
        <v>136</v>
      </c>
      <c r="I3341" t="s">
        <v>22</v>
      </c>
      <c r="J3341" t="s">
        <v>131</v>
      </c>
      <c r="K3341" t="s">
        <v>12867</v>
      </c>
      <c r="L3341" t="s">
        <v>12868</v>
      </c>
      <c r="M3341">
        <v>3.5702777769999998</v>
      </c>
      <c r="N3341">
        <v>0</v>
      </c>
      <c r="O3341">
        <v>27</v>
      </c>
      <c r="P3341">
        <v>0</v>
      </c>
      <c r="Q3341">
        <v>5</v>
      </c>
      <c r="R3341">
        <v>0</v>
      </c>
      <c r="S3341">
        <v>96.397499999999994</v>
      </c>
      <c r="T3341">
        <v>0</v>
      </c>
      <c r="U3341">
        <v>17.851389000000001</v>
      </c>
    </row>
    <row r="3342" spans="1:21" x14ac:dyDescent="0.25">
      <c r="A3342" t="s">
        <v>12869</v>
      </c>
      <c r="B3342">
        <v>1</v>
      </c>
      <c r="C3342" t="s">
        <v>78</v>
      </c>
      <c r="D3342" t="s">
        <v>90</v>
      </c>
      <c r="E3342" t="s">
        <v>12854</v>
      </c>
      <c r="F3342" t="s">
        <v>166</v>
      </c>
      <c r="G3342" t="s">
        <v>72</v>
      </c>
      <c r="H3342" t="s">
        <v>136</v>
      </c>
      <c r="I3342" t="s">
        <v>22</v>
      </c>
      <c r="J3342" t="s">
        <v>131</v>
      </c>
      <c r="K3342" t="s">
        <v>12293</v>
      </c>
      <c r="L3342" t="s">
        <v>12870</v>
      </c>
      <c r="M3342">
        <v>0.70031194399999996</v>
      </c>
      <c r="N3342">
        <v>7</v>
      </c>
      <c r="O3342">
        <v>2810</v>
      </c>
      <c r="P3342">
        <v>0</v>
      </c>
      <c r="Q3342">
        <v>36</v>
      </c>
      <c r="R3342">
        <v>4.9021840000000001</v>
      </c>
      <c r="S3342">
        <v>1967.876563</v>
      </c>
      <c r="T3342">
        <v>0</v>
      </c>
      <c r="U3342">
        <v>25.21123</v>
      </c>
    </row>
    <row r="3343" spans="1:21" x14ac:dyDescent="0.25">
      <c r="A3343" t="s">
        <v>12871</v>
      </c>
      <c r="B3343">
        <v>1</v>
      </c>
      <c r="C3343" t="s">
        <v>78</v>
      </c>
      <c r="D3343" t="s">
        <v>90</v>
      </c>
      <c r="E3343" t="s">
        <v>12854</v>
      </c>
      <c r="F3343" t="s">
        <v>166</v>
      </c>
      <c r="G3343" t="s">
        <v>72</v>
      </c>
      <c r="H3343" t="s">
        <v>136</v>
      </c>
      <c r="I3343" t="s">
        <v>22</v>
      </c>
      <c r="J3343" t="s">
        <v>131</v>
      </c>
      <c r="K3343" t="s">
        <v>12872</v>
      </c>
      <c r="L3343" t="s">
        <v>12873</v>
      </c>
      <c r="M3343">
        <v>0.53061388799999998</v>
      </c>
      <c r="N3343">
        <v>7</v>
      </c>
      <c r="O3343">
        <v>2810</v>
      </c>
      <c r="P3343">
        <v>0</v>
      </c>
      <c r="Q3343">
        <v>36</v>
      </c>
      <c r="R3343">
        <v>3.7142970000000002</v>
      </c>
      <c r="S3343">
        <v>1491.0250249999999</v>
      </c>
      <c r="T3343">
        <v>0</v>
      </c>
      <c r="U3343">
        <v>19.1021</v>
      </c>
    </row>
    <row r="3344" spans="1:21" x14ac:dyDescent="0.25">
      <c r="A3344" t="s">
        <v>12874</v>
      </c>
      <c r="B3344">
        <v>1</v>
      </c>
      <c r="C3344" t="s">
        <v>78</v>
      </c>
      <c r="D3344" t="s">
        <v>90</v>
      </c>
      <c r="E3344" t="s">
        <v>12875</v>
      </c>
      <c r="F3344" t="s">
        <v>166</v>
      </c>
      <c r="G3344" t="s">
        <v>72</v>
      </c>
      <c r="H3344" t="s">
        <v>136</v>
      </c>
      <c r="I3344" t="s">
        <v>22</v>
      </c>
      <c r="J3344" t="s">
        <v>131</v>
      </c>
      <c r="K3344" t="s">
        <v>12876</v>
      </c>
      <c r="L3344" t="s">
        <v>12877</v>
      </c>
      <c r="M3344">
        <v>0.766666666</v>
      </c>
      <c r="N3344">
        <v>0</v>
      </c>
      <c r="O3344">
        <v>317</v>
      </c>
      <c r="P3344">
        <v>0</v>
      </c>
      <c r="Q3344">
        <v>0</v>
      </c>
      <c r="R3344">
        <v>0</v>
      </c>
      <c r="S3344">
        <v>243.033333</v>
      </c>
      <c r="T3344">
        <v>0</v>
      </c>
      <c r="U3344">
        <v>0</v>
      </c>
    </row>
    <row r="3345" spans="1:21" x14ac:dyDescent="0.25">
      <c r="A3345" t="s">
        <v>12878</v>
      </c>
      <c r="B3345">
        <v>1</v>
      </c>
      <c r="C3345" t="s">
        <v>78</v>
      </c>
      <c r="D3345" t="s">
        <v>90</v>
      </c>
      <c r="E3345" t="s">
        <v>12854</v>
      </c>
      <c r="F3345" t="s">
        <v>296</v>
      </c>
      <c r="G3345" t="s">
        <v>72</v>
      </c>
      <c r="H3345" t="s">
        <v>136</v>
      </c>
      <c r="I3345" t="s">
        <v>22</v>
      </c>
      <c r="J3345" t="s">
        <v>221</v>
      </c>
      <c r="K3345" t="s">
        <v>12879</v>
      </c>
      <c r="L3345" t="s">
        <v>12880</v>
      </c>
      <c r="M3345">
        <v>4.4616091659999997</v>
      </c>
      <c r="N3345">
        <v>7</v>
      </c>
      <c r="O3345">
        <v>2810</v>
      </c>
      <c r="P3345">
        <v>0</v>
      </c>
      <c r="Q3345">
        <v>36</v>
      </c>
      <c r="R3345">
        <v>31.231263999999999</v>
      </c>
      <c r="S3345">
        <v>12537.121756</v>
      </c>
      <c r="T3345">
        <v>0</v>
      </c>
      <c r="U3345">
        <v>160.61793</v>
      </c>
    </row>
    <row r="3346" spans="1:21" x14ac:dyDescent="0.25">
      <c r="A3346" t="s">
        <v>12881</v>
      </c>
      <c r="B3346">
        <v>1</v>
      </c>
      <c r="C3346" t="s">
        <v>78</v>
      </c>
      <c r="D3346" t="s">
        <v>98</v>
      </c>
      <c r="E3346" t="s">
        <v>12882</v>
      </c>
      <c r="F3346" t="s">
        <v>2615</v>
      </c>
      <c r="G3346" t="s">
        <v>71</v>
      </c>
      <c r="H3346" t="s">
        <v>136</v>
      </c>
      <c r="I3346" t="s">
        <v>22</v>
      </c>
      <c r="J3346" t="s">
        <v>131</v>
      </c>
      <c r="K3346" t="s">
        <v>12883</v>
      </c>
      <c r="L3346" t="s">
        <v>12884</v>
      </c>
      <c r="M3346">
        <v>1.7547222220000001</v>
      </c>
      <c r="N3346">
        <v>0</v>
      </c>
      <c r="O3346">
        <v>2</v>
      </c>
      <c r="P3346">
        <v>0</v>
      </c>
      <c r="Q3346">
        <v>0</v>
      </c>
      <c r="R3346">
        <v>0</v>
      </c>
      <c r="S3346">
        <v>3.5094439999999998</v>
      </c>
      <c r="T3346">
        <v>0</v>
      </c>
      <c r="U3346">
        <v>0</v>
      </c>
    </row>
    <row r="3347" spans="1:21" x14ac:dyDescent="0.25">
      <c r="A3347" t="s">
        <v>12885</v>
      </c>
      <c r="B3347">
        <v>1</v>
      </c>
      <c r="C3347" t="s">
        <v>78</v>
      </c>
      <c r="D3347" t="s">
        <v>94</v>
      </c>
      <c r="E3347" t="s">
        <v>12886</v>
      </c>
      <c r="F3347" t="s">
        <v>847</v>
      </c>
      <c r="G3347" t="s">
        <v>71</v>
      </c>
      <c r="H3347" t="s">
        <v>136</v>
      </c>
      <c r="I3347" t="s">
        <v>22</v>
      </c>
      <c r="J3347" t="s">
        <v>131</v>
      </c>
      <c r="K3347" t="s">
        <v>12887</v>
      </c>
      <c r="L3347" t="s">
        <v>12888</v>
      </c>
      <c r="M3347">
        <v>24.649722222000001</v>
      </c>
      <c r="N3347">
        <v>0</v>
      </c>
      <c r="O3347">
        <v>1</v>
      </c>
      <c r="P3347">
        <v>0</v>
      </c>
      <c r="Q3347">
        <v>0</v>
      </c>
      <c r="R3347">
        <v>0</v>
      </c>
      <c r="S3347">
        <v>24.649722000000001</v>
      </c>
      <c r="T3347">
        <v>0</v>
      </c>
      <c r="U3347">
        <v>0</v>
      </c>
    </row>
    <row r="3348" spans="1:21" x14ac:dyDescent="0.25">
      <c r="A3348" t="s">
        <v>12889</v>
      </c>
      <c r="B3348">
        <v>1</v>
      </c>
      <c r="C3348" t="s">
        <v>78</v>
      </c>
      <c r="D3348" t="s">
        <v>83</v>
      </c>
      <c r="E3348" t="s">
        <v>12890</v>
      </c>
      <c r="F3348" t="s">
        <v>220</v>
      </c>
      <c r="G3348" t="s">
        <v>76</v>
      </c>
      <c r="H3348" t="s">
        <v>136</v>
      </c>
      <c r="I3348" t="s">
        <v>22</v>
      </c>
      <c r="J3348" t="s">
        <v>221</v>
      </c>
      <c r="K3348" t="s">
        <v>12891</v>
      </c>
      <c r="L3348" t="s">
        <v>12892</v>
      </c>
      <c r="M3348">
        <v>0.37083333299999999</v>
      </c>
      <c r="N3348">
        <v>27</v>
      </c>
      <c r="O3348">
        <v>25538</v>
      </c>
      <c r="P3348">
        <v>1</v>
      </c>
      <c r="Q3348">
        <v>30</v>
      </c>
      <c r="R3348">
        <v>10.012499999999999</v>
      </c>
      <c r="S3348">
        <v>9470.3416579999994</v>
      </c>
      <c r="T3348">
        <v>0.37083300000000002</v>
      </c>
      <c r="U3348">
        <v>11.125</v>
      </c>
    </row>
    <row r="3349" spans="1:21" x14ac:dyDescent="0.25">
      <c r="A3349" t="s">
        <v>12893</v>
      </c>
      <c r="B3349">
        <v>1</v>
      </c>
      <c r="C3349" t="s">
        <v>78</v>
      </c>
      <c r="D3349" t="s">
        <v>95</v>
      </c>
      <c r="E3349" t="s">
        <v>1391</v>
      </c>
      <c r="F3349" t="s">
        <v>247</v>
      </c>
      <c r="G3349" t="s">
        <v>71</v>
      </c>
      <c r="H3349" t="s">
        <v>136</v>
      </c>
      <c r="I3349" t="s">
        <v>22</v>
      </c>
      <c r="J3349" t="s">
        <v>221</v>
      </c>
      <c r="K3349" t="s">
        <v>12894</v>
      </c>
      <c r="L3349" t="s">
        <v>12895</v>
      </c>
      <c r="M3349">
        <v>0.443611111</v>
      </c>
      <c r="N3349">
        <v>0</v>
      </c>
      <c r="O3349">
        <v>0</v>
      </c>
      <c r="P3349">
        <v>0</v>
      </c>
      <c r="Q3349">
        <v>137</v>
      </c>
      <c r="R3349">
        <v>0</v>
      </c>
      <c r="S3349">
        <v>0</v>
      </c>
      <c r="T3349">
        <v>0</v>
      </c>
      <c r="U3349">
        <v>60.774721999999997</v>
      </c>
    </row>
    <row r="3350" spans="1:21" x14ac:dyDescent="0.25">
      <c r="A3350" t="s">
        <v>12896</v>
      </c>
      <c r="B3350">
        <v>1</v>
      </c>
      <c r="C3350" t="s">
        <v>78</v>
      </c>
      <c r="D3350" t="s">
        <v>83</v>
      </c>
      <c r="E3350" t="s">
        <v>12897</v>
      </c>
      <c r="F3350" t="s">
        <v>313</v>
      </c>
      <c r="G3350" t="s">
        <v>71</v>
      </c>
      <c r="H3350" t="s">
        <v>136</v>
      </c>
      <c r="I3350" t="s">
        <v>22</v>
      </c>
      <c r="J3350" t="s">
        <v>131</v>
      </c>
      <c r="K3350" t="s">
        <v>12898</v>
      </c>
      <c r="L3350" t="s">
        <v>12899</v>
      </c>
      <c r="M3350">
        <v>0.59555555500000001</v>
      </c>
      <c r="N3350">
        <v>0</v>
      </c>
      <c r="O3350">
        <v>252</v>
      </c>
      <c r="P3350">
        <v>0</v>
      </c>
      <c r="Q3350">
        <v>0</v>
      </c>
      <c r="R3350">
        <v>0</v>
      </c>
      <c r="S3350">
        <v>150.08000000000001</v>
      </c>
      <c r="T3350">
        <v>0</v>
      </c>
      <c r="U3350">
        <v>0</v>
      </c>
    </row>
    <row r="3351" spans="1:21" x14ac:dyDescent="0.25">
      <c r="A3351" t="s">
        <v>12900</v>
      </c>
      <c r="B3351">
        <v>1</v>
      </c>
      <c r="C3351" t="s">
        <v>78</v>
      </c>
      <c r="D3351" t="s">
        <v>103</v>
      </c>
      <c r="E3351" t="s">
        <v>12901</v>
      </c>
      <c r="F3351" t="s">
        <v>2590</v>
      </c>
      <c r="G3351" t="s">
        <v>71</v>
      </c>
      <c r="H3351" t="s">
        <v>136</v>
      </c>
      <c r="I3351" t="s">
        <v>22</v>
      </c>
      <c r="J3351" t="s">
        <v>131</v>
      </c>
      <c r="K3351" t="s">
        <v>12902</v>
      </c>
      <c r="L3351" t="s">
        <v>12903</v>
      </c>
      <c r="M3351">
        <v>0.22416666599999999</v>
      </c>
      <c r="N3351">
        <v>0</v>
      </c>
      <c r="O3351">
        <v>0</v>
      </c>
      <c r="P3351">
        <v>0</v>
      </c>
      <c r="Q3351">
        <v>312</v>
      </c>
      <c r="R3351">
        <v>0</v>
      </c>
      <c r="S3351">
        <v>0</v>
      </c>
      <c r="T3351">
        <v>0</v>
      </c>
      <c r="U3351">
        <v>69.94</v>
      </c>
    </row>
    <row r="3352" spans="1:21" x14ac:dyDescent="0.25">
      <c r="A3352" t="s">
        <v>12904</v>
      </c>
      <c r="B3352">
        <v>1</v>
      </c>
      <c r="C3352" t="s">
        <v>78</v>
      </c>
      <c r="D3352" t="s">
        <v>103</v>
      </c>
      <c r="E3352" t="s">
        <v>12901</v>
      </c>
      <c r="F3352" t="s">
        <v>296</v>
      </c>
      <c r="G3352" t="s">
        <v>71</v>
      </c>
      <c r="H3352" t="s">
        <v>136</v>
      </c>
      <c r="I3352" t="s">
        <v>22</v>
      </c>
      <c r="J3352" t="s">
        <v>221</v>
      </c>
      <c r="K3352" t="s">
        <v>12905</v>
      </c>
      <c r="L3352" t="s">
        <v>12906</v>
      </c>
      <c r="M3352">
        <v>5.75</v>
      </c>
      <c r="N3352">
        <v>0</v>
      </c>
      <c r="O3352">
        <v>0</v>
      </c>
      <c r="P3352">
        <v>0</v>
      </c>
      <c r="Q3352">
        <v>312</v>
      </c>
      <c r="R3352">
        <v>0</v>
      </c>
      <c r="S3352">
        <v>0</v>
      </c>
      <c r="T3352">
        <v>0</v>
      </c>
      <c r="U3352">
        <v>1794</v>
      </c>
    </row>
    <row r="3353" spans="1:21" x14ac:dyDescent="0.25">
      <c r="A3353" t="s">
        <v>12907</v>
      </c>
      <c r="B3353">
        <v>1</v>
      </c>
      <c r="C3353" t="s">
        <v>78</v>
      </c>
      <c r="D3353" t="s">
        <v>94</v>
      </c>
      <c r="E3353" t="s">
        <v>12908</v>
      </c>
      <c r="F3353" t="s">
        <v>847</v>
      </c>
      <c r="G3353" t="s">
        <v>71</v>
      </c>
      <c r="H3353" t="s">
        <v>136</v>
      </c>
      <c r="I3353" t="s">
        <v>22</v>
      </c>
      <c r="J3353" t="s">
        <v>131</v>
      </c>
      <c r="K3353" t="s">
        <v>12909</v>
      </c>
      <c r="L3353" t="s">
        <v>12910</v>
      </c>
      <c r="M3353">
        <v>9.3572222220000008</v>
      </c>
      <c r="N3353">
        <v>0</v>
      </c>
      <c r="O3353">
        <v>1</v>
      </c>
      <c r="P3353">
        <v>0</v>
      </c>
      <c r="Q3353">
        <v>0</v>
      </c>
      <c r="R3353">
        <v>0</v>
      </c>
      <c r="S3353">
        <v>9.3572220000000002</v>
      </c>
      <c r="T3353">
        <v>0</v>
      </c>
      <c r="U3353">
        <v>0</v>
      </c>
    </row>
    <row r="3354" spans="1:21" x14ac:dyDescent="0.25">
      <c r="A3354" t="s">
        <v>12911</v>
      </c>
      <c r="B3354">
        <v>1</v>
      </c>
      <c r="C3354" t="s">
        <v>78</v>
      </c>
      <c r="D3354" t="s">
        <v>81</v>
      </c>
      <c r="E3354" t="s">
        <v>12912</v>
      </c>
      <c r="F3354" t="s">
        <v>166</v>
      </c>
      <c r="G3354" t="s">
        <v>72</v>
      </c>
      <c r="H3354" t="s">
        <v>136</v>
      </c>
      <c r="I3354" t="s">
        <v>22</v>
      </c>
      <c r="J3354" t="s">
        <v>131</v>
      </c>
      <c r="K3354" t="s">
        <v>12913</v>
      </c>
      <c r="L3354" t="s">
        <v>12914</v>
      </c>
      <c r="M3354">
        <v>2.113888888</v>
      </c>
      <c r="N3354">
        <v>19</v>
      </c>
      <c r="O3354">
        <v>2307</v>
      </c>
      <c r="P3354">
        <v>0</v>
      </c>
      <c r="Q3354">
        <v>0</v>
      </c>
      <c r="R3354">
        <v>40.163888999999998</v>
      </c>
      <c r="S3354">
        <v>4876.7416649999996</v>
      </c>
      <c r="T3354">
        <v>0</v>
      </c>
      <c r="U3354">
        <v>0</v>
      </c>
    </row>
    <row r="3355" spans="1:21" x14ac:dyDescent="0.25">
      <c r="A3355" t="s">
        <v>12915</v>
      </c>
      <c r="B3355">
        <v>1</v>
      </c>
      <c r="C3355" t="s">
        <v>78</v>
      </c>
      <c r="D3355" t="s">
        <v>94</v>
      </c>
      <c r="E3355" t="s">
        <v>12916</v>
      </c>
      <c r="F3355" t="s">
        <v>231</v>
      </c>
      <c r="G3355" t="s">
        <v>71</v>
      </c>
      <c r="H3355" t="s">
        <v>136</v>
      </c>
      <c r="I3355" t="s">
        <v>22</v>
      </c>
      <c r="J3355" t="s">
        <v>131</v>
      </c>
      <c r="K3355" t="s">
        <v>12917</v>
      </c>
      <c r="L3355" t="s">
        <v>12918</v>
      </c>
      <c r="M3355">
        <v>2.71</v>
      </c>
      <c r="N3355">
        <v>0</v>
      </c>
      <c r="O3355">
        <v>1</v>
      </c>
      <c r="P3355">
        <v>0</v>
      </c>
      <c r="Q3355">
        <v>0</v>
      </c>
      <c r="R3355">
        <v>0</v>
      </c>
      <c r="S3355">
        <v>2.71</v>
      </c>
      <c r="T3355">
        <v>0</v>
      </c>
      <c r="U3355">
        <v>0</v>
      </c>
    </row>
    <row r="3356" spans="1:21" x14ac:dyDescent="0.25">
      <c r="A3356" t="s">
        <v>12919</v>
      </c>
      <c r="B3356">
        <v>1</v>
      </c>
      <c r="C3356" t="s">
        <v>78</v>
      </c>
      <c r="D3356" t="s">
        <v>81</v>
      </c>
      <c r="E3356" t="s">
        <v>12920</v>
      </c>
      <c r="F3356" t="s">
        <v>2201</v>
      </c>
      <c r="G3356" t="s">
        <v>71</v>
      </c>
      <c r="H3356" t="s">
        <v>136</v>
      </c>
      <c r="I3356" t="s">
        <v>22</v>
      </c>
      <c r="J3356" t="s">
        <v>221</v>
      </c>
      <c r="K3356" t="s">
        <v>12921</v>
      </c>
      <c r="L3356" t="s">
        <v>12922</v>
      </c>
      <c r="M3356">
        <v>2.0080555549999999</v>
      </c>
      <c r="N3356">
        <v>0</v>
      </c>
      <c r="O3356">
        <v>129</v>
      </c>
      <c r="P3356">
        <v>0</v>
      </c>
      <c r="Q3356">
        <v>0</v>
      </c>
      <c r="R3356">
        <v>0</v>
      </c>
      <c r="S3356">
        <v>259.03916700000002</v>
      </c>
      <c r="T3356">
        <v>0</v>
      </c>
      <c r="U3356">
        <v>0</v>
      </c>
    </row>
    <row r="3357" spans="1:21" x14ac:dyDescent="0.25">
      <c r="A3357" t="s">
        <v>12923</v>
      </c>
      <c r="B3357">
        <v>1</v>
      </c>
      <c r="C3357" t="s">
        <v>78</v>
      </c>
      <c r="D3357" t="s">
        <v>81</v>
      </c>
      <c r="E3357" t="s">
        <v>12924</v>
      </c>
      <c r="F3357" t="s">
        <v>296</v>
      </c>
      <c r="G3357" t="s">
        <v>71</v>
      </c>
      <c r="H3357" t="s">
        <v>136</v>
      </c>
      <c r="I3357" t="s">
        <v>22</v>
      </c>
      <c r="J3357" t="s">
        <v>221</v>
      </c>
      <c r="K3357" t="s">
        <v>12925</v>
      </c>
      <c r="L3357" t="s">
        <v>12926</v>
      </c>
      <c r="M3357">
        <v>1.7499555550000001</v>
      </c>
      <c r="N3357">
        <v>0</v>
      </c>
      <c r="O3357">
        <v>119</v>
      </c>
      <c r="P3357">
        <v>0</v>
      </c>
      <c r="Q3357">
        <v>0</v>
      </c>
      <c r="R3357">
        <v>0</v>
      </c>
      <c r="S3357">
        <v>208.244711</v>
      </c>
      <c r="T3357">
        <v>0</v>
      </c>
      <c r="U3357">
        <v>0</v>
      </c>
    </row>
    <row r="3358" spans="1:21" x14ac:dyDescent="0.25">
      <c r="A3358" t="s">
        <v>12927</v>
      </c>
      <c r="B3358">
        <v>1</v>
      </c>
      <c r="C3358" t="s">
        <v>78</v>
      </c>
      <c r="D3358" t="s">
        <v>81</v>
      </c>
      <c r="E3358" t="s">
        <v>12928</v>
      </c>
      <c r="F3358" t="s">
        <v>166</v>
      </c>
      <c r="G3358" t="s">
        <v>72</v>
      </c>
      <c r="H3358" t="s">
        <v>136</v>
      </c>
      <c r="I3358" t="s">
        <v>22</v>
      </c>
      <c r="J3358" t="s">
        <v>131</v>
      </c>
      <c r="K3358" t="s">
        <v>12929</v>
      </c>
      <c r="L3358" t="s">
        <v>12930</v>
      </c>
      <c r="M3358">
        <v>1.1658333329999999</v>
      </c>
      <c r="N3358">
        <v>2</v>
      </c>
      <c r="O3358">
        <v>8</v>
      </c>
      <c r="P3358">
        <v>0</v>
      </c>
      <c r="Q3358">
        <v>0</v>
      </c>
      <c r="R3358">
        <v>2.3316669999999999</v>
      </c>
      <c r="S3358">
        <v>9.3266670000000005</v>
      </c>
      <c r="T3358">
        <v>0</v>
      </c>
      <c r="U3358">
        <v>0</v>
      </c>
    </row>
    <row r="3359" spans="1:21" x14ac:dyDescent="0.25">
      <c r="A3359" t="s">
        <v>12931</v>
      </c>
      <c r="B3359">
        <v>1</v>
      </c>
      <c r="C3359" t="s">
        <v>78</v>
      </c>
      <c r="D3359" t="s">
        <v>81</v>
      </c>
      <c r="E3359" t="s">
        <v>12932</v>
      </c>
      <c r="F3359" t="s">
        <v>747</v>
      </c>
      <c r="G3359" t="s">
        <v>72</v>
      </c>
      <c r="H3359" t="s">
        <v>136</v>
      </c>
      <c r="I3359" t="s">
        <v>22</v>
      </c>
      <c r="J3359" t="s">
        <v>131</v>
      </c>
      <c r="K3359" t="s">
        <v>12933</v>
      </c>
      <c r="L3359" t="s">
        <v>12934</v>
      </c>
      <c r="M3359">
        <v>0.81666666600000004</v>
      </c>
      <c r="N3359">
        <v>14</v>
      </c>
      <c r="O3359">
        <v>2424</v>
      </c>
      <c r="P3359">
        <v>1</v>
      </c>
      <c r="Q3359">
        <v>175</v>
      </c>
      <c r="R3359">
        <v>11.433332999999999</v>
      </c>
      <c r="S3359">
        <v>1979.5999979999999</v>
      </c>
      <c r="T3359">
        <v>0.81666700000000003</v>
      </c>
      <c r="U3359">
        <v>142.91666699999999</v>
      </c>
    </row>
    <row r="3360" spans="1:21" x14ac:dyDescent="0.25">
      <c r="A3360" t="s">
        <v>12935</v>
      </c>
      <c r="B3360">
        <v>1</v>
      </c>
      <c r="C3360" t="s">
        <v>78</v>
      </c>
      <c r="D3360" t="s">
        <v>81</v>
      </c>
      <c r="E3360" t="s">
        <v>12936</v>
      </c>
      <c r="F3360" t="s">
        <v>166</v>
      </c>
      <c r="G3360" t="s">
        <v>72</v>
      </c>
      <c r="H3360" t="s">
        <v>136</v>
      </c>
      <c r="I3360" t="s">
        <v>22</v>
      </c>
      <c r="J3360" t="s">
        <v>131</v>
      </c>
      <c r="K3360" t="s">
        <v>12937</v>
      </c>
      <c r="L3360" t="s">
        <v>12938</v>
      </c>
      <c r="M3360">
        <v>1.4997222219999999</v>
      </c>
      <c r="N3360">
        <v>16</v>
      </c>
      <c r="O3360">
        <v>5</v>
      </c>
      <c r="P3360">
        <v>0</v>
      </c>
      <c r="Q3360">
        <v>0</v>
      </c>
      <c r="R3360">
        <v>23.995556000000001</v>
      </c>
      <c r="S3360">
        <v>7.4986110000000004</v>
      </c>
      <c r="T3360">
        <v>0</v>
      </c>
      <c r="U3360">
        <v>0</v>
      </c>
    </row>
    <row r="3361" spans="1:21" x14ac:dyDescent="0.25">
      <c r="A3361" t="s">
        <v>12939</v>
      </c>
      <c r="B3361">
        <v>1</v>
      </c>
      <c r="C3361" t="s">
        <v>78</v>
      </c>
      <c r="D3361" t="s">
        <v>81</v>
      </c>
      <c r="E3361" t="s">
        <v>12940</v>
      </c>
      <c r="F3361">
        <v>3</v>
      </c>
      <c r="G3361" t="s">
        <v>72</v>
      </c>
      <c r="H3361" t="s">
        <v>136</v>
      </c>
      <c r="I3361" t="s">
        <v>24</v>
      </c>
      <c r="J3361" t="s">
        <v>131</v>
      </c>
      <c r="K3361" t="s">
        <v>12941</v>
      </c>
      <c r="L3361" t="s">
        <v>12942</v>
      </c>
      <c r="M3361">
        <v>0.64583333300000001</v>
      </c>
      <c r="N3361">
        <v>16</v>
      </c>
      <c r="O3361">
        <v>2412</v>
      </c>
      <c r="P3361">
        <v>1</v>
      </c>
      <c r="Q3361">
        <v>175</v>
      </c>
      <c r="R3361">
        <v>10.333333</v>
      </c>
      <c r="S3361">
        <v>1557.7499989999999</v>
      </c>
      <c r="T3361">
        <v>0.64583299999999999</v>
      </c>
      <c r="U3361">
        <v>113.020833</v>
      </c>
    </row>
    <row r="3362" spans="1:21" x14ac:dyDescent="0.25">
      <c r="A3362" t="s">
        <v>12943</v>
      </c>
      <c r="B3362">
        <v>1</v>
      </c>
      <c r="C3362" t="s">
        <v>78</v>
      </c>
      <c r="D3362" t="s">
        <v>81</v>
      </c>
      <c r="E3362" t="s">
        <v>12944</v>
      </c>
      <c r="F3362" t="s">
        <v>166</v>
      </c>
      <c r="G3362" t="s">
        <v>72</v>
      </c>
      <c r="H3362" t="s">
        <v>136</v>
      </c>
      <c r="I3362" t="s">
        <v>22</v>
      </c>
      <c r="J3362" t="s">
        <v>131</v>
      </c>
      <c r="K3362" t="s">
        <v>12945</v>
      </c>
      <c r="L3362" t="s">
        <v>12946</v>
      </c>
      <c r="M3362">
        <v>0.191840555</v>
      </c>
      <c r="N3362">
        <v>4</v>
      </c>
      <c r="O3362">
        <v>11</v>
      </c>
      <c r="P3362">
        <v>0</v>
      </c>
      <c r="Q3362">
        <v>0</v>
      </c>
      <c r="R3362">
        <v>0.76736199999999999</v>
      </c>
      <c r="S3362">
        <v>2.1102460000000001</v>
      </c>
      <c r="T3362">
        <v>0</v>
      </c>
      <c r="U3362">
        <v>0</v>
      </c>
    </row>
    <row r="3363" spans="1:21" x14ac:dyDescent="0.25">
      <c r="A3363" t="s">
        <v>12947</v>
      </c>
      <c r="B3363">
        <v>1</v>
      </c>
      <c r="C3363" t="s">
        <v>78</v>
      </c>
      <c r="D3363" t="s">
        <v>81</v>
      </c>
      <c r="E3363" t="s">
        <v>12948</v>
      </c>
      <c r="F3363" t="s">
        <v>166</v>
      </c>
      <c r="G3363" t="s">
        <v>72</v>
      </c>
      <c r="H3363" t="s">
        <v>136</v>
      </c>
      <c r="I3363" t="s">
        <v>22</v>
      </c>
      <c r="J3363" t="s">
        <v>131</v>
      </c>
      <c r="K3363" t="s">
        <v>12949</v>
      </c>
      <c r="L3363" t="s">
        <v>12950</v>
      </c>
      <c r="M3363">
        <v>2.3966666659999998</v>
      </c>
      <c r="N3363">
        <v>10</v>
      </c>
      <c r="O3363">
        <v>12</v>
      </c>
      <c r="P3363">
        <v>0</v>
      </c>
      <c r="Q3363">
        <v>0</v>
      </c>
      <c r="R3363">
        <v>23.966667000000001</v>
      </c>
      <c r="S3363">
        <v>28.76</v>
      </c>
      <c r="T3363">
        <v>0</v>
      </c>
      <c r="U3363">
        <v>0</v>
      </c>
    </row>
    <row r="3364" spans="1:21" x14ac:dyDescent="0.25">
      <c r="A3364" t="s">
        <v>12951</v>
      </c>
      <c r="B3364">
        <v>1</v>
      </c>
      <c r="C3364" t="s">
        <v>78</v>
      </c>
      <c r="D3364" t="s">
        <v>81</v>
      </c>
      <c r="E3364" t="s">
        <v>12936</v>
      </c>
      <c r="F3364" t="s">
        <v>747</v>
      </c>
      <c r="G3364" t="s">
        <v>72</v>
      </c>
      <c r="H3364" t="s">
        <v>136</v>
      </c>
      <c r="I3364" t="s">
        <v>22</v>
      </c>
      <c r="J3364" t="s">
        <v>131</v>
      </c>
      <c r="K3364" t="s">
        <v>12952</v>
      </c>
      <c r="L3364" t="s">
        <v>12953</v>
      </c>
      <c r="M3364">
        <v>1.008888888</v>
      </c>
      <c r="N3364">
        <v>16</v>
      </c>
      <c r="O3364">
        <v>5</v>
      </c>
      <c r="P3364">
        <v>0</v>
      </c>
      <c r="Q3364">
        <v>0</v>
      </c>
      <c r="R3364">
        <v>16.142222</v>
      </c>
      <c r="S3364">
        <v>5.0444440000000004</v>
      </c>
      <c r="T3364">
        <v>0</v>
      </c>
      <c r="U3364">
        <v>0</v>
      </c>
    </row>
    <row r="3365" spans="1:21" x14ac:dyDescent="0.25">
      <c r="A3365" t="s">
        <v>12954</v>
      </c>
      <c r="B3365">
        <v>1</v>
      </c>
      <c r="C3365" t="s">
        <v>78</v>
      </c>
      <c r="D3365" t="s">
        <v>81</v>
      </c>
      <c r="E3365" t="s">
        <v>12955</v>
      </c>
      <c r="F3365" t="s">
        <v>296</v>
      </c>
      <c r="G3365" t="s">
        <v>72</v>
      </c>
      <c r="H3365" t="s">
        <v>136</v>
      </c>
      <c r="I3365" t="s">
        <v>22</v>
      </c>
      <c r="J3365" t="s">
        <v>221</v>
      </c>
      <c r="K3365" t="s">
        <v>12956</v>
      </c>
      <c r="L3365" t="s">
        <v>12957</v>
      </c>
      <c r="M3365">
        <v>1.350833333</v>
      </c>
      <c r="N3365">
        <v>16</v>
      </c>
      <c r="O3365">
        <v>32</v>
      </c>
      <c r="P3365">
        <v>0</v>
      </c>
      <c r="Q3365">
        <v>0</v>
      </c>
      <c r="R3365">
        <v>21.613333000000001</v>
      </c>
      <c r="S3365">
        <v>43.226666999999999</v>
      </c>
      <c r="T3365">
        <v>0</v>
      </c>
      <c r="U3365">
        <v>0</v>
      </c>
    </row>
    <row r="3366" spans="1:21" x14ac:dyDescent="0.25">
      <c r="A3366" t="s">
        <v>12958</v>
      </c>
      <c r="B3366">
        <v>1</v>
      </c>
      <c r="C3366" t="s">
        <v>78</v>
      </c>
      <c r="D3366" t="s">
        <v>95</v>
      </c>
      <c r="E3366" t="s">
        <v>12959</v>
      </c>
      <c r="F3366" t="s">
        <v>226</v>
      </c>
      <c r="G3366" t="s">
        <v>72</v>
      </c>
      <c r="H3366" t="s">
        <v>136</v>
      </c>
      <c r="I3366" t="s">
        <v>22</v>
      </c>
      <c r="J3366" t="s">
        <v>131</v>
      </c>
      <c r="K3366" t="s">
        <v>12960</v>
      </c>
      <c r="L3366" t="s">
        <v>12961</v>
      </c>
      <c r="M3366">
        <v>1.2949999999999999</v>
      </c>
      <c r="N3366">
        <v>0</v>
      </c>
      <c r="O3366">
        <v>0</v>
      </c>
      <c r="P3366">
        <v>10</v>
      </c>
      <c r="Q3366">
        <v>237</v>
      </c>
      <c r="R3366">
        <v>0</v>
      </c>
      <c r="S3366">
        <v>0</v>
      </c>
      <c r="T3366">
        <v>12.95</v>
      </c>
      <c r="U3366">
        <v>306.91500000000002</v>
      </c>
    </row>
    <row r="3367" spans="1:21" x14ac:dyDescent="0.25">
      <c r="A3367" t="s">
        <v>12962</v>
      </c>
      <c r="B3367">
        <v>1</v>
      </c>
      <c r="C3367" t="s">
        <v>78</v>
      </c>
      <c r="D3367" t="s">
        <v>94</v>
      </c>
      <c r="E3367" t="s">
        <v>12963</v>
      </c>
      <c r="F3367" t="s">
        <v>231</v>
      </c>
      <c r="G3367" t="s">
        <v>71</v>
      </c>
      <c r="H3367" t="s">
        <v>136</v>
      </c>
      <c r="I3367" t="s">
        <v>22</v>
      </c>
      <c r="J3367" t="s">
        <v>131</v>
      </c>
      <c r="K3367" t="s">
        <v>12964</v>
      </c>
      <c r="L3367" t="s">
        <v>12965</v>
      </c>
      <c r="M3367">
        <v>5.0530555550000003</v>
      </c>
      <c r="N3367">
        <v>0</v>
      </c>
      <c r="O3367">
        <v>1</v>
      </c>
      <c r="P3367">
        <v>0</v>
      </c>
      <c r="Q3367">
        <v>0</v>
      </c>
      <c r="R3367">
        <v>0</v>
      </c>
      <c r="S3367">
        <v>5.0530559999999998</v>
      </c>
      <c r="T3367">
        <v>0</v>
      </c>
      <c r="U3367">
        <v>0</v>
      </c>
    </row>
    <row r="3368" spans="1:21" x14ac:dyDescent="0.25">
      <c r="A3368" t="s">
        <v>12966</v>
      </c>
      <c r="B3368">
        <v>1</v>
      </c>
      <c r="C3368" t="s">
        <v>78</v>
      </c>
      <c r="D3368" t="s">
        <v>83</v>
      </c>
      <c r="E3368" t="s">
        <v>12967</v>
      </c>
      <c r="F3368" t="s">
        <v>921</v>
      </c>
      <c r="G3368" t="s">
        <v>71</v>
      </c>
      <c r="H3368" t="s">
        <v>136</v>
      </c>
      <c r="I3368" t="s">
        <v>22</v>
      </c>
      <c r="J3368" t="s">
        <v>131</v>
      </c>
      <c r="K3368" t="s">
        <v>12968</v>
      </c>
      <c r="L3368" t="s">
        <v>12969</v>
      </c>
      <c r="M3368">
        <v>0.98666666599999997</v>
      </c>
      <c r="N3368">
        <v>0</v>
      </c>
      <c r="O3368">
        <v>176</v>
      </c>
      <c r="P3368">
        <v>0</v>
      </c>
      <c r="Q3368">
        <v>0</v>
      </c>
      <c r="R3368">
        <v>0</v>
      </c>
      <c r="S3368">
        <v>173.653333</v>
      </c>
      <c r="T3368">
        <v>0</v>
      </c>
      <c r="U3368">
        <v>0</v>
      </c>
    </row>
    <row r="3369" spans="1:21" x14ac:dyDescent="0.25">
      <c r="A3369" t="s">
        <v>12970</v>
      </c>
      <c r="B3369">
        <v>1</v>
      </c>
      <c r="C3369" t="s">
        <v>78</v>
      </c>
      <c r="D3369" t="s">
        <v>83</v>
      </c>
      <c r="E3369" t="s">
        <v>12971</v>
      </c>
      <c r="F3369" t="s">
        <v>296</v>
      </c>
      <c r="G3369" t="s">
        <v>71</v>
      </c>
      <c r="H3369" t="s">
        <v>136</v>
      </c>
      <c r="I3369" t="s">
        <v>22</v>
      </c>
      <c r="J3369" t="s">
        <v>221</v>
      </c>
      <c r="K3369" t="s">
        <v>12972</v>
      </c>
      <c r="L3369" t="s">
        <v>12973</v>
      </c>
      <c r="M3369">
        <v>0.59083333299999996</v>
      </c>
      <c r="N3369">
        <v>0</v>
      </c>
      <c r="O3369">
        <v>79</v>
      </c>
      <c r="P3369">
        <v>0</v>
      </c>
      <c r="Q3369">
        <v>0</v>
      </c>
      <c r="R3369">
        <v>0</v>
      </c>
      <c r="S3369">
        <v>46.675832999999997</v>
      </c>
      <c r="T3369">
        <v>0</v>
      </c>
      <c r="U3369">
        <v>0</v>
      </c>
    </row>
    <row r="3370" spans="1:21" x14ac:dyDescent="0.25">
      <c r="A3370" t="s">
        <v>12974</v>
      </c>
      <c r="B3370">
        <v>1</v>
      </c>
      <c r="C3370" t="s">
        <v>78</v>
      </c>
      <c r="D3370" t="s">
        <v>83</v>
      </c>
      <c r="E3370" t="s">
        <v>12975</v>
      </c>
      <c r="F3370" t="s">
        <v>296</v>
      </c>
      <c r="G3370" t="s">
        <v>71</v>
      </c>
      <c r="H3370" t="s">
        <v>136</v>
      </c>
      <c r="I3370" t="s">
        <v>22</v>
      </c>
      <c r="J3370" t="s">
        <v>221</v>
      </c>
      <c r="K3370" t="s">
        <v>12976</v>
      </c>
      <c r="L3370" t="s">
        <v>12977</v>
      </c>
      <c r="M3370">
        <v>1.100833333</v>
      </c>
      <c r="N3370">
        <v>0</v>
      </c>
      <c r="O3370">
        <v>70</v>
      </c>
      <c r="P3370">
        <v>0</v>
      </c>
      <c r="Q3370">
        <v>0</v>
      </c>
      <c r="R3370">
        <v>0</v>
      </c>
      <c r="S3370">
        <v>77.058333000000005</v>
      </c>
      <c r="T3370">
        <v>0</v>
      </c>
      <c r="U3370">
        <v>0</v>
      </c>
    </row>
    <row r="3371" spans="1:21" x14ac:dyDescent="0.25">
      <c r="A3371" t="s">
        <v>12978</v>
      </c>
      <c r="B3371">
        <v>1</v>
      </c>
      <c r="C3371" t="s">
        <v>78</v>
      </c>
      <c r="D3371" t="s">
        <v>81</v>
      </c>
      <c r="E3371" t="s">
        <v>12979</v>
      </c>
      <c r="F3371" t="s">
        <v>785</v>
      </c>
      <c r="G3371" t="s">
        <v>71</v>
      </c>
      <c r="H3371" t="s">
        <v>136</v>
      </c>
      <c r="I3371" t="s">
        <v>22</v>
      </c>
      <c r="J3371" t="s">
        <v>131</v>
      </c>
      <c r="K3371" t="s">
        <v>12980</v>
      </c>
      <c r="L3371" t="s">
        <v>12981</v>
      </c>
      <c r="M3371">
        <v>3.926388888</v>
      </c>
      <c r="N3371">
        <v>0</v>
      </c>
      <c r="O3371">
        <v>14</v>
      </c>
      <c r="P3371">
        <v>0</v>
      </c>
      <c r="Q3371">
        <v>0</v>
      </c>
      <c r="R3371">
        <v>0</v>
      </c>
      <c r="S3371">
        <v>54.969444000000003</v>
      </c>
      <c r="T3371">
        <v>0</v>
      </c>
      <c r="U3371">
        <v>0</v>
      </c>
    </row>
    <row r="3372" spans="1:21" x14ac:dyDescent="0.25">
      <c r="A3372" t="s">
        <v>12982</v>
      </c>
      <c r="B3372">
        <v>1</v>
      </c>
      <c r="C3372" t="s">
        <v>78</v>
      </c>
      <c r="D3372" t="s">
        <v>81</v>
      </c>
      <c r="E3372" t="s">
        <v>12983</v>
      </c>
      <c r="F3372" t="s">
        <v>2201</v>
      </c>
      <c r="G3372" t="s">
        <v>71</v>
      </c>
      <c r="H3372" t="s">
        <v>136</v>
      </c>
      <c r="I3372" t="s">
        <v>22</v>
      </c>
      <c r="J3372" t="s">
        <v>221</v>
      </c>
      <c r="K3372" t="s">
        <v>12984</v>
      </c>
      <c r="L3372" t="s">
        <v>12985</v>
      </c>
      <c r="M3372">
        <v>2.1477777769999999</v>
      </c>
      <c r="N3372">
        <v>0</v>
      </c>
      <c r="O3372">
        <v>243</v>
      </c>
      <c r="P3372">
        <v>0</v>
      </c>
      <c r="Q3372">
        <v>0</v>
      </c>
      <c r="R3372">
        <v>0</v>
      </c>
      <c r="S3372">
        <v>521.91</v>
      </c>
      <c r="T3372">
        <v>0</v>
      </c>
      <c r="U3372">
        <v>0</v>
      </c>
    </row>
    <row r="3373" spans="1:21" x14ac:dyDescent="0.25">
      <c r="A3373" t="s">
        <v>12986</v>
      </c>
      <c r="B3373">
        <v>1</v>
      </c>
      <c r="C3373" t="s">
        <v>78</v>
      </c>
      <c r="D3373" t="s">
        <v>94</v>
      </c>
      <c r="E3373" t="s">
        <v>12987</v>
      </c>
      <c r="F3373" t="s">
        <v>231</v>
      </c>
      <c r="G3373" t="s">
        <v>71</v>
      </c>
      <c r="H3373" t="s">
        <v>136</v>
      </c>
      <c r="I3373" t="s">
        <v>22</v>
      </c>
      <c r="J3373" t="s">
        <v>131</v>
      </c>
      <c r="K3373" t="s">
        <v>12988</v>
      </c>
      <c r="L3373" t="s">
        <v>12989</v>
      </c>
      <c r="M3373">
        <v>3.7836111109999999</v>
      </c>
      <c r="N3373">
        <v>0</v>
      </c>
      <c r="O3373">
        <v>1</v>
      </c>
      <c r="P3373">
        <v>0</v>
      </c>
      <c r="Q3373">
        <v>0</v>
      </c>
      <c r="R3373">
        <v>0</v>
      </c>
      <c r="S3373">
        <v>3.7836110000000001</v>
      </c>
      <c r="T3373">
        <v>0</v>
      </c>
      <c r="U3373">
        <v>0</v>
      </c>
    </row>
    <row r="3374" spans="1:21" x14ac:dyDescent="0.25">
      <c r="A3374" t="s">
        <v>12990</v>
      </c>
      <c r="B3374">
        <v>1</v>
      </c>
      <c r="C3374" t="s">
        <v>78</v>
      </c>
      <c r="D3374" t="s">
        <v>81</v>
      </c>
      <c r="E3374" t="s">
        <v>12991</v>
      </c>
      <c r="F3374" t="s">
        <v>247</v>
      </c>
      <c r="G3374" t="s">
        <v>71</v>
      </c>
      <c r="H3374" t="s">
        <v>136</v>
      </c>
      <c r="I3374" t="s">
        <v>22</v>
      </c>
      <c r="J3374" t="s">
        <v>221</v>
      </c>
      <c r="K3374" t="s">
        <v>12992</v>
      </c>
      <c r="L3374" t="s">
        <v>12993</v>
      </c>
      <c r="M3374">
        <v>1.561666666</v>
      </c>
      <c r="N3374">
        <v>0</v>
      </c>
      <c r="O3374">
        <v>38</v>
      </c>
      <c r="P3374">
        <v>0</v>
      </c>
      <c r="Q3374">
        <v>0</v>
      </c>
      <c r="R3374">
        <v>0</v>
      </c>
      <c r="S3374">
        <v>59.343333000000001</v>
      </c>
      <c r="T3374">
        <v>0</v>
      </c>
      <c r="U3374">
        <v>0</v>
      </c>
    </row>
    <row r="3375" spans="1:21" x14ac:dyDescent="0.25">
      <c r="A3375" t="s">
        <v>12994</v>
      </c>
      <c r="B3375">
        <v>1</v>
      </c>
      <c r="C3375" t="s">
        <v>78</v>
      </c>
      <c r="D3375" t="s">
        <v>94</v>
      </c>
      <c r="E3375" t="s">
        <v>12995</v>
      </c>
      <c r="F3375" t="s">
        <v>847</v>
      </c>
      <c r="G3375" t="s">
        <v>71</v>
      </c>
      <c r="H3375" t="s">
        <v>136</v>
      </c>
      <c r="I3375" t="s">
        <v>22</v>
      </c>
      <c r="J3375" t="s">
        <v>131</v>
      </c>
      <c r="K3375" t="s">
        <v>12996</v>
      </c>
      <c r="L3375" t="s">
        <v>12997</v>
      </c>
      <c r="M3375">
        <v>5.12</v>
      </c>
      <c r="N3375">
        <v>0</v>
      </c>
      <c r="O3375">
        <v>2</v>
      </c>
      <c r="P3375">
        <v>0</v>
      </c>
      <c r="Q3375">
        <v>0</v>
      </c>
      <c r="R3375">
        <v>0</v>
      </c>
      <c r="S3375">
        <v>10.24</v>
      </c>
      <c r="T3375">
        <v>0</v>
      </c>
      <c r="U3375">
        <v>0</v>
      </c>
    </row>
    <row r="3376" spans="1:21" x14ac:dyDescent="0.25">
      <c r="A3376" t="s">
        <v>12998</v>
      </c>
      <c r="B3376">
        <v>1</v>
      </c>
      <c r="C3376" t="s">
        <v>78</v>
      </c>
      <c r="D3376" t="s">
        <v>98</v>
      </c>
      <c r="E3376" t="s">
        <v>12999</v>
      </c>
      <c r="F3376" t="s">
        <v>231</v>
      </c>
      <c r="G3376" t="s">
        <v>71</v>
      </c>
      <c r="H3376" t="s">
        <v>136</v>
      </c>
      <c r="I3376" t="s">
        <v>22</v>
      </c>
      <c r="J3376" t="s">
        <v>131</v>
      </c>
      <c r="K3376" t="s">
        <v>13000</v>
      </c>
      <c r="L3376" t="s">
        <v>13001</v>
      </c>
      <c r="M3376">
        <v>6.3577777769999999</v>
      </c>
      <c r="N3376">
        <v>0</v>
      </c>
      <c r="O3376">
        <v>1</v>
      </c>
      <c r="P3376">
        <v>0</v>
      </c>
      <c r="Q3376">
        <v>0</v>
      </c>
      <c r="R3376">
        <v>0</v>
      </c>
      <c r="S3376">
        <v>6.3577779999999997</v>
      </c>
      <c r="T3376">
        <v>0</v>
      </c>
      <c r="U3376">
        <v>0</v>
      </c>
    </row>
    <row r="3377" spans="1:21" x14ac:dyDescent="0.25">
      <c r="A3377" t="s">
        <v>13002</v>
      </c>
      <c r="B3377">
        <v>1</v>
      </c>
      <c r="C3377" t="s">
        <v>78</v>
      </c>
      <c r="D3377" t="s">
        <v>98</v>
      </c>
      <c r="E3377" t="s">
        <v>13003</v>
      </c>
      <c r="F3377" t="s">
        <v>231</v>
      </c>
      <c r="G3377" t="s">
        <v>71</v>
      </c>
      <c r="H3377" t="s">
        <v>136</v>
      </c>
      <c r="I3377" t="s">
        <v>22</v>
      </c>
      <c r="J3377" t="s">
        <v>131</v>
      </c>
      <c r="K3377" t="s">
        <v>13004</v>
      </c>
      <c r="L3377" t="s">
        <v>13005</v>
      </c>
      <c r="M3377">
        <v>1.154722222</v>
      </c>
      <c r="N3377">
        <v>0</v>
      </c>
      <c r="O3377">
        <v>5</v>
      </c>
      <c r="P3377">
        <v>0</v>
      </c>
      <c r="Q3377">
        <v>0</v>
      </c>
      <c r="R3377">
        <v>0</v>
      </c>
      <c r="S3377">
        <v>5.7736109999999998</v>
      </c>
      <c r="T3377">
        <v>0</v>
      </c>
      <c r="U3377">
        <v>0</v>
      </c>
    </row>
    <row r="3378" spans="1:21" x14ac:dyDescent="0.25">
      <c r="A3378" t="s">
        <v>13006</v>
      </c>
      <c r="B3378">
        <v>1</v>
      </c>
      <c r="C3378" t="s">
        <v>78</v>
      </c>
      <c r="D3378" t="s">
        <v>94</v>
      </c>
      <c r="E3378" t="s">
        <v>2367</v>
      </c>
      <c r="F3378" t="s">
        <v>231</v>
      </c>
      <c r="G3378" t="s">
        <v>71</v>
      </c>
      <c r="H3378" t="s">
        <v>136</v>
      </c>
      <c r="I3378" t="s">
        <v>22</v>
      </c>
      <c r="J3378" t="s">
        <v>131</v>
      </c>
      <c r="K3378" t="s">
        <v>13007</v>
      </c>
      <c r="L3378" t="s">
        <v>13008</v>
      </c>
      <c r="M3378">
        <v>0.91472222199999997</v>
      </c>
      <c r="N3378">
        <v>0</v>
      </c>
      <c r="O3378">
        <v>1</v>
      </c>
      <c r="P3378">
        <v>0</v>
      </c>
      <c r="Q3378">
        <v>0</v>
      </c>
      <c r="R3378">
        <v>0</v>
      </c>
      <c r="S3378">
        <v>0.91472200000000004</v>
      </c>
      <c r="T3378">
        <v>0</v>
      </c>
      <c r="U3378">
        <v>0</v>
      </c>
    </row>
    <row r="3379" spans="1:21" x14ac:dyDescent="0.25">
      <c r="A3379" t="s">
        <v>13009</v>
      </c>
      <c r="B3379">
        <v>1</v>
      </c>
      <c r="C3379" t="s">
        <v>78</v>
      </c>
      <c r="D3379" t="s">
        <v>90</v>
      </c>
      <c r="E3379" t="s">
        <v>13010</v>
      </c>
      <c r="F3379" t="s">
        <v>231</v>
      </c>
      <c r="G3379" t="s">
        <v>71</v>
      </c>
      <c r="H3379" t="s">
        <v>136</v>
      </c>
      <c r="I3379" t="s">
        <v>22</v>
      </c>
      <c r="J3379" t="s">
        <v>131</v>
      </c>
      <c r="K3379" t="s">
        <v>13011</v>
      </c>
      <c r="L3379" t="s">
        <v>13012</v>
      </c>
      <c r="M3379">
        <v>7.2266666659999999</v>
      </c>
      <c r="N3379">
        <v>0</v>
      </c>
      <c r="O3379">
        <v>1</v>
      </c>
      <c r="P3379">
        <v>0</v>
      </c>
      <c r="Q3379">
        <v>0</v>
      </c>
      <c r="R3379">
        <v>0</v>
      </c>
      <c r="S3379">
        <v>7.226667</v>
      </c>
      <c r="T3379">
        <v>0</v>
      </c>
      <c r="U3379">
        <v>0</v>
      </c>
    </row>
    <row r="3380" spans="1:21" x14ac:dyDescent="0.25">
      <c r="A3380" t="s">
        <v>13013</v>
      </c>
      <c r="B3380">
        <v>1</v>
      </c>
      <c r="C3380" t="s">
        <v>79</v>
      </c>
      <c r="D3380" t="s">
        <v>124</v>
      </c>
      <c r="E3380" t="s">
        <v>13014</v>
      </c>
      <c r="F3380" t="s">
        <v>362</v>
      </c>
      <c r="G3380" t="s">
        <v>71</v>
      </c>
      <c r="H3380" t="s">
        <v>136</v>
      </c>
      <c r="I3380" t="s">
        <v>22</v>
      </c>
      <c r="J3380" t="s">
        <v>131</v>
      </c>
      <c r="K3380" t="s">
        <v>13015</v>
      </c>
      <c r="L3380" t="s">
        <v>13016</v>
      </c>
      <c r="M3380">
        <v>0.66361111100000003</v>
      </c>
      <c r="N3380">
        <v>0</v>
      </c>
      <c r="O3380">
        <v>142</v>
      </c>
      <c r="P3380">
        <v>0</v>
      </c>
      <c r="Q3380">
        <v>0</v>
      </c>
      <c r="R3380">
        <v>0</v>
      </c>
      <c r="S3380">
        <v>94.232777999999996</v>
      </c>
      <c r="T3380">
        <v>0</v>
      </c>
      <c r="U3380">
        <v>0</v>
      </c>
    </row>
    <row r="3381" spans="1:21" x14ac:dyDescent="0.25">
      <c r="A3381" t="s">
        <v>13017</v>
      </c>
      <c r="B3381">
        <v>1</v>
      </c>
      <c r="C3381" t="s">
        <v>78</v>
      </c>
      <c r="D3381" t="s">
        <v>81</v>
      </c>
      <c r="E3381" t="s">
        <v>13018</v>
      </c>
      <c r="F3381" t="s">
        <v>2201</v>
      </c>
      <c r="G3381" t="s">
        <v>71</v>
      </c>
      <c r="H3381" t="s">
        <v>136</v>
      </c>
      <c r="I3381" t="s">
        <v>22</v>
      </c>
      <c r="J3381" t="s">
        <v>221</v>
      </c>
      <c r="K3381" t="s">
        <v>13019</v>
      </c>
      <c r="L3381" t="s">
        <v>13020</v>
      </c>
      <c r="M3381">
        <v>1.8563888879999999</v>
      </c>
      <c r="N3381">
        <v>0</v>
      </c>
      <c r="O3381">
        <v>776</v>
      </c>
      <c r="P3381">
        <v>0</v>
      </c>
      <c r="Q3381">
        <v>0</v>
      </c>
      <c r="R3381">
        <v>0</v>
      </c>
      <c r="S3381">
        <v>1440.557777</v>
      </c>
      <c r="T3381">
        <v>0</v>
      </c>
      <c r="U3381">
        <v>0</v>
      </c>
    </row>
    <row r="3382" spans="1:21" x14ac:dyDescent="0.25">
      <c r="A3382" t="s">
        <v>13021</v>
      </c>
      <c r="B3382">
        <v>1</v>
      </c>
      <c r="C3382" t="s">
        <v>78</v>
      </c>
      <c r="D3382" t="s">
        <v>101</v>
      </c>
      <c r="E3382" t="s">
        <v>710</v>
      </c>
      <c r="F3382" t="s">
        <v>166</v>
      </c>
      <c r="G3382" t="s">
        <v>72</v>
      </c>
      <c r="H3382" t="s">
        <v>136</v>
      </c>
      <c r="I3382" t="s">
        <v>22</v>
      </c>
      <c r="J3382" t="s">
        <v>131</v>
      </c>
      <c r="K3382" t="s">
        <v>13022</v>
      </c>
      <c r="L3382" t="s">
        <v>13023</v>
      </c>
      <c r="M3382">
        <v>0.143055555</v>
      </c>
      <c r="N3382">
        <v>0</v>
      </c>
      <c r="O3382">
        <v>0</v>
      </c>
      <c r="P3382">
        <v>174</v>
      </c>
      <c r="Q3382">
        <v>538</v>
      </c>
      <c r="R3382">
        <v>0</v>
      </c>
      <c r="S3382">
        <v>0</v>
      </c>
      <c r="T3382">
        <v>24.891667000000002</v>
      </c>
      <c r="U3382">
        <v>76.963888999999995</v>
      </c>
    </row>
    <row r="3383" spans="1:21" x14ac:dyDescent="0.25">
      <c r="A3383" t="s">
        <v>13024</v>
      </c>
      <c r="B3383">
        <v>1</v>
      </c>
      <c r="C3383" t="s">
        <v>78</v>
      </c>
      <c r="D3383" t="s">
        <v>101</v>
      </c>
      <c r="E3383" t="s">
        <v>730</v>
      </c>
      <c r="F3383" t="s">
        <v>129</v>
      </c>
      <c r="G3383" t="s">
        <v>72</v>
      </c>
      <c r="H3383" t="s">
        <v>136</v>
      </c>
      <c r="I3383" t="s">
        <v>22</v>
      </c>
      <c r="J3383" t="s">
        <v>131</v>
      </c>
      <c r="K3383" t="s">
        <v>13025</v>
      </c>
      <c r="L3383" t="s">
        <v>13026</v>
      </c>
      <c r="M3383">
        <v>0.70222222199999995</v>
      </c>
      <c r="N3383">
        <v>10</v>
      </c>
      <c r="O3383">
        <v>9068</v>
      </c>
      <c r="P3383">
        <v>99</v>
      </c>
      <c r="Q3383">
        <v>966</v>
      </c>
      <c r="R3383">
        <v>7.0222220000000002</v>
      </c>
      <c r="S3383">
        <v>6367.7511089999998</v>
      </c>
      <c r="T3383">
        <v>69.52</v>
      </c>
      <c r="U3383">
        <v>678.34666600000003</v>
      </c>
    </row>
    <row r="3384" spans="1:21" x14ac:dyDescent="0.25">
      <c r="A3384" t="s">
        <v>13027</v>
      </c>
      <c r="B3384">
        <v>1</v>
      </c>
      <c r="C3384" t="s">
        <v>78</v>
      </c>
      <c r="D3384" t="s">
        <v>101</v>
      </c>
      <c r="E3384" t="s">
        <v>702</v>
      </c>
      <c r="F3384" t="s">
        <v>166</v>
      </c>
      <c r="G3384" t="s">
        <v>72</v>
      </c>
      <c r="H3384" t="s">
        <v>136</v>
      </c>
      <c r="I3384" t="s">
        <v>22</v>
      </c>
      <c r="J3384" t="s">
        <v>131</v>
      </c>
      <c r="K3384" t="s">
        <v>13028</v>
      </c>
      <c r="L3384" t="s">
        <v>13029</v>
      </c>
      <c r="M3384">
        <v>0.75701194400000005</v>
      </c>
      <c r="N3384">
        <v>0</v>
      </c>
      <c r="O3384">
        <v>0</v>
      </c>
      <c r="P3384">
        <v>53</v>
      </c>
      <c r="Q3384">
        <v>1146</v>
      </c>
      <c r="R3384">
        <v>0</v>
      </c>
      <c r="S3384">
        <v>0</v>
      </c>
      <c r="T3384">
        <v>40.121633000000003</v>
      </c>
      <c r="U3384">
        <v>867.53568800000005</v>
      </c>
    </row>
    <row r="3385" spans="1:21" x14ac:dyDescent="0.25">
      <c r="A3385" t="s">
        <v>13030</v>
      </c>
      <c r="B3385">
        <v>1</v>
      </c>
      <c r="C3385" t="s">
        <v>78</v>
      </c>
      <c r="D3385" t="s">
        <v>101</v>
      </c>
      <c r="E3385" t="s">
        <v>702</v>
      </c>
      <c r="F3385" t="s">
        <v>166</v>
      </c>
      <c r="G3385" t="s">
        <v>72</v>
      </c>
      <c r="H3385" t="s">
        <v>136</v>
      </c>
      <c r="I3385" t="s">
        <v>22</v>
      </c>
      <c r="J3385" t="s">
        <v>131</v>
      </c>
      <c r="K3385" t="s">
        <v>13031</v>
      </c>
      <c r="L3385" t="s">
        <v>13032</v>
      </c>
      <c r="M3385">
        <v>6.7302102770000003</v>
      </c>
      <c r="N3385">
        <v>0</v>
      </c>
      <c r="O3385">
        <v>0</v>
      </c>
      <c r="P3385">
        <v>53</v>
      </c>
      <c r="Q3385">
        <v>1146</v>
      </c>
      <c r="R3385">
        <v>0</v>
      </c>
      <c r="S3385">
        <v>0</v>
      </c>
      <c r="T3385">
        <v>356.701145</v>
      </c>
      <c r="U3385">
        <v>7712.8209770000003</v>
      </c>
    </row>
    <row r="3386" spans="1:21" x14ac:dyDescent="0.25">
      <c r="A3386" t="s">
        <v>13033</v>
      </c>
      <c r="B3386">
        <v>1</v>
      </c>
      <c r="C3386" t="s">
        <v>78</v>
      </c>
      <c r="D3386" t="s">
        <v>101</v>
      </c>
      <c r="E3386" t="s">
        <v>13034</v>
      </c>
      <c r="F3386" t="s">
        <v>166</v>
      </c>
      <c r="G3386" t="s">
        <v>72</v>
      </c>
      <c r="H3386" t="s">
        <v>136</v>
      </c>
      <c r="I3386" t="s">
        <v>22</v>
      </c>
      <c r="J3386" t="s">
        <v>131</v>
      </c>
      <c r="K3386" t="s">
        <v>13035</v>
      </c>
      <c r="L3386" t="s">
        <v>13036</v>
      </c>
      <c r="M3386">
        <v>0.26986749999999998</v>
      </c>
      <c r="N3386">
        <v>0</v>
      </c>
      <c r="O3386">
        <v>239</v>
      </c>
      <c r="P3386">
        <v>131</v>
      </c>
      <c r="Q3386">
        <v>2143</v>
      </c>
      <c r="R3386">
        <v>0</v>
      </c>
      <c r="S3386">
        <v>64.498333000000002</v>
      </c>
      <c r="T3386">
        <v>35.352643</v>
      </c>
      <c r="U3386">
        <v>578.326053</v>
      </c>
    </row>
    <row r="3387" spans="1:21" x14ac:dyDescent="0.25">
      <c r="A3387" t="s">
        <v>13037</v>
      </c>
      <c r="B3387">
        <v>1</v>
      </c>
      <c r="C3387" t="s">
        <v>79</v>
      </c>
      <c r="D3387" t="s">
        <v>114</v>
      </c>
      <c r="E3387" t="s">
        <v>13038</v>
      </c>
      <c r="F3387" t="s">
        <v>166</v>
      </c>
      <c r="G3387" t="s">
        <v>72</v>
      </c>
      <c r="H3387" t="s">
        <v>136</v>
      </c>
      <c r="I3387" t="s">
        <v>22</v>
      </c>
      <c r="J3387" t="s">
        <v>131</v>
      </c>
      <c r="K3387" t="s">
        <v>13039</v>
      </c>
      <c r="L3387" t="s">
        <v>13040</v>
      </c>
      <c r="M3387">
        <v>0.91611111099999998</v>
      </c>
      <c r="N3387">
        <v>22</v>
      </c>
      <c r="O3387">
        <v>5957</v>
      </c>
      <c r="P3387">
        <v>6</v>
      </c>
      <c r="Q3387">
        <v>501</v>
      </c>
      <c r="R3387">
        <v>20.154444000000002</v>
      </c>
      <c r="S3387">
        <v>5457.2738879999997</v>
      </c>
      <c r="T3387">
        <v>5.4966670000000004</v>
      </c>
      <c r="U3387">
        <v>458.97166700000002</v>
      </c>
    </row>
    <row r="3388" spans="1:21" x14ac:dyDescent="0.25">
      <c r="A3388" t="s">
        <v>13041</v>
      </c>
      <c r="B3388">
        <v>1</v>
      </c>
      <c r="C3388" t="s">
        <v>78</v>
      </c>
      <c r="D3388" t="s">
        <v>101</v>
      </c>
      <c r="E3388" t="s">
        <v>13034</v>
      </c>
      <c r="F3388" t="s">
        <v>523</v>
      </c>
      <c r="G3388" t="s">
        <v>72</v>
      </c>
      <c r="H3388" t="s">
        <v>136</v>
      </c>
      <c r="I3388" t="s">
        <v>22</v>
      </c>
      <c r="J3388" t="s">
        <v>131</v>
      </c>
      <c r="K3388" t="s">
        <v>13042</v>
      </c>
      <c r="L3388" t="s">
        <v>13043</v>
      </c>
      <c r="M3388">
        <v>2.7850000000000001</v>
      </c>
      <c r="N3388">
        <v>0</v>
      </c>
      <c r="O3388">
        <v>239</v>
      </c>
      <c r="P3388">
        <v>131</v>
      </c>
      <c r="Q3388">
        <v>2143</v>
      </c>
      <c r="R3388">
        <v>0</v>
      </c>
      <c r="S3388">
        <v>665.61500000000001</v>
      </c>
      <c r="T3388">
        <v>364.83499999999998</v>
      </c>
      <c r="U3388">
        <v>5968.2550000000001</v>
      </c>
    </row>
    <row r="3389" spans="1:21" x14ac:dyDescent="0.25">
      <c r="A3389" t="s">
        <v>13044</v>
      </c>
      <c r="B3389">
        <v>1</v>
      </c>
      <c r="C3389" t="s">
        <v>78</v>
      </c>
      <c r="D3389" t="s">
        <v>101</v>
      </c>
      <c r="E3389" t="s">
        <v>13045</v>
      </c>
      <c r="F3389" t="s">
        <v>523</v>
      </c>
      <c r="G3389" t="s">
        <v>72</v>
      </c>
      <c r="H3389" t="s">
        <v>136</v>
      </c>
      <c r="I3389" t="s">
        <v>22</v>
      </c>
      <c r="J3389" t="s">
        <v>131</v>
      </c>
      <c r="K3389" t="s">
        <v>13046</v>
      </c>
      <c r="L3389" t="s">
        <v>13047</v>
      </c>
      <c r="M3389">
        <v>2.0874999999999999</v>
      </c>
      <c r="N3389">
        <v>3</v>
      </c>
      <c r="O3389">
        <v>16</v>
      </c>
      <c r="P3389">
        <v>59</v>
      </c>
      <c r="Q3389">
        <v>102</v>
      </c>
      <c r="R3389">
        <v>6.2625000000000002</v>
      </c>
      <c r="S3389">
        <v>33.4</v>
      </c>
      <c r="T3389">
        <v>123.16249999999999</v>
      </c>
      <c r="U3389">
        <v>212.92500000000001</v>
      </c>
    </row>
    <row r="3390" spans="1:21" x14ac:dyDescent="0.25">
      <c r="A3390" t="s">
        <v>13048</v>
      </c>
      <c r="B3390">
        <v>1</v>
      </c>
      <c r="C3390" t="s">
        <v>78</v>
      </c>
      <c r="D3390" t="s">
        <v>101</v>
      </c>
      <c r="E3390" t="s">
        <v>13049</v>
      </c>
      <c r="F3390" t="s">
        <v>166</v>
      </c>
      <c r="G3390" t="s">
        <v>72</v>
      </c>
      <c r="H3390" t="s">
        <v>136</v>
      </c>
      <c r="I3390" t="s">
        <v>22</v>
      </c>
      <c r="J3390" t="s">
        <v>131</v>
      </c>
      <c r="K3390" t="s">
        <v>13050</v>
      </c>
      <c r="L3390" t="s">
        <v>13051</v>
      </c>
      <c r="M3390">
        <v>0.465673055</v>
      </c>
      <c r="N3390">
        <v>14</v>
      </c>
      <c r="O3390">
        <v>5</v>
      </c>
      <c r="P3390">
        <v>12</v>
      </c>
      <c r="Q3390">
        <v>10</v>
      </c>
      <c r="R3390">
        <v>6.5194229999999997</v>
      </c>
      <c r="S3390">
        <v>2.3283649999999998</v>
      </c>
      <c r="T3390">
        <v>5.5880770000000002</v>
      </c>
      <c r="U3390">
        <v>4.6567309999999997</v>
      </c>
    </row>
    <row r="3391" spans="1:21" x14ac:dyDescent="0.25">
      <c r="A3391" t="s">
        <v>13052</v>
      </c>
      <c r="B3391">
        <v>1</v>
      </c>
      <c r="C3391" t="s">
        <v>79</v>
      </c>
      <c r="D3391" t="s">
        <v>114</v>
      </c>
      <c r="E3391" t="s">
        <v>13053</v>
      </c>
      <c r="F3391" t="s">
        <v>166</v>
      </c>
      <c r="G3391" t="s">
        <v>72</v>
      </c>
      <c r="H3391" t="s">
        <v>136</v>
      </c>
      <c r="I3391" t="s">
        <v>22</v>
      </c>
      <c r="J3391" t="s">
        <v>131</v>
      </c>
      <c r="K3391" t="s">
        <v>13054</v>
      </c>
      <c r="L3391" t="s">
        <v>13055</v>
      </c>
      <c r="M3391">
        <v>1.0066666660000001</v>
      </c>
      <c r="N3391">
        <v>1</v>
      </c>
      <c r="O3391">
        <v>4623</v>
      </c>
      <c r="P3391">
        <v>0</v>
      </c>
      <c r="Q3391">
        <v>1</v>
      </c>
      <c r="R3391">
        <v>1.006667</v>
      </c>
      <c r="S3391">
        <v>4653.8199969999996</v>
      </c>
      <c r="T3391">
        <v>0</v>
      </c>
      <c r="U3391">
        <v>1.006667</v>
      </c>
    </row>
    <row r="3392" spans="1:21" x14ac:dyDescent="0.25">
      <c r="A3392" t="s">
        <v>13056</v>
      </c>
      <c r="B3392">
        <v>1</v>
      </c>
      <c r="C3392" t="s">
        <v>78</v>
      </c>
      <c r="D3392" t="s">
        <v>81</v>
      </c>
      <c r="E3392" t="s">
        <v>13057</v>
      </c>
      <c r="F3392" t="s">
        <v>934</v>
      </c>
      <c r="G3392" t="s">
        <v>71</v>
      </c>
      <c r="H3392" t="s">
        <v>136</v>
      </c>
      <c r="I3392" t="s">
        <v>22</v>
      </c>
      <c r="J3392" t="s">
        <v>131</v>
      </c>
      <c r="K3392" t="s">
        <v>13058</v>
      </c>
      <c r="L3392" t="s">
        <v>13059</v>
      </c>
      <c r="M3392">
        <v>1</v>
      </c>
      <c r="N3392">
        <v>0</v>
      </c>
      <c r="O3392">
        <v>2</v>
      </c>
      <c r="P3392">
        <v>0</v>
      </c>
      <c r="Q3392">
        <v>0</v>
      </c>
      <c r="R3392">
        <v>0</v>
      </c>
      <c r="S3392">
        <v>2</v>
      </c>
      <c r="T3392">
        <v>0</v>
      </c>
      <c r="U3392">
        <v>0</v>
      </c>
    </row>
    <row r="3393" spans="1:21" x14ac:dyDescent="0.25">
      <c r="A3393" t="s">
        <v>13060</v>
      </c>
      <c r="B3393">
        <v>1</v>
      </c>
      <c r="C3393" t="s">
        <v>78</v>
      </c>
      <c r="D3393" t="s">
        <v>81</v>
      </c>
      <c r="E3393" t="s">
        <v>13061</v>
      </c>
      <c r="F3393" t="s">
        <v>934</v>
      </c>
      <c r="G3393" t="s">
        <v>71</v>
      </c>
      <c r="H3393" t="s">
        <v>136</v>
      </c>
      <c r="I3393" t="s">
        <v>22</v>
      </c>
      <c r="J3393" t="s">
        <v>131</v>
      </c>
      <c r="K3393" t="s">
        <v>13062</v>
      </c>
      <c r="L3393" t="s">
        <v>13063</v>
      </c>
      <c r="M3393">
        <v>2.0277777769999998</v>
      </c>
      <c r="N3393">
        <v>0</v>
      </c>
      <c r="O3393">
        <v>1</v>
      </c>
      <c r="P3393">
        <v>0</v>
      </c>
      <c r="Q3393">
        <v>0</v>
      </c>
      <c r="R3393">
        <v>0</v>
      </c>
      <c r="S3393">
        <v>2.0277780000000001</v>
      </c>
      <c r="T3393">
        <v>0</v>
      </c>
      <c r="U3393">
        <v>0</v>
      </c>
    </row>
    <row r="3394" spans="1:21" x14ac:dyDescent="0.25">
      <c r="A3394" t="s">
        <v>13064</v>
      </c>
      <c r="B3394">
        <v>1</v>
      </c>
      <c r="C3394" t="s">
        <v>78</v>
      </c>
      <c r="D3394" t="s">
        <v>94</v>
      </c>
      <c r="E3394" t="s">
        <v>13065</v>
      </c>
      <c r="F3394" t="s">
        <v>231</v>
      </c>
      <c r="G3394" t="s">
        <v>71</v>
      </c>
      <c r="H3394" t="s">
        <v>136</v>
      </c>
      <c r="I3394" t="s">
        <v>22</v>
      </c>
      <c r="J3394" t="s">
        <v>131</v>
      </c>
      <c r="K3394" t="s">
        <v>13066</v>
      </c>
      <c r="L3394" t="s">
        <v>13067</v>
      </c>
      <c r="M3394">
        <v>3.244444444</v>
      </c>
      <c r="N3394">
        <v>0</v>
      </c>
      <c r="O3394">
        <v>1</v>
      </c>
      <c r="P3394">
        <v>0</v>
      </c>
      <c r="Q3394">
        <v>0</v>
      </c>
      <c r="R3394">
        <v>0</v>
      </c>
      <c r="S3394">
        <v>3.2444440000000001</v>
      </c>
      <c r="T3394">
        <v>0</v>
      </c>
      <c r="U3394">
        <v>0</v>
      </c>
    </row>
    <row r="3395" spans="1:21" x14ac:dyDescent="0.25">
      <c r="A3395" t="s">
        <v>13068</v>
      </c>
      <c r="B3395">
        <v>1</v>
      </c>
      <c r="C3395" t="s">
        <v>78</v>
      </c>
      <c r="D3395" t="s">
        <v>81</v>
      </c>
      <c r="E3395" t="s">
        <v>12932</v>
      </c>
      <c r="F3395">
        <v>3</v>
      </c>
      <c r="G3395" t="s">
        <v>72</v>
      </c>
      <c r="H3395" t="s">
        <v>136</v>
      </c>
      <c r="I3395" t="s">
        <v>24</v>
      </c>
      <c r="J3395" t="s">
        <v>131</v>
      </c>
      <c r="K3395" t="s">
        <v>13069</v>
      </c>
      <c r="L3395" t="s">
        <v>13070</v>
      </c>
      <c r="M3395">
        <v>1.0767647220000001</v>
      </c>
      <c r="N3395">
        <v>16</v>
      </c>
      <c r="O3395">
        <v>2432</v>
      </c>
      <c r="P3395">
        <v>1</v>
      </c>
      <c r="Q3395">
        <v>175</v>
      </c>
      <c r="R3395">
        <v>17.228235999999999</v>
      </c>
      <c r="S3395">
        <v>2618.691804</v>
      </c>
      <c r="T3395">
        <v>1.076765</v>
      </c>
      <c r="U3395">
        <v>188.43382600000001</v>
      </c>
    </row>
    <row r="3396" spans="1:21" x14ac:dyDescent="0.25">
      <c r="A3396" t="s">
        <v>13071</v>
      </c>
      <c r="B3396">
        <v>1</v>
      </c>
      <c r="C3396" t="s">
        <v>78</v>
      </c>
      <c r="D3396" t="s">
        <v>81</v>
      </c>
      <c r="E3396" t="s">
        <v>13072</v>
      </c>
      <c r="F3396" t="s">
        <v>166</v>
      </c>
      <c r="G3396" t="s">
        <v>72</v>
      </c>
      <c r="H3396" t="s">
        <v>136</v>
      </c>
      <c r="I3396" t="s">
        <v>22</v>
      </c>
      <c r="J3396" t="s">
        <v>131</v>
      </c>
      <c r="K3396" t="s">
        <v>13073</v>
      </c>
      <c r="L3396" t="s">
        <v>13074</v>
      </c>
      <c r="M3396">
        <v>0.469861111</v>
      </c>
      <c r="N3396">
        <v>5</v>
      </c>
      <c r="O3396">
        <v>2321</v>
      </c>
      <c r="P3396">
        <v>1</v>
      </c>
      <c r="Q3396">
        <v>175</v>
      </c>
      <c r="R3396">
        <v>2.3493059999999999</v>
      </c>
      <c r="S3396">
        <v>1090.5476389999999</v>
      </c>
      <c r="T3396">
        <v>0.46986099999999997</v>
      </c>
      <c r="U3396">
        <v>82.225694000000004</v>
      </c>
    </row>
    <row r="3397" spans="1:21" x14ac:dyDescent="0.25">
      <c r="A3397" t="s">
        <v>13075</v>
      </c>
      <c r="B3397">
        <v>1</v>
      </c>
      <c r="C3397" t="s">
        <v>79</v>
      </c>
      <c r="D3397" t="s">
        <v>114</v>
      </c>
      <c r="E3397" t="s">
        <v>13053</v>
      </c>
      <c r="F3397" t="s">
        <v>166</v>
      </c>
      <c r="G3397" t="s">
        <v>72</v>
      </c>
      <c r="H3397" t="s">
        <v>136</v>
      </c>
      <c r="I3397" t="s">
        <v>22</v>
      </c>
      <c r="J3397" t="s">
        <v>131</v>
      </c>
      <c r="K3397" t="s">
        <v>13076</v>
      </c>
      <c r="L3397" t="s">
        <v>13077</v>
      </c>
      <c r="M3397">
        <v>1.152462777</v>
      </c>
      <c r="N3397">
        <v>1</v>
      </c>
      <c r="O3397">
        <v>4623</v>
      </c>
      <c r="P3397">
        <v>0</v>
      </c>
      <c r="Q3397">
        <v>1</v>
      </c>
      <c r="R3397">
        <v>1.152463</v>
      </c>
      <c r="S3397">
        <v>5327.8354179999997</v>
      </c>
      <c r="T3397">
        <v>0</v>
      </c>
      <c r="U3397">
        <v>1.152463</v>
      </c>
    </row>
    <row r="3398" spans="1:21" x14ac:dyDescent="0.25">
      <c r="A3398" t="s">
        <v>13078</v>
      </c>
      <c r="B3398">
        <v>1</v>
      </c>
      <c r="C3398" t="s">
        <v>78</v>
      </c>
      <c r="D3398" t="s">
        <v>80</v>
      </c>
      <c r="E3398" t="s">
        <v>13079</v>
      </c>
      <c r="F3398" t="s">
        <v>231</v>
      </c>
      <c r="G3398" t="s">
        <v>71</v>
      </c>
      <c r="H3398" t="s">
        <v>136</v>
      </c>
      <c r="I3398" t="s">
        <v>22</v>
      </c>
      <c r="J3398" t="s">
        <v>131</v>
      </c>
      <c r="K3398" t="s">
        <v>13080</v>
      </c>
      <c r="L3398" t="s">
        <v>13081</v>
      </c>
      <c r="M3398">
        <v>7.1644444439999999</v>
      </c>
      <c r="N3398">
        <v>0</v>
      </c>
      <c r="O3398">
        <v>2</v>
      </c>
      <c r="P3398">
        <v>0</v>
      </c>
      <c r="Q3398">
        <v>0</v>
      </c>
      <c r="R3398">
        <v>0</v>
      </c>
      <c r="S3398">
        <v>14.328889</v>
      </c>
      <c r="T3398">
        <v>0</v>
      </c>
      <c r="U3398">
        <v>0</v>
      </c>
    </row>
    <row r="3399" spans="1:21" x14ac:dyDescent="0.25">
      <c r="A3399" t="s">
        <v>13082</v>
      </c>
      <c r="B3399">
        <v>1</v>
      </c>
      <c r="C3399" t="s">
        <v>78</v>
      </c>
      <c r="D3399" t="s">
        <v>80</v>
      </c>
      <c r="E3399" t="s">
        <v>13083</v>
      </c>
      <c r="F3399" t="s">
        <v>362</v>
      </c>
      <c r="G3399" t="s">
        <v>71</v>
      </c>
      <c r="H3399" t="s">
        <v>136</v>
      </c>
      <c r="I3399" t="s">
        <v>22</v>
      </c>
      <c r="J3399" t="s">
        <v>131</v>
      </c>
      <c r="K3399" t="s">
        <v>13084</v>
      </c>
      <c r="L3399" t="s">
        <v>13085</v>
      </c>
      <c r="M3399">
        <v>0.29333333299999997</v>
      </c>
      <c r="N3399">
        <v>1</v>
      </c>
      <c r="O3399">
        <v>654</v>
      </c>
      <c r="P3399">
        <v>0</v>
      </c>
      <c r="Q3399">
        <v>0</v>
      </c>
      <c r="R3399">
        <v>0.29333300000000001</v>
      </c>
      <c r="S3399">
        <v>191.84</v>
      </c>
      <c r="T3399">
        <v>0</v>
      </c>
      <c r="U3399">
        <v>0</v>
      </c>
    </row>
    <row r="3400" spans="1:21" x14ac:dyDescent="0.25">
      <c r="A3400" t="s">
        <v>13086</v>
      </c>
      <c r="B3400">
        <v>1</v>
      </c>
      <c r="C3400" t="s">
        <v>78</v>
      </c>
      <c r="D3400" t="s">
        <v>81</v>
      </c>
      <c r="E3400" t="s">
        <v>13072</v>
      </c>
      <c r="F3400" t="s">
        <v>166</v>
      </c>
      <c r="G3400" t="s">
        <v>72</v>
      </c>
      <c r="H3400" t="s">
        <v>136</v>
      </c>
      <c r="I3400" t="s">
        <v>22</v>
      </c>
      <c r="J3400" t="s">
        <v>131</v>
      </c>
      <c r="K3400" t="s">
        <v>1046</v>
      </c>
      <c r="L3400" t="s">
        <v>13087</v>
      </c>
      <c r="M3400">
        <v>0.78358694399999995</v>
      </c>
      <c r="N3400">
        <v>5</v>
      </c>
      <c r="O3400">
        <v>2321</v>
      </c>
      <c r="P3400">
        <v>1</v>
      </c>
      <c r="Q3400">
        <v>175</v>
      </c>
      <c r="R3400">
        <v>3.9179349999999999</v>
      </c>
      <c r="S3400">
        <v>1818.705297</v>
      </c>
      <c r="T3400">
        <v>0.78358700000000003</v>
      </c>
      <c r="U3400">
        <v>137.12771499999999</v>
      </c>
    </row>
    <row r="3401" spans="1:21" x14ac:dyDescent="0.25">
      <c r="A3401" t="s">
        <v>13088</v>
      </c>
      <c r="B3401">
        <v>1</v>
      </c>
      <c r="C3401" t="s">
        <v>78</v>
      </c>
      <c r="D3401" t="s">
        <v>81</v>
      </c>
      <c r="E3401" t="s">
        <v>13089</v>
      </c>
      <c r="F3401" t="s">
        <v>166</v>
      </c>
      <c r="G3401" t="s">
        <v>72</v>
      </c>
      <c r="H3401" t="s">
        <v>136</v>
      </c>
      <c r="I3401" t="s">
        <v>22</v>
      </c>
      <c r="J3401" t="s">
        <v>131</v>
      </c>
      <c r="K3401" t="s">
        <v>13090</v>
      </c>
      <c r="L3401" t="s">
        <v>13091</v>
      </c>
      <c r="M3401">
        <v>0.81777777699999998</v>
      </c>
      <c r="N3401">
        <v>4</v>
      </c>
      <c r="O3401">
        <v>0</v>
      </c>
      <c r="P3401">
        <v>0</v>
      </c>
      <c r="Q3401">
        <v>0</v>
      </c>
      <c r="R3401">
        <v>3.2711109999999999</v>
      </c>
      <c r="S3401">
        <v>0</v>
      </c>
      <c r="T3401">
        <v>0</v>
      </c>
      <c r="U3401">
        <v>0</v>
      </c>
    </row>
    <row r="3402" spans="1:21" x14ac:dyDescent="0.25">
      <c r="A3402" t="s">
        <v>13092</v>
      </c>
      <c r="B3402">
        <v>1</v>
      </c>
      <c r="C3402" t="s">
        <v>78</v>
      </c>
      <c r="D3402" t="s">
        <v>81</v>
      </c>
      <c r="E3402" t="s">
        <v>12936</v>
      </c>
      <c r="F3402" t="s">
        <v>166</v>
      </c>
      <c r="G3402" t="s">
        <v>72</v>
      </c>
      <c r="H3402" t="s">
        <v>136</v>
      </c>
      <c r="I3402" t="s">
        <v>22</v>
      </c>
      <c r="J3402" t="s">
        <v>131</v>
      </c>
      <c r="K3402" t="s">
        <v>13093</v>
      </c>
      <c r="L3402" t="s">
        <v>13094</v>
      </c>
      <c r="M3402">
        <v>1.0027777769999999</v>
      </c>
      <c r="N3402">
        <v>16</v>
      </c>
      <c r="O3402">
        <v>5</v>
      </c>
      <c r="P3402">
        <v>0</v>
      </c>
      <c r="Q3402">
        <v>0</v>
      </c>
      <c r="R3402">
        <v>16.044443999999999</v>
      </c>
      <c r="S3402">
        <v>5.0138889999999998</v>
      </c>
      <c r="T3402">
        <v>0</v>
      </c>
      <c r="U3402">
        <v>0</v>
      </c>
    </row>
    <row r="3403" spans="1:21" x14ac:dyDescent="0.25">
      <c r="A3403" t="s">
        <v>13095</v>
      </c>
      <c r="B3403">
        <v>1</v>
      </c>
      <c r="C3403" t="s">
        <v>78</v>
      </c>
      <c r="D3403" t="s">
        <v>94</v>
      </c>
      <c r="E3403" t="s">
        <v>13096</v>
      </c>
      <c r="F3403" t="s">
        <v>313</v>
      </c>
      <c r="G3403" t="s">
        <v>71</v>
      </c>
      <c r="H3403" t="s">
        <v>136</v>
      </c>
      <c r="I3403" t="s">
        <v>22</v>
      </c>
      <c r="J3403" t="s">
        <v>131</v>
      </c>
      <c r="K3403" t="s">
        <v>13097</v>
      </c>
      <c r="L3403" t="s">
        <v>13098</v>
      </c>
      <c r="M3403">
        <v>1.537222222</v>
      </c>
      <c r="N3403">
        <v>0</v>
      </c>
      <c r="O3403">
        <v>6</v>
      </c>
      <c r="P3403">
        <v>0</v>
      </c>
      <c r="Q3403">
        <v>0</v>
      </c>
      <c r="R3403">
        <v>0</v>
      </c>
      <c r="S3403">
        <v>9.2233330000000002</v>
      </c>
      <c r="T3403">
        <v>0</v>
      </c>
      <c r="U3403">
        <v>0</v>
      </c>
    </row>
    <row r="3404" spans="1:21" x14ac:dyDescent="0.25">
      <c r="A3404" t="s">
        <v>13099</v>
      </c>
      <c r="B3404">
        <v>1</v>
      </c>
      <c r="C3404" t="s">
        <v>78</v>
      </c>
      <c r="D3404" t="s">
        <v>81</v>
      </c>
      <c r="E3404" t="s">
        <v>12936</v>
      </c>
      <c r="F3404" t="s">
        <v>747</v>
      </c>
      <c r="G3404" t="s">
        <v>72</v>
      </c>
      <c r="H3404" t="s">
        <v>136</v>
      </c>
      <c r="I3404" t="s">
        <v>22</v>
      </c>
      <c r="J3404" t="s">
        <v>131</v>
      </c>
      <c r="K3404" t="s">
        <v>13100</v>
      </c>
      <c r="L3404" t="s">
        <v>13101</v>
      </c>
      <c r="M3404">
        <v>1.3944444439999999</v>
      </c>
      <c r="N3404">
        <v>16</v>
      </c>
      <c r="O3404">
        <v>5</v>
      </c>
      <c r="P3404">
        <v>0</v>
      </c>
      <c r="Q3404">
        <v>0</v>
      </c>
      <c r="R3404">
        <v>22.311111</v>
      </c>
      <c r="S3404">
        <v>6.9722220000000004</v>
      </c>
      <c r="T3404">
        <v>0</v>
      </c>
      <c r="U3404">
        <v>0</v>
      </c>
    </row>
    <row r="3405" spans="1:21" x14ac:dyDescent="0.25">
      <c r="A3405" t="s">
        <v>13102</v>
      </c>
      <c r="B3405">
        <v>1</v>
      </c>
      <c r="C3405" t="s">
        <v>78</v>
      </c>
      <c r="D3405" t="s">
        <v>81</v>
      </c>
      <c r="E3405" t="s">
        <v>13103</v>
      </c>
      <c r="F3405" t="s">
        <v>166</v>
      </c>
      <c r="G3405" t="s">
        <v>72</v>
      </c>
      <c r="H3405" t="s">
        <v>136</v>
      </c>
      <c r="I3405" t="s">
        <v>22</v>
      </c>
      <c r="J3405" t="s">
        <v>131</v>
      </c>
      <c r="K3405" t="s">
        <v>13104</v>
      </c>
      <c r="L3405" t="s">
        <v>13105</v>
      </c>
      <c r="M3405">
        <v>1.544444444</v>
      </c>
      <c r="N3405">
        <v>1</v>
      </c>
      <c r="O3405">
        <v>0</v>
      </c>
      <c r="P3405">
        <v>0</v>
      </c>
      <c r="Q3405">
        <v>0</v>
      </c>
      <c r="R3405">
        <v>1.5444439999999999</v>
      </c>
      <c r="S3405">
        <v>0</v>
      </c>
      <c r="T3405">
        <v>0</v>
      </c>
      <c r="U3405">
        <v>0</v>
      </c>
    </row>
    <row r="3406" spans="1:21" x14ac:dyDescent="0.25">
      <c r="A3406" t="s">
        <v>13106</v>
      </c>
      <c r="B3406">
        <v>1</v>
      </c>
      <c r="C3406" t="s">
        <v>78</v>
      </c>
      <c r="D3406" t="s">
        <v>81</v>
      </c>
      <c r="E3406" t="s">
        <v>13103</v>
      </c>
      <c r="F3406" t="s">
        <v>166</v>
      </c>
      <c r="G3406" t="s">
        <v>72</v>
      </c>
      <c r="H3406" t="s">
        <v>136</v>
      </c>
      <c r="I3406" t="s">
        <v>22</v>
      </c>
      <c r="J3406" t="s">
        <v>131</v>
      </c>
      <c r="K3406" t="s">
        <v>13107</v>
      </c>
      <c r="L3406" t="s">
        <v>13108</v>
      </c>
      <c r="M3406">
        <v>1.5738888879999999</v>
      </c>
      <c r="N3406">
        <v>1</v>
      </c>
      <c r="O3406">
        <v>0</v>
      </c>
      <c r="P3406">
        <v>0</v>
      </c>
      <c r="Q3406">
        <v>0</v>
      </c>
      <c r="R3406">
        <v>1.5738890000000001</v>
      </c>
      <c r="S3406">
        <v>0</v>
      </c>
      <c r="T3406">
        <v>0</v>
      </c>
      <c r="U3406">
        <v>0</v>
      </c>
    </row>
    <row r="3407" spans="1:21" x14ac:dyDescent="0.25">
      <c r="A3407" t="s">
        <v>13109</v>
      </c>
      <c r="B3407">
        <v>1</v>
      </c>
      <c r="C3407" t="s">
        <v>78</v>
      </c>
      <c r="D3407" t="s">
        <v>81</v>
      </c>
      <c r="E3407" t="s">
        <v>12955</v>
      </c>
      <c r="F3407" t="s">
        <v>166</v>
      </c>
      <c r="G3407" t="s">
        <v>72</v>
      </c>
      <c r="H3407" t="s">
        <v>136</v>
      </c>
      <c r="I3407" t="s">
        <v>22</v>
      </c>
      <c r="J3407" t="s">
        <v>131</v>
      </c>
      <c r="K3407" t="s">
        <v>13110</v>
      </c>
      <c r="L3407" t="s">
        <v>13111</v>
      </c>
      <c r="M3407">
        <v>0.70861111099999996</v>
      </c>
      <c r="N3407">
        <v>16</v>
      </c>
      <c r="O3407">
        <v>32</v>
      </c>
      <c r="P3407">
        <v>0</v>
      </c>
      <c r="Q3407">
        <v>0</v>
      </c>
      <c r="R3407">
        <v>11.337778</v>
      </c>
      <c r="S3407">
        <v>22.675556</v>
      </c>
      <c r="T3407">
        <v>0</v>
      </c>
      <c r="U3407">
        <v>0</v>
      </c>
    </row>
    <row r="3408" spans="1:21" x14ac:dyDescent="0.25">
      <c r="A3408" t="s">
        <v>13112</v>
      </c>
      <c r="B3408">
        <v>1</v>
      </c>
      <c r="C3408" t="s">
        <v>78</v>
      </c>
      <c r="D3408" t="s">
        <v>81</v>
      </c>
      <c r="E3408" t="s">
        <v>13113</v>
      </c>
      <c r="F3408" t="s">
        <v>166</v>
      </c>
      <c r="G3408" t="s">
        <v>72</v>
      </c>
      <c r="H3408" t="s">
        <v>136</v>
      </c>
      <c r="I3408" t="s">
        <v>22</v>
      </c>
      <c r="J3408" t="s">
        <v>131</v>
      </c>
      <c r="K3408" t="s">
        <v>13114</v>
      </c>
      <c r="L3408" t="s">
        <v>13115</v>
      </c>
      <c r="M3408">
        <v>0.51145638800000004</v>
      </c>
      <c r="N3408">
        <v>1</v>
      </c>
      <c r="O3408">
        <v>64</v>
      </c>
      <c r="P3408">
        <v>0</v>
      </c>
      <c r="Q3408">
        <v>0</v>
      </c>
      <c r="R3408">
        <v>0.51145600000000002</v>
      </c>
      <c r="S3408">
        <v>32.733209000000002</v>
      </c>
      <c r="T3408">
        <v>0</v>
      </c>
      <c r="U3408">
        <v>0</v>
      </c>
    </row>
    <row r="3409" spans="1:21" x14ac:dyDescent="0.25">
      <c r="A3409" t="s">
        <v>13116</v>
      </c>
      <c r="B3409">
        <v>1</v>
      </c>
      <c r="C3409" t="s">
        <v>78</v>
      </c>
      <c r="D3409" t="s">
        <v>81</v>
      </c>
      <c r="E3409" t="s">
        <v>13117</v>
      </c>
      <c r="F3409" t="s">
        <v>166</v>
      </c>
      <c r="G3409" t="s">
        <v>72</v>
      </c>
      <c r="H3409" t="s">
        <v>136</v>
      </c>
      <c r="I3409" t="s">
        <v>22</v>
      </c>
      <c r="J3409" t="s">
        <v>131</v>
      </c>
      <c r="K3409" t="s">
        <v>13118</v>
      </c>
      <c r="L3409" t="s">
        <v>13119</v>
      </c>
      <c r="M3409">
        <v>0.86972222200000004</v>
      </c>
      <c r="N3409">
        <v>22</v>
      </c>
      <c r="O3409">
        <v>1126</v>
      </c>
      <c r="P3409">
        <v>14</v>
      </c>
      <c r="Q3409">
        <v>0</v>
      </c>
      <c r="R3409">
        <v>19.133889</v>
      </c>
      <c r="S3409">
        <v>979.30722200000002</v>
      </c>
      <c r="T3409">
        <v>12.176111000000001</v>
      </c>
      <c r="U3409">
        <v>0</v>
      </c>
    </row>
    <row r="3410" spans="1:21" x14ac:dyDescent="0.25">
      <c r="A3410" t="s">
        <v>13120</v>
      </c>
      <c r="B3410">
        <v>1</v>
      </c>
      <c r="C3410" t="s">
        <v>78</v>
      </c>
      <c r="D3410" t="s">
        <v>94</v>
      </c>
      <c r="E3410" t="s">
        <v>13121</v>
      </c>
      <c r="F3410" t="s">
        <v>313</v>
      </c>
      <c r="G3410" t="s">
        <v>71</v>
      </c>
      <c r="H3410" t="s">
        <v>136</v>
      </c>
      <c r="I3410" t="s">
        <v>22</v>
      </c>
      <c r="J3410" t="s">
        <v>131</v>
      </c>
      <c r="K3410" t="s">
        <v>13122</v>
      </c>
      <c r="L3410" t="s">
        <v>13123</v>
      </c>
      <c r="M3410">
        <v>3.321111111</v>
      </c>
      <c r="N3410">
        <v>0</v>
      </c>
      <c r="O3410">
        <v>22</v>
      </c>
      <c r="P3410">
        <v>0</v>
      </c>
      <c r="Q3410">
        <v>0</v>
      </c>
      <c r="R3410">
        <v>0</v>
      </c>
      <c r="S3410">
        <v>73.064443999999995</v>
      </c>
      <c r="T3410">
        <v>0</v>
      </c>
      <c r="U3410">
        <v>0</v>
      </c>
    </row>
    <row r="3411" spans="1:21" x14ac:dyDescent="0.25">
      <c r="A3411" t="s">
        <v>13124</v>
      </c>
      <c r="B3411">
        <v>1</v>
      </c>
      <c r="C3411" t="s">
        <v>78</v>
      </c>
      <c r="D3411" t="s">
        <v>94</v>
      </c>
      <c r="E3411" t="s">
        <v>13125</v>
      </c>
      <c r="F3411" t="s">
        <v>2615</v>
      </c>
      <c r="G3411" t="s">
        <v>71</v>
      </c>
      <c r="H3411" t="s">
        <v>136</v>
      </c>
      <c r="I3411" t="s">
        <v>22</v>
      </c>
      <c r="J3411" t="s">
        <v>131</v>
      </c>
      <c r="K3411" t="s">
        <v>13126</v>
      </c>
      <c r="L3411" t="s">
        <v>13127</v>
      </c>
      <c r="M3411">
        <v>9.2074999999999996</v>
      </c>
      <c r="N3411">
        <v>0</v>
      </c>
      <c r="O3411">
        <v>19</v>
      </c>
      <c r="P3411">
        <v>0</v>
      </c>
      <c r="Q3411">
        <v>0</v>
      </c>
      <c r="R3411">
        <v>0</v>
      </c>
      <c r="S3411">
        <v>174.9425</v>
      </c>
      <c r="T3411">
        <v>0</v>
      </c>
      <c r="U3411">
        <v>0</v>
      </c>
    </row>
    <row r="3412" spans="1:21" x14ac:dyDescent="0.25">
      <c r="A3412" t="s">
        <v>13128</v>
      </c>
      <c r="B3412">
        <v>1</v>
      </c>
      <c r="C3412" t="s">
        <v>78</v>
      </c>
      <c r="D3412" t="s">
        <v>81</v>
      </c>
      <c r="E3412" t="s">
        <v>12948</v>
      </c>
      <c r="F3412" t="s">
        <v>166</v>
      </c>
      <c r="G3412" t="s">
        <v>72</v>
      </c>
      <c r="H3412" t="s">
        <v>136</v>
      </c>
      <c r="I3412" t="s">
        <v>22</v>
      </c>
      <c r="J3412" t="s">
        <v>131</v>
      </c>
      <c r="K3412" t="s">
        <v>13129</v>
      </c>
      <c r="L3412" t="s">
        <v>13130</v>
      </c>
      <c r="M3412">
        <v>0.92806750000000005</v>
      </c>
      <c r="N3412">
        <v>10</v>
      </c>
      <c r="O3412">
        <v>12</v>
      </c>
      <c r="P3412">
        <v>0</v>
      </c>
      <c r="Q3412">
        <v>0</v>
      </c>
      <c r="R3412">
        <v>9.2806750000000005</v>
      </c>
      <c r="S3412">
        <v>11.136810000000001</v>
      </c>
      <c r="T3412">
        <v>0</v>
      </c>
      <c r="U3412">
        <v>0</v>
      </c>
    </row>
    <row r="3413" spans="1:21" x14ac:dyDescent="0.25">
      <c r="A3413" t="s">
        <v>13131</v>
      </c>
      <c r="B3413">
        <v>1</v>
      </c>
      <c r="C3413" t="s">
        <v>78</v>
      </c>
      <c r="D3413" t="s">
        <v>81</v>
      </c>
      <c r="E3413" t="s">
        <v>13132</v>
      </c>
      <c r="F3413" t="s">
        <v>313</v>
      </c>
      <c r="G3413" t="s">
        <v>71</v>
      </c>
      <c r="H3413" t="s">
        <v>136</v>
      </c>
      <c r="I3413" t="s">
        <v>22</v>
      </c>
      <c r="J3413" t="s">
        <v>131</v>
      </c>
      <c r="K3413" t="s">
        <v>13133</v>
      </c>
      <c r="L3413" t="s">
        <v>13134</v>
      </c>
      <c r="M3413">
        <v>2.4738888879999998</v>
      </c>
      <c r="N3413">
        <v>0</v>
      </c>
      <c r="O3413">
        <v>88</v>
      </c>
      <c r="P3413">
        <v>0</v>
      </c>
      <c r="Q3413">
        <v>0</v>
      </c>
      <c r="R3413">
        <v>0</v>
      </c>
      <c r="S3413">
        <v>217.70222200000001</v>
      </c>
      <c r="T3413">
        <v>0</v>
      </c>
      <c r="U3413">
        <v>0</v>
      </c>
    </row>
    <row r="3414" spans="1:21" x14ac:dyDescent="0.25">
      <c r="A3414" t="s">
        <v>13135</v>
      </c>
      <c r="B3414">
        <v>1</v>
      </c>
      <c r="C3414" t="s">
        <v>78</v>
      </c>
      <c r="D3414" t="s">
        <v>94</v>
      </c>
      <c r="E3414" t="s">
        <v>13136</v>
      </c>
      <c r="F3414" t="s">
        <v>847</v>
      </c>
      <c r="G3414" t="s">
        <v>71</v>
      </c>
      <c r="H3414" t="s">
        <v>136</v>
      </c>
      <c r="I3414" t="s">
        <v>22</v>
      </c>
      <c r="J3414" t="s">
        <v>131</v>
      </c>
      <c r="K3414" t="s">
        <v>13137</v>
      </c>
      <c r="L3414" t="s">
        <v>13138</v>
      </c>
      <c r="M3414">
        <v>168.55222222200001</v>
      </c>
      <c r="N3414">
        <v>0</v>
      </c>
      <c r="O3414">
        <v>1</v>
      </c>
      <c r="P3414">
        <v>0</v>
      </c>
      <c r="Q3414">
        <v>0</v>
      </c>
      <c r="R3414">
        <v>0</v>
      </c>
      <c r="S3414">
        <v>168.552222</v>
      </c>
      <c r="T3414">
        <v>0</v>
      </c>
      <c r="U3414">
        <v>0</v>
      </c>
    </row>
    <row r="3415" spans="1:21" x14ac:dyDescent="0.25">
      <c r="A3415" t="s">
        <v>13139</v>
      </c>
      <c r="B3415">
        <v>1</v>
      </c>
      <c r="C3415" t="s">
        <v>78</v>
      </c>
      <c r="D3415" t="s">
        <v>94</v>
      </c>
      <c r="E3415" t="s">
        <v>13140</v>
      </c>
      <c r="F3415" t="s">
        <v>780</v>
      </c>
      <c r="G3415" t="s">
        <v>71</v>
      </c>
      <c r="H3415" t="s">
        <v>136</v>
      </c>
      <c r="I3415" t="s">
        <v>22</v>
      </c>
      <c r="J3415" t="s">
        <v>131</v>
      </c>
      <c r="K3415" t="s">
        <v>13141</v>
      </c>
      <c r="L3415" t="s">
        <v>13142</v>
      </c>
      <c r="M3415">
        <v>1.2150000000000001</v>
      </c>
      <c r="N3415">
        <v>0</v>
      </c>
      <c r="O3415">
        <v>74</v>
      </c>
      <c r="P3415">
        <v>0</v>
      </c>
      <c r="Q3415">
        <v>0</v>
      </c>
      <c r="R3415">
        <v>0</v>
      </c>
      <c r="S3415">
        <v>89.91</v>
      </c>
      <c r="T3415">
        <v>0</v>
      </c>
      <c r="U3415">
        <v>0</v>
      </c>
    </row>
    <row r="3416" spans="1:21" x14ac:dyDescent="0.25">
      <c r="A3416" t="s">
        <v>13143</v>
      </c>
      <c r="B3416">
        <v>1</v>
      </c>
      <c r="C3416" t="s">
        <v>78</v>
      </c>
      <c r="D3416" t="s">
        <v>94</v>
      </c>
      <c r="E3416" t="s">
        <v>13140</v>
      </c>
      <c r="F3416" t="s">
        <v>780</v>
      </c>
      <c r="G3416" t="s">
        <v>71</v>
      </c>
      <c r="H3416" t="s">
        <v>136</v>
      </c>
      <c r="I3416" t="s">
        <v>22</v>
      </c>
      <c r="J3416" t="s">
        <v>131</v>
      </c>
      <c r="K3416" t="s">
        <v>13144</v>
      </c>
      <c r="L3416" t="s">
        <v>13145</v>
      </c>
      <c r="M3416">
        <v>4.2373619439999999</v>
      </c>
      <c r="N3416">
        <v>0</v>
      </c>
      <c r="O3416">
        <v>74</v>
      </c>
      <c r="P3416">
        <v>0</v>
      </c>
      <c r="Q3416">
        <v>0</v>
      </c>
      <c r="R3416">
        <v>0</v>
      </c>
      <c r="S3416">
        <v>313.56478399999997</v>
      </c>
      <c r="T3416">
        <v>0</v>
      </c>
      <c r="U3416">
        <v>0</v>
      </c>
    </row>
    <row r="3417" spans="1:21" x14ac:dyDescent="0.25">
      <c r="A3417" t="s">
        <v>13146</v>
      </c>
      <c r="B3417">
        <v>1</v>
      </c>
      <c r="C3417" t="s">
        <v>78</v>
      </c>
      <c r="D3417" t="s">
        <v>94</v>
      </c>
      <c r="E3417" t="s">
        <v>13140</v>
      </c>
      <c r="F3417" t="s">
        <v>4196</v>
      </c>
      <c r="G3417" t="s">
        <v>71</v>
      </c>
      <c r="H3417" t="s">
        <v>136</v>
      </c>
      <c r="I3417" t="s">
        <v>22</v>
      </c>
      <c r="J3417" t="s">
        <v>131</v>
      </c>
      <c r="K3417" t="s">
        <v>13147</v>
      </c>
      <c r="L3417" t="s">
        <v>13148</v>
      </c>
      <c r="M3417">
        <v>1.4225000000000001</v>
      </c>
      <c r="N3417">
        <v>0</v>
      </c>
      <c r="O3417">
        <v>74</v>
      </c>
      <c r="P3417">
        <v>0</v>
      </c>
      <c r="Q3417">
        <v>0</v>
      </c>
      <c r="R3417">
        <v>0</v>
      </c>
      <c r="S3417">
        <v>105.265</v>
      </c>
      <c r="T3417">
        <v>0</v>
      </c>
      <c r="U3417">
        <v>0</v>
      </c>
    </row>
    <row r="3418" spans="1:21" x14ac:dyDescent="0.25">
      <c r="A3418" t="s">
        <v>13149</v>
      </c>
      <c r="B3418">
        <v>1</v>
      </c>
      <c r="C3418" t="s">
        <v>78</v>
      </c>
      <c r="D3418" t="s">
        <v>94</v>
      </c>
      <c r="E3418" t="s">
        <v>13150</v>
      </c>
      <c r="F3418" t="s">
        <v>847</v>
      </c>
      <c r="G3418" t="s">
        <v>71</v>
      </c>
      <c r="H3418" t="s">
        <v>136</v>
      </c>
      <c r="I3418" t="s">
        <v>22</v>
      </c>
      <c r="J3418" t="s">
        <v>131</v>
      </c>
      <c r="K3418" t="s">
        <v>13151</v>
      </c>
      <c r="L3418" t="s">
        <v>13152</v>
      </c>
      <c r="M3418">
        <v>12.105555555</v>
      </c>
      <c r="N3418">
        <v>0</v>
      </c>
      <c r="O3418">
        <v>1</v>
      </c>
      <c r="P3418">
        <v>0</v>
      </c>
      <c r="Q3418">
        <v>0</v>
      </c>
      <c r="R3418">
        <v>0</v>
      </c>
      <c r="S3418">
        <v>12.105556</v>
      </c>
      <c r="T3418">
        <v>0</v>
      </c>
      <c r="U3418">
        <v>0</v>
      </c>
    </row>
    <row r="3419" spans="1:21" x14ac:dyDescent="0.25">
      <c r="A3419" t="s">
        <v>13153</v>
      </c>
      <c r="B3419">
        <v>1</v>
      </c>
      <c r="C3419" t="s">
        <v>78</v>
      </c>
      <c r="D3419" t="s">
        <v>94</v>
      </c>
      <c r="E3419" t="s">
        <v>13154</v>
      </c>
      <c r="F3419" t="s">
        <v>226</v>
      </c>
      <c r="G3419" t="s">
        <v>72</v>
      </c>
      <c r="H3419" t="s">
        <v>136</v>
      </c>
      <c r="I3419" t="s">
        <v>22</v>
      </c>
      <c r="J3419" t="s">
        <v>131</v>
      </c>
      <c r="K3419" t="s">
        <v>13155</v>
      </c>
      <c r="L3419" t="s">
        <v>13156</v>
      </c>
      <c r="M3419">
        <v>2.4869444440000001</v>
      </c>
      <c r="N3419">
        <v>3</v>
      </c>
      <c r="O3419">
        <v>238</v>
      </c>
      <c r="P3419">
        <v>0</v>
      </c>
      <c r="Q3419">
        <v>0</v>
      </c>
      <c r="R3419">
        <v>7.460833</v>
      </c>
      <c r="S3419">
        <v>591.89277800000002</v>
      </c>
      <c r="T3419">
        <v>0</v>
      </c>
      <c r="U3419">
        <v>0</v>
      </c>
    </row>
    <row r="3420" spans="1:21" x14ac:dyDescent="0.25">
      <c r="A3420" t="s">
        <v>13157</v>
      </c>
      <c r="B3420">
        <v>1</v>
      </c>
      <c r="C3420" t="s">
        <v>78</v>
      </c>
      <c r="D3420" t="s">
        <v>94</v>
      </c>
      <c r="E3420" t="s">
        <v>13158</v>
      </c>
      <c r="F3420" t="s">
        <v>231</v>
      </c>
      <c r="G3420" t="s">
        <v>71</v>
      </c>
      <c r="H3420" t="s">
        <v>136</v>
      </c>
      <c r="I3420" t="s">
        <v>22</v>
      </c>
      <c r="J3420" t="s">
        <v>131</v>
      </c>
      <c r="K3420" t="s">
        <v>13159</v>
      </c>
      <c r="L3420" t="s">
        <v>13160</v>
      </c>
      <c r="M3420">
        <v>3.84</v>
      </c>
      <c r="N3420">
        <v>0</v>
      </c>
      <c r="O3420">
        <v>1</v>
      </c>
      <c r="P3420">
        <v>0</v>
      </c>
      <c r="Q3420">
        <v>0</v>
      </c>
      <c r="R3420">
        <v>0</v>
      </c>
      <c r="S3420">
        <v>3.84</v>
      </c>
      <c r="T3420">
        <v>0</v>
      </c>
      <c r="U3420">
        <v>0</v>
      </c>
    </row>
    <row r="3421" spans="1:21" x14ac:dyDescent="0.25">
      <c r="A3421" t="s">
        <v>13161</v>
      </c>
      <c r="B3421">
        <v>1</v>
      </c>
      <c r="C3421" t="s">
        <v>78</v>
      </c>
      <c r="D3421" t="s">
        <v>94</v>
      </c>
      <c r="E3421" t="s">
        <v>13162</v>
      </c>
      <c r="F3421" t="s">
        <v>231</v>
      </c>
      <c r="G3421" t="s">
        <v>71</v>
      </c>
      <c r="H3421" t="s">
        <v>136</v>
      </c>
      <c r="I3421" t="s">
        <v>22</v>
      </c>
      <c r="J3421" t="s">
        <v>131</v>
      </c>
      <c r="K3421" t="s">
        <v>13163</v>
      </c>
      <c r="L3421" t="s">
        <v>13164</v>
      </c>
      <c r="M3421">
        <v>3.2138888880000001</v>
      </c>
      <c r="N3421">
        <v>0</v>
      </c>
      <c r="O3421">
        <v>1</v>
      </c>
      <c r="P3421">
        <v>0</v>
      </c>
      <c r="Q3421">
        <v>0</v>
      </c>
      <c r="R3421">
        <v>0</v>
      </c>
      <c r="S3421">
        <v>3.213889</v>
      </c>
      <c r="T3421">
        <v>0</v>
      </c>
      <c r="U3421">
        <v>0</v>
      </c>
    </row>
    <row r="3422" spans="1:21" x14ac:dyDescent="0.25">
      <c r="A3422" t="s">
        <v>13165</v>
      </c>
      <c r="B3422">
        <v>1</v>
      </c>
      <c r="C3422" t="s">
        <v>78</v>
      </c>
      <c r="D3422" t="s">
        <v>94</v>
      </c>
      <c r="E3422" t="s">
        <v>13166</v>
      </c>
      <c r="F3422" t="s">
        <v>921</v>
      </c>
      <c r="G3422" t="s">
        <v>71</v>
      </c>
      <c r="H3422" t="s">
        <v>136</v>
      </c>
      <c r="I3422" t="s">
        <v>22</v>
      </c>
      <c r="J3422" t="s">
        <v>131</v>
      </c>
      <c r="K3422" t="s">
        <v>13167</v>
      </c>
      <c r="L3422" t="s">
        <v>13168</v>
      </c>
      <c r="M3422">
        <v>0.30888888799999997</v>
      </c>
      <c r="N3422">
        <v>0</v>
      </c>
      <c r="O3422">
        <v>271</v>
      </c>
      <c r="P3422">
        <v>0</v>
      </c>
      <c r="Q3422">
        <v>0</v>
      </c>
      <c r="R3422">
        <v>0</v>
      </c>
      <c r="S3422">
        <v>83.708888999999999</v>
      </c>
      <c r="T3422">
        <v>0</v>
      </c>
      <c r="U3422">
        <v>0</v>
      </c>
    </row>
    <row r="3423" spans="1:21" x14ac:dyDescent="0.25">
      <c r="A3423" t="s">
        <v>13169</v>
      </c>
      <c r="B3423">
        <v>1</v>
      </c>
      <c r="C3423" t="s">
        <v>78</v>
      </c>
      <c r="D3423" t="s">
        <v>94</v>
      </c>
      <c r="E3423" t="s">
        <v>13170</v>
      </c>
      <c r="F3423" t="s">
        <v>847</v>
      </c>
      <c r="G3423" t="s">
        <v>71</v>
      </c>
      <c r="H3423" t="s">
        <v>136</v>
      </c>
      <c r="I3423" t="s">
        <v>22</v>
      </c>
      <c r="J3423" t="s">
        <v>131</v>
      </c>
      <c r="K3423" t="s">
        <v>13171</v>
      </c>
      <c r="L3423" t="s">
        <v>13172</v>
      </c>
      <c r="M3423">
        <v>0.43555555499999998</v>
      </c>
      <c r="N3423">
        <v>0</v>
      </c>
      <c r="O3423">
        <v>1</v>
      </c>
      <c r="P3423">
        <v>0</v>
      </c>
      <c r="Q3423">
        <v>0</v>
      </c>
      <c r="R3423">
        <v>0</v>
      </c>
      <c r="S3423">
        <v>0.435556</v>
      </c>
      <c r="T3423">
        <v>0</v>
      </c>
      <c r="U3423">
        <v>0</v>
      </c>
    </row>
    <row r="3424" spans="1:21" x14ac:dyDescent="0.25">
      <c r="A3424" t="s">
        <v>13173</v>
      </c>
      <c r="B3424">
        <v>1</v>
      </c>
      <c r="C3424" t="s">
        <v>78</v>
      </c>
      <c r="D3424" t="s">
        <v>94</v>
      </c>
      <c r="E3424" t="s">
        <v>13174</v>
      </c>
      <c r="F3424" t="s">
        <v>231</v>
      </c>
      <c r="G3424" t="s">
        <v>71</v>
      </c>
      <c r="H3424" t="s">
        <v>136</v>
      </c>
      <c r="I3424" t="s">
        <v>22</v>
      </c>
      <c r="J3424" t="s">
        <v>131</v>
      </c>
      <c r="K3424" t="s">
        <v>13175</v>
      </c>
      <c r="L3424" t="s">
        <v>13176</v>
      </c>
      <c r="M3424">
        <v>2.9424999999999999</v>
      </c>
      <c r="N3424">
        <v>0</v>
      </c>
      <c r="O3424">
        <v>1</v>
      </c>
      <c r="P3424">
        <v>0</v>
      </c>
      <c r="Q3424">
        <v>0</v>
      </c>
      <c r="R3424">
        <v>0</v>
      </c>
      <c r="S3424">
        <v>2.9424999999999999</v>
      </c>
      <c r="T3424">
        <v>0</v>
      </c>
      <c r="U3424">
        <v>0</v>
      </c>
    </row>
    <row r="3425" spans="1:21" x14ac:dyDescent="0.25">
      <c r="A3425" t="s">
        <v>13177</v>
      </c>
      <c r="B3425">
        <v>1</v>
      </c>
      <c r="C3425" t="s">
        <v>79</v>
      </c>
      <c r="D3425" t="s">
        <v>114</v>
      </c>
      <c r="E3425" t="s">
        <v>13178</v>
      </c>
      <c r="F3425" t="s">
        <v>166</v>
      </c>
      <c r="G3425" t="s">
        <v>72</v>
      </c>
      <c r="H3425" t="s">
        <v>136</v>
      </c>
      <c r="I3425" t="s">
        <v>22</v>
      </c>
      <c r="J3425" t="s">
        <v>131</v>
      </c>
      <c r="K3425" t="s">
        <v>13179</v>
      </c>
      <c r="L3425" t="s">
        <v>13180</v>
      </c>
      <c r="M3425">
        <v>0.40055555500000001</v>
      </c>
      <c r="N3425">
        <v>47</v>
      </c>
      <c r="O3425">
        <v>16320</v>
      </c>
      <c r="P3425">
        <v>6</v>
      </c>
      <c r="Q3425">
        <v>518</v>
      </c>
      <c r="R3425">
        <v>18.826111000000001</v>
      </c>
      <c r="S3425">
        <v>6537.0666579999997</v>
      </c>
      <c r="T3425">
        <v>2.4033329999999999</v>
      </c>
      <c r="U3425">
        <v>207.48777699999999</v>
      </c>
    </row>
    <row r="3426" spans="1:21" x14ac:dyDescent="0.25">
      <c r="A3426" t="s">
        <v>13181</v>
      </c>
      <c r="B3426">
        <v>1</v>
      </c>
      <c r="C3426" t="s">
        <v>78</v>
      </c>
      <c r="D3426" t="s">
        <v>94</v>
      </c>
      <c r="E3426" t="s">
        <v>13182</v>
      </c>
      <c r="F3426" t="s">
        <v>2615</v>
      </c>
      <c r="G3426" t="s">
        <v>71</v>
      </c>
      <c r="H3426" t="s">
        <v>136</v>
      </c>
      <c r="I3426" t="s">
        <v>22</v>
      </c>
      <c r="J3426" t="s">
        <v>131</v>
      </c>
      <c r="K3426" t="s">
        <v>13183</v>
      </c>
      <c r="L3426" t="s">
        <v>2138</v>
      </c>
      <c r="M3426">
        <v>5.6425444440000003</v>
      </c>
      <c r="N3426">
        <v>0</v>
      </c>
      <c r="O3426">
        <v>10</v>
      </c>
      <c r="P3426">
        <v>0</v>
      </c>
      <c r="Q3426">
        <v>0</v>
      </c>
      <c r="R3426">
        <v>0</v>
      </c>
      <c r="S3426">
        <v>56.425443999999999</v>
      </c>
      <c r="T3426">
        <v>0</v>
      </c>
      <c r="U3426">
        <v>0</v>
      </c>
    </row>
    <row r="3427" spans="1:21" x14ac:dyDescent="0.25">
      <c r="A3427" t="s">
        <v>13184</v>
      </c>
      <c r="B3427">
        <v>1</v>
      </c>
      <c r="C3427" t="s">
        <v>78</v>
      </c>
      <c r="D3427" t="s">
        <v>94</v>
      </c>
      <c r="E3427" t="s">
        <v>13185</v>
      </c>
      <c r="F3427" t="s">
        <v>780</v>
      </c>
      <c r="G3427" t="s">
        <v>71</v>
      </c>
      <c r="H3427" t="s">
        <v>136</v>
      </c>
      <c r="I3427" t="s">
        <v>22</v>
      </c>
      <c r="J3427" t="s">
        <v>131</v>
      </c>
      <c r="K3427" t="s">
        <v>13186</v>
      </c>
      <c r="L3427" t="s">
        <v>13187</v>
      </c>
      <c r="M3427">
        <v>4.7205555549999998</v>
      </c>
      <c r="N3427">
        <v>0</v>
      </c>
      <c r="O3427">
        <v>213</v>
      </c>
      <c r="P3427">
        <v>0</v>
      </c>
      <c r="Q3427">
        <v>0</v>
      </c>
      <c r="R3427">
        <v>0</v>
      </c>
      <c r="S3427">
        <v>1005.478333</v>
      </c>
      <c r="T3427">
        <v>0</v>
      </c>
      <c r="U3427">
        <v>0</v>
      </c>
    </row>
    <row r="3428" spans="1:21" x14ac:dyDescent="0.25">
      <c r="A3428" t="s">
        <v>13188</v>
      </c>
      <c r="B3428">
        <v>1</v>
      </c>
      <c r="C3428" t="s">
        <v>78</v>
      </c>
      <c r="D3428" t="s">
        <v>125</v>
      </c>
      <c r="E3428" t="s">
        <v>13189</v>
      </c>
      <c r="F3428" t="s">
        <v>231</v>
      </c>
      <c r="G3428" t="s">
        <v>71</v>
      </c>
      <c r="H3428" t="s">
        <v>136</v>
      </c>
      <c r="I3428" t="s">
        <v>22</v>
      </c>
      <c r="J3428" t="s">
        <v>131</v>
      </c>
      <c r="K3428" t="s">
        <v>13190</v>
      </c>
      <c r="L3428" t="s">
        <v>13191</v>
      </c>
      <c r="M3428">
        <v>1.3147222220000001</v>
      </c>
      <c r="N3428">
        <v>0</v>
      </c>
      <c r="O3428">
        <v>6</v>
      </c>
      <c r="P3428">
        <v>0</v>
      </c>
      <c r="Q3428">
        <v>0</v>
      </c>
      <c r="R3428">
        <v>0</v>
      </c>
      <c r="S3428">
        <v>7.8883330000000003</v>
      </c>
      <c r="T3428">
        <v>0</v>
      </c>
      <c r="U3428">
        <v>0</v>
      </c>
    </row>
    <row r="3429" spans="1:21" x14ac:dyDescent="0.25">
      <c r="A3429" t="s">
        <v>13192</v>
      </c>
      <c r="B3429">
        <v>1</v>
      </c>
      <c r="C3429" t="s">
        <v>78</v>
      </c>
      <c r="D3429" t="s">
        <v>90</v>
      </c>
      <c r="E3429" t="s">
        <v>13193</v>
      </c>
      <c r="F3429" t="s">
        <v>231</v>
      </c>
      <c r="G3429" t="s">
        <v>71</v>
      </c>
      <c r="H3429" t="s">
        <v>136</v>
      </c>
      <c r="I3429" t="s">
        <v>22</v>
      </c>
      <c r="J3429" t="s">
        <v>131</v>
      </c>
      <c r="K3429" t="s">
        <v>13194</v>
      </c>
      <c r="L3429" t="s">
        <v>13195</v>
      </c>
      <c r="M3429">
        <v>6.5127777770000002</v>
      </c>
      <c r="N3429">
        <v>0</v>
      </c>
      <c r="O3429">
        <v>2</v>
      </c>
      <c r="P3429">
        <v>0</v>
      </c>
      <c r="Q3429">
        <v>0</v>
      </c>
      <c r="R3429">
        <v>0</v>
      </c>
      <c r="S3429">
        <v>13.025556</v>
      </c>
      <c r="T3429">
        <v>0</v>
      </c>
      <c r="U3429">
        <v>0</v>
      </c>
    </row>
    <row r="3430" spans="1:21" x14ac:dyDescent="0.25">
      <c r="A3430" t="s">
        <v>13196</v>
      </c>
      <c r="B3430">
        <v>1</v>
      </c>
      <c r="C3430" t="s">
        <v>78</v>
      </c>
      <c r="D3430" t="s">
        <v>94</v>
      </c>
      <c r="E3430" t="s">
        <v>13197</v>
      </c>
      <c r="F3430" t="s">
        <v>226</v>
      </c>
      <c r="G3430" t="s">
        <v>72</v>
      </c>
      <c r="H3430" t="s">
        <v>136</v>
      </c>
      <c r="I3430" t="s">
        <v>22</v>
      </c>
      <c r="J3430" t="s">
        <v>131</v>
      </c>
      <c r="K3430" t="s">
        <v>13198</v>
      </c>
      <c r="L3430" t="s">
        <v>13199</v>
      </c>
      <c r="M3430">
        <v>1.0605555550000001</v>
      </c>
      <c r="N3430">
        <v>0</v>
      </c>
      <c r="O3430">
        <v>135</v>
      </c>
      <c r="P3430">
        <v>0</v>
      </c>
      <c r="Q3430">
        <v>0</v>
      </c>
      <c r="R3430">
        <v>0</v>
      </c>
      <c r="S3430">
        <v>143.17500000000001</v>
      </c>
      <c r="T3430">
        <v>0</v>
      </c>
      <c r="U3430">
        <v>0</v>
      </c>
    </row>
    <row r="3431" spans="1:21" x14ac:dyDescent="0.25">
      <c r="A3431" t="s">
        <v>13200</v>
      </c>
      <c r="B3431">
        <v>1</v>
      </c>
      <c r="C3431" t="s">
        <v>78</v>
      </c>
      <c r="D3431" t="s">
        <v>94</v>
      </c>
      <c r="E3431" t="s">
        <v>13182</v>
      </c>
      <c r="F3431" t="s">
        <v>785</v>
      </c>
      <c r="G3431" t="s">
        <v>71</v>
      </c>
      <c r="H3431" t="s">
        <v>136</v>
      </c>
      <c r="I3431" t="s">
        <v>22</v>
      </c>
      <c r="J3431" t="s">
        <v>131</v>
      </c>
      <c r="K3431" t="s">
        <v>13201</v>
      </c>
      <c r="L3431" t="s">
        <v>13202</v>
      </c>
      <c r="M3431">
        <v>2.8833333329999999</v>
      </c>
      <c r="N3431">
        <v>0</v>
      </c>
      <c r="O3431">
        <v>10</v>
      </c>
      <c r="P3431">
        <v>0</v>
      </c>
      <c r="Q3431">
        <v>0</v>
      </c>
      <c r="R3431">
        <v>0</v>
      </c>
      <c r="S3431">
        <v>28.833333</v>
      </c>
      <c r="T3431">
        <v>0</v>
      </c>
      <c r="U3431">
        <v>0</v>
      </c>
    </row>
    <row r="3432" spans="1:21" x14ac:dyDescent="0.25">
      <c r="A3432" t="s">
        <v>13203</v>
      </c>
      <c r="B3432">
        <v>1</v>
      </c>
      <c r="C3432" t="s">
        <v>78</v>
      </c>
      <c r="D3432" t="s">
        <v>80</v>
      </c>
      <c r="E3432" t="s">
        <v>13204</v>
      </c>
      <c r="F3432" t="s">
        <v>231</v>
      </c>
      <c r="G3432" t="s">
        <v>71</v>
      </c>
      <c r="H3432" t="s">
        <v>136</v>
      </c>
      <c r="I3432" t="s">
        <v>22</v>
      </c>
      <c r="J3432" t="s">
        <v>131</v>
      </c>
      <c r="K3432" t="s">
        <v>13205</v>
      </c>
      <c r="L3432" t="s">
        <v>13206</v>
      </c>
      <c r="M3432">
        <v>5.3780555550000004</v>
      </c>
      <c r="N3432">
        <v>0</v>
      </c>
      <c r="O3432">
        <v>11</v>
      </c>
      <c r="P3432">
        <v>0</v>
      </c>
      <c r="Q3432">
        <v>0</v>
      </c>
      <c r="R3432">
        <v>0</v>
      </c>
      <c r="S3432">
        <v>59.158611000000001</v>
      </c>
      <c r="T3432">
        <v>0</v>
      </c>
      <c r="U3432">
        <v>0</v>
      </c>
    </row>
    <row r="3433" spans="1:21" x14ac:dyDescent="0.25">
      <c r="A3433" t="s">
        <v>13207</v>
      </c>
      <c r="B3433">
        <v>1</v>
      </c>
      <c r="C3433" t="s">
        <v>78</v>
      </c>
      <c r="D3433" t="s">
        <v>94</v>
      </c>
      <c r="E3433" t="s">
        <v>12602</v>
      </c>
      <c r="F3433" t="s">
        <v>226</v>
      </c>
      <c r="G3433" t="s">
        <v>72</v>
      </c>
      <c r="H3433" t="s">
        <v>136</v>
      </c>
      <c r="I3433" t="s">
        <v>22</v>
      </c>
      <c r="J3433" t="s">
        <v>131</v>
      </c>
      <c r="K3433" t="s">
        <v>13208</v>
      </c>
      <c r="L3433" t="s">
        <v>13209</v>
      </c>
      <c r="M3433">
        <v>7.8797222219999998</v>
      </c>
      <c r="N3433">
        <v>4</v>
      </c>
      <c r="O3433">
        <v>1236</v>
      </c>
      <c r="P3433">
        <v>0</v>
      </c>
      <c r="Q3433">
        <v>4</v>
      </c>
      <c r="R3433">
        <v>31.518889000000001</v>
      </c>
      <c r="S3433">
        <v>9739.3366659999992</v>
      </c>
      <c r="T3433">
        <v>0</v>
      </c>
      <c r="U3433">
        <v>31.518889000000001</v>
      </c>
    </row>
    <row r="3434" spans="1:21" x14ac:dyDescent="0.25">
      <c r="A3434" t="s">
        <v>13210</v>
      </c>
      <c r="B3434">
        <v>1</v>
      </c>
      <c r="C3434" t="s">
        <v>78</v>
      </c>
      <c r="D3434" t="s">
        <v>83</v>
      </c>
      <c r="E3434" t="s">
        <v>13211</v>
      </c>
      <c r="F3434" t="s">
        <v>362</v>
      </c>
      <c r="G3434" t="s">
        <v>71</v>
      </c>
      <c r="H3434" t="s">
        <v>136</v>
      </c>
      <c r="I3434" t="s">
        <v>22</v>
      </c>
      <c r="J3434" t="s">
        <v>131</v>
      </c>
      <c r="K3434" t="s">
        <v>13212</v>
      </c>
      <c r="L3434" t="s">
        <v>13213</v>
      </c>
      <c r="M3434">
        <v>1.930833333</v>
      </c>
      <c r="N3434">
        <v>0</v>
      </c>
      <c r="O3434">
        <v>21</v>
      </c>
      <c r="P3434">
        <v>0</v>
      </c>
      <c r="Q3434">
        <v>0</v>
      </c>
      <c r="R3434">
        <v>0</v>
      </c>
      <c r="S3434">
        <v>40.547499999999999</v>
      </c>
      <c r="T3434">
        <v>0</v>
      </c>
      <c r="U3434">
        <v>0</v>
      </c>
    </row>
    <row r="3435" spans="1:21" x14ac:dyDescent="0.25">
      <c r="A3435" t="s">
        <v>13214</v>
      </c>
      <c r="B3435">
        <v>1</v>
      </c>
      <c r="C3435" t="s">
        <v>78</v>
      </c>
      <c r="D3435" t="s">
        <v>94</v>
      </c>
      <c r="E3435" t="s">
        <v>13215</v>
      </c>
      <c r="F3435" t="s">
        <v>313</v>
      </c>
      <c r="G3435" t="s">
        <v>71</v>
      </c>
      <c r="H3435" t="s">
        <v>136</v>
      </c>
      <c r="I3435" t="s">
        <v>22</v>
      </c>
      <c r="J3435" t="s">
        <v>131</v>
      </c>
      <c r="K3435" t="s">
        <v>13216</v>
      </c>
      <c r="L3435" t="s">
        <v>13217</v>
      </c>
      <c r="M3435">
        <v>1.8941666660000001</v>
      </c>
      <c r="N3435">
        <v>0</v>
      </c>
      <c r="O3435">
        <v>26</v>
      </c>
      <c r="P3435">
        <v>0</v>
      </c>
      <c r="Q3435">
        <v>0</v>
      </c>
      <c r="R3435">
        <v>0</v>
      </c>
      <c r="S3435">
        <v>49.248333000000002</v>
      </c>
      <c r="T3435">
        <v>0</v>
      </c>
      <c r="U3435">
        <v>0</v>
      </c>
    </row>
    <row r="3436" spans="1:21" x14ac:dyDescent="0.25">
      <c r="A3436" t="s">
        <v>13218</v>
      </c>
      <c r="B3436">
        <v>1</v>
      </c>
      <c r="C3436" t="s">
        <v>78</v>
      </c>
      <c r="D3436" t="s">
        <v>94</v>
      </c>
      <c r="E3436" t="s">
        <v>13219</v>
      </c>
      <c r="F3436" t="s">
        <v>847</v>
      </c>
      <c r="G3436" t="s">
        <v>71</v>
      </c>
      <c r="H3436" t="s">
        <v>136</v>
      </c>
      <c r="I3436" t="s">
        <v>22</v>
      </c>
      <c r="J3436" t="s">
        <v>131</v>
      </c>
      <c r="K3436" t="s">
        <v>13220</v>
      </c>
      <c r="L3436" t="s">
        <v>13221</v>
      </c>
      <c r="M3436">
        <v>1.5380555549999999</v>
      </c>
      <c r="N3436">
        <v>0</v>
      </c>
      <c r="O3436">
        <v>1</v>
      </c>
      <c r="P3436">
        <v>0</v>
      </c>
      <c r="Q3436">
        <v>0</v>
      </c>
      <c r="R3436">
        <v>0</v>
      </c>
      <c r="S3436">
        <v>1.5380560000000001</v>
      </c>
      <c r="T3436">
        <v>0</v>
      </c>
      <c r="U3436">
        <v>0</v>
      </c>
    </row>
    <row r="3437" spans="1:21" x14ac:dyDescent="0.25">
      <c r="A3437" t="s">
        <v>13222</v>
      </c>
      <c r="B3437">
        <v>1</v>
      </c>
      <c r="C3437" t="s">
        <v>78</v>
      </c>
      <c r="D3437" t="s">
        <v>83</v>
      </c>
      <c r="E3437" t="s">
        <v>13223</v>
      </c>
      <c r="F3437" t="s">
        <v>313</v>
      </c>
      <c r="G3437" t="s">
        <v>71</v>
      </c>
      <c r="H3437" t="s">
        <v>136</v>
      </c>
      <c r="I3437" t="s">
        <v>22</v>
      </c>
      <c r="J3437" t="s">
        <v>131</v>
      </c>
      <c r="K3437" t="s">
        <v>13224</v>
      </c>
      <c r="L3437" t="s">
        <v>13225</v>
      </c>
      <c r="M3437">
        <v>1.4302777769999999</v>
      </c>
      <c r="N3437">
        <v>0</v>
      </c>
      <c r="O3437">
        <v>43</v>
      </c>
      <c r="P3437">
        <v>0</v>
      </c>
      <c r="Q3437">
        <v>21</v>
      </c>
      <c r="R3437">
        <v>0</v>
      </c>
      <c r="S3437">
        <v>61.501944000000002</v>
      </c>
      <c r="T3437">
        <v>0</v>
      </c>
      <c r="U3437">
        <v>30.035833</v>
      </c>
    </row>
    <row r="3438" spans="1:21" x14ac:dyDescent="0.25">
      <c r="A3438" t="s">
        <v>13226</v>
      </c>
      <c r="B3438">
        <v>1</v>
      </c>
      <c r="C3438" t="s">
        <v>78</v>
      </c>
      <c r="D3438" t="s">
        <v>90</v>
      </c>
      <c r="E3438" t="s">
        <v>13227</v>
      </c>
      <c r="F3438" t="s">
        <v>231</v>
      </c>
      <c r="G3438" t="s">
        <v>71</v>
      </c>
      <c r="H3438" t="s">
        <v>136</v>
      </c>
      <c r="I3438" t="s">
        <v>22</v>
      </c>
      <c r="J3438" t="s">
        <v>131</v>
      </c>
      <c r="K3438" t="s">
        <v>13228</v>
      </c>
      <c r="L3438" t="s">
        <v>13229</v>
      </c>
      <c r="M3438">
        <v>1.7169444439999999</v>
      </c>
      <c r="N3438">
        <v>0</v>
      </c>
      <c r="O3438">
        <v>1</v>
      </c>
      <c r="P3438">
        <v>0</v>
      </c>
      <c r="Q3438">
        <v>0</v>
      </c>
      <c r="R3438">
        <v>0</v>
      </c>
      <c r="S3438">
        <v>1.716944</v>
      </c>
      <c r="T3438">
        <v>0</v>
      </c>
      <c r="U3438">
        <v>0</v>
      </c>
    </row>
    <row r="3439" spans="1:21" x14ac:dyDescent="0.25">
      <c r="A3439" t="s">
        <v>13230</v>
      </c>
      <c r="B3439">
        <v>1</v>
      </c>
      <c r="C3439" t="s">
        <v>78</v>
      </c>
      <c r="D3439" t="s">
        <v>88</v>
      </c>
      <c r="E3439" t="s">
        <v>13231</v>
      </c>
      <c r="F3439" t="s">
        <v>847</v>
      </c>
      <c r="G3439" t="s">
        <v>71</v>
      </c>
      <c r="H3439" t="s">
        <v>136</v>
      </c>
      <c r="I3439" t="s">
        <v>22</v>
      </c>
      <c r="J3439" t="s">
        <v>131</v>
      </c>
      <c r="K3439" t="s">
        <v>13232</v>
      </c>
      <c r="L3439" t="s">
        <v>13233</v>
      </c>
      <c r="M3439">
        <v>0.81694444399999999</v>
      </c>
      <c r="N3439">
        <v>0</v>
      </c>
      <c r="O3439">
        <v>8</v>
      </c>
      <c r="P3439">
        <v>0</v>
      </c>
      <c r="Q3439">
        <v>0</v>
      </c>
      <c r="R3439">
        <v>0</v>
      </c>
      <c r="S3439">
        <v>6.5355559999999997</v>
      </c>
      <c r="T3439">
        <v>0</v>
      </c>
      <c r="U3439">
        <v>0</v>
      </c>
    </row>
    <row r="3440" spans="1:21" x14ac:dyDescent="0.25">
      <c r="A3440" t="s">
        <v>13234</v>
      </c>
      <c r="B3440">
        <v>1</v>
      </c>
      <c r="C3440" t="s">
        <v>78</v>
      </c>
      <c r="D3440" t="s">
        <v>83</v>
      </c>
      <c r="E3440" t="s">
        <v>13235</v>
      </c>
      <c r="F3440" t="s">
        <v>785</v>
      </c>
      <c r="G3440" t="s">
        <v>71</v>
      </c>
      <c r="H3440" t="s">
        <v>136</v>
      </c>
      <c r="I3440" t="s">
        <v>22</v>
      </c>
      <c r="J3440" t="s">
        <v>131</v>
      </c>
      <c r="K3440" t="s">
        <v>13236</v>
      </c>
      <c r="L3440" t="s">
        <v>13237</v>
      </c>
      <c r="M3440">
        <v>1.7822222219999999</v>
      </c>
      <c r="N3440">
        <v>0</v>
      </c>
      <c r="O3440">
        <v>84</v>
      </c>
      <c r="P3440">
        <v>0</v>
      </c>
      <c r="Q3440">
        <v>0</v>
      </c>
      <c r="R3440">
        <v>0</v>
      </c>
      <c r="S3440">
        <v>149.70666700000001</v>
      </c>
      <c r="T3440">
        <v>0</v>
      </c>
      <c r="U3440">
        <v>0</v>
      </c>
    </row>
    <row r="3441" spans="1:21" x14ac:dyDescent="0.25">
      <c r="A3441" t="s">
        <v>13238</v>
      </c>
      <c r="B3441">
        <v>1</v>
      </c>
      <c r="C3441" t="s">
        <v>78</v>
      </c>
      <c r="D3441" t="s">
        <v>83</v>
      </c>
      <c r="E3441" t="s">
        <v>13239</v>
      </c>
      <c r="F3441" t="s">
        <v>231</v>
      </c>
      <c r="G3441" t="s">
        <v>71</v>
      </c>
      <c r="H3441" t="s">
        <v>136</v>
      </c>
      <c r="I3441" t="s">
        <v>22</v>
      </c>
      <c r="J3441" t="s">
        <v>131</v>
      </c>
      <c r="K3441" t="s">
        <v>13240</v>
      </c>
      <c r="L3441" t="s">
        <v>13241</v>
      </c>
      <c r="M3441">
        <v>13.463333333</v>
      </c>
      <c r="N3441">
        <v>0</v>
      </c>
      <c r="O3441">
        <v>117</v>
      </c>
      <c r="P3441">
        <v>0</v>
      </c>
      <c r="Q3441">
        <v>0</v>
      </c>
      <c r="R3441">
        <v>0</v>
      </c>
      <c r="S3441">
        <v>1575.21</v>
      </c>
      <c r="T3441">
        <v>0</v>
      </c>
      <c r="U3441">
        <v>0</v>
      </c>
    </row>
    <row r="3442" spans="1:21" x14ac:dyDescent="0.25">
      <c r="A3442" t="s">
        <v>13242</v>
      </c>
      <c r="B3442">
        <v>1</v>
      </c>
      <c r="C3442" t="s">
        <v>78</v>
      </c>
      <c r="D3442" t="s">
        <v>83</v>
      </c>
      <c r="E3442" t="s">
        <v>13243</v>
      </c>
      <c r="F3442" t="s">
        <v>313</v>
      </c>
      <c r="G3442" t="s">
        <v>71</v>
      </c>
      <c r="H3442" t="s">
        <v>136</v>
      </c>
      <c r="I3442" t="s">
        <v>22</v>
      </c>
      <c r="J3442" t="s">
        <v>131</v>
      </c>
      <c r="K3442" t="s">
        <v>13244</v>
      </c>
      <c r="L3442" t="s">
        <v>13245</v>
      </c>
      <c r="M3442">
        <v>1.256388888</v>
      </c>
      <c r="N3442">
        <v>0</v>
      </c>
      <c r="O3442">
        <v>173</v>
      </c>
      <c r="P3442">
        <v>0</v>
      </c>
      <c r="Q3442">
        <v>0</v>
      </c>
      <c r="R3442">
        <v>0</v>
      </c>
      <c r="S3442">
        <v>217.355278</v>
      </c>
      <c r="T3442">
        <v>0</v>
      </c>
      <c r="U3442">
        <v>0</v>
      </c>
    </row>
    <row r="3443" spans="1:21" x14ac:dyDescent="0.25">
      <c r="A3443" t="s">
        <v>13246</v>
      </c>
      <c r="B3443">
        <v>1</v>
      </c>
      <c r="C3443" t="s">
        <v>78</v>
      </c>
      <c r="D3443" t="s">
        <v>88</v>
      </c>
      <c r="E3443" t="s">
        <v>13247</v>
      </c>
      <c r="F3443" t="s">
        <v>934</v>
      </c>
      <c r="G3443" t="s">
        <v>71</v>
      </c>
      <c r="H3443" t="s">
        <v>136</v>
      </c>
      <c r="I3443" t="s">
        <v>22</v>
      </c>
      <c r="J3443" t="s">
        <v>131</v>
      </c>
      <c r="K3443" t="s">
        <v>13248</v>
      </c>
      <c r="L3443" t="s">
        <v>13249</v>
      </c>
      <c r="M3443">
        <v>2.2269444439999999</v>
      </c>
      <c r="N3443">
        <v>0</v>
      </c>
      <c r="O3443">
        <v>1</v>
      </c>
      <c r="P3443">
        <v>0</v>
      </c>
      <c r="Q3443">
        <v>0</v>
      </c>
      <c r="R3443">
        <v>0</v>
      </c>
      <c r="S3443">
        <v>2.226944</v>
      </c>
      <c r="T3443">
        <v>0</v>
      </c>
      <c r="U3443">
        <v>0</v>
      </c>
    </row>
    <row r="3444" spans="1:21" x14ac:dyDescent="0.25">
      <c r="A3444" t="s">
        <v>13250</v>
      </c>
      <c r="B3444">
        <v>1</v>
      </c>
      <c r="C3444" t="s">
        <v>78</v>
      </c>
      <c r="D3444" t="s">
        <v>103</v>
      </c>
      <c r="E3444" t="s">
        <v>13251</v>
      </c>
      <c r="F3444" t="s">
        <v>362</v>
      </c>
      <c r="G3444" t="s">
        <v>71</v>
      </c>
      <c r="H3444" t="s">
        <v>136</v>
      </c>
      <c r="I3444" t="s">
        <v>22</v>
      </c>
      <c r="J3444" t="s">
        <v>131</v>
      </c>
      <c r="K3444" t="s">
        <v>13252</v>
      </c>
      <c r="L3444" t="s">
        <v>13253</v>
      </c>
      <c r="M3444">
        <v>1.7539305549999999</v>
      </c>
      <c r="N3444">
        <v>0</v>
      </c>
      <c r="O3444">
        <v>0</v>
      </c>
      <c r="P3444">
        <v>0</v>
      </c>
      <c r="Q3444">
        <v>67</v>
      </c>
      <c r="R3444">
        <v>0</v>
      </c>
      <c r="S3444">
        <v>0</v>
      </c>
      <c r="T3444">
        <v>0</v>
      </c>
      <c r="U3444">
        <v>117.513347</v>
      </c>
    </row>
    <row r="3445" spans="1:21" x14ac:dyDescent="0.25">
      <c r="A3445" t="s">
        <v>13254</v>
      </c>
      <c r="B3445">
        <v>1</v>
      </c>
      <c r="C3445" t="s">
        <v>78</v>
      </c>
      <c r="D3445" t="s">
        <v>103</v>
      </c>
      <c r="E3445" t="s">
        <v>13255</v>
      </c>
      <c r="F3445" t="s">
        <v>313</v>
      </c>
      <c r="G3445" t="s">
        <v>71</v>
      </c>
      <c r="H3445" t="s">
        <v>136</v>
      </c>
      <c r="I3445" t="s">
        <v>22</v>
      </c>
      <c r="J3445" t="s">
        <v>131</v>
      </c>
      <c r="K3445" t="s">
        <v>13256</v>
      </c>
      <c r="L3445" t="s">
        <v>13257</v>
      </c>
      <c r="M3445">
        <v>2.1661111110000002</v>
      </c>
      <c r="N3445">
        <v>0</v>
      </c>
      <c r="O3445">
        <v>0</v>
      </c>
      <c r="P3445">
        <v>0</v>
      </c>
      <c r="Q3445">
        <v>26</v>
      </c>
      <c r="R3445">
        <v>0</v>
      </c>
      <c r="S3445">
        <v>0</v>
      </c>
      <c r="T3445">
        <v>0</v>
      </c>
      <c r="U3445">
        <v>56.318888999999999</v>
      </c>
    </row>
    <row r="3446" spans="1:21" x14ac:dyDescent="0.25">
      <c r="A3446" t="s">
        <v>13258</v>
      </c>
      <c r="B3446">
        <v>1</v>
      </c>
      <c r="C3446" t="s">
        <v>78</v>
      </c>
      <c r="D3446" t="s">
        <v>101</v>
      </c>
      <c r="E3446" t="s">
        <v>13259</v>
      </c>
      <c r="F3446" t="s">
        <v>934</v>
      </c>
      <c r="G3446" t="s">
        <v>71</v>
      </c>
      <c r="H3446" t="s">
        <v>136</v>
      </c>
      <c r="I3446" t="s">
        <v>22</v>
      </c>
      <c r="J3446" t="s">
        <v>131</v>
      </c>
      <c r="K3446" t="s">
        <v>13260</v>
      </c>
      <c r="L3446" t="s">
        <v>13261</v>
      </c>
      <c r="M3446">
        <v>1.277222222</v>
      </c>
      <c r="N3446">
        <v>0</v>
      </c>
      <c r="O3446">
        <v>1</v>
      </c>
      <c r="P3446">
        <v>0</v>
      </c>
      <c r="Q3446">
        <v>0</v>
      </c>
      <c r="R3446">
        <v>0</v>
      </c>
      <c r="S3446">
        <v>1.2772220000000001</v>
      </c>
      <c r="T3446">
        <v>0</v>
      </c>
      <c r="U3446">
        <v>0</v>
      </c>
    </row>
    <row r="3447" spans="1:21" x14ac:dyDescent="0.25">
      <c r="A3447" t="s">
        <v>13262</v>
      </c>
      <c r="B3447">
        <v>1</v>
      </c>
      <c r="C3447" t="s">
        <v>78</v>
      </c>
      <c r="D3447" t="s">
        <v>90</v>
      </c>
      <c r="E3447" t="s">
        <v>13263</v>
      </c>
      <c r="F3447" t="s">
        <v>231</v>
      </c>
      <c r="G3447" t="s">
        <v>71</v>
      </c>
      <c r="H3447" t="s">
        <v>136</v>
      </c>
      <c r="I3447" t="s">
        <v>22</v>
      </c>
      <c r="J3447" t="s">
        <v>131</v>
      </c>
      <c r="K3447" t="s">
        <v>13264</v>
      </c>
      <c r="L3447" t="s">
        <v>13265</v>
      </c>
      <c r="M3447">
        <v>0.82611111100000001</v>
      </c>
      <c r="N3447">
        <v>0</v>
      </c>
      <c r="O3447">
        <v>1</v>
      </c>
      <c r="P3447">
        <v>0</v>
      </c>
      <c r="Q3447">
        <v>0</v>
      </c>
      <c r="R3447">
        <v>0</v>
      </c>
      <c r="S3447">
        <v>0.82611100000000004</v>
      </c>
      <c r="T3447">
        <v>0</v>
      </c>
      <c r="U3447">
        <v>0</v>
      </c>
    </row>
    <row r="3448" spans="1:21" x14ac:dyDescent="0.25">
      <c r="A3448" t="s">
        <v>13266</v>
      </c>
      <c r="B3448">
        <v>1</v>
      </c>
      <c r="C3448" t="s">
        <v>78</v>
      </c>
      <c r="D3448" t="s">
        <v>80</v>
      </c>
      <c r="E3448" t="s">
        <v>13267</v>
      </c>
      <c r="F3448" t="s">
        <v>129</v>
      </c>
      <c r="G3448" t="s">
        <v>72</v>
      </c>
      <c r="H3448" t="s">
        <v>136</v>
      </c>
      <c r="I3448" t="s">
        <v>22</v>
      </c>
      <c r="J3448" t="s">
        <v>131</v>
      </c>
      <c r="K3448" t="s">
        <v>13268</v>
      </c>
      <c r="L3448" t="s">
        <v>13269</v>
      </c>
      <c r="M3448">
        <v>0.403888888</v>
      </c>
      <c r="N3448">
        <v>0</v>
      </c>
      <c r="O3448">
        <v>2557</v>
      </c>
      <c r="P3448">
        <v>0</v>
      </c>
      <c r="Q3448">
        <v>0</v>
      </c>
      <c r="R3448">
        <v>0</v>
      </c>
      <c r="S3448">
        <v>1032.7438870000001</v>
      </c>
      <c r="T3448">
        <v>0</v>
      </c>
      <c r="U3448">
        <v>0</v>
      </c>
    </row>
    <row r="3449" spans="1:21" x14ac:dyDescent="0.25">
      <c r="A3449" t="s">
        <v>13270</v>
      </c>
      <c r="B3449">
        <v>1</v>
      </c>
      <c r="C3449" t="s">
        <v>78</v>
      </c>
      <c r="D3449" t="s">
        <v>90</v>
      </c>
      <c r="E3449" t="s">
        <v>13271</v>
      </c>
      <c r="F3449" t="s">
        <v>231</v>
      </c>
      <c r="G3449" t="s">
        <v>71</v>
      </c>
      <c r="H3449" t="s">
        <v>136</v>
      </c>
      <c r="I3449" t="s">
        <v>22</v>
      </c>
      <c r="J3449" t="s">
        <v>131</v>
      </c>
      <c r="K3449" t="s">
        <v>13272</v>
      </c>
      <c r="L3449" t="s">
        <v>13273</v>
      </c>
      <c r="M3449">
        <v>1.6274999999999999</v>
      </c>
      <c r="N3449">
        <v>0</v>
      </c>
      <c r="O3449">
        <v>1</v>
      </c>
      <c r="P3449">
        <v>0</v>
      </c>
      <c r="Q3449">
        <v>0</v>
      </c>
      <c r="R3449">
        <v>0</v>
      </c>
      <c r="S3449">
        <v>1.6274999999999999</v>
      </c>
      <c r="T3449">
        <v>0</v>
      </c>
      <c r="U3449">
        <v>0</v>
      </c>
    </row>
    <row r="3450" spans="1:21" x14ac:dyDescent="0.25">
      <c r="A3450" t="s">
        <v>13274</v>
      </c>
      <c r="B3450">
        <v>1</v>
      </c>
      <c r="C3450" t="s">
        <v>78</v>
      </c>
      <c r="D3450" t="s">
        <v>101</v>
      </c>
      <c r="E3450" t="s">
        <v>13275</v>
      </c>
      <c r="F3450" t="s">
        <v>231</v>
      </c>
      <c r="G3450" t="s">
        <v>71</v>
      </c>
      <c r="H3450" t="s">
        <v>136</v>
      </c>
      <c r="I3450" t="s">
        <v>22</v>
      </c>
      <c r="J3450" t="s">
        <v>131</v>
      </c>
      <c r="K3450" t="s">
        <v>13276</v>
      </c>
      <c r="L3450" t="s">
        <v>13277</v>
      </c>
      <c r="M3450">
        <v>3.3969444439999998</v>
      </c>
      <c r="N3450">
        <v>0</v>
      </c>
      <c r="O3450">
        <v>0</v>
      </c>
      <c r="P3450">
        <v>0</v>
      </c>
      <c r="Q3450">
        <v>2</v>
      </c>
      <c r="R3450">
        <v>0</v>
      </c>
      <c r="S3450">
        <v>0</v>
      </c>
      <c r="T3450">
        <v>0</v>
      </c>
      <c r="U3450">
        <v>6.7938890000000001</v>
      </c>
    </row>
    <row r="3451" spans="1:21" x14ac:dyDescent="0.25">
      <c r="A3451" t="s">
        <v>13278</v>
      </c>
      <c r="B3451">
        <v>1</v>
      </c>
      <c r="C3451" t="s">
        <v>79</v>
      </c>
      <c r="D3451" t="s">
        <v>124</v>
      </c>
      <c r="E3451" t="s">
        <v>13279</v>
      </c>
      <c r="F3451" t="s">
        <v>847</v>
      </c>
      <c r="G3451" t="s">
        <v>71</v>
      </c>
      <c r="H3451" t="s">
        <v>136</v>
      </c>
      <c r="I3451" t="s">
        <v>22</v>
      </c>
      <c r="J3451" t="s">
        <v>131</v>
      </c>
      <c r="K3451" t="s">
        <v>13280</v>
      </c>
      <c r="L3451" t="s">
        <v>13281</v>
      </c>
      <c r="M3451">
        <v>3.2938888880000001</v>
      </c>
      <c r="N3451">
        <v>0</v>
      </c>
      <c r="O3451">
        <v>4</v>
      </c>
      <c r="P3451">
        <v>0</v>
      </c>
      <c r="Q3451">
        <v>0</v>
      </c>
      <c r="R3451">
        <v>0</v>
      </c>
      <c r="S3451">
        <v>13.175556</v>
      </c>
      <c r="T3451">
        <v>0</v>
      </c>
      <c r="U3451">
        <v>0</v>
      </c>
    </row>
    <row r="3452" spans="1:21" x14ac:dyDescent="0.25">
      <c r="A3452" t="s">
        <v>13282</v>
      </c>
      <c r="B3452">
        <v>1</v>
      </c>
      <c r="C3452" t="s">
        <v>78</v>
      </c>
      <c r="D3452" t="s">
        <v>83</v>
      </c>
      <c r="E3452" t="s">
        <v>13283</v>
      </c>
      <c r="F3452" t="s">
        <v>362</v>
      </c>
      <c r="G3452" t="s">
        <v>71</v>
      </c>
      <c r="H3452" t="s">
        <v>136</v>
      </c>
      <c r="I3452" t="s">
        <v>22</v>
      </c>
      <c r="J3452" t="s">
        <v>131</v>
      </c>
      <c r="K3452" t="s">
        <v>13284</v>
      </c>
      <c r="L3452" t="s">
        <v>13285</v>
      </c>
      <c r="M3452">
        <v>0.33309527700000002</v>
      </c>
      <c r="N3452">
        <v>0</v>
      </c>
      <c r="O3452">
        <v>677</v>
      </c>
      <c r="P3452">
        <v>0</v>
      </c>
      <c r="Q3452">
        <v>0</v>
      </c>
      <c r="R3452">
        <v>0</v>
      </c>
      <c r="S3452">
        <v>225.505503</v>
      </c>
      <c r="T3452">
        <v>0</v>
      </c>
      <c r="U3452">
        <v>0</v>
      </c>
    </row>
    <row r="3453" spans="1:21" x14ac:dyDescent="0.25">
      <c r="A3453" t="s">
        <v>13286</v>
      </c>
      <c r="B3453">
        <v>1</v>
      </c>
      <c r="C3453" t="s">
        <v>78</v>
      </c>
      <c r="D3453" t="s">
        <v>83</v>
      </c>
      <c r="E3453" t="s">
        <v>13287</v>
      </c>
      <c r="F3453" t="s">
        <v>313</v>
      </c>
      <c r="G3453" t="s">
        <v>71</v>
      </c>
      <c r="H3453" t="s">
        <v>136</v>
      </c>
      <c r="I3453" t="s">
        <v>22</v>
      </c>
      <c r="J3453" t="s">
        <v>131</v>
      </c>
      <c r="K3453" t="s">
        <v>13288</v>
      </c>
      <c r="L3453" t="s">
        <v>13289</v>
      </c>
      <c r="M3453">
        <v>1.0686111110000001</v>
      </c>
      <c r="N3453">
        <v>0</v>
      </c>
      <c r="O3453">
        <v>98</v>
      </c>
      <c r="P3453">
        <v>0</v>
      </c>
      <c r="Q3453">
        <v>0</v>
      </c>
      <c r="R3453">
        <v>0</v>
      </c>
      <c r="S3453">
        <v>104.723889</v>
      </c>
      <c r="T3453">
        <v>0</v>
      </c>
      <c r="U3453">
        <v>0</v>
      </c>
    </row>
    <row r="3454" spans="1:21" x14ac:dyDescent="0.25">
      <c r="A3454" t="s">
        <v>13290</v>
      </c>
      <c r="B3454">
        <v>1</v>
      </c>
      <c r="C3454" t="s">
        <v>78</v>
      </c>
      <c r="D3454" t="s">
        <v>94</v>
      </c>
      <c r="E3454" t="s">
        <v>13291</v>
      </c>
      <c r="F3454" t="s">
        <v>847</v>
      </c>
      <c r="G3454" t="s">
        <v>71</v>
      </c>
      <c r="H3454" t="s">
        <v>136</v>
      </c>
      <c r="I3454" t="s">
        <v>22</v>
      </c>
      <c r="J3454" t="s">
        <v>131</v>
      </c>
      <c r="K3454" t="s">
        <v>13292</v>
      </c>
      <c r="L3454" t="s">
        <v>13293</v>
      </c>
      <c r="M3454">
        <v>4.8133333330000001</v>
      </c>
      <c r="N3454">
        <v>0</v>
      </c>
      <c r="O3454">
        <v>1</v>
      </c>
      <c r="P3454">
        <v>0</v>
      </c>
      <c r="Q3454">
        <v>0</v>
      </c>
      <c r="R3454">
        <v>0</v>
      </c>
      <c r="S3454">
        <v>4.8133330000000001</v>
      </c>
      <c r="T3454">
        <v>0</v>
      </c>
      <c r="U3454">
        <v>0</v>
      </c>
    </row>
    <row r="3455" spans="1:21" x14ac:dyDescent="0.25">
      <c r="A3455" t="s">
        <v>13294</v>
      </c>
      <c r="B3455">
        <v>1</v>
      </c>
      <c r="C3455" t="s">
        <v>78</v>
      </c>
      <c r="D3455" t="s">
        <v>93</v>
      </c>
      <c r="E3455" t="s">
        <v>13295</v>
      </c>
      <c r="F3455" t="s">
        <v>1150</v>
      </c>
      <c r="G3455" t="s">
        <v>71</v>
      </c>
      <c r="H3455" t="s">
        <v>136</v>
      </c>
      <c r="I3455" t="s">
        <v>22</v>
      </c>
      <c r="J3455" t="s">
        <v>131</v>
      </c>
      <c r="K3455" t="s">
        <v>13296</v>
      </c>
      <c r="L3455" t="s">
        <v>13297</v>
      </c>
      <c r="M3455">
        <v>0.80023972200000004</v>
      </c>
      <c r="N3455">
        <v>0</v>
      </c>
      <c r="O3455">
        <v>278</v>
      </c>
      <c r="P3455">
        <v>0</v>
      </c>
      <c r="Q3455">
        <v>0</v>
      </c>
      <c r="R3455">
        <v>0</v>
      </c>
      <c r="S3455">
        <v>222.466643</v>
      </c>
      <c r="T3455">
        <v>0</v>
      </c>
      <c r="U3455">
        <v>0</v>
      </c>
    </row>
    <row r="3456" spans="1:21" x14ac:dyDescent="0.25">
      <c r="A3456" t="s">
        <v>13298</v>
      </c>
      <c r="B3456">
        <v>1</v>
      </c>
      <c r="C3456" t="s">
        <v>78</v>
      </c>
      <c r="D3456" t="s">
        <v>94</v>
      </c>
      <c r="E3456" t="s">
        <v>13299</v>
      </c>
      <c r="F3456" t="s">
        <v>847</v>
      </c>
      <c r="G3456" t="s">
        <v>71</v>
      </c>
      <c r="H3456" t="s">
        <v>136</v>
      </c>
      <c r="I3456" t="s">
        <v>22</v>
      </c>
      <c r="J3456" t="s">
        <v>131</v>
      </c>
      <c r="K3456" t="s">
        <v>13300</v>
      </c>
      <c r="L3456" t="s">
        <v>13301</v>
      </c>
      <c r="M3456">
        <v>5.3574999999999999</v>
      </c>
      <c r="N3456">
        <v>0</v>
      </c>
      <c r="O3456">
        <v>1</v>
      </c>
      <c r="P3456">
        <v>0</v>
      </c>
      <c r="Q3456">
        <v>0</v>
      </c>
      <c r="R3456">
        <v>0</v>
      </c>
      <c r="S3456">
        <v>5.3574999999999999</v>
      </c>
      <c r="T3456">
        <v>0</v>
      </c>
      <c r="U3456">
        <v>0</v>
      </c>
    </row>
    <row r="3457" spans="1:21" x14ac:dyDescent="0.25">
      <c r="A3457" t="s">
        <v>13302</v>
      </c>
      <c r="B3457">
        <v>1</v>
      </c>
      <c r="C3457" t="s">
        <v>78</v>
      </c>
      <c r="D3457" t="s">
        <v>81</v>
      </c>
      <c r="E3457" t="s">
        <v>13303</v>
      </c>
      <c r="F3457" t="s">
        <v>847</v>
      </c>
      <c r="G3457" t="s">
        <v>71</v>
      </c>
      <c r="H3457" t="s">
        <v>136</v>
      </c>
      <c r="I3457" t="s">
        <v>22</v>
      </c>
      <c r="J3457" t="s">
        <v>131</v>
      </c>
      <c r="K3457" t="s">
        <v>13304</v>
      </c>
      <c r="L3457" t="s">
        <v>13305</v>
      </c>
      <c r="M3457">
        <v>3.051666666</v>
      </c>
      <c r="N3457">
        <v>0</v>
      </c>
      <c r="O3457">
        <v>3</v>
      </c>
      <c r="P3457">
        <v>0</v>
      </c>
      <c r="Q3457">
        <v>0</v>
      </c>
      <c r="R3457">
        <v>0</v>
      </c>
      <c r="S3457">
        <v>9.1549999999999994</v>
      </c>
      <c r="T3457">
        <v>0</v>
      </c>
      <c r="U3457">
        <v>0</v>
      </c>
    </row>
    <row r="3458" spans="1:21" x14ac:dyDescent="0.25">
      <c r="A3458" t="s">
        <v>13306</v>
      </c>
      <c r="B3458">
        <v>1</v>
      </c>
      <c r="C3458" t="s">
        <v>78</v>
      </c>
      <c r="D3458" t="s">
        <v>81</v>
      </c>
      <c r="E3458" t="s">
        <v>13307</v>
      </c>
      <c r="F3458" t="s">
        <v>313</v>
      </c>
      <c r="G3458" t="s">
        <v>71</v>
      </c>
      <c r="H3458" t="s">
        <v>136</v>
      </c>
      <c r="I3458" t="s">
        <v>22</v>
      </c>
      <c r="J3458" t="s">
        <v>131</v>
      </c>
      <c r="K3458" t="s">
        <v>13308</v>
      </c>
      <c r="L3458" t="s">
        <v>13309</v>
      </c>
      <c r="M3458">
        <v>1.191944444</v>
      </c>
      <c r="N3458">
        <v>0</v>
      </c>
      <c r="O3458">
        <v>107</v>
      </c>
      <c r="P3458">
        <v>0</v>
      </c>
      <c r="Q3458">
        <v>0</v>
      </c>
      <c r="R3458">
        <v>0</v>
      </c>
      <c r="S3458">
        <v>127.538056</v>
      </c>
      <c r="T3458">
        <v>0</v>
      </c>
      <c r="U3458">
        <v>0</v>
      </c>
    </row>
    <row r="3459" spans="1:21" x14ac:dyDescent="0.25">
      <c r="A3459" t="s">
        <v>13310</v>
      </c>
      <c r="B3459">
        <v>1</v>
      </c>
      <c r="C3459" t="s">
        <v>79</v>
      </c>
      <c r="D3459" t="s">
        <v>124</v>
      </c>
      <c r="E3459" t="s">
        <v>13311</v>
      </c>
      <c r="F3459" t="s">
        <v>231</v>
      </c>
      <c r="G3459" t="s">
        <v>71</v>
      </c>
      <c r="H3459" t="s">
        <v>136</v>
      </c>
      <c r="I3459" t="s">
        <v>22</v>
      </c>
      <c r="J3459" t="s">
        <v>131</v>
      </c>
      <c r="K3459" t="s">
        <v>13312</v>
      </c>
      <c r="L3459" t="s">
        <v>13313</v>
      </c>
      <c r="M3459">
        <v>0.78222222200000002</v>
      </c>
      <c r="N3459">
        <v>0</v>
      </c>
      <c r="O3459">
        <v>1</v>
      </c>
      <c r="P3459">
        <v>0</v>
      </c>
      <c r="Q3459">
        <v>0</v>
      </c>
      <c r="R3459">
        <v>0</v>
      </c>
      <c r="S3459">
        <v>0.78222199999999997</v>
      </c>
      <c r="T3459">
        <v>0</v>
      </c>
      <c r="U3459">
        <v>0</v>
      </c>
    </row>
    <row r="3460" spans="1:21" x14ac:dyDescent="0.25">
      <c r="A3460" t="s">
        <v>13314</v>
      </c>
      <c r="B3460">
        <v>1</v>
      </c>
      <c r="C3460" t="s">
        <v>78</v>
      </c>
      <c r="D3460" t="s">
        <v>101</v>
      </c>
      <c r="E3460" t="s">
        <v>5812</v>
      </c>
      <c r="F3460" t="s">
        <v>226</v>
      </c>
      <c r="G3460" t="s">
        <v>72</v>
      </c>
      <c r="H3460" t="s">
        <v>136</v>
      </c>
      <c r="I3460" t="s">
        <v>22</v>
      </c>
      <c r="J3460" t="s">
        <v>131</v>
      </c>
      <c r="K3460" t="s">
        <v>13315</v>
      </c>
      <c r="L3460" t="s">
        <v>13316</v>
      </c>
      <c r="M3460">
        <v>0.41916666600000002</v>
      </c>
      <c r="N3460">
        <v>0</v>
      </c>
      <c r="O3460">
        <v>1</v>
      </c>
      <c r="P3460">
        <v>29</v>
      </c>
      <c r="Q3460">
        <v>307</v>
      </c>
      <c r="R3460">
        <v>0</v>
      </c>
      <c r="S3460">
        <v>0.41916700000000001</v>
      </c>
      <c r="T3460">
        <v>12.155832999999999</v>
      </c>
      <c r="U3460">
        <v>128.684166</v>
      </c>
    </row>
    <row r="3461" spans="1:21" x14ac:dyDescent="0.25">
      <c r="A3461" t="s">
        <v>13317</v>
      </c>
      <c r="B3461">
        <v>1</v>
      </c>
      <c r="C3461" t="s">
        <v>78</v>
      </c>
      <c r="D3461" t="s">
        <v>101</v>
      </c>
      <c r="E3461" t="s">
        <v>13318</v>
      </c>
      <c r="F3461" t="s">
        <v>231</v>
      </c>
      <c r="G3461" t="s">
        <v>71</v>
      </c>
      <c r="H3461" t="s">
        <v>136</v>
      </c>
      <c r="I3461" t="s">
        <v>22</v>
      </c>
      <c r="J3461" t="s">
        <v>131</v>
      </c>
      <c r="K3461" t="s">
        <v>13319</v>
      </c>
      <c r="L3461" t="s">
        <v>13320</v>
      </c>
      <c r="M3461">
        <v>1.6627777770000001</v>
      </c>
      <c r="N3461">
        <v>0</v>
      </c>
      <c r="O3461">
        <v>0</v>
      </c>
      <c r="P3461">
        <v>0</v>
      </c>
      <c r="Q3461">
        <v>1</v>
      </c>
      <c r="R3461">
        <v>0</v>
      </c>
      <c r="S3461">
        <v>0</v>
      </c>
      <c r="T3461">
        <v>0</v>
      </c>
      <c r="U3461">
        <v>1.6627780000000001</v>
      </c>
    </row>
    <row r="3462" spans="1:21" x14ac:dyDescent="0.25">
      <c r="A3462" t="s">
        <v>13321</v>
      </c>
      <c r="B3462">
        <v>1</v>
      </c>
      <c r="C3462" t="s">
        <v>78</v>
      </c>
      <c r="D3462" t="s">
        <v>94</v>
      </c>
      <c r="E3462" t="s">
        <v>13322</v>
      </c>
      <c r="F3462" t="s">
        <v>847</v>
      </c>
      <c r="G3462" t="s">
        <v>71</v>
      </c>
      <c r="H3462" t="s">
        <v>136</v>
      </c>
      <c r="I3462" t="s">
        <v>22</v>
      </c>
      <c r="J3462" t="s">
        <v>131</v>
      </c>
      <c r="K3462" t="s">
        <v>13323</v>
      </c>
      <c r="L3462" t="s">
        <v>13324</v>
      </c>
      <c r="M3462">
        <v>1.538611111</v>
      </c>
      <c r="N3462">
        <v>0</v>
      </c>
      <c r="O3462">
        <v>1</v>
      </c>
      <c r="P3462">
        <v>0</v>
      </c>
      <c r="Q3462">
        <v>0</v>
      </c>
      <c r="R3462">
        <v>0</v>
      </c>
      <c r="S3462">
        <v>1.538611</v>
      </c>
      <c r="T3462">
        <v>0</v>
      </c>
      <c r="U3462">
        <v>0</v>
      </c>
    </row>
    <row r="3463" spans="1:21" x14ac:dyDescent="0.25">
      <c r="A3463" t="s">
        <v>13325</v>
      </c>
      <c r="B3463">
        <v>1</v>
      </c>
      <c r="C3463" t="s">
        <v>78</v>
      </c>
      <c r="D3463" t="s">
        <v>101</v>
      </c>
      <c r="E3463" t="s">
        <v>5788</v>
      </c>
      <c r="F3463" t="s">
        <v>166</v>
      </c>
      <c r="G3463" t="s">
        <v>72</v>
      </c>
      <c r="H3463" t="s">
        <v>136</v>
      </c>
      <c r="I3463" t="s">
        <v>22</v>
      </c>
      <c r="J3463" t="s">
        <v>131</v>
      </c>
      <c r="K3463" t="s">
        <v>13326</v>
      </c>
      <c r="L3463" t="s">
        <v>13327</v>
      </c>
      <c r="M3463">
        <v>1.449032222</v>
      </c>
      <c r="N3463">
        <v>0</v>
      </c>
      <c r="O3463">
        <v>0</v>
      </c>
      <c r="P3463">
        <v>30</v>
      </c>
      <c r="Q3463">
        <v>1362</v>
      </c>
      <c r="R3463">
        <v>0</v>
      </c>
      <c r="S3463">
        <v>0</v>
      </c>
      <c r="T3463">
        <v>43.470967000000002</v>
      </c>
      <c r="U3463">
        <v>1973.5818859999999</v>
      </c>
    </row>
    <row r="3464" spans="1:21" x14ac:dyDescent="0.25">
      <c r="A3464" t="s">
        <v>13328</v>
      </c>
      <c r="B3464">
        <v>1</v>
      </c>
      <c r="C3464" t="s">
        <v>79</v>
      </c>
      <c r="D3464" t="s">
        <v>124</v>
      </c>
      <c r="E3464" t="s">
        <v>13329</v>
      </c>
      <c r="F3464" t="s">
        <v>847</v>
      </c>
      <c r="G3464" t="s">
        <v>71</v>
      </c>
      <c r="H3464" t="s">
        <v>136</v>
      </c>
      <c r="I3464" t="s">
        <v>22</v>
      </c>
      <c r="J3464" t="s">
        <v>131</v>
      </c>
      <c r="K3464" t="s">
        <v>13330</v>
      </c>
      <c r="L3464" t="s">
        <v>13331</v>
      </c>
      <c r="M3464">
        <v>1.3286111110000001</v>
      </c>
      <c r="N3464">
        <v>0</v>
      </c>
      <c r="O3464">
        <v>1</v>
      </c>
      <c r="P3464">
        <v>0</v>
      </c>
      <c r="Q3464">
        <v>0</v>
      </c>
      <c r="R3464">
        <v>0</v>
      </c>
      <c r="S3464">
        <v>1.328611</v>
      </c>
      <c r="T3464">
        <v>0</v>
      </c>
      <c r="U3464">
        <v>0</v>
      </c>
    </row>
    <row r="3465" spans="1:21" x14ac:dyDescent="0.25">
      <c r="A3465" t="s">
        <v>13332</v>
      </c>
      <c r="B3465">
        <v>1</v>
      </c>
      <c r="C3465" t="s">
        <v>78</v>
      </c>
      <c r="D3465" t="s">
        <v>101</v>
      </c>
      <c r="E3465" t="s">
        <v>5788</v>
      </c>
      <c r="F3465" t="s">
        <v>226</v>
      </c>
      <c r="G3465" t="s">
        <v>72</v>
      </c>
      <c r="H3465" t="s">
        <v>136</v>
      </c>
      <c r="I3465" t="s">
        <v>22</v>
      </c>
      <c r="J3465" t="s">
        <v>131</v>
      </c>
      <c r="K3465" t="s">
        <v>13333</v>
      </c>
      <c r="L3465" t="s">
        <v>13334</v>
      </c>
      <c r="M3465">
        <v>0.37388888799999997</v>
      </c>
      <c r="N3465">
        <v>0</v>
      </c>
      <c r="O3465">
        <v>0</v>
      </c>
      <c r="P3465">
        <v>30</v>
      </c>
      <c r="Q3465">
        <v>1362</v>
      </c>
      <c r="R3465">
        <v>0</v>
      </c>
      <c r="S3465">
        <v>0</v>
      </c>
      <c r="T3465">
        <v>11.216666999999999</v>
      </c>
      <c r="U3465">
        <v>509.23666500000002</v>
      </c>
    </row>
    <row r="3466" spans="1:21" x14ac:dyDescent="0.25">
      <c r="A3466" t="s">
        <v>13335</v>
      </c>
      <c r="B3466">
        <v>1</v>
      </c>
      <c r="C3466" t="s">
        <v>78</v>
      </c>
      <c r="D3466" t="s">
        <v>101</v>
      </c>
      <c r="E3466" t="s">
        <v>5788</v>
      </c>
      <c r="F3466" t="s">
        <v>166</v>
      </c>
      <c r="G3466" t="s">
        <v>72</v>
      </c>
      <c r="H3466" t="s">
        <v>136</v>
      </c>
      <c r="I3466" t="s">
        <v>22</v>
      </c>
      <c r="J3466" t="s">
        <v>131</v>
      </c>
      <c r="K3466" t="s">
        <v>13336</v>
      </c>
      <c r="L3466" t="s">
        <v>13337</v>
      </c>
      <c r="M3466">
        <v>0.37409805499999998</v>
      </c>
      <c r="N3466">
        <v>0</v>
      </c>
      <c r="O3466">
        <v>0</v>
      </c>
      <c r="P3466">
        <v>30</v>
      </c>
      <c r="Q3466">
        <v>1013</v>
      </c>
      <c r="R3466">
        <v>0</v>
      </c>
      <c r="S3466">
        <v>0</v>
      </c>
      <c r="T3466">
        <v>11.222942</v>
      </c>
      <c r="U3466">
        <v>378.96132999999998</v>
      </c>
    </row>
    <row r="3467" spans="1:21" x14ac:dyDescent="0.25">
      <c r="A3467" t="s">
        <v>13338</v>
      </c>
      <c r="B3467">
        <v>1</v>
      </c>
      <c r="C3467" t="s">
        <v>78</v>
      </c>
      <c r="D3467" t="s">
        <v>101</v>
      </c>
      <c r="E3467" t="s">
        <v>5788</v>
      </c>
      <c r="F3467" t="s">
        <v>129</v>
      </c>
      <c r="G3467" t="s">
        <v>72</v>
      </c>
      <c r="H3467" t="s">
        <v>136</v>
      </c>
      <c r="I3467" t="s">
        <v>22</v>
      </c>
      <c r="J3467" t="s">
        <v>131</v>
      </c>
      <c r="K3467" t="s">
        <v>13339</v>
      </c>
      <c r="L3467" t="s">
        <v>13340</v>
      </c>
      <c r="M3467">
        <v>1.625555555</v>
      </c>
      <c r="N3467">
        <v>0</v>
      </c>
      <c r="O3467">
        <v>0</v>
      </c>
      <c r="P3467">
        <v>30</v>
      </c>
      <c r="Q3467">
        <v>995</v>
      </c>
      <c r="R3467">
        <v>0</v>
      </c>
      <c r="S3467">
        <v>0</v>
      </c>
      <c r="T3467">
        <v>48.766666999999998</v>
      </c>
      <c r="U3467">
        <v>1617.4277770000001</v>
      </c>
    </row>
    <row r="3468" spans="1:21" x14ac:dyDescent="0.25">
      <c r="A3468" t="s">
        <v>13341</v>
      </c>
      <c r="B3468">
        <v>1</v>
      </c>
      <c r="C3468" t="s">
        <v>78</v>
      </c>
      <c r="D3468" t="s">
        <v>101</v>
      </c>
      <c r="E3468" t="s">
        <v>5788</v>
      </c>
      <c r="F3468" t="s">
        <v>129</v>
      </c>
      <c r="G3468" t="s">
        <v>72</v>
      </c>
      <c r="H3468" t="s">
        <v>136</v>
      </c>
      <c r="I3468" t="s">
        <v>22</v>
      </c>
      <c r="J3468" t="s">
        <v>131</v>
      </c>
      <c r="K3468" t="s">
        <v>13342</v>
      </c>
      <c r="L3468" t="s">
        <v>13343</v>
      </c>
      <c r="M3468">
        <v>0.95025555500000003</v>
      </c>
      <c r="N3468">
        <v>0</v>
      </c>
      <c r="O3468">
        <v>0</v>
      </c>
      <c r="P3468">
        <v>30</v>
      </c>
      <c r="Q3468">
        <v>1013</v>
      </c>
      <c r="R3468">
        <v>0</v>
      </c>
      <c r="S3468">
        <v>0</v>
      </c>
      <c r="T3468">
        <v>28.507667000000001</v>
      </c>
      <c r="U3468">
        <v>962.60887700000001</v>
      </c>
    </row>
    <row r="3469" spans="1:21" x14ac:dyDescent="0.25">
      <c r="A3469" t="s">
        <v>13344</v>
      </c>
      <c r="B3469">
        <v>1</v>
      </c>
      <c r="C3469" t="s">
        <v>78</v>
      </c>
      <c r="D3469" t="s">
        <v>101</v>
      </c>
      <c r="E3469" t="s">
        <v>5788</v>
      </c>
      <c r="F3469" t="s">
        <v>166</v>
      </c>
      <c r="G3469" t="s">
        <v>72</v>
      </c>
      <c r="H3469" t="s">
        <v>136</v>
      </c>
      <c r="I3469" t="s">
        <v>22</v>
      </c>
      <c r="J3469" t="s">
        <v>131</v>
      </c>
      <c r="K3469" t="s">
        <v>13345</v>
      </c>
      <c r="L3469" t="s">
        <v>13346</v>
      </c>
      <c r="M3469">
        <v>1.0069591659999999</v>
      </c>
      <c r="N3469">
        <v>0</v>
      </c>
      <c r="O3469">
        <v>0</v>
      </c>
      <c r="P3469">
        <v>30</v>
      </c>
      <c r="Q3469">
        <v>1362</v>
      </c>
      <c r="R3469">
        <v>0</v>
      </c>
      <c r="S3469">
        <v>0</v>
      </c>
      <c r="T3469">
        <v>30.208774999999999</v>
      </c>
      <c r="U3469">
        <v>1371.478384</v>
      </c>
    </row>
    <row r="3470" spans="1:21" x14ac:dyDescent="0.25">
      <c r="A3470" t="s">
        <v>13347</v>
      </c>
      <c r="B3470">
        <v>1</v>
      </c>
      <c r="C3470" t="s">
        <v>78</v>
      </c>
      <c r="D3470" t="s">
        <v>101</v>
      </c>
      <c r="E3470" t="s">
        <v>13348</v>
      </c>
      <c r="F3470" t="s">
        <v>231</v>
      </c>
      <c r="G3470" t="s">
        <v>71</v>
      </c>
      <c r="H3470" t="s">
        <v>136</v>
      </c>
      <c r="I3470" t="s">
        <v>22</v>
      </c>
      <c r="J3470" t="s">
        <v>131</v>
      </c>
      <c r="K3470" t="s">
        <v>13349</v>
      </c>
      <c r="L3470" t="s">
        <v>13350</v>
      </c>
      <c r="M3470">
        <v>27.586666665999999</v>
      </c>
      <c r="N3470">
        <v>0</v>
      </c>
      <c r="O3470">
        <v>0</v>
      </c>
      <c r="P3470">
        <v>0</v>
      </c>
      <c r="Q3470">
        <v>4</v>
      </c>
      <c r="R3470">
        <v>0</v>
      </c>
      <c r="S3470">
        <v>0</v>
      </c>
      <c r="T3470">
        <v>0</v>
      </c>
      <c r="U3470">
        <v>110.346667</v>
      </c>
    </row>
    <row r="3471" spans="1:21" x14ac:dyDescent="0.25">
      <c r="A3471" t="s">
        <v>13351</v>
      </c>
      <c r="B3471">
        <v>1</v>
      </c>
      <c r="C3471" t="s">
        <v>78</v>
      </c>
      <c r="D3471" t="s">
        <v>101</v>
      </c>
      <c r="E3471" t="s">
        <v>5812</v>
      </c>
      <c r="F3471" t="s">
        <v>166</v>
      </c>
      <c r="G3471" t="s">
        <v>72</v>
      </c>
      <c r="H3471" t="s">
        <v>136</v>
      </c>
      <c r="I3471" t="s">
        <v>22</v>
      </c>
      <c r="J3471" t="s">
        <v>131</v>
      </c>
      <c r="K3471" t="s">
        <v>13352</v>
      </c>
      <c r="L3471" t="s">
        <v>13353</v>
      </c>
      <c r="M3471">
        <v>0.93833333299999999</v>
      </c>
      <c r="N3471">
        <v>0</v>
      </c>
      <c r="O3471">
        <v>1</v>
      </c>
      <c r="P3471">
        <v>29</v>
      </c>
      <c r="Q3471">
        <v>307</v>
      </c>
      <c r="R3471">
        <v>0</v>
      </c>
      <c r="S3471">
        <v>0.93833299999999997</v>
      </c>
      <c r="T3471">
        <v>27.211666999999998</v>
      </c>
      <c r="U3471">
        <v>288.068333</v>
      </c>
    </row>
    <row r="3472" spans="1:21" x14ac:dyDescent="0.25">
      <c r="A3472" t="s">
        <v>13354</v>
      </c>
      <c r="B3472">
        <v>1</v>
      </c>
      <c r="C3472" t="s">
        <v>79</v>
      </c>
      <c r="D3472" t="s">
        <v>124</v>
      </c>
      <c r="E3472" t="s">
        <v>13355</v>
      </c>
      <c r="F3472" t="s">
        <v>231</v>
      </c>
      <c r="G3472" t="s">
        <v>71</v>
      </c>
      <c r="H3472" t="s">
        <v>136</v>
      </c>
      <c r="I3472" t="s">
        <v>22</v>
      </c>
      <c r="J3472" t="s">
        <v>131</v>
      </c>
      <c r="K3472" t="s">
        <v>13356</v>
      </c>
      <c r="L3472" t="s">
        <v>13357</v>
      </c>
      <c r="M3472">
        <v>1.1841666660000001</v>
      </c>
      <c r="N3472">
        <v>0</v>
      </c>
      <c r="O3472">
        <v>1</v>
      </c>
      <c r="P3472">
        <v>0</v>
      </c>
      <c r="Q3472">
        <v>0</v>
      </c>
      <c r="R3472">
        <v>0</v>
      </c>
      <c r="S3472">
        <v>1.184167</v>
      </c>
      <c r="T3472">
        <v>0</v>
      </c>
      <c r="U3472">
        <v>0</v>
      </c>
    </row>
    <row r="3473" spans="1:21" x14ac:dyDescent="0.25">
      <c r="A3473" t="s">
        <v>13358</v>
      </c>
      <c r="B3473">
        <v>1</v>
      </c>
      <c r="C3473" t="s">
        <v>78</v>
      </c>
      <c r="D3473" t="s">
        <v>80</v>
      </c>
      <c r="E3473" t="s">
        <v>13359</v>
      </c>
      <c r="F3473" t="s">
        <v>231</v>
      </c>
      <c r="G3473" t="s">
        <v>71</v>
      </c>
      <c r="H3473" t="s">
        <v>136</v>
      </c>
      <c r="I3473" t="s">
        <v>22</v>
      </c>
      <c r="J3473" t="s">
        <v>131</v>
      </c>
      <c r="K3473" t="s">
        <v>13360</v>
      </c>
      <c r="L3473" t="s">
        <v>13361</v>
      </c>
      <c r="M3473">
        <v>17.678888887999999</v>
      </c>
      <c r="N3473">
        <v>0</v>
      </c>
      <c r="O3473">
        <v>1</v>
      </c>
      <c r="P3473">
        <v>0</v>
      </c>
      <c r="Q3473">
        <v>0</v>
      </c>
      <c r="R3473">
        <v>0</v>
      </c>
      <c r="S3473">
        <v>17.678889000000002</v>
      </c>
      <c r="T3473">
        <v>0</v>
      </c>
      <c r="U3473">
        <v>0</v>
      </c>
    </row>
    <row r="3474" spans="1:21" x14ac:dyDescent="0.25">
      <c r="A3474" t="s">
        <v>13362</v>
      </c>
      <c r="B3474">
        <v>1</v>
      </c>
      <c r="C3474" t="s">
        <v>78</v>
      </c>
      <c r="D3474" t="s">
        <v>80</v>
      </c>
      <c r="E3474" t="s">
        <v>13363</v>
      </c>
      <c r="F3474" t="s">
        <v>231</v>
      </c>
      <c r="G3474" t="s">
        <v>71</v>
      </c>
      <c r="H3474" t="s">
        <v>136</v>
      </c>
      <c r="I3474" t="s">
        <v>22</v>
      </c>
      <c r="J3474" t="s">
        <v>131</v>
      </c>
      <c r="K3474" t="s">
        <v>13364</v>
      </c>
      <c r="L3474" t="s">
        <v>13365</v>
      </c>
      <c r="M3474">
        <v>0.68361111100000005</v>
      </c>
      <c r="N3474">
        <v>0</v>
      </c>
      <c r="O3474">
        <v>1</v>
      </c>
      <c r="P3474">
        <v>0</v>
      </c>
      <c r="Q3474">
        <v>0</v>
      </c>
      <c r="R3474">
        <v>0</v>
      </c>
      <c r="S3474">
        <v>0.68361099999999997</v>
      </c>
      <c r="T3474">
        <v>0</v>
      </c>
      <c r="U3474">
        <v>0</v>
      </c>
    </row>
    <row r="3475" spans="1:21" x14ac:dyDescent="0.25">
      <c r="A3475" t="s">
        <v>13366</v>
      </c>
      <c r="B3475">
        <v>1</v>
      </c>
      <c r="C3475" t="s">
        <v>78</v>
      </c>
      <c r="D3475" t="s">
        <v>80</v>
      </c>
      <c r="E3475" t="s">
        <v>13367</v>
      </c>
      <c r="F3475" t="s">
        <v>231</v>
      </c>
      <c r="G3475" t="s">
        <v>71</v>
      </c>
      <c r="H3475" t="s">
        <v>136</v>
      </c>
      <c r="I3475" t="s">
        <v>22</v>
      </c>
      <c r="J3475" t="s">
        <v>131</v>
      </c>
      <c r="K3475" t="s">
        <v>13368</v>
      </c>
      <c r="L3475" t="s">
        <v>13369</v>
      </c>
      <c r="M3475">
        <v>1.2722222219999999</v>
      </c>
      <c r="N3475">
        <v>0</v>
      </c>
      <c r="O3475">
        <v>1</v>
      </c>
      <c r="P3475">
        <v>0</v>
      </c>
      <c r="Q3475">
        <v>0</v>
      </c>
      <c r="R3475">
        <v>0</v>
      </c>
      <c r="S3475">
        <v>1.272222</v>
      </c>
      <c r="T3475">
        <v>0</v>
      </c>
      <c r="U3475">
        <v>0</v>
      </c>
    </row>
    <row r="3476" spans="1:21" x14ac:dyDescent="0.25">
      <c r="A3476" t="s">
        <v>13370</v>
      </c>
      <c r="B3476">
        <v>1</v>
      </c>
      <c r="C3476" t="s">
        <v>78</v>
      </c>
      <c r="D3476" t="s">
        <v>83</v>
      </c>
      <c r="E3476" t="s">
        <v>13371</v>
      </c>
      <c r="F3476" t="s">
        <v>247</v>
      </c>
      <c r="G3476" t="s">
        <v>71</v>
      </c>
      <c r="H3476" t="s">
        <v>136</v>
      </c>
      <c r="I3476" t="s">
        <v>22</v>
      </c>
      <c r="J3476" t="s">
        <v>221</v>
      </c>
      <c r="K3476" t="s">
        <v>13372</v>
      </c>
      <c r="L3476" t="s">
        <v>13373</v>
      </c>
      <c r="M3476">
        <v>1.57</v>
      </c>
      <c r="N3476">
        <v>0</v>
      </c>
      <c r="O3476">
        <v>443</v>
      </c>
      <c r="P3476">
        <v>0</v>
      </c>
      <c r="Q3476">
        <v>0</v>
      </c>
      <c r="R3476">
        <v>0</v>
      </c>
      <c r="S3476">
        <v>695.51</v>
      </c>
      <c r="T3476">
        <v>0</v>
      </c>
      <c r="U3476">
        <v>0</v>
      </c>
    </row>
    <row r="3477" spans="1:21" x14ac:dyDescent="0.25">
      <c r="A3477" t="s">
        <v>13374</v>
      </c>
      <c r="B3477">
        <v>1</v>
      </c>
      <c r="C3477" t="s">
        <v>78</v>
      </c>
      <c r="D3477" t="s">
        <v>90</v>
      </c>
      <c r="E3477" t="s">
        <v>13375</v>
      </c>
      <c r="F3477" t="s">
        <v>785</v>
      </c>
      <c r="G3477" t="s">
        <v>71</v>
      </c>
      <c r="H3477" t="s">
        <v>136</v>
      </c>
      <c r="I3477" t="s">
        <v>22</v>
      </c>
      <c r="J3477" t="s">
        <v>131</v>
      </c>
      <c r="K3477" t="s">
        <v>13376</v>
      </c>
      <c r="L3477" t="s">
        <v>13377</v>
      </c>
      <c r="M3477">
        <v>0.63416666600000005</v>
      </c>
      <c r="N3477">
        <v>0</v>
      </c>
      <c r="O3477">
        <v>5</v>
      </c>
      <c r="P3477">
        <v>0</v>
      </c>
      <c r="Q3477">
        <v>0</v>
      </c>
      <c r="R3477">
        <v>0</v>
      </c>
      <c r="S3477">
        <v>3.170833</v>
      </c>
      <c r="T3477">
        <v>0</v>
      </c>
      <c r="U3477">
        <v>0</v>
      </c>
    </row>
    <row r="3478" spans="1:21" x14ac:dyDescent="0.25">
      <c r="A3478" t="s">
        <v>13378</v>
      </c>
      <c r="B3478">
        <v>1</v>
      </c>
      <c r="C3478" t="s">
        <v>78</v>
      </c>
      <c r="D3478" t="s">
        <v>103</v>
      </c>
      <c r="E3478" t="s">
        <v>13379</v>
      </c>
      <c r="F3478" t="s">
        <v>296</v>
      </c>
      <c r="G3478" t="s">
        <v>71</v>
      </c>
      <c r="H3478" t="s">
        <v>136</v>
      </c>
      <c r="I3478" t="s">
        <v>22</v>
      </c>
      <c r="J3478" t="s">
        <v>221</v>
      </c>
      <c r="K3478" t="s">
        <v>13380</v>
      </c>
      <c r="L3478" t="s">
        <v>13381</v>
      </c>
      <c r="M3478">
        <v>2.603125833</v>
      </c>
      <c r="N3478">
        <v>0</v>
      </c>
      <c r="O3478">
        <v>0</v>
      </c>
      <c r="P3478">
        <v>0</v>
      </c>
      <c r="Q3478">
        <v>22</v>
      </c>
      <c r="R3478">
        <v>0</v>
      </c>
      <c r="S3478">
        <v>0</v>
      </c>
      <c r="T3478">
        <v>0</v>
      </c>
      <c r="U3478">
        <v>57.268768000000001</v>
      </c>
    </row>
    <row r="3479" spans="1:21" x14ac:dyDescent="0.25">
      <c r="A3479" t="s">
        <v>13382</v>
      </c>
      <c r="B3479">
        <v>1</v>
      </c>
      <c r="C3479" t="s">
        <v>78</v>
      </c>
      <c r="D3479" t="s">
        <v>103</v>
      </c>
      <c r="E3479" t="s">
        <v>13383</v>
      </c>
      <c r="F3479" t="s">
        <v>166</v>
      </c>
      <c r="G3479" t="s">
        <v>72</v>
      </c>
      <c r="H3479" t="s">
        <v>136</v>
      </c>
      <c r="I3479" t="s">
        <v>22</v>
      </c>
      <c r="J3479" t="s">
        <v>131</v>
      </c>
      <c r="K3479" t="s">
        <v>13384</v>
      </c>
      <c r="L3479" t="s">
        <v>13385</v>
      </c>
      <c r="M3479">
        <v>0.54638888799999996</v>
      </c>
      <c r="N3479">
        <v>2</v>
      </c>
      <c r="O3479">
        <v>1643</v>
      </c>
      <c r="P3479">
        <v>11</v>
      </c>
      <c r="Q3479">
        <v>193</v>
      </c>
      <c r="R3479">
        <v>1.092778</v>
      </c>
      <c r="S3479">
        <v>897.71694300000001</v>
      </c>
      <c r="T3479">
        <v>6.0102779999999996</v>
      </c>
      <c r="U3479">
        <v>105.45305500000001</v>
      </c>
    </row>
    <row r="3480" spans="1:21" x14ac:dyDescent="0.25">
      <c r="A3480" t="s">
        <v>13386</v>
      </c>
      <c r="B3480">
        <v>1</v>
      </c>
      <c r="C3480" t="s">
        <v>78</v>
      </c>
      <c r="D3480" t="s">
        <v>103</v>
      </c>
      <c r="E3480" t="s">
        <v>13387</v>
      </c>
      <c r="F3480" t="s">
        <v>226</v>
      </c>
      <c r="G3480" t="s">
        <v>72</v>
      </c>
      <c r="H3480" t="s">
        <v>136</v>
      </c>
      <c r="I3480" t="s">
        <v>22</v>
      </c>
      <c r="J3480" t="s">
        <v>131</v>
      </c>
      <c r="K3480" t="s">
        <v>13388</v>
      </c>
      <c r="L3480" t="s">
        <v>13389</v>
      </c>
      <c r="M3480">
        <v>0.10420916600000001</v>
      </c>
      <c r="N3480">
        <v>0</v>
      </c>
      <c r="O3480">
        <v>0</v>
      </c>
      <c r="P3480">
        <v>13</v>
      </c>
      <c r="Q3480">
        <v>1451</v>
      </c>
      <c r="R3480">
        <v>0</v>
      </c>
      <c r="S3480">
        <v>0</v>
      </c>
      <c r="T3480">
        <v>1.354719</v>
      </c>
      <c r="U3480">
        <v>151.20750000000001</v>
      </c>
    </row>
    <row r="3481" spans="1:21" x14ac:dyDescent="0.25">
      <c r="A3481" t="s">
        <v>13390</v>
      </c>
      <c r="B3481">
        <v>1</v>
      </c>
      <c r="C3481" t="s">
        <v>78</v>
      </c>
      <c r="D3481" t="s">
        <v>83</v>
      </c>
      <c r="E3481" t="s">
        <v>13391</v>
      </c>
      <c r="F3481" t="s">
        <v>780</v>
      </c>
      <c r="G3481" t="s">
        <v>71</v>
      </c>
      <c r="H3481" t="s">
        <v>136</v>
      </c>
      <c r="I3481" t="s">
        <v>22</v>
      </c>
      <c r="J3481" t="s">
        <v>131</v>
      </c>
      <c r="K3481" t="s">
        <v>13392</v>
      </c>
      <c r="L3481" t="s">
        <v>13393</v>
      </c>
      <c r="M3481">
        <v>4.1983333329999999</v>
      </c>
      <c r="N3481">
        <v>0</v>
      </c>
      <c r="O3481">
        <v>191</v>
      </c>
      <c r="P3481">
        <v>0</v>
      </c>
      <c r="Q3481">
        <v>0</v>
      </c>
      <c r="R3481">
        <v>0</v>
      </c>
      <c r="S3481">
        <v>801.88166699999999</v>
      </c>
      <c r="T3481">
        <v>0</v>
      </c>
      <c r="U3481">
        <v>0</v>
      </c>
    </row>
    <row r="3482" spans="1:21" x14ac:dyDescent="0.25">
      <c r="A3482" t="s">
        <v>13394</v>
      </c>
      <c r="B3482">
        <v>1</v>
      </c>
      <c r="C3482" t="s">
        <v>78</v>
      </c>
      <c r="D3482" t="s">
        <v>83</v>
      </c>
      <c r="E3482" t="s">
        <v>13395</v>
      </c>
      <c r="F3482" t="s">
        <v>296</v>
      </c>
      <c r="G3482" t="s">
        <v>71</v>
      </c>
      <c r="H3482" t="s">
        <v>136</v>
      </c>
      <c r="I3482" t="s">
        <v>22</v>
      </c>
      <c r="J3482" t="s">
        <v>221</v>
      </c>
      <c r="K3482" t="s">
        <v>13396</v>
      </c>
      <c r="L3482" t="s">
        <v>13397</v>
      </c>
      <c r="M3482">
        <v>2.2561111110000001</v>
      </c>
      <c r="N3482">
        <v>2</v>
      </c>
      <c r="O3482">
        <v>486</v>
      </c>
      <c r="P3482">
        <v>0</v>
      </c>
      <c r="Q3482">
        <v>0</v>
      </c>
      <c r="R3482">
        <v>4.5122220000000004</v>
      </c>
      <c r="S3482">
        <v>1096.47</v>
      </c>
      <c r="T3482">
        <v>0</v>
      </c>
      <c r="U3482">
        <v>0</v>
      </c>
    </row>
    <row r="3483" spans="1:21" x14ac:dyDescent="0.25">
      <c r="A3483" t="s">
        <v>13398</v>
      </c>
      <c r="B3483">
        <v>1</v>
      </c>
      <c r="C3483" t="s">
        <v>78</v>
      </c>
      <c r="D3483" t="s">
        <v>103</v>
      </c>
      <c r="E3483" t="s">
        <v>13399</v>
      </c>
      <c r="F3483" t="s">
        <v>313</v>
      </c>
      <c r="G3483" t="s">
        <v>71</v>
      </c>
      <c r="H3483" t="s">
        <v>136</v>
      </c>
      <c r="I3483" t="s">
        <v>22</v>
      </c>
      <c r="J3483" t="s">
        <v>131</v>
      </c>
      <c r="K3483" t="s">
        <v>13400</v>
      </c>
      <c r="L3483" t="s">
        <v>13401</v>
      </c>
      <c r="M3483">
        <v>0.91527777700000001</v>
      </c>
      <c r="N3483">
        <v>0</v>
      </c>
      <c r="O3483">
        <v>0</v>
      </c>
      <c r="P3483">
        <v>0</v>
      </c>
      <c r="Q3483">
        <v>40</v>
      </c>
      <c r="R3483">
        <v>0</v>
      </c>
      <c r="S3483">
        <v>0</v>
      </c>
      <c r="T3483">
        <v>0</v>
      </c>
      <c r="U3483">
        <v>36.611111000000001</v>
      </c>
    </row>
    <row r="3484" spans="1:21" x14ac:dyDescent="0.25">
      <c r="A3484" t="s">
        <v>13402</v>
      </c>
      <c r="B3484">
        <v>1</v>
      </c>
      <c r="C3484" t="s">
        <v>78</v>
      </c>
      <c r="D3484" t="s">
        <v>103</v>
      </c>
      <c r="E3484" t="s">
        <v>13399</v>
      </c>
      <c r="F3484" t="s">
        <v>2615</v>
      </c>
      <c r="G3484" t="s">
        <v>71</v>
      </c>
      <c r="H3484" t="s">
        <v>136</v>
      </c>
      <c r="I3484" t="s">
        <v>22</v>
      </c>
      <c r="J3484" t="s">
        <v>131</v>
      </c>
      <c r="K3484" t="s">
        <v>13403</v>
      </c>
      <c r="L3484" t="s">
        <v>13404</v>
      </c>
      <c r="M3484">
        <v>2.028611111</v>
      </c>
      <c r="N3484">
        <v>0</v>
      </c>
      <c r="O3484">
        <v>0</v>
      </c>
      <c r="P3484">
        <v>0</v>
      </c>
      <c r="Q3484">
        <v>40</v>
      </c>
      <c r="R3484">
        <v>0</v>
      </c>
      <c r="S3484">
        <v>0</v>
      </c>
      <c r="T3484">
        <v>0</v>
      </c>
      <c r="U3484">
        <v>81.144443999999993</v>
      </c>
    </row>
    <row r="3485" spans="1:21" x14ac:dyDescent="0.25">
      <c r="A3485" t="s">
        <v>13405</v>
      </c>
      <c r="B3485">
        <v>1</v>
      </c>
      <c r="C3485" t="s">
        <v>78</v>
      </c>
      <c r="D3485" t="s">
        <v>90</v>
      </c>
      <c r="E3485" t="s">
        <v>13406</v>
      </c>
      <c r="F3485" t="s">
        <v>166</v>
      </c>
      <c r="G3485" t="s">
        <v>72</v>
      </c>
      <c r="H3485" t="s">
        <v>136</v>
      </c>
      <c r="I3485" t="s">
        <v>22</v>
      </c>
      <c r="J3485" t="s">
        <v>131</v>
      </c>
      <c r="K3485" t="s">
        <v>13407</v>
      </c>
      <c r="L3485" t="s">
        <v>13408</v>
      </c>
      <c r="M3485">
        <v>1.1765777770000001</v>
      </c>
      <c r="N3485">
        <v>0</v>
      </c>
      <c r="O3485">
        <v>184</v>
      </c>
      <c r="P3485">
        <v>0</v>
      </c>
      <c r="Q3485">
        <v>30</v>
      </c>
      <c r="R3485">
        <v>0</v>
      </c>
      <c r="S3485">
        <v>216.49031099999999</v>
      </c>
      <c r="T3485">
        <v>0</v>
      </c>
      <c r="U3485">
        <v>35.297333000000002</v>
      </c>
    </row>
    <row r="3486" spans="1:21" x14ac:dyDescent="0.25">
      <c r="A3486" t="s">
        <v>13409</v>
      </c>
      <c r="B3486">
        <v>1</v>
      </c>
      <c r="C3486" t="s">
        <v>78</v>
      </c>
      <c r="D3486" t="s">
        <v>103</v>
      </c>
      <c r="E3486" t="s">
        <v>4325</v>
      </c>
      <c r="F3486" t="s">
        <v>921</v>
      </c>
      <c r="G3486" t="s">
        <v>71</v>
      </c>
      <c r="H3486" t="s">
        <v>136</v>
      </c>
      <c r="I3486" t="s">
        <v>22</v>
      </c>
      <c r="J3486" t="s">
        <v>131</v>
      </c>
      <c r="K3486" t="s">
        <v>13410</v>
      </c>
      <c r="L3486" t="s">
        <v>13411</v>
      </c>
      <c r="M3486">
        <v>0.47611111099999998</v>
      </c>
      <c r="N3486">
        <v>0</v>
      </c>
      <c r="O3486">
        <v>0</v>
      </c>
      <c r="P3486">
        <v>0</v>
      </c>
      <c r="Q3486">
        <v>51</v>
      </c>
      <c r="R3486">
        <v>0</v>
      </c>
      <c r="S3486">
        <v>0</v>
      </c>
      <c r="T3486">
        <v>0</v>
      </c>
      <c r="U3486">
        <v>24.281666999999999</v>
      </c>
    </row>
    <row r="3487" spans="1:21" x14ac:dyDescent="0.25">
      <c r="A3487" t="s">
        <v>13412</v>
      </c>
      <c r="B3487">
        <v>1</v>
      </c>
      <c r="C3487" t="s">
        <v>78</v>
      </c>
      <c r="D3487" t="s">
        <v>101</v>
      </c>
      <c r="E3487" t="s">
        <v>13413</v>
      </c>
      <c r="F3487" t="s">
        <v>780</v>
      </c>
      <c r="G3487" t="s">
        <v>71</v>
      </c>
      <c r="H3487" t="s">
        <v>136</v>
      </c>
      <c r="I3487" t="s">
        <v>22</v>
      </c>
      <c r="J3487" t="s">
        <v>131</v>
      </c>
      <c r="K3487" t="s">
        <v>13414</v>
      </c>
      <c r="L3487" t="s">
        <v>13415</v>
      </c>
      <c r="M3487">
        <v>3.045555555</v>
      </c>
      <c r="N3487">
        <v>0</v>
      </c>
      <c r="O3487">
        <v>0</v>
      </c>
      <c r="P3487">
        <v>0</v>
      </c>
      <c r="Q3487">
        <v>14</v>
      </c>
      <c r="R3487">
        <v>0</v>
      </c>
      <c r="S3487">
        <v>0</v>
      </c>
      <c r="T3487">
        <v>0</v>
      </c>
      <c r="U3487">
        <v>42.637777999999997</v>
      </c>
    </row>
    <row r="3488" spans="1:21" x14ac:dyDescent="0.25">
      <c r="A3488" t="s">
        <v>13416</v>
      </c>
      <c r="B3488">
        <v>1</v>
      </c>
      <c r="C3488" t="s">
        <v>78</v>
      </c>
      <c r="D3488" t="s">
        <v>94</v>
      </c>
      <c r="E3488" t="s">
        <v>13417</v>
      </c>
      <c r="F3488" t="s">
        <v>231</v>
      </c>
      <c r="G3488" t="s">
        <v>71</v>
      </c>
      <c r="H3488" t="s">
        <v>136</v>
      </c>
      <c r="I3488" t="s">
        <v>22</v>
      </c>
      <c r="J3488" t="s">
        <v>131</v>
      </c>
      <c r="K3488" t="s">
        <v>13418</v>
      </c>
      <c r="L3488" t="s">
        <v>13419</v>
      </c>
      <c r="M3488">
        <v>1.058611111</v>
      </c>
      <c r="N3488">
        <v>0</v>
      </c>
      <c r="O3488">
        <v>2</v>
      </c>
      <c r="P3488">
        <v>0</v>
      </c>
      <c r="Q3488">
        <v>0</v>
      </c>
      <c r="R3488">
        <v>0</v>
      </c>
      <c r="S3488">
        <v>2.1172219999999999</v>
      </c>
      <c r="T3488">
        <v>0</v>
      </c>
      <c r="U3488">
        <v>0</v>
      </c>
    </row>
    <row r="3489" spans="1:21" x14ac:dyDescent="0.25">
      <c r="A3489" t="s">
        <v>13420</v>
      </c>
      <c r="B3489">
        <v>1</v>
      </c>
      <c r="C3489" t="s">
        <v>78</v>
      </c>
      <c r="D3489" t="s">
        <v>94</v>
      </c>
      <c r="E3489" t="s">
        <v>13421</v>
      </c>
      <c r="F3489" t="s">
        <v>231</v>
      </c>
      <c r="G3489" t="s">
        <v>71</v>
      </c>
      <c r="H3489" t="s">
        <v>136</v>
      </c>
      <c r="I3489" t="s">
        <v>22</v>
      </c>
      <c r="J3489" t="s">
        <v>131</v>
      </c>
      <c r="K3489" t="s">
        <v>13422</v>
      </c>
      <c r="L3489" t="s">
        <v>13423</v>
      </c>
      <c r="M3489">
        <v>4.5338888879999999</v>
      </c>
      <c r="N3489">
        <v>0</v>
      </c>
      <c r="O3489">
        <v>18</v>
      </c>
      <c r="P3489">
        <v>0</v>
      </c>
      <c r="Q3489">
        <v>0</v>
      </c>
      <c r="R3489">
        <v>0</v>
      </c>
      <c r="S3489">
        <v>81.61</v>
      </c>
      <c r="T3489">
        <v>0</v>
      </c>
      <c r="U3489">
        <v>0</v>
      </c>
    </row>
    <row r="3490" spans="1:21" x14ac:dyDescent="0.25">
      <c r="A3490" t="s">
        <v>13424</v>
      </c>
      <c r="B3490">
        <v>1</v>
      </c>
      <c r="C3490" t="s">
        <v>78</v>
      </c>
      <c r="D3490" t="s">
        <v>94</v>
      </c>
      <c r="E3490" t="s">
        <v>13425</v>
      </c>
      <c r="F3490" t="s">
        <v>847</v>
      </c>
      <c r="G3490" t="s">
        <v>71</v>
      </c>
      <c r="H3490" t="s">
        <v>136</v>
      </c>
      <c r="I3490" t="s">
        <v>22</v>
      </c>
      <c r="J3490" t="s">
        <v>131</v>
      </c>
      <c r="K3490" t="s">
        <v>13426</v>
      </c>
      <c r="L3490" t="s">
        <v>13427</v>
      </c>
      <c r="M3490">
        <v>217.18027777699999</v>
      </c>
      <c r="N3490">
        <v>0</v>
      </c>
      <c r="O3490">
        <v>1</v>
      </c>
      <c r="P3490">
        <v>0</v>
      </c>
      <c r="Q3490">
        <v>0</v>
      </c>
      <c r="R3490">
        <v>0</v>
      </c>
      <c r="S3490">
        <v>217.18027799999999</v>
      </c>
      <c r="T3490">
        <v>0</v>
      </c>
      <c r="U3490">
        <v>0</v>
      </c>
    </row>
    <row r="3491" spans="1:21" x14ac:dyDescent="0.25">
      <c r="A3491" t="s">
        <v>13428</v>
      </c>
      <c r="B3491">
        <v>1</v>
      </c>
      <c r="C3491" t="s">
        <v>78</v>
      </c>
      <c r="D3491" t="s">
        <v>94</v>
      </c>
      <c r="E3491" t="s">
        <v>13429</v>
      </c>
      <c r="F3491" t="s">
        <v>231</v>
      </c>
      <c r="G3491" t="s">
        <v>71</v>
      </c>
      <c r="H3491" t="s">
        <v>136</v>
      </c>
      <c r="I3491" t="s">
        <v>22</v>
      </c>
      <c r="J3491" t="s">
        <v>131</v>
      </c>
      <c r="K3491" t="s">
        <v>13430</v>
      </c>
      <c r="L3491" t="s">
        <v>13431</v>
      </c>
      <c r="M3491">
        <v>23.813055554999998</v>
      </c>
      <c r="N3491">
        <v>0</v>
      </c>
      <c r="O3491">
        <v>1</v>
      </c>
      <c r="P3491">
        <v>0</v>
      </c>
      <c r="Q3491">
        <v>0</v>
      </c>
      <c r="R3491">
        <v>0</v>
      </c>
      <c r="S3491">
        <v>23.813056</v>
      </c>
      <c r="T3491">
        <v>0</v>
      </c>
      <c r="U3491">
        <v>0</v>
      </c>
    </row>
    <row r="3492" spans="1:21" x14ac:dyDescent="0.25">
      <c r="A3492" t="s">
        <v>13432</v>
      </c>
      <c r="B3492">
        <v>1</v>
      </c>
      <c r="C3492" t="s">
        <v>78</v>
      </c>
      <c r="D3492" t="s">
        <v>94</v>
      </c>
      <c r="E3492" t="s">
        <v>13433</v>
      </c>
      <c r="F3492" t="s">
        <v>847</v>
      </c>
      <c r="G3492" t="s">
        <v>71</v>
      </c>
      <c r="H3492" t="s">
        <v>136</v>
      </c>
      <c r="I3492" t="s">
        <v>22</v>
      </c>
      <c r="J3492" t="s">
        <v>131</v>
      </c>
      <c r="K3492" t="s">
        <v>13434</v>
      </c>
      <c r="L3492" t="s">
        <v>13435</v>
      </c>
      <c r="M3492">
        <v>77.869444443999996</v>
      </c>
      <c r="N3492">
        <v>0</v>
      </c>
      <c r="O3492">
        <v>1</v>
      </c>
      <c r="P3492">
        <v>0</v>
      </c>
      <c r="Q3492">
        <v>0</v>
      </c>
      <c r="R3492">
        <v>0</v>
      </c>
      <c r="S3492">
        <v>77.869444000000001</v>
      </c>
      <c r="T3492">
        <v>0</v>
      </c>
      <c r="U3492">
        <v>0</v>
      </c>
    </row>
    <row r="3493" spans="1:21" x14ac:dyDescent="0.25">
      <c r="A3493" t="s">
        <v>13436</v>
      </c>
      <c r="B3493">
        <v>1</v>
      </c>
      <c r="C3493" t="s">
        <v>78</v>
      </c>
      <c r="D3493" t="s">
        <v>94</v>
      </c>
      <c r="E3493" t="s">
        <v>13437</v>
      </c>
      <c r="F3493" t="s">
        <v>847</v>
      </c>
      <c r="G3493" t="s">
        <v>71</v>
      </c>
      <c r="H3493" t="s">
        <v>136</v>
      </c>
      <c r="I3493" t="s">
        <v>22</v>
      </c>
      <c r="J3493" t="s">
        <v>131</v>
      </c>
      <c r="K3493" t="s">
        <v>13438</v>
      </c>
      <c r="L3493" t="s">
        <v>13439</v>
      </c>
      <c r="M3493">
        <v>2.735833333</v>
      </c>
      <c r="N3493">
        <v>0</v>
      </c>
      <c r="O3493">
        <v>1</v>
      </c>
      <c r="P3493">
        <v>0</v>
      </c>
      <c r="Q3493">
        <v>0</v>
      </c>
      <c r="R3493">
        <v>0</v>
      </c>
      <c r="S3493">
        <v>2.735833</v>
      </c>
      <c r="T3493">
        <v>0</v>
      </c>
      <c r="U3493">
        <v>0</v>
      </c>
    </row>
    <row r="3494" spans="1:21" x14ac:dyDescent="0.25">
      <c r="A3494" t="s">
        <v>13440</v>
      </c>
      <c r="B3494">
        <v>1</v>
      </c>
      <c r="C3494" t="s">
        <v>79</v>
      </c>
      <c r="D3494" t="s">
        <v>124</v>
      </c>
      <c r="E3494" t="s">
        <v>13441</v>
      </c>
      <c r="F3494" t="s">
        <v>847</v>
      </c>
      <c r="G3494" t="s">
        <v>71</v>
      </c>
      <c r="H3494" t="s">
        <v>136</v>
      </c>
      <c r="I3494" t="s">
        <v>22</v>
      </c>
      <c r="J3494" t="s">
        <v>131</v>
      </c>
      <c r="K3494" t="s">
        <v>13442</v>
      </c>
      <c r="L3494" t="s">
        <v>13443</v>
      </c>
      <c r="M3494">
        <v>0.35499999999999998</v>
      </c>
      <c r="N3494">
        <v>0</v>
      </c>
      <c r="O3494">
        <v>2</v>
      </c>
      <c r="P3494">
        <v>0</v>
      </c>
      <c r="Q3494">
        <v>0</v>
      </c>
      <c r="R3494">
        <v>0</v>
      </c>
      <c r="S3494">
        <v>0.71</v>
      </c>
      <c r="T3494">
        <v>0</v>
      </c>
      <c r="U3494">
        <v>0</v>
      </c>
    </row>
    <row r="3495" spans="1:21" x14ac:dyDescent="0.25">
      <c r="A3495" t="s">
        <v>13444</v>
      </c>
      <c r="B3495">
        <v>1</v>
      </c>
      <c r="C3495" t="s">
        <v>78</v>
      </c>
      <c r="D3495" t="s">
        <v>94</v>
      </c>
      <c r="E3495" t="s">
        <v>13445</v>
      </c>
      <c r="F3495" t="s">
        <v>847</v>
      </c>
      <c r="G3495" t="s">
        <v>71</v>
      </c>
      <c r="H3495" t="s">
        <v>136</v>
      </c>
      <c r="I3495" t="s">
        <v>22</v>
      </c>
      <c r="J3495" t="s">
        <v>131</v>
      </c>
      <c r="K3495" t="s">
        <v>13446</v>
      </c>
      <c r="L3495" t="s">
        <v>13447</v>
      </c>
      <c r="M3495">
        <v>8.1305555550000008</v>
      </c>
      <c r="N3495">
        <v>0</v>
      </c>
      <c r="O3495">
        <v>2</v>
      </c>
      <c r="P3495">
        <v>0</v>
      </c>
      <c r="Q3495">
        <v>0</v>
      </c>
      <c r="R3495">
        <v>0</v>
      </c>
      <c r="S3495">
        <v>16.261111</v>
      </c>
      <c r="T3495">
        <v>0</v>
      </c>
      <c r="U3495">
        <v>0</v>
      </c>
    </row>
    <row r="3496" spans="1:21" x14ac:dyDescent="0.25">
      <c r="A3496" t="s">
        <v>13448</v>
      </c>
      <c r="B3496">
        <v>1</v>
      </c>
      <c r="C3496" t="s">
        <v>78</v>
      </c>
      <c r="D3496" t="s">
        <v>101</v>
      </c>
      <c r="E3496" t="s">
        <v>13449</v>
      </c>
      <c r="F3496" t="s">
        <v>313</v>
      </c>
      <c r="G3496" t="s">
        <v>71</v>
      </c>
      <c r="H3496" t="s">
        <v>136</v>
      </c>
      <c r="I3496" t="s">
        <v>22</v>
      </c>
      <c r="J3496" t="s">
        <v>131</v>
      </c>
      <c r="K3496" t="s">
        <v>13450</v>
      </c>
      <c r="L3496" t="s">
        <v>13451</v>
      </c>
      <c r="M3496">
        <v>1.238611111</v>
      </c>
      <c r="N3496">
        <v>0</v>
      </c>
      <c r="O3496">
        <v>0</v>
      </c>
      <c r="P3496">
        <v>0</v>
      </c>
      <c r="Q3496">
        <v>5</v>
      </c>
      <c r="R3496">
        <v>0</v>
      </c>
      <c r="S3496">
        <v>0</v>
      </c>
      <c r="T3496">
        <v>0</v>
      </c>
      <c r="U3496">
        <v>6.1930560000000003</v>
      </c>
    </row>
    <row r="3497" spans="1:21" x14ac:dyDescent="0.25">
      <c r="A3497" t="s">
        <v>13452</v>
      </c>
      <c r="B3497">
        <v>1</v>
      </c>
      <c r="C3497" t="s">
        <v>78</v>
      </c>
      <c r="D3497" t="s">
        <v>98</v>
      </c>
      <c r="E3497" t="s">
        <v>13453</v>
      </c>
      <c r="F3497" t="s">
        <v>226</v>
      </c>
      <c r="G3497" t="s">
        <v>72</v>
      </c>
      <c r="H3497" t="s">
        <v>136</v>
      </c>
      <c r="I3497" t="s">
        <v>22</v>
      </c>
      <c r="J3497" t="s">
        <v>131</v>
      </c>
      <c r="K3497" t="s">
        <v>13454</v>
      </c>
      <c r="L3497" t="s">
        <v>13455</v>
      </c>
      <c r="M3497">
        <v>2.2236111109999999</v>
      </c>
      <c r="N3497">
        <v>0</v>
      </c>
      <c r="O3497">
        <v>7</v>
      </c>
      <c r="P3497">
        <v>0</v>
      </c>
      <c r="Q3497">
        <v>1</v>
      </c>
      <c r="R3497">
        <v>0</v>
      </c>
      <c r="S3497">
        <v>15.565277999999999</v>
      </c>
      <c r="T3497">
        <v>0</v>
      </c>
      <c r="U3497">
        <v>2.223611</v>
      </c>
    </row>
    <row r="3498" spans="1:21" x14ac:dyDescent="0.25">
      <c r="A3498" t="s">
        <v>13456</v>
      </c>
      <c r="B3498">
        <v>1</v>
      </c>
      <c r="C3498" t="s">
        <v>78</v>
      </c>
      <c r="D3498" t="s">
        <v>82</v>
      </c>
      <c r="E3498" t="s">
        <v>13457</v>
      </c>
      <c r="F3498" t="s">
        <v>313</v>
      </c>
      <c r="G3498" t="s">
        <v>71</v>
      </c>
      <c r="H3498" t="s">
        <v>136</v>
      </c>
      <c r="I3498" t="s">
        <v>22</v>
      </c>
      <c r="J3498" t="s">
        <v>131</v>
      </c>
      <c r="K3498" t="s">
        <v>13458</v>
      </c>
      <c r="L3498" t="s">
        <v>13459</v>
      </c>
      <c r="M3498">
        <v>0.50638888800000004</v>
      </c>
      <c r="N3498">
        <v>0</v>
      </c>
      <c r="O3498">
        <v>224</v>
      </c>
      <c r="P3498">
        <v>0</v>
      </c>
      <c r="Q3498">
        <v>0</v>
      </c>
      <c r="R3498">
        <v>0</v>
      </c>
      <c r="S3498">
        <v>113.431111</v>
      </c>
      <c r="T3498">
        <v>0</v>
      </c>
      <c r="U3498">
        <v>0</v>
      </c>
    </row>
    <row r="3499" spans="1:21" x14ac:dyDescent="0.25">
      <c r="A3499" t="s">
        <v>13460</v>
      </c>
      <c r="B3499">
        <v>1</v>
      </c>
      <c r="C3499" t="s">
        <v>78</v>
      </c>
      <c r="D3499" t="s">
        <v>82</v>
      </c>
      <c r="E3499" t="s">
        <v>13461</v>
      </c>
      <c r="F3499" t="s">
        <v>231</v>
      </c>
      <c r="G3499" t="s">
        <v>71</v>
      </c>
      <c r="H3499" t="s">
        <v>136</v>
      </c>
      <c r="I3499" t="s">
        <v>22</v>
      </c>
      <c r="J3499" t="s">
        <v>131</v>
      </c>
      <c r="K3499" t="s">
        <v>13462</v>
      </c>
      <c r="L3499" t="s">
        <v>13463</v>
      </c>
      <c r="M3499">
        <v>1.2555555549999999</v>
      </c>
      <c r="N3499">
        <v>0</v>
      </c>
      <c r="O3499">
        <v>4</v>
      </c>
      <c r="P3499">
        <v>0</v>
      </c>
      <c r="Q3499">
        <v>0</v>
      </c>
      <c r="R3499">
        <v>0</v>
      </c>
      <c r="S3499">
        <v>5.0222220000000002</v>
      </c>
      <c r="T3499">
        <v>0</v>
      </c>
      <c r="U3499">
        <v>0</v>
      </c>
    </row>
    <row r="3500" spans="1:21" x14ac:dyDescent="0.25">
      <c r="A3500" t="s">
        <v>13464</v>
      </c>
      <c r="B3500">
        <v>1</v>
      </c>
      <c r="C3500" t="s">
        <v>78</v>
      </c>
      <c r="D3500" t="s">
        <v>82</v>
      </c>
      <c r="E3500" t="s">
        <v>13465</v>
      </c>
      <c r="F3500" t="s">
        <v>2201</v>
      </c>
      <c r="G3500" t="s">
        <v>71</v>
      </c>
      <c r="H3500" t="s">
        <v>136</v>
      </c>
      <c r="I3500" t="s">
        <v>22</v>
      </c>
      <c r="J3500" t="s">
        <v>221</v>
      </c>
      <c r="K3500" t="s">
        <v>13466</v>
      </c>
      <c r="L3500" t="s">
        <v>13467</v>
      </c>
      <c r="M3500">
        <v>1.0480555549999999</v>
      </c>
      <c r="N3500">
        <v>0</v>
      </c>
      <c r="O3500">
        <v>665</v>
      </c>
      <c r="P3500">
        <v>0</v>
      </c>
      <c r="Q3500">
        <v>6</v>
      </c>
      <c r="R3500">
        <v>0</v>
      </c>
      <c r="S3500">
        <v>696.95694400000002</v>
      </c>
      <c r="T3500">
        <v>0</v>
      </c>
      <c r="U3500">
        <v>6.2883329999999997</v>
      </c>
    </row>
    <row r="3501" spans="1:21" x14ac:dyDescent="0.25">
      <c r="A3501" t="s">
        <v>13468</v>
      </c>
      <c r="B3501">
        <v>1</v>
      </c>
      <c r="C3501" t="s">
        <v>78</v>
      </c>
      <c r="D3501" t="s">
        <v>82</v>
      </c>
      <c r="E3501" t="s">
        <v>13469</v>
      </c>
      <c r="F3501" t="s">
        <v>313</v>
      </c>
      <c r="G3501" t="s">
        <v>71</v>
      </c>
      <c r="H3501" t="s">
        <v>136</v>
      </c>
      <c r="I3501" t="s">
        <v>22</v>
      </c>
      <c r="J3501" t="s">
        <v>131</v>
      </c>
      <c r="K3501" t="s">
        <v>13470</v>
      </c>
      <c r="L3501" t="s">
        <v>13471</v>
      </c>
      <c r="M3501">
        <v>2.0641666660000002</v>
      </c>
      <c r="N3501">
        <v>0</v>
      </c>
      <c r="O3501">
        <v>105</v>
      </c>
      <c r="P3501">
        <v>0</v>
      </c>
      <c r="Q3501">
        <v>0</v>
      </c>
      <c r="R3501">
        <v>0</v>
      </c>
      <c r="S3501">
        <v>216.73750000000001</v>
      </c>
      <c r="T3501">
        <v>0</v>
      </c>
      <c r="U3501">
        <v>0</v>
      </c>
    </row>
    <row r="3502" spans="1:21" x14ac:dyDescent="0.25">
      <c r="A3502" t="s">
        <v>13472</v>
      </c>
      <c r="B3502">
        <v>1</v>
      </c>
      <c r="C3502" t="s">
        <v>78</v>
      </c>
      <c r="D3502" t="s">
        <v>82</v>
      </c>
      <c r="E3502" t="s">
        <v>13473</v>
      </c>
      <c r="F3502" t="s">
        <v>367</v>
      </c>
      <c r="G3502" t="s">
        <v>72</v>
      </c>
      <c r="H3502" t="s">
        <v>136</v>
      </c>
      <c r="I3502" t="s">
        <v>22</v>
      </c>
      <c r="J3502" t="s">
        <v>131</v>
      </c>
      <c r="K3502" t="s">
        <v>13474</v>
      </c>
      <c r="L3502" t="s">
        <v>13475</v>
      </c>
      <c r="M3502">
        <v>0.96944444399999996</v>
      </c>
      <c r="N3502">
        <v>0</v>
      </c>
      <c r="O3502">
        <v>1255</v>
      </c>
      <c r="P3502">
        <v>0</v>
      </c>
      <c r="Q3502">
        <v>0</v>
      </c>
      <c r="R3502">
        <v>0</v>
      </c>
      <c r="S3502">
        <v>1216.652777</v>
      </c>
      <c r="T3502">
        <v>0</v>
      </c>
      <c r="U3502">
        <v>0</v>
      </c>
    </row>
    <row r="3503" spans="1:21" x14ac:dyDescent="0.25">
      <c r="A3503" t="s">
        <v>13476</v>
      </c>
      <c r="B3503">
        <v>1</v>
      </c>
      <c r="C3503" t="s">
        <v>79</v>
      </c>
      <c r="D3503" t="s">
        <v>124</v>
      </c>
      <c r="E3503" t="s">
        <v>13477</v>
      </c>
      <c r="F3503" t="s">
        <v>231</v>
      </c>
      <c r="G3503" t="s">
        <v>71</v>
      </c>
      <c r="H3503" t="s">
        <v>136</v>
      </c>
      <c r="I3503" t="s">
        <v>22</v>
      </c>
      <c r="J3503" t="s">
        <v>131</v>
      </c>
      <c r="K3503" t="s">
        <v>13478</v>
      </c>
      <c r="L3503" t="s">
        <v>13479</v>
      </c>
      <c r="M3503">
        <v>1.4955555549999999</v>
      </c>
      <c r="N3503">
        <v>0</v>
      </c>
      <c r="O3503">
        <v>7</v>
      </c>
      <c r="P3503">
        <v>0</v>
      </c>
      <c r="Q3503">
        <v>0</v>
      </c>
      <c r="R3503">
        <v>0</v>
      </c>
      <c r="S3503">
        <v>10.468889000000001</v>
      </c>
      <c r="T3503">
        <v>0</v>
      </c>
      <c r="U3503">
        <v>0</v>
      </c>
    </row>
    <row r="3504" spans="1:21" x14ac:dyDescent="0.25">
      <c r="A3504" t="s">
        <v>13480</v>
      </c>
      <c r="B3504">
        <v>1</v>
      </c>
      <c r="C3504" t="s">
        <v>78</v>
      </c>
      <c r="D3504" t="s">
        <v>82</v>
      </c>
      <c r="E3504" t="s">
        <v>13481</v>
      </c>
      <c r="F3504" t="s">
        <v>416</v>
      </c>
      <c r="G3504" t="s">
        <v>71</v>
      </c>
      <c r="H3504" t="s">
        <v>136</v>
      </c>
      <c r="I3504" t="s">
        <v>22</v>
      </c>
      <c r="J3504" t="s">
        <v>131</v>
      </c>
      <c r="K3504" t="s">
        <v>13482</v>
      </c>
      <c r="L3504" t="s">
        <v>13483</v>
      </c>
      <c r="M3504">
        <v>1.3458333330000001</v>
      </c>
      <c r="N3504">
        <v>0</v>
      </c>
      <c r="O3504">
        <v>7</v>
      </c>
      <c r="P3504">
        <v>0</v>
      </c>
      <c r="Q3504">
        <v>0</v>
      </c>
      <c r="R3504">
        <v>0</v>
      </c>
      <c r="S3504">
        <v>9.420833</v>
      </c>
      <c r="T3504">
        <v>0</v>
      </c>
      <c r="U3504">
        <v>0</v>
      </c>
    </row>
    <row r="3505" spans="1:21" x14ac:dyDescent="0.25">
      <c r="A3505" t="s">
        <v>13484</v>
      </c>
      <c r="B3505">
        <v>1</v>
      </c>
      <c r="C3505" t="s">
        <v>78</v>
      </c>
      <c r="D3505" t="s">
        <v>82</v>
      </c>
      <c r="E3505" t="s">
        <v>13457</v>
      </c>
      <c r="F3505" t="s">
        <v>780</v>
      </c>
      <c r="G3505" t="s">
        <v>71</v>
      </c>
      <c r="H3505" t="s">
        <v>136</v>
      </c>
      <c r="I3505" t="s">
        <v>22</v>
      </c>
      <c r="J3505" t="s">
        <v>131</v>
      </c>
      <c r="K3505" t="s">
        <v>13485</v>
      </c>
      <c r="L3505" t="s">
        <v>13486</v>
      </c>
      <c r="M3505">
        <v>1.1491666659999999</v>
      </c>
      <c r="N3505">
        <v>0</v>
      </c>
      <c r="O3505">
        <v>224</v>
      </c>
      <c r="P3505">
        <v>0</v>
      </c>
      <c r="Q3505">
        <v>0</v>
      </c>
      <c r="R3505">
        <v>0</v>
      </c>
      <c r="S3505">
        <v>257.41333300000002</v>
      </c>
      <c r="T3505">
        <v>0</v>
      </c>
      <c r="U3505">
        <v>0</v>
      </c>
    </row>
    <row r="3506" spans="1:21" x14ac:dyDescent="0.25">
      <c r="A3506" t="s">
        <v>13487</v>
      </c>
      <c r="B3506">
        <v>1</v>
      </c>
      <c r="C3506" t="s">
        <v>78</v>
      </c>
      <c r="D3506" t="s">
        <v>94</v>
      </c>
      <c r="E3506" t="s">
        <v>13488</v>
      </c>
      <c r="F3506" t="s">
        <v>226</v>
      </c>
      <c r="G3506" t="s">
        <v>72</v>
      </c>
      <c r="H3506" t="s">
        <v>136</v>
      </c>
      <c r="I3506" t="s">
        <v>22</v>
      </c>
      <c r="J3506" t="s">
        <v>131</v>
      </c>
      <c r="K3506" t="s">
        <v>13489</v>
      </c>
      <c r="L3506" t="s">
        <v>13490</v>
      </c>
      <c r="M3506">
        <v>1.1711111110000001</v>
      </c>
      <c r="N3506">
        <v>0</v>
      </c>
      <c r="O3506">
        <v>83</v>
      </c>
      <c r="P3506">
        <v>0</v>
      </c>
      <c r="Q3506">
        <v>0</v>
      </c>
      <c r="R3506">
        <v>0</v>
      </c>
      <c r="S3506">
        <v>97.202222000000006</v>
      </c>
      <c r="T3506">
        <v>0</v>
      </c>
      <c r="U3506">
        <v>0</v>
      </c>
    </row>
    <row r="3507" spans="1:21" x14ac:dyDescent="0.25">
      <c r="A3507" t="s">
        <v>13491</v>
      </c>
      <c r="B3507">
        <v>1</v>
      </c>
      <c r="C3507" t="s">
        <v>78</v>
      </c>
      <c r="D3507" t="s">
        <v>94</v>
      </c>
      <c r="E3507" t="s">
        <v>13488</v>
      </c>
      <c r="F3507" t="s">
        <v>226</v>
      </c>
      <c r="G3507" t="s">
        <v>72</v>
      </c>
      <c r="H3507" t="s">
        <v>136</v>
      </c>
      <c r="I3507" t="s">
        <v>22</v>
      </c>
      <c r="J3507" t="s">
        <v>131</v>
      </c>
      <c r="K3507" t="s">
        <v>13492</v>
      </c>
      <c r="L3507" t="s">
        <v>13493</v>
      </c>
      <c r="M3507">
        <v>1.750555555</v>
      </c>
      <c r="N3507">
        <v>0</v>
      </c>
      <c r="O3507">
        <v>83</v>
      </c>
      <c r="P3507">
        <v>0</v>
      </c>
      <c r="Q3507">
        <v>0</v>
      </c>
      <c r="R3507">
        <v>0</v>
      </c>
      <c r="S3507">
        <v>145.296111</v>
      </c>
      <c r="T3507">
        <v>0</v>
      </c>
      <c r="U3507">
        <v>0</v>
      </c>
    </row>
    <row r="3508" spans="1:21" x14ac:dyDescent="0.25">
      <c r="A3508" t="s">
        <v>13494</v>
      </c>
      <c r="B3508">
        <v>1</v>
      </c>
      <c r="C3508" t="s">
        <v>78</v>
      </c>
      <c r="D3508" t="s">
        <v>94</v>
      </c>
      <c r="E3508" t="s">
        <v>13495</v>
      </c>
      <c r="F3508" t="s">
        <v>847</v>
      </c>
      <c r="G3508" t="s">
        <v>71</v>
      </c>
      <c r="H3508" t="s">
        <v>136</v>
      </c>
      <c r="I3508" t="s">
        <v>22</v>
      </c>
      <c r="J3508" t="s">
        <v>131</v>
      </c>
      <c r="K3508" t="s">
        <v>13496</v>
      </c>
      <c r="L3508" t="s">
        <v>13497</v>
      </c>
      <c r="M3508">
        <v>6.91</v>
      </c>
      <c r="N3508">
        <v>0</v>
      </c>
      <c r="O3508">
        <v>2</v>
      </c>
      <c r="P3508">
        <v>0</v>
      </c>
      <c r="Q3508">
        <v>0</v>
      </c>
      <c r="R3508">
        <v>0</v>
      </c>
      <c r="S3508">
        <v>13.82</v>
      </c>
      <c r="T3508">
        <v>0</v>
      </c>
      <c r="U3508">
        <v>0</v>
      </c>
    </row>
    <row r="3509" spans="1:21" x14ac:dyDescent="0.25">
      <c r="A3509" t="s">
        <v>13498</v>
      </c>
      <c r="B3509">
        <v>1</v>
      </c>
      <c r="C3509" t="s">
        <v>78</v>
      </c>
      <c r="D3509" t="s">
        <v>94</v>
      </c>
      <c r="E3509" t="s">
        <v>13488</v>
      </c>
      <c r="F3509" t="s">
        <v>226</v>
      </c>
      <c r="G3509" t="s">
        <v>72</v>
      </c>
      <c r="H3509" t="s">
        <v>136</v>
      </c>
      <c r="I3509" t="s">
        <v>22</v>
      </c>
      <c r="J3509" t="s">
        <v>131</v>
      </c>
      <c r="K3509" t="s">
        <v>13499</v>
      </c>
      <c r="L3509" t="s">
        <v>13500</v>
      </c>
      <c r="M3509">
        <v>2.3458333329999999</v>
      </c>
      <c r="N3509">
        <v>0</v>
      </c>
      <c r="O3509">
        <v>83</v>
      </c>
      <c r="P3509">
        <v>0</v>
      </c>
      <c r="Q3509">
        <v>0</v>
      </c>
      <c r="R3509">
        <v>0</v>
      </c>
      <c r="S3509">
        <v>194.70416700000001</v>
      </c>
      <c r="T3509">
        <v>0</v>
      </c>
      <c r="U3509">
        <v>0</v>
      </c>
    </row>
    <row r="3510" spans="1:21" x14ac:dyDescent="0.25">
      <c r="A3510" t="s">
        <v>13501</v>
      </c>
      <c r="B3510">
        <v>1</v>
      </c>
      <c r="C3510" t="s">
        <v>78</v>
      </c>
      <c r="D3510" t="s">
        <v>94</v>
      </c>
      <c r="E3510" t="s">
        <v>13502</v>
      </c>
      <c r="F3510" t="s">
        <v>226</v>
      </c>
      <c r="G3510" t="s">
        <v>72</v>
      </c>
      <c r="H3510" t="s">
        <v>136</v>
      </c>
      <c r="I3510" t="s">
        <v>22</v>
      </c>
      <c r="J3510" t="s">
        <v>131</v>
      </c>
      <c r="K3510" t="s">
        <v>13503</v>
      </c>
      <c r="L3510" t="s">
        <v>13504</v>
      </c>
      <c r="M3510">
        <v>2.2438888879999999</v>
      </c>
      <c r="N3510">
        <v>0</v>
      </c>
      <c r="O3510">
        <v>350</v>
      </c>
      <c r="P3510">
        <v>0</v>
      </c>
      <c r="Q3510">
        <v>3</v>
      </c>
      <c r="R3510">
        <v>0</v>
      </c>
      <c r="S3510">
        <v>785.36111100000005</v>
      </c>
      <c r="T3510">
        <v>0</v>
      </c>
      <c r="U3510">
        <v>6.7316669999999998</v>
      </c>
    </row>
    <row r="3511" spans="1:21" x14ac:dyDescent="0.25">
      <c r="A3511" t="s">
        <v>13505</v>
      </c>
      <c r="B3511">
        <v>1</v>
      </c>
      <c r="C3511" t="s">
        <v>78</v>
      </c>
      <c r="D3511" t="s">
        <v>94</v>
      </c>
      <c r="E3511" t="s">
        <v>13488</v>
      </c>
      <c r="F3511" t="s">
        <v>226</v>
      </c>
      <c r="G3511" t="s">
        <v>72</v>
      </c>
      <c r="H3511" t="s">
        <v>136</v>
      </c>
      <c r="I3511" t="s">
        <v>22</v>
      </c>
      <c r="J3511" t="s">
        <v>131</v>
      </c>
      <c r="K3511" t="s">
        <v>13506</v>
      </c>
      <c r="L3511" t="s">
        <v>13507</v>
      </c>
      <c r="M3511">
        <v>2.7722175</v>
      </c>
      <c r="N3511">
        <v>0</v>
      </c>
      <c r="O3511">
        <v>83</v>
      </c>
      <c r="P3511">
        <v>0</v>
      </c>
      <c r="Q3511">
        <v>0</v>
      </c>
      <c r="R3511">
        <v>0</v>
      </c>
      <c r="S3511">
        <v>230.094053</v>
      </c>
      <c r="T3511">
        <v>0</v>
      </c>
      <c r="U3511">
        <v>0</v>
      </c>
    </row>
    <row r="3512" spans="1:21" x14ac:dyDescent="0.25">
      <c r="A3512" t="s">
        <v>13508</v>
      </c>
      <c r="B3512">
        <v>1</v>
      </c>
      <c r="C3512" t="s">
        <v>78</v>
      </c>
      <c r="D3512" t="s">
        <v>94</v>
      </c>
      <c r="E3512" t="s">
        <v>13509</v>
      </c>
      <c r="F3512" t="s">
        <v>934</v>
      </c>
      <c r="G3512" t="s">
        <v>71</v>
      </c>
      <c r="H3512" t="s">
        <v>136</v>
      </c>
      <c r="I3512" t="s">
        <v>22</v>
      </c>
      <c r="J3512" t="s">
        <v>131</v>
      </c>
      <c r="K3512" t="s">
        <v>13510</v>
      </c>
      <c r="L3512" t="s">
        <v>13511</v>
      </c>
      <c r="M3512">
        <v>1.883611111</v>
      </c>
      <c r="N3512">
        <v>0</v>
      </c>
      <c r="O3512">
        <v>1</v>
      </c>
      <c r="P3512">
        <v>0</v>
      </c>
      <c r="Q3512">
        <v>0</v>
      </c>
      <c r="R3512">
        <v>0</v>
      </c>
      <c r="S3512">
        <v>1.8836109999999999</v>
      </c>
      <c r="T3512">
        <v>0</v>
      </c>
      <c r="U3512">
        <v>0</v>
      </c>
    </row>
    <row r="3513" spans="1:21" x14ac:dyDescent="0.25">
      <c r="A3513" t="s">
        <v>13512</v>
      </c>
      <c r="B3513">
        <v>1</v>
      </c>
      <c r="C3513" t="s">
        <v>78</v>
      </c>
      <c r="D3513" t="s">
        <v>94</v>
      </c>
      <c r="E3513" t="s">
        <v>13299</v>
      </c>
      <c r="F3513" t="s">
        <v>934</v>
      </c>
      <c r="G3513" t="s">
        <v>71</v>
      </c>
      <c r="H3513" t="s">
        <v>136</v>
      </c>
      <c r="I3513" t="s">
        <v>22</v>
      </c>
      <c r="J3513" t="s">
        <v>131</v>
      </c>
      <c r="K3513" t="s">
        <v>13513</v>
      </c>
      <c r="L3513" t="s">
        <v>13514</v>
      </c>
      <c r="M3513">
        <v>2.0933333329999999</v>
      </c>
      <c r="N3513">
        <v>0</v>
      </c>
      <c r="O3513">
        <v>1</v>
      </c>
      <c r="P3513">
        <v>0</v>
      </c>
      <c r="Q3513">
        <v>0</v>
      </c>
      <c r="R3513">
        <v>0</v>
      </c>
      <c r="S3513">
        <v>2.0933329999999999</v>
      </c>
      <c r="T3513">
        <v>0</v>
      </c>
      <c r="U3513">
        <v>0</v>
      </c>
    </row>
    <row r="3514" spans="1:21" x14ac:dyDescent="0.25">
      <c r="A3514" t="s">
        <v>13515</v>
      </c>
      <c r="B3514">
        <v>1</v>
      </c>
      <c r="C3514" t="s">
        <v>78</v>
      </c>
      <c r="D3514" t="s">
        <v>90</v>
      </c>
      <c r="E3514" t="s">
        <v>13406</v>
      </c>
      <c r="F3514" t="s">
        <v>296</v>
      </c>
      <c r="G3514" t="s">
        <v>72</v>
      </c>
      <c r="H3514" t="s">
        <v>136</v>
      </c>
      <c r="I3514" t="s">
        <v>22</v>
      </c>
      <c r="J3514" t="s">
        <v>221</v>
      </c>
      <c r="K3514" t="s">
        <v>13516</v>
      </c>
      <c r="L3514" t="s">
        <v>13517</v>
      </c>
      <c r="M3514">
        <v>0.92737499999999995</v>
      </c>
      <c r="N3514">
        <v>0</v>
      </c>
      <c r="O3514">
        <v>184</v>
      </c>
      <c r="P3514">
        <v>0</v>
      </c>
      <c r="Q3514">
        <v>30</v>
      </c>
      <c r="R3514">
        <v>0</v>
      </c>
      <c r="S3514">
        <v>170.637</v>
      </c>
      <c r="T3514">
        <v>0</v>
      </c>
      <c r="U3514">
        <v>27.821249999999999</v>
      </c>
    </row>
    <row r="3515" spans="1:21" x14ac:dyDescent="0.25">
      <c r="A3515" t="s">
        <v>13518</v>
      </c>
      <c r="B3515">
        <v>1</v>
      </c>
      <c r="C3515" t="s">
        <v>79</v>
      </c>
      <c r="D3515" t="s">
        <v>124</v>
      </c>
      <c r="E3515" t="s">
        <v>13519</v>
      </c>
      <c r="F3515" t="s">
        <v>892</v>
      </c>
      <c r="G3515" t="s">
        <v>71</v>
      </c>
      <c r="H3515" t="s">
        <v>136</v>
      </c>
      <c r="I3515" t="s">
        <v>22</v>
      </c>
      <c r="J3515" t="s">
        <v>131</v>
      </c>
      <c r="K3515" t="s">
        <v>13520</v>
      </c>
      <c r="L3515" t="s">
        <v>13521</v>
      </c>
      <c r="M3515">
        <v>2.7088888880000002</v>
      </c>
      <c r="N3515">
        <v>0</v>
      </c>
      <c r="O3515">
        <v>11</v>
      </c>
      <c r="P3515">
        <v>0</v>
      </c>
      <c r="Q3515">
        <v>0</v>
      </c>
      <c r="R3515">
        <v>0</v>
      </c>
      <c r="S3515">
        <v>29.797778000000001</v>
      </c>
      <c r="T3515">
        <v>0</v>
      </c>
      <c r="U3515">
        <v>0</v>
      </c>
    </row>
    <row r="3516" spans="1:21" x14ac:dyDescent="0.25">
      <c r="A3516" t="s">
        <v>13522</v>
      </c>
      <c r="B3516">
        <v>1</v>
      </c>
      <c r="C3516" t="s">
        <v>79</v>
      </c>
      <c r="D3516" t="s">
        <v>124</v>
      </c>
      <c r="E3516" t="s">
        <v>13523</v>
      </c>
      <c r="F3516" t="s">
        <v>231</v>
      </c>
      <c r="G3516" t="s">
        <v>71</v>
      </c>
      <c r="H3516" t="s">
        <v>136</v>
      </c>
      <c r="I3516" t="s">
        <v>22</v>
      </c>
      <c r="J3516" t="s">
        <v>131</v>
      </c>
      <c r="K3516" t="s">
        <v>13524</v>
      </c>
      <c r="L3516" t="s">
        <v>13525</v>
      </c>
      <c r="M3516">
        <v>0.57972222200000001</v>
      </c>
      <c r="N3516">
        <v>0</v>
      </c>
      <c r="O3516">
        <v>3</v>
      </c>
      <c r="P3516">
        <v>0</v>
      </c>
      <c r="Q3516">
        <v>0</v>
      </c>
      <c r="R3516">
        <v>0</v>
      </c>
      <c r="S3516">
        <v>1.7391669999999999</v>
      </c>
      <c r="T3516">
        <v>0</v>
      </c>
      <c r="U3516">
        <v>0</v>
      </c>
    </row>
    <row r="3517" spans="1:21" x14ac:dyDescent="0.25">
      <c r="A3517" t="s">
        <v>13526</v>
      </c>
      <c r="B3517">
        <v>1</v>
      </c>
      <c r="C3517" t="s">
        <v>78</v>
      </c>
      <c r="D3517" t="s">
        <v>103</v>
      </c>
      <c r="E3517" t="s">
        <v>13527</v>
      </c>
      <c r="F3517" t="s">
        <v>296</v>
      </c>
      <c r="G3517" t="s">
        <v>72</v>
      </c>
      <c r="H3517" t="s">
        <v>136</v>
      </c>
      <c r="I3517" t="s">
        <v>22</v>
      </c>
      <c r="J3517" t="s">
        <v>221</v>
      </c>
      <c r="K3517" t="s">
        <v>13528</v>
      </c>
      <c r="L3517" t="s">
        <v>13529</v>
      </c>
      <c r="M3517">
        <v>3.966408333</v>
      </c>
      <c r="N3517">
        <v>0</v>
      </c>
      <c r="O3517">
        <v>0</v>
      </c>
      <c r="P3517">
        <v>0</v>
      </c>
      <c r="Q3517">
        <v>90</v>
      </c>
      <c r="R3517">
        <v>0</v>
      </c>
      <c r="S3517">
        <v>0</v>
      </c>
      <c r="T3517">
        <v>0</v>
      </c>
      <c r="U3517">
        <v>356.97674999999998</v>
      </c>
    </row>
    <row r="3518" spans="1:21" x14ac:dyDescent="0.25">
      <c r="A3518" t="s">
        <v>13530</v>
      </c>
      <c r="B3518">
        <v>1</v>
      </c>
      <c r="C3518" t="s">
        <v>78</v>
      </c>
      <c r="D3518" t="s">
        <v>82</v>
      </c>
      <c r="E3518" t="s">
        <v>13531</v>
      </c>
      <c r="F3518" t="s">
        <v>1685</v>
      </c>
      <c r="G3518" t="s">
        <v>71</v>
      </c>
      <c r="H3518" t="s">
        <v>136</v>
      </c>
      <c r="I3518" t="s">
        <v>22</v>
      </c>
      <c r="J3518" t="s">
        <v>131</v>
      </c>
      <c r="K3518" t="s">
        <v>13532</v>
      </c>
      <c r="L3518" t="s">
        <v>13533</v>
      </c>
      <c r="M3518">
        <v>0.63747222199999998</v>
      </c>
      <c r="N3518">
        <v>0</v>
      </c>
      <c r="O3518">
        <v>441</v>
      </c>
      <c r="P3518">
        <v>0</v>
      </c>
      <c r="Q3518">
        <v>0</v>
      </c>
      <c r="R3518">
        <v>0</v>
      </c>
      <c r="S3518">
        <v>281.12524999999999</v>
      </c>
      <c r="T3518">
        <v>0</v>
      </c>
      <c r="U3518">
        <v>0</v>
      </c>
    </row>
    <row r="3519" spans="1:21" x14ac:dyDescent="0.25">
      <c r="A3519" t="s">
        <v>13534</v>
      </c>
      <c r="B3519">
        <v>1</v>
      </c>
      <c r="C3519" t="s">
        <v>78</v>
      </c>
      <c r="D3519" t="s">
        <v>87</v>
      </c>
      <c r="E3519" t="s">
        <v>13535</v>
      </c>
      <c r="F3519" t="s">
        <v>2201</v>
      </c>
      <c r="G3519" t="s">
        <v>71</v>
      </c>
      <c r="H3519" t="s">
        <v>136</v>
      </c>
      <c r="I3519" t="s">
        <v>22</v>
      </c>
      <c r="J3519" t="s">
        <v>221</v>
      </c>
      <c r="K3519" t="s">
        <v>13536</v>
      </c>
      <c r="L3519" t="s">
        <v>13537</v>
      </c>
      <c r="M3519">
        <v>2.8902777770000001</v>
      </c>
      <c r="N3519">
        <v>0</v>
      </c>
      <c r="O3519">
        <v>97</v>
      </c>
      <c r="P3519">
        <v>0</v>
      </c>
      <c r="Q3519">
        <v>2</v>
      </c>
      <c r="R3519">
        <v>0</v>
      </c>
      <c r="S3519">
        <v>280.356944</v>
      </c>
      <c r="T3519">
        <v>0</v>
      </c>
      <c r="U3519">
        <v>5.7805559999999998</v>
      </c>
    </row>
    <row r="3520" spans="1:21" x14ac:dyDescent="0.25">
      <c r="A3520" t="s">
        <v>13538</v>
      </c>
      <c r="B3520">
        <v>1</v>
      </c>
      <c r="C3520" t="s">
        <v>78</v>
      </c>
      <c r="D3520" t="s">
        <v>101</v>
      </c>
      <c r="E3520" t="s">
        <v>5788</v>
      </c>
      <c r="F3520" t="s">
        <v>166</v>
      </c>
      <c r="G3520" t="s">
        <v>72</v>
      </c>
      <c r="H3520" t="s">
        <v>136</v>
      </c>
      <c r="I3520" t="s">
        <v>22</v>
      </c>
      <c r="J3520" t="s">
        <v>131</v>
      </c>
      <c r="K3520" t="s">
        <v>13539</v>
      </c>
      <c r="L3520" t="s">
        <v>13540</v>
      </c>
      <c r="M3520">
        <v>1.5127777769999999</v>
      </c>
      <c r="N3520">
        <v>0</v>
      </c>
      <c r="O3520">
        <v>0</v>
      </c>
      <c r="P3520">
        <v>30</v>
      </c>
      <c r="Q3520">
        <v>1131</v>
      </c>
      <c r="R3520">
        <v>0</v>
      </c>
      <c r="S3520">
        <v>0</v>
      </c>
      <c r="T3520">
        <v>45.383333</v>
      </c>
      <c r="U3520">
        <v>1710.9516659999999</v>
      </c>
    </row>
    <row r="3521" spans="1:21" x14ac:dyDescent="0.25">
      <c r="A3521" t="s">
        <v>13541</v>
      </c>
      <c r="B3521">
        <v>1</v>
      </c>
      <c r="C3521" t="s">
        <v>78</v>
      </c>
      <c r="D3521" t="s">
        <v>125</v>
      </c>
      <c r="E3521" t="s">
        <v>13542</v>
      </c>
      <c r="F3521" t="s">
        <v>1574</v>
      </c>
      <c r="G3521" t="s">
        <v>71</v>
      </c>
      <c r="H3521" t="s">
        <v>136</v>
      </c>
      <c r="I3521" t="s">
        <v>22</v>
      </c>
      <c r="J3521" t="s">
        <v>131</v>
      </c>
      <c r="K3521" t="s">
        <v>13543</v>
      </c>
      <c r="L3521" t="s">
        <v>13544</v>
      </c>
      <c r="M3521">
        <v>0.88388888799999998</v>
      </c>
      <c r="N3521">
        <v>0</v>
      </c>
      <c r="O3521">
        <v>545</v>
      </c>
      <c r="P3521">
        <v>0</v>
      </c>
      <c r="Q3521">
        <v>0</v>
      </c>
      <c r="R3521">
        <v>0</v>
      </c>
      <c r="S3521">
        <v>481.71944400000001</v>
      </c>
      <c r="T3521">
        <v>0</v>
      </c>
      <c r="U3521">
        <v>0</v>
      </c>
    </row>
    <row r="3522" spans="1:21" x14ac:dyDescent="0.25">
      <c r="A3522" t="s">
        <v>13545</v>
      </c>
      <c r="B3522">
        <v>1</v>
      </c>
      <c r="C3522" t="s">
        <v>78</v>
      </c>
      <c r="D3522" t="s">
        <v>83</v>
      </c>
      <c r="E3522" t="s">
        <v>13546</v>
      </c>
      <c r="F3522" t="s">
        <v>296</v>
      </c>
      <c r="G3522" t="s">
        <v>71</v>
      </c>
      <c r="H3522" t="s">
        <v>136</v>
      </c>
      <c r="I3522" t="s">
        <v>22</v>
      </c>
      <c r="J3522" t="s">
        <v>221</v>
      </c>
      <c r="K3522" t="s">
        <v>13547</v>
      </c>
      <c r="L3522" t="s">
        <v>13548</v>
      </c>
      <c r="M3522">
        <v>0.91377861100000002</v>
      </c>
      <c r="N3522">
        <v>0</v>
      </c>
      <c r="O3522">
        <v>484</v>
      </c>
      <c r="P3522">
        <v>0</v>
      </c>
      <c r="Q3522">
        <v>0</v>
      </c>
      <c r="R3522">
        <v>0</v>
      </c>
      <c r="S3522">
        <v>442.26884799999999</v>
      </c>
      <c r="T3522">
        <v>0</v>
      </c>
      <c r="U3522">
        <v>0</v>
      </c>
    </row>
    <row r="3523" spans="1:21" x14ac:dyDescent="0.25">
      <c r="A3523" t="s">
        <v>13549</v>
      </c>
      <c r="B3523">
        <v>1</v>
      </c>
      <c r="C3523" t="s">
        <v>78</v>
      </c>
      <c r="D3523" t="s">
        <v>101</v>
      </c>
      <c r="E3523" t="s">
        <v>5788</v>
      </c>
      <c r="F3523" t="s">
        <v>166</v>
      </c>
      <c r="G3523" t="s">
        <v>72</v>
      </c>
      <c r="H3523" t="s">
        <v>136</v>
      </c>
      <c r="I3523" t="s">
        <v>22</v>
      </c>
      <c r="J3523" t="s">
        <v>131</v>
      </c>
      <c r="K3523" t="s">
        <v>13550</v>
      </c>
      <c r="L3523" t="s">
        <v>13551</v>
      </c>
      <c r="M3523">
        <v>0.40263888799999997</v>
      </c>
      <c r="N3523">
        <v>0</v>
      </c>
      <c r="O3523">
        <v>0</v>
      </c>
      <c r="P3523">
        <v>30</v>
      </c>
      <c r="Q3523">
        <v>1362</v>
      </c>
      <c r="R3523">
        <v>0</v>
      </c>
      <c r="S3523">
        <v>0</v>
      </c>
      <c r="T3523">
        <v>12.079167</v>
      </c>
      <c r="U3523">
        <v>548.39416500000004</v>
      </c>
    </row>
    <row r="3524" spans="1:21" x14ac:dyDescent="0.25">
      <c r="A3524" t="s">
        <v>13552</v>
      </c>
      <c r="B3524">
        <v>1</v>
      </c>
      <c r="C3524" t="s">
        <v>78</v>
      </c>
      <c r="D3524" t="s">
        <v>94</v>
      </c>
      <c r="E3524" t="s">
        <v>13553</v>
      </c>
      <c r="F3524" t="s">
        <v>847</v>
      </c>
      <c r="G3524" t="s">
        <v>71</v>
      </c>
      <c r="H3524" t="s">
        <v>136</v>
      </c>
      <c r="I3524" t="s">
        <v>22</v>
      </c>
      <c r="J3524" t="s">
        <v>131</v>
      </c>
      <c r="K3524" t="s">
        <v>13554</v>
      </c>
      <c r="L3524" t="s">
        <v>13555</v>
      </c>
      <c r="M3524">
        <v>0.941111111</v>
      </c>
      <c r="N3524">
        <v>0</v>
      </c>
      <c r="O3524">
        <v>1</v>
      </c>
      <c r="P3524">
        <v>0</v>
      </c>
      <c r="Q3524">
        <v>0</v>
      </c>
      <c r="R3524">
        <v>0</v>
      </c>
      <c r="S3524">
        <v>0.94111100000000003</v>
      </c>
      <c r="T3524">
        <v>0</v>
      </c>
      <c r="U3524">
        <v>0</v>
      </c>
    </row>
    <row r="3525" spans="1:21" x14ac:dyDescent="0.25">
      <c r="A3525" t="s">
        <v>13556</v>
      </c>
      <c r="B3525">
        <v>1</v>
      </c>
      <c r="C3525" t="s">
        <v>78</v>
      </c>
      <c r="D3525" t="s">
        <v>98</v>
      </c>
      <c r="E3525" t="s">
        <v>13557</v>
      </c>
      <c r="F3525" t="s">
        <v>892</v>
      </c>
      <c r="G3525" t="s">
        <v>71</v>
      </c>
      <c r="H3525" t="s">
        <v>136</v>
      </c>
      <c r="I3525" t="s">
        <v>22</v>
      </c>
      <c r="J3525" t="s">
        <v>131</v>
      </c>
      <c r="K3525" t="s">
        <v>13558</v>
      </c>
      <c r="L3525" t="s">
        <v>13559</v>
      </c>
      <c r="M3525">
        <v>1.777222222</v>
      </c>
      <c r="N3525">
        <v>0</v>
      </c>
      <c r="O3525">
        <v>45</v>
      </c>
      <c r="P3525">
        <v>0</v>
      </c>
      <c r="Q3525">
        <v>0</v>
      </c>
      <c r="R3525">
        <v>0</v>
      </c>
      <c r="S3525">
        <v>79.974999999999994</v>
      </c>
      <c r="T3525">
        <v>0</v>
      </c>
      <c r="U3525">
        <v>0</v>
      </c>
    </row>
    <row r="3526" spans="1:21" x14ac:dyDescent="0.25">
      <c r="A3526" t="s">
        <v>13560</v>
      </c>
      <c r="B3526">
        <v>1</v>
      </c>
      <c r="C3526" t="s">
        <v>78</v>
      </c>
      <c r="D3526" t="s">
        <v>94</v>
      </c>
      <c r="E3526" t="s">
        <v>13561</v>
      </c>
      <c r="F3526" t="s">
        <v>780</v>
      </c>
      <c r="G3526" t="s">
        <v>71</v>
      </c>
      <c r="H3526" t="s">
        <v>136</v>
      </c>
      <c r="I3526" t="s">
        <v>22</v>
      </c>
      <c r="J3526" t="s">
        <v>131</v>
      </c>
      <c r="K3526" t="s">
        <v>13562</v>
      </c>
      <c r="L3526" t="s">
        <v>13563</v>
      </c>
      <c r="M3526">
        <v>3.9136111109999998</v>
      </c>
      <c r="N3526">
        <v>0</v>
      </c>
      <c r="O3526">
        <v>72</v>
      </c>
      <c r="P3526">
        <v>0</v>
      </c>
      <c r="Q3526">
        <v>0</v>
      </c>
      <c r="R3526">
        <v>0</v>
      </c>
      <c r="S3526">
        <v>281.77999999999997</v>
      </c>
      <c r="T3526">
        <v>0</v>
      </c>
      <c r="U3526">
        <v>0</v>
      </c>
    </row>
    <row r="3527" spans="1:21" x14ac:dyDescent="0.25">
      <c r="A3527" t="s">
        <v>13564</v>
      </c>
      <c r="B3527">
        <v>1</v>
      </c>
      <c r="C3527" t="s">
        <v>78</v>
      </c>
      <c r="D3527" t="s">
        <v>94</v>
      </c>
      <c r="E3527" t="s">
        <v>13565</v>
      </c>
      <c r="F3527" t="s">
        <v>231</v>
      </c>
      <c r="G3527" t="s">
        <v>71</v>
      </c>
      <c r="H3527" t="s">
        <v>136</v>
      </c>
      <c r="I3527" t="s">
        <v>22</v>
      </c>
      <c r="J3527" t="s">
        <v>131</v>
      </c>
      <c r="K3527" t="s">
        <v>13566</v>
      </c>
      <c r="L3527" t="s">
        <v>13567</v>
      </c>
      <c r="M3527">
        <v>12.574722222</v>
      </c>
      <c r="N3527">
        <v>0</v>
      </c>
      <c r="O3527">
        <v>1</v>
      </c>
      <c r="P3527">
        <v>0</v>
      </c>
      <c r="Q3527">
        <v>0</v>
      </c>
      <c r="R3527">
        <v>0</v>
      </c>
      <c r="S3527">
        <v>12.574722</v>
      </c>
      <c r="T3527">
        <v>0</v>
      </c>
      <c r="U3527">
        <v>0</v>
      </c>
    </row>
    <row r="3528" spans="1:21" x14ac:dyDescent="0.25">
      <c r="A3528" t="s">
        <v>13568</v>
      </c>
      <c r="B3528">
        <v>1</v>
      </c>
      <c r="C3528" t="s">
        <v>78</v>
      </c>
      <c r="D3528" t="s">
        <v>94</v>
      </c>
      <c r="E3528" t="s">
        <v>13569</v>
      </c>
      <c r="F3528" t="s">
        <v>847</v>
      </c>
      <c r="G3528" t="s">
        <v>71</v>
      </c>
      <c r="H3528" t="s">
        <v>136</v>
      </c>
      <c r="I3528" t="s">
        <v>22</v>
      </c>
      <c r="J3528" t="s">
        <v>131</v>
      </c>
      <c r="K3528" t="s">
        <v>13570</v>
      </c>
      <c r="L3528" t="s">
        <v>13571</v>
      </c>
      <c r="M3528">
        <v>75.274444443999997</v>
      </c>
      <c r="N3528">
        <v>0</v>
      </c>
      <c r="O3528">
        <v>1</v>
      </c>
      <c r="P3528">
        <v>0</v>
      </c>
      <c r="Q3528">
        <v>0</v>
      </c>
      <c r="R3528">
        <v>0</v>
      </c>
      <c r="S3528">
        <v>75.274444000000003</v>
      </c>
      <c r="T3528">
        <v>0</v>
      </c>
      <c r="U3528">
        <v>0</v>
      </c>
    </row>
    <row r="3529" spans="1:21" x14ac:dyDescent="0.25">
      <c r="A3529" t="s">
        <v>13572</v>
      </c>
      <c r="B3529">
        <v>1</v>
      </c>
      <c r="C3529" t="s">
        <v>78</v>
      </c>
      <c r="D3529" t="s">
        <v>83</v>
      </c>
      <c r="E3529" t="s">
        <v>13573</v>
      </c>
      <c r="F3529" t="s">
        <v>934</v>
      </c>
      <c r="G3529" t="s">
        <v>71</v>
      </c>
      <c r="H3529" t="s">
        <v>136</v>
      </c>
      <c r="I3529" t="s">
        <v>22</v>
      </c>
      <c r="J3529" t="s">
        <v>131</v>
      </c>
      <c r="K3529" t="s">
        <v>13574</v>
      </c>
      <c r="L3529" t="s">
        <v>13575</v>
      </c>
      <c r="M3529">
        <v>1.040277777</v>
      </c>
      <c r="N3529">
        <v>0</v>
      </c>
      <c r="O3529">
        <v>11</v>
      </c>
      <c r="P3529">
        <v>0</v>
      </c>
      <c r="Q3529">
        <v>0</v>
      </c>
      <c r="R3529">
        <v>0</v>
      </c>
      <c r="S3529">
        <v>11.443056</v>
      </c>
      <c r="T3529">
        <v>0</v>
      </c>
      <c r="U3529">
        <v>0</v>
      </c>
    </row>
    <row r="3530" spans="1:21" x14ac:dyDescent="0.25">
      <c r="A3530" t="s">
        <v>13576</v>
      </c>
      <c r="B3530">
        <v>1</v>
      </c>
      <c r="C3530" t="s">
        <v>78</v>
      </c>
      <c r="D3530" t="s">
        <v>94</v>
      </c>
      <c r="E3530" t="s">
        <v>13577</v>
      </c>
      <c r="F3530" t="s">
        <v>780</v>
      </c>
      <c r="G3530" t="s">
        <v>71</v>
      </c>
      <c r="H3530" t="s">
        <v>136</v>
      </c>
      <c r="I3530" t="s">
        <v>22</v>
      </c>
      <c r="J3530" t="s">
        <v>131</v>
      </c>
      <c r="K3530" t="s">
        <v>13578</v>
      </c>
      <c r="L3530" t="s">
        <v>13297</v>
      </c>
      <c r="M3530">
        <v>0.59072583300000003</v>
      </c>
      <c r="N3530">
        <v>0</v>
      </c>
      <c r="O3530">
        <v>72</v>
      </c>
      <c r="P3530">
        <v>0</v>
      </c>
      <c r="Q3530">
        <v>2</v>
      </c>
      <c r="R3530">
        <v>0</v>
      </c>
      <c r="S3530">
        <v>42.532260000000001</v>
      </c>
      <c r="T3530">
        <v>0</v>
      </c>
      <c r="U3530">
        <v>1.1814519999999999</v>
      </c>
    </row>
    <row r="3531" spans="1:21" x14ac:dyDescent="0.25">
      <c r="A3531" t="s">
        <v>13579</v>
      </c>
      <c r="B3531">
        <v>1</v>
      </c>
      <c r="C3531" t="s">
        <v>78</v>
      </c>
      <c r="D3531" t="s">
        <v>94</v>
      </c>
      <c r="E3531" t="s">
        <v>13577</v>
      </c>
      <c r="F3531" t="s">
        <v>780</v>
      </c>
      <c r="G3531" t="s">
        <v>71</v>
      </c>
      <c r="H3531" t="s">
        <v>136</v>
      </c>
      <c r="I3531" t="s">
        <v>22</v>
      </c>
      <c r="J3531" t="s">
        <v>131</v>
      </c>
      <c r="K3531" t="s">
        <v>13580</v>
      </c>
      <c r="L3531" t="s">
        <v>13581</v>
      </c>
      <c r="M3531">
        <v>3.8561111110000001</v>
      </c>
      <c r="N3531">
        <v>0</v>
      </c>
      <c r="O3531">
        <v>72</v>
      </c>
      <c r="P3531">
        <v>0</v>
      </c>
      <c r="Q3531">
        <v>2</v>
      </c>
      <c r="R3531">
        <v>0</v>
      </c>
      <c r="S3531">
        <v>277.64</v>
      </c>
      <c r="T3531">
        <v>0</v>
      </c>
      <c r="U3531">
        <v>7.7122219999999997</v>
      </c>
    </row>
    <row r="3532" spans="1:21" x14ac:dyDescent="0.25">
      <c r="A3532" t="s">
        <v>13582</v>
      </c>
      <c r="B3532">
        <v>1</v>
      </c>
      <c r="C3532" t="s">
        <v>78</v>
      </c>
      <c r="D3532" t="s">
        <v>94</v>
      </c>
      <c r="E3532" t="s">
        <v>13583</v>
      </c>
      <c r="F3532" t="s">
        <v>231</v>
      </c>
      <c r="G3532" t="s">
        <v>71</v>
      </c>
      <c r="H3532" t="s">
        <v>136</v>
      </c>
      <c r="I3532" t="s">
        <v>22</v>
      </c>
      <c r="J3532" t="s">
        <v>131</v>
      </c>
      <c r="K3532" t="s">
        <v>13584</v>
      </c>
      <c r="L3532" t="s">
        <v>13585</v>
      </c>
      <c r="M3532">
        <v>2.426388888</v>
      </c>
      <c r="N3532">
        <v>0</v>
      </c>
      <c r="O3532">
        <v>1</v>
      </c>
      <c r="P3532">
        <v>0</v>
      </c>
      <c r="Q3532">
        <v>0</v>
      </c>
      <c r="R3532">
        <v>0</v>
      </c>
      <c r="S3532">
        <v>2.4263889999999999</v>
      </c>
      <c r="T3532">
        <v>0</v>
      </c>
      <c r="U3532">
        <v>0</v>
      </c>
    </row>
    <row r="3533" spans="1:21" x14ac:dyDescent="0.25">
      <c r="A3533" t="s">
        <v>13586</v>
      </c>
      <c r="B3533">
        <v>1</v>
      </c>
      <c r="C3533" t="s">
        <v>78</v>
      </c>
      <c r="D3533" t="s">
        <v>94</v>
      </c>
      <c r="E3533" t="s">
        <v>13587</v>
      </c>
      <c r="F3533" t="s">
        <v>231</v>
      </c>
      <c r="G3533" t="s">
        <v>71</v>
      </c>
      <c r="H3533" t="s">
        <v>136</v>
      </c>
      <c r="I3533" t="s">
        <v>22</v>
      </c>
      <c r="J3533" t="s">
        <v>131</v>
      </c>
      <c r="K3533" t="s">
        <v>13588</v>
      </c>
      <c r="L3533" t="s">
        <v>13589</v>
      </c>
      <c r="M3533">
        <v>2.3113888880000002</v>
      </c>
      <c r="N3533">
        <v>0</v>
      </c>
      <c r="O3533">
        <v>1</v>
      </c>
      <c r="P3533">
        <v>0</v>
      </c>
      <c r="Q3533">
        <v>0</v>
      </c>
      <c r="R3533">
        <v>0</v>
      </c>
      <c r="S3533">
        <v>2.3113890000000001</v>
      </c>
      <c r="T3533">
        <v>0</v>
      </c>
      <c r="U3533">
        <v>0</v>
      </c>
    </row>
    <row r="3534" spans="1:21" x14ac:dyDescent="0.25">
      <c r="A3534" t="s">
        <v>13590</v>
      </c>
      <c r="B3534">
        <v>1</v>
      </c>
      <c r="C3534" t="s">
        <v>78</v>
      </c>
      <c r="D3534" t="s">
        <v>83</v>
      </c>
      <c r="E3534" t="s">
        <v>13591</v>
      </c>
      <c r="F3534" t="s">
        <v>296</v>
      </c>
      <c r="G3534" t="s">
        <v>71</v>
      </c>
      <c r="H3534" t="s">
        <v>136</v>
      </c>
      <c r="I3534" t="s">
        <v>22</v>
      </c>
      <c r="J3534" t="s">
        <v>221</v>
      </c>
      <c r="K3534" t="s">
        <v>13592</v>
      </c>
      <c r="L3534" t="s">
        <v>13593</v>
      </c>
      <c r="M3534">
        <v>1.3319444439999999</v>
      </c>
      <c r="N3534">
        <v>0</v>
      </c>
      <c r="O3534">
        <v>277</v>
      </c>
      <c r="P3534">
        <v>0</v>
      </c>
      <c r="Q3534">
        <v>0</v>
      </c>
      <c r="R3534">
        <v>0</v>
      </c>
      <c r="S3534">
        <v>368.94861100000003</v>
      </c>
      <c r="T3534">
        <v>0</v>
      </c>
      <c r="U3534">
        <v>0</v>
      </c>
    </row>
    <row r="3535" spans="1:21" x14ac:dyDescent="0.25">
      <c r="A3535" t="s">
        <v>13594</v>
      </c>
      <c r="B3535">
        <v>1</v>
      </c>
      <c r="C3535" t="s">
        <v>78</v>
      </c>
      <c r="D3535" t="s">
        <v>80</v>
      </c>
      <c r="E3535" t="s">
        <v>13595</v>
      </c>
      <c r="F3535" t="s">
        <v>2201</v>
      </c>
      <c r="G3535" t="s">
        <v>71</v>
      </c>
      <c r="H3535" t="s">
        <v>136</v>
      </c>
      <c r="I3535" t="s">
        <v>22</v>
      </c>
      <c r="J3535" t="s">
        <v>221</v>
      </c>
      <c r="K3535" t="s">
        <v>13596</v>
      </c>
      <c r="L3535" t="s">
        <v>13597</v>
      </c>
      <c r="M3535">
        <v>5.1450238879999999</v>
      </c>
      <c r="N3535">
        <v>0</v>
      </c>
      <c r="O3535">
        <v>515</v>
      </c>
      <c r="P3535">
        <v>0</v>
      </c>
      <c r="Q3535">
        <v>0</v>
      </c>
      <c r="R3535">
        <v>0</v>
      </c>
      <c r="S3535">
        <v>2649.6873019999998</v>
      </c>
      <c r="T3535">
        <v>0</v>
      </c>
      <c r="U3535">
        <v>0</v>
      </c>
    </row>
    <row r="3536" spans="1:21" x14ac:dyDescent="0.25">
      <c r="A3536" t="s">
        <v>13598</v>
      </c>
      <c r="B3536">
        <v>1</v>
      </c>
      <c r="C3536" t="s">
        <v>78</v>
      </c>
      <c r="D3536" t="s">
        <v>94</v>
      </c>
      <c r="E3536" t="s">
        <v>13599</v>
      </c>
      <c r="F3536" t="s">
        <v>231</v>
      </c>
      <c r="G3536" t="s">
        <v>71</v>
      </c>
      <c r="H3536" t="s">
        <v>136</v>
      </c>
      <c r="I3536" t="s">
        <v>22</v>
      </c>
      <c r="J3536" t="s">
        <v>131</v>
      </c>
      <c r="K3536" t="s">
        <v>13600</v>
      </c>
      <c r="L3536" t="s">
        <v>13601</v>
      </c>
      <c r="M3536">
        <v>1.5083333329999999</v>
      </c>
      <c r="N3536">
        <v>0</v>
      </c>
      <c r="O3536">
        <v>24</v>
      </c>
      <c r="P3536">
        <v>0</v>
      </c>
      <c r="Q3536">
        <v>0</v>
      </c>
      <c r="R3536">
        <v>0</v>
      </c>
      <c r="S3536">
        <v>36.200000000000003</v>
      </c>
      <c r="T3536">
        <v>0</v>
      </c>
      <c r="U3536">
        <v>0</v>
      </c>
    </row>
    <row r="3537" spans="1:21" x14ac:dyDescent="0.25">
      <c r="A3537" t="s">
        <v>13602</v>
      </c>
      <c r="B3537">
        <v>1</v>
      </c>
      <c r="C3537" t="s">
        <v>78</v>
      </c>
      <c r="D3537" t="s">
        <v>94</v>
      </c>
      <c r="E3537" t="s">
        <v>13603</v>
      </c>
      <c r="F3537" t="s">
        <v>934</v>
      </c>
      <c r="G3537" t="s">
        <v>71</v>
      </c>
      <c r="H3537" t="s">
        <v>136</v>
      </c>
      <c r="I3537" t="s">
        <v>22</v>
      </c>
      <c r="J3537" t="s">
        <v>131</v>
      </c>
      <c r="K3537" t="s">
        <v>13604</v>
      </c>
      <c r="L3537" t="s">
        <v>13605</v>
      </c>
      <c r="M3537">
        <v>1.4952777770000001</v>
      </c>
      <c r="N3537">
        <v>0</v>
      </c>
      <c r="O3537">
        <v>1</v>
      </c>
      <c r="P3537">
        <v>0</v>
      </c>
      <c r="Q3537">
        <v>0</v>
      </c>
      <c r="R3537">
        <v>0</v>
      </c>
      <c r="S3537">
        <v>1.4952780000000001</v>
      </c>
      <c r="T3537">
        <v>0</v>
      </c>
      <c r="U3537">
        <v>0</v>
      </c>
    </row>
    <row r="3538" spans="1:21" x14ac:dyDescent="0.25">
      <c r="A3538" t="s">
        <v>13606</v>
      </c>
      <c r="B3538">
        <v>1</v>
      </c>
      <c r="C3538" t="s">
        <v>78</v>
      </c>
      <c r="D3538" t="s">
        <v>85</v>
      </c>
      <c r="E3538" t="s">
        <v>13607</v>
      </c>
      <c r="F3538" t="s">
        <v>362</v>
      </c>
      <c r="G3538" t="s">
        <v>71</v>
      </c>
      <c r="H3538" t="s">
        <v>136</v>
      </c>
      <c r="I3538" t="s">
        <v>22</v>
      </c>
      <c r="J3538" t="s">
        <v>131</v>
      </c>
      <c r="K3538" t="s">
        <v>13608</v>
      </c>
      <c r="L3538" t="s">
        <v>13609</v>
      </c>
      <c r="M3538">
        <v>0.38750000000000001</v>
      </c>
      <c r="N3538">
        <v>0</v>
      </c>
      <c r="O3538">
        <v>493</v>
      </c>
      <c r="P3538">
        <v>0</v>
      </c>
      <c r="Q3538">
        <v>0</v>
      </c>
      <c r="R3538">
        <v>0</v>
      </c>
      <c r="S3538">
        <v>191.03749999999999</v>
      </c>
      <c r="T3538">
        <v>0</v>
      </c>
      <c r="U3538">
        <v>0</v>
      </c>
    </row>
    <row r="3539" spans="1:21" x14ac:dyDescent="0.25">
      <c r="A3539" t="s">
        <v>13610</v>
      </c>
      <c r="B3539">
        <v>1</v>
      </c>
      <c r="C3539" t="s">
        <v>78</v>
      </c>
      <c r="D3539" t="s">
        <v>103</v>
      </c>
      <c r="E3539" t="s">
        <v>13611</v>
      </c>
      <c r="F3539" t="s">
        <v>226</v>
      </c>
      <c r="G3539" t="s">
        <v>72</v>
      </c>
      <c r="H3539" t="s">
        <v>136</v>
      </c>
      <c r="I3539" t="s">
        <v>22</v>
      </c>
      <c r="J3539" t="s">
        <v>131</v>
      </c>
      <c r="K3539" t="s">
        <v>13612</v>
      </c>
      <c r="L3539" t="s">
        <v>13613</v>
      </c>
      <c r="M3539">
        <v>2.1241666659999998</v>
      </c>
      <c r="N3539">
        <v>0</v>
      </c>
      <c r="O3539">
        <v>0</v>
      </c>
      <c r="P3539">
        <v>0</v>
      </c>
      <c r="Q3539">
        <v>128</v>
      </c>
      <c r="R3539">
        <v>0</v>
      </c>
      <c r="S3539">
        <v>0</v>
      </c>
      <c r="T3539">
        <v>0</v>
      </c>
      <c r="U3539">
        <v>271.89333299999998</v>
      </c>
    </row>
    <row r="3540" spans="1:21" x14ac:dyDescent="0.25">
      <c r="A3540" t="s">
        <v>13614</v>
      </c>
      <c r="B3540">
        <v>1</v>
      </c>
      <c r="C3540" t="s">
        <v>78</v>
      </c>
      <c r="D3540" t="s">
        <v>83</v>
      </c>
      <c r="E3540" t="s">
        <v>13615</v>
      </c>
      <c r="F3540" t="s">
        <v>313</v>
      </c>
      <c r="G3540" t="s">
        <v>71</v>
      </c>
      <c r="H3540" t="s">
        <v>136</v>
      </c>
      <c r="I3540" t="s">
        <v>22</v>
      </c>
      <c r="J3540" t="s">
        <v>131</v>
      </c>
      <c r="K3540" t="s">
        <v>13616</v>
      </c>
      <c r="L3540" t="s">
        <v>13617</v>
      </c>
      <c r="M3540">
        <v>2.0619444439999999</v>
      </c>
      <c r="N3540">
        <v>0</v>
      </c>
      <c r="O3540">
        <v>19</v>
      </c>
      <c r="P3540">
        <v>0</v>
      </c>
      <c r="Q3540">
        <v>0</v>
      </c>
      <c r="R3540">
        <v>0</v>
      </c>
      <c r="S3540">
        <v>39.176943999999999</v>
      </c>
      <c r="T3540">
        <v>0</v>
      </c>
      <c r="U3540">
        <v>0</v>
      </c>
    </row>
    <row r="3541" spans="1:21" x14ac:dyDescent="0.25">
      <c r="A3541" t="s">
        <v>13618</v>
      </c>
      <c r="B3541">
        <v>1</v>
      </c>
      <c r="C3541" t="s">
        <v>79</v>
      </c>
      <c r="D3541" t="s">
        <v>124</v>
      </c>
      <c r="E3541" t="s">
        <v>13619</v>
      </c>
      <c r="F3541" t="s">
        <v>934</v>
      </c>
      <c r="G3541" t="s">
        <v>71</v>
      </c>
      <c r="H3541" t="s">
        <v>136</v>
      </c>
      <c r="I3541" t="s">
        <v>22</v>
      </c>
      <c r="J3541" t="s">
        <v>131</v>
      </c>
      <c r="K3541" t="s">
        <v>13620</v>
      </c>
      <c r="L3541" t="s">
        <v>13621</v>
      </c>
      <c r="M3541">
        <v>1.7747222220000001</v>
      </c>
      <c r="N3541">
        <v>0</v>
      </c>
      <c r="O3541">
        <v>3</v>
      </c>
      <c r="P3541">
        <v>0</v>
      </c>
      <c r="Q3541">
        <v>0</v>
      </c>
      <c r="R3541">
        <v>0</v>
      </c>
      <c r="S3541">
        <v>5.3241670000000001</v>
      </c>
      <c r="T3541">
        <v>0</v>
      </c>
      <c r="U3541">
        <v>0</v>
      </c>
    </row>
    <row r="3542" spans="1:21" x14ac:dyDescent="0.25">
      <c r="A3542" t="s">
        <v>13622</v>
      </c>
      <c r="B3542">
        <v>1</v>
      </c>
      <c r="C3542" t="s">
        <v>78</v>
      </c>
      <c r="D3542" t="s">
        <v>83</v>
      </c>
      <c r="E3542" t="s">
        <v>6240</v>
      </c>
      <c r="F3542" t="s">
        <v>313</v>
      </c>
      <c r="G3542" t="s">
        <v>71</v>
      </c>
      <c r="H3542" t="s">
        <v>136</v>
      </c>
      <c r="I3542" t="s">
        <v>22</v>
      </c>
      <c r="J3542" t="s">
        <v>131</v>
      </c>
      <c r="K3542" t="s">
        <v>13623</v>
      </c>
      <c r="L3542" t="s">
        <v>13624</v>
      </c>
      <c r="M3542">
        <v>0.98305555499999997</v>
      </c>
      <c r="N3542">
        <v>0</v>
      </c>
      <c r="O3542">
        <v>38</v>
      </c>
      <c r="P3542">
        <v>0</v>
      </c>
      <c r="Q3542">
        <v>0</v>
      </c>
      <c r="R3542">
        <v>0</v>
      </c>
      <c r="S3542">
        <v>37.356110999999999</v>
      </c>
      <c r="T3542">
        <v>0</v>
      </c>
      <c r="U3542">
        <v>0</v>
      </c>
    </row>
    <row r="3543" spans="1:21" x14ac:dyDescent="0.25">
      <c r="A3543" t="s">
        <v>13625</v>
      </c>
      <c r="B3543">
        <v>1</v>
      </c>
      <c r="C3543" t="s">
        <v>78</v>
      </c>
      <c r="D3543" t="s">
        <v>85</v>
      </c>
      <c r="E3543" t="s">
        <v>13626</v>
      </c>
      <c r="F3543" t="s">
        <v>166</v>
      </c>
      <c r="G3543" t="s">
        <v>72</v>
      </c>
      <c r="H3543" t="s">
        <v>136</v>
      </c>
      <c r="I3543" t="s">
        <v>22</v>
      </c>
      <c r="J3543" t="s">
        <v>131</v>
      </c>
      <c r="K3543" t="s">
        <v>13627</v>
      </c>
      <c r="L3543" t="s">
        <v>13628</v>
      </c>
      <c r="M3543">
        <v>0.15777777700000001</v>
      </c>
      <c r="N3543">
        <v>38</v>
      </c>
      <c r="O3543">
        <v>10158</v>
      </c>
      <c r="P3543">
        <v>7</v>
      </c>
      <c r="Q3543">
        <v>163</v>
      </c>
      <c r="R3543">
        <v>5.9955559999999997</v>
      </c>
      <c r="S3543">
        <v>1602.7066589999999</v>
      </c>
      <c r="T3543">
        <v>1.104444</v>
      </c>
      <c r="U3543">
        <v>25.717777999999999</v>
      </c>
    </row>
    <row r="3544" spans="1:21" x14ac:dyDescent="0.25">
      <c r="A3544" t="s">
        <v>13629</v>
      </c>
      <c r="B3544">
        <v>1</v>
      </c>
      <c r="C3544" t="s">
        <v>78</v>
      </c>
      <c r="D3544" t="s">
        <v>81</v>
      </c>
      <c r="E3544" t="s">
        <v>13630</v>
      </c>
      <c r="F3544" t="s">
        <v>847</v>
      </c>
      <c r="G3544" t="s">
        <v>71</v>
      </c>
      <c r="H3544" t="s">
        <v>136</v>
      </c>
      <c r="I3544" t="s">
        <v>22</v>
      </c>
      <c r="J3544" t="s">
        <v>131</v>
      </c>
      <c r="K3544" t="s">
        <v>13631</v>
      </c>
      <c r="L3544" t="s">
        <v>13632</v>
      </c>
      <c r="M3544">
        <v>2.5294444440000001</v>
      </c>
      <c r="N3544">
        <v>0</v>
      </c>
      <c r="O3544">
        <v>1</v>
      </c>
      <c r="P3544">
        <v>0</v>
      </c>
      <c r="Q3544">
        <v>0</v>
      </c>
      <c r="R3544">
        <v>0</v>
      </c>
      <c r="S3544">
        <v>2.5294439999999998</v>
      </c>
      <c r="T3544">
        <v>0</v>
      </c>
      <c r="U3544">
        <v>0</v>
      </c>
    </row>
    <row r="3545" spans="1:21" x14ac:dyDescent="0.25">
      <c r="A3545" t="s">
        <v>13633</v>
      </c>
      <c r="B3545">
        <v>1</v>
      </c>
      <c r="C3545" t="s">
        <v>78</v>
      </c>
      <c r="D3545" t="s">
        <v>94</v>
      </c>
      <c r="E3545" t="s">
        <v>13634</v>
      </c>
      <c r="F3545" t="s">
        <v>847</v>
      </c>
      <c r="G3545" t="s">
        <v>71</v>
      </c>
      <c r="H3545" t="s">
        <v>136</v>
      </c>
      <c r="I3545" t="s">
        <v>22</v>
      </c>
      <c r="J3545" t="s">
        <v>131</v>
      </c>
      <c r="K3545" t="s">
        <v>13635</v>
      </c>
      <c r="L3545" t="s">
        <v>13636</v>
      </c>
      <c r="M3545">
        <v>94.461111110999994</v>
      </c>
      <c r="N3545">
        <v>0</v>
      </c>
      <c r="O3545">
        <v>1</v>
      </c>
      <c r="P3545">
        <v>0</v>
      </c>
      <c r="Q3545">
        <v>0</v>
      </c>
      <c r="R3545">
        <v>0</v>
      </c>
      <c r="S3545">
        <v>94.461111000000002</v>
      </c>
      <c r="T3545">
        <v>0</v>
      </c>
      <c r="U3545">
        <v>0</v>
      </c>
    </row>
    <row r="3546" spans="1:21" x14ac:dyDescent="0.25">
      <c r="A3546" t="s">
        <v>13637</v>
      </c>
      <c r="B3546">
        <v>1</v>
      </c>
      <c r="C3546" t="s">
        <v>78</v>
      </c>
      <c r="D3546" t="s">
        <v>82</v>
      </c>
      <c r="E3546" t="s">
        <v>13638</v>
      </c>
      <c r="F3546" t="s">
        <v>231</v>
      </c>
      <c r="G3546" t="s">
        <v>71</v>
      </c>
      <c r="H3546" t="s">
        <v>136</v>
      </c>
      <c r="I3546" t="s">
        <v>22</v>
      </c>
      <c r="J3546" t="s">
        <v>131</v>
      </c>
      <c r="K3546" t="s">
        <v>13639</v>
      </c>
      <c r="L3546" t="s">
        <v>13640</v>
      </c>
      <c r="M3546">
        <v>7.3202777770000003</v>
      </c>
      <c r="N3546">
        <v>0</v>
      </c>
      <c r="O3546">
        <v>2</v>
      </c>
      <c r="P3546">
        <v>0</v>
      </c>
      <c r="Q3546">
        <v>0</v>
      </c>
      <c r="R3546">
        <v>0</v>
      </c>
      <c r="S3546">
        <v>14.640556</v>
      </c>
      <c r="T3546">
        <v>0</v>
      </c>
      <c r="U3546">
        <v>0</v>
      </c>
    </row>
    <row r="3547" spans="1:21" x14ac:dyDescent="0.25">
      <c r="A3547" t="s">
        <v>13641</v>
      </c>
      <c r="B3547">
        <v>1</v>
      </c>
      <c r="C3547" t="s">
        <v>78</v>
      </c>
      <c r="D3547" t="s">
        <v>83</v>
      </c>
      <c r="E3547" t="s">
        <v>13642</v>
      </c>
      <c r="F3547" t="s">
        <v>231</v>
      </c>
      <c r="G3547" t="s">
        <v>71</v>
      </c>
      <c r="H3547" t="s">
        <v>136</v>
      </c>
      <c r="I3547" t="s">
        <v>22</v>
      </c>
      <c r="J3547" t="s">
        <v>131</v>
      </c>
      <c r="K3547" t="s">
        <v>13643</v>
      </c>
      <c r="L3547" t="s">
        <v>13644</v>
      </c>
      <c r="M3547">
        <v>1.1872222219999999</v>
      </c>
      <c r="N3547">
        <v>0</v>
      </c>
      <c r="O3547">
        <v>2</v>
      </c>
      <c r="P3547">
        <v>0</v>
      </c>
      <c r="Q3547">
        <v>0</v>
      </c>
      <c r="R3547">
        <v>0</v>
      </c>
      <c r="S3547">
        <v>2.374444</v>
      </c>
      <c r="T3547">
        <v>0</v>
      </c>
      <c r="U3547">
        <v>0</v>
      </c>
    </row>
    <row r="3548" spans="1:21" x14ac:dyDescent="0.25">
      <c r="A3548" t="s">
        <v>13645</v>
      </c>
      <c r="B3548">
        <v>1</v>
      </c>
      <c r="C3548" t="s">
        <v>78</v>
      </c>
      <c r="D3548" t="s">
        <v>83</v>
      </c>
      <c r="E3548" t="s">
        <v>13646</v>
      </c>
      <c r="F3548" t="s">
        <v>362</v>
      </c>
      <c r="G3548" t="s">
        <v>71</v>
      </c>
      <c r="H3548" t="s">
        <v>136</v>
      </c>
      <c r="I3548" t="s">
        <v>22</v>
      </c>
      <c r="J3548" t="s">
        <v>131</v>
      </c>
      <c r="K3548" t="s">
        <v>13647</v>
      </c>
      <c r="L3548" t="s">
        <v>13648</v>
      </c>
      <c r="M3548">
        <v>0.91222222200000003</v>
      </c>
      <c r="N3548">
        <v>0</v>
      </c>
      <c r="O3548">
        <v>370</v>
      </c>
      <c r="P3548">
        <v>0</v>
      </c>
      <c r="Q3548">
        <v>0</v>
      </c>
      <c r="R3548">
        <v>0</v>
      </c>
      <c r="S3548">
        <v>337.522222</v>
      </c>
      <c r="T3548">
        <v>0</v>
      </c>
      <c r="U3548">
        <v>0</v>
      </c>
    </row>
    <row r="3549" spans="1:21" x14ac:dyDescent="0.25">
      <c r="A3549" t="s">
        <v>13649</v>
      </c>
      <c r="B3549">
        <v>1</v>
      </c>
      <c r="C3549" t="s">
        <v>78</v>
      </c>
      <c r="D3549" t="s">
        <v>83</v>
      </c>
      <c r="E3549" t="s">
        <v>13650</v>
      </c>
      <c r="F3549" t="s">
        <v>231</v>
      </c>
      <c r="G3549" t="s">
        <v>71</v>
      </c>
      <c r="H3549" t="s">
        <v>136</v>
      </c>
      <c r="I3549" t="s">
        <v>22</v>
      </c>
      <c r="J3549" t="s">
        <v>131</v>
      </c>
      <c r="K3549" t="s">
        <v>13651</v>
      </c>
      <c r="L3549" t="s">
        <v>13652</v>
      </c>
      <c r="M3549">
        <v>78.626388887999994</v>
      </c>
      <c r="N3549">
        <v>0</v>
      </c>
      <c r="O3549">
        <v>1</v>
      </c>
      <c r="P3549">
        <v>0</v>
      </c>
      <c r="Q3549">
        <v>0</v>
      </c>
      <c r="R3549">
        <v>0</v>
      </c>
      <c r="S3549">
        <v>78.626389000000003</v>
      </c>
      <c r="T3549">
        <v>0</v>
      </c>
      <c r="U3549">
        <v>0</v>
      </c>
    </row>
    <row r="3550" spans="1:21" x14ac:dyDescent="0.25">
      <c r="A3550" t="s">
        <v>13653</v>
      </c>
      <c r="B3550">
        <v>1</v>
      </c>
      <c r="C3550" t="s">
        <v>78</v>
      </c>
      <c r="D3550" t="s">
        <v>98</v>
      </c>
      <c r="E3550" t="s">
        <v>13654</v>
      </c>
      <c r="F3550" t="s">
        <v>313</v>
      </c>
      <c r="G3550" t="s">
        <v>71</v>
      </c>
      <c r="H3550" t="s">
        <v>136</v>
      </c>
      <c r="I3550" t="s">
        <v>22</v>
      </c>
      <c r="J3550" t="s">
        <v>131</v>
      </c>
      <c r="K3550" t="s">
        <v>13655</v>
      </c>
      <c r="L3550" t="s">
        <v>13656</v>
      </c>
      <c r="M3550">
        <v>2.7258333330000002</v>
      </c>
      <c r="N3550">
        <v>0</v>
      </c>
      <c r="O3550">
        <v>3</v>
      </c>
      <c r="P3550">
        <v>0</v>
      </c>
      <c r="Q3550">
        <v>0</v>
      </c>
      <c r="R3550">
        <v>0</v>
      </c>
      <c r="S3550">
        <v>8.1775000000000002</v>
      </c>
      <c r="T3550">
        <v>0</v>
      </c>
      <c r="U3550">
        <v>0</v>
      </c>
    </row>
    <row r="3551" spans="1:21" x14ac:dyDescent="0.25">
      <c r="A3551" t="s">
        <v>13657</v>
      </c>
      <c r="B3551">
        <v>1</v>
      </c>
      <c r="C3551" t="s">
        <v>78</v>
      </c>
      <c r="D3551" t="s">
        <v>82</v>
      </c>
      <c r="E3551" t="s">
        <v>13658</v>
      </c>
      <c r="F3551" t="s">
        <v>892</v>
      </c>
      <c r="G3551" t="s">
        <v>71</v>
      </c>
      <c r="H3551" t="s">
        <v>136</v>
      </c>
      <c r="I3551" t="s">
        <v>22</v>
      </c>
      <c r="J3551" t="s">
        <v>131</v>
      </c>
      <c r="K3551" t="s">
        <v>13659</v>
      </c>
      <c r="L3551" t="s">
        <v>13660</v>
      </c>
      <c r="M3551">
        <v>1.379444444</v>
      </c>
      <c r="N3551">
        <v>0</v>
      </c>
      <c r="O3551">
        <v>1255</v>
      </c>
      <c r="P3551">
        <v>0</v>
      </c>
      <c r="Q3551">
        <v>0</v>
      </c>
      <c r="R3551">
        <v>0</v>
      </c>
      <c r="S3551">
        <v>1731.202777</v>
      </c>
      <c r="T3551">
        <v>0</v>
      </c>
      <c r="U3551">
        <v>0</v>
      </c>
    </row>
    <row r="3552" spans="1:21" x14ac:dyDescent="0.25">
      <c r="A3552" t="s">
        <v>13661</v>
      </c>
      <c r="B3552">
        <v>1</v>
      </c>
      <c r="C3552" t="s">
        <v>78</v>
      </c>
      <c r="D3552" t="s">
        <v>82</v>
      </c>
      <c r="E3552" t="s">
        <v>13662</v>
      </c>
      <c r="F3552" t="s">
        <v>313</v>
      </c>
      <c r="G3552" t="s">
        <v>71</v>
      </c>
      <c r="H3552" t="s">
        <v>136</v>
      </c>
      <c r="I3552" t="s">
        <v>22</v>
      </c>
      <c r="J3552" t="s">
        <v>131</v>
      </c>
      <c r="K3552" t="s">
        <v>13663</v>
      </c>
      <c r="L3552" t="s">
        <v>13664</v>
      </c>
      <c r="M3552">
        <v>0.89222222200000001</v>
      </c>
      <c r="N3552">
        <v>0</v>
      </c>
      <c r="O3552">
        <v>94</v>
      </c>
      <c r="P3552">
        <v>0</v>
      </c>
      <c r="Q3552">
        <v>4</v>
      </c>
      <c r="R3552">
        <v>0</v>
      </c>
      <c r="S3552">
        <v>83.868888999999996</v>
      </c>
      <c r="T3552">
        <v>0</v>
      </c>
      <c r="U3552">
        <v>3.568889</v>
      </c>
    </row>
    <row r="3553" spans="1:21" x14ac:dyDescent="0.25">
      <c r="A3553" t="s">
        <v>13665</v>
      </c>
      <c r="B3553">
        <v>1</v>
      </c>
      <c r="C3553" t="s">
        <v>78</v>
      </c>
      <c r="D3553" t="s">
        <v>82</v>
      </c>
      <c r="E3553" t="s">
        <v>13666</v>
      </c>
      <c r="F3553" t="s">
        <v>231</v>
      </c>
      <c r="G3553" t="s">
        <v>71</v>
      </c>
      <c r="H3553" t="s">
        <v>136</v>
      </c>
      <c r="I3553" t="s">
        <v>22</v>
      </c>
      <c r="J3553" t="s">
        <v>131</v>
      </c>
      <c r="K3553" t="s">
        <v>13667</v>
      </c>
      <c r="L3553" t="s">
        <v>13668</v>
      </c>
      <c r="M3553">
        <v>1.4924999999999999</v>
      </c>
      <c r="N3553">
        <v>0</v>
      </c>
      <c r="O3553">
        <v>1</v>
      </c>
      <c r="P3553">
        <v>0</v>
      </c>
      <c r="Q3553">
        <v>0</v>
      </c>
      <c r="R3553">
        <v>0</v>
      </c>
      <c r="S3553">
        <v>1.4924999999999999</v>
      </c>
      <c r="T3553">
        <v>0</v>
      </c>
      <c r="U3553">
        <v>0</v>
      </c>
    </row>
    <row r="3554" spans="1:21" x14ac:dyDescent="0.25">
      <c r="A3554" t="s">
        <v>13669</v>
      </c>
      <c r="B3554">
        <v>1</v>
      </c>
      <c r="C3554" t="s">
        <v>78</v>
      </c>
      <c r="D3554" t="s">
        <v>85</v>
      </c>
      <c r="E3554" t="s">
        <v>13670</v>
      </c>
      <c r="F3554" t="s">
        <v>226</v>
      </c>
      <c r="G3554" t="s">
        <v>72</v>
      </c>
      <c r="H3554" t="s">
        <v>136</v>
      </c>
      <c r="I3554" t="s">
        <v>22</v>
      </c>
      <c r="J3554" t="s">
        <v>131</v>
      </c>
      <c r="K3554" t="s">
        <v>13671</v>
      </c>
      <c r="L3554" t="s">
        <v>13672</v>
      </c>
      <c r="M3554">
        <v>1.2122222220000001</v>
      </c>
      <c r="N3554">
        <v>0</v>
      </c>
      <c r="O3554">
        <v>65</v>
      </c>
      <c r="P3554">
        <v>0</v>
      </c>
      <c r="Q3554">
        <v>0</v>
      </c>
      <c r="R3554">
        <v>0</v>
      </c>
      <c r="S3554">
        <v>78.794443999999999</v>
      </c>
      <c r="T3554">
        <v>0</v>
      </c>
      <c r="U3554">
        <v>0</v>
      </c>
    </row>
    <row r="3555" spans="1:21" x14ac:dyDescent="0.25">
      <c r="A3555" t="s">
        <v>13673</v>
      </c>
      <c r="B3555">
        <v>1</v>
      </c>
      <c r="C3555" t="s">
        <v>78</v>
      </c>
      <c r="D3555" t="s">
        <v>82</v>
      </c>
      <c r="E3555" t="s">
        <v>13674</v>
      </c>
      <c r="F3555" t="s">
        <v>921</v>
      </c>
      <c r="G3555" t="s">
        <v>71</v>
      </c>
      <c r="H3555" t="s">
        <v>136</v>
      </c>
      <c r="I3555" t="s">
        <v>22</v>
      </c>
      <c r="J3555" t="s">
        <v>131</v>
      </c>
      <c r="K3555" t="s">
        <v>13675</v>
      </c>
      <c r="L3555" t="s">
        <v>13676</v>
      </c>
      <c r="M3555">
        <v>1.7777777770000001</v>
      </c>
      <c r="N3555">
        <v>0</v>
      </c>
      <c r="O3555">
        <v>661</v>
      </c>
      <c r="P3555">
        <v>0</v>
      </c>
      <c r="Q3555">
        <v>3</v>
      </c>
      <c r="R3555">
        <v>0</v>
      </c>
      <c r="S3555">
        <v>1175.1111109999999</v>
      </c>
      <c r="T3555">
        <v>0</v>
      </c>
      <c r="U3555">
        <v>5.3333329999999997</v>
      </c>
    </row>
    <row r="3556" spans="1:21" x14ac:dyDescent="0.25">
      <c r="A3556" t="s">
        <v>13677</v>
      </c>
      <c r="B3556">
        <v>1</v>
      </c>
      <c r="C3556" t="s">
        <v>78</v>
      </c>
      <c r="D3556" t="s">
        <v>82</v>
      </c>
      <c r="E3556" t="s">
        <v>13678</v>
      </c>
      <c r="F3556" t="s">
        <v>231</v>
      </c>
      <c r="G3556" t="s">
        <v>71</v>
      </c>
      <c r="H3556" t="s">
        <v>136</v>
      </c>
      <c r="I3556" t="s">
        <v>22</v>
      </c>
      <c r="J3556" t="s">
        <v>131</v>
      </c>
      <c r="K3556" t="s">
        <v>13679</v>
      </c>
      <c r="L3556" t="s">
        <v>13680</v>
      </c>
      <c r="M3556">
        <v>2.6</v>
      </c>
      <c r="N3556">
        <v>0</v>
      </c>
      <c r="O3556">
        <v>4</v>
      </c>
      <c r="P3556">
        <v>0</v>
      </c>
      <c r="Q3556">
        <v>0</v>
      </c>
      <c r="R3556">
        <v>0</v>
      </c>
      <c r="S3556">
        <v>10.4</v>
      </c>
      <c r="T3556">
        <v>0</v>
      </c>
      <c r="U3556">
        <v>0</v>
      </c>
    </row>
    <row r="3557" spans="1:21" x14ac:dyDescent="0.25">
      <c r="A3557" t="s">
        <v>13681</v>
      </c>
      <c r="B3557">
        <v>1</v>
      </c>
      <c r="C3557" t="s">
        <v>78</v>
      </c>
      <c r="D3557" t="s">
        <v>82</v>
      </c>
      <c r="E3557" t="s">
        <v>13682</v>
      </c>
      <c r="F3557" t="s">
        <v>2201</v>
      </c>
      <c r="G3557" t="s">
        <v>71</v>
      </c>
      <c r="H3557" t="s">
        <v>136</v>
      </c>
      <c r="I3557" t="s">
        <v>22</v>
      </c>
      <c r="J3557" t="s">
        <v>221</v>
      </c>
      <c r="K3557" t="s">
        <v>13683</v>
      </c>
      <c r="L3557" t="s">
        <v>13684</v>
      </c>
      <c r="M3557">
        <v>2.301111111</v>
      </c>
      <c r="N3557">
        <v>0</v>
      </c>
      <c r="O3557">
        <v>3444</v>
      </c>
      <c r="P3557">
        <v>0</v>
      </c>
      <c r="Q3557">
        <v>19</v>
      </c>
      <c r="R3557">
        <v>0</v>
      </c>
      <c r="S3557">
        <v>7925.0266659999998</v>
      </c>
      <c r="T3557">
        <v>0</v>
      </c>
      <c r="U3557">
        <v>43.721111000000001</v>
      </c>
    </row>
    <row r="3558" spans="1:21" x14ac:dyDescent="0.25">
      <c r="A3558" t="s">
        <v>13685</v>
      </c>
      <c r="B3558">
        <v>1</v>
      </c>
      <c r="C3558" t="s">
        <v>78</v>
      </c>
      <c r="D3558" t="s">
        <v>101</v>
      </c>
      <c r="E3558" t="s">
        <v>13686</v>
      </c>
      <c r="F3558" t="s">
        <v>313</v>
      </c>
      <c r="G3558" t="s">
        <v>71</v>
      </c>
      <c r="H3558" t="s">
        <v>136</v>
      </c>
      <c r="I3558" t="s">
        <v>22</v>
      </c>
      <c r="J3558" t="s">
        <v>131</v>
      </c>
      <c r="K3558" t="s">
        <v>13687</v>
      </c>
      <c r="L3558" t="s">
        <v>13688</v>
      </c>
      <c r="M3558">
        <v>1.586944444</v>
      </c>
      <c r="N3558">
        <v>0</v>
      </c>
      <c r="O3558">
        <v>0</v>
      </c>
      <c r="P3558">
        <v>0</v>
      </c>
      <c r="Q3558">
        <v>51</v>
      </c>
      <c r="R3558">
        <v>0</v>
      </c>
      <c r="S3558">
        <v>0</v>
      </c>
      <c r="T3558">
        <v>0</v>
      </c>
      <c r="U3558">
        <v>80.934167000000002</v>
      </c>
    </row>
    <row r="3559" spans="1:21" x14ac:dyDescent="0.25">
      <c r="A3559" t="s">
        <v>13689</v>
      </c>
      <c r="B3559">
        <v>1</v>
      </c>
      <c r="C3559" t="s">
        <v>78</v>
      </c>
      <c r="D3559" t="s">
        <v>101</v>
      </c>
      <c r="E3559" t="s">
        <v>13690</v>
      </c>
      <c r="F3559" t="s">
        <v>4789</v>
      </c>
      <c r="G3559" t="s">
        <v>76</v>
      </c>
      <c r="H3559" t="s">
        <v>136</v>
      </c>
      <c r="I3559" t="s">
        <v>22</v>
      </c>
      <c r="J3559" t="s">
        <v>131</v>
      </c>
      <c r="K3559" t="s">
        <v>13691</v>
      </c>
      <c r="L3559" t="s">
        <v>13692</v>
      </c>
      <c r="M3559">
        <v>3.1544444440000001</v>
      </c>
      <c r="N3559">
        <v>213</v>
      </c>
      <c r="O3559">
        <v>21430</v>
      </c>
      <c r="P3559">
        <v>203</v>
      </c>
      <c r="Q3559">
        <v>3771</v>
      </c>
      <c r="R3559">
        <v>671.89666699999998</v>
      </c>
      <c r="S3559">
        <v>67599.744435000001</v>
      </c>
      <c r="T3559">
        <v>640.35222199999998</v>
      </c>
      <c r="U3559">
        <v>11895.409997999999</v>
      </c>
    </row>
    <row r="3560" spans="1:21" x14ac:dyDescent="0.25">
      <c r="A3560" t="s">
        <v>13693</v>
      </c>
      <c r="B3560">
        <v>1</v>
      </c>
      <c r="C3560" t="s">
        <v>78</v>
      </c>
      <c r="D3560" t="s">
        <v>101</v>
      </c>
      <c r="E3560" t="s">
        <v>549</v>
      </c>
      <c r="F3560" t="s">
        <v>166</v>
      </c>
      <c r="G3560" t="s">
        <v>72</v>
      </c>
      <c r="H3560" t="s">
        <v>136</v>
      </c>
      <c r="I3560" t="s">
        <v>22</v>
      </c>
      <c r="J3560" t="s">
        <v>131</v>
      </c>
      <c r="K3560" t="s">
        <v>13694</v>
      </c>
      <c r="L3560" t="s">
        <v>13695</v>
      </c>
      <c r="M3560">
        <v>0.58367500000000005</v>
      </c>
      <c r="N3560">
        <v>51</v>
      </c>
      <c r="O3560">
        <v>4649</v>
      </c>
      <c r="P3560">
        <v>77</v>
      </c>
      <c r="Q3560">
        <v>2129</v>
      </c>
      <c r="R3560">
        <v>29.767424999999999</v>
      </c>
      <c r="S3560">
        <v>2713.505075</v>
      </c>
      <c r="T3560">
        <v>44.942974999999997</v>
      </c>
      <c r="U3560">
        <v>1242.6440749999999</v>
      </c>
    </row>
    <row r="3561" spans="1:21" x14ac:dyDescent="0.25">
      <c r="A3561" t="s">
        <v>13696</v>
      </c>
      <c r="B3561">
        <v>1</v>
      </c>
      <c r="C3561" t="s">
        <v>78</v>
      </c>
      <c r="D3561" t="s">
        <v>101</v>
      </c>
      <c r="E3561" t="s">
        <v>13697</v>
      </c>
      <c r="F3561" t="s">
        <v>166</v>
      </c>
      <c r="G3561" t="s">
        <v>72</v>
      </c>
      <c r="H3561" t="s">
        <v>136</v>
      </c>
      <c r="I3561" t="s">
        <v>22</v>
      </c>
      <c r="J3561" t="s">
        <v>131</v>
      </c>
      <c r="K3561" t="s">
        <v>13698</v>
      </c>
      <c r="L3561" t="s">
        <v>13699</v>
      </c>
      <c r="M3561">
        <v>2.1377777770000002</v>
      </c>
      <c r="N3561">
        <v>106</v>
      </c>
      <c r="O3561">
        <v>13732</v>
      </c>
      <c r="P3561">
        <v>20</v>
      </c>
      <c r="Q3561">
        <v>126</v>
      </c>
      <c r="R3561">
        <v>226.604444</v>
      </c>
      <c r="S3561">
        <v>29355.964434000001</v>
      </c>
      <c r="T3561">
        <v>42.755555999999999</v>
      </c>
      <c r="U3561">
        <v>269.36</v>
      </c>
    </row>
    <row r="3562" spans="1:21" x14ac:dyDescent="0.25">
      <c r="A3562" t="s">
        <v>13700</v>
      </c>
      <c r="B3562">
        <v>1</v>
      </c>
      <c r="C3562" t="s">
        <v>78</v>
      </c>
      <c r="D3562" t="s">
        <v>101</v>
      </c>
      <c r="E3562" t="s">
        <v>13690</v>
      </c>
      <c r="F3562" t="s">
        <v>4789</v>
      </c>
      <c r="G3562" t="s">
        <v>76</v>
      </c>
      <c r="H3562" t="s">
        <v>136</v>
      </c>
      <c r="I3562" t="s">
        <v>22</v>
      </c>
      <c r="J3562" t="s">
        <v>131</v>
      </c>
      <c r="K3562" t="s">
        <v>13701</v>
      </c>
      <c r="L3562" t="s">
        <v>13702</v>
      </c>
      <c r="M3562">
        <v>1.907777777</v>
      </c>
      <c r="N3562">
        <v>213</v>
      </c>
      <c r="O3562">
        <v>21430</v>
      </c>
      <c r="P3562">
        <v>203</v>
      </c>
      <c r="Q3562">
        <v>3771</v>
      </c>
      <c r="R3562">
        <v>406.35666700000002</v>
      </c>
      <c r="S3562">
        <v>40883.677760999999</v>
      </c>
      <c r="T3562">
        <v>387.27888899999999</v>
      </c>
      <c r="U3562">
        <v>7194.2299970000004</v>
      </c>
    </row>
    <row r="3563" spans="1:21" x14ac:dyDescent="0.25">
      <c r="A3563" t="s">
        <v>13703</v>
      </c>
      <c r="B3563">
        <v>1</v>
      </c>
      <c r="C3563" t="s">
        <v>78</v>
      </c>
      <c r="D3563" t="s">
        <v>101</v>
      </c>
      <c r="E3563" t="s">
        <v>1158</v>
      </c>
      <c r="F3563" t="s">
        <v>166</v>
      </c>
      <c r="G3563" t="s">
        <v>72</v>
      </c>
      <c r="H3563" t="s">
        <v>136</v>
      </c>
      <c r="I3563" t="s">
        <v>22</v>
      </c>
      <c r="J3563" t="s">
        <v>131</v>
      </c>
      <c r="K3563" t="s">
        <v>13704</v>
      </c>
      <c r="L3563" t="s">
        <v>13705</v>
      </c>
      <c r="M3563">
        <v>0.27944444400000001</v>
      </c>
      <c r="N3563">
        <v>5</v>
      </c>
      <c r="O3563">
        <v>1273</v>
      </c>
      <c r="P3563">
        <v>66</v>
      </c>
      <c r="Q3563">
        <v>1440</v>
      </c>
      <c r="R3563">
        <v>1.397222</v>
      </c>
      <c r="S3563">
        <v>355.732777</v>
      </c>
      <c r="T3563">
        <v>18.443332999999999</v>
      </c>
      <c r="U3563">
        <v>402.39999899999998</v>
      </c>
    </row>
    <row r="3564" spans="1:21" x14ac:dyDescent="0.25">
      <c r="A3564" t="s">
        <v>13706</v>
      </c>
      <c r="B3564">
        <v>1</v>
      </c>
      <c r="C3564" t="s">
        <v>78</v>
      </c>
      <c r="D3564" t="s">
        <v>83</v>
      </c>
      <c r="E3564" t="s">
        <v>13707</v>
      </c>
      <c r="F3564" t="s">
        <v>231</v>
      </c>
      <c r="G3564" t="s">
        <v>71</v>
      </c>
      <c r="H3564" t="s">
        <v>136</v>
      </c>
      <c r="I3564" t="s">
        <v>22</v>
      </c>
      <c r="J3564" t="s">
        <v>131</v>
      </c>
      <c r="K3564" t="s">
        <v>13708</v>
      </c>
      <c r="L3564" t="s">
        <v>13709</v>
      </c>
      <c r="M3564">
        <v>3.875277777</v>
      </c>
      <c r="N3564">
        <v>0</v>
      </c>
      <c r="O3564">
        <v>2</v>
      </c>
      <c r="P3564">
        <v>0</v>
      </c>
      <c r="Q3564">
        <v>0</v>
      </c>
      <c r="R3564">
        <v>0</v>
      </c>
      <c r="S3564">
        <v>7.7505559999999996</v>
      </c>
      <c r="T3564">
        <v>0</v>
      </c>
      <c r="U3564">
        <v>0</v>
      </c>
    </row>
    <row r="3565" spans="1:21" x14ac:dyDescent="0.25">
      <c r="A3565" t="s">
        <v>13710</v>
      </c>
      <c r="B3565">
        <v>1</v>
      </c>
      <c r="C3565" t="s">
        <v>78</v>
      </c>
      <c r="D3565" t="s">
        <v>90</v>
      </c>
      <c r="E3565" t="s">
        <v>13711</v>
      </c>
      <c r="F3565" t="s">
        <v>985</v>
      </c>
      <c r="G3565" t="s">
        <v>71</v>
      </c>
      <c r="H3565" t="s">
        <v>136</v>
      </c>
      <c r="I3565" t="s">
        <v>22</v>
      </c>
      <c r="J3565" t="s">
        <v>131</v>
      </c>
      <c r="K3565" t="s">
        <v>13712</v>
      </c>
      <c r="L3565" t="s">
        <v>13713</v>
      </c>
      <c r="M3565">
        <v>1.987222222</v>
      </c>
      <c r="N3565">
        <v>0</v>
      </c>
      <c r="O3565">
        <v>85</v>
      </c>
      <c r="P3565">
        <v>0</v>
      </c>
      <c r="Q3565">
        <v>12</v>
      </c>
      <c r="R3565">
        <v>0</v>
      </c>
      <c r="S3565">
        <v>168.91388900000001</v>
      </c>
      <c r="T3565">
        <v>0</v>
      </c>
      <c r="U3565">
        <v>23.846667</v>
      </c>
    </row>
    <row r="3566" spans="1:21" x14ac:dyDescent="0.25">
      <c r="A3566" t="s">
        <v>13714</v>
      </c>
      <c r="B3566">
        <v>1</v>
      </c>
      <c r="C3566" t="s">
        <v>78</v>
      </c>
      <c r="D3566" t="s">
        <v>83</v>
      </c>
      <c r="E3566" t="s">
        <v>13715</v>
      </c>
      <c r="F3566" t="s">
        <v>231</v>
      </c>
      <c r="G3566" t="s">
        <v>71</v>
      </c>
      <c r="H3566" t="s">
        <v>136</v>
      </c>
      <c r="I3566" t="s">
        <v>22</v>
      </c>
      <c r="J3566" t="s">
        <v>131</v>
      </c>
      <c r="K3566" t="s">
        <v>13716</v>
      </c>
      <c r="L3566" t="s">
        <v>13717</v>
      </c>
      <c r="M3566">
        <v>2.2075</v>
      </c>
      <c r="N3566">
        <v>0</v>
      </c>
      <c r="O3566">
        <v>1</v>
      </c>
      <c r="P3566">
        <v>0</v>
      </c>
      <c r="Q3566">
        <v>0</v>
      </c>
      <c r="R3566">
        <v>0</v>
      </c>
      <c r="S3566">
        <v>2.2075</v>
      </c>
      <c r="T3566">
        <v>0</v>
      </c>
      <c r="U3566">
        <v>0</v>
      </c>
    </row>
    <row r="3567" spans="1:21" x14ac:dyDescent="0.25">
      <c r="A3567" t="s">
        <v>13718</v>
      </c>
      <c r="B3567">
        <v>1</v>
      </c>
      <c r="C3567" t="s">
        <v>78</v>
      </c>
      <c r="D3567" t="s">
        <v>82</v>
      </c>
      <c r="E3567" t="s">
        <v>13719</v>
      </c>
      <c r="F3567" t="s">
        <v>231</v>
      </c>
      <c r="G3567" t="s">
        <v>71</v>
      </c>
      <c r="H3567" t="s">
        <v>136</v>
      </c>
      <c r="I3567" t="s">
        <v>22</v>
      </c>
      <c r="J3567" t="s">
        <v>131</v>
      </c>
      <c r="K3567" t="s">
        <v>13720</v>
      </c>
      <c r="L3567" t="s">
        <v>13721</v>
      </c>
      <c r="M3567">
        <v>1.5083333329999999</v>
      </c>
      <c r="N3567">
        <v>0</v>
      </c>
      <c r="O3567">
        <v>2</v>
      </c>
      <c r="P3567">
        <v>0</v>
      </c>
      <c r="Q3567">
        <v>0</v>
      </c>
      <c r="R3567">
        <v>0</v>
      </c>
      <c r="S3567">
        <v>3.016667</v>
      </c>
      <c r="T3567">
        <v>0</v>
      </c>
      <c r="U3567">
        <v>0</v>
      </c>
    </row>
    <row r="3568" spans="1:21" x14ac:dyDescent="0.25">
      <c r="A3568" t="s">
        <v>13722</v>
      </c>
      <c r="B3568">
        <v>1</v>
      </c>
      <c r="C3568" t="s">
        <v>78</v>
      </c>
      <c r="D3568" t="s">
        <v>81</v>
      </c>
      <c r="E3568" t="s">
        <v>13723</v>
      </c>
      <c r="F3568" t="s">
        <v>231</v>
      </c>
      <c r="G3568" t="s">
        <v>71</v>
      </c>
      <c r="H3568" t="s">
        <v>136</v>
      </c>
      <c r="I3568" t="s">
        <v>22</v>
      </c>
      <c r="J3568" t="s">
        <v>131</v>
      </c>
      <c r="K3568" t="s">
        <v>13724</v>
      </c>
      <c r="L3568" t="s">
        <v>13725</v>
      </c>
      <c r="M3568">
        <v>5.0086111109999996</v>
      </c>
      <c r="N3568">
        <v>0</v>
      </c>
      <c r="O3568">
        <v>2</v>
      </c>
      <c r="P3568">
        <v>0</v>
      </c>
      <c r="Q3568">
        <v>0</v>
      </c>
      <c r="R3568">
        <v>0</v>
      </c>
      <c r="S3568">
        <v>10.017222</v>
      </c>
      <c r="T3568">
        <v>0</v>
      </c>
      <c r="U3568">
        <v>0</v>
      </c>
    </row>
    <row r="3569" spans="1:21" x14ac:dyDescent="0.25">
      <c r="A3569" t="s">
        <v>13726</v>
      </c>
      <c r="B3569">
        <v>1</v>
      </c>
      <c r="C3569" t="s">
        <v>78</v>
      </c>
      <c r="D3569" t="s">
        <v>83</v>
      </c>
      <c r="E3569" t="s">
        <v>13727</v>
      </c>
      <c r="F3569" t="s">
        <v>296</v>
      </c>
      <c r="G3569" t="s">
        <v>71</v>
      </c>
      <c r="H3569" t="s">
        <v>136</v>
      </c>
      <c r="I3569" t="s">
        <v>22</v>
      </c>
      <c r="J3569" t="s">
        <v>221</v>
      </c>
      <c r="K3569" t="s">
        <v>13728</v>
      </c>
      <c r="L3569" t="s">
        <v>13729</v>
      </c>
      <c r="M3569">
        <v>0.45888888799999999</v>
      </c>
      <c r="N3569">
        <v>2</v>
      </c>
      <c r="O3569">
        <v>640</v>
      </c>
      <c r="P3569">
        <v>0</v>
      </c>
      <c r="Q3569">
        <v>0</v>
      </c>
      <c r="R3569">
        <v>0.91777799999999998</v>
      </c>
      <c r="S3569">
        <v>293.68888800000002</v>
      </c>
      <c r="T3569">
        <v>0</v>
      </c>
      <c r="U3569">
        <v>0</v>
      </c>
    </row>
    <row r="3570" spans="1:21" x14ac:dyDescent="0.25">
      <c r="A3570" t="s">
        <v>13730</v>
      </c>
      <c r="B3570">
        <v>1</v>
      </c>
      <c r="C3570" t="s">
        <v>78</v>
      </c>
      <c r="D3570" t="s">
        <v>83</v>
      </c>
      <c r="E3570" t="s">
        <v>13731</v>
      </c>
      <c r="F3570" t="s">
        <v>166</v>
      </c>
      <c r="G3570" t="s">
        <v>72</v>
      </c>
      <c r="H3570" t="s">
        <v>136</v>
      </c>
      <c r="I3570" t="s">
        <v>22</v>
      </c>
      <c r="J3570" t="s">
        <v>131</v>
      </c>
      <c r="K3570" t="s">
        <v>13732</v>
      </c>
      <c r="L3570" t="s">
        <v>13733</v>
      </c>
      <c r="M3570">
        <v>0.25166666599999998</v>
      </c>
      <c r="N3570">
        <v>0</v>
      </c>
      <c r="O3570">
        <v>1046</v>
      </c>
      <c r="P3570">
        <v>0</v>
      </c>
      <c r="Q3570">
        <v>1</v>
      </c>
      <c r="R3570">
        <v>0</v>
      </c>
      <c r="S3570">
        <v>263.24333300000001</v>
      </c>
      <c r="T3570">
        <v>0</v>
      </c>
      <c r="U3570">
        <v>0.25166699999999997</v>
      </c>
    </row>
    <row r="3571" spans="1:21" x14ac:dyDescent="0.25">
      <c r="A3571" t="s">
        <v>13734</v>
      </c>
      <c r="B3571">
        <v>1</v>
      </c>
      <c r="C3571" t="s">
        <v>78</v>
      </c>
      <c r="D3571" t="s">
        <v>83</v>
      </c>
      <c r="E3571" t="s">
        <v>13735</v>
      </c>
      <c r="F3571" t="s">
        <v>129</v>
      </c>
      <c r="G3571" t="s">
        <v>72</v>
      </c>
      <c r="H3571" t="s">
        <v>136</v>
      </c>
      <c r="I3571" t="s">
        <v>22</v>
      </c>
      <c r="J3571" t="s">
        <v>131</v>
      </c>
      <c r="K3571" t="s">
        <v>13736</v>
      </c>
      <c r="L3571" t="s">
        <v>13737</v>
      </c>
      <c r="M3571">
        <v>0.117222222</v>
      </c>
      <c r="N3571">
        <v>0</v>
      </c>
      <c r="O3571">
        <v>774</v>
      </c>
      <c r="P3571">
        <v>0</v>
      </c>
      <c r="Q3571">
        <v>1</v>
      </c>
      <c r="R3571">
        <v>0</v>
      </c>
      <c r="S3571">
        <v>90.73</v>
      </c>
      <c r="T3571">
        <v>0</v>
      </c>
      <c r="U3571">
        <v>0.11722200000000001</v>
      </c>
    </row>
    <row r="3572" spans="1:21" x14ac:dyDescent="0.25">
      <c r="A3572" t="s">
        <v>13738</v>
      </c>
      <c r="B3572">
        <v>1</v>
      </c>
      <c r="C3572" t="s">
        <v>78</v>
      </c>
      <c r="D3572" t="s">
        <v>95</v>
      </c>
      <c r="E3572" t="s">
        <v>13739</v>
      </c>
      <c r="F3572" t="s">
        <v>231</v>
      </c>
      <c r="G3572" t="s">
        <v>71</v>
      </c>
      <c r="H3572" t="s">
        <v>136</v>
      </c>
      <c r="I3572" t="s">
        <v>22</v>
      </c>
      <c r="J3572" t="s">
        <v>131</v>
      </c>
      <c r="K3572" t="s">
        <v>13740</v>
      </c>
      <c r="L3572" t="s">
        <v>13741</v>
      </c>
      <c r="M3572">
        <v>1.1672222219999999</v>
      </c>
      <c r="N3572">
        <v>0</v>
      </c>
      <c r="O3572">
        <v>1</v>
      </c>
      <c r="P3572">
        <v>0</v>
      </c>
      <c r="Q3572">
        <v>0</v>
      </c>
      <c r="R3572">
        <v>0</v>
      </c>
      <c r="S3572">
        <v>1.167222</v>
      </c>
      <c r="T3572">
        <v>0</v>
      </c>
      <c r="U3572">
        <v>0</v>
      </c>
    </row>
    <row r="3573" spans="1:21" x14ac:dyDescent="0.25">
      <c r="A3573" t="s">
        <v>13742</v>
      </c>
      <c r="B3573">
        <v>1</v>
      </c>
      <c r="C3573" t="s">
        <v>78</v>
      </c>
      <c r="D3573" t="s">
        <v>82</v>
      </c>
      <c r="E3573" t="s">
        <v>13743</v>
      </c>
      <c r="F3573" t="s">
        <v>847</v>
      </c>
      <c r="G3573" t="s">
        <v>71</v>
      </c>
      <c r="H3573" t="s">
        <v>136</v>
      </c>
      <c r="I3573" t="s">
        <v>22</v>
      </c>
      <c r="J3573" t="s">
        <v>131</v>
      </c>
      <c r="K3573" t="s">
        <v>13744</v>
      </c>
      <c r="L3573" t="s">
        <v>13745</v>
      </c>
      <c r="M3573">
        <v>4.943333333</v>
      </c>
      <c r="N3573">
        <v>0</v>
      </c>
      <c r="O3573">
        <v>4</v>
      </c>
      <c r="P3573">
        <v>0</v>
      </c>
      <c r="Q3573">
        <v>0</v>
      </c>
      <c r="R3573">
        <v>0</v>
      </c>
      <c r="S3573">
        <v>19.773333000000001</v>
      </c>
      <c r="T3573">
        <v>0</v>
      </c>
      <c r="U3573">
        <v>0</v>
      </c>
    </row>
    <row r="3574" spans="1:21" x14ac:dyDescent="0.25">
      <c r="A3574" t="s">
        <v>13746</v>
      </c>
      <c r="B3574">
        <v>1</v>
      </c>
      <c r="C3574" t="s">
        <v>78</v>
      </c>
      <c r="D3574" t="s">
        <v>88</v>
      </c>
      <c r="E3574" t="s">
        <v>13747</v>
      </c>
      <c r="F3574" t="s">
        <v>231</v>
      </c>
      <c r="G3574" t="s">
        <v>71</v>
      </c>
      <c r="H3574" t="s">
        <v>136</v>
      </c>
      <c r="I3574" t="s">
        <v>22</v>
      </c>
      <c r="J3574" t="s">
        <v>131</v>
      </c>
      <c r="K3574" t="s">
        <v>13748</v>
      </c>
      <c r="L3574" t="s">
        <v>13749</v>
      </c>
      <c r="M3574">
        <v>1.605</v>
      </c>
      <c r="N3574">
        <v>0</v>
      </c>
      <c r="O3574">
        <v>1</v>
      </c>
      <c r="P3574">
        <v>0</v>
      </c>
      <c r="Q3574">
        <v>0</v>
      </c>
      <c r="R3574">
        <v>0</v>
      </c>
      <c r="S3574">
        <v>1.605</v>
      </c>
      <c r="T3574">
        <v>0</v>
      </c>
      <c r="U3574">
        <v>0</v>
      </c>
    </row>
    <row r="3575" spans="1:21" x14ac:dyDescent="0.25">
      <c r="A3575" t="s">
        <v>13750</v>
      </c>
      <c r="B3575">
        <v>1</v>
      </c>
      <c r="C3575" t="s">
        <v>78</v>
      </c>
      <c r="D3575" t="s">
        <v>82</v>
      </c>
      <c r="E3575" t="s">
        <v>13751</v>
      </c>
      <c r="F3575" t="s">
        <v>129</v>
      </c>
      <c r="G3575" t="s">
        <v>72</v>
      </c>
      <c r="H3575" t="s">
        <v>136</v>
      </c>
      <c r="I3575" t="s">
        <v>22</v>
      </c>
      <c r="J3575" t="s">
        <v>131</v>
      </c>
      <c r="K3575" t="s">
        <v>13752</v>
      </c>
      <c r="L3575" t="s">
        <v>13753</v>
      </c>
      <c r="M3575">
        <v>6.6666665999999999E-2</v>
      </c>
      <c r="N3575">
        <v>1</v>
      </c>
      <c r="O3575">
        <v>0</v>
      </c>
      <c r="P3575">
        <v>0</v>
      </c>
      <c r="Q3575">
        <v>0</v>
      </c>
      <c r="R3575">
        <v>6.6667000000000004E-2</v>
      </c>
      <c r="S3575">
        <v>0</v>
      </c>
      <c r="T3575">
        <v>0</v>
      </c>
      <c r="U3575">
        <v>0</v>
      </c>
    </row>
    <row r="3576" spans="1:21" x14ac:dyDescent="0.25">
      <c r="A3576" t="s">
        <v>13754</v>
      </c>
      <c r="B3576">
        <v>1</v>
      </c>
      <c r="C3576" t="s">
        <v>78</v>
      </c>
      <c r="D3576" t="s">
        <v>94</v>
      </c>
      <c r="E3576" t="s">
        <v>13755</v>
      </c>
      <c r="F3576" t="s">
        <v>231</v>
      </c>
      <c r="G3576" t="s">
        <v>71</v>
      </c>
      <c r="H3576" t="s">
        <v>136</v>
      </c>
      <c r="I3576" t="s">
        <v>22</v>
      </c>
      <c r="J3576" t="s">
        <v>131</v>
      </c>
      <c r="K3576" t="s">
        <v>13756</v>
      </c>
      <c r="L3576" t="s">
        <v>13757</v>
      </c>
      <c r="M3576">
        <v>79.558055554999996</v>
      </c>
      <c r="N3576">
        <v>0</v>
      </c>
      <c r="O3576">
        <v>1</v>
      </c>
      <c r="P3576">
        <v>0</v>
      </c>
      <c r="Q3576">
        <v>0</v>
      </c>
      <c r="R3576">
        <v>0</v>
      </c>
      <c r="S3576">
        <v>79.558055999999993</v>
      </c>
      <c r="T3576">
        <v>0</v>
      </c>
      <c r="U3576">
        <v>0</v>
      </c>
    </row>
    <row r="3577" spans="1:21" x14ac:dyDescent="0.25">
      <c r="A3577" t="s">
        <v>13758</v>
      </c>
      <c r="B3577">
        <v>1</v>
      </c>
      <c r="C3577" t="s">
        <v>78</v>
      </c>
      <c r="D3577" t="s">
        <v>81</v>
      </c>
      <c r="E3577" t="s">
        <v>13759</v>
      </c>
      <c r="F3577" t="s">
        <v>231</v>
      </c>
      <c r="G3577" t="s">
        <v>71</v>
      </c>
      <c r="H3577" t="s">
        <v>136</v>
      </c>
      <c r="I3577" t="s">
        <v>22</v>
      </c>
      <c r="J3577" t="s">
        <v>131</v>
      </c>
      <c r="K3577" t="s">
        <v>13760</v>
      </c>
      <c r="L3577" t="s">
        <v>13761</v>
      </c>
      <c r="M3577">
        <v>1.5825</v>
      </c>
      <c r="N3577">
        <v>0</v>
      </c>
      <c r="O3577">
        <v>2</v>
      </c>
      <c r="P3577">
        <v>0</v>
      </c>
      <c r="Q3577">
        <v>0</v>
      </c>
      <c r="R3577">
        <v>0</v>
      </c>
      <c r="S3577">
        <v>3.165</v>
      </c>
      <c r="T3577">
        <v>0</v>
      </c>
      <c r="U3577">
        <v>0</v>
      </c>
    </row>
    <row r="3578" spans="1:21" x14ac:dyDescent="0.25">
      <c r="A3578" t="s">
        <v>13762</v>
      </c>
      <c r="B3578">
        <v>1</v>
      </c>
      <c r="C3578" t="s">
        <v>78</v>
      </c>
      <c r="D3578" t="s">
        <v>82</v>
      </c>
      <c r="E3578" t="s">
        <v>13763</v>
      </c>
      <c r="F3578" t="s">
        <v>231</v>
      </c>
      <c r="G3578" t="s">
        <v>71</v>
      </c>
      <c r="H3578" t="s">
        <v>136</v>
      </c>
      <c r="I3578" t="s">
        <v>22</v>
      </c>
      <c r="J3578" t="s">
        <v>131</v>
      </c>
      <c r="K3578" t="s">
        <v>13764</v>
      </c>
      <c r="L3578" t="s">
        <v>13765</v>
      </c>
      <c r="M3578">
        <v>1.2308333330000001</v>
      </c>
      <c r="N3578">
        <v>0</v>
      </c>
      <c r="O3578">
        <v>3</v>
      </c>
      <c r="P3578">
        <v>0</v>
      </c>
      <c r="Q3578">
        <v>0</v>
      </c>
      <c r="R3578">
        <v>0</v>
      </c>
      <c r="S3578">
        <v>3.6924999999999999</v>
      </c>
      <c r="T3578">
        <v>0</v>
      </c>
      <c r="U3578">
        <v>0</v>
      </c>
    </row>
    <row r="3579" spans="1:21" x14ac:dyDescent="0.25">
      <c r="A3579" t="s">
        <v>13766</v>
      </c>
      <c r="B3579">
        <v>1</v>
      </c>
      <c r="C3579" t="s">
        <v>78</v>
      </c>
      <c r="D3579" t="s">
        <v>82</v>
      </c>
      <c r="E3579" t="s">
        <v>13767</v>
      </c>
      <c r="F3579" t="s">
        <v>231</v>
      </c>
      <c r="G3579" t="s">
        <v>71</v>
      </c>
      <c r="H3579" t="s">
        <v>136</v>
      </c>
      <c r="I3579" t="s">
        <v>22</v>
      </c>
      <c r="J3579" t="s">
        <v>131</v>
      </c>
      <c r="K3579" t="s">
        <v>13768</v>
      </c>
      <c r="L3579" t="s">
        <v>13769</v>
      </c>
      <c r="M3579">
        <v>2.4702777770000002</v>
      </c>
      <c r="N3579">
        <v>0</v>
      </c>
      <c r="O3579">
        <v>3</v>
      </c>
      <c r="P3579">
        <v>0</v>
      </c>
      <c r="Q3579">
        <v>0</v>
      </c>
      <c r="R3579">
        <v>0</v>
      </c>
      <c r="S3579">
        <v>7.4108330000000002</v>
      </c>
      <c r="T3579">
        <v>0</v>
      </c>
      <c r="U3579">
        <v>0</v>
      </c>
    </row>
    <row r="3580" spans="1:21" x14ac:dyDescent="0.25">
      <c r="A3580" t="s">
        <v>13770</v>
      </c>
      <c r="B3580">
        <v>1</v>
      </c>
      <c r="C3580" t="s">
        <v>78</v>
      </c>
      <c r="D3580" t="s">
        <v>82</v>
      </c>
      <c r="E3580" t="s">
        <v>8898</v>
      </c>
      <c r="F3580" t="s">
        <v>2201</v>
      </c>
      <c r="G3580" t="s">
        <v>71</v>
      </c>
      <c r="H3580" t="s">
        <v>136</v>
      </c>
      <c r="I3580" t="s">
        <v>22</v>
      </c>
      <c r="J3580" t="s">
        <v>221</v>
      </c>
      <c r="K3580" t="s">
        <v>13771</v>
      </c>
      <c r="L3580" t="s">
        <v>13772</v>
      </c>
      <c r="M3580">
        <v>1.5613675</v>
      </c>
      <c r="N3580">
        <v>0</v>
      </c>
      <c r="O3580">
        <v>284</v>
      </c>
      <c r="P3580">
        <v>0</v>
      </c>
      <c r="Q3580">
        <v>0</v>
      </c>
      <c r="R3580">
        <v>0</v>
      </c>
      <c r="S3580">
        <v>443.42836999999997</v>
      </c>
      <c r="T3580">
        <v>0</v>
      </c>
      <c r="U3580">
        <v>0</v>
      </c>
    </row>
    <row r="3581" spans="1:21" x14ac:dyDescent="0.25">
      <c r="A3581" t="s">
        <v>13773</v>
      </c>
      <c r="B3581">
        <v>1</v>
      </c>
      <c r="C3581" t="s">
        <v>78</v>
      </c>
      <c r="D3581" t="s">
        <v>82</v>
      </c>
      <c r="E3581" t="s">
        <v>13774</v>
      </c>
      <c r="F3581" t="s">
        <v>2201</v>
      </c>
      <c r="G3581" t="s">
        <v>71</v>
      </c>
      <c r="H3581" t="s">
        <v>136</v>
      </c>
      <c r="I3581" t="s">
        <v>22</v>
      </c>
      <c r="J3581" t="s">
        <v>221</v>
      </c>
      <c r="K3581" t="s">
        <v>13775</v>
      </c>
      <c r="L3581" t="s">
        <v>13776</v>
      </c>
      <c r="M3581">
        <v>1.835</v>
      </c>
      <c r="N3581">
        <v>0</v>
      </c>
      <c r="O3581">
        <v>126</v>
      </c>
      <c r="P3581">
        <v>0</v>
      </c>
      <c r="Q3581">
        <v>0</v>
      </c>
      <c r="R3581">
        <v>0</v>
      </c>
      <c r="S3581">
        <v>231.21</v>
      </c>
      <c r="T3581">
        <v>0</v>
      </c>
      <c r="U3581">
        <v>0</v>
      </c>
    </row>
    <row r="3582" spans="1:21" x14ac:dyDescent="0.25">
      <c r="A3582" t="s">
        <v>13777</v>
      </c>
      <c r="B3582">
        <v>1</v>
      </c>
      <c r="C3582" t="s">
        <v>78</v>
      </c>
      <c r="D3582" t="s">
        <v>82</v>
      </c>
      <c r="E3582" t="s">
        <v>13778</v>
      </c>
      <c r="F3582" t="s">
        <v>231</v>
      </c>
      <c r="G3582" t="s">
        <v>71</v>
      </c>
      <c r="H3582" t="s">
        <v>136</v>
      </c>
      <c r="I3582" t="s">
        <v>22</v>
      </c>
      <c r="J3582" t="s">
        <v>131</v>
      </c>
      <c r="K3582" t="s">
        <v>13779</v>
      </c>
      <c r="L3582" t="s">
        <v>13780</v>
      </c>
      <c r="M3582">
        <v>0.56694444399999999</v>
      </c>
      <c r="N3582">
        <v>0</v>
      </c>
      <c r="O3582">
        <v>5</v>
      </c>
      <c r="P3582">
        <v>0</v>
      </c>
      <c r="Q3582">
        <v>0</v>
      </c>
      <c r="R3582">
        <v>0</v>
      </c>
      <c r="S3582">
        <v>2.8347220000000002</v>
      </c>
      <c r="T3582">
        <v>0</v>
      </c>
      <c r="U3582">
        <v>0</v>
      </c>
    </row>
    <row r="3583" spans="1:21" x14ac:dyDescent="0.25">
      <c r="A3583" t="s">
        <v>13781</v>
      </c>
      <c r="B3583">
        <v>1</v>
      </c>
      <c r="C3583" t="s">
        <v>78</v>
      </c>
      <c r="D3583" t="s">
        <v>82</v>
      </c>
      <c r="E3583" t="s">
        <v>13782</v>
      </c>
      <c r="F3583" t="s">
        <v>231</v>
      </c>
      <c r="G3583" t="s">
        <v>71</v>
      </c>
      <c r="H3583" t="s">
        <v>136</v>
      </c>
      <c r="I3583" t="s">
        <v>22</v>
      </c>
      <c r="J3583" t="s">
        <v>131</v>
      </c>
      <c r="K3583" t="s">
        <v>13783</v>
      </c>
      <c r="L3583" t="s">
        <v>13784</v>
      </c>
      <c r="M3583">
        <v>1.048333333</v>
      </c>
      <c r="N3583">
        <v>0</v>
      </c>
      <c r="O3583">
        <v>3</v>
      </c>
      <c r="P3583">
        <v>0</v>
      </c>
      <c r="Q3583">
        <v>0</v>
      </c>
      <c r="R3583">
        <v>0</v>
      </c>
      <c r="S3583">
        <v>3.145</v>
      </c>
      <c r="T3583">
        <v>0</v>
      </c>
      <c r="U3583">
        <v>0</v>
      </c>
    </row>
    <row r="3584" spans="1:21" x14ac:dyDescent="0.25">
      <c r="A3584" t="s">
        <v>13785</v>
      </c>
      <c r="B3584">
        <v>1</v>
      </c>
      <c r="C3584" t="s">
        <v>78</v>
      </c>
      <c r="D3584" t="s">
        <v>86</v>
      </c>
      <c r="E3584" t="s">
        <v>13786</v>
      </c>
      <c r="F3584" t="s">
        <v>296</v>
      </c>
      <c r="G3584" t="s">
        <v>71</v>
      </c>
      <c r="H3584" t="s">
        <v>136</v>
      </c>
      <c r="I3584" t="s">
        <v>22</v>
      </c>
      <c r="J3584" t="s">
        <v>221</v>
      </c>
      <c r="K3584" t="s">
        <v>13787</v>
      </c>
      <c r="L3584" t="s">
        <v>13788</v>
      </c>
      <c r="M3584">
        <v>2.088333333</v>
      </c>
      <c r="N3584">
        <v>0</v>
      </c>
      <c r="O3584">
        <v>129</v>
      </c>
      <c r="P3584">
        <v>0</v>
      </c>
      <c r="Q3584">
        <v>0</v>
      </c>
      <c r="R3584">
        <v>0</v>
      </c>
      <c r="S3584">
        <v>269.39499999999998</v>
      </c>
      <c r="T3584">
        <v>0</v>
      </c>
      <c r="U3584">
        <v>0</v>
      </c>
    </row>
    <row r="3585" spans="1:21" x14ac:dyDescent="0.25">
      <c r="A3585" t="s">
        <v>13789</v>
      </c>
      <c r="B3585">
        <v>1</v>
      </c>
      <c r="C3585" t="s">
        <v>78</v>
      </c>
      <c r="D3585" t="s">
        <v>88</v>
      </c>
      <c r="E3585" t="s">
        <v>13790</v>
      </c>
      <c r="F3585" t="s">
        <v>231</v>
      </c>
      <c r="G3585" t="s">
        <v>71</v>
      </c>
      <c r="H3585" t="s">
        <v>136</v>
      </c>
      <c r="I3585" t="s">
        <v>22</v>
      </c>
      <c r="J3585" t="s">
        <v>131</v>
      </c>
      <c r="K3585" t="s">
        <v>13791</v>
      </c>
      <c r="L3585" t="s">
        <v>13792</v>
      </c>
      <c r="M3585">
        <v>2.5677777769999999</v>
      </c>
      <c r="N3585">
        <v>0</v>
      </c>
      <c r="O3585">
        <v>1</v>
      </c>
      <c r="P3585">
        <v>0</v>
      </c>
      <c r="Q3585">
        <v>0</v>
      </c>
      <c r="R3585">
        <v>0</v>
      </c>
      <c r="S3585">
        <v>2.5677780000000001</v>
      </c>
      <c r="T3585">
        <v>0</v>
      </c>
      <c r="U3585">
        <v>0</v>
      </c>
    </row>
    <row r="3586" spans="1:21" x14ac:dyDescent="0.25">
      <c r="A3586" t="s">
        <v>13793</v>
      </c>
      <c r="B3586">
        <v>1</v>
      </c>
      <c r="C3586" t="s">
        <v>78</v>
      </c>
      <c r="D3586" t="s">
        <v>88</v>
      </c>
      <c r="E3586" t="s">
        <v>13794</v>
      </c>
      <c r="F3586" t="s">
        <v>231</v>
      </c>
      <c r="G3586" t="s">
        <v>71</v>
      </c>
      <c r="H3586" t="s">
        <v>136</v>
      </c>
      <c r="I3586" t="s">
        <v>22</v>
      </c>
      <c r="J3586" t="s">
        <v>131</v>
      </c>
      <c r="K3586" t="s">
        <v>13795</v>
      </c>
      <c r="L3586" t="s">
        <v>13796</v>
      </c>
      <c r="M3586">
        <v>7.7350000000000003</v>
      </c>
      <c r="N3586">
        <v>0</v>
      </c>
      <c r="O3586">
        <v>2</v>
      </c>
      <c r="P3586">
        <v>0</v>
      </c>
      <c r="Q3586">
        <v>0</v>
      </c>
      <c r="R3586">
        <v>0</v>
      </c>
      <c r="S3586">
        <v>15.47</v>
      </c>
      <c r="T3586">
        <v>0</v>
      </c>
      <c r="U3586">
        <v>0</v>
      </c>
    </row>
    <row r="3587" spans="1:21" x14ac:dyDescent="0.25">
      <c r="A3587" t="s">
        <v>13797</v>
      </c>
      <c r="B3587">
        <v>1</v>
      </c>
      <c r="C3587" t="s">
        <v>78</v>
      </c>
      <c r="D3587" t="s">
        <v>80</v>
      </c>
      <c r="E3587" t="s">
        <v>13798</v>
      </c>
      <c r="F3587" t="s">
        <v>231</v>
      </c>
      <c r="G3587" t="s">
        <v>71</v>
      </c>
      <c r="H3587" t="s">
        <v>136</v>
      </c>
      <c r="I3587" t="s">
        <v>22</v>
      </c>
      <c r="J3587" t="s">
        <v>131</v>
      </c>
      <c r="K3587" t="s">
        <v>13799</v>
      </c>
      <c r="L3587" t="s">
        <v>13800</v>
      </c>
      <c r="M3587">
        <v>1.2469444439999999</v>
      </c>
      <c r="N3587">
        <v>0</v>
      </c>
      <c r="O3587">
        <v>1</v>
      </c>
      <c r="P3587">
        <v>0</v>
      </c>
      <c r="Q3587">
        <v>0</v>
      </c>
      <c r="R3587">
        <v>0</v>
      </c>
      <c r="S3587">
        <v>1.2469440000000001</v>
      </c>
      <c r="T3587">
        <v>0</v>
      </c>
      <c r="U3587">
        <v>0</v>
      </c>
    </row>
    <row r="3588" spans="1:21" x14ac:dyDescent="0.25">
      <c r="A3588" t="s">
        <v>13801</v>
      </c>
      <c r="B3588">
        <v>1</v>
      </c>
      <c r="C3588" t="s">
        <v>79</v>
      </c>
      <c r="D3588" t="s">
        <v>124</v>
      </c>
      <c r="E3588" t="s">
        <v>13802</v>
      </c>
      <c r="F3588" t="s">
        <v>416</v>
      </c>
      <c r="G3588" t="s">
        <v>71</v>
      </c>
      <c r="H3588" t="s">
        <v>136</v>
      </c>
      <c r="I3588" t="s">
        <v>22</v>
      </c>
      <c r="J3588" t="s">
        <v>131</v>
      </c>
      <c r="K3588" t="s">
        <v>13803</v>
      </c>
      <c r="L3588" t="s">
        <v>13804</v>
      </c>
      <c r="M3588">
        <v>1.9783333329999999</v>
      </c>
      <c r="N3588">
        <v>0</v>
      </c>
      <c r="O3588">
        <v>254</v>
      </c>
      <c r="P3588">
        <v>0</v>
      </c>
      <c r="Q3588">
        <v>0</v>
      </c>
      <c r="R3588">
        <v>0</v>
      </c>
      <c r="S3588">
        <v>502.496667</v>
      </c>
      <c r="T3588">
        <v>0</v>
      </c>
      <c r="U3588">
        <v>0</v>
      </c>
    </row>
    <row r="3589" spans="1:21" x14ac:dyDescent="0.25">
      <c r="A3589" t="s">
        <v>13805</v>
      </c>
      <c r="B3589">
        <v>1</v>
      </c>
      <c r="C3589" t="s">
        <v>78</v>
      </c>
      <c r="D3589" t="s">
        <v>82</v>
      </c>
      <c r="E3589" t="s">
        <v>13806</v>
      </c>
      <c r="F3589" t="s">
        <v>231</v>
      </c>
      <c r="G3589" t="s">
        <v>71</v>
      </c>
      <c r="H3589" t="s">
        <v>136</v>
      </c>
      <c r="I3589" t="s">
        <v>22</v>
      </c>
      <c r="J3589" t="s">
        <v>131</v>
      </c>
      <c r="K3589" t="s">
        <v>13807</v>
      </c>
      <c r="L3589" t="s">
        <v>13808</v>
      </c>
      <c r="M3589">
        <v>17.017499999999998</v>
      </c>
      <c r="N3589">
        <v>0</v>
      </c>
      <c r="O3589">
        <v>3</v>
      </c>
      <c r="P3589">
        <v>0</v>
      </c>
      <c r="Q3589">
        <v>0</v>
      </c>
      <c r="R3589">
        <v>0</v>
      </c>
      <c r="S3589">
        <v>51.052500000000002</v>
      </c>
      <c r="T3589">
        <v>0</v>
      </c>
      <c r="U3589">
        <v>0</v>
      </c>
    </row>
    <row r="3590" spans="1:21" x14ac:dyDescent="0.25">
      <c r="A3590" t="s">
        <v>13809</v>
      </c>
      <c r="B3590">
        <v>1</v>
      </c>
      <c r="C3590" t="s">
        <v>78</v>
      </c>
      <c r="D3590" t="s">
        <v>97</v>
      </c>
      <c r="E3590" t="s">
        <v>13810</v>
      </c>
      <c r="F3590" t="s">
        <v>934</v>
      </c>
      <c r="G3590" t="s">
        <v>71</v>
      </c>
      <c r="H3590" t="s">
        <v>136</v>
      </c>
      <c r="I3590" t="s">
        <v>22</v>
      </c>
      <c r="J3590" t="s">
        <v>131</v>
      </c>
      <c r="K3590" t="s">
        <v>13811</v>
      </c>
      <c r="L3590" t="s">
        <v>13812</v>
      </c>
      <c r="M3590">
        <v>1.167777777</v>
      </c>
      <c r="N3590">
        <v>0</v>
      </c>
      <c r="O3590">
        <v>2</v>
      </c>
      <c r="P3590">
        <v>0</v>
      </c>
      <c r="Q3590">
        <v>0</v>
      </c>
      <c r="R3590">
        <v>0</v>
      </c>
      <c r="S3590">
        <v>2.335556</v>
      </c>
      <c r="T3590">
        <v>0</v>
      </c>
      <c r="U3590">
        <v>0</v>
      </c>
    </row>
    <row r="3591" spans="1:21" x14ac:dyDescent="0.25">
      <c r="A3591" t="s">
        <v>13813</v>
      </c>
      <c r="B3591">
        <v>1</v>
      </c>
      <c r="C3591" t="s">
        <v>78</v>
      </c>
      <c r="D3591" t="s">
        <v>80</v>
      </c>
      <c r="E3591" t="s">
        <v>13814</v>
      </c>
      <c r="F3591" t="s">
        <v>231</v>
      </c>
      <c r="G3591" t="s">
        <v>71</v>
      </c>
      <c r="H3591" t="s">
        <v>136</v>
      </c>
      <c r="I3591" t="s">
        <v>22</v>
      </c>
      <c r="J3591" t="s">
        <v>131</v>
      </c>
      <c r="K3591" t="s">
        <v>13815</v>
      </c>
      <c r="L3591" t="s">
        <v>13816</v>
      </c>
      <c r="M3591">
        <v>0.83</v>
      </c>
      <c r="N3591">
        <v>0</v>
      </c>
      <c r="O3591">
        <v>6</v>
      </c>
      <c r="P3591">
        <v>0</v>
      </c>
      <c r="Q3591">
        <v>0</v>
      </c>
      <c r="R3591">
        <v>0</v>
      </c>
      <c r="S3591">
        <v>4.9800000000000004</v>
      </c>
      <c r="T3591">
        <v>0</v>
      </c>
      <c r="U3591">
        <v>0</v>
      </c>
    </row>
    <row r="3592" spans="1:21" x14ac:dyDescent="0.25">
      <c r="A3592" t="s">
        <v>13817</v>
      </c>
      <c r="B3592">
        <v>1</v>
      </c>
      <c r="C3592" t="s">
        <v>78</v>
      </c>
      <c r="D3592" t="s">
        <v>98</v>
      </c>
      <c r="E3592" t="s">
        <v>13818</v>
      </c>
      <c r="F3592" t="s">
        <v>231</v>
      </c>
      <c r="G3592" t="s">
        <v>71</v>
      </c>
      <c r="H3592" t="s">
        <v>136</v>
      </c>
      <c r="I3592" t="s">
        <v>22</v>
      </c>
      <c r="J3592" t="s">
        <v>131</v>
      </c>
      <c r="K3592" t="s">
        <v>13819</v>
      </c>
      <c r="L3592" t="s">
        <v>13820</v>
      </c>
      <c r="M3592">
        <v>1.5261111110000001</v>
      </c>
      <c r="N3592">
        <v>0</v>
      </c>
      <c r="O3592">
        <v>1</v>
      </c>
      <c r="P3592">
        <v>0</v>
      </c>
      <c r="Q3592">
        <v>0</v>
      </c>
      <c r="R3592">
        <v>0</v>
      </c>
      <c r="S3592">
        <v>1.526111</v>
      </c>
      <c r="T3592">
        <v>0</v>
      </c>
      <c r="U3592">
        <v>0</v>
      </c>
    </row>
    <row r="3593" spans="1:21" x14ac:dyDescent="0.25">
      <c r="A3593" t="s">
        <v>13821</v>
      </c>
      <c r="B3593">
        <v>1</v>
      </c>
      <c r="C3593" t="s">
        <v>78</v>
      </c>
      <c r="D3593" t="s">
        <v>97</v>
      </c>
      <c r="E3593" t="s">
        <v>13822</v>
      </c>
      <c r="F3593" t="s">
        <v>231</v>
      </c>
      <c r="G3593" t="s">
        <v>71</v>
      </c>
      <c r="H3593" t="s">
        <v>136</v>
      </c>
      <c r="I3593" t="s">
        <v>22</v>
      </c>
      <c r="J3593" t="s">
        <v>131</v>
      </c>
      <c r="K3593" t="s">
        <v>13823</v>
      </c>
      <c r="L3593" t="s">
        <v>13824</v>
      </c>
      <c r="M3593">
        <v>6.4958333330000002</v>
      </c>
      <c r="N3593">
        <v>0</v>
      </c>
      <c r="O3593">
        <v>1</v>
      </c>
      <c r="P3593">
        <v>0</v>
      </c>
      <c r="Q3593">
        <v>0</v>
      </c>
      <c r="R3593">
        <v>0</v>
      </c>
      <c r="S3593">
        <v>6.4958330000000002</v>
      </c>
      <c r="T3593">
        <v>0</v>
      </c>
      <c r="U3593">
        <v>0</v>
      </c>
    </row>
    <row r="3594" spans="1:21" x14ac:dyDescent="0.25">
      <c r="A3594" t="s">
        <v>13825</v>
      </c>
      <c r="B3594">
        <v>1</v>
      </c>
      <c r="C3594" t="s">
        <v>78</v>
      </c>
      <c r="D3594" t="s">
        <v>97</v>
      </c>
      <c r="E3594" t="s">
        <v>13826</v>
      </c>
      <c r="F3594" t="s">
        <v>231</v>
      </c>
      <c r="G3594" t="s">
        <v>71</v>
      </c>
      <c r="H3594" t="s">
        <v>136</v>
      </c>
      <c r="I3594" t="s">
        <v>22</v>
      </c>
      <c r="J3594" t="s">
        <v>131</v>
      </c>
      <c r="K3594" t="s">
        <v>13827</v>
      </c>
      <c r="L3594" t="s">
        <v>13828</v>
      </c>
      <c r="M3594">
        <v>1.525833333</v>
      </c>
      <c r="N3594">
        <v>0</v>
      </c>
      <c r="O3594">
        <v>1</v>
      </c>
      <c r="P3594">
        <v>0</v>
      </c>
      <c r="Q3594">
        <v>0</v>
      </c>
      <c r="R3594">
        <v>0</v>
      </c>
      <c r="S3594">
        <v>1.525833</v>
      </c>
      <c r="T3594">
        <v>0</v>
      </c>
      <c r="U3594">
        <v>0</v>
      </c>
    </row>
    <row r="3595" spans="1:21" x14ac:dyDescent="0.25">
      <c r="A3595" t="s">
        <v>13829</v>
      </c>
      <c r="B3595">
        <v>1</v>
      </c>
      <c r="C3595" t="s">
        <v>78</v>
      </c>
      <c r="D3595" t="s">
        <v>86</v>
      </c>
      <c r="E3595" t="s">
        <v>13830</v>
      </c>
      <c r="F3595" t="s">
        <v>847</v>
      </c>
      <c r="G3595" t="s">
        <v>71</v>
      </c>
      <c r="H3595" t="s">
        <v>136</v>
      </c>
      <c r="I3595" t="s">
        <v>22</v>
      </c>
      <c r="J3595" t="s">
        <v>131</v>
      </c>
      <c r="K3595" t="s">
        <v>13831</v>
      </c>
      <c r="L3595" t="s">
        <v>13832</v>
      </c>
      <c r="M3595">
        <v>8.0466666660000001</v>
      </c>
      <c r="N3595">
        <v>0</v>
      </c>
      <c r="O3595">
        <v>3</v>
      </c>
      <c r="P3595">
        <v>0</v>
      </c>
      <c r="Q3595">
        <v>0</v>
      </c>
      <c r="R3595">
        <v>0</v>
      </c>
      <c r="S3595">
        <v>24.14</v>
      </c>
      <c r="T3595">
        <v>0</v>
      </c>
      <c r="U3595">
        <v>0</v>
      </c>
    </row>
    <row r="3596" spans="1:21" x14ac:dyDescent="0.25">
      <c r="A3596" t="s">
        <v>13833</v>
      </c>
      <c r="B3596">
        <v>1</v>
      </c>
      <c r="C3596" t="s">
        <v>78</v>
      </c>
      <c r="D3596" t="s">
        <v>82</v>
      </c>
      <c r="E3596" t="s">
        <v>13834</v>
      </c>
      <c r="F3596" t="s">
        <v>847</v>
      </c>
      <c r="G3596" t="s">
        <v>71</v>
      </c>
      <c r="H3596" t="s">
        <v>136</v>
      </c>
      <c r="I3596" t="s">
        <v>22</v>
      </c>
      <c r="J3596" t="s">
        <v>131</v>
      </c>
      <c r="K3596" t="s">
        <v>13835</v>
      </c>
      <c r="L3596" t="s">
        <v>13836</v>
      </c>
      <c r="M3596">
        <v>11.635277777000001</v>
      </c>
      <c r="N3596">
        <v>0</v>
      </c>
      <c r="O3596">
        <v>3</v>
      </c>
      <c r="P3596">
        <v>0</v>
      </c>
      <c r="Q3596">
        <v>0</v>
      </c>
      <c r="R3596">
        <v>0</v>
      </c>
      <c r="S3596">
        <v>34.905833000000001</v>
      </c>
      <c r="T3596">
        <v>0</v>
      </c>
      <c r="U3596">
        <v>0</v>
      </c>
    </row>
    <row r="3597" spans="1:21" x14ac:dyDescent="0.25">
      <c r="A3597" t="s">
        <v>13837</v>
      </c>
      <c r="B3597">
        <v>1</v>
      </c>
      <c r="C3597" t="s">
        <v>78</v>
      </c>
      <c r="D3597" t="s">
        <v>82</v>
      </c>
      <c r="E3597" t="s">
        <v>13838</v>
      </c>
      <c r="F3597" t="s">
        <v>231</v>
      </c>
      <c r="G3597" t="s">
        <v>71</v>
      </c>
      <c r="H3597" t="s">
        <v>136</v>
      </c>
      <c r="I3597" t="s">
        <v>22</v>
      </c>
      <c r="J3597" t="s">
        <v>131</v>
      </c>
      <c r="K3597" t="s">
        <v>13839</v>
      </c>
      <c r="L3597" t="s">
        <v>13840</v>
      </c>
      <c r="M3597">
        <v>4.738611111</v>
      </c>
      <c r="N3597">
        <v>0</v>
      </c>
      <c r="O3597">
        <v>3</v>
      </c>
      <c r="P3597">
        <v>0</v>
      </c>
      <c r="Q3597">
        <v>0</v>
      </c>
      <c r="R3597">
        <v>0</v>
      </c>
      <c r="S3597">
        <v>14.215833</v>
      </c>
      <c r="T3597">
        <v>0</v>
      </c>
      <c r="U3597">
        <v>0</v>
      </c>
    </row>
    <row r="3598" spans="1:21" x14ac:dyDescent="0.25">
      <c r="A3598" t="s">
        <v>13841</v>
      </c>
      <c r="B3598">
        <v>1</v>
      </c>
      <c r="C3598" t="s">
        <v>78</v>
      </c>
      <c r="D3598" t="s">
        <v>82</v>
      </c>
      <c r="E3598" t="s">
        <v>13842</v>
      </c>
      <c r="F3598" t="s">
        <v>231</v>
      </c>
      <c r="G3598" t="s">
        <v>71</v>
      </c>
      <c r="H3598" t="s">
        <v>136</v>
      </c>
      <c r="I3598" t="s">
        <v>22</v>
      </c>
      <c r="J3598" t="s">
        <v>131</v>
      </c>
      <c r="K3598" t="s">
        <v>13843</v>
      </c>
      <c r="L3598" t="s">
        <v>13844</v>
      </c>
      <c r="M3598">
        <v>0.38138888799999998</v>
      </c>
      <c r="N3598">
        <v>0</v>
      </c>
      <c r="O3598">
        <v>3</v>
      </c>
      <c r="P3598">
        <v>0</v>
      </c>
      <c r="Q3598">
        <v>0</v>
      </c>
      <c r="R3598">
        <v>0</v>
      </c>
      <c r="S3598">
        <v>1.1441669999999999</v>
      </c>
      <c r="T3598">
        <v>0</v>
      </c>
      <c r="U3598">
        <v>0</v>
      </c>
    </row>
    <row r="3599" spans="1:21" x14ac:dyDescent="0.25">
      <c r="A3599" t="s">
        <v>13845</v>
      </c>
      <c r="B3599">
        <v>1</v>
      </c>
      <c r="C3599" t="s">
        <v>78</v>
      </c>
      <c r="D3599" t="s">
        <v>88</v>
      </c>
      <c r="E3599" t="s">
        <v>13846</v>
      </c>
      <c r="F3599" t="s">
        <v>231</v>
      </c>
      <c r="G3599" t="s">
        <v>71</v>
      </c>
      <c r="H3599" t="s">
        <v>136</v>
      </c>
      <c r="I3599" t="s">
        <v>22</v>
      </c>
      <c r="J3599" t="s">
        <v>131</v>
      </c>
      <c r="K3599" t="s">
        <v>13847</v>
      </c>
      <c r="L3599" t="s">
        <v>13848</v>
      </c>
      <c r="M3599">
        <v>4.2261111109999998</v>
      </c>
      <c r="N3599">
        <v>0</v>
      </c>
      <c r="O3599">
        <v>26</v>
      </c>
      <c r="P3599">
        <v>0</v>
      </c>
      <c r="Q3599">
        <v>0</v>
      </c>
      <c r="R3599">
        <v>0</v>
      </c>
      <c r="S3599">
        <v>109.878889</v>
      </c>
      <c r="T3599">
        <v>0</v>
      </c>
      <c r="U3599">
        <v>0</v>
      </c>
    </row>
    <row r="3600" spans="1:21" x14ac:dyDescent="0.25">
      <c r="A3600" t="s">
        <v>13849</v>
      </c>
      <c r="B3600">
        <v>1</v>
      </c>
      <c r="C3600" t="s">
        <v>78</v>
      </c>
      <c r="D3600" t="s">
        <v>90</v>
      </c>
      <c r="E3600" t="s">
        <v>13850</v>
      </c>
      <c r="F3600" t="s">
        <v>934</v>
      </c>
      <c r="G3600" t="s">
        <v>71</v>
      </c>
      <c r="H3600" t="s">
        <v>136</v>
      </c>
      <c r="I3600" t="s">
        <v>22</v>
      </c>
      <c r="J3600" t="s">
        <v>131</v>
      </c>
      <c r="K3600" t="s">
        <v>13851</v>
      </c>
      <c r="L3600" t="s">
        <v>13852</v>
      </c>
      <c r="M3600">
        <v>5.4622222220000003</v>
      </c>
      <c r="N3600">
        <v>0</v>
      </c>
      <c r="O3600">
        <v>4</v>
      </c>
      <c r="P3600">
        <v>0</v>
      </c>
      <c r="Q3600">
        <v>0</v>
      </c>
      <c r="R3600">
        <v>0</v>
      </c>
      <c r="S3600">
        <v>21.848889</v>
      </c>
      <c r="T3600">
        <v>0</v>
      </c>
      <c r="U3600">
        <v>0</v>
      </c>
    </row>
    <row r="3601" spans="1:21" x14ac:dyDescent="0.25">
      <c r="A3601" t="s">
        <v>13853</v>
      </c>
      <c r="B3601">
        <v>1</v>
      </c>
      <c r="C3601" t="s">
        <v>78</v>
      </c>
      <c r="D3601" t="s">
        <v>101</v>
      </c>
      <c r="E3601" t="s">
        <v>13697</v>
      </c>
      <c r="F3601" t="s">
        <v>166</v>
      </c>
      <c r="G3601" t="s">
        <v>76</v>
      </c>
      <c r="H3601" t="s">
        <v>136</v>
      </c>
      <c r="I3601" t="s">
        <v>22</v>
      </c>
      <c r="J3601" t="s">
        <v>131</v>
      </c>
      <c r="K3601" t="s">
        <v>13854</v>
      </c>
      <c r="L3601" t="s">
        <v>13855</v>
      </c>
      <c r="M3601">
        <v>1.0694444439999999</v>
      </c>
      <c r="N3601">
        <v>106</v>
      </c>
      <c r="O3601">
        <v>13732</v>
      </c>
      <c r="P3601">
        <v>20</v>
      </c>
      <c r="Q3601">
        <v>126</v>
      </c>
      <c r="R3601">
        <v>113.36111099999999</v>
      </c>
      <c r="S3601">
        <v>14685.611105</v>
      </c>
      <c r="T3601">
        <v>21.388888999999999</v>
      </c>
      <c r="U3601">
        <v>134.75</v>
      </c>
    </row>
    <row r="3602" spans="1:21" x14ac:dyDescent="0.25">
      <c r="A3602" t="s">
        <v>13856</v>
      </c>
      <c r="B3602">
        <v>1</v>
      </c>
      <c r="C3602" t="s">
        <v>78</v>
      </c>
      <c r="D3602" t="s">
        <v>101</v>
      </c>
      <c r="E3602" t="s">
        <v>13857</v>
      </c>
      <c r="F3602" t="s">
        <v>166</v>
      </c>
      <c r="G3602" t="s">
        <v>76</v>
      </c>
      <c r="H3602" t="s">
        <v>136</v>
      </c>
      <c r="I3602" t="s">
        <v>22</v>
      </c>
      <c r="J3602" t="s">
        <v>131</v>
      </c>
      <c r="K3602" t="s">
        <v>13858</v>
      </c>
      <c r="L3602" t="s">
        <v>13859</v>
      </c>
      <c r="M3602">
        <v>1.0194444439999999</v>
      </c>
      <c r="N3602">
        <v>39</v>
      </c>
      <c r="O3602">
        <v>1766</v>
      </c>
      <c r="P3602">
        <v>4</v>
      </c>
      <c r="Q3602">
        <v>48</v>
      </c>
      <c r="R3602">
        <v>39.758333</v>
      </c>
      <c r="S3602">
        <v>1800.338888</v>
      </c>
      <c r="T3602">
        <v>4.0777780000000003</v>
      </c>
      <c r="U3602">
        <v>48.933332999999998</v>
      </c>
    </row>
    <row r="3603" spans="1:21" x14ac:dyDescent="0.25">
      <c r="A3603" t="s">
        <v>13860</v>
      </c>
      <c r="B3603">
        <v>1</v>
      </c>
      <c r="C3603" t="s">
        <v>78</v>
      </c>
      <c r="D3603" t="s">
        <v>101</v>
      </c>
      <c r="E3603" t="s">
        <v>13861</v>
      </c>
      <c r="F3603" t="s">
        <v>166</v>
      </c>
      <c r="G3603" t="s">
        <v>72</v>
      </c>
      <c r="H3603" t="s">
        <v>136</v>
      </c>
      <c r="I3603" t="s">
        <v>22</v>
      </c>
      <c r="J3603" t="s">
        <v>131</v>
      </c>
      <c r="K3603" t="s">
        <v>13862</v>
      </c>
      <c r="L3603" t="s">
        <v>13863</v>
      </c>
      <c r="M3603">
        <v>0.51387305500000002</v>
      </c>
      <c r="N3603">
        <v>0</v>
      </c>
      <c r="O3603">
        <v>0</v>
      </c>
      <c r="P3603">
        <v>3</v>
      </c>
      <c r="Q3603">
        <v>0</v>
      </c>
      <c r="R3603">
        <v>0</v>
      </c>
      <c r="S3603">
        <v>0</v>
      </c>
      <c r="T3603">
        <v>1.5416190000000001</v>
      </c>
      <c r="U3603">
        <v>0</v>
      </c>
    </row>
    <row r="3604" spans="1:21" x14ac:dyDescent="0.25">
      <c r="A3604" t="s">
        <v>13864</v>
      </c>
      <c r="B3604">
        <v>1</v>
      </c>
      <c r="C3604" t="s">
        <v>78</v>
      </c>
      <c r="D3604" t="s">
        <v>101</v>
      </c>
      <c r="E3604" t="s">
        <v>13861</v>
      </c>
      <c r="F3604" t="s">
        <v>166</v>
      </c>
      <c r="G3604" t="s">
        <v>72</v>
      </c>
      <c r="H3604" t="s">
        <v>136</v>
      </c>
      <c r="I3604" t="s">
        <v>22</v>
      </c>
      <c r="J3604" t="s">
        <v>131</v>
      </c>
      <c r="K3604" t="s">
        <v>13865</v>
      </c>
      <c r="L3604" t="s">
        <v>13866</v>
      </c>
      <c r="M3604">
        <v>0.39027777699999999</v>
      </c>
      <c r="N3604">
        <v>0</v>
      </c>
      <c r="O3604">
        <v>0</v>
      </c>
      <c r="P3604">
        <v>3</v>
      </c>
      <c r="Q3604">
        <v>0</v>
      </c>
      <c r="R3604">
        <v>0</v>
      </c>
      <c r="S3604">
        <v>0</v>
      </c>
      <c r="T3604">
        <v>1.170833</v>
      </c>
      <c r="U3604">
        <v>0</v>
      </c>
    </row>
    <row r="3605" spans="1:21" x14ac:dyDescent="0.25">
      <c r="A3605" t="s">
        <v>13867</v>
      </c>
      <c r="B3605">
        <v>1</v>
      </c>
      <c r="C3605" t="s">
        <v>78</v>
      </c>
      <c r="D3605" t="s">
        <v>101</v>
      </c>
      <c r="E3605" t="s">
        <v>13868</v>
      </c>
      <c r="F3605" t="s">
        <v>296</v>
      </c>
      <c r="G3605" t="s">
        <v>72</v>
      </c>
      <c r="H3605" t="s">
        <v>136</v>
      </c>
      <c r="I3605" t="s">
        <v>22</v>
      </c>
      <c r="J3605" t="s">
        <v>221</v>
      </c>
      <c r="K3605" t="s">
        <v>13869</v>
      </c>
      <c r="L3605" t="s">
        <v>13870</v>
      </c>
      <c r="M3605">
        <v>1.616402777</v>
      </c>
      <c r="N3605">
        <v>43</v>
      </c>
      <c r="O3605">
        <v>74</v>
      </c>
      <c r="P3605">
        <v>10</v>
      </c>
      <c r="Q3605">
        <v>10</v>
      </c>
      <c r="R3605">
        <v>69.505319</v>
      </c>
      <c r="S3605">
        <v>119.613805</v>
      </c>
      <c r="T3605">
        <v>16.164027999999998</v>
      </c>
      <c r="U3605">
        <v>16.164027999999998</v>
      </c>
    </row>
    <row r="3606" spans="1:21" x14ac:dyDescent="0.25">
      <c r="A3606" t="s">
        <v>13871</v>
      </c>
      <c r="B3606">
        <v>1</v>
      </c>
      <c r="C3606" t="s">
        <v>78</v>
      </c>
      <c r="D3606" t="s">
        <v>101</v>
      </c>
      <c r="E3606" t="s">
        <v>538</v>
      </c>
      <c r="F3606" t="s">
        <v>166</v>
      </c>
      <c r="G3606" t="s">
        <v>72</v>
      </c>
      <c r="H3606" t="s">
        <v>136</v>
      </c>
      <c r="I3606" t="s">
        <v>22</v>
      </c>
      <c r="J3606" t="s">
        <v>131</v>
      </c>
      <c r="K3606" t="s">
        <v>13872</v>
      </c>
      <c r="L3606" t="s">
        <v>13873</v>
      </c>
      <c r="M3606">
        <v>0.96722222199999996</v>
      </c>
      <c r="N3606">
        <v>0</v>
      </c>
      <c r="O3606">
        <v>0</v>
      </c>
      <c r="P3606">
        <v>16</v>
      </c>
      <c r="Q3606">
        <v>25</v>
      </c>
      <c r="R3606">
        <v>0</v>
      </c>
      <c r="S3606">
        <v>0</v>
      </c>
      <c r="T3606">
        <v>15.475555999999999</v>
      </c>
      <c r="U3606">
        <v>24.180555999999999</v>
      </c>
    </row>
    <row r="3607" spans="1:21" x14ac:dyDescent="0.25">
      <c r="A3607" t="s">
        <v>13874</v>
      </c>
      <c r="B3607">
        <v>1</v>
      </c>
      <c r="C3607" t="s">
        <v>78</v>
      </c>
      <c r="D3607" t="s">
        <v>85</v>
      </c>
      <c r="E3607" t="s">
        <v>13875</v>
      </c>
      <c r="F3607" t="s">
        <v>2201</v>
      </c>
      <c r="G3607" t="s">
        <v>71</v>
      </c>
      <c r="H3607" t="s">
        <v>136</v>
      </c>
      <c r="I3607" t="s">
        <v>22</v>
      </c>
      <c r="J3607" t="s">
        <v>221</v>
      </c>
      <c r="K3607" t="s">
        <v>13876</v>
      </c>
      <c r="L3607" t="s">
        <v>13877</v>
      </c>
      <c r="M3607">
        <v>1.5419444440000001</v>
      </c>
      <c r="N3607">
        <v>0</v>
      </c>
      <c r="O3607">
        <v>8</v>
      </c>
      <c r="P3607">
        <v>0</v>
      </c>
      <c r="Q3607">
        <v>0</v>
      </c>
      <c r="R3607">
        <v>0</v>
      </c>
      <c r="S3607">
        <v>12.335556</v>
      </c>
      <c r="T3607">
        <v>0</v>
      </c>
      <c r="U3607">
        <v>0</v>
      </c>
    </row>
    <row r="3608" spans="1:21" x14ac:dyDescent="0.25">
      <c r="A3608" t="s">
        <v>13878</v>
      </c>
      <c r="B3608">
        <v>1</v>
      </c>
      <c r="C3608" t="s">
        <v>78</v>
      </c>
      <c r="D3608" t="s">
        <v>80</v>
      </c>
      <c r="E3608" t="s">
        <v>13879</v>
      </c>
      <c r="F3608" t="s">
        <v>313</v>
      </c>
      <c r="G3608" t="s">
        <v>71</v>
      </c>
      <c r="H3608" t="s">
        <v>136</v>
      </c>
      <c r="I3608" t="s">
        <v>22</v>
      </c>
      <c r="J3608" t="s">
        <v>131</v>
      </c>
      <c r="K3608" t="s">
        <v>13880</v>
      </c>
      <c r="L3608" t="s">
        <v>13881</v>
      </c>
      <c r="M3608">
        <v>1.018888888</v>
      </c>
      <c r="N3608">
        <v>0</v>
      </c>
      <c r="O3608">
        <v>81</v>
      </c>
      <c r="P3608">
        <v>0</v>
      </c>
      <c r="Q3608">
        <v>0</v>
      </c>
      <c r="R3608">
        <v>0</v>
      </c>
      <c r="S3608">
        <v>82.53</v>
      </c>
      <c r="T3608">
        <v>0</v>
      </c>
      <c r="U3608">
        <v>0</v>
      </c>
    </row>
    <row r="3609" spans="1:21" x14ac:dyDescent="0.25">
      <c r="A3609" t="s">
        <v>13882</v>
      </c>
      <c r="B3609">
        <v>1</v>
      </c>
      <c r="C3609" t="s">
        <v>79</v>
      </c>
      <c r="D3609" t="s">
        <v>116</v>
      </c>
      <c r="E3609" t="s">
        <v>13883</v>
      </c>
      <c r="F3609" t="s">
        <v>892</v>
      </c>
      <c r="G3609" t="s">
        <v>71</v>
      </c>
      <c r="H3609" t="s">
        <v>136</v>
      </c>
      <c r="I3609" t="s">
        <v>22</v>
      </c>
      <c r="J3609" t="s">
        <v>131</v>
      </c>
      <c r="K3609" t="s">
        <v>13884</v>
      </c>
      <c r="L3609" t="s">
        <v>13885</v>
      </c>
      <c r="M3609">
        <v>0.79361111100000004</v>
      </c>
      <c r="N3609">
        <v>0</v>
      </c>
      <c r="O3609">
        <v>496</v>
      </c>
      <c r="P3609">
        <v>0</v>
      </c>
      <c r="Q3609">
        <v>2</v>
      </c>
      <c r="R3609">
        <v>0</v>
      </c>
      <c r="S3609">
        <v>393.63111099999998</v>
      </c>
      <c r="T3609">
        <v>0</v>
      </c>
      <c r="U3609">
        <v>1.5872219999999999</v>
      </c>
    </row>
    <row r="3610" spans="1:21" x14ac:dyDescent="0.25">
      <c r="A3610" t="s">
        <v>13886</v>
      </c>
      <c r="B3610">
        <v>1</v>
      </c>
      <c r="C3610" t="s">
        <v>79</v>
      </c>
      <c r="D3610" t="s">
        <v>116</v>
      </c>
      <c r="E3610" t="s">
        <v>13887</v>
      </c>
      <c r="F3610" t="s">
        <v>367</v>
      </c>
      <c r="G3610" t="s">
        <v>72</v>
      </c>
      <c r="H3610" t="s">
        <v>136</v>
      </c>
      <c r="I3610" t="s">
        <v>22</v>
      </c>
      <c r="J3610" t="s">
        <v>131</v>
      </c>
      <c r="K3610" t="s">
        <v>13888</v>
      </c>
      <c r="L3610" t="s">
        <v>13889</v>
      </c>
      <c r="M3610">
        <v>1.1491666659999999</v>
      </c>
      <c r="N3610">
        <v>10</v>
      </c>
      <c r="O3610">
        <v>0</v>
      </c>
      <c r="P3610">
        <v>5</v>
      </c>
      <c r="Q3610">
        <v>0</v>
      </c>
      <c r="R3610">
        <v>11.491667</v>
      </c>
      <c r="S3610">
        <v>0</v>
      </c>
      <c r="T3610">
        <v>5.7458330000000002</v>
      </c>
      <c r="U3610">
        <v>0</v>
      </c>
    </row>
    <row r="3611" spans="1:21" x14ac:dyDescent="0.25">
      <c r="A3611" t="s">
        <v>13890</v>
      </c>
      <c r="B3611">
        <v>1</v>
      </c>
      <c r="C3611" t="s">
        <v>79</v>
      </c>
      <c r="D3611" t="s">
        <v>116</v>
      </c>
      <c r="E3611" t="s">
        <v>13891</v>
      </c>
      <c r="F3611" t="s">
        <v>313</v>
      </c>
      <c r="G3611" t="s">
        <v>71</v>
      </c>
      <c r="H3611" t="s">
        <v>136</v>
      </c>
      <c r="I3611" t="s">
        <v>22</v>
      </c>
      <c r="J3611" t="s">
        <v>131</v>
      </c>
      <c r="K3611" t="s">
        <v>13892</v>
      </c>
      <c r="L3611" t="s">
        <v>13893</v>
      </c>
      <c r="M3611">
        <v>1.3325</v>
      </c>
      <c r="N3611">
        <v>0</v>
      </c>
      <c r="O3611">
        <v>38</v>
      </c>
      <c r="P3611">
        <v>0</v>
      </c>
      <c r="Q3611">
        <v>0</v>
      </c>
      <c r="R3611">
        <v>0</v>
      </c>
      <c r="S3611">
        <v>50.634999999999998</v>
      </c>
      <c r="T3611">
        <v>0</v>
      </c>
      <c r="U3611">
        <v>0</v>
      </c>
    </row>
    <row r="3612" spans="1:21" x14ac:dyDescent="0.25">
      <c r="A3612" t="s">
        <v>13894</v>
      </c>
      <c r="B3612">
        <v>1</v>
      </c>
      <c r="C3612" t="s">
        <v>79</v>
      </c>
      <c r="D3612" t="s">
        <v>116</v>
      </c>
      <c r="E3612" t="s">
        <v>13895</v>
      </c>
      <c r="F3612" t="s">
        <v>166</v>
      </c>
      <c r="G3612" t="s">
        <v>72</v>
      </c>
      <c r="H3612" t="s">
        <v>136</v>
      </c>
      <c r="I3612" t="s">
        <v>22</v>
      </c>
      <c r="J3612" t="s">
        <v>131</v>
      </c>
      <c r="K3612" t="s">
        <v>13896</v>
      </c>
      <c r="L3612" t="s">
        <v>13897</v>
      </c>
      <c r="M3612">
        <v>0.17522944400000001</v>
      </c>
      <c r="N3612">
        <v>9</v>
      </c>
      <c r="O3612">
        <v>6173</v>
      </c>
      <c r="P3612">
        <v>555</v>
      </c>
      <c r="Q3612">
        <v>1857</v>
      </c>
      <c r="R3612">
        <v>1.5770649999999999</v>
      </c>
      <c r="S3612">
        <v>1081.691358</v>
      </c>
      <c r="T3612">
        <v>97.252341000000001</v>
      </c>
      <c r="U3612">
        <v>325.40107799999998</v>
      </c>
    </row>
    <row r="3613" spans="1:21" x14ac:dyDescent="0.25">
      <c r="A3613" t="s">
        <v>13898</v>
      </c>
      <c r="B3613">
        <v>1</v>
      </c>
      <c r="C3613" t="s">
        <v>78</v>
      </c>
      <c r="D3613" t="s">
        <v>80</v>
      </c>
      <c r="E3613" t="s">
        <v>13899</v>
      </c>
      <c r="F3613" t="s">
        <v>231</v>
      </c>
      <c r="G3613" t="s">
        <v>71</v>
      </c>
      <c r="H3613" t="s">
        <v>136</v>
      </c>
      <c r="I3613" t="s">
        <v>22</v>
      </c>
      <c r="J3613" t="s">
        <v>131</v>
      </c>
      <c r="K3613" t="s">
        <v>13900</v>
      </c>
      <c r="L3613" t="s">
        <v>13901</v>
      </c>
      <c r="M3613">
        <v>1.160555555</v>
      </c>
      <c r="N3613">
        <v>0</v>
      </c>
      <c r="O3613">
        <v>2</v>
      </c>
      <c r="P3613">
        <v>0</v>
      </c>
      <c r="Q3613">
        <v>0</v>
      </c>
      <c r="R3613">
        <v>0</v>
      </c>
      <c r="S3613">
        <v>2.3211110000000001</v>
      </c>
      <c r="T3613">
        <v>0</v>
      </c>
      <c r="U3613">
        <v>0</v>
      </c>
    </row>
    <row r="3614" spans="1:21" x14ac:dyDescent="0.25">
      <c r="A3614" t="s">
        <v>13902</v>
      </c>
      <c r="B3614">
        <v>1</v>
      </c>
      <c r="C3614" t="s">
        <v>79</v>
      </c>
      <c r="D3614" t="s">
        <v>119</v>
      </c>
      <c r="E3614" t="s">
        <v>13903</v>
      </c>
      <c r="F3614" t="s">
        <v>785</v>
      </c>
      <c r="G3614" t="s">
        <v>71</v>
      </c>
      <c r="H3614" t="s">
        <v>136</v>
      </c>
      <c r="I3614" t="s">
        <v>22</v>
      </c>
      <c r="J3614" t="s">
        <v>131</v>
      </c>
      <c r="K3614" t="s">
        <v>13904</v>
      </c>
      <c r="L3614" t="s">
        <v>13905</v>
      </c>
      <c r="M3614">
        <v>1.093611111</v>
      </c>
      <c r="N3614">
        <v>0</v>
      </c>
      <c r="O3614">
        <v>447</v>
      </c>
      <c r="P3614">
        <v>0</v>
      </c>
      <c r="Q3614">
        <v>0</v>
      </c>
      <c r="R3614">
        <v>0</v>
      </c>
      <c r="S3614">
        <v>488.84416700000003</v>
      </c>
      <c r="T3614">
        <v>0</v>
      </c>
      <c r="U3614">
        <v>0</v>
      </c>
    </row>
    <row r="3615" spans="1:21" x14ac:dyDescent="0.25">
      <c r="A3615" t="s">
        <v>13906</v>
      </c>
      <c r="B3615">
        <v>1</v>
      </c>
      <c r="C3615" t="s">
        <v>78</v>
      </c>
      <c r="D3615" t="s">
        <v>89</v>
      </c>
      <c r="E3615" t="s">
        <v>13907</v>
      </c>
      <c r="F3615" t="s">
        <v>231</v>
      </c>
      <c r="G3615" t="s">
        <v>71</v>
      </c>
      <c r="H3615" t="s">
        <v>136</v>
      </c>
      <c r="I3615" t="s">
        <v>22</v>
      </c>
      <c r="J3615" t="s">
        <v>131</v>
      </c>
      <c r="K3615" t="s">
        <v>13908</v>
      </c>
      <c r="L3615" t="s">
        <v>13909</v>
      </c>
      <c r="M3615">
        <v>1.291111111</v>
      </c>
      <c r="N3615">
        <v>0</v>
      </c>
      <c r="O3615">
        <v>1</v>
      </c>
      <c r="P3615">
        <v>0</v>
      </c>
      <c r="Q3615">
        <v>0</v>
      </c>
      <c r="R3615">
        <v>0</v>
      </c>
      <c r="S3615">
        <v>1.2911109999999999</v>
      </c>
      <c r="T3615">
        <v>0</v>
      </c>
      <c r="U3615">
        <v>0</v>
      </c>
    </row>
    <row r="3616" spans="1:21" x14ac:dyDescent="0.25">
      <c r="A3616" t="s">
        <v>13910</v>
      </c>
      <c r="B3616">
        <v>1</v>
      </c>
      <c r="C3616" t="s">
        <v>79</v>
      </c>
      <c r="D3616" t="s">
        <v>119</v>
      </c>
      <c r="E3616" t="s">
        <v>13911</v>
      </c>
      <c r="F3616" t="s">
        <v>313</v>
      </c>
      <c r="G3616" t="s">
        <v>71</v>
      </c>
      <c r="H3616" t="s">
        <v>136</v>
      </c>
      <c r="I3616" t="s">
        <v>22</v>
      </c>
      <c r="J3616" t="s">
        <v>131</v>
      </c>
      <c r="K3616" t="s">
        <v>13912</v>
      </c>
      <c r="L3616" t="s">
        <v>13913</v>
      </c>
      <c r="M3616">
        <v>1.0758333330000001</v>
      </c>
      <c r="N3616">
        <v>0</v>
      </c>
      <c r="O3616">
        <v>91</v>
      </c>
      <c r="P3616">
        <v>0</v>
      </c>
      <c r="Q3616">
        <v>15</v>
      </c>
      <c r="R3616">
        <v>0</v>
      </c>
      <c r="S3616">
        <v>97.900833000000006</v>
      </c>
      <c r="T3616">
        <v>0</v>
      </c>
      <c r="U3616">
        <v>16.137499999999999</v>
      </c>
    </row>
    <row r="3617" spans="1:21" x14ac:dyDescent="0.25">
      <c r="A3617" t="s">
        <v>13914</v>
      </c>
      <c r="B3617">
        <v>1</v>
      </c>
      <c r="C3617" t="s">
        <v>78</v>
      </c>
      <c r="D3617" t="s">
        <v>94</v>
      </c>
      <c r="E3617" t="s">
        <v>13915</v>
      </c>
      <c r="F3617" t="s">
        <v>231</v>
      </c>
      <c r="G3617" t="s">
        <v>71</v>
      </c>
      <c r="H3617" t="s">
        <v>136</v>
      </c>
      <c r="I3617" t="s">
        <v>22</v>
      </c>
      <c r="J3617" t="s">
        <v>131</v>
      </c>
      <c r="K3617" t="s">
        <v>13916</v>
      </c>
      <c r="L3617" t="s">
        <v>13917</v>
      </c>
      <c r="M3617">
        <v>6.8038888880000004</v>
      </c>
      <c r="N3617">
        <v>0</v>
      </c>
      <c r="O3617">
        <v>1</v>
      </c>
      <c r="P3617">
        <v>0</v>
      </c>
      <c r="Q3617">
        <v>0</v>
      </c>
      <c r="R3617">
        <v>0</v>
      </c>
      <c r="S3617">
        <v>6.8038889999999999</v>
      </c>
      <c r="T3617">
        <v>0</v>
      </c>
      <c r="U3617">
        <v>0</v>
      </c>
    </row>
    <row r="3618" spans="1:21" x14ac:dyDescent="0.25">
      <c r="A3618" t="s">
        <v>13918</v>
      </c>
      <c r="B3618">
        <v>1</v>
      </c>
      <c r="C3618" t="s">
        <v>78</v>
      </c>
      <c r="D3618" t="s">
        <v>82</v>
      </c>
      <c r="E3618" t="s">
        <v>4369</v>
      </c>
      <c r="F3618" t="s">
        <v>921</v>
      </c>
      <c r="G3618" t="s">
        <v>71</v>
      </c>
      <c r="H3618" t="s">
        <v>136</v>
      </c>
      <c r="I3618" t="s">
        <v>22</v>
      </c>
      <c r="J3618" t="s">
        <v>131</v>
      </c>
      <c r="K3618" t="s">
        <v>13919</v>
      </c>
      <c r="L3618" t="s">
        <v>13920</v>
      </c>
      <c r="M3618">
        <v>1.122777777</v>
      </c>
      <c r="N3618">
        <v>0</v>
      </c>
      <c r="O3618">
        <v>375</v>
      </c>
      <c r="P3618">
        <v>0</v>
      </c>
      <c r="Q3618">
        <v>0</v>
      </c>
      <c r="R3618">
        <v>0</v>
      </c>
      <c r="S3618">
        <v>421.04166600000002</v>
      </c>
      <c r="T3618">
        <v>0</v>
      </c>
      <c r="U3618">
        <v>0</v>
      </c>
    </row>
    <row r="3619" spans="1:21" x14ac:dyDescent="0.25">
      <c r="A3619" t="s">
        <v>13921</v>
      </c>
      <c r="B3619">
        <v>1</v>
      </c>
      <c r="C3619" t="s">
        <v>78</v>
      </c>
      <c r="D3619" t="s">
        <v>125</v>
      </c>
      <c r="E3619" t="s">
        <v>13922</v>
      </c>
      <c r="F3619" t="s">
        <v>129</v>
      </c>
      <c r="G3619" t="s">
        <v>72</v>
      </c>
      <c r="H3619" t="s">
        <v>136</v>
      </c>
      <c r="I3619" t="s">
        <v>22</v>
      </c>
      <c r="J3619" t="s">
        <v>131</v>
      </c>
      <c r="K3619" t="s">
        <v>13923</v>
      </c>
      <c r="L3619" t="s">
        <v>13924</v>
      </c>
      <c r="M3619">
        <v>0.13555555499999999</v>
      </c>
      <c r="N3619">
        <v>4</v>
      </c>
      <c r="O3619">
        <v>591</v>
      </c>
      <c r="P3619">
        <v>0</v>
      </c>
      <c r="Q3619">
        <v>0</v>
      </c>
      <c r="R3619">
        <v>0.54222199999999998</v>
      </c>
      <c r="S3619">
        <v>80.113332999999997</v>
      </c>
      <c r="T3619">
        <v>0</v>
      </c>
      <c r="U3619">
        <v>0</v>
      </c>
    </row>
    <row r="3620" spans="1:21" x14ac:dyDescent="0.25">
      <c r="A3620" t="s">
        <v>13925</v>
      </c>
      <c r="B3620">
        <v>1</v>
      </c>
      <c r="C3620" t="s">
        <v>78</v>
      </c>
      <c r="D3620" t="s">
        <v>125</v>
      </c>
      <c r="E3620" t="s">
        <v>13926</v>
      </c>
      <c r="F3620" t="s">
        <v>247</v>
      </c>
      <c r="G3620" t="s">
        <v>71</v>
      </c>
      <c r="H3620" t="s">
        <v>136</v>
      </c>
      <c r="I3620" t="s">
        <v>22</v>
      </c>
      <c r="J3620" t="s">
        <v>221</v>
      </c>
      <c r="K3620" t="s">
        <v>13927</v>
      </c>
      <c r="L3620" t="s">
        <v>13928</v>
      </c>
      <c r="M3620">
        <v>8.1166666660000004</v>
      </c>
      <c r="N3620">
        <v>0</v>
      </c>
      <c r="O3620">
        <v>53</v>
      </c>
      <c r="P3620">
        <v>0</v>
      </c>
      <c r="Q3620">
        <v>0</v>
      </c>
      <c r="R3620">
        <v>0</v>
      </c>
      <c r="S3620">
        <v>430.183333</v>
      </c>
      <c r="T3620">
        <v>0</v>
      </c>
      <c r="U3620">
        <v>0</v>
      </c>
    </row>
    <row r="3621" spans="1:21" x14ac:dyDescent="0.25">
      <c r="A3621" t="s">
        <v>13929</v>
      </c>
      <c r="B3621">
        <v>1</v>
      </c>
      <c r="C3621" t="s">
        <v>78</v>
      </c>
      <c r="D3621" t="s">
        <v>125</v>
      </c>
      <c r="E3621" t="s">
        <v>13930</v>
      </c>
      <c r="F3621" t="s">
        <v>247</v>
      </c>
      <c r="G3621" t="s">
        <v>71</v>
      </c>
      <c r="H3621" t="s">
        <v>136</v>
      </c>
      <c r="I3621" t="s">
        <v>22</v>
      </c>
      <c r="J3621" t="s">
        <v>221</v>
      </c>
      <c r="K3621" t="s">
        <v>13931</v>
      </c>
      <c r="L3621" t="s">
        <v>13928</v>
      </c>
      <c r="M3621">
        <v>8.0833333330000006</v>
      </c>
      <c r="N3621">
        <v>0</v>
      </c>
      <c r="O3621">
        <v>192</v>
      </c>
      <c r="P3621">
        <v>0</v>
      </c>
      <c r="Q3621">
        <v>0</v>
      </c>
      <c r="R3621">
        <v>0</v>
      </c>
      <c r="S3621">
        <v>1552</v>
      </c>
      <c r="T3621">
        <v>0</v>
      </c>
      <c r="U3621">
        <v>0</v>
      </c>
    </row>
    <row r="3622" spans="1:21" x14ac:dyDescent="0.25">
      <c r="A3622" t="s">
        <v>13932</v>
      </c>
      <c r="B3622">
        <v>1</v>
      </c>
      <c r="C3622" t="s">
        <v>78</v>
      </c>
      <c r="D3622" t="s">
        <v>125</v>
      </c>
      <c r="E3622" t="s">
        <v>13933</v>
      </c>
      <c r="F3622" t="s">
        <v>247</v>
      </c>
      <c r="G3622" t="s">
        <v>71</v>
      </c>
      <c r="H3622" t="s">
        <v>136</v>
      </c>
      <c r="I3622" t="s">
        <v>22</v>
      </c>
      <c r="J3622" t="s">
        <v>221</v>
      </c>
      <c r="K3622" t="s">
        <v>13934</v>
      </c>
      <c r="L3622" t="s">
        <v>13935</v>
      </c>
      <c r="M3622">
        <v>8.9562397219999994</v>
      </c>
      <c r="N3622">
        <v>0</v>
      </c>
      <c r="O3622">
        <v>740</v>
      </c>
      <c r="P3622">
        <v>0</v>
      </c>
      <c r="Q3622">
        <v>0</v>
      </c>
      <c r="R3622">
        <v>0</v>
      </c>
      <c r="S3622">
        <v>6627.6173939999999</v>
      </c>
      <c r="T3622">
        <v>0</v>
      </c>
      <c r="U3622">
        <v>0</v>
      </c>
    </row>
    <row r="3623" spans="1:21" x14ac:dyDescent="0.25">
      <c r="A3623" t="s">
        <v>13936</v>
      </c>
      <c r="B3623">
        <v>1</v>
      </c>
      <c r="C3623" t="s">
        <v>78</v>
      </c>
      <c r="D3623" t="s">
        <v>95</v>
      </c>
      <c r="E3623" t="s">
        <v>13937</v>
      </c>
      <c r="F3623" t="s">
        <v>231</v>
      </c>
      <c r="G3623" t="s">
        <v>71</v>
      </c>
      <c r="H3623" t="s">
        <v>136</v>
      </c>
      <c r="I3623" t="s">
        <v>22</v>
      </c>
      <c r="J3623" t="s">
        <v>131</v>
      </c>
      <c r="K3623" t="s">
        <v>13938</v>
      </c>
      <c r="L3623" t="s">
        <v>13939</v>
      </c>
      <c r="M3623">
        <v>1.4072222219999999</v>
      </c>
      <c r="N3623">
        <v>0</v>
      </c>
      <c r="O3623">
        <v>2</v>
      </c>
      <c r="P3623">
        <v>0</v>
      </c>
      <c r="Q3623">
        <v>0</v>
      </c>
      <c r="R3623">
        <v>0</v>
      </c>
      <c r="S3623">
        <v>2.8144439999999999</v>
      </c>
      <c r="T3623">
        <v>0</v>
      </c>
      <c r="U3623">
        <v>0</v>
      </c>
    </row>
    <row r="3624" spans="1:21" x14ac:dyDescent="0.25">
      <c r="A3624" t="s">
        <v>13940</v>
      </c>
      <c r="B3624">
        <v>1</v>
      </c>
      <c r="C3624" t="s">
        <v>78</v>
      </c>
      <c r="D3624" t="s">
        <v>125</v>
      </c>
      <c r="E3624" t="s">
        <v>13941</v>
      </c>
      <c r="F3624" t="s">
        <v>780</v>
      </c>
      <c r="G3624" t="s">
        <v>71</v>
      </c>
      <c r="H3624" t="s">
        <v>136</v>
      </c>
      <c r="I3624" t="s">
        <v>22</v>
      </c>
      <c r="J3624" t="s">
        <v>131</v>
      </c>
      <c r="K3624" t="s">
        <v>13942</v>
      </c>
      <c r="L3624" t="s">
        <v>13943</v>
      </c>
      <c r="M3624">
        <v>1.1017972220000001</v>
      </c>
      <c r="N3624">
        <v>0</v>
      </c>
      <c r="O3624">
        <v>606</v>
      </c>
      <c r="P3624">
        <v>0</v>
      </c>
      <c r="Q3624">
        <v>0</v>
      </c>
      <c r="R3624">
        <v>0</v>
      </c>
      <c r="S3624">
        <v>667.68911700000001</v>
      </c>
      <c r="T3624">
        <v>0</v>
      </c>
      <c r="U3624">
        <v>0</v>
      </c>
    </row>
    <row r="3625" spans="1:21" x14ac:dyDescent="0.25">
      <c r="A3625" t="s">
        <v>13944</v>
      </c>
      <c r="B3625">
        <v>1</v>
      </c>
      <c r="C3625" t="s">
        <v>78</v>
      </c>
      <c r="D3625" t="s">
        <v>94</v>
      </c>
      <c r="E3625" t="s">
        <v>13945</v>
      </c>
      <c r="F3625" t="s">
        <v>892</v>
      </c>
      <c r="G3625" t="s">
        <v>71</v>
      </c>
      <c r="H3625" t="s">
        <v>136</v>
      </c>
      <c r="I3625" t="s">
        <v>22</v>
      </c>
      <c r="J3625" t="s">
        <v>131</v>
      </c>
      <c r="K3625" t="s">
        <v>13946</v>
      </c>
      <c r="L3625" t="s">
        <v>13947</v>
      </c>
      <c r="M3625">
        <v>1.0774999999999999</v>
      </c>
      <c r="N3625">
        <v>0</v>
      </c>
      <c r="O3625">
        <v>0</v>
      </c>
      <c r="P3625">
        <v>0</v>
      </c>
      <c r="Q3625">
        <v>139</v>
      </c>
      <c r="R3625">
        <v>0</v>
      </c>
      <c r="S3625">
        <v>0</v>
      </c>
      <c r="T3625">
        <v>0</v>
      </c>
      <c r="U3625">
        <v>149.77250000000001</v>
      </c>
    </row>
    <row r="3626" spans="1:21" x14ac:dyDescent="0.25">
      <c r="A3626" t="s">
        <v>13948</v>
      </c>
      <c r="B3626">
        <v>1</v>
      </c>
      <c r="C3626" t="s">
        <v>78</v>
      </c>
      <c r="D3626" t="s">
        <v>94</v>
      </c>
      <c r="E3626" t="s">
        <v>13949</v>
      </c>
      <c r="F3626" t="s">
        <v>847</v>
      </c>
      <c r="G3626" t="s">
        <v>71</v>
      </c>
      <c r="H3626" t="s">
        <v>136</v>
      </c>
      <c r="I3626" t="s">
        <v>22</v>
      </c>
      <c r="J3626" t="s">
        <v>131</v>
      </c>
      <c r="K3626" t="s">
        <v>13950</v>
      </c>
      <c r="L3626" t="s">
        <v>13951</v>
      </c>
      <c r="M3626">
        <v>8.438055555</v>
      </c>
      <c r="N3626">
        <v>0</v>
      </c>
      <c r="O3626">
        <v>0</v>
      </c>
      <c r="P3626">
        <v>0</v>
      </c>
      <c r="Q3626">
        <v>1</v>
      </c>
      <c r="R3626">
        <v>0</v>
      </c>
      <c r="S3626">
        <v>0</v>
      </c>
      <c r="T3626">
        <v>0</v>
      </c>
      <c r="U3626">
        <v>8.4380559999999996</v>
      </c>
    </row>
    <row r="3627" spans="1:21" x14ac:dyDescent="0.25">
      <c r="A3627" t="s">
        <v>13952</v>
      </c>
      <c r="B3627">
        <v>1</v>
      </c>
      <c r="C3627" t="s">
        <v>79</v>
      </c>
      <c r="D3627" t="s">
        <v>124</v>
      </c>
      <c r="E3627" t="s">
        <v>13953</v>
      </c>
      <c r="F3627" t="s">
        <v>166</v>
      </c>
      <c r="G3627" t="s">
        <v>72</v>
      </c>
      <c r="H3627" t="s">
        <v>136</v>
      </c>
      <c r="I3627" t="s">
        <v>22</v>
      </c>
      <c r="J3627" t="s">
        <v>131</v>
      </c>
      <c r="K3627" t="s">
        <v>13954</v>
      </c>
      <c r="L3627" t="s">
        <v>13955</v>
      </c>
      <c r="M3627">
        <v>4.2211111109999999</v>
      </c>
      <c r="N3627">
        <v>1</v>
      </c>
      <c r="O3627">
        <v>0</v>
      </c>
      <c r="P3627">
        <v>0</v>
      </c>
      <c r="Q3627">
        <v>0</v>
      </c>
      <c r="R3627">
        <v>4.2211109999999996</v>
      </c>
      <c r="S3627">
        <v>0</v>
      </c>
      <c r="T3627">
        <v>0</v>
      </c>
      <c r="U3627">
        <v>0</v>
      </c>
    </row>
    <row r="3628" spans="1:21" x14ac:dyDescent="0.25">
      <c r="A3628" t="s">
        <v>13956</v>
      </c>
      <c r="B3628">
        <v>1</v>
      </c>
      <c r="C3628" t="s">
        <v>78</v>
      </c>
      <c r="D3628" t="s">
        <v>94</v>
      </c>
      <c r="E3628" t="s">
        <v>13957</v>
      </c>
      <c r="F3628" t="s">
        <v>780</v>
      </c>
      <c r="G3628" t="s">
        <v>71</v>
      </c>
      <c r="H3628" t="s">
        <v>136</v>
      </c>
      <c r="I3628" t="s">
        <v>22</v>
      </c>
      <c r="J3628" t="s">
        <v>131</v>
      </c>
      <c r="K3628" t="s">
        <v>13958</v>
      </c>
      <c r="L3628" t="s">
        <v>13959</v>
      </c>
      <c r="M3628">
        <v>1.3730555550000001</v>
      </c>
      <c r="N3628">
        <v>0</v>
      </c>
      <c r="O3628">
        <v>0</v>
      </c>
      <c r="P3628">
        <v>0</v>
      </c>
      <c r="Q3628">
        <v>5</v>
      </c>
      <c r="R3628">
        <v>0</v>
      </c>
      <c r="S3628">
        <v>0</v>
      </c>
      <c r="T3628">
        <v>0</v>
      </c>
      <c r="U3628">
        <v>6.865278</v>
      </c>
    </row>
    <row r="3629" spans="1:21" x14ac:dyDescent="0.25">
      <c r="A3629" t="s">
        <v>13960</v>
      </c>
      <c r="B3629">
        <v>1</v>
      </c>
      <c r="C3629" t="s">
        <v>78</v>
      </c>
      <c r="D3629" t="s">
        <v>94</v>
      </c>
      <c r="E3629" t="s">
        <v>13961</v>
      </c>
      <c r="F3629" t="s">
        <v>231</v>
      </c>
      <c r="G3629" t="s">
        <v>71</v>
      </c>
      <c r="H3629" t="s">
        <v>136</v>
      </c>
      <c r="I3629" t="s">
        <v>22</v>
      </c>
      <c r="J3629" t="s">
        <v>131</v>
      </c>
      <c r="K3629" t="s">
        <v>13962</v>
      </c>
      <c r="L3629" t="s">
        <v>13963</v>
      </c>
      <c r="M3629">
        <v>1.9016666659999999</v>
      </c>
      <c r="N3629">
        <v>0</v>
      </c>
      <c r="O3629">
        <v>2</v>
      </c>
      <c r="P3629">
        <v>0</v>
      </c>
      <c r="Q3629">
        <v>0</v>
      </c>
      <c r="R3629">
        <v>0</v>
      </c>
      <c r="S3629">
        <v>3.8033329999999999</v>
      </c>
      <c r="T3629">
        <v>0</v>
      </c>
      <c r="U3629">
        <v>0</v>
      </c>
    </row>
    <row r="3630" spans="1:21" x14ac:dyDescent="0.25">
      <c r="A3630" t="s">
        <v>13964</v>
      </c>
      <c r="B3630">
        <v>1</v>
      </c>
      <c r="C3630" t="s">
        <v>78</v>
      </c>
      <c r="D3630" t="s">
        <v>94</v>
      </c>
      <c r="E3630" t="s">
        <v>13965</v>
      </c>
      <c r="F3630" t="s">
        <v>362</v>
      </c>
      <c r="G3630" t="s">
        <v>71</v>
      </c>
      <c r="H3630" t="s">
        <v>136</v>
      </c>
      <c r="I3630" t="s">
        <v>22</v>
      </c>
      <c r="J3630" t="s">
        <v>131</v>
      </c>
      <c r="K3630" t="s">
        <v>13966</v>
      </c>
      <c r="L3630" t="s">
        <v>13967</v>
      </c>
      <c r="M3630">
        <v>0.24555555500000001</v>
      </c>
      <c r="N3630">
        <v>0</v>
      </c>
      <c r="O3630">
        <v>52</v>
      </c>
      <c r="P3630">
        <v>0</v>
      </c>
      <c r="Q3630">
        <v>0</v>
      </c>
      <c r="R3630">
        <v>0</v>
      </c>
      <c r="S3630">
        <v>12.768889</v>
      </c>
      <c r="T3630">
        <v>0</v>
      </c>
      <c r="U3630">
        <v>0</v>
      </c>
    </row>
    <row r="3631" spans="1:21" x14ac:dyDescent="0.25">
      <c r="A3631" t="s">
        <v>13968</v>
      </c>
      <c r="B3631">
        <v>1</v>
      </c>
      <c r="C3631" t="s">
        <v>78</v>
      </c>
      <c r="D3631" t="s">
        <v>95</v>
      </c>
      <c r="E3631" t="s">
        <v>13969</v>
      </c>
      <c r="F3631" t="s">
        <v>313</v>
      </c>
      <c r="G3631" t="s">
        <v>71</v>
      </c>
      <c r="H3631" t="s">
        <v>136</v>
      </c>
      <c r="I3631" t="s">
        <v>22</v>
      </c>
      <c r="J3631" t="s">
        <v>131</v>
      </c>
      <c r="K3631" t="s">
        <v>13970</v>
      </c>
      <c r="L3631" t="s">
        <v>13971</v>
      </c>
      <c r="M3631">
        <v>7.0891666659999997</v>
      </c>
      <c r="N3631">
        <v>0</v>
      </c>
      <c r="O3631">
        <v>1</v>
      </c>
      <c r="P3631">
        <v>0</v>
      </c>
      <c r="Q3631">
        <v>0</v>
      </c>
      <c r="R3631">
        <v>0</v>
      </c>
      <c r="S3631">
        <v>7.0891669999999998</v>
      </c>
      <c r="T3631">
        <v>0</v>
      </c>
      <c r="U3631">
        <v>0</v>
      </c>
    </row>
    <row r="3632" spans="1:21" x14ac:dyDescent="0.25">
      <c r="A3632" t="s">
        <v>13972</v>
      </c>
      <c r="B3632">
        <v>1</v>
      </c>
      <c r="C3632" t="s">
        <v>79</v>
      </c>
      <c r="D3632" t="s">
        <v>124</v>
      </c>
      <c r="E3632" t="s">
        <v>13973</v>
      </c>
      <c r="F3632" t="s">
        <v>231</v>
      </c>
      <c r="G3632" t="s">
        <v>71</v>
      </c>
      <c r="H3632" t="s">
        <v>136</v>
      </c>
      <c r="I3632" t="s">
        <v>22</v>
      </c>
      <c r="J3632" t="s">
        <v>131</v>
      </c>
      <c r="K3632" t="s">
        <v>13974</v>
      </c>
      <c r="L3632" t="s">
        <v>13975</v>
      </c>
      <c r="M3632">
        <v>1.619444444</v>
      </c>
      <c r="N3632">
        <v>0</v>
      </c>
      <c r="O3632">
        <v>12</v>
      </c>
      <c r="P3632">
        <v>0</v>
      </c>
      <c r="Q3632">
        <v>0</v>
      </c>
      <c r="R3632">
        <v>0</v>
      </c>
      <c r="S3632">
        <v>19.433333000000001</v>
      </c>
      <c r="T3632">
        <v>0</v>
      </c>
      <c r="U3632">
        <v>0</v>
      </c>
    </row>
    <row r="3633" spans="1:21" x14ac:dyDescent="0.25">
      <c r="A3633" t="s">
        <v>13976</v>
      </c>
      <c r="B3633">
        <v>1</v>
      </c>
      <c r="C3633" t="s">
        <v>79</v>
      </c>
      <c r="D3633" t="s">
        <v>124</v>
      </c>
      <c r="E3633" t="s">
        <v>13977</v>
      </c>
      <c r="F3633" t="s">
        <v>1685</v>
      </c>
      <c r="G3633" t="s">
        <v>71</v>
      </c>
      <c r="H3633" t="s">
        <v>136</v>
      </c>
      <c r="I3633" t="s">
        <v>22</v>
      </c>
      <c r="J3633" t="s">
        <v>131</v>
      </c>
      <c r="K3633" t="s">
        <v>13978</v>
      </c>
      <c r="L3633" t="s">
        <v>13979</v>
      </c>
      <c r="M3633">
        <v>1.1727777770000001</v>
      </c>
      <c r="N3633">
        <v>0</v>
      </c>
      <c r="O3633">
        <v>66</v>
      </c>
      <c r="P3633">
        <v>0</v>
      </c>
      <c r="Q3633">
        <v>0</v>
      </c>
      <c r="R3633">
        <v>0</v>
      </c>
      <c r="S3633">
        <v>77.403333000000003</v>
      </c>
      <c r="T3633">
        <v>0</v>
      </c>
      <c r="U3633">
        <v>0</v>
      </c>
    </row>
    <row r="3634" spans="1:21" x14ac:dyDescent="0.25">
      <c r="A3634" t="s">
        <v>13980</v>
      </c>
      <c r="B3634">
        <v>1</v>
      </c>
      <c r="C3634" t="s">
        <v>78</v>
      </c>
      <c r="D3634" t="s">
        <v>125</v>
      </c>
      <c r="E3634" t="s">
        <v>5432</v>
      </c>
      <c r="F3634" t="s">
        <v>416</v>
      </c>
      <c r="G3634" t="s">
        <v>71</v>
      </c>
      <c r="H3634" t="s">
        <v>136</v>
      </c>
      <c r="I3634" t="s">
        <v>22</v>
      </c>
      <c r="J3634" t="s">
        <v>131</v>
      </c>
      <c r="K3634" t="s">
        <v>13981</v>
      </c>
      <c r="L3634" t="s">
        <v>13982</v>
      </c>
      <c r="M3634">
        <v>1.7863888880000001</v>
      </c>
      <c r="N3634">
        <v>0</v>
      </c>
      <c r="O3634">
        <v>178</v>
      </c>
      <c r="P3634">
        <v>0</v>
      </c>
      <c r="Q3634">
        <v>0</v>
      </c>
      <c r="R3634">
        <v>0</v>
      </c>
      <c r="S3634">
        <v>317.97722199999998</v>
      </c>
      <c r="T3634">
        <v>0</v>
      </c>
      <c r="U3634">
        <v>0</v>
      </c>
    </row>
    <row r="3635" spans="1:21" x14ac:dyDescent="0.25">
      <c r="A3635" t="s">
        <v>13983</v>
      </c>
      <c r="B3635">
        <v>1</v>
      </c>
      <c r="C3635" t="s">
        <v>78</v>
      </c>
      <c r="D3635" t="s">
        <v>125</v>
      </c>
      <c r="E3635" t="s">
        <v>13984</v>
      </c>
      <c r="F3635" t="s">
        <v>847</v>
      </c>
      <c r="G3635" t="s">
        <v>71</v>
      </c>
      <c r="H3635" t="s">
        <v>136</v>
      </c>
      <c r="I3635" t="s">
        <v>22</v>
      </c>
      <c r="J3635" t="s">
        <v>131</v>
      </c>
      <c r="K3635" t="s">
        <v>13985</v>
      </c>
      <c r="L3635" t="s">
        <v>13986</v>
      </c>
      <c r="M3635">
        <v>9.7886111109999998</v>
      </c>
      <c r="N3635">
        <v>0</v>
      </c>
      <c r="O3635">
        <v>1</v>
      </c>
      <c r="P3635">
        <v>0</v>
      </c>
      <c r="Q3635">
        <v>0</v>
      </c>
      <c r="R3635">
        <v>0</v>
      </c>
      <c r="S3635">
        <v>9.7886109999999995</v>
      </c>
      <c r="T3635">
        <v>0</v>
      </c>
      <c r="U3635">
        <v>0</v>
      </c>
    </row>
    <row r="3636" spans="1:21" x14ac:dyDescent="0.25">
      <c r="A3636" t="s">
        <v>13987</v>
      </c>
      <c r="B3636">
        <v>1</v>
      </c>
      <c r="C3636" t="s">
        <v>78</v>
      </c>
      <c r="D3636" t="s">
        <v>125</v>
      </c>
      <c r="E3636" t="s">
        <v>13988</v>
      </c>
      <c r="F3636" t="s">
        <v>296</v>
      </c>
      <c r="G3636" t="s">
        <v>72</v>
      </c>
      <c r="H3636" t="s">
        <v>136</v>
      </c>
      <c r="I3636" t="s">
        <v>22</v>
      </c>
      <c r="J3636" t="s">
        <v>221</v>
      </c>
      <c r="K3636" t="s">
        <v>13989</v>
      </c>
      <c r="L3636" t="s">
        <v>13990</v>
      </c>
      <c r="M3636">
        <v>6.2135083330000001</v>
      </c>
      <c r="N3636">
        <v>0</v>
      </c>
      <c r="O3636">
        <v>811</v>
      </c>
      <c r="P3636">
        <v>0</v>
      </c>
      <c r="Q3636">
        <v>9</v>
      </c>
      <c r="R3636">
        <v>0</v>
      </c>
      <c r="S3636">
        <v>5039.1552579999998</v>
      </c>
      <c r="T3636">
        <v>0</v>
      </c>
      <c r="U3636">
        <v>55.921574999999997</v>
      </c>
    </row>
    <row r="3637" spans="1:21" x14ac:dyDescent="0.25">
      <c r="A3637" t="s">
        <v>13991</v>
      </c>
      <c r="B3637">
        <v>1</v>
      </c>
      <c r="C3637" t="s">
        <v>79</v>
      </c>
      <c r="D3637" t="s">
        <v>124</v>
      </c>
      <c r="E3637" t="s">
        <v>13992</v>
      </c>
      <c r="F3637" t="s">
        <v>166</v>
      </c>
      <c r="G3637" t="s">
        <v>72</v>
      </c>
      <c r="H3637" t="s">
        <v>136</v>
      </c>
      <c r="I3637" t="s">
        <v>22</v>
      </c>
      <c r="J3637" t="s">
        <v>131</v>
      </c>
      <c r="K3637" t="s">
        <v>13993</v>
      </c>
      <c r="L3637" t="s">
        <v>13994</v>
      </c>
      <c r="M3637">
        <v>0.49971944400000001</v>
      </c>
      <c r="N3637">
        <v>5</v>
      </c>
      <c r="O3637">
        <v>801</v>
      </c>
      <c r="P3637">
        <v>0</v>
      </c>
      <c r="Q3637">
        <v>0</v>
      </c>
      <c r="R3637">
        <v>2.4985970000000002</v>
      </c>
      <c r="S3637">
        <v>400.27527500000002</v>
      </c>
      <c r="T3637">
        <v>0</v>
      </c>
      <c r="U3637">
        <v>0</v>
      </c>
    </row>
    <row r="3638" spans="1:21" x14ac:dyDescent="0.25">
      <c r="A3638" t="s">
        <v>13995</v>
      </c>
      <c r="B3638">
        <v>1</v>
      </c>
      <c r="C3638" t="s">
        <v>78</v>
      </c>
      <c r="D3638" t="s">
        <v>95</v>
      </c>
      <c r="E3638" t="s">
        <v>13996</v>
      </c>
      <c r="F3638" t="s">
        <v>416</v>
      </c>
      <c r="G3638" t="s">
        <v>71</v>
      </c>
      <c r="H3638" t="s">
        <v>136</v>
      </c>
      <c r="I3638" t="s">
        <v>22</v>
      </c>
      <c r="J3638" t="s">
        <v>131</v>
      </c>
      <c r="K3638" t="s">
        <v>13997</v>
      </c>
      <c r="L3638" t="s">
        <v>13998</v>
      </c>
      <c r="M3638">
        <v>2.5036111110000001</v>
      </c>
      <c r="N3638">
        <v>0</v>
      </c>
      <c r="O3638">
        <v>0</v>
      </c>
      <c r="P3638">
        <v>0</v>
      </c>
      <c r="Q3638">
        <v>35</v>
      </c>
      <c r="R3638">
        <v>0</v>
      </c>
      <c r="S3638">
        <v>0</v>
      </c>
      <c r="T3638">
        <v>0</v>
      </c>
      <c r="U3638">
        <v>87.626389000000003</v>
      </c>
    </row>
    <row r="3639" spans="1:21" x14ac:dyDescent="0.25">
      <c r="A3639" t="s">
        <v>13999</v>
      </c>
      <c r="B3639">
        <v>1</v>
      </c>
      <c r="C3639" t="s">
        <v>78</v>
      </c>
      <c r="D3639" t="s">
        <v>125</v>
      </c>
      <c r="E3639" t="s">
        <v>13941</v>
      </c>
      <c r="F3639" t="s">
        <v>362</v>
      </c>
      <c r="G3639" t="s">
        <v>71</v>
      </c>
      <c r="H3639" t="s">
        <v>136</v>
      </c>
      <c r="I3639" t="s">
        <v>22</v>
      </c>
      <c r="J3639" t="s">
        <v>131</v>
      </c>
      <c r="K3639" t="s">
        <v>14000</v>
      </c>
      <c r="L3639" t="s">
        <v>14001</v>
      </c>
      <c r="M3639">
        <v>0.19283805500000001</v>
      </c>
      <c r="N3639">
        <v>0</v>
      </c>
      <c r="O3639">
        <v>606</v>
      </c>
      <c r="P3639">
        <v>0</v>
      </c>
      <c r="Q3639">
        <v>0</v>
      </c>
      <c r="R3639">
        <v>0</v>
      </c>
      <c r="S3639">
        <v>116.859861</v>
      </c>
      <c r="T3639">
        <v>0</v>
      </c>
      <c r="U3639">
        <v>0</v>
      </c>
    </row>
    <row r="3640" spans="1:21" x14ac:dyDescent="0.25">
      <c r="A3640" t="s">
        <v>14002</v>
      </c>
      <c r="B3640">
        <v>1</v>
      </c>
      <c r="C3640" t="s">
        <v>78</v>
      </c>
      <c r="D3640" t="s">
        <v>97</v>
      </c>
      <c r="E3640" t="s">
        <v>14003</v>
      </c>
      <c r="F3640" t="s">
        <v>847</v>
      </c>
      <c r="G3640" t="s">
        <v>71</v>
      </c>
      <c r="H3640" t="s">
        <v>136</v>
      </c>
      <c r="I3640" t="s">
        <v>22</v>
      </c>
      <c r="J3640" t="s">
        <v>131</v>
      </c>
      <c r="K3640" t="s">
        <v>14004</v>
      </c>
      <c r="L3640" t="s">
        <v>14005</v>
      </c>
      <c r="M3640">
        <v>4.6513888879999996</v>
      </c>
      <c r="N3640">
        <v>0</v>
      </c>
      <c r="O3640">
        <v>3</v>
      </c>
      <c r="P3640">
        <v>0</v>
      </c>
      <c r="Q3640">
        <v>0</v>
      </c>
      <c r="R3640">
        <v>0</v>
      </c>
      <c r="S3640">
        <v>13.954167</v>
      </c>
      <c r="T3640">
        <v>0</v>
      </c>
      <c r="U3640">
        <v>0</v>
      </c>
    </row>
    <row r="3641" spans="1:21" x14ac:dyDescent="0.25">
      <c r="A3641" t="s">
        <v>14006</v>
      </c>
      <c r="B3641">
        <v>1</v>
      </c>
      <c r="C3641" t="s">
        <v>78</v>
      </c>
      <c r="D3641" t="s">
        <v>125</v>
      </c>
      <c r="E3641" t="s">
        <v>14007</v>
      </c>
      <c r="F3641" t="s">
        <v>226</v>
      </c>
      <c r="G3641" t="s">
        <v>72</v>
      </c>
      <c r="H3641" t="s">
        <v>136</v>
      </c>
      <c r="I3641" t="s">
        <v>22</v>
      </c>
      <c r="J3641" t="s">
        <v>131</v>
      </c>
      <c r="K3641" t="s">
        <v>14008</v>
      </c>
      <c r="L3641" t="s">
        <v>14009</v>
      </c>
      <c r="M3641">
        <v>1.054444444</v>
      </c>
      <c r="N3641">
        <v>4</v>
      </c>
      <c r="O3641">
        <v>1331</v>
      </c>
      <c r="P3641">
        <v>0</v>
      </c>
      <c r="Q3641">
        <v>0</v>
      </c>
      <c r="R3641">
        <v>4.217778</v>
      </c>
      <c r="S3641">
        <v>1403.465555</v>
      </c>
      <c r="T3641">
        <v>0</v>
      </c>
      <c r="U3641">
        <v>0</v>
      </c>
    </row>
    <row r="3642" spans="1:21" x14ac:dyDescent="0.25">
      <c r="A3642" t="s">
        <v>14010</v>
      </c>
      <c r="B3642">
        <v>1</v>
      </c>
      <c r="C3642" t="s">
        <v>78</v>
      </c>
      <c r="D3642" t="s">
        <v>90</v>
      </c>
      <c r="E3642" t="s">
        <v>14011</v>
      </c>
      <c r="F3642" t="s">
        <v>847</v>
      </c>
      <c r="G3642" t="s">
        <v>71</v>
      </c>
      <c r="H3642" t="s">
        <v>136</v>
      </c>
      <c r="I3642" t="s">
        <v>22</v>
      </c>
      <c r="J3642" t="s">
        <v>131</v>
      </c>
      <c r="K3642" t="s">
        <v>14012</v>
      </c>
      <c r="L3642" t="s">
        <v>14013</v>
      </c>
      <c r="M3642">
        <v>4.2913888880000002</v>
      </c>
      <c r="N3642">
        <v>0</v>
      </c>
      <c r="O3642">
        <v>1</v>
      </c>
      <c r="P3642">
        <v>0</v>
      </c>
      <c r="Q3642">
        <v>0</v>
      </c>
      <c r="R3642">
        <v>0</v>
      </c>
      <c r="S3642">
        <v>4.2913889999999997</v>
      </c>
      <c r="T3642">
        <v>0</v>
      </c>
      <c r="U3642">
        <v>0</v>
      </c>
    </row>
    <row r="3643" spans="1:21" x14ac:dyDescent="0.25">
      <c r="A3643" t="s">
        <v>14014</v>
      </c>
      <c r="B3643">
        <v>1</v>
      </c>
      <c r="C3643" t="s">
        <v>78</v>
      </c>
      <c r="D3643" t="s">
        <v>81</v>
      </c>
      <c r="E3643" t="s">
        <v>14015</v>
      </c>
      <c r="F3643" t="s">
        <v>921</v>
      </c>
      <c r="G3643" t="s">
        <v>71</v>
      </c>
      <c r="H3643" t="s">
        <v>136</v>
      </c>
      <c r="I3643" t="s">
        <v>22</v>
      </c>
      <c r="J3643" t="s">
        <v>131</v>
      </c>
      <c r="K3643" t="s">
        <v>14016</v>
      </c>
      <c r="L3643" t="s">
        <v>14017</v>
      </c>
      <c r="M3643">
        <v>0.443333333</v>
      </c>
      <c r="N3643">
        <v>0</v>
      </c>
      <c r="O3643">
        <v>66</v>
      </c>
      <c r="P3643">
        <v>0</v>
      </c>
      <c r="Q3643">
        <v>0</v>
      </c>
      <c r="R3643">
        <v>0</v>
      </c>
      <c r="S3643">
        <v>29.26</v>
      </c>
      <c r="T3643">
        <v>0</v>
      </c>
      <c r="U3643">
        <v>0</v>
      </c>
    </row>
    <row r="3644" spans="1:21" x14ac:dyDescent="0.25">
      <c r="A3644" t="s">
        <v>14018</v>
      </c>
      <c r="B3644">
        <v>1</v>
      </c>
      <c r="C3644" t="s">
        <v>78</v>
      </c>
      <c r="D3644" t="s">
        <v>125</v>
      </c>
      <c r="E3644" t="s">
        <v>13933</v>
      </c>
      <c r="F3644" t="s">
        <v>892</v>
      </c>
      <c r="G3644" t="s">
        <v>71</v>
      </c>
      <c r="H3644" t="s">
        <v>136</v>
      </c>
      <c r="I3644" t="s">
        <v>22</v>
      </c>
      <c r="J3644" t="s">
        <v>131</v>
      </c>
      <c r="K3644" t="s">
        <v>14019</v>
      </c>
      <c r="L3644" t="s">
        <v>14020</v>
      </c>
      <c r="M3644">
        <v>0.58555555500000001</v>
      </c>
      <c r="N3644">
        <v>0</v>
      </c>
      <c r="O3644">
        <v>740</v>
      </c>
      <c r="P3644">
        <v>0</v>
      </c>
      <c r="Q3644">
        <v>0</v>
      </c>
      <c r="R3644">
        <v>0</v>
      </c>
      <c r="S3644">
        <v>433.31111099999998</v>
      </c>
      <c r="T3644">
        <v>0</v>
      </c>
      <c r="U3644">
        <v>0</v>
      </c>
    </row>
    <row r="3645" spans="1:21" x14ac:dyDescent="0.25">
      <c r="A3645" t="s">
        <v>14021</v>
      </c>
      <c r="B3645">
        <v>1</v>
      </c>
      <c r="C3645" t="s">
        <v>78</v>
      </c>
      <c r="D3645" t="s">
        <v>98</v>
      </c>
      <c r="E3645" t="s">
        <v>1020</v>
      </c>
      <c r="F3645" t="s">
        <v>166</v>
      </c>
      <c r="G3645" t="s">
        <v>72</v>
      </c>
      <c r="H3645" t="s">
        <v>136</v>
      </c>
      <c r="I3645" t="s">
        <v>22</v>
      </c>
      <c r="J3645" t="s">
        <v>131</v>
      </c>
      <c r="K3645" t="s">
        <v>14022</v>
      </c>
      <c r="L3645" t="s">
        <v>14023</v>
      </c>
      <c r="M3645">
        <v>1.530864722</v>
      </c>
      <c r="N3645">
        <v>1</v>
      </c>
      <c r="O3645">
        <v>461</v>
      </c>
      <c r="P3645">
        <v>0</v>
      </c>
      <c r="Q3645">
        <v>1</v>
      </c>
      <c r="R3645">
        <v>1.5308649999999999</v>
      </c>
      <c r="S3645">
        <v>705.72863700000005</v>
      </c>
      <c r="T3645">
        <v>0</v>
      </c>
      <c r="U3645">
        <v>1.5308649999999999</v>
      </c>
    </row>
    <row r="3646" spans="1:21" x14ac:dyDescent="0.25">
      <c r="A3646" t="s">
        <v>14024</v>
      </c>
      <c r="B3646">
        <v>1</v>
      </c>
      <c r="C3646" t="s">
        <v>78</v>
      </c>
      <c r="D3646" t="s">
        <v>98</v>
      </c>
      <c r="E3646" t="s">
        <v>14025</v>
      </c>
      <c r="F3646" t="s">
        <v>747</v>
      </c>
      <c r="G3646" t="s">
        <v>72</v>
      </c>
      <c r="H3646" t="s">
        <v>136</v>
      </c>
      <c r="I3646" t="s">
        <v>22</v>
      </c>
      <c r="J3646" t="s">
        <v>131</v>
      </c>
      <c r="K3646" t="s">
        <v>14026</v>
      </c>
      <c r="L3646" t="s">
        <v>14027</v>
      </c>
      <c r="M3646">
        <v>0.55967777699999999</v>
      </c>
      <c r="N3646">
        <v>2</v>
      </c>
      <c r="O3646">
        <v>283</v>
      </c>
      <c r="P3646">
        <v>6</v>
      </c>
      <c r="Q3646">
        <v>5</v>
      </c>
      <c r="R3646">
        <v>1.119356</v>
      </c>
      <c r="S3646">
        <v>158.388811</v>
      </c>
      <c r="T3646">
        <v>3.3580670000000001</v>
      </c>
      <c r="U3646">
        <v>2.7983889999999998</v>
      </c>
    </row>
    <row r="3647" spans="1:21" x14ac:dyDescent="0.25">
      <c r="A3647" t="s">
        <v>14028</v>
      </c>
      <c r="B3647">
        <v>1</v>
      </c>
      <c r="C3647" t="s">
        <v>78</v>
      </c>
      <c r="D3647" t="s">
        <v>125</v>
      </c>
      <c r="E3647" t="s">
        <v>14029</v>
      </c>
      <c r="F3647" t="s">
        <v>313</v>
      </c>
      <c r="G3647" t="s">
        <v>71</v>
      </c>
      <c r="H3647" t="s">
        <v>136</v>
      </c>
      <c r="I3647" t="s">
        <v>22</v>
      </c>
      <c r="J3647" t="s">
        <v>131</v>
      </c>
      <c r="K3647" t="s">
        <v>14030</v>
      </c>
      <c r="L3647" t="s">
        <v>14031</v>
      </c>
      <c r="M3647">
        <v>0.24083333300000001</v>
      </c>
      <c r="N3647">
        <v>0</v>
      </c>
      <c r="O3647">
        <v>178</v>
      </c>
      <c r="P3647">
        <v>0</v>
      </c>
      <c r="Q3647">
        <v>0</v>
      </c>
      <c r="R3647">
        <v>0</v>
      </c>
      <c r="S3647">
        <v>42.868333</v>
      </c>
      <c r="T3647">
        <v>0</v>
      </c>
      <c r="U3647">
        <v>0</v>
      </c>
    </row>
    <row r="3648" spans="1:21" x14ac:dyDescent="0.25">
      <c r="A3648" t="s">
        <v>14032</v>
      </c>
      <c r="B3648">
        <v>1</v>
      </c>
      <c r="C3648" t="s">
        <v>78</v>
      </c>
      <c r="D3648" t="s">
        <v>125</v>
      </c>
      <c r="E3648" t="s">
        <v>14029</v>
      </c>
      <c r="F3648" t="s">
        <v>313</v>
      </c>
      <c r="G3648" t="s">
        <v>71</v>
      </c>
      <c r="H3648" t="s">
        <v>136</v>
      </c>
      <c r="I3648" t="s">
        <v>22</v>
      </c>
      <c r="J3648" t="s">
        <v>131</v>
      </c>
      <c r="K3648" t="s">
        <v>14033</v>
      </c>
      <c r="L3648" t="s">
        <v>14034</v>
      </c>
      <c r="M3648">
        <v>2.3833333329999999</v>
      </c>
      <c r="N3648">
        <v>0</v>
      </c>
      <c r="O3648">
        <v>178</v>
      </c>
      <c r="P3648">
        <v>0</v>
      </c>
      <c r="Q3648">
        <v>0</v>
      </c>
      <c r="R3648">
        <v>0</v>
      </c>
      <c r="S3648">
        <v>424.23333300000002</v>
      </c>
      <c r="T3648">
        <v>0</v>
      </c>
      <c r="U3648">
        <v>0</v>
      </c>
    </row>
    <row r="3649" spans="1:21" x14ac:dyDescent="0.25">
      <c r="A3649" t="s">
        <v>14035</v>
      </c>
      <c r="B3649">
        <v>1</v>
      </c>
      <c r="C3649" t="s">
        <v>78</v>
      </c>
      <c r="D3649" t="s">
        <v>98</v>
      </c>
      <c r="E3649" t="s">
        <v>14036</v>
      </c>
      <c r="F3649" t="s">
        <v>231</v>
      </c>
      <c r="G3649" t="s">
        <v>71</v>
      </c>
      <c r="H3649" t="s">
        <v>136</v>
      </c>
      <c r="I3649" t="s">
        <v>22</v>
      </c>
      <c r="J3649" t="s">
        <v>131</v>
      </c>
      <c r="K3649" t="s">
        <v>14037</v>
      </c>
      <c r="L3649" t="s">
        <v>14038</v>
      </c>
      <c r="M3649">
        <v>3.3975</v>
      </c>
      <c r="N3649">
        <v>0</v>
      </c>
      <c r="O3649">
        <v>1</v>
      </c>
      <c r="P3649">
        <v>0</v>
      </c>
      <c r="Q3649">
        <v>0</v>
      </c>
      <c r="R3649">
        <v>0</v>
      </c>
      <c r="S3649">
        <v>3.3975</v>
      </c>
      <c r="T3649">
        <v>0</v>
      </c>
      <c r="U3649">
        <v>0</v>
      </c>
    </row>
    <row r="3650" spans="1:21" x14ac:dyDescent="0.25">
      <c r="A3650" t="s">
        <v>14039</v>
      </c>
      <c r="B3650">
        <v>1</v>
      </c>
      <c r="C3650" t="s">
        <v>78</v>
      </c>
      <c r="D3650" t="s">
        <v>98</v>
      </c>
      <c r="E3650" t="s">
        <v>14025</v>
      </c>
      <c r="F3650" t="s">
        <v>747</v>
      </c>
      <c r="G3650" t="s">
        <v>72</v>
      </c>
      <c r="H3650" t="s">
        <v>136</v>
      </c>
      <c r="I3650" t="s">
        <v>22</v>
      </c>
      <c r="J3650" t="s">
        <v>131</v>
      </c>
      <c r="K3650" t="s">
        <v>14040</v>
      </c>
      <c r="L3650" t="s">
        <v>14041</v>
      </c>
      <c r="M3650">
        <v>0.321111111</v>
      </c>
      <c r="N3650">
        <v>2</v>
      </c>
      <c r="O3650">
        <v>283</v>
      </c>
      <c r="P3650">
        <v>6</v>
      </c>
      <c r="Q3650">
        <v>5</v>
      </c>
      <c r="R3650">
        <v>0.64222199999999996</v>
      </c>
      <c r="S3650">
        <v>90.874443999999997</v>
      </c>
      <c r="T3650">
        <v>1.9266669999999999</v>
      </c>
      <c r="U3650">
        <v>1.605556</v>
      </c>
    </row>
    <row r="3651" spans="1:21" x14ac:dyDescent="0.25">
      <c r="A3651" t="s">
        <v>14042</v>
      </c>
      <c r="B3651">
        <v>1</v>
      </c>
      <c r="C3651" t="s">
        <v>79</v>
      </c>
      <c r="D3651" t="s">
        <v>123</v>
      </c>
      <c r="E3651" t="s">
        <v>14043</v>
      </c>
      <c r="F3651" t="s">
        <v>247</v>
      </c>
      <c r="G3651" t="s">
        <v>71</v>
      </c>
      <c r="H3651" t="s">
        <v>136</v>
      </c>
      <c r="I3651" t="s">
        <v>22</v>
      </c>
      <c r="J3651" t="s">
        <v>221</v>
      </c>
      <c r="K3651" t="s">
        <v>14044</v>
      </c>
      <c r="L3651" t="s">
        <v>14045</v>
      </c>
      <c r="M3651">
        <v>0.329444444</v>
      </c>
      <c r="N3651">
        <v>0</v>
      </c>
      <c r="O3651">
        <v>572</v>
      </c>
      <c r="P3651">
        <v>0</v>
      </c>
      <c r="Q3651">
        <v>0</v>
      </c>
      <c r="R3651">
        <v>0</v>
      </c>
      <c r="S3651">
        <v>188.44222199999999</v>
      </c>
      <c r="T3651">
        <v>0</v>
      </c>
      <c r="U3651">
        <v>0</v>
      </c>
    </row>
    <row r="3652" spans="1:21" x14ac:dyDescent="0.25">
      <c r="A3652" t="s">
        <v>14046</v>
      </c>
      <c r="B3652">
        <v>1</v>
      </c>
      <c r="C3652" t="s">
        <v>79</v>
      </c>
      <c r="D3652" t="s">
        <v>123</v>
      </c>
      <c r="E3652" t="s">
        <v>14043</v>
      </c>
      <c r="F3652" t="s">
        <v>247</v>
      </c>
      <c r="G3652" t="s">
        <v>71</v>
      </c>
      <c r="H3652" t="s">
        <v>136</v>
      </c>
      <c r="I3652" t="s">
        <v>22</v>
      </c>
      <c r="J3652" t="s">
        <v>221</v>
      </c>
      <c r="K3652" t="s">
        <v>14047</v>
      </c>
      <c r="L3652" t="s">
        <v>14048</v>
      </c>
      <c r="M3652">
        <v>6.2308333329999996</v>
      </c>
      <c r="N3652">
        <v>0</v>
      </c>
      <c r="O3652">
        <v>572</v>
      </c>
      <c r="P3652">
        <v>0</v>
      </c>
      <c r="Q3652">
        <v>0</v>
      </c>
      <c r="R3652">
        <v>0</v>
      </c>
      <c r="S3652">
        <v>3564.036666</v>
      </c>
      <c r="T3652">
        <v>0</v>
      </c>
      <c r="U3652">
        <v>0</v>
      </c>
    </row>
    <row r="3653" spans="1:21" x14ac:dyDescent="0.25">
      <c r="A3653" t="s">
        <v>14049</v>
      </c>
      <c r="B3653">
        <v>1</v>
      </c>
      <c r="C3653" t="s">
        <v>79</v>
      </c>
      <c r="D3653" t="s">
        <v>123</v>
      </c>
      <c r="E3653" t="s">
        <v>14050</v>
      </c>
      <c r="F3653" t="s">
        <v>226</v>
      </c>
      <c r="G3653" t="s">
        <v>72</v>
      </c>
      <c r="H3653" t="s">
        <v>136</v>
      </c>
      <c r="I3653" t="s">
        <v>22</v>
      </c>
      <c r="J3653" t="s">
        <v>131</v>
      </c>
      <c r="K3653" t="s">
        <v>14051</v>
      </c>
      <c r="L3653" t="s">
        <v>14052</v>
      </c>
      <c r="M3653">
        <v>0.98369444399999995</v>
      </c>
      <c r="N3653">
        <v>0</v>
      </c>
      <c r="O3653">
        <v>916</v>
      </c>
      <c r="P3653">
        <v>0</v>
      </c>
      <c r="Q3653">
        <v>0</v>
      </c>
      <c r="R3653">
        <v>0</v>
      </c>
      <c r="S3653">
        <v>901.06411100000003</v>
      </c>
      <c r="T3653">
        <v>0</v>
      </c>
      <c r="U3653">
        <v>0</v>
      </c>
    </row>
    <row r="3654" spans="1:21" x14ac:dyDescent="0.25">
      <c r="A3654" t="s">
        <v>14053</v>
      </c>
      <c r="B3654">
        <v>1</v>
      </c>
      <c r="C3654" t="s">
        <v>78</v>
      </c>
      <c r="D3654" t="s">
        <v>101</v>
      </c>
      <c r="E3654" t="s">
        <v>14054</v>
      </c>
      <c r="F3654" t="s">
        <v>367</v>
      </c>
      <c r="G3654" t="s">
        <v>72</v>
      </c>
      <c r="H3654" t="s">
        <v>136</v>
      </c>
      <c r="I3654" t="s">
        <v>22</v>
      </c>
      <c r="J3654" t="s">
        <v>131</v>
      </c>
      <c r="K3654" t="s">
        <v>14055</v>
      </c>
      <c r="L3654" t="s">
        <v>14056</v>
      </c>
      <c r="M3654">
        <v>1.382777777</v>
      </c>
      <c r="N3654">
        <v>0</v>
      </c>
      <c r="O3654">
        <v>0</v>
      </c>
      <c r="P3654">
        <v>0</v>
      </c>
      <c r="Q3654">
        <v>251</v>
      </c>
      <c r="R3654">
        <v>0</v>
      </c>
      <c r="S3654">
        <v>0</v>
      </c>
      <c r="T3654">
        <v>0</v>
      </c>
      <c r="U3654">
        <v>347.07722200000001</v>
      </c>
    </row>
    <row r="3655" spans="1:21" x14ac:dyDescent="0.25">
      <c r="A3655" t="s">
        <v>14057</v>
      </c>
      <c r="B3655">
        <v>1</v>
      </c>
      <c r="C3655" t="s">
        <v>78</v>
      </c>
      <c r="D3655" t="s">
        <v>98</v>
      </c>
      <c r="E3655" t="s">
        <v>3073</v>
      </c>
      <c r="F3655" t="s">
        <v>166</v>
      </c>
      <c r="G3655" t="s">
        <v>72</v>
      </c>
      <c r="H3655" t="s">
        <v>136</v>
      </c>
      <c r="I3655" t="s">
        <v>22</v>
      </c>
      <c r="J3655" t="s">
        <v>131</v>
      </c>
      <c r="K3655" t="s">
        <v>14058</v>
      </c>
      <c r="L3655" t="s">
        <v>14059</v>
      </c>
      <c r="M3655">
        <v>0.29003055500000002</v>
      </c>
      <c r="N3655">
        <v>6</v>
      </c>
      <c r="O3655">
        <v>1922</v>
      </c>
      <c r="P3655">
        <v>11</v>
      </c>
      <c r="Q3655">
        <v>12</v>
      </c>
      <c r="R3655">
        <v>1.740183</v>
      </c>
      <c r="S3655">
        <v>557.43872699999997</v>
      </c>
      <c r="T3655">
        <v>3.1903359999999998</v>
      </c>
      <c r="U3655">
        <v>3.4803670000000002</v>
      </c>
    </row>
    <row r="3656" spans="1:21" x14ac:dyDescent="0.25">
      <c r="A3656" t="s">
        <v>14060</v>
      </c>
      <c r="B3656">
        <v>1</v>
      </c>
      <c r="C3656" t="s">
        <v>78</v>
      </c>
      <c r="D3656" t="s">
        <v>98</v>
      </c>
      <c r="E3656" t="s">
        <v>14061</v>
      </c>
      <c r="F3656" t="s">
        <v>934</v>
      </c>
      <c r="G3656" t="s">
        <v>71</v>
      </c>
      <c r="H3656" t="s">
        <v>136</v>
      </c>
      <c r="I3656" t="s">
        <v>22</v>
      </c>
      <c r="J3656" t="s">
        <v>131</v>
      </c>
      <c r="K3656" t="s">
        <v>14062</v>
      </c>
      <c r="L3656" t="s">
        <v>14063</v>
      </c>
      <c r="M3656">
        <v>0.632222222</v>
      </c>
      <c r="N3656">
        <v>0</v>
      </c>
      <c r="O3656">
        <v>1</v>
      </c>
      <c r="P3656">
        <v>0</v>
      </c>
      <c r="Q3656">
        <v>0</v>
      </c>
      <c r="R3656">
        <v>0</v>
      </c>
      <c r="S3656">
        <v>0.63222199999999995</v>
      </c>
      <c r="T3656">
        <v>0</v>
      </c>
      <c r="U3656">
        <v>0</v>
      </c>
    </row>
    <row r="3657" spans="1:21" x14ac:dyDescent="0.25">
      <c r="A3657" t="s">
        <v>14064</v>
      </c>
      <c r="B3657">
        <v>1</v>
      </c>
      <c r="C3657" t="s">
        <v>78</v>
      </c>
      <c r="D3657" t="s">
        <v>98</v>
      </c>
      <c r="E3657" t="s">
        <v>14065</v>
      </c>
      <c r="F3657" t="s">
        <v>4127</v>
      </c>
      <c r="G3657" t="s">
        <v>71</v>
      </c>
      <c r="H3657" t="s">
        <v>136</v>
      </c>
      <c r="I3657" t="s">
        <v>22</v>
      </c>
      <c r="J3657" t="s">
        <v>131</v>
      </c>
      <c r="K3657" t="s">
        <v>14066</v>
      </c>
      <c r="L3657" t="s">
        <v>14067</v>
      </c>
      <c r="M3657">
        <v>6.3369444440000002</v>
      </c>
      <c r="N3657">
        <v>0</v>
      </c>
      <c r="O3657">
        <v>18</v>
      </c>
      <c r="P3657">
        <v>0</v>
      </c>
      <c r="Q3657">
        <v>1</v>
      </c>
      <c r="R3657">
        <v>0</v>
      </c>
      <c r="S3657">
        <v>114.065</v>
      </c>
      <c r="T3657">
        <v>0</v>
      </c>
      <c r="U3657">
        <v>6.3369439999999999</v>
      </c>
    </row>
    <row r="3658" spans="1:21" x14ac:dyDescent="0.25">
      <c r="A3658" t="s">
        <v>14068</v>
      </c>
      <c r="B3658">
        <v>1</v>
      </c>
      <c r="C3658" t="s">
        <v>78</v>
      </c>
      <c r="D3658" t="s">
        <v>98</v>
      </c>
      <c r="E3658" t="s">
        <v>908</v>
      </c>
      <c r="F3658" t="s">
        <v>226</v>
      </c>
      <c r="G3658" t="s">
        <v>72</v>
      </c>
      <c r="H3658" t="s">
        <v>136</v>
      </c>
      <c r="I3658" t="s">
        <v>22</v>
      </c>
      <c r="J3658" t="s">
        <v>131</v>
      </c>
      <c r="K3658" t="s">
        <v>14069</v>
      </c>
      <c r="L3658" t="s">
        <v>14070</v>
      </c>
      <c r="M3658">
        <v>1.875555555</v>
      </c>
      <c r="N3658">
        <v>17</v>
      </c>
      <c r="O3658">
        <v>2415</v>
      </c>
      <c r="P3658">
        <v>42</v>
      </c>
      <c r="Q3658">
        <v>15</v>
      </c>
      <c r="R3658">
        <v>31.884443999999998</v>
      </c>
      <c r="S3658">
        <v>4529.4666649999999</v>
      </c>
      <c r="T3658">
        <v>78.773332999999994</v>
      </c>
      <c r="U3658">
        <v>28.133333</v>
      </c>
    </row>
    <row r="3659" spans="1:21" x14ac:dyDescent="0.25">
      <c r="A3659" t="s">
        <v>14071</v>
      </c>
      <c r="B3659">
        <v>1</v>
      </c>
      <c r="C3659" t="s">
        <v>78</v>
      </c>
      <c r="D3659" t="s">
        <v>98</v>
      </c>
      <c r="E3659" t="s">
        <v>904</v>
      </c>
      <c r="F3659" t="s">
        <v>166</v>
      </c>
      <c r="G3659" t="s">
        <v>72</v>
      </c>
      <c r="H3659" t="s">
        <v>136</v>
      </c>
      <c r="I3659" t="s">
        <v>22</v>
      </c>
      <c r="J3659" t="s">
        <v>131</v>
      </c>
      <c r="K3659" t="s">
        <v>14072</v>
      </c>
      <c r="L3659" t="s">
        <v>14073</v>
      </c>
      <c r="M3659">
        <v>0.52916666599999995</v>
      </c>
      <c r="N3659">
        <v>0</v>
      </c>
      <c r="O3659">
        <v>182</v>
      </c>
      <c r="P3659">
        <v>4</v>
      </c>
      <c r="Q3659">
        <v>31</v>
      </c>
      <c r="R3659">
        <v>0</v>
      </c>
      <c r="S3659">
        <v>96.308333000000005</v>
      </c>
      <c r="T3659">
        <v>2.1166670000000001</v>
      </c>
      <c r="U3659">
        <v>16.404167000000001</v>
      </c>
    </row>
    <row r="3660" spans="1:21" x14ac:dyDescent="0.25">
      <c r="A3660" t="s">
        <v>14074</v>
      </c>
      <c r="B3660">
        <v>1</v>
      </c>
      <c r="C3660" t="s">
        <v>78</v>
      </c>
      <c r="D3660" t="s">
        <v>98</v>
      </c>
      <c r="E3660" t="s">
        <v>14075</v>
      </c>
      <c r="F3660" t="s">
        <v>296</v>
      </c>
      <c r="G3660" t="s">
        <v>72</v>
      </c>
      <c r="H3660" t="s">
        <v>136</v>
      </c>
      <c r="I3660" t="s">
        <v>22</v>
      </c>
      <c r="J3660" t="s">
        <v>221</v>
      </c>
      <c r="K3660" t="s">
        <v>14076</v>
      </c>
      <c r="L3660" t="s">
        <v>14077</v>
      </c>
      <c r="M3660">
        <v>5.1177777769999997</v>
      </c>
      <c r="N3660">
        <v>4</v>
      </c>
      <c r="O3660">
        <v>159</v>
      </c>
      <c r="P3660">
        <v>30</v>
      </c>
      <c r="Q3660">
        <v>33</v>
      </c>
      <c r="R3660">
        <v>20.471111000000001</v>
      </c>
      <c r="S3660">
        <v>813.72666700000002</v>
      </c>
      <c r="T3660">
        <v>153.533333</v>
      </c>
      <c r="U3660">
        <v>168.88666699999999</v>
      </c>
    </row>
    <row r="3661" spans="1:21" x14ac:dyDescent="0.25">
      <c r="A3661" t="s">
        <v>14078</v>
      </c>
      <c r="B3661">
        <v>1</v>
      </c>
      <c r="C3661" t="s">
        <v>78</v>
      </c>
      <c r="D3661" t="s">
        <v>98</v>
      </c>
      <c r="E3661" t="s">
        <v>9788</v>
      </c>
      <c r="F3661" t="s">
        <v>166</v>
      </c>
      <c r="G3661" t="s">
        <v>72</v>
      </c>
      <c r="H3661" t="s">
        <v>136</v>
      </c>
      <c r="I3661" t="s">
        <v>22</v>
      </c>
      <c r="J3661" t="s">
        <v>131</v>
      </c>
      <c r="K3661" t="s">
        <v>14079</v>
      </c>
      <c r="L3661" t="s">
        <v>14080</v>
      </c>
      <c r="M3661">
        <v>1.6277777769999999</v>
      </c>
      <c r="N3661">
        <v>0</v>
      </c>
      <c r="O3661">
        <v>381</v>
      </c>
      <c r="P3661">
        <v>7</v>
      </c>
      <c r="Q3661">
        <v>43</v>
      </c>
      <c r="R3661">
        <v>0</v>
      </c>
      <c r="S3661">
        <v>620.18333299999995</v>
      </c>
      <c r="T3661">
        <v>11.394444</v>
      </c>
      <c r="U3661">
        <v>69.994444000000001</v>
      </c>
    </row>
    <row r="3662" spans="1:21" x14ac:dyDescent="0.25">
      <c r="A3662" t="s">
        <v>14081</v>
      </c>
      <c r="B3662">
        <v>1</v>
      </c>
      <c r="C3662" t="s">
        <v>78</v>
      </c>
      <c r="D3662" t="s">
        <v>98</v>
      </c>
      <c r="E3662" t="s">
        <v>14082</v>
      </c>
      <c r="F3662" t="s">
        <v>166</v>
      </c>
      <c r="G3662" t="s">
        <v>72</v>
      </c>
      <c r="H3662" t="s">
        <v>136</v>
      </c>
      <c r="I3662" t="s">
        <v>22</v>
      </c>
      <c r="J3662" t="s">
        <v>131</v>
      </c>
      <c r="K3662" t="s">
        <v>14083</v>
      </c>
      <c r="L3662" t="s">
        <v>14084</v>
      </c>
      <c r="M3662">
        <v>0.80853416600000005</v>
      </c>
      <c r="N3662">
        <v>0</v>
      </c>
      <c r="O3662">
        <v>47</v>
      </c>
      <c r="P3662">
        <v>0</v>
      </c>
      <c r="Q3662">
        <v>2</v>
      </c>
      <c r="R3662">
        <v>0</v>
      </c>
      <c r="S3662">
        <v>38.001106</v>
      </c>
      <c r="T3662">
        <v>0</v>
      </c>
      <c r="U3662">
        <v>1.6170679999999999</v>
      </c>
    </row>
    <row r="3663" spans="1:21" x14ac:dyDescent="0.25">
      <c r="A3663" t="s">
        <v>14085</v>
      </c>
      <c r="B3663">
        <v>1</v>
      </c>
      <c r="C3663" t="s">
        <v>78</v>
      </c>
      <c r="D3663" t="s">
        <v>98</v>
      </c>
      <c r="E3663" t="s">
        <v>14075</v>
      </c>
      <c r="F3663" t="s">
        <v>166</v>
      </c>
      <c r="G3663" t="s">
        <v>72</v>
      </c>
      <c r="H3663" t="s">
        <v>136</v>
      </c>
      <c r="I3663" t="s">
        <v>22</v>
      </c>
      <c r="J3663" t="s">
        <v>131</v>
      </c>
      <c r="K3663" t="s">
        <v>14086</v>
      </c>
      <c r="L3663" t="s">
        <v>14087</v>
      </c>
      <c r="M3663">
        <v>0.182448055</v>
      </c>
      <c r="N3663">
        <v>4</v>
      </c>
      <c r="O3663">
        <v>159</v>
      </c>
      <c r="P3663">
        <v>30</v>
      </c>
      <c r="Q3663">
        <v>33</v>
      </c>
      <c r="R3663">
        <v>0.729792</v>
      </c>
      <c r="S3663">
        <v>29.009240999999999</v>
      </c>
      <c r="T3663">
        <v>5.4734420000000004</v>
      </c>
      <c r="U3663">
        <v>6.0207860000000002</v>
      </c>
    </row>
    <row r="3664" spans="1:21" x14ac:dyDescent="0.25">
      <c r="A3664" t="s">
        <v>14088</v>
      </c>
      <c r="B3664">
        <v>1</v>
      </c>
      <c r="C3664" t="s">
        <v>78</v>
      </c>
      <c r="D3664" t="s">
        <v>98</v>
      </c>
      <c r="E3664" t="s">
        <v>904</v>
      </c>
      <c r="F3664" t="s">
        <v>296</v>
      </c>
      <c r="G3664" t="s">
        <v>72</v>
      </c>
      <c r="H3664" t="s">
        <v>136</v>
      </c>
      <c r="I3664" t="s">
        <v>22</v>
      </c>
      <c r="J3664" t="s">
        <v>221</v>
      </c>
      <c r="K3664" t="s">
        <v>14089</v>
      </c>
      <c r="L3664" t="s">
        <v>14090</v>
      </c>
      <c r="M3664">
        <v>3.5921591660000001</v>
      </c>
      <c r="N3664">
        <v>0</v>
      </c>
      <c r="O3664">
        <v>182</v>
      </c>
      <c r="P3664">
        <v>4</v>
      </c>
      <c r="Q3664">
        <v>31</v>
      </c>
      <c r="R3664">
        <v>0</v>
      </c>
      <c r="S3664">
        <v>653.77296799999999</v>
      </c>
      <c r="T3664">
        <v>14.368637</v>
      </c>
      <c r="U3664">
        <v>111.356934</v>
      </c>
    </row>
    <row r="3665" spans="1:21" x14ac:dyDescent="0.25">
      <c r="A3665" t="s">
        <v>14091</v>
      </c>
      <c r="B3665">
        <v>1</v>
      </c>
      <c r="C3665" t="s">
        <v>78</v>
      </c>
      <c r="D3665" t="s">
        <v>98</v>
      </c>
      <c r="E3665" t="s">
        <v>14092</v>
      </c>
      <c r="F3665" t="s">
        <v>231</v>
      </c>
      <c r="G3665" t="s">
        <v>71</v>
      </c>
      <c r="H3665" t="s">
        <v>136</v>
      </c>
      <c r="I3665" t="s">
        <v>22</v>
      </c>
      <c r="J3665" t="s">
        <v>131</v>
      </c>
      <c r="K3665" t="s">
        <v>14093</v>
      </c>
      <c r="L3665" t="s">
        <v>14094</v>
      </c>
      <c r="M3665">
        <v>1.685277777</v>
      </c>
      <c r="N3665">
        <v>0</v>
      </c>
      <c r="O3665">
        <v>1</v>
      </c>
      <c r="P3665">
        <v>0</v>
      </c>
      <c r="Q3665">
        <v>0</v>
      </c>
      <c r="R3665">
        <v>0</v>
      </c>
      <c r="S3665">
        <v>1.6852780000000001</v>
      </c>
      <c r="T3665">
        <v>0</v>
      </c>
      <c r="U3665">
        <v>0</v>
      </c>
    </row>
    <row r="3666" spans="1:21" x14ac:dyDescent="0.25">
      <c r="A3666" t="s">
        <v>14095</v>
      </c>
      <c r="B3666">
        <v>1</v>
      </c>
      <c r="C3666" t="s">
        <v>78</v>
      </c>
      <c r="D3666" t="s">
        <v>81</v>
      </c>
      <c r="E3666" t="s">
        <v>14096</v>
      </c>
      <c r="F3666" t="s">
        <v>247</v>
      </c>
      <c r="G3666" t="s">
        <v>71</v>
      </c>
      <c r="H3666" t="s">
        <v>136</v>
      </c>
      <c r="I3666" t="s">
        <v>22</v>
      </c>
      <c r="J3666" t="s">
        <v>221</v>
      </c>
      <c r="K3666" t="s">
        <v>14097</v>
      </c>
      <c r="L3666" t="s">
        <v>14098</v>
      </c>
      <c r="M3666">
        <v>8.6186111109999999</v>
      </c>
      <c r="N3666">
        <v>0</v>
      </c>
      <c r="O3666">
        <v>112</v>
      </c>
      <c r="P3666">
        <v>0</v>
      </c>
      <c r="Q3666">
        <v>72</v>
      </c>
      <c r="R3666">
        <v>0</v>
      </c>
      <c r="S3666">
        <v>965.28444400000001</v>
      </c>
      <c r="T3666">
        <v>0</v>
      </c>
      <c r="U3666">
        <v>620.54</v>
      </c>
    </row>
    <row r="3667" spans="1:21" x14ac:dyDescent="0.25">
      <c r="A3667" t="s">
        <v>14099</v>
      </c>
      <c r="B3667">
        <v>1</v>
      </c>
      <c r="C3667" t="s">
        <v>78</v>
      </c>
      <c r="D3667" t="s">
        <v>98</v>
      </c>
      <c r="E3667" t="s">
        <v>6318</v>
      </c>
      <c r="F3667" t="s">
        <v>166</v>
      </c>
      <c r="G3667" t="s">
        <v>72</v>
      </c>
      <c r="H3667" t="s">
        <v>136</v>
      </c>
      <c r="I3667" t="s">
        <v>22</v>
      </c>
      <c r="J3667" t="s">
        <v>131</v>
      </c>
      <c r="K3667" t="s">
        <v>14100</v>
      </c>
      <c r="L3667" t="s">
        <v>14101</v>
      </c>
      <c r="M3667">
        <v>0.45854611099999998</v>
      </c>
      <c r="N3667">
        <v>3</v>
      </c>
      <c r="O3667">
        <v>790</v>
      </c>
      <c r="P3667">
        <v>6</v>
      </c>
      <c r="Q3667">
        <v>7</v>
      </c>
      <c r="R3667">
        <v>1.3756379999999999</v>
      </c>
      <c r="S3667">
        <v>362.25142799999998</v>
      </c>
      <c r="T3667">
        <v>2.751277</v>
      </c>
      <c r="U3667">
        <v>3.2098230000000001</v>
      </c>
    </row>
    <row r="3668" spans="1:21" x14ac:dyDescent="0.25">
      <c r="A3668" t="s">
        <v>14102</v>
      </c>
      <c r="B3668">
        <v>1</v>
      </c>
      <c r="C3668" t="s">
        <v>79</v>
      </c>
      <c r="D3668" t="s">
        <v>108</v>
      </c>
      <c r="E3668" t="s">
        <v>14103</v>
      </c>
      <c r="F3668" t="s">
        <v>231</v>
      </c>
      <c r="G3668" t="s">
        <v>71</v>
      </c>
      <c r="H3668" t="s">
        <v>136</v>
      </c>
      <c r="I3668" t="s">
        <v>22</v>
      </c>
      <c r="J3668" t="s">
        <v>131</v>
      </c>
      <c r="K3668" t="s">
        <v>14104</v>
      </c>
      <c r="L3668" t="s">
        <v>14105</v>
      </c>
      <c r="M3668">
        <v>1.7275</v>
      </c>
      <c r="N3668">
        <v>0</v>
      </c>
      <c r="O3668">
        <v>1</v>
      </c>
      <c r="P3668">
        <v>0</v>
      </c>
      <c r="Q3668">
        <v>0</v>
      </c>
      <c r="R3668">
        <v>0</v>
      </c>
      <c r="S3668">
        <v>1.7275</v>
      </c>
      <c r="T3668">
        <v>0</v>
      </c>
      <c r="U3668">
        <v>0</v>
      </c>
    </row>
    <row r="3669" spans="1:21" x14ac:dyDescent="0.25">
      <c r="A3669" t="s">
        <v>14106</v>
      </c>
      <c r="B3669">
        <v>1</v>
      </c>
      <c r="C3669" t="s">
        <v>78</v>
      </c>
      <c r="D3669" t="s">
        <v>80</v>
      </c>
      <c r="E3669" t="s">
        <v>14107</v>
      </c>
      <c r="F3669" t="s">
        <v>231</v>
      </c>
      <c r="G3669" t="s">
        <v>71</v>
      </c>
      <c r="H3669" t="s">
        <v>136</v>
      </c>
      <c r="I3669" t="s">
        <v>22</v>
      </c>
      <c r="J3669" t="s">
        <v>131</v>
      </c>
      <c r="K3669" t="s">
        <v>14108</v>
      </c>
      <c r="L3669" t="s">
        <v>14109</v>
      </c>
      <c r="M3669">
        <v>1.6230555550000001</v>
      </c>
      <c r="N3669">
        <v>0</v>
      </c>
      <c r="O3669">
        <v>1</v>
      </c>
      <c r="P3669">
        <v>0</v>
      </c>
      <c r="Q3669">
        <v>0</v>
      </c>
      <c r="R3669">
        <v>0</v>
      </c>
      <c r="S3669">
        <v>1.6230560000000001</v>
      </c>
      <c r="T3669">
        <v>0</v>
      </c>
      <c r="U3669">
        <v>0</v>
      </c>
    </row>
    <row r="3670" spans="1:21" x14ac:dyDescent="0.25">
      <c r="A3670" t="s">
        <v>14110</v>
      </c>
      <c r="B3670">
        <v>1</v>
      </c>
      <c r="C3670" t="s">
        <v>78</v>
      </c>
      <c r="D3670" t="s">
        <v>125</v>
      </c>
      <c r="E3670" t="s">
        <v>14111</v>
      </c>
      <c r="F3670" t="s">
        <v>129</v>
      </c>
      <c r="G3670" t="s">
        <v>72</v>
      </c>
      <c r="H3670" t="s">
        <v>136</v>
      </c>
      <c r="I3670" t="s">
        <v>22</v>
      </c>
      <c r="J3670" t="s">
        <v>131</v>
      </c>
      <c r="K3670" t="s">
        <v>14112</v>
      </c>
      <c r="L3670" t="s">
        <v>14113</v>
      </c>
      <c r="M3670">
        <v>0.156111111</v>
      </c>
      <c r="N3670">
        <v>1</v>
      </c>
      <c r="O3670">
        <v>1503</v>
      </c>
      <c r="P3670">
        <v>0</v>
      </c>
      <c r="Q3670">
        <v>0</v>
      </c>
      <c r="R3670">
        <v>0.156111</v>
      </c>
      <c r="S3670">
        <v>234.63499999999999</v>
      </c>
      <c r="T3670">
        <v>0</v>
      </c>
      <c r="U3670">
        <v>0</v>
      </c>
    </row>
    <row r="3671" spans="1:21" x14ac:dyDescent="0.25">
      <c r="A3671" t="s">
        <v>14114</v>
      </c>
      <c r="B3671">
        <v>1</v>
      </c>
      <c r="C3671" t="s">
        <v>78</v>
      </c>
      <c r="D3671" t="s">
        <v>125</v>
      </c>
      <c r="E3671" t="s">
        <v>14115</v>
      </c>
      <c r="F3671" t="s">
        <v>2411</v>
      </c>
      <c r="G3671" t="s">
        <v>71</v>
      </c>
      <c r="H3671" t="s">
        <v>136</v>
      </c>
      <c r="I3671" t="s">
        <v>22</v>
      </c>
      <c r="J3671" t="s">
        <v>131</v>
      </c>
      <c r="K3671" t="s">
        <v>14116</v>
      </c>
      <c r="L3671" t="s">
        <v>14117</v>
      </c>
      <c r="M3671">
        <v>1.7241666659999999</v>
      </c>
      <c r="N3671">
        <v>0</v>
      </c>
      <c r="O3671">
        <v>81</v>
      </c>
      <c r="P3671">
        <v>0</v>
      </c>
      <c r="Q3671">
        <v>0</v>
      </c>
      <c r="R3671">
        <v>0</v>
      </c>
      <c r="S3671">
        <v>139.6575</v>
      </c>
      <c r="T3671">
        <v>0</v>
      </c>
      <c r="U3671">
        <v>0</v>
      </c>
    </row>
    <row r="3672" spans="1:21" x14ac:dyDescent="0.25">
      <c r="A3672" t="s">
        <v>14118</v>
      </c>
      <c r="B3672">
        <v>1</v>
      </c>
      <c r="C3672" t="s">
        <v>78</v>
      </c>
      <c r="D3672" t="s">
        <v>125</v>
      </c>
      <c r="E3672" t="s">
        <v>14119</v>
      </c>
      <c r="F3672" t="s">
        <v>166</v>
      </c>
      <c r="G3672" t="s">
        <v>72</v>
      </c>
      <c r="H3672" t="s">
        <v>136</v>
      </c>
      <c r="I3672" t="s">
        <v>22</v>
      </c>
      <c r="J3672" t="s">
        <v>131</v>
      </c>
      <c r="K3672" t="s">
        <v>14120</v>
      </c>
      <c r="L3672" t="s">
        <v>14121</v>
      </c>
      <c r="M3672">
        <v>0.514444444</v>
      </c>
      <c r="N3672">
        <v>0</v>
      </c>
      <c r="O3672">
        <v>507</v>
      </c>
      <c r="P3672">
        <v>0</v>
      </c>
      <c r="Q3672">
        <v>0</v>
      </c>
      <c r="R3672">
        <v>0</v>
      </c>
      <c r="S3672">
        <v>260.82333299999999</v>
      </c>
      <c r="T3672">
        <v>0</v>
      </c>
      <c r="U3672">
        <v>0</v>
      </c>
    </row>
    <row r="3673" spans="1:21" x14ac:dyDescent="0.25">
      <c r="A3673" t="s">
        <v>14122</v>
      </c>
      <c r="B3673">
        <v>1</v>
      </c>
      <c r="C3673" t="s">
        <v>78</v>
      </c>
      <c r="D3673" t="s">
        <v>125</v>
      </c>
      <c r="E3673" t="s">
        <v>14123</v>
      </c>
      <c r="F3673" t="s">
        <v>166</v>
      </c>
      <c r="G3673" t="s">
        <v>72</v>
      </c>
      <c r="H3673" t="s">
        <v>136</v>
      </c>
      <c r="I3673" t="s">
        <v>22</v>
      </c>
      <c r="J3673" t="s">
        <v>131</v>
      </c>
      <c r="K3673" t="s">
        <v>14124</v>
      </c>
      <c r="L3673" t="s">
        <v>14125</v>
      </c>
      <c r="M3673">
        <v>3.5425</v>
      </c>
      <c r="N3673">
        <v>1</v>
      </c>
      <c r="O3673">
        <v>30715</v>
      </c>
      <c r="P3673">
        <v>0</v>
      </c>
      <c r="Q3673">
        <v>0</v>
      </c>
      <c r="R3673">
        <v>3.5425</v>
      </c>
      <c r="S3673">
        <v>108807.8875</v>
      </c>
      <c r="T3673">
        <v>0</v>
      </c>
      <c r="U3673">
        <v>0</v>
      </c>
    </row>
    <row r="3674" spans="1:21" x14ac:dyDescent="0.25">
      <c r="A3674" t="s">
        <v>14126</v>
      </c>
      <c r="B3674">
        <v>1</v>
      </c>
      <c r="C3674" t="s">
        <v>79</v>
      </c>
      <c r="D3674" t="s">
        <v>124</v>
      </c>
      <c r="E3674" t="s">
        <v>14127</v>
      </c>
      <c r="F3674" t="s">
        <v>231</v>
      </c>
      <c r="G3674" t="s">
        <v>71</v>
      </c>
      <c r="H3674" t="s">
        <v>136</v>
      </c>
      <c r="I3674" t="s">
        <v>22</v>
      </c>
      <c r="J3674" t="s">
        <v>131</v>
      </c>
      <c r="K3674" t="s">
        <v>14128</v>
      </c>
      <c r="L3674" t="s">
        <v>14129</v>
      </c>
      <c r="M3674">
        <v>1.094166666</v>
      </c>
      <c r="N3674">
        <v>0</v>
      </c>
      <c r="O3674">
        <v>21</v>
      </c>
      <c r="P3674">
        <v>0</v>
      </c>
      <c r="Q3674">
        <v>0</v>
      </c>
      <c r="R3674">
        <v>0</v>
      </c>
      <c r="S3674">
        <v>22.977499999999999</v>
      </c>
      <c r="T3674">
        <v>0</v>
      </c>
      <c r="U3674">
        <v>0</v>
      </c>
    </row>
    <row r="3675" spans="1:21" x14ac:dyDescent="0.25">
      <c r="A3675" t="s">
        <v>14130</v>
      </c>
      <c r="B3675">
        <v>1</v>
      </c>
      <c r="C3675" t="s">
        <v>78</v>
      </c>
      <c r="D3675" t="s">
        <v>125</v>
      </c>
      <c r="E3675" t="s">
        <v>13930</v>
      </c>
      <c r="F3675" t="s">
        <v>247</v>
      </c>
      <c r="G3675" t="s">
        <v>71</v>
      </c>
      <c r="H3675" t="s">
        <v>136</v>
      </c>
      <c r="I3675" t="s">
        <v>22</v>
      </c>
      <c r="J3675" t="s">
        <v>221</v>
      </c>
      <c r="K3675" t="s">
        <v>14131</v>
      </c>
      <c r="L3675" t="s">
        <v>14132</v>
      </c>
      <c r="M3675">
        <v>8.414722222</v>
      </c>
      <c r="N3675">
        <v>0</v>
      </c>
      <c r="O3675">
        <v>192</v>
      </c>
      <c r="P3675">
        <v>0</v>
      </c>
      <c r="Q3675">
        <v>0</v>
      </c>
      <c r="R3675">
        <v>0</v>
      </c>
      <c r="S3675">
        <v>1615.626667</v>
      </c>
      <c r="T3675">
        <v>0</v>
      </c>
      <c r="U3675">
        <v>0</v>
      </c>
    </row>
    <row r="3676" spans="1:21" x14ac:dyDescent="0.25">
      <c r="A3676" t="s">
        <v>14133</v>
      </c>
      <c r="B3676">
        <v>1</v>
      </c>
      <c r="C3676" t="s">
        <v>78</v>
      </c>
      <c r="D3676" t="s">
        <v>95</v>
      </c>
      <c r="E3676" t="s">
        <v>14134</v>
      </c>
      <c r="F3676" t="s">
        <v>226</v>
      </c>
      <c r="G3676" t="s">
        <v>72</v>
      </c>
      <c r="H3676" t="s">
        <v>136</v>
      </c>
      <c r="I3676" t="s">
        <v>22</v>
      </c>
      <c r="J3676" t="s">
        <v>131</v>
      </c>
      <c r="K3676" t="s">
        <v>14135</v>
      </c>
      <c r="L3676" t="s">
        <v>14136</v>
      </c>
      <c r="M3676">
        <v>2.8250000000000002</v>
      </c>
      <c r="N3676">
        <v>0</v>
      </c>
      <c r="O3676">
        <v>0</v>
      </c>
      <c r="P3676">
        <v>0</v>
      </c>
      <c r="Q3676">
        <v>120</v>
      </c>
      <c r="R3676">
        <v>0</v>
      </c>
      <c r="S3676">
        <v>0</v>
      </c>
      <c r="T3676">
        <v>0</v>
      </c>
      <c r="U3676">
        <v>339</v>
      </c>
    </row>
    <row r="3677" spans="1:21" x14ac:dyDescent="0.25">
      <c r="A3677" t="s">
        <v>14137</v>
      </c>
      <c r="B3677">
        <v>1</v>
      </c>
      <c r="C3677" t="s">
        <v>78</v>
      </c>
      <c r="D3677" t="s">
        <v>90</v>
      </c>
      <c r="E3677" t="s">
        <v>14138</v>
      </c>
      <c r="F3677" t="s">
        <v>231</v>
      </c>
      <c r="G3677" t="s">
        <v>71</v>
      </c>
      <c r="H3677" t="s">
        <v>136</v>
      </c>
      <c r="I3677" t="s">
        <v>22</v>
      </c>
      <c r="J3677" t="s">
        <v>131</v>
      </c>
      <c r="K3677" t="s">
        <v>14139</v>
      </c>
      <c r="L3677" t="s">
        <v>14140</v>
      </c>
      <c r="M3677">
        <v>10.289722222</v>
      </c>
      <c r="N3677">
        <v>0</v>
      </c>
      <c r="O3677">
        <v>1</v>
      </c>
      <c r="P3677">
        <v>0</v>
      </c>
      <c r="Q3677">
        <v>0</v>
      </c>
      <c r="R3677">
        <v>0</v>
      </c>
      <c r="S3677">
        <v>10.289721999999999</v>
      </c>
      <c r="T3677">
        <v>0</v>
      </c>
      <c r="U3677">
        <v>0</v>
      </c>
    </row>
    <row r="3678" spans="1:21" x14ac:dyDescent="0.25">
      <c r="A3678" t="s">
        <v>14141</v>
      </c>
      <c r="B3678">
        <v>1</v>
      </c>
      <c r="C3678" t="s">
        <v>78</v>
      </c>
      <c r="D3678" t="s">
        <v>81</v>
      </c>
      <c r="E3678" t="s">
        <v>14142</v>
      </c>
      <c r="F3678" t="s">
        <v>247</v>
      </c>
      <c r="G3678" t="s">
        <v>71</v>
      </c>
      <c r="H3678" t="s">
        <v>136</v>
      </c>
      <c r="I3678" t="s">
        <v>22</v>
      </c>
      <c r="J3678" t="s">
        <v>221</v>
      </c>
      <c r="K3678" t="s">
        <v>14143</v>
      </c>
      <c r="L3678" t="s">
        <v>14144</v>
      </c>
      <c r="M3678">
        <v>8.9611111109999992</v>
      </c>
      <c r="N3678">
        <v>0</v>
      </c>
      <c r="O3678">
        <v>32</v>
      </c>
      <c r="P3678">
        <v>0</v>
      </c>
      <c r="Q3678">
        <v>0</v>
      </c>
      <c r="R3678">
        <v>0</v>
      </c>
      <c r="S3678">
        <v>286.75555600000001</v>
      </c>
      <c r="T3678">
        <v>0</v>
      </c>
      <c r="U3678">
        <v>0</v>
      </c>
    </row>
    <row r="3679" spans="1:21" x14ac:dyDescent="0.25">
      <c r="A3679" t="s">
        <v>14145</v>
      </c>
      <c r="B3679">
        <v>1</v>
      </c>
      <c r="C3679" t="s">
        <v>78</v>
      </c>
      <c r="D3679" t="s">
        <v>81</v>
      </c>
      <c r="E3679" t="s">
        <v>14146</v>
      </c>
      <c r="F3679" t="s">
        <v>226</v>
      </c>
      <c r="G3679" t="s">
        <v>72</v>
      </c>
      <c r="H3679" t="s">
        <v>136</v>
      </c>
      <c r="I3679" t="s">
        <v>22</v>
      </c>
      <c r="J3679" t="s">
        <v>131</v>
      </c>
      <c r="K3679" t="s">
        <v>14147</v>
      </c>
      <c r="L3679" t="s">
        <v>14148</v>
      </c>
      <c r="M3679">
        <v>2.3658333329999999</v>
      </c>
      <c r="N3679">
        <v>0</v>
      </c>
      <c r="O3679">
        <v>368</v>
      </c>
      <c r="P3679">
        <v>0</v>
      </c>
      <c r="Q3679">
        <v>0</v>
      </c>
      <c r="R3679">
        <v>0</v>
      </c>
      <c r="S3679">
        <v>870.626667</v>
      </c>
      <c r="T3679">
        <v>0</v>
      </c>
      <c r="U3679">
        <v>0</v>
      </c>
    </row>
    <row r="3680" spans="1:21" x14ac:dyDescent="0.25">
      <c r="A3680" t="s">
        <v>14149</v>
      </c>
      <c r="B3680">
        <v>1</v>
      </c>
      <c r="C3680" t="s">
        <v>78</v>
      </c>
      <c r="D3680" t="s">
        <v>98</v>
      </c>
      <c r="E3680" t="s">
        <v>14150</v>
      </c>
      <c r="F3680" t="s">
        <v>892</v>
      </c>
      <c r="G3680" t="s">
        <v>71</v>
      </c>
      <c r="H3680" t="s">
        <v>136</v>
      </c>
      <c r="I3680" t="s">
        <v>22</v>
      </c>
      <c r="J3680" t="s">
        <v>131</v>
      </c>
      <c r="K3680" t="s">
        <v>14151</v>
      </c>
      <c r="L3680" t="s">
        <v>14152</v>
      </c>
      <c r="M3680">
        <v>1.0377777770000001</v>
      </c>
      <c r="N3680">
        <v>0</v>
      </c>
      <c r="O3680">
        <v>18</v>
      </c>
      <c r="P3680">
        <v>0</v>
      </c>
      <c r="Q3680">
        <v>4</v>
      </c>
      <c r="R3680">
        <v>0</v>
      </c>
      <c r="S3680">
        <v>18.68</v>
      </c>
      <c r="T3680">
        <v>0</v>
      </c>
      <c r="U3680">
        <v>4.1511110000000002</v>
      </c>
    </row>
    <row r="3681" spans="1:21" x14ac:dyDescent="0.25">
      <c r="A3681" t="s">
        <v>14153</v>
      </c>
      <c r="B3681">
        <v>1</v>
      </c>
      <c r="C3681" t="s">
        <v>78</v>
      </c>
      <c r="D3681" t="s">
        <v>98</v>
      </c>
      <c r="E3681" t="s">
        <v>14154</v>
      </c>
      <c r="F3681" t="s">
        <v>166</v>
      </c>
      <c r="G3681" t="s">
        <v>72</v>
      </c>
      <c r="H3681" t="s">
        <v>136</v>
      </c>
      <c r="I3681" t="s">
        <v>22</v>
      </c>
      <c r="J3681" t="s">
        <v>131</v>
      </c>
      <c r="K3681" t="s">
        <v>14155</v>
      </c>
      <c r="L3681" t="s">
        <v>14156</v>
      </c>
      <c r="M3681">
        <v>1.457777777</v>
      </c>
      <c r="N3681">
        <v>0</v>
      </c>
      <c r="O3681">
        <v>0</v>
      </c>
      <c r="P3681">
        <v>5</v>
      </c>
      <c r="Q3681">
        <v>0</v>
      </c>
      <c r="R3681">
        <v>0</v>
      </c>
      <c r="S3681">
        <v>0</v>
      </c>
      <c r="T3681">
        <v>7.2888890000000002</v>
      </c>
      <c r="U3681">
        <v>0</v>
      </c>
    </row>
    <row r="3682" spans="1:21" x14ac:dyDescent="0.25">
      <c r="A3682" t="s">
        <v>14157</v>
      </c>
      <c r="B3682">
        <v>1</v>
      </c>
      <c r="C3682" t="s">
        <v>78</v>
      </c>
      <c r="D3682" t="s">
        <v>98</v>
      </c>
      <c r="E3682" t="s">
        <v>14154</v>
      </c>
      <c r="F3682" t="s">
        <v>166</v>
      </c>
      <c r="G3682" t="s">
        <v>72</v>
      </c>
      <c r="H3682" t="s">
        <v>136</v>
      </c>
      <c r="I3682" t="s">
        <v>22</v>
      </c>
      <c r="J3682" t="s">
        <v>131</v>
      </c>
      <c r="K3682" t="s">
        <v>14158</v>
      </c>
      <c r="L3682" t="s">
        <v>14159</v>
      </c>
      <c r="M3682">
        <v>0.646666666</v>
      </c>
      <c r="N3682">
        <v>0</v>
      </c>
      <c r="O3682">
        <v>0</v>
      </c>
      <c r="P3682">
        <v>5</v>
      </c>
      <c r="Q3682">
        <v>0</v>
      </c>
      <c r="R3682">
        <v>0</v>
      </c>
      <c r="S3682">
        <v>0</v>
      </c>
      <c r="T3682">
        <v>3.233333</v>
      </c>
      <c r="U3682">
        <v>0</v>
      </c>
    </row>
    <row r="3683" spans="1:21" x14ac:dyDescent="0.25">
      <c r="A3683" t="s">
        <v>14160</v>
      </c>
      <c r="B3683">
        <v>1</v>
      </c>
      <c r="C3683" t="s">
        <v>78</v>
      </c>
      <c r="D3683" t="s">
        <v>81</v>
      </c>
      <c r="E3683" t="s">
        <v>14161</v>
      </c>
      <c r="F3683" t="s">
        <v>231</v>
      </c>
      <c r="G3683" t="s">
        <v>71</v>
      </c>
      <c r="H3683" t="s">
        <v>136</v>
      </c>
      <c r="I3683" t="s">
        <v>22</v>
      </c>
      <c r="J3683" t="s">
        <v>131</v>
      </c>
      <c r="K3683" t="s">
        <v>14162</v>
      </c>
      <c r="L3683" t="s">
        <v>14163</v>
      </c>
      <c r="M3683">
        <v>0.88194444400000005</v>
      </c>
      <c r="N3683">
        <v>0</v>
      </c>
      <c r="O3683">
        <v>3</v>
      </c>
      <c r="P3683">
        <v>0</v>
      </c>
      <c r="Q3683">
        <v>0</v>
      </c>
      <c r="R3683">
        <v>0</v>
      </c>
      <c r="S3683">
        <v>2.6458330000000001</v>
      </c>
      <c r="T3683">
        <v>0</v>
      </c>
      <c r="U3683">
        <v>0</v>
      </c>
    </row>
    <row r="3684" spans="1:21" x14ac:dyDescent="0.25">
      <c r="A3684" t="s">
        <v>14164</v>
      </c>
      <c r="B3684">
        <v>1</v>
      </c>
      <c r="C3684" t="s">
        <v>78</v>
      </c>
      <c r="D3684" t="s">
        <v>81</v>
      </c>
      <c r="E3684" t="s">
        <v>14165</v>
      </c>
      <c r="F3684" t="s">
        <v>313</v>
      </c>
      <c r="G3684" t="s">
        <v>71</v>
      </c>
      <c r="H3684" t="s">
        <v>136</v>
      </c>
      <c r="I3684" t="s">
        <v>22</v>
      </c>
      <c r="J3684" t="s">
        <v>131</v>
      </c>
      <c r="K3684" t="s">
        <v>14166</v>
      </c>
      <c r="L3684" t="s">
        <v>14167</v>
      </c>
      <c r="M3684">
        <v>2.2883333330000002</v>
      </c>
      <c r="N3684">
        <v>0</v>
      </c>
      <c r="O3684">
        <v>127</v>
      </c>
      <c r="P3684">
        <v>0</v>
      </c>
      <c r="Q3684">
        <v>0</v>
      </c>
      <c r="R3684">
        <v>0</v>
      </c>
      <c r="S3684">
        <v>290.61833300000001</v>
      </c>
      <c r="T3684">
        <v>0</v>
      </c>
      <c r="U3684">
        <v>0</v>
      </c>
    </row>
    <row r="3685" spans="1:21" x14ac:dyDescent="0.25">
      <c r="A3685" t="s">
        <v>14168</v>
      </c>
      <c r="B3685">
        <v>1</v>
      </c>
      <c r="C3685" t="s">
        <v>78</v>
      </c>
      <c r="D3685" t="s">
        <v>98</v>
      </c>
      <c r="E3685" t="s">
        <v>14169</v>
      </c>
      <c r="F3685" t="s">
        <v>226</v>
      </c>
      <c r="G3685" t="s">
        <v>72</v>
      </c>
      <c r="H3685" t="s">
        <v>136</v>
      </c>
      <c r="I3685" t="s">
        <v>22</v>
      </c>
      <c r="J3685" t="s">
        <v>131</v>
      </c>
      <c r="K3685" t="s">
        <v>14170</v>
      </c>
      <c r="L3685" t="s">
        <v>14171</v>
      </c>
      <c r="M3685">
        <v>1.2555555549999999</v>
      </c>
      <c r="N3685">
        <v>0</v>
      </c>
      <c r="O3685">
        <v>48</v>
      </c>
      <c r="P3685">
        <v>0</v>
      </c>
      <c r="Q3685">
        <v>8</v>
      </c>
      <c r="R3685">
        <v>0</v>
      </c>
      <c r="S3685">
        <v>60.266666999999998</v>
      </c>
      <c r="T3685">
        <v>0</v>
      </c>
      <c r="U3685">
        <v>10.044444</v>
      </c>
    </row>
    <row r="3686" spans="1:21" x14ac:dyDescent="0.25">
      <c r="A3686" t="s">
        <v>14172</v>
      </c>
      <c r="B3686">
        <v>1</v>
      </c>
      <c r="C3686" t="s">
        <v>78</v>
      </c>
      <c r="D3686" t="s">
        <v>81</v>
      </c>
      <c r="E3686" t="s">
        <v>14173</v>
      </c>
      <c r="F3686" t="s">
        <v>847</v>
      </c>
      <c r="G3686" t="s">
        <v>71</v>
      </c>
      <c r="H3686" t="s">
        <v>136</v>
      </c>
      <c r="I3686" t="s">
        <v>22</v>
      </c>
      <c r="J3686" t="s">
        <v>131</v>
      </c>
      <c r="K3686" t="s">
        <v>14174</v>
      </c>
      <c r="L3686" t="s">
        <v>14175</v>
      </c>
      <c r="M3686">
        <v>27.367222221999999</v>
      </c>
      <c r="N3686">
        <v>0</v>
      </c>
      <c r="O3686">
        <v>2</v>
      </c>
      <c r="P3686">
        <v>0</v>
      </c>
      <c r="Q3686">
        <v>0</v>
      </c>
      <c r="R3686">
        <v>0</v>
      </c>
      <c r="S3686">
        <v>54.734444000000003</v>
      </c>
      <c r="T3686">
        <v>0</v>
      </c>
      <c r="U3686">
        <v>0</v>
      </c>
    </row>
    <row r="3687" spans="1:21" x14ac:dyDescent="0.25">
      <c r="A3687" t="s">
        <v>14176</v>
      </c>
      <c r="B3687">
        <v>1</v>
      </c>
      <c r="C3687" t="s">
        <v>79</v>
      </c>
      <c r="D3687" t="s">
        <v>124</v>
      </c>
      <c r="E3687" t="s">
        <v>14177</v>
      </c>
      <c r="F3687" t="s">
        <v>847</v>
      </c>
      <c r="G3687" t="s">
        <v>71</v>
      </c>
      <c r="H3687" t="s">
        <v>136</v>
      </c>
      <c r="I3687" t="s">
        <v>22</v>
      </c>
      <c r="J3687" t="s">
        <v>131</v>
      </c>
      <c r="K3687" t="s">
        <v>14178</v>
      </c>
      <c r="L3687" t="s">
        <v>14179</v>
      </c>
      <c r="M3687">
        <v>7.182222222</v>
      </c>
      <c r="N3687">
        <v>0</v>
      </c>
      <c r="O3687">
        <v>24</v>
      </c>
      <c r="P3687">
        <v>0</v>
      </c>
      <c r="Q3687">
        <v>0</v>
      </c>
      <c r="R3687">
        <v>0</v>
      </c>
      <c r="S3687">
        <v>172.373333</v>
      </c>
      <c r="T3687">
        <v>0</v>
      </c>
      <c r="U3687">
        <v>0</v>
      </c>
    </row>
    <row r="3688" spans="1:21" x14ac:dyDescent="0.25">
      <c r="A3688" t="s">
        <v>14180</v>
      </c>
      <c r="B3688">
        <v>1</v>
      </c>
      <c r="C3688" t="s">
        <v>78</v>
      </c>
      <c r="D3688" t="s">
        <v>98</v>
      </c>
      <c r="E3688" t="s">
        <v>14181</v>
      </c>
      <c r="F3688" t="s">
        <v>231</v>
      </c>
      <c r="G3688" t="s">
        <v>71</v>
      </c>
      <c r="H3688" t="s">
        <v>136</v>
      </c>
      <c r="I3688" t="s">
        <v>22</v>
      </c>
      <c r="J3688" t="s">
        <v>131</v>
      </c>
      <c r="K3688" t="s">
        <v>14182</v>
      </c>
      <c r="L3688" t="s">
        <v>14183</v>
      </c>
      <c r="M3688">
        <v>3.7250000000000001</v>
      </c>
      <c r="N3688">
        <v>0</v>
      </c>
      <c r="O3688">
        <v>11</v>
      </c>
      <c r="P3688">
        <v>0</v>
      </c>
      <c r="Q3688">
        <v>0</v>
      </c>
      <c r="R3688">
        <v>0</v>
      </c>
      <c r="S3688">
        <v>40.975000000000001</v>
      </c>
      <c r="T3688">
        <v>0</v>
      </c>
      <c r="U3688">
        <v>0</v>
      </c>
    </row>
    <row r="3689" spans="1:21" x14ac:dyDescent="0.25">
      <c r="A3689" t="s">
        <v>14184</v>
      </c>
      <c r="B3689">
        <v>1</v>
      </c>
      <c r="C3689" t="s">
        <v>78</v>
      </c>
      <c r="D3689" t="s">
        <v>94</v>
      </c>
      <c r="E3689" t="s">
        <v>14185</v>
      </c>
      <c r="F3689" t="s">
        <v>231</v>
      </c>
      <c r="G3689" t="s">
        <v>71</v>
      </c>
      <c r="H3689" t="s">
        <v>136</v>
      </c>
      <c r="I3689" t="s">
        <v>22</v>
      </c>
      <c r="J3689" t="s">
        <v>131</v>
      </c>
      <c r="K3689" t="s">
        <v>14186</v>
      </c>
      <c r="L3689" t="s">
        <v>14187</v>
      </c>
      <c r="M3689">
        <v>1.558333333</v>
      </c>
      <c r="N3689">
        <v>0</v>
      </c>
      <c r="O3689">
        <v>1</v>
      </c>
      <c r="P3689">
        <v>0</v>
      </c>
      <c r="Q3689">
        <v>0</v>
      </c>
      <c r="R3689">
        <v>0</v>
      </c>
      <c r="S3689">
        <v>1.558333</v>
      </c>
      <c r="T3689">
        <v>0</v>
      </c>
      <c r="U3689">
        <v>0</v>
      </c>
    </row>
    <row r="3690" spans="1:21" x14ac:dyDescent="0.25">
      <c r="A3690" t="s">
        <v>14188</v>
      </c>
      <c r="B3690">
        <v>1</v>
      </c>
      <c r="C3690" t="s">
        <v>78</v>
      </c>
      <c r="D3690" t="s">
        <v>125</v>
      </c>
      <c r="E3690" t="s">
        <v>14189</v>
      </c>
      <c r="F3690" t="s">
        <v>226</v>
      </c>
      <c r="G3690" t="s">
        <v>72</v>
      </c>
      <c r="H3690" t="s">
        <v>136</v>
      </c>
      <c r="I3690" t="s">
        <v>22</v>
      </c>
      <c r="J3690" t="s">
        <v>131</v>
      </c>
      <c r="K3690" t="s">
        <v>14190</v>
      </c>
      <c r="L3690" t="s">
        <v>14191</v>
      </c>
      <c r="M3690">
        <v>1.8572222220000001</v>
      </c>
      <c r="N3690">
        <v>1</v>
      </c>
      <c r="O3690">
        <v>4640</v>
      </c>
      <c r="P3690">
        <v>0</v>
      </c>
      <c r="Q3690">
        <v>1</v>
      </c>
      <c r="R3690">
        <v>1.8572219999999999</v>
      </c>
      <c r="S3690">
        <v>8617.5111099999995</v>
      </c>
      <c r="T3690">
        <v>0</v>
      </c>
      <c r="U3690">
        <v>1.8572219999999999</v>
      </c>
    </row>
    <row r="3691" spans="1:21" x14ac:dyDescent="0.25">
      <c r="A3691" t="s">
        <v>14192</v>
      </c>
      <c r="B3691">
        <v>1</v>
      </c>
      <c r="C3691" t="s">
        <v>78</v>
      </c>
      <c r="D3691" t="s">
        <v>103</v>
      </c>
      <c r="E3691" t="s">
        <v>14193</v>
      </c>
      <c r="F3691" t="s">
        <v>780</v>
      </c>
      <c r="G3691" t="s">
        <v>71</v>
      </c>
      <c r="H3691" t="s">
        <v>136</v>
      </c>
      <c r="I3691" t="s">
        <v>22</v>
      </c>
      <c r="J3691" t="s">
        <v>131</v>
      </c>
      <c r="K3691" t="s">
        <v>14194</v>
      </c>
      <c r="L3691" t="s">
        <v>14195</v>
      </c>
      <c r="M3691">
        <v>0.91055555499999996</v>
      </c>
      <c r="N3691">
        <v>0</v>
      </c>
      <c r="O3691">
        <v>0</v>
      </c>
      <c r="P3691">
        <v>0</v>
      </c>
      <c r="Q3691">
        <v>22</v>
      </c>
      <c r="R3691">
        <v>0</v>
      </c>
      <c r="S3691">
        <v>0</v>
      </c>
      <c r="T3691">
        <v>0</v>
      </c>
      <c r="U3691">
        <v>20.032222000000001</v>
      </c>
    </row>
    <row r="3692" spans="1:21" x14ac:dyDescent="0.25">
      <c r="A3692" t="s">
        <v>14196</v>
      </c>
      <c r="B3692">
        <v>1</v>
      </c>
      <c r="C3692" t="s">
        <v>78</v>
      </c>
      <c r="D3692" t="s">
        <v>82</v>
      </c>
      <c r="E3692" t="s">
        <v>14197</v>
      </c>
      <c r="F3692" t="s">
        <v>313</v>
      </c>
      <c r="G3692" t="s">
        <v>71</v>
      </c>
      <c r="H3692" t="s">
        <v>136</v>
      </c>
      <c r="I3692" t="s">
        <v>22</v>
      </c>
      <c r="J3692" t="s">
        <v>131</v>
      </c>
      <c r="K3692" t="s">
        <v>14198</v>
      </c>
      <c r="L3692" t="s">
        <v>14199</v>
      </c>
      <c r="M3692">
        <v>1.1927777770000001</v>
      </c>
      <c r="N3692">
        <v>0</v>
      </c>
      <c r="O3692">
        <v>46</v>
      </c>
      <c r="P3692">
        <v>0</v>
      </c>
      <c r="Q3692">
        <v>0</v>
      </c>
      <c r="R3692">
        <v>0</v>
      </c>
      <c r="S3692">
        <v>54.867778000000001</v>
      </c>
      <c r="T3692">
        <v>0</v>
      </c>
      <c r="U3692">
        <v>0</v>
      </c>
    </row>
    <row r="3693" spans="1:21" x14ac:dyDescent="0.25">
      <c r="A3693" t="s">
        <v>14200</v>
      </c>
      <c r="B3693">
        <v>1</v>
      </c>
      <c r="C3693" t="s">
        <v>78</v>
      </c>
      <c r="D3693" t="s">
        <v>94</v>
      </c>
      <c r="E3693" t="s">
        <v>14201</v>
      </c>
      <c r="F3693" t="s">
        <v>1569</v>
      </c>
      <c r="G3693" t="s">
        <v>71</v>
      </c>
      <c r="H3693" t="s">
        <v>136</v>
      </c>
      <c r="I3693" t="s">
        <v>22</v>
      </c>
      <c r="J3693" t="s">
        <v>131</v>
      </c>
      <c r="K3693" t="s">
        <v>14202</v>
      </c>
      <c r="L3693" t="s">
        <v>14203</v>
      </c>
      <c r="M3693">
        <v>0.43555555499999998</v>
      </c>
      <c r="N3693">
        <v>0</v>
      </c>
      <c r="O3693">
        <v>94</v>
      </c>
      <c r="P3693">
        <v>0</v>
      </c>
      <c r="Q3693">
        <v>18</v>
      </c>
      <c r="R3693">
        <v>0</v>
      </c>
      <c r="S3693">
        <v>40.942222000000001</v>
      </c>
      <c r="T3693">
        <v>0</v>
      </c>
      <c r="U3693">
        <v>7.84</v>
      </c>
    </row>
    <row r="3694" spans="1:21" x14ac:dyDescent="0.25">
      <c r="A3694" t="s">
        <v>14204</v>
      </c>
      <c r="B3694">
        <v>1</v>
      </c>
      <c r="C3694" t="s">
        <v>78</v>
      </c>
      <c r="D3694" t="s">
        <v>98</v>
      </c>
      <c r="E3694" t="s">
        <v>14205</v>
      </c>
      <c r="F3694" t="s">
        <v>166</v>
      </c>
      <c r="G3694" t="s">
        <v>72</v>
      </c>
      <c r="H3694" t="s">
        <v>136</v>
      </c>
      <c r="I3694" t="s">
        <v>22</v>
      </c>
      <c r="J3694" t="s">
        <v>131</v>
      </c>
      <c r="K3694" t="s">
        <v>14206</v>
      </c>
      <c r="L3694" t="s">
        <v>14207</v>
      </c>
      <c r="M3694">
        <v>0.85611111100000004</v>
      </c>
      <c r="N3694">
        <v>6</v>
      </c>
      <c r="O3694">
        <v>2265</v>
      </c>
      <c r="P3694">
        <v>11</v>
      </c>
      <c r="Q3694">
        <v>12</v>
      </c>
      <c r="R3694">
        <v>5.1366670000000001</v>
      </c>
      <c r="S3694">
        <v>1939.091666</v>
      </c>
      <c r="T3694">
        <v>9.4172220000000006</v>
      </c>
      <c r="U3694">
        <v>10.273332999999999</v>
      </c>
    </row>
    <row r="3695" spans="1:21" x14ac:dyDescent="0.25">
      <c r="A3695" t="s">
        <v>14208</v>
      </c>
      <c r="B3695">
        <v>1</v>
      </c>
      <c r="C3695" t="s">
        <v>78</v>
      </c>
      <c r="D3695" t="s">
        <v>125</v>
      </c>
      <c r="E3695" t="s">
        <v>14209</v>
      </c>
      <c r="F3695" t="s">
        <v>231</v>
      </c>
      <c r="G3695" t="s">
        <v>71</v>
      </c>
      <c r="H3695" t="s">
        <v>136</v>
      </c>
      <c r="I3695" t="s">
        <v>22</v>
      </c>
      <c r="J3695" t="s">
        <v>131</v>
      </c>
      <c r="K3695" t="s">
        <v>14210</v>
      </c>
      <c r="L3695" t="s">
        <v>14211</v>
      </c>
      <c r="M3695">
        <v>1.2813888879999999</v>
      </c>
      <c r="N3695">
        <v>0</v>
      </c>
      <c r="O3695">
        <v>4</v>
      </c>
      <c r="P3695">
        <v>0</v>
      </c>
      <c r="Q3695">
        <v>0</v>
      </c>
      <c r="R3695">
        <v>0</v>
      </c>
      <c r="S3695">
        <v>5.1255559999999996</v>
      </c>
      <c r="T3695">
        <v>0</v>
      </c>
      <c r="U3695">
        <v>0</v>
      </c>
    </row>
    <row r="3696" spans="1:21" x14ac:dyDescent="0.25">
      <c r="A3696" t="s">
        <v>14212</v>
      </c>
      <c r="B3696">
        <v>1</v>
      </c>
      <c r="C3696" t="s">
        <v>78</v>
      </c>
      <c r="D3696" t="s">
        <v>94</v>
      </c>
      <c r="E3696" t="s">
        <v>14213</v>
      </c>
      <c r="F3696" t="s">
        <v>847</v>
      </c>
      <c r="G3696" t="s">
        <v>71</v>
      </c>
      <c r="H3696" t="s">
        <v>136</v>
      </c>
      <c r="I3696" t="s">
        <v>22</v>
      </c>
      <c r="J3696" t="s">
        <v>131</v>
      </c>
      <c r="K3696" t="s">
        <v>14214</v>
      </c>
      <c r="L3696" t="s">
        <v>14215</v>
      </c>
      <c r="M3696">
        <v>3.7180555549999998</v>
      </c>
      <c r="N3696">
        <v>0</v>
      </c>
      <c r="O3696">
        <v>1</v>
      </c>
      <c r="P3696">
        <v>0</v>
      </c>
      <c r="Q3696">
        <v>0</v>
      </c>
      <c r="R3696">
        <v>0</v>
      </c>
      <c r="S3696">
        <v>3.7180559999999998</v>
      </c>
      <c r="T3696">
        <v>0</v>
      </c>
      <c r="U3696">
        <v>0</v>
      </c>
    </row>
    <row r="3697" spans="1:21" x14ac:dyDescent="0.25">
      <c r="A3697" t="s">
        <v>14216</v>
      </c>
      <c r="B3697">
        <v>1</v>
      </c>
      <c r="C3697" t="s">
        <v>78</v>
      </c>
      <c r="D3697" t="s">
        <v>87</v>
      </c>
      <c r="E3697" t="s">
        <v>14217</v>
      </c>
      <c r="F3697" t="s">
        <v>934</v>
      </c>
      <c r="G3697" t="s">
        <v>71</v>
      </c>
      <c r="H3697" t="s">
        <v>136</v>
      </c>
      <c r="I3697" t="s">
        <v>22</v>
      </c>
      <c r="J3697" t="s">
        <v>131</v>
      </c>
      <c r="K3697" t="s">
        <v>14218</v>
      </c>
      <c r="L3697" t="s">
        <v>14219</v>
      </c>
      <c r="M3697">
        <v>1.2350000000000001</v>
      </c>
      <c r="N3697">
        <v>0</v>
      </c>
      <c r="O3697">
        <v>6</v>
      </c>
      <c r="P3697">
        <v>0</v>
      </c>
      <c r="Q3697">
        <v>0</v>
      </c>
      <c r="R3697">
        <v>0</v>
      </c>
      <c r="S3697">
        <v>7.41</v>
      </c>
      <c r="T3697">
        <v>0</v>
      </c>
      <c r="U3697">
        <v>0</v>
      </c>
    </row>
    <row r="3698" spans="1:21" x14ac:dyDescent="0.25">
      <c r="A3698" t="s">
        <v>14220</v>
      </c>
      <c r="B3698">
        <v>1</v>
      </c>
      <c r="C3698" t="s">
        <v>78</v>
      </c>
      <c r="D3698" t="s">
        <v>82</v>
      </c>
      <c r="E3698" t="s">
        <v>14221</v>
      </c>
      <c r="F3698" t="s">
        <v>1685</v>
      </c>
      <c r="G3698" t="s">
        <v>71</v>
      </c>
      <c r="H3698" t="s">
        <v>136</v>
      </c>
      <c r="I3698" t="s">
        <v>22</v>
      </c>
      <c r="J3698" t="s">
        <v>131</v>
      </c>
      <c r="K3698" t="s">
        <v>14222</v>
      </c>
      <c r="L3698" t="s">
        <v>14223</v>
      </c>
      <c r="M3698">
        <v>2.2493655549999998</v>
      </c>
      <c r="N3698">
        <v>0</v>
      </c>
      <c r="O3698">
        <v>115</v>
      </c>
      <c r="P3698">
        <v>0</v>
      </c>
      <c r="Q3698">
        <v>0</v>
      </c>
      <c r="R3698">
        <v>0</v>
      </c>
      <c r="S3698">
        <v>258.67703899999998</v>
      </c>
      <c r="T3698">
        <v>0</v>
      </c>
      <c r="U3698">
        <v>0</v>
      </c>
    </row>
    <row r="3699" spans="1:21" x14ac:dyDescent="0.25">
      <c r="A3699" t="s">
        <v>14224</v>
      </c>
      <c r="B3699">
        <v>1</v>
      </c>
      <c r="C3699" t="s">
        <v>78</v>
      </c>
      <c r="D3699" t="s">
        <v>90</v>
      </c>
      <c r="E3699" t="s">
        <v>14225</v>
      </c>
      <c r="F3699" t="s">
        <v>1150</v>
      </c>
      <c r="G3699" t="s">
        <v>71</v>
      </c>
      <c r="H3699" t="s">
        <v>136</v>
      </c>
      <c r="I3699" t="s">
        <v>22</v>
      </c>
      <c r="J3699" t="s">
        <v>131</v>
      </c>
      <c r="K3699" t="s">
        <v>14226</v>
      </c>
      <c r="L3699" t="s">
        <v>14227</v>
      </c>
      <c r="M3699">
        <v>3.1475</v>
      </c>
      <c r="N3699">
        <v>0</v>
      </c>
      <c r="O3699">
        <v>8</v>
      </c>
      <c r="P3699">
        <v>0</v>
      </c>
      <c r="Q3699">
        <v>0</v>
      </c>
      <c r="R3699">
        <v>0</v>
      </c>
      <c r="S3699">
        <v>25.18</v>
      </c>
      <c r="T3699">
        <v>0</v>
      </c>
      <c r="U3699">
        <v>0</v>
      </c>
    </row>
    <row r="3700" spans="1:21" x14ac:dyDescent="0.25">
      <c r="A3700" t="s">
        <v>14228</v>
      </c>
      <c r="B3700">
        <v>1</v>
      </c>
      <c r="C3700" t="s">
        <v>79</v>
      </c>
      <c r="D3700" t="s">
        <v>124</v>
      </c>
      <c r="E3700" t="s">
        <v>14229</v>
      </c>
      <c r="F3700" t="s">
        <v>231</v>
      </c>
      <c r="G3700" t="s">
        <v>71</v>
      </c>
      <c r="H3700" t="s">
        <v>136</v>
      </c>
      <c r="I3700" t="s">
        <v>22</v>
      </c>
      <c r="J3700" t="s">
        <v>131</v>
      </c>
      <c r="K3700" t="s">
        <v>14230</v>
      </c>
      <c r="L3700" t="s">
        <v>14231</v>
      </c>
      <c r="M3700">
        <v>0.36472222199999998</v>
      </c>
      <c r="N3700">
        <v>0</v>
      </c>
      <c r="O3700">
        <v>1</v>
      </c>
      <c r="P3700">
        <v>0</v>
      </c>
      <c r="Q3700">
        <v>0</v>
      </c>
      <c r="R3700">
        <v>0</v>
      </c>
      <c r="S3700">
        <v>0.36472199999999999</v>
      </c>
      <c r="T3700">
        <v>0</v>
      </c>
      <c r="U3700">
        <v>0</v>
      </c>
    </row>
    <row r="3701" spans="1:21" x14ac:dyDescent="0.25">
      <c r="A3701" t="s">
        <v>14232</v>
      </c>
      <c r="B3701">
        <v>1</v>
      </c>
      <c r="C3701" t="s">
        <v>79</v>
      </c>
      <c r="D3701" t="s">
        <v>114</v>
      </c>
      <c r="E3701" t="s">
        <v>14233</v>
      </c>
      <c r="F3701" t="s">
        <v>231</v>
      </c>
      <c r="G3701" t="s">
        <v>71</v>
      </c>
      <c r="H3701" t="s">
        <v>136</v>
      </c>
      <c r="I3701" t="s">
        <v>22</v>
      </c>
      <c r="J3701" t="s">
        <v>131</v>
      </c>
      <c r="K3701" t="s">
        <v>14234</v>
      </c>
      <c r="L3701" t="s">
        <v>14235</v>
      </c>
      <c r="M3701">
        <v>7.2455555550000001</v>
      </c>
      <c r="N3701">
        <v>0</v>
      </c>
      <c r="O3701">
        <v>1</v>
      </c>
      <c r="P3701">
        <v>0</v>
      </c>
      <c r="Q3701">
        <v>0</v>
      </c>
      <c r="R3701">
        <v>0</v>
      </c>
      <c r="S3701">
        <v>7.2455559999999997</v>
      </c>
      <c r="T3701">
        <v>0</v>
      </c>
      <c r="U3701">
        <v>0</v>
      </c>
    </row>
    <row r="3702" spans="1:21" x14ac:dyDescent="0.25">
      <c r="A3702" t="s">
        <v>14236</v>
      </c>
      <c r="B3702">
        <v>1</v>
      </c>
      <c r="C3702" t="s">
        <v>78</v>
      </c>
      <c r="D3702" t="s">
        <v>125</v>
      </c>
      <c r="E3702" t="s">
        <v>14237</v>
      </c>
      <c r="F3702" t="s">
        <v>231</v>
      </c>
      <c r="G3702" t="s">
        <v>71</v>
      </c>
      <c r="H3702" t="s">
        <v>136</v>
      </c>
      <c r="I3702" t="s">
        <v>22</v>
      </c>
      <c r="J3702" t="s">
        <v>131</v>
      </c>
      <c r="K3702" t="s">
        <v>14238</v>
      </c>
      <c r="L3702" t="s">
        <v>14239</v>
      </c>
      <c r="M3702">
        <v>1.396666666</v>
      </c>
      <c r="N3702">
        <v>0</v>
      </c>
      <c r="O3702">
        <v>1</v>
      </c>
      <c r="P3702">
        <v>0</v>
      </c>
      <c r="Q3702">
        <v>0</v>
      </c>
      <c r="R3702">
        <v>0</v>
      </c>
      <c r="S3702">
        <v>1.3966670000000001</v>
      </c>
      <c r="T3702">
        <v>0</v>
      </c>
      <c r="U3702">
        <v>0</v>
      </c>
    </row>
    <row r="3703" spans="1:21" x14ac:dyDescent="0.25">
      <c r="A3703" t="s">
        <v>14240</v>
      </c>
      <c r="B3703">
        <v>1</v>
      </c>
      <c r="C3703" t="s">
        <v>79</v>
      </c>
      <c r="D3703" t="s">
        <v>114</v>
      </c>
      <c r="E3703" t="s">
        <v>14241</v>
      </c>
      <c r="F3703" t="s">
        <v>847</v>
      </c>
      <c r="G3703" t="s">
        <v>71</v>
      </c>
      <c r="H3703" t="s">
        <v>136</v>
      </c>
      <c r="I3703" t="s">
        <v>22</v>
      </c>
      <c r="J3703" t="s">
        <v>131</v>
      </c>
      <c r="K3703" t="s">
        <v>14242</v>
      </c>
      <c r="L3703" t="s">
        <v>14243</v>
      </c>
      <c r="M3703">
        <v>1.4950000000000001</v>
      </c>
      <c r="N3703">
        <v>0</v>
      </c>
      <c r="O3703">
        <v>1</v>
      </c>
      <c r="P3703">
        <v>0</v>
      </c>
      <c r="Q3703">
        <v>0</v>
      </c>
      <c r="R3703">
        <v>0</v>
      </c>
      <c r="S3703">
        <v>1.4950000000000001</v>
      </c>
      <c r="T3703">
        <v>0</v>
      </c>
      <c r="U3703">
        <v>0</v>
      </c>
    </row>
    <row r="3704" spans="1:21" x14ac:dyDescent="0.25">
      <c r="A3704" t="s">
        <v>14244</v>
      </c>
      <c r="B3704">
        <v>1</v>
      </c>
      <c r="C3704" t="s">
        <v>78</v>
      </c>
      <c r="D3704" t="s">
        <v>94</v>
      </c>
      <c r="E3704" t="s">
        <v>14245</v>
      </c>
      <c r="F3704" t="s">
        <v>4127</v>
      </c>
      <c r="G3704" t="s">
        <v>71</v>
      </c>
      <c r="H3704" t="s">
        <v>136</v>
      </c>
      <c r="I3704" t="s">
        <v>22</v>
      </c>
      <c r="J3704" t="s">
        <v>131</v>
      </c>
      <c r="K3704" t="s">
        <v>14246</v>
      </c>
      <c r="L3704" t="s">
        <v>14247</v>
      </c>
      <c r="M3704">
        <v>1.1575</v>
      </c>
      <c r="N3704">
        <v>0</v>
      </c>
      <c r="O3704">
        <v>0</v>
      </c>
      <c r="P3704">
        <v>0</v>
      </c>
      <c r="Q3704">
        <v>33</v>
      </c>
      <c r="R3704">
        <v>0</v>
      </c>
      <c r="S3704">
        <v>0</v>
      </c>
      <c r="T3704">
        <v>0</v>
      </c>
      <c r="U3704">
        <v>38.197499999999998</v>
      </c>
    </row>
    <row r="3705" spans="1:21" x14ac:dyDescent="0.25">
      <c r="A3705" t="s">
        <v>14248</v>
      </c>
      <c r="B3705">
        <v>1</v>
      </c>
      <c r="C3705" t="s">
        <v>78</v>
      </c>
      <c r="D3705" t="s">
        <v>94</v>
      </c>
      <c r="E3705" t="s">
        <v>14249</v>
      </c>
      <c r="F3705" t="s">
        <v>847</v>
      </c>
      <c r="G3705" t="s">
        <v>71</v>
      </c>
      <c r="H3705" t="s">
        <v>136</v>
      </c>
      <c r="I3705" t="s">
        <v>22</v>
      </c>
      <c r="J3705" t="s">
        <v>131</v>
      </c>
      <c r="K3705" t="s">
        <v>14250</v>
      </c>
      <c r="L3705" t="s">
        <v>14251</v>
      </c>
      <c r="M3705">
        <v>21.897777777000002</v>
      </c>
      <c r="N3705">
        <v>0</v>
      </c>
      <c r="O3705">
        <v>1</v>
      </c>
      <c r="P3705">
        <v>0</v>
      </c>
      <c r="Q3705">
        <v>0</v>
      </c>
      <c r="R3705">
        <v>0</v>
      </c>
      <c r="S3705">
        <v>21.897777999999999</v>
      </c>
      <c r="T3705">
        <v>0</v>
      </c>
      <c r="U3705">
        <v>0</v>
      </c>
    </row>
    <row r="3706" spans="1:21" x14ac:dyDescent="0.25">
      <c r="A3706" t="s">
        <v>14252</v>
      </c>
      <c r="B3706">
        <v>1</v>
      </c>
      <c r="C3706" t="s">
        <v>78</v>
      </c>
      <c r="D3706" t="s">
        <v>125</v>
      </c>
      <c r="E3706" t="s">
        <v>14253</v>
      </c>
      <c r="F3706" t="s">
        <v>780</v>
      </c>
      <c r="G3706" t="s">
        <v>71</v>
      </c>
      <c r="H3706" t="s">
        <v>136</v>
      </c>
      <c r="I3706" t="s">
        <v>22</v>
      </c>
      <c r="J3706" t="s">
        <v>131</v>
      </c>
      <c r="K3706" t="s">
        <v>14254</v>
      </c>
      <c r="L3706" t="s">
        <v>14255</v>
      </c>
      <c r="M3706">
        <v>1.9811111109999999</v>
      </c>
      <c r="N3706">
        <v>0</v>
      </c>
      <c r="O3706">
        <v>46</v>
      </c>
      <c r="P3706">
        <v>0</v>
      </c>
      <c r="Q3706">
        <v>0</v>
      </c>
      <c r="R3706">
        <v>0</v>
      </c>
      <c r="S3706">
        <v>91.131111000000004</v>
      </c>
      <c r="T3706">
        <v>0</v>
      </c>
      <c r="U3706">
        <v>0</v>
      </c>
    </row>
    <row r="3707" spans="1:21" x14ac:dyDescent="0.25">
      <c r="A3707" t="s">
        <v>14256</v>
      </c>
      <c r="B3707">
        <v>1</v>
      </c>
      <c r="C3707" t="s">
        <v>78</v>
      </c>
      <c r="D3707" t="s">
        <v>94</v>
      </c>
      <c r="E3707" t="s">
        <v>14257</v>
      </c>
      <c r="F3707" t="s">
        <v>231</v>
      </c>
      <c r="G3707" t="s">
        <v>71</v>
      </c>
      <c r="H3707" t="s">
        <v>136</v>
      </c>
      <c r="I3707" t="s">
        <v>22</v>
      </c>
      <c r="J3707" t="s">
        <v>131</v>
      </c>
      <c r="K3707" t="s">
        <v>14258</v>
      </c>
      <c r="L3707" t="s">
        <v>14259</v>
      </c>
      <c r="M3707">
        <v>30.140833333</v>
      </c>
      <c r="N3707">
        <v>0</v>
      </c>
      <c r="O3707">
        <v>1</v>
      </c>
      <c r="P3707">
        <v>0</v>
      </c>
      <c r="Q3707">
        <v>0</v>
      </c>
      <c r="R3707">
        <v>0</v>
      </c>
      <c r="S3707">
        <v>30.140833000000001</v>
      </c>
      <c r="T3707">
        <v>0</v>
      </c>
      <c r="U3707">
        <v>0</v>
      </c>
    </row>
    <row r="3708" spans="1:21" x14ac:dyDescent="0.25">
      <c r="A3708" t="s">
        <v>14260</v>
      </c>
      <c r="B3708">
        <v>1</v>
      </c>
      <c r="C3708" t="s">
        <v>78</v>
      </c>
      <c r="D3708" t="s">
        <v>103</v>
      </c>
      <c r="E3708" t="s">
        <v>14261</v>
      </c>
      <c r="F3708" t="s">
        <v>129</v>
      </c>
      <c r="G3708" t="s">
        <v>76</v>
      </c>
      <c r="H3708" t="s">
        <v>136</v>
      </c>
      <c r="I3708" t="s">
        <v>22</v>
      </c>
      <c r="J3708" t="s">
        <v>131</v>
      </c>
      <c r="K3708" t="s">
        <v>14262</v>
      </c>
      <c r="L3708" t="s">
        <v>14263</v>
      </c>
      <c r="M3708">
        <v>1.2919444440000001</v>
      </c>
      <c r="N3708">
        <v>41</v>
      </c>
      <c r="O3708">
        <v>13419</v>
      </c>
      <c r="P3708">
        <v>2</v>
      </c>
      <c r="Q3708">
        <v>162</v>
      </c>
      <c r="R3708">
        <v>52.969721999999997</v>
      </c>
      <c r="S3708">
        <v>17336.602493999999</v>
      </c>
      <c r="T3708">
        <v>2.5838890000000001</v>
      </c>
      <c r="U3708">
        <v>209.29499999999999</v>
      </c>
    </row>
    <row r="3709" spans="1:21" x14ac:dyDescent="0.25">
      <c r="A3709" t="s">
        <v>14264</v>
      </c>
      <c r="B3709">
        <v>1</v>
      </c>
      <c r="C3709" t="s">
        <v>78</v>
      </c>
      <c r="D3709" t="s">
        <v>103</v>
      </c>
      <c r="E3709" t="s">
        <v>263</v>
      </c>
      <c r="F3709" t="s">
        <v>129</v>
      </c>
      <c r="G3709" t="s">
        <v>72</v>
      </c>
      <c r="H3709" t="s">
        <v>136</v>
      </c>
      <c r="I3709" t="s">
        <v>22</v>
      </c>
      <c r="J3709" t="s">
        <v>131</v>
      </c>
      <c r="K3709" t="s">
        <v>14265</v>
      </c>
      <c r="L3709" t="s">
        <v>14266</v>
      </c>
      <c r="M3709">
        <v>0.90222222200000002</v>
      </c>
      <c r="N3709">
        <v>1</v>
      </c>
      <c r="O3709">
        <v>5558</v>
      </c>
      <c r="P3709">
        <v>1</v>
      </c>
      <c r="Q3709">
        <v>17</v>
      </c>
      <c r="R3709">
        <v>0.90222199999999997</v>
      </c>
      <c r="S3709">
        <v>5014.5511100000003</v>
      </c>
      <c r="T3709">
        <v>0.90222199999999997</v>
      </c>
      <c r="U3709">
        <v>15.337778</v>
      </c>
    </row>
    <row r="3710" spans="1:21" x14ac:dyDescent="0.25">
      <c r="A3710" t="s">
        <v>14267</v>
      </c>
      <c r="B3710">
        <v>1</v>
      </c>
      <c r="C3710" t="s">
        <v>78</v>
      </c>
      <c r="D3710" t="s">
        <v>103</v>
      </c>
      <c r="E3710" t="s">
        <v>246</v>
      </c>
      <c r="F3710" t="s">
        <v>166</v>
      </c>
      <c r="G3710" t="s">
        <v>72</v>
      </c>
      <c r="H3710" t="s">
        <v>136</v>
      </c>
      <c r="I3710" t="s">
        <v>22</v>
      </c>
      <c r="J3710" t="s">
        <v>131</v>
      </c>
      <c r="K3710" t="s">
        <v>14268</v>
      </c>
      <c r="L3710" t="s">
        <v>14269</v>
      </c>
      <c r="M3710">
        <v>0.59640444400000003</v>
      </c>
      <c r="N3710">
        <v>17</v>
      </c>
      <c r="O3710">
        <v>25169</v>
      </c>
      <c r="P3710">
        <v>30</v>
      </c>
      <c r="Q3710">
        <v>2469</v>
      </c>
      <c r="R3710">
        <v>10.138876</v>
      </c>
      <c r="S3710">
        <v>15010.903451</v>
      </c>
      <c r="T3710">
        <v>17.892133000000001</v>
      </c>
      <c r="U3710">
        <v>1472.5225720000001</v>
      </c>
    </row>
    <row r="3711" spans="1:21" x14ac:dyDescent="0.25">
      <c r="A3711" t="s">
        <v>14270</v>
      </c>
      <c r="B3711">
        <v>1</v>
      </c>
      <c r="C3711" t="s">
        <v>78</v>
      </c>
      <c r="D3711" t="s">
        <v>98</v>
      </c>
      <c r="E3711" t="s">
        <v>14271</v>
      </c>
      <c r="F3711" t="s">
        <v>231</v>
      </c>
      <c r="G3711" t="s">
        <v>71</v>
      </c>
      <c r="H3711" t="s">
        <v>136</v>
      </c>
      <c r="I3711" t="s">
        <v>22</v>
      </c>
      <c r="J3711" t="s">
        <v>131</v>
      </c>
      <c r="K3711" t="s">
        <v>14272</v>
      </c>
      <c r="L3711" t="s">
        <v>14273</v>
      </c>
      <c r="M3711">
        <v>0.86222222199999998</v>
      </c>
      <c r="N3711">
        <v>0</v>
      </c>
      <c r="O3711">
        <v>0</v>
      </c>
      <c r="P3711">
        <v>0</v>
      </c>
      <c r="Q3711">
        <v>4</v>
      </c>
      <c r="R3711">
        <v>0</v>
      </c>
      <c r="S3711">
        <v>0</v>
      </c>
      <c r="T3711">
        <v>0</v>
      </c>
      <c r="U3711">
        <v>3.4488889999999999</v>
      </c>
    </row>
    <row r="3712" spans="1:21" x14ac:dyDescent="0.25">
      <c r="A3712" t="s">
        <v>14274</v>
      </c>
      <c r="B3712">
        <v>1</v>
      </c>
      <c r="C3712" t="s">
        <v>78</v>
      </c>
      <c r="D3712" t="s">
        <v>94</v>
      </c>
      <c r="E3712" t="s">
        <v>14275</v>
      </c>
      <c r="F3712" t="s">
        <v>847</v>
      </c>
      <c r="G3712" t="s">
        <v>71</v>
      </c>
      <c r="H3712" t="s">
        <v>136</v>
      </c>
      <c r="I3712" t="s">
        <v>22</v>
      </c>
      <c r="J3712" t="s">
        <v>131</v>
      </c>
      <c r="K3712" t="s">
        <v>14276</v>
      </c>
      <c r="L3712" t="s">
        <v>14277</v>
      </c>
      <c r="M3712">
        <v>3.1327777769999998</v>
      </c>
      <c r="N3712">
        <v>0</v>
      </c>
      <c r="O3712">
        <v>1</v>
      </c>
      <c r="P3712">
        <v>0</v>
      </c>
      <c r="Q3712">
        <v>0</v>
      </c>
      <c r="R3712">
        <v>0</v>
      </c>
      <c r="S3712">
        <v>3.1327780000000001</v>
      </c>
      <c r="T3712">
        <v>0</v>
      </c>
      <c r="U3712">
        <v>0</v>
      </c>
    </row>
    <row r="3713" spans="1:21" x14ac:dyDescent="0.25">
      <c r="A3713" t="s">
        <v>14278</v>
      </c>
      <c r="B3713">
        <v>1</v>
      </c>
      <c r="C3713" t="s">
        <v>78</v>
      </c>
      <c r="D3713" t="s">
        <v>103</v>
      </c>
      <c r="E3713" t="s">
        <v>271</v>
      </c>
      <c r="F3713" t="s">
        <v>166</v>
      </c>
      <c r="G3713" t="s">
        <v>72</v>
      </c>
      <c r="H3713" t="s">
        <v>136</v>
      </c>
      <c r="I3713" t="s">
        <v>22</v>
      </c>
      <c r="J3713" t="s">
        <v>131</v>
      </c>
      <c r="K3713" t="s">
        <v>14279</v>
      </c>
      <c r="L3713" t="s">
        <v>14280</v>
      </c>
      <c r="M3713">
        <v>1.0686111110000001</v>
      </c>
      <c r="N3713">
        <v>1</v>
      </c>
      <c r="O3713">
        <v>5099</v>
      </c>
      <c r="P3713">
        <v>1</v>
      </c>
      <c r="Q3713">
        <v>17</v>
      </c>
      <c r="R3713">
        <v>1.068611</v>
      </c>
      <c r="S3713">
        <v>5448.8480550000004</v>
      </c>
      <c r="T3713">
        <v>1.068611</v>
      </c>
      <c r="U3713">
        <v>18.166388999999999</v>
      </c>
    </row>
    <row r="3714" spans="1:21" x14ac:dyDescent="0.25">
      <c r="A3714" t="s">
        <v>14281</v>
      </c>
      <c r="B3714">
        <v>1</v>
      </c>
      <c r="C3714" t="s">
        <v>78</v>
      </c>
      <c r="D3714" t="s">
        <v>103</v>
      </c>
      <c r="E3714" t="s">
        <v>14282</v>
      </c>
      <c r="F3714" t="s">
        <v>226</v>
      </c>
      <c r="G3714" t="s">
        <v>72</v>
      </c>
      <c r="H3714" t="s">
        <v>136</v>
      </c>
      <c r="I3714" t="s">
        <v>22</v>
      </c>
      <c r="J3714" t="s">
        <v>131</v>
      </c>
      <c r="K3714" t="s">
        <v>14283</v>
      </c>
      <c r="L3714" t="s">
        <v>14284</v>
      </c>
      <c r="M3714">
        <v>0.711388888</v>
      </c>
      <c r="N3714">
        <v>0</v>
      </c>
      <c r="O3714">
        <v>0</v>
      </c>
      <c r="P3714">
        <v>0</v>
      </c>
      <c r="Q3714">
        <v>62</v>
      </c>
      <c r="R3714">
        <v>0</v>
      </c>
      <c r="S3714">
        <v>0</v>
      </c>
      <c r="T3714">
        <v>0</v>
      </c>
      <c r="U3714">
        <v>44.106110999999999</v>
      </c>
    </row>
    <row r="3715" spans="1:21" x14ac:dyDescent="0.25">
      <c r="A3715" t="s">
        <v>14285</v>
      </c>
      <c r="B3715">
        <v>1</v>
      </c>
      <c r="C3715" t="s">
        <v>79</v>
      </c>
      <c r="D3715" t="s">
        <v>124</v>
      </c>
      <c r="E3715" t="s">
        <v>14286</v>
      </c>
      <c r="F3715" t="s">
        <v>231</v>
      </c>
      <c r="G3715" t="s">
        <v>71</v>
      </c>
      <c r="H3715" t="s">
        <v>136</v>
      </c>
      <c r="I3715" t="s">
        <v>22</v>
      </c>
      <c r="J3715" t="s">
        <v>131</v>
      </c>
      <c r="K3715" t="s">
        <v>14287</v>
      </c>
      <c r="L3715" t="s">
        <v>14288</v>
      </c>
      <c r="M3715">
        <v>1.4508333330000001</v>
      </c>
      <c r="N3715">
        <v>0</v>
      </c>
      <c r="O3715">
        <v>4</v>
      </c>
      <c r="P3715">
        <v>0</v>
      </c>
      <c r="Q3715">
        <v>0</v>
      </c>
      <c r="R3715">
        <v>0</v>
      </c>
      <c r="S3715">
        <v>5.8033330000000003</v>
      </c>
      <c r="T3715">
        <v>0</v>
      </c>
      <c r="U3715">
        <v>0</v>
      </c>
    </row>
    <row r="3716" spans="1:21" x14ac:dyDescent="0.25">
      <c r="A3716" t="s">
        <v>14289</v>
      </c>
      <c r="B3716">
        <v>1</v>
      </c>
      <c r="C3716" t="s">
        <v>78</v>
      </c>
      <c r="D3716" t="s">
        <v>94</v>
      </c>
      <c r="E3716" t="s">
        <v>14290</v>
      </c>
      <c r="F3716" t="s">
        <v>313</v>
      </c>
      <c r="G3716" t="s">
        <v>71</v>
      </c>
      <c r="H3716" t="s">
        <v>136</v>
      </c>
      <c r="I3716" t="s">
        <v>22</v>
      </c>
      <c r="J3716" t="s">
        <v>131</v>
      </c>
      <c r="K3716" t="s">
        <v>14291</v>
      </c>
      <c r="L3716" t="s">
        <v>14292</v>
      </c>
      <c r="M3716">
        <v>2.5366666659999999</v>
      </c>
      <c r="N3716">
        <v>0</v>
      </c>
      <c r="O3716">
        <v>8</v>
      </c>
      <c r="P3716">
        <v>0</v>
      </c>
      <c r="Q3716">
        <v>0</v>
      </c>
      <c r="R3716">
        <v>0</v>
      </c>
      <c r="S3716">
        <v>20.293333000000001</v>
      </c>
      <c r="T3716">
        <v>0</v>
      </c>
      <c r="U3716">
        <v>0</v>
      </c>
    </row>
    <row r="3717" spans="1:21" x14ac:dyDescent="0.25">
      <c r="A3717" t="s">
        <v>14293</v>
      </c>
      <c r="B3717">
        <v>1</v>
      </c>
      <c r="C3717" t="s">
        <v>79</v>
      </c>
      <c r="D3717" t="s">
        <v>124</v>
      </c>
      <c r="E3717" t="s">
        <v>14294</v>
      </c>
      <c r="F3717" t="s">
        <v>934</v>
      </c>
      <c r="G3717" t="s">
        <v>71</v>
      </c>
      <c r="H3717" t="s">
        <v>136</v>
      </c>
      <c r="I3717" t="s">
        <v>22</v>
      </c>
      <c r="J3717" t="s">
        <v>131</v>
      </c>
      <c r="K3717" t="s">
        <v>14295</v>
      </c>
      <c r="L3717" t="s">
        <v>14296</v>
      </c>
      <c r="M3717">
        <v>1.4</v>
      </c>
      <c r="N3717">
        <v>0</v>
      </c>
      <c r="O3717">
        <v>1</v>
      </c>
      <c r="P3717">
        <v>0</v>
      </c>
      <c r="Q3717">
        <v>0</v>
      </c>
      <c r="R3717">
        <v>0</v>
      </c>
      <c r="S3717">
        <v>1.4</v>
      </c>
      <c r="T3717">
        <v>0</v>
      </c>
      <c r="U3717">
        <v>0</v>
      </c>
    </row>
    <row r="3718" spans="1:21" x14ac:dyDescent="0.25">
      <c r="A3718" t="s">
        <v>14297</v>
      </c>
      <c r="B3718">
        <v>1</v>
      </c>
      <c r="C3718" t="s">
        <v>78</v>
      </c>
      <c r="D3718" t="s">
        <v>94</v>
      </c>
      <c r="E3718" t="s">
        <v>14298</v>
      </c>
      <c r="F3718" t="s">
        <v>247</v>
      </c>
      <c r="G3718" t="s">
        <v>72</v>
      </c>
      <c r="H3718" t="s">
        <v>136</v>
      </c>
      <c r="I3718" t="s">
        <v>22</v>
      </c>
      <c r="J3718" t="s">
        <v>221</v>
      </c>
      <c r="K3718" t="s">
        <v>14299</v>
      </c>
      <c r="L3718" t="s">
        <v>14300</v>
      </c>
      <c r="M3718">
        <v>8.1702777770000008</v>
      </c>
      <c r="N3718">
        <v>0</v>
      </c>
      <c r="O3718">
        <v>3</v>
      </c>
      <c r="P3718">
        <v>0</v>
      </c>
      <c r="Q3718">
        <v>21</v>
      </c>
      <c r="R3718">
        <v>0</v>
      </c>
      <c r="S3718">
        <v>24.510833000000002</v>
      </c>
      <c r="T3718">
        <v>0</v>
      </c>
      <c r="U3718">
        <v>171.57583299999999</v>
      </c>
    </row>
    <row r="3719" spans="1:21" x14ac:dyDescent="0.25">
      <c r="A3719" t="s">
        <v>14301</v>
      </c>
      <c r="B3719">
        <v>1</v>
      </c>
      <c r="C3719" t="s">
        <v>78</v>
      </c>
      <c r="D3719" t="s">
        <v>86</v>
      </c>
      <c r="E3719" t="s">
        <v>2329</v>
      </c>
      <c r="F3719" t="s">
        <v>682</v>
      </c>
      <c r="G3719" t="s">
        <v>72</v>
      </c>
      <c r="H3719" t="s">
        <v>136</v>
      </c>
      <c r="I3719" t="s">
        <v>22</v>
      </c>
      <c r="J3719" t="s">
        <v>131</v>
      </c>
      <c r="K3719" t="s">
        <v>14302</v>
      </c>
      <c r="L3719" t="s">
        <v>13451</v>
      </c>
      <c r="M3719">
        <v>4.4030555549999999</v>
      </c>
      <c r="N3719">
        <v>2</v>
      </c>
      <c r="O3719">
        <v>0</v>
      </c>
      <c r="P3719">
        <v>0</v>
      </c>
      <c r="Q3719">
        <v>0</v>
      </c>
      <c r="R3719">
        <v>8.8061109999999996</v>
      </c>
      <c r="S3719">
        <v>0</v>
      </c>
      <c r="T3719">
        <v>0</v>
      </c>
      <c r="U3719">
        <v>0</v>
      </c>
    </row>
    <row r="3720" spans="1:21" x14ac:dyDescent="0.25">
      <c r="A3720" t="s">
        <v>14303</v>
      </c>
      <c r="B3720">
        <v>1</v>
      </c>
      <c r="C3720" t="s">
        <v>78</v>
      </c>
      <c r="D3720" t="s">
        <v>125</v>
      </c>
      <c r="E3720" t="s">
        <v>14304</v>
      </c>
      <c r="F3720" t="s">
        <v>416</v>
      </c>
      <c r="G3720" t="s">
        <v>71</v>
      </c>
      <c r="H3720" t="s">
        <v>136</v>
      </c>
      <c r="I3720" t="s">
        <v>22</v>
      </c>
      <c r="J3720" t="s">
        <v>131</v>
      </c>
      <c r="K3720" t="s">
        <v>14305</v>
      </c>
      <c r="L3720" t="s">
        <v>14306</v>
      </c>
      <c r="M3720">
        <v>3.8022222220000002</v>
      </c>
      <c r="N3720">
        <v>0</v>
      </c>
      <c r="O3720">
        <v>72</v>
      </c>
      <c r="P3720">
        <v>0</v>
      </c>
      <c r="Q3720">
        <v>0</v>
      </c>
      <c r="R3720">
        <v>0</v>
      </c>
      <c r="S3720">
        <v>273.76</v>
      </c>
      <c r="T3720">
        <v>0</v>
      </c>
      <c r="U3720">
        <v>0</v>
      </c>
    </row>
    <row r="3721" spans="1:21" x14ac:dyDescent="0.25">
      <c r="A3721" t="s">
        <v>14307</v>
      </c>
      <c r="B3721">
        <v>1</v>
      </c>
      <c r="C3721" t="s">
        <v>78</v>
      </c>
      <c r="D3721" t="s">
        <v>125</v>
      </c>
      <c r="E3721" t="s">
        <v>14308</v>
      </c>
      <c r="F3721" t="s">
        <v>231</v>
      </c>
      <c r="G3721" t="s">
        <v>71</v>
      </c>
      <c r="H3721" t="s">
        <v>136</v>
      </c>
      <c r="I3721" t="s">
        <v>22</v>
      </c>
      <c r="J3721" t="s">
        <v>131</v>
      </c>
      <c r="K3721" t="s">
        <v>14309</v>
      </c>
      <c r="L3721" t="s">
        <v>14310</v>
      </c>
      <c r="M3721">
        <v>1.1419444439999999</v>
      </c>
      <c r="N3721">
        <v>0</v>
      </c>
      <c r="O3721">
        <v>1</v>
      </c>
      <c r="P3721">
        <v>0</v>
      </c>
      <c r="Q3721">
        <v>0</v>
      </c>
      <c r="R3721">
        <v>0</v>
      </c>
      <c r="S3721">
        <v>1.1419440000000001</v>
      </c>
      <c r="T3721">
        <v>0</v>
      </c>
      <c r="U3721">
        <v>0</v>
      </c>
    </row>
    <row r="3722" spans="1:21" x14ac:dyDescent="0.25">
      <c r="A3722" t="s">
        <v>14311</v>
      </c>
      <c r="B3722">
        <v>1</v>
      </c>
      <c r="C3722" t="s">
        <v>78</v>
      </c>
      <c r="D3722" t="s">
        <v>90</v>
      </c>
      <c r="E3722" t="s">
        <v>14312</v>
      </c>
      <c r="F3722" t="s">
        <v>166</v>
      </c>
      <c r="G3722" t="s">
        <v>72</v>
      </c>
      <c r="H3722" t="s">
        <v>136</v>
      </c>
      <c r="I3722" t="s">
        <v>22</v>
      </c>
      <c r="J3722" t="s">
        <v>131</v>
      </c>
      <c r="K3722" t="s">
        <v>14313</v>
      </c>
      <c r="L3722" t="s">
        <v>14314</v>
      </c>
      <c r="M3722">
        <v>8.971944444</v>
      </c>
      <c r="N3722">
        <v>0</v>
      </c>
      <c r="O3722">
        <v>97</v>
      </c>
      <c r="P3722">
        <v>0</v>
      </c>
      <c r="Q3722">
        <v>1</v>
      </c>
      <c r="R3722">
        <v>0</v>
      </c>
      <c r="S3722">
        <v>870.27861099999996</v>
      </c>
      <c r="T3722">
        <v>0</v>
      </c>
      <c r="U3722">
        <v>8.9719440000000006</v>
      </c>
    </row>
    <row r="3723" spans="1:21" x14ac:dyDescent="0.25">
      <c r="A3723" t="s">
        <v>14315</v>
      </c>
      <c r="B3723">
        <v>1</v>
      </c>
      <c r="C3723" t="s">
        <v>78</v>
      </c>
      <c r="D3723" t="s">
        <v>90</v>
      </c>
      <c r="E3723" t="s">
        <v>14316</v>
      </c>
      <c r="F3723" t="s">
        <v>226</v>
      </c>
      <c r="G3723" t="s">
        <v>72</v>
      </c>
      <c r="H3723" t="s">
        <v>136</v>
      </c>
      <c r="I3723" t="s">
        <v>22</v>
      </c>
      <c r="J3723" t="s">
        <v>131</v>
      </c>
      <c r="K3723" t="s">
        <v>14317</v>
      </c>
      <c r="L3723" t="s">
        <v>14318</v>
      </c>
      <c r="M3723">
        <v>1.2555555549999999</v>
      </c>
      <c r="N3723">
        <v>2</v>
      </c>
      <c r="O3723">
        <v>134</v>
      </c>
      <c r="P3723">
        <v>0</v>
      </c>
      <c r="Q3723">
        <v>290</v>
      </c>
      <c r="R3723">
        <v>2.5111110000000001</v>
      </c>
      <c r="S3723">
        <v>168.24444399999999</v>
      </c>
      <c r="T3723">
        <v>0</v>
      </c>
      <c r="U3723">
        <v>364.11111099999999</v>
      </c>
    </row>
    <row r="3724" spans="1:21" x14ac:dyDescent="0.25">
      <c r="A3724" t="s">
        <v>14319</v>
      </c>
      <c r="B3724">
        <v>1</v>
      </c>
      <c r="C3724" t="s">
        <v>78</v>
      </c>
      <c r="D3724" t="s">
        <v>88</v>
      </c>
      <c r="E3724" t="s">
        <v>14320</v>
      </c>
      <c r="F3724" t="s">
        <v>847</v>
      </c>
      <c r="G3724" t="s">
        <v>71</v>
      </c>
      <c r="H3724" t="s">
        <v>136</v>
      </c>
      <c r="I3724" t="s">
        <v>22</v>
      </c>
      <c r="J3724" t="s">
        <v>131</v>
      </c>
      <c r="K3724" t="s">
        <v>14321</v>
      </c>
      <c r="L3724" t="s">
        <v>14322</v>
      </c>
      <c r="M3724">
        <v>8.0336111110000008</v>
      </c>
      <c r="N3724">
        <v>0</v>
      </c>
      <c r="O3724">
        <v>5</v>
      </c>
      <c r="P3724">
        <v>0</v>
      </c>
      <c r="Q3724">
        <v>0</v>
      </c>
      <c r="R3724">
        <v>0</v>
      </c>
      <c r="S3724">
        <v>40.168056</v>
      </c>
      <c r="T3724">
        <v>0</v>
      </c>
      <c r="U3724">
        <v>0</v>
      </c>
    </row>
    <row r="3725" spans="1:21" x14ac:dyDescent="0.25">
      <c r="A3725" t="s">
        <v>14323</v>
      </c>
      <c r="B3725">
        <v>1</v>
      </c>
      <c r="C3725" t="s">
        <v>79</v>
      </c>
      <c r="D3725" t="s">
        <v>112</v>
      </c>
      <c r="E3725" t="s">
        <v>2406</v>
      </c>
      <c r="F3725" t="s">
        <v>313</v>
      </c>
      <c r="G3725" t="s">
        <v>71</v>
      </c>
      <c r="H3725" t="s">
        <v>136</v>
      </c>
      <c r="I3725" t="s">
        <v>22</v>
      </c>
      <c r="J3725" t="s">
        <v>131</v>
      </c>
      <c r="K3725" t="s">
        <v>14324</v>
      </c>
      <c r="L3725" t="s">
        <v>14325</v>
      </c>
      <c r="M3725">
        <v>1.1377777769999999</v>
      </c>
      <c r="N3725">
        <v>0</v>
      </c>
      <c r="O3725">
        <v>56</v>
      </c>
      <c r="P3725">
        <v>0</v>
      </c>
      <c r="Q3725">
        <v>0</v>
      </c>
      <c r="R3725">
        <v>0</v>
      </c>
      <c r="S3725">
        <v>63.715555999999999</v>
      </c>
      <c r="T3725">
        <v>0</v>
      </c>
      <c r="U3725">
        <v>0</v>
      </c>
    </row>
    <row r="3726" spans="1:21" x14ac:dyDescent="0.25">
      <c r="A3726" t="s">
        <v>14326</v>
      </c>
      <c r="B3726">
        <v>1</v>
      </c>
      <c r="C3726" t="s">
        <v>79</v>
      </c>
      <c r="D3726" t="s">
        <v>112</v>
      </c>
      <c r="E3726" t="s">
        <v>2406</v>
      </c>
      <c r="F3726" t="s">
        <v>313</v>
      </c>
      <c r="G3726" t="s">
        <v>71</v>
      </c>
      <c r="H3726" t="s">
        <v>136</v>
      </c>
      <c r="I3726" t="s">
        <v>22</v>
      </c>
      <c r="J3726" t="s">
        <v>131</v>
      </c>
      <c r="K3726" t="s">
        <v>14327</v>
      </c>
      <c r="L3726" t="s">
        <v>14328</v>
      </c>
      <c r="M3726">
        <v>0.53722222200000003</v>
      </c>
      <c r="N3726">
        <v>0</v>
      </c>
      <c r="O3726">
        <v>56</v>
      </c>
      <c r="P3726">
        <v>0</v>
      </c>
      <c r="Q3726">
        <v>0</v>
      </c>
      <c r="R3726">
        <v>0</v>
      </c>
      <c r="S3726">
        <v>30.084444000000001</v>
      </c>
      <c r="T3726">
        <v>0</v>
      </c>
      <c r="U3726">
        <v>0</v>
      </c>
    </row>
    <row r="3727" spans="1:21" x14ac:dyDescent="0.25">
      <c r="A3727" t="s">
        <v>14329</v>
      </c>
      <c r="B3727">
        <v>1</v>
      </c>
      <c r="C3727" t="s">
        <v>78</v>
      </c>
      <c r="D3727" t="s">
        <v>125</v>
      </c>
      <c r="E3727" t="s">
        <v>14330</v>
      </c>
      <c r="F3727" t="s">
        <v>231</v>
      </c>
      <c r="G3727" t="s">
        <v>71</v>
      </c>
      <c r="H3727" t="s">
        <v>136</v>
      </c>
      <c r="I3727" t="s">
        <v>22</v>
      </c>
      <c r="J3727" t="s">
        <v>131</v>
      </c>
      <c r="K3727" t="s">
        <v>14331</v>
      </c>
      <c r="L3727" t="s">
        <v>14332</v>
      </c>
      <c r="M3727">
        <v>1.2136111110000001</v>
      </c>
      <c r="N3727">
        <v>0</v>
      </c>
      <c r="O3727">
        <v>1</v>
      </c>
      <c r="P3727">
        <v>0</v>
      </c>
      <c r="Q3727">
        <v>0</v>
      </c>
      <c r="R3727">
        <v>0</v>
      </c>
      <c r="S3727">
        <v>1.213611</v>
      </c>
      <c r="T3727">
        <v>0</v>
      </c>
      <c r="U3727">
        <v>0</v>
      </c>
    </row>
    <row r="3728" spans="1:21" x14ac:dyDescent="0.25">
      <c r="A3728" t="s">
        <v>14333</v>
      </c>
      <c r="B3728">
        <v>1</v>
      </c>
      <c r="C3728" t="s">
        <v>78</v>
      </c>
      <c r="D3728" t="s">
        <v>103</v>
      </c>
      <c r="E3728" t="s">
        <v>14334</v>
      </c>
      <c r="F3728" t="s">
        <v>8578</v>
      </c>
      <c r="G3728" t="s">
        <v>71</v>
      </c>
      <c r="H3728" t="s">
        <v>136</v>
      </c>
      <c r="I3728" t="s">
        <v>22</v>
      </c>
      <c r="J3728" t="s">
        <v>131</v>
      </c>
      <c r="K3728" t="s">
        <v>14335</v>
      </c>
      <c r="L3728" t="s">
        <v>14336</v>
      </c>
      <c r="M3728">
        <v>0.35416666600000002</v>
      </c>
      <c r="N3728">
        <v>0</v>
      </c>
      <c r="O3728">
        <v>234</v>
      </c>
      <c r="P3728">
        <v>0</v>
      </c>
      <c r="Q3728">
        <v>1</v>
      </c>
      <c r="R3728">
        <v>0</v>
      </c>
      <c r="S3728">
        <v>82.875</v>
      </c>
      <c r="T3728">
        <v>0</v>
      </c>
      <c r="U3728">
        <v>0.35416700000000001</v>
      </c>
    </row>
    <row r="3729" spans="1:21" x14ac:dyDescent="0.25">
      <c r="A3729" t="s">
        <v>14337</v>
      </c>
      <c r="B3729">
        <v>1</v>
      </c>
      <c r="C3729" t="s">
        <v>78</v>
      </c>
      <c r="D3729" t="s">
        <v>125</v>
      </c>
      <c r="E3729" t="s">
        <v>14338</v>
      </c>
      <c r="F3729" t="s">
        <v>296</v>
      </c>
      <c r="G3729" t="s">
        <v>71</v>
      </c>
      <c r="H3729" t="s">
        <v>136</v>
      </c>
      <c r="I3729" t="s">
        <v>22</v>
      </c>
      <c r="J3729" t="s">
        <v>221</v>
      </c>
      <c r="K3729" t="s">
        <v>14339</v>
      </c>
      <c r="L3729" t="s">
        <v>14340</v>
      </c>
      <c r="M3729">
        <v>0.32138888799999998</v>
      </c>
      <c r="N3729">
        <v>0</v>
      </c>
      <c r="O3729">
        <v>44</v>
      </c>
      <c r="P3729">
        <v>0</v>
      </c>
      <c r="Q3729">
        <v>0</v>
      </c>
      <c r="R3729">
        <v>0</v>
      </c>
      <c r="S3729">
        <v>14.141111</v>
      </c>
      <c r="T3729">
        <v>0</v>
      </c>
      <c r="U3729">
        <v>0</v>
      </c>
    </row>
    <row r="3730" spans="1:21" x14ac:dyDescent="0.25">
      <c r="A3730" t="s">
        <v>14341</v>
      </c>
      <c r="B3730">
        <v>1</v>
      </c>
      <c r="C3730" t="s">
        <v>78</v>
      </c>
      <c r="D3730" t="s">
        <v>125</v>
      </c>
      <c r="E3730" t="s">
        <v>14342</v>
      </c>
      <c r="F3730" t="s">
        <v>313</v>
      </c>
      <c r="G3730" t="s">
        <v>71</v>
      </c>
      <c r="H3730" t="s">
        <v>136</v>
      </c>
      <c r="I3730" t="s">
        <v>22</v>
      </c>
      <c r="J3730" t="s">
        <v>131</v>
      </c>
      <c r="K3730" t="s">
        <v>14343</v>
      </c>
      <c r="L3730" t="s">
        <v>14344</v>
      </c>
      <c r="M3730">
        <v>2.3255555550000002</v>
      </c>
      <c r="N3730">
        <v>0</v>
      </c>
      <c r="O3730">
        <v>82</v>
      </c>
      <c r="P3730">
        <v>0</v>
      </c>
      <c r="Q3730">
        <v>0</v>
      </c>
      <c r="R3730">
        <v>0</v>
      </c>
      <c r="S3730">
        <v>190.69555600000001</v>
      </c>
      <c r="T3730">
        <v>0</v>
      </c>
      <c r="U3730">
        <v>0</v>
      </c>
    </row>
    <row r="3731" spans="1:21" x14ac:dyDescent="0.25">
      <c r="A3731" t="s">
        <v>14345</v>
      </c>
      <c r="B3731">
        <v>1</v>
      </c>
      <c r="C3731" t="s">
        <v>78</v>
      </c>
      <c r="D3731" t="s">
        <v>99</v>
      </c>
      <c r="E3731" t="s">
        <v>14346</v>
      </c>
      <c r="F3731" t="s">
        <v>231</v>
      </c>
      <c r="G3731" t="s">
        <v>71</v>
      </c>
      <c r="H3731" t="s">
        <v>136</v>
      </c>
      <c r="I3731" t="s">
        <v>22</v>
      </c>
      <c r="J3731" t="s">
        <v>131</v>
      </c>
      <c r="K3731" t="s">
        <v>14347</v>
      </c>
      <c r="L3731" t="s">
        <v>14348</v>
      </c>
      <c r="M3731">
        <v>0.42277777700000002</v>
      </c>
      <c r="N3731">
        <v>0</v>
      </c>
      <c r="O3731">
        <v>1</v>
      </c>
      <c r="P3731">
        <v>0</v>
      </c>
      <c r="Q3731">
        <v>0</v>
      </c>
      <c r="R3731">
        <v>0</v>
      </c>
      <c r="S3731">
        <v>0.42277799999999999</v>
      </c>
      <c r="T3731">
        <v>0</v>
      </c>
      <c r="U3731">
        <v>0</v>
      </c>
    </row>
    <row r="3732" spans="1:21" x14ac:dyDescent="0.25">
      <c r="A3732" t="s">
        <v>14349</v>
      </c>
      <c r="B3732">
        <v>1</v>
      </c>
      <c r="C3732" t="s">
        <v>78</v>
      </c>
      <c r="D3732" t="s">
        <v>80</v>
      </c>
      <c r="E3732" t="s">
        <v>14350</v>
      </c>
      <c r="F3732" t="s">
        <v>231</v>
      </c>
      <c r="G3732" t="s">
        <v>71</v>
      </c>
      <c r="H3732" t="s">
        <v>136</v>
      </c>
      <c r="I3732" t="s">
        <v>22</v>
      </c>
      <c r="J3732" t="s">
        <v>131</v>
      </c>
      <c r="K3732" t="s">
        <v>14351</v>
      </c>
      <c r="L3732" t="s">
        <v>14352</v>
      </c>
      <c r="M3732">
        <v>1.865</v>
      </c>
      <c r="N3732">
        <v>0</v>
      </c>
      <c r="O3732">
        <v>1</v>
      </c>
      <c r="P3732">
        <v>0</v>
      </c>
      <c r="Q3732">
        <v>0</v>
      </c>
      <c r="R3732">
        <v>0</v>
      </c>
      <c r="S3732">
        <v>1.865</v>
      </c>
      <c r="T3732">
        <v>0</v>
      </c>
      <c r="U3732">
        <v>0</v>
      </c>
    </row>
    <row r="3733" spans="1:21" x14ac:dyDescent="0.25">
      <c r="A3733" t="s">
        <v>14353</v>
      </c>
      <c r="B3733">
        <v>1</v>
      </c>
      <c r="C3733" t="s">
        <v>78</v>
      </c>
      <c r="D3733" t="s">
        <v>95</v>
      </c>
      <c r="E3733" t="s">
        <v>14354</v>
      </c>
      <c r="F3733" t="s">
        <v>1685</v>
      </c>
      <c r="G3733" t="s">
        <v>71</v>
      </c>
      <c r="H3733" t="s">
        <v>136</v>
      </c>
      <c r="I3733" t="s">
        <v>22</v>
      </c>
      <c r="J3733" t="s">
        <v>131</v>
      </c>
      <c r="K3733" t="s">
        <v>14355</v>
      </c>
      <c r="L3733" t="s">
        <v>14356</v>
      </c>
      <c r="M3733">
        <v>0.574722222</v>
      </c>
      <c r="N3733">
        <v>0</v>
      </c>
      <c r="O3733">
        <v>38</v>
      </c>
      <c r="P3733">
        <v>0</v>
      </c>
      <c r="Q3733">
        <v>0</v>
      </c>
      <c r="R3733">
        <v>0</v>
      </c>
      <c r="S3733">
        <v>21.839444</v>
      </c>
      <c r="T3733">
        <v>0</v>
      </c>
      <c r="U3733">
        <v>0</v>
      </c>
    </row>
    <row r="3734" spans="1:21" x14ac:dyDescent="0.25">
      <c r="A3734" t="s">
        <v>14357</v>
      </c>
      <c r="B3734">
        <v>1</v>
      </c>
      <c r="C3734" t="s">
        <v>78</v>
      </c>
      <c r="D3734" t="s">
        <v>85</v>
      </c>
      <c r="E3734" t="s">
        <v>14358</v>
      </c>
      <c r="F3734" t="s">
        <v>2201</v>
      </c>
      <c r="G3734" t="s">
        <v>71</v>
      </c>
      <c r="H3734" t="s">
        <v>136</v>
      </c>
      <c r="I3734" t="s">
        <v>22</v>
      </c>
      <c r="J3734" t="s">
        <v>221</v>
      </c>
      <c r="K3734" t="s">
        <v>14359</v>
      </c>
      <c r="L3734" t="s">
        <v>14360</v>
      </c>
      <c r="M3734">
        <v>5.6294444439999998</v>
      </c>
      <c r="N3734">
        <v>0</v>
      </c>
      <c r="O3734">
        <v>769</v>
      </c>
      <c r="P3734">
        <v>0</v>
      </c>
      <c r="Q3734">
        <v>0</v>
      </c>
      <c r="R3734">
        <v>0</v>
      </c>
      <c r="S3734">
        <v>4329.0427769999997</v>
      </c>
      <c r="T3734">
        <v>0</v>
      </c>
      <c r="U3734">
        <v>0</v>
      </c>
    </row>
    <row r="3735" spans="1:21" x14ac:dyDescent="0.25">
      <c r="A3735" t="s">
        <v>14361</v>
      </c>
      <c r="B3735">
        <v>1</v>
      </c>
      <c r="C3735" t="s">
        <v>78</v>
      </c>
      <c r="D3735" t="s">
        <v>80</v>
      </c>
      <c r="E3735" t="s">
        <v>14362</v>
      </c>
      <c r="F3735" t="s">
        <v>2201</v>
      </c>
      <c r="G3735" t="s">
        <v>71</v>
      </c>
      <c r="H3735" t="s">
        <v>136</v>
      </c>
      <c r="I3735" t="s">
        <v>22</v>
      </c>
      <c r="J3735" t="s">
        <v>221</v>
      </c>
      <c r="K3735" t="s">
        <v>12614</v>
      </c>
      <c r="L3735" t="s">
        <v>14363</v>
      </c>
      <c r="M3735">
        <v>6.1777777770000002</v>
      </c>
      <c r="N3735">
        <v>0</v>
      </c>
      <c r="O3735">
        <v>214</v>
      </c>
      <c r="P3735">
        <v>0</v>
      </c>
      <c r="Q3735">
        <v>0</v>
      </c>
      <c r="R3735">
        <v>0</v>
      </c>
      <c r="S3735">
        <v>1322.0444440000001</v>
      </c>
      <c r="T3735">
        <v>0</v>
      </c>
      <c r="U3735">
        <v>0</v>
      </c>
    </row>
    <row r="3736" spans="1:21" x14ac:dyDescent="0.25">
      <c r="A3736" t="s">
        <v>14364</v>
      </c>
      <c r="B3736">
        <v>1</v>
      </c>
      <c r="C3736" t="s">
        <v>78</v>
      </c>
      <c r="D3736" t="s">
        <v>80</v>
      </c>
      <c r="E3736" t="s">
        <v>14365</v>
      </c>
      <c r="F3736" t="s">
        <v>129</v>
      </c>
      <c r="G3736" t="s">
        <v>72</v>
      </c>
      <c r="H3736" t="s">
        <v>136</v>
      </c>
      <c r="I3736" t="s">
        <v>22</v>
      </c>
      <c r="J3736" t="s">
        <v>131</v>
      </c>
      <c r="K3736" t="s">
        <v>14366</v>
      </c>
      <c r="L3736" t="s">
        <v>14367</v>
      </c>
      <c r="M3736">
        <v>0.228333333</v>
      </c>
      <c r="N3736">
        <v>0</v>
      </c>
      <c r="O3736">
        <v>259</v>
      </c>
      <c r="P3736">
        <v>0</v>
      </c>
      <c r="Q3736">
        <v>0</v>
      </c>
      <c r="R3736">
        <v>0</v>
      </c>
      <c r="S3736">
        <v>59.138333000000003</v>
      </c>
      <c r="T3736">
        <v>0</v>
      </c>
      <c r="U3736">
        <v>0</v>
      </c>
    </row>
    <row r="3737" spans="1:21" x14ac:dyDescent="0.25">
      <c r="A3737" t="s">
        <v>14368</v>
      </c>
      <c r="B3737">
        <v>1</v>
      </c>
      <c r="C3737" t="s">
        <v>78</v>
      </c>
      <c r="D3737" t="s">
        <v>101</v>
      </c>
      <c r="E3737" t="s">
        <v>14369</v>
      </c>
      <c r="F3737" t="s">
        <v>231</v>
      </c>
      <c r="G3737" t="s">
        <v>71</v>
      </c>
      <c r="H3737" t="s">
        <v>136</v>
      </c>
      <c r="I3737" t="s">
        <v>22</v>
      </c>
      <c r="J3737" t="s">
        <v>131</v>
      </c>
      <c r="K3737" t="s">
        <v>14370</v>
      </c>
      <c r="L3737" t="s">
        <v>14371</v>
      </c>
      <c r="M3737">
        <v>1.2327777769999999</v>
      </c>
      <c r="N3737">
        <v>0</v>
      </c>
      <c r="O3737">
        <v>0</v>
      </c>
      <c r="P3737">
        <v>0</v>
      </c>
      <c r="Q3737">
        <v>1</v>
      </c>
      <c r="R3737">
        <v>0</v>
      </c>
      <c r="S3737">
        <v>0</v>
      </c>
      <c r="T3737">
        <v>0</v>
      </c>
      <c r="U3737">
        <v>1.2327779999999999</v>
      </c>
    </row>
    <row r="3738" spans="1:21" x14ac:dyDescent="0.25">
      <c r="A3738" t="s">
        <v>14372</v>
      </c>
      <c r="B3738">
        <v>1</v>
      </c>
      <c r="C3738" t="s">
        <v>78</v>
      </c>
      <c r="D3738" t="s">
        <v>80</v>
      </c>
      <c r="E3738" t="s">
        <v>14373</v>
      </c>
      <c r="F3738" t="s">
        <v>362</v>
      </c>
      <c r="G3738" t="s">
        <v>71</v>
      </c>
      <c r="H3738" t="s">
        <v>136</v>
      </c>
      <c r="I3738" t="s">
        <v>22</v>
      </c>
      <c r="J3738" t="s">
        <v>131</v>
      </c>
      <c r="K3738" t="s">
        <v>14374</v>
      </c>
      <c r="L3738" t="s">
        <v>14375</v>
      </c>
      <c r="M3738">
        <v>0.32514888800000002</v>
      </c>
      <c r="N3738">
        <v>0</v>
      </c>
      <c r="O3738">
        <v>198</v>
      </c>
      <c r="P3738">
        <v>0</v>
      </c>
      <c r="Q3738">
        <v>0</v>
      </c>
      <c r="R3738">
        <v>0</v>
      </c>
      <c r="S3738">
        <v>64.379480000000001</v>
      </c>
      <c r="T3738">
        <v>0</v>
      </c>
      <c r="U3738">
        <v>0</v>
      </c>
    </row>
    <row r="3739" spans="1:21" x14ac:dyDescent="0.25">
      <c r="A3739" t="s">
        <v>14376</v>
      </c>
      <c r="B3739">
        <v>1</v>
      </c>
      <c r="C3739" t="s">
        <v>78</v>
      </c>
      <c r="D3739" t="s">
        <v>80</v>
      </c>
      <c r="E3739" t="s">
        <v>14377</v>
      </c>
      <c r="F3739" t="s">
        <v>231</v>
      </c>
      <c r="G3739" t="s">
        <v>71</v>
      </c>
      <c r="H3739" t="s">
        <v>136</v>
      </c>
      <c r="I3739" t="s">
        <v>22</v>
      </c>
      <c r="J3739" t="s">
        <v>131</v>
      </c>
      <c r="K3739" t="s">
        <v>14378</v>
      </c>
      <c r="L3739" t="s">
        <v>14379</v>
      </c>
      <c r="M3739">
        <v>0.87916666600000004</v>
      </c>
      <c r="N3739">
        <v>0</v>
      </c>
      <c r="O3739">
        <v>1</v>
      </c>
      <c r="P3739">
        <v>0</v>
      </c>
      <c r="Q3739">
        <v>0</v>
      </c>
      <c r="R3739">
        <v>0</v>
      </c>
      <c r="S3739">
        <v>0.87916700000000003</v>
      </c>
      <c r="T3739">
        <v>0</v>
      </c>
      <c r="U3739">
        <v>0</v>
      </c>
    </row>
    <row r="3740" spans="1:21" x14ac:dyDescent="0.25">
      <c r="A3740" t="s">
        <v>14380</v>
      </c>
      <c r="B3740">
        <v>1</v>
      </c>
      <c r="C3740" t="s">
        <v>78</v>
      </c>
      <c r="D3740" t="s">
        <v>80</v>
      </c>
      <c r="E3740" t="s">
        <v>14373</v>
      </c>
      <c r="F3740" t="s">
        <v>362</v>
      </c>
      <c r="G3740" t="s">
        <v>71</v>
      </c>
      <c r="H3740" t="s">
        <v>136</v>
      </c>
      <c r="I3740" t="s">
        <v>22</v>
      </c>
      <c r="J3740" t="s">
        <v>131</v>
      </c>
      <c r="K3740" t="s">
        <v>14381</v>
      </c>
      <c r="L3740" t="s">
        <v>14382</v>
      </c>
      <c r="M3740">
        <v>0.98416666600000002</v>
      </c>
      <c r="N3740">
        <v>0</v>
      </c>
      <c r="O3740">
        <v>198</v>
      </c>
      <c r="P3740">
        <v>0</v>
      </c>
      <c r="Q3740">
        <v>0</v>
      </c>
      <c r="R3740">
        <v>0</v>
      </c>
      <c r="S3740">
        <v>194.86500000000001</v>
      </c>
      <c r="T3740">
        <v>0</v>
      </c>
      <c r="U3740">
        <v>0</v>
      </c>
    </row>
    <row r="3741" spans="1:21" x14ac:dyDescent="0.25">
      <c r="A3741" t="s">
        <v>14383</v>
      </c>
      <c r="B3741">
        <v>1</v>
      </c>
      <c r="C3741" t="s">
        <v>79</v>
      </c>
      <c r="D3741" t="s">
        <v>124</v>
      </c>
      <c r="E3741" t="s">
        <v>14384</v>
      </c>
      <c r="F3741" t="s">
        <v>231</v>
      </c>
      <c r="G3741" t="s">
        <v>71</v>
      </c>
      <c r="H3741" t="s">
        <v>136</v>
      </c>
      <c r="I3741" t="s">
        <v>22</v>
      </c>
      <c r="J3741" t="s">
        <v>131</v>
      </c>
      <c r="K3741" t="s">
        <v>14385</v>
      </c>
      <c r="L3741" t="s">
        <v>14386</v>
      </c>
      <c r="M3741">
        <v>1.5347222220000001</v>
      </c>
      <c r="N3741">
        <v>0</v>
      </c>
      <c r="O3741">
        <v>3</v>
      </c>
      <c r="P3741">
        <v>0</v>
      </c>
      <c r="Q3741">
        <v>0</v>
      </c>
      <c r="R3741">
        <v>0</v>
      </c>
      <c r="S3741">
        <v>4.6041670000000003</v>
      </c>
      <c r="T3741">
        <v>0</v>
      </c>
      <c r="U3741">
        <v>0</v>
      </c>
    </row>
    <row r="3742" spans="1:21" x14ac:dyDescent="0.25">
      <c r="A3742" t="s">
        <v>14387</v>
      </c>
      <c r="B3742">
        <v>1</v>
      </c>
      <c r="C3742" t="s">
        <v>78</v>
      </c>
      <c r="D3742" t="s">
        <v>125</v>
      </c>
      <c r="E3742" t="s">
        <v>14388</v>
      </c>
      <c r="F3742" t="s">
        <v>780</v>
      </c>
      <c r="G3742" t="s">
        <v>71</v>
      </c>
      <c r="H3742" t="s">
        <v>136</v>
      </c>
      <c r="I3742" t="s">
        <v>22</v>
      </c>
      <c r="J3742" t="s">
        <v>131</v>
      </c>
      <c r="K3742" t="s">
        <v>14389</v>
      </c>
      <c r="L3742" t="s">
        <v>14390</v>
      </c>
      <c r="M3742">
        <v>0.56027777700000003</v>
      </c>
      <c r="N3742">
        <v>0</v>
      </c>
      <c r="O3742">
        <v>32</v>
      </c>
      <c r="P3742">
        <v>0</v>
      </c>
      <c r="Q3742">
        <v>0</v>
      </c>
      <c r="R3742">
        <v>0</v>
      </c>
      <c r="S3742">
        <v>17.928889000000002</v>
      </c>
      <c r="T3742">
        <v>0</v>
      </c>
      <c r="U3742">
        <v>0</v>
      </c>
    </row>
    <row r="3743" spans="1:21" x14ac:dyDescent="0.25">
      <c r="A3743" t="s">
        <v>14391</v>
      </c>
      <c r="B3743">
        <v>1</v>
      </c>
      <c r="C3743" t="s">
        <v>78</v>
      </c>
      <c r="D3743" t="s">
        <v>94</v>
      </c>
      <c r="E3743" t="s">
        <v>14392</v>
      </c>
      <c r="F3743" t="s">
        <v>231</v>
      </c>
      <c r="G3743" t="s">
        <v>71</v>
      </c>
      <c r="H3743" t="s">
        <v>136</v>
      </c>
      <c r="I3743" t="s">
        <v>22</v>
      </c>
      <c r="J3743" t="s">
        <v>131</v>
      </c>
      <c r="K3743" t="s">
        <v>14393</v>
      </c>
      <c r="L3743" t="s">
        <v>14394</v>
      </c>
      <c r="M3743">
        <v>1.7322222220000001</v>
      </c>
      <c r="N3743">
        <v>0</v>
      </c>
      <c r="O3743">
        <v>1</v>
      </c>
      <c r="P3743">
        <v>0</v>
      </c>
      <c r="Q3743">
        <v>0</v>
      </c>
      <c r="R3743">
        <v>0</v>
      </c>
      <c r="S3743">
        <v>1.7322219999999999</v>
      </c>
      <c r="T3743">
        <v>0</v>
      </c>
      <c r="U3743">
        <v>0</v>
      </c>
    </row>
    <row r="3744" spans="1:21" x14ac:dyDescent="0.25">
      <c r="A3744" t="s">
        <v>14395</v>
      </c>
      <c r="B3744">
        <v>1</v>
      </c>
      <c r="C3744" t="s">
        <v>78</v>
      </c>
      <c r="D3744" t="s">
        <v>125</v>
      </c>
      <c r="E3744" t="s">
        <v>14396</v>
      </c>
      <c r="F3744" t="s">
        <v>892</v>
      </c>
      <c r="G3744" t="s">
        <v>71</v>
      </c>
      <c r="H3744" t="s">
        <v>136</v>
      </c>
      <c r="I3744" t="s">
        <v>22</v>
      </c>
      <c r="J3744" t="s">
        <v>131</v>
      </c>
      <c r="K3744" t="s">
        <v>14397</v>
      </c>
      <c r="L3744" t="s">
        <v>14398</v>
      </c>
      <c r="M3744">
        <v>0.46444444400000001</v>
      </c>
      <c r="N3744">
        <v>0</v>
      </c>
      <c r="O3744">
        <v>267</v>
      </c>
      <c r="P3744">
        <v>0</v>
      </c>
      <c r="Q3744">
        <v>0</v>
      </c>
      <c r="R3744">
        <v>0</v>
      </c>
      <c r="S3744">
        <v>124.00666699999999</v>
      </c>
      <c r="T3744">
        <v>0</v>
      </c>
      <c r="U3744">
        <v>0</v>
      </c>
    </row>
    <row r="3745" spans="1:21" x14ac:dyDescent="0.25">
      <c r="A3745" t="s">
        <v>14399</v>
      </c>
      <c r="B3745">
        <v>1</v>
      </c>
      <c r="C3745" t="s">
        <v>78</v>
      </c>
      <c r="D3745" t="s">
        <v>94</v>
      </c>
      <c r="E3745" t="s">
        <v>14400</v>
      </c>
      <c r="F3745" t="s">
        <v>231</v>
      </c>
      <c r="G3745" t="s">
        <v>71</v>
      </c>
      <c r="H3745" t="s">
        <v>136</v>
      </c>
      <c r="I3745" t="s">
        <v>22</v>
      </c>
      <c r="J3745" t="s">
        <v>131</v>
      </c>
      <c r="K3745" t="s">
        <v>14401</v>
      </c>
      <c r="L3745" t="s">
        <v>14402</v>
      </c>
      <c r="M3745">
        <v>1.4058333329999999</v>
      </c>
      <c r="N3745">
        <v>0</v>
      </c>
      <c r="O3745">
        <v>1</v>
      </c>
      <c r="P3745">
        <v>0</v>
      </c>
      <c r="Q3745">
        <v>0</v>
      </c>
      <c r="R3745">
        <v>0</v>
      </c>
      <c r="S3745">
        <v>1.4058330000000001</v>
      </c>
      <c r="T3745">
        <v>0</v>
      </c>
      <c r="U3745">
        <v>0</v>
      </c>
    </row>
    <row r="3746" spans="1:21" x14ac:dyDescent="0.25">
      <c r="A3746" t="s">
        <v>14403</v>
      </c>
      <c r="B3746">
        <v>1</v>
      </c>
      <c r="C3746" t="s">
        <v>78</v>
      </c>
      <c r="D3746" t="s">
        <v>125</v>
      </c>
      <c r="E3746" t="s">
        <v>14404</v>
      </c>
      <c r="F3746" t="s">
        <v>1569</v>
      </c>
      <c r="G3746" t="s">
        <v>71</v>
      </c>
      <c r="H3746" t="s">
        <v>136</v>
      </c>
      <c r="I3746" t="s">
        <v>22</v>
      </c>
      <c r="J3746" t="s">
        <v>131</v>
      </c>
      <c r="K3746" t="s">
        <v>14405</v>
      </c>
      <c r="L3746" t="s">
        <v>14406</v>
      </c>
      <c r="M3746">
        <v>2.0983333329999998</v>
      </c>
      <c r="N3746">
        <v>0</v>
      </c>
      <c r="O3746">
        <v>119</v>
      </c>
      <c r="P3746">
        <v>0</v>
      </c>
      <c r="Q3746">
        <v>0</v>
      </c>
      <c r="R3746">
        <v>0</v>
      </c>
      <c r="S3746">
        <v>249.70166699999999</v>
      </c>
      <c r="T3746">
        <v>0</v>
      </c>
      <c r="U3746">
        <v>0</v>
      </c>
    </row>
    <row r="3747" spans="1:21" x14ac:dyDescent="0.25">
      <c r="A3747" t="s">
        <v>14407</v>
      </c>
      <c r="B3747">
        <v>1</v>
      </c>
      <c r="C3747" t="s">
        <v>78</v>
      </c>
      <c r="D3747" t="s">
        <v>94</v>
      </c>
      <c r="E3747" t="s">
        <v>14408</v>
      </c>
      <c r="F3747" t="s">
        <v>226</v>
      </c>
      <c r="G3747" t="s">
        <v>72</v>
      </c>
      <c r="H3747" t="s">
        <v>136</v>
      </c>
      <c r="I3747" t="s">
        <v>22</v>
      </c>
      <c r="J3747" t="s">
        <v>131</v>
      </c>
      <c r="K3747" t="s">
        <v>14409</v>
      </c>
      <c r="L3747" t="s">
        <v>14410</v>
      </c>
      <c r="M3747">
        <v>1.4422222220000001</v>
      </c>
      <c r="N3747">
        <v>0</v>
      </c>
      <c r="O3747">
        <v>70</v>
      </c>
      <c r="P3747">
        <v>0</v>
      </c>
      <c r="Q3747">
        <v>0</v>
      </c>
      <c r="R3747">
        <v>0</v>
      </c>
      <c r="S3747">
        <v>100.955556</v>
      </c>
      <c r="T3747">
        <v>0</v>
      </c>
      <c r="U3747">
        <v>0</v>
      </c>
    </row>
    <row r="3748" spans="1:21" x14ac:dyDescent="0.25">
      <c r="A3748" t="s">
        <v>14411</v>
      </c>
      <c r="B3748">
        <v>1</v>
      </c>
      <c r="C3748" t="s">
        <v>78</v>
      </c>
      <c r="D3748" t="s">
        <v>98</v>
      </c>
      <c r="E3748" t="s">
        <v>14412</v>
      </c>
      <c r="F3748" t="s">
        <v>985</v>
      </c>
      <c r="G3748" t="s">
        <v>71</v>
      </c>
      <c r="H3748" t="s">
        <v>136</v>
      </c>
      <c r="I3748" t="s">
        <v>22</v>
      </c>
      <c r="J3748" t="s">
        <v>131</v>
      </c>
      <c r="K3748" t="s">
        <v>14413</v>
      </c>
      <c r="L3748" t="s">
        <v>14414</v>
      </c>
      <c r="M3748">
        <v>2.5444444439999998</v>
      </c>
      <c r="N3748">
        <v>0</v>
      </c>
      <c r="O3748">
        <v>88</v>
      </c>
      <c r="P3748">
        <v>0</v>
      </c>
      <c r="Q3748">
        <v>2</v>
      </c>
      <c r="R3748">
        <v>0</v>
      </c>
      <c r="S3748">
        <v>223.91111100000001</v>
      </c>
      <c r="T3748">
        <v>0</v>
      </c>
      <c r="U3748">
        <v>5.088889</v>
      </c>
    </row>
    <row r="3749" spans="1:21" x14ac:dyDescent="0.25">
      <c r="A3749" t="s">
        <v>14415</v>
      </c>
      <c r="B3749">
        <v>1</v>
      </c>
      <c r="C3749" t="s">
        <v>78</v>
      </c>
      <c r="D3749" t="s">
        <v>80</v>
      </c>
      <c r="E3749" t="s">
        <v>14416</v>
      </c>
      <c r="F3749" t="s">
        <v>226</v>
      </c>
      <c r="G3749" t="s">
        <v>72</v>
      </c>
      <c r="H3749" t="s">
        <v>136</v>
      </c>
      <c r="I3749" t="s">
        <v>22</v>
      </c>
      <c r="J3749" t="s">
        <v>131</v>
      </c>
      <c r="K3749" t="s">
        <v>14417</v>
      </c>
      <c r="L3749" t="s">
        <v>14418</v>
      </c>
      <c r="M3749">
        <v>2.3174999999999999</v>
      </c>
      <c r="N3749">
        <v>0</v>
      </c>
      <c r="O3749">
        <v>498</v>
      </c>
      <c r="P3749">
        <v>0</v>
      </c>
      <c r="Q3749">
        <v>0</v>
      </c>
      <c r="R3749">
        <v>0</v>
      </c>
      <c r="S3749">
        <v>1154.115</v>
      </c>
      <c r="T3749">
        <v>0</v>
      </c>
      <c r="U3749">
        <v>0</v>
      </c>
    </row>
    <row r="3750" spans="1:21" x14ac:dyDescent="0.25">
      <c r="A3750" t="s">
        <v>14419</v>
      </c>
      <c r="B3750">
        <v>1</v>
      </c>
      <c r="C3750" t="s">
        <v>78</v>
      </c>
      <c r="D3750" t="s">
        <v>125</v>
      </c>
      <c r="E3750" t="s">
        <v>14420</v>
      </c>
      <c r="F3750" t="s">
        <v>231</v>
      </c>
      <c r="G3750" t="s">
        <v>71</v>
      </c>
      <c r="H3750" t="s">
        <v>136</v>
      </c>
      <c r="I3750" t="s">
        <v>22</v>
      </c>
      <c r="J3750" t="s">
        <v>131</v>
      </c>
      <c r="K3750" t="s">
        <v>14421</v>
      </c>
      <c r="L3750" t="s">
        <v>14422</v>
      </c>
      <c r="M3750">
        <v>1.863611111</v>
      </c>
      <c r="N3750">
        <v>0</v>
      </c>
      <c r="O3750">
        <v>1</v>
      </c>
      <c r="P3750">
        <v>0</v>
      </c>
      <c r="Q3750">
        <v>0</v>
      </c>
      <c r="R3750">
        <v>0</v>
      </c>
      <c r="S3750">
        <v>1.8636109999999999</v>
      </c>
      <c r="T3750">
        <v>0</v>
      </c>
      <c r="U3750">
        <v>0</v>
      </c>
    </row>
    <row r="3751" spans="1:21" x14ac:dyDescent="0.25">
      <c r="A3751" t="s">
        <v>14423</v>
      </c>
      <c r="B3751">
        <v>1</v>
      </c>
      <c r="C3751" t="s">
        <v>78</v>
      </c>
      <c r="D3751" t="s">
        <v>125</v>
      </c>
      <c r="E3751" t="s">
        <v>14424</v>
      </c>
      <c r="F3751" t="s">
        <v>892</v>
      </c>
      <c r="G3751" t="s">
        <v>71</v>
      </c>
      <c r="H3751" t="s">
        <v>136</v>
      </c>
      <c r="I3751" t="s">
        <v>22</v>
      </c>
      <c r="J3751" t="s">
        <v>131</v>
      </c>
      <c r="K3751" t="s">
        <v>14425</v>
      </c>
      <c r="L3751" t="s">
        <v>14426</v>
      </c>
      <c r="M3751">
        <v>0.43666666599999998</v>
      </c>
      <c r="N3751">
        <v>0</v>
      </c>
      <c r="O3751">
        <v>55</v>
      </c>
      <c r="P3751">
        <v>0</v>
      </c>
      <c r="Q3751">
        <v>0</v>
      </c>
      <c r="R3751">
        <v>0</v>
      </c>
      <c r="S3751">
        <v>24.016667000000002</v>
      </c>
      <c r="T3751">
        <v>0</v>
      </c>
      <c r="U3751">
        <v>0</v>
      </c>
    </row>
    <row r="3752" spans="1:21" x14ac:dyDescent="0.25">
      <c r="A3752" t="s">
        <v>14427</v>
      </c>
      <c r="B3752">
        <v>1</v>
      </c>
      <c r="C3752" t="s">
        <v>78</v>
      </c>
      <c r="D3752" t="s">
        <v>125</v>
      </c>
      <c r="E3752" t="s">
        <v>14428</v>
      </c>
      <c r="F3752" t="s">
        <v>231</v>
      </c>
      <c r="G3752" t="s">
        <v>71</v>
      </c>
      <c r="H3752" t="s">
        <v>136</v>
      </c>
      <c r="I3752" t="s">
        <v>22</v>
      </c>
      <c r="J3752" t="s">
        <v>131</v>
      </c>
      <c r="K3752" t="s">
        <v>14429</v>
      </c>
      <c r="L3752" t="s">
        <v>14430</v>
      </c>
      <c r="M3752">
        <v>1.8091666660000001</v>
      </c>
      <c r="N3752">
        <v>0</v>
      </c>
      <c r="O3752">
        <v>2</v>
      </c>
      <c r="P3752">
        <v>0</v>
      </c>
      <c r="Q3752">
        <v>0</v>
      </c>
      <c r="R3752">
        <v>0</v>
      </c>
      <c r="S3752">
        <v>3.6183329999999998</v>
      </c>
      <c r="T3752">
        <v>0</v>
      </c>
      <c r="U3752">
        <v>0</v>
      </c>
    </row>
    <row r="3753" spans="1:21" x14ac:dyDescent="0.25">
      <c r="A3753" t="s">
        <v>14431</v>
      </c>
      <c r="B3753">
        <v>1</v>
      </c>
      <c r="C3753" t="s">
        <v>78</v>
      </c>
      <c r="D3753" t="s">
        <v>125</v>
      </c>
      <c r="E3753" t="s">
        <v>14432</v>
      </c>
      <c r="F3753" t="s">
        <v>231</v>
      </c>
      <c r="G3753" t="s">
        <v>71</v>
      </c>
      <c r="H3753" t="s">
        <v>136</v>
      </c>
      <c r="I3753" t="s">
        <v>22</v>
      </c>
      <c r="J3753" t="s">
        <v>131</v>
      </c>
      <c r="K3753" t="s">
        <v>14433</v>
      </c>
      <c r="L3753" t="s">
        <v>14434</v>
      </c>
      <c r="M3753">
        <v>4.6624999999999996</v>
      </c>
      <c r="N3753">
        <v>0</v>
      </c>
      <c r="O3753">
        <v>1</v>
      </c>
      <c r="P3753">
        <v>0</v>
      </c>
      <c r="Q3753">
        <v>0</v>
      </c>
      <c r="R3753">
        <v>0</v>
      </c>
      <c r="S3753">
        <v>4.6624999999999996</v>
      </c>
      <c r="T3753">
        <v>0</v>
      </c>
      <c r="U3753">
        <v>0</v>
      </c>
    </row>
    <row r="3754" spans="1:21" x14ac:dyDescent="0.25">
      <c r="A3754" t="s">
        <v>14435</v>
      </c>
      <c r="B3754">
        <v>1</v>
      </c>
      <c r="C3754" t="s">
        <v>78</v>
      </c>
      <c r="D3754" t="s">
        <v>125</v>
      </c>
      <c r="E3754" t="s">
        <v>14436</v>
      </c>
      <c r="F3754" t="s">
        <v>892</v>
      </c>
      <c r="G3754" t="s">
        <v>71</v>
      </c>
      <c r="H3754" t="s">
        <v>136</v>
      </c>
      <c r="I3754" t="s">
        <v>22</v>
      </c>
      <c r="J3754" t="s">
        <v>131</v>
      </c>
      <c r="K3754" t="s">
        <v>14437</v>
      </c>
      <c r="L3754" t="s">
        <v>14438</v>
      </c>
      <c r="M3754">
        <v>1.353857222</v>
      </c>
      <c r="N3754">
        <v>0</v>
      </c>
      <c r="O3754">
        <v>437</v>
      </c>
      <c r="P3754">
        <v>0</v>
      </c>
      <c r="Q3754">
        <v>0</v>
      </c>
      <c r="R3754">
        <v>0</v>
      </c>
      <c r="S3754">
        <v>591.63560600000005</v>
      </c>
      <c r="T3754">
        <v>0</v>
      </c>
      <c r="U3754">
        <v>0</v>
      </c>
    </row>
    <row r="3755" spans="1:21" x14ac:dyDescent="0.25">
      <c r="A3755" t="s">
        <v>14439</v>
      </c>
      <c r="B3755">
        <v>1</v>
      </c>
      <c r="C3755" t="s">
        <v>78</v>
      </c>
      <c r="D3755" t="s">
        <v>82</v>
      </c>
      <c r="E3755" t="s">
        <v>14440</v>
      </c>
      <c r="F3755" t="s">
        <v>2201</v>
      </c>
      <c r="G3755" t="s">
        <v>71</v>
      </c>
      <c r="H3755" t="s">
        <v>136</v>
      </c>
      <c r="I3755" t="s">
        <v>22</v>
      </c>
      <c r="J3755" t="s">
        <v>221</v>
      </c>
      <c r="K3755" t="s">
        <v>14441</v>
      </c>
      <c r="L3755" t="s">
        <v>14442</v>
      </c>
      <c r="M3755">
        <v>1.8363888880000001</v>
      </c>
      <c r="N3755">
        <v>0</v>
      </c>
      <c r="O3755">
        <v>265</v>
      </c>
      <c r="P3755">
        <v>0</v>
      </c>
      <c r="Q3755">
        <v>0</v>
      </c>
      <c r="R3755">
        <v>0</v>
      </c>
      <c r="S3755">
        <v>486.643055</v>
      </c>
      <c r="T3755">
        <v>0</v>
      </c>
      <c r="U3755">
        <v>0</v>
      </c>
    </row>
    <row r="3756" spans="1:21" x14ac:dyDescent="0.25">
      <c r="A3756" t="s">
        <v>14443</v>
      </c>
      <c r="B3756">
        <v>1</v>
      </c>
      <c r="C3756" t="s">
        <v>78</v>
      </c>
      <c r="D3756" t="s">
        <v>103</v>
      </c>
      <c r="E3756" t="s">
        <v>14444</v>
      </c>
      <c r="F3756" t="s">
        <v>166</v>
      </c>
      <c r="G3756" t="s">
        <v>72</v>
      </c>
      <c r="H3756" t="s">
        <v>136</v>
      </c>
      <c r="I3756" t="s">
        <v>22</v>
      </c>
      <c r="J3756" t="s">
        <v>131</v>
      </c>
      <c r="K3756" t="s">
        <v>14445</v>
      </c>
      <c r="L3756" t="s">
        <v>14446</v>
      </c>
      <c r="M3756">
        <v>2.528101666</v>
      </c>
      <c r="N3756">
        <v>0</v>
      </c>
      <c r="O3756">
        <v>1339</v>
      </c>
      <c r="P3756">
        <v>0</v>
      </c>
      <c r="Q3756">
        <v>0</v>
      </c>
      <c r="R3756">
        <v>0</v>
      </c>
      <c r="S3756">
        <v>3385.1281309999999</v>
      </c>
      <c r="T3756">
        <v>0</v>
      </c>
      <c r="U3756">
        <v>0</v>
      </c>
    </row>
    <row r="3757" spans="1:21" x14ac:dyDescent="0.25">
      <c r="A3757" t="s">
        <v>14447</v>
      </c>
      <c r="B3757">
        <v>1</v>
      </c>
      <c r="C3757" t="s">
        <v>78</v>
      </c>
      <c r="D3757" t="s">
        <v>83</v>
      </c>
      <c r="E3757" t="s">
        <v>14448</v>
      </c>
      <c r="F3757" t="s">
        <v>231</v>
      </c>
      <c r="G3757" t="s">
        <v>71</v>
      </c>
      <c r="H3757" t="s">
        <v>136</v>
      </c>
      <c r="I3757" t="s">
        <v>22</v>
      </c>
      <c r="J3757" t="s">
        <v>131</v>
      </c>
      <c r="K3757" t="s">
        <v>14449</v>
      </c>
      <c r="L3757" t="s">
        <v>14450</v>
      </c>
      <c r="M3757">
        <v>1.416111111</v>
      </c>
      <c r="N3757">
        <v>0</v>
      </c>
      <c r="O3757">
        <v>105</v>
      </c>
      <c r="P3757">
        <v>0</v>
      </c>
      <c r="Q3757">
        <v>0</v>
      </c>
      <c r="R3757">
        <v>0</v>
      </c>
      <c r="S3757">
        <v>148.691667</v>
      </c>
      <c r="T3757">
        <v>0</v>
      </c>
      <c r="U3757">
        <v>0</v>
      </c>
    </row>
    <row r="3758" spans="1:21" x14ac:dyDescent="0.25">
      <c r="A3758" t="s">
        <v>14451</v>
      </c>
      <c r="B3758">
        <v>1</v>
      </c>
      <c r="C3758" t="s">
        <v>78</v>
      </c>
      <c r="D3758" t="s">
        <v>103</v>
      </c>
      <c r="E3758" t="s">
        <v>3920</v>
      </c>
      <c r="F3758" t="s">
        <v>1227</v>
      </c>
      <c r="G3758" t="s">
        <v>72</v>
      </c>
      <c r="H3758" t="s">
        <v>136</v>
      </c>
      <c r="I3758" t="s">
        <v>22</v>
      </c>
      <c r="J3758" t="s">
        <v>131</v>
      </c>
      <c r="K3758" t="s">
        <v>14452</v>
      </c>
      <c r="L3758" t="s">
        <v>14453</v>
      </c>
      <c r="M3758">
        <v>1.9416666659999999</v>
      </c>
      <c r="N3758">
        <v>0</v>
      </c>
      <c r="O3758">
        <v>421</v>
      </c>
      <c r="P3758">
        <v>0</v>
      </c>
      <c r="Q3758">
        <v>0</v>
      </c>
      <c r="R3758">
        <v>0</v>
      </c>
      <c r="S3758">
        <v>817.44166600000005</v>
      </c>
      <c r="T3758">
        <v>0</v>
      </c>
      <c r="U3758">
        <v>0</v>
      </c>
    </row>
    <row r="3759" spans="1:21" x14ac:dyDescent="0.25">
      <c r="A3759" t="s">
        <v>14454</v>
      </c>
      <c r="B3759">
        <v>1</v>
      </c>
      <c r="C3759" t="s">
        <v>78</v>
      </c>
      <c r="D3759" t="s">
        <v>103</v>
      </c>
      <c r="E3759" t="s">
        <v>259</v>
      </c>
      <c r="F3759" t="s">
        <v>166</v>
      </c>
      <c r="G3759" t="s">
        <v>72</v>
      </c>
      <c r="H3759" t="s">
        <v>136</v>
      </c>
      <c r="I3759" t="s">
        <v>22</v>
      </c>
      <c r="J3759" t="s">
        <v>131</v>
      </c>
      <c r="K3759" t="s">
        <v>14455</v>
      </c>
      <c r="L3759" t="s">
        <v>14456</v>
      </c>
      <c r="M3759">
        <v>1.640448055</v>
      </c>
      <c r="N3759">
        <v>1</v>
      </c>
      <c r="O3759">
        <v>7968</v>
      </c>
      <c r="P3759">
        <v>0</v>
      </c>
      <c r="Q3759">
        <v>2</v>
      </c>
      <c r="R3759">
        <v>1.6404479999999999</v>
      </c>
      <c r="S3759">
        <v>13071.090102</v>
      </c>
      <c r="T3759">
        <v>0</v>
      </c>
      <c r="U3759">
        <v>3.2808959999999998</v>
      </c>
    </row>
    <row r="3760" spans="1:21" x14ac:dyDescent="0.25">
      <c r="A3760" t="s">
        <v>14457</v>
      </c>
      <c r="B3760">
        <v>1</v>
      </c>
      <c r="C3760" t="s">
        <v>78</v>
      </c>
      <c r="D3760" t="s">
        <v>81</v>
      </c>
      <c r="E3760" t="s">
        <v>14458</v>
      </c>
      <c r="F3760" t="s">
        <v>2201</v>
      </c>
      <c r="G3760" t="s">
        <v>71</v>
      </c>
      <c r="H3760" t="s">
        <v>136</v>
      </c>
      <c r="I3760" t="s">
        <v>22</v>
      </c>
      <c r="J3760" t="s">
        <v>221</v>
      </c>
      <c r="K3760" t="s">
        <v>14459</v>
      </c>
      <c r="L3760" t="s">
        <v>14460</v>
      </c>
      <c r="M3760">
        <v>2.469166666</v>
      </c>
      <c r="N3760">
        <v>0</v>
      </c>
      <c r="O3760">
        <v>1</v>
      </c>
      <c r="P3760">
        <v>0</v>
      </c>
      <c r="Q3760">
        <v>0</v>
      </c>
      <c r="R3760">
        <v>0</v>
      </c>
      <c r="S3760">
        <v>2.4691670000000001</v>
      </c>
      <c r="T3760">
        <v>0</v>
      </c>
      <c r="U3760">
        <v>0</v>
      </c>
    </row>
    <row r="3761" spans="1:21" x14ac:dyDescent="0.25">
      <c r="A3761" t="s">
        <v>14461</v>
      </c>
      <c r="B3761">
        <v>1</v>
      </c>
      <c r="C3761" t="s">
        <v>78</v>
      </c>
      <c r="D3761" t="s">
        <v>81</v>
      </c>
      <c r="E3761" t="s">
        <v>14462</v>
      </c>
      <c r="F3761" t="s">
        <v>934</v>
      </c>
      <c r="G3761" t="s">
        <v>71</v>
      </c>
      <c r="H3761" t="s">
        <v>136</v>
      </c>
      <c r="I3761" t="s">
        <v>22</v>
      </c>
      <c r="J3761" t="s">
        <v>131</v>
      </c>
      <c r="K3761" t="s">
        <v>14463</v>
      </c>
      <c r="L3761" t="s">
        <v>14464</v>
      </c>
      <c r="M3761">
        <v>1.3333333329999999</v>
      </c>
      <c r="N3761">
        <v>0</v>
      </c>
      <c r="O3761">
        <v>21</v>
      </c>
      <c r="P3761">
        <v>0</v>
      </c>
      <c r="Q3761">
        <v>0</v>
      </c>
      <c r="R3761">
        <v>0</v>
      </c>
      <c r="S3761">
        <v>28</v>
      </c>
      <c r="T3761">
        <v>0</v>
      </c>
      <c r="U3761">
        <v>0</v>
      </c>
    </row>
    <row r="3762" spans="1:21" x14ac:dyDescent="0.25">
      <c r="A3762" t="s">
        <v>14465</v>
      </c>
      <c r="B3762">
        <v>1</v>
      </c>
      <c r="C3762" t="s">
        <v>78</v>
      </c>
      <c r="D3762" t="s">
        <v>94</v>
      </c>
      <c r="E3762" t="s">
        <v>14408</v>
      </c>
      <c r="F3762" t="s">
        <v>226</v>
      </c>
      <c r="G3762" t="s">
        <v>72</v>
      </c>
      <c r="H3762" t="s">
        <v>136</v>
      </c>
      <c r="I3762" t="s">
        <v>22</v>
      </c>
      <c r="J3762" t="s">
        <v>131</v>
      </c>
      <c r="K3762" t="s">
        <v>14466</v>
      </c>
      <c r="L3762" t="s">
        <v>14467</v>
      </c>
      <c r="M3762">
        <v>0.59578777699999996</v>
      </c>
      <c r="N3762">
        <v>0</v>
      </c>
      <c r="O3762">
        <v>70</v>
      </c>
      <c r="P3762">
        <v>0</v>
      </c>
      <c r="Q3762">
        <v>0</v>
      </c>
      <c r="R3762">
        <v>0</v>
      </c>
      <c r="S3762">
        <v>41.705143999999997</v>
      </c>
      <c r="T3762">
        <v>0</v>
      </c>
      <c r="U3762">
        <v>0</v>
      </c>
    </row>
    <row r="3763" spans="1:21" x14ac:dyDescent="0.25">
      <c r="A3763" t="s">
        <v>14468</v>
      </c>
      <c r="B3763">
        <v>1</v>
      </c>
      <c r="C3763" t="s">
        <v>78</v>
      </c>
      <c r="D3763" t="s">
        <v>81</v>
      </c>
      <c r="E3763" t="s">
        <v>14469</v>
      </c>
      <c r="F3763" t="s">
        <v>4127</v>
      </c>
      <c r="G3763" t="s">
        <v>71</v>
      </c>
      <c r="H3763" t="s">
        <v>136</v>
      </c>
      <c r="I3763" t="s">
        <v>22</v>
      </c>
      <c r="J3763" t="s">
        <v>131</v>
      </c>
      <c r="K3763" t="s">
        <v>14470</v>
      </c>
      <c r="L3763" t="s">
        <v>14471</v>
      </c>
      <c r="M3763">
        <v>1.493055555</v>
      </c>
      <c r="N3763">
        <v>0</v>
      </c>
      <c r="O3763">
        <v>63</v>
      </c>
      <c r="P3763">
        <v>0</v>
      </c>
      <c r="Q3763">
        <v>0</v>
      </c>
      <c r="R3763">
        <v>0</v>
      </c>
      <c r="S3763">
        <v>94.0625</v>
      </c>
      <c r="T3763">
        <v>0</v>
      </c>
      <c r="U3763">
        <v>0</v>
      </c>
    </row>
    <row r="3764" spans="1:21" x14ac:dyDescent="0.25">
      <c r="A3764" t="s">
        <v>14472</v>
      </c>
      <c r="B3764">
        <v>1</v>
      </c>
      <c r="C3764" t="s">
        <v>78</v>
      </c>
      <c r="D3764" t="s">
        <v>81</v>
      </c>
      <c r="E3764" t="s">
        <v>14473</v>
      </c>
      <c r="F3764" t="s">
        <v>2201</v>
      </c>
      <c r="G3764" t="s">
        <v>71</v>
      </c>
      <c r="H3764" t="s">
        <v>136</v>
      </c>
      <c r="I3764" t="s">
        <v>22</v>
      </c>
      <c r="J3764" t="s">
        <v>221</v>
      </c>
      <c r="K3764" t="s">
        <v>14474</v>
      </c>
      <c r="L3764" t="s">
        <v>14475</v>
      </c>
      <c r="M3764">
        <v>1.555555555</v>
      </c>
      <c r="N3764">
        <v>0</v>
      </c>
      <c r="O3764">
        <v>23</v>
      </c>
      <c r="P3764">
        <v>0</v>
      </c>
      <c r="Q3764">
        <v>0</v>
      </c>
      <c r="R3764">
        <v>0</v>
      </c>
      <c r="S3764">
        <v>35.777777999999998</v>
      </c>
      <c r="T3764">
        <v>0</v>
      </c>
      <c r="U3764">
        <v>0</v>
      </c>
    </row>
    <row r="3765" spans="1:21" x14ac:dyDescent="0.25">
      <c r="A3765" t="s">
        <v>14476</v>
      </c>
      <c r="B3765">
        <v>1</v>
      </c>
      <c r="C3765" t="s">
        <v>78</v>
      </c>
      <c r="D3765" t="s">
        <v>81</v>
      </c>
      <c r="E3765" t="s">
        <v>14458</v>
      </c>
      <c r="F3765" t="s">
        <v>780</v>
      </c>
      <c r="G3765" t="s">
        <v>71</v>
      </c>
      <c r="H3765" t="s">
        <v>136</v>
      </c>
      <c r="I3765" t="s">
        <v>22</v>
      </c>
      <c r="J3765" t="s">
        <v>131</v>
      </c>
      <c r="K3765" t="s">
        <v>14477</v>
      </c>
      <c r="L3765" t="s">
        <v>14478</v>
      </c>
      <c r="M3765">
        <v>1.079722222</v>
      </c>
      <c r="N3765">
        <v>0</v>
      </c>
      <c r="O3765">
        <v>1</v>
      </c>
      <c r="P3765">
        <v>0</v>
      </c>
      <c r="Q3765">
        <v>0</v>
      </c>
      <c r="R3765">
        <v>0</v>
      </c>
      <c r="S3765">
        <v>1.0797220000000001</v>
      </c>
      <c r="T3765">
        <v>0</v>
      </c>
      <c r="U3765">
        <v>0</v>
      </c>
    </row>
    <row r="3766" spans="1:21" x14ac:dyDescent="0.25">
      <c r="A3766" t="s">
        <v>14479</v>
      </c>
      <c r="B3766">
        <v>1</v>
      </c>
      <c r="C3766" t="s">
        <v>78</v>
      </c>
      <c r="D3766" t="s">
        <v>81</v>
      </c>
      <c r="E3766" t="s">
        <v>14480</v>
      </c>
      <c r="F3766" t="s">
        <v>4127</v>
      </c>
      <c r="G3766" t="s">
        <v>71</v>
      </c>
      <c r="H3766" t="s">
        <v>136</v>
      </c>
      <c r="I3766" t="s">
        <v>22</v>
      </c>
      <c r="J3766" t="s">
        <v>131</v>
      </c>
      <c r="K3766" t="s">
        <v>14481</v>
      </c>
      <c r="L3766" t="s">
        <v>14482</v>
      </c>
      <c r="M3766">
        <v>1.5061111110000001</v>
      </c>
      <c r="N3766">
        <v>0</v>
      </c>
      <c r="O3766">
        <v>39</v>
      </c>
      <c r="P3766">
        <v>0</v>
      </c>
      <c r="Q3766">
        <v>0</v>
      </c>
      <c r="R3766">
        <v>0</v>
      </c>
      <c r="S3766">
        <v>58.738332999999997</v>
      </c>
      <c r="T3766">
        <v>0</v>
      </c>
      <c r="U3766">
        <v>0</v>
      </c>
    </row>
    <row r="3767" spans="1:21" x14ac:dyDescent="0.25">
      <c r="A3767" t="s">
        <v>14483</v>
      </c>
      <c r="B3767">
        <v>1</v>
      </c>
      <c r="C3767" t="s">
        <v>78</v>
      </c>
      <c r="D3767" t="s">
        <v>81</v>
      </c>
      <c r="E3767" t="s">
        <v>14484</v>
      </c>
      <c r="F3767" t="s">
        <v>785</v>
      </c>
      <c r="G3767" t="s">
        <v>71</v>
      </c>
      <c r="H3767" t="s">
        <v>136</v>
      </c>
      <c r="I3767" t="s">
        <v>22</v>
      </c>
      <c r="J3767" t="s">
        <v>131</v>
      </c>
      <c r="K3767" t="s">
        <v>14485</v>
      </c>
      <c r="L3767" t="s">
        <v>14486</v>
      </c>
      <c r="M3767">
        <v>1.289722222</v>
      </c>
      <c r="N3767">
        <v>0</v>
      </c>
      <c r="O3767">
        <v>21</v>
      </c>
      <c r="P3767">
        <v>0</v>
      </c>
      <c r="Q3767">
        <v>0</v>
      </c>
      <c r="R3767">
        <v>0</v>
      </c>
      <c r="S3767">
        <v>27.084167000000001</v>
      </c>
      <c r="T3767">
        <v>0</v>
      </c>
      <c r="U3767">
        <v>0</v>
      </c>
    </row>
    <row r="3768" spans="1:21" x14ac:dyDescent="0.25">
      <c r="A3768" t="s">
        <v>14487</v>
      </c>
      <c r="B3768">
        <v>1</v>
      </c>
      <c r="C3768" t="s">
        <v>78</v>
      </c>
      <c r="D3768" t="s">
        <v>81</v>
      </c>
      <c r="E3768" t="s">
        <v>14488</v>
      </c>
      <c r="F3768" t="s">
        <v>4127</v>
      </c>
      <c r="G3768" t="s">
        <v>71</v>
      </c>
      <c r="H3768" t="s">
        <v>136</v>
      </c>
      <c r="I3768" t="s">
        <v>22</v>
      </c>
      <c r="J3768" t="s">
        <v>131</v>
      </c>
      <c r="K3768" t="s">
        <v>14489</v>
      </c>
      <c r="L3768" t="s">
        <v>14490</v>
      </c>
      <c r="M3768">
        <v>2.4488888879999999</v>
      </c>
      <c r="N3768">
        <v>0</v>
      </c>
      <c r="O3768">
        <v>21</v>
      </c>
      <c r="P3768">
        <v>0</v>
      </c>
      <c r="Q3768">
        <v>0</v>
      </c>
      <c r="R3768">
        <v>0</v>
      </c>
      <c r="S3768">
        <v>51.426667000000002</v>
      </c>
      <c r="T3768">
        <v>0</v>
      </c>
      <c r="U3768">
        <v>0</v>
      </c>
    </row>
    <row r="3769" spans="1:21" x14ac:dyDescent="0.25">
      <c r="A3769" t="s">
        <v>14491</v>
      </c>
      <c r="B3769">
        <v>1</v>
      </c>
      <c r="C3769" t="s">
        <v>78</v>
      </c>
      <c r="D3769" t="s">
        <v>81</v>
      </c>
      <c r="E3769" t="s">
        <v>14492</v>
      </c>
      <c r="F3769" t="s">
        <v>934</v>
      </c>
      <c r="G3769" t="s">
        <v>71</v>
      </c>
      <c r="H3769" t="s">
        <v>136</v>
      </c>
      <c r="I3769" t="s">
        <v>22</v>
      </c>
      <c r="J3769" t="s">
        <v>131</v>
      </c>
      <c r="K3769" t="s">
        <v>14493</v>
      </c>
      <c r="L3769" t="s">
        <v>14494</v>
      </c>
      <c r="M3769">
        <v>2.923333333</v>
      </c>
      <c r="N3769">
        <v>0</v>
      </c>
      <c r="O3769">
        <v>12</v>
      </c>
      <c r="P3769">
        <v>0</v>
      </c>
      <c r="Q3769">
        <v>0</v>
      </c>
      <c r="R3769">
        <v>0</v>
      </c>
      <c r="S3769">
        <v>35.08</v>
      </c>
      <c r="T3769">
        <v>0</v>
      </c>
      <c r="U3769">
        <v>0</v>
      </c>
    </row>
    <row r="3770" spans="1:21" x14ac:dyDescent="0.25">
      <c r="A3770" t="s">
        <v>14495</v>
      </c>
      <c r="B3770">
        <v>1</v>
      </c>
      <c r="C3770" t="s">
        <v>78</v>
      </c>
      <c r="D3770" t="s">
        <v>81</v>
      </c>
      <c r="E3770" t="s">
        <v>14496</v>
      </c>
      <c r="F3770" t="s">
        <v>2201</v>
      </c>
      <c r="G3770" t="s">
        <v>71</v>
      </c>
      <c r="H3770" t="s">
        <v>136</v>
      </c>
      <c r="I3770" t="s">
        <v>22</v>
      </c>
      <c r="J3770" t="s">
        <v>221</v>
      </c>
      <c r="K3770" t="s">
        <v>14497</v>
      </c>
      <c r="L3770" t="s">
        <v>14498</v>
      </c>
      <c r="M3770">
        <v>0.70499999999999996</v>
      </c>
      <c r="N3770">
        <v>0</v>
      </c>
      <c r="O3770">
        <v>1</v>
      </c>
      <c r="P3770">
        <v>0</v>
      </c>
      <c r="Q3770">
        <v>0</v>
      </c>
      <c r="R3770">
        <v>0</v>
      </c>
      <c r="S3770">
        <v>0.70499999999999996</v>
      </c>
      <c r="T3770">
        <v>0</v>
      </c>
      <c r="U3770">
        <v>0</v>
      </c>
    </row>
    <row r="3771" spans="1:21" x14ac:dyDescent="0.25">
      <c r="A3771" t="s">
        <v>14499</v>
      </c>
      <c r="B3771">
        <v>1</v>
      </c>
      <c r="C3771" t="s">
        <v>78</v>
      </c>
      <c r="D3771" t="s">
        <v>81</v>
      </c>
      <c r="E3771" t="s">
        <v>14500</v>
      </c>
      <c r="F3771" t="s">
        <v>934</v>
      </c>
      <c r="G3771" t="s">
        <v>71</v>
      </c>
      <c r="H3771" t="s">
        <v>136</v>
      </c>
      <c r="I3771" t="s">
        <v>22</v>
      </c>
      <c r="J3771" t="s">
        <v>131</v>
      </c>
      <c r="K3771" t="s">
        <v>14501</v>
      </c>
      <c r="L3771" t="s">
        <v>14502</v>
      </c>
      <c r="M3771">
        <v>0.87444444399999999</v>
      </c>
      <c r="N3771">
        <v>0</v>
      </c>
      <c r="O3771">
        <v>18</v>
      </c>
      <c r="P3771">
        <v>0</v>
      </c>
      <c r="Q3771">
        <v>0</v>
      </c>
      <c r="R3771">
        <v>0</v>
      </c>
      <c r="S3771">
        <v>15.74</v>
      </c>
      <c r="T3771">
        <v>0</v>
      </c>
      <c r="U3771">
        <v>0</v>
      </c>
    </row>
    <row r="3772" spans="1:21" x14ac:dyDescent="0.25">
      <c r="A3772" t="s">
        <v>14503</v>
      </c>
      <c r="B3772">
        <v>1</v>
      </c>
      <c r="C3772" t="s">
        <v>78</v>
      </c>
      <c r="D3772" t="s">
        <v>94</v>
      </c>
      <c r="E3772" t="s">
        <v>14504</v>
      </c>
      <c r="F3772" t="s">
        <v>166</v>
      </c>
      <c r="G3772" t="s">
        <v>72</v>
      </c>
      <c r="H3772" t="s">
        <v>136</v>
      </c>
      <c r="I3772" t="s">
        <v>22</v>
      </c>
      <c r="J3772" t="s">
        <v>131</v>
      </c>
      <c r="K3772" t="s">
        <v>14505</v>
      </c>
      <c r="L3772" t="s">
        <v>14506</v>
      </c>
      <c r="M3772">
        <v>0.14972222199999999</v>
      </c>
      <c r="N3772">
        <v>1</v>
      </c>
      <c r="O3772">
        <v>574</v>
      </c>
      <c r="P3772">
        <v>14</v>
      </c>
      <c r="Q3772">
        <v>18</v>
      </c>
      <c r="R3772">
        <v>0.14972199999999999</v>
      </c>
      <c r="S3772">
        <v>85.940555000000003</v>
      </c>
      <c r="T3772">
        <v>2.0961110000000001</v>
      </c>
      <c r="U3772">
        <v>2.6949999999999998</v>
      </c>
    </row>
    <row r="3773" spans="1:21" x14ac:dyDescent="0.25">
      <c r="A3773" t="s">
        <v>14507</v>
      </c>
      <c r="B3773">
        <v>1</v>
      </c>
      <c r="C3773" t="s">
        <v>78</v>
      </c>
      <c r="D3773" t="s">
        <v>103</v>
      </c>
      <c r="E3773" t="s">
        <v>14508</v>
      </c>
      <c r="F3773" t="s">
        <v>785</v>
      </c>
      <c r="G3773" t="s">
        <v>71</v>
      </c>
      <c r="H3773" t="s">
        <v>136</v>
      </c>
      <c r="I3773" t="s">
        <v>22</v>
      </c>
      <c r="J3773" t="s">
        <v>131</v>
      </c>
      <c r="K3773" t="s">
        <v>14509</v>
      </c>
      <c r="L3773" t="s">
        <v>14510</v>
      </c>
      <c r="M3773">
        <v>2.8338888880000002</v>
      </c>
      <c r="N3773">
        <v>0</v>
      </c>
      <c r="O3773">
        <v>48</v>
      </c>
      <c r="P3773">
        <v>0</v>
      </c>
      <c r="Q3773">
        <v>0</v>
      </c>
      <c r="R3773">
        <v>0</v>
      </c>
      <c r="S3773">
        <v>136.026667</v>
      </c>
      <c r="T3773">
        <v>0</v>
      </c>
      <c r="U3773">
        <v>0</v>
      </c>
    </row>
    <row r="3774" spans="1:21" x14ac:dyDescent="0.25">
      <c r="A3774" t="s">
        <v>14511</v>
      </c>
      <c r="B3774">
        <v>1</v>
      </c>
      <c r="C3774" t="s">
        <v>78</v>
      </c>
      <c r="D3774" t="s">
        <v>101</v>
      </c>
      <c r="E3774" t="s">
        <v>14512</v>
      </c>
      <c r="F3774" t="s">
        <v>231</v>
      </c>
      <c r="G3774" t="s">
        <v>71</v>
      </c>
      <c r="H3774" t="s">
        <v>136</v>
      </c>
      <c r="I3774" t="s">
        <v>22</v>
      </c>
      <c r="J3774" t="s">
        <v>131</v>
      </c>
      <c r="K3774" t="s">
        <v>14513</v>
      </c>
      <c r="L3774" t="s">
        <v>14514</v>
      </c>
      <c r="M3774">
        <v>4.0263888879999996</v>
      </c>
      <c r="N3774">
        <v>0</v>
      </c>
      <c r="O3774">
        <v>0</v>
      </c>
      <c r="P3774">
        <v>0</v>
      </c>
      <c r="Q3774">
        <v>1</v>
      </c>
      <c r="R3774">
        <v>0</v>
      </c>
      <c r="S3774">
        <v>0</v>
      </c>
      <c r="T3774">
        <v>0</v>
      </c>
      <c r="U3774">
        <v>4.026389</v>
      </c>
    </row>
    <row r="3775" spans="1:21" x14ac:dyDescent="0.25">
      <c r="A3775" t="s">
        <v>14515</v>
      </c>
      <c r="B3775">
        <v>1</v>
      </c>
      <c r="C3775" t="s">
        <v>78</v>
      </c>
      <c r="D3775" t="s">
        <v>83</v>
      </c>
      <c r="E3775" t="s">
        <v>14516</v>
      </c>
      <c r="F3775" t="s">
        <v>313</v>
      </c>
      <c r="G3775" t="s">
        <v>71</v>
      </c>
      <c r="H3775" t="s">
        <v>136</v>
      </c>
      <c r="I3775" t="s">
        <v>22</v>
      </c>
      <c r="J3775" t="s">
        <v>131</v>
      </c>
      <c r="K3775" t="s">
        <v>14517</v>
      </c>
      <c r="L3775" t="s">
        <v>14518</v>
      </c>
      <c r="M3775">
        <v>1.237777777</v>
      </c>
      <c r="N3775">
        <v>0</v>
      </c>
      <c r="O3775">
        <v>176</v>
      </c>
      <c r="P3775">
        <v>0</v>
      </c>
      <c r="Q3775">
        <v>0</v>
      </c>
      <c r="R3775">
        <v>0</v>
      </c>
      <c r="S3775">
        <v>217.84888900000001</v>
      </c>
      <c r="T3775">
        <v>0</v>
      </c>
      <c r="U3775">
        <v>0</v>
      </c>
    </row>
    <row r="3776" spans="1:21" x14ac:dyDescent="0.25">
      <c r="A3776" t="s">
        <v>14519</v>
      </c>
      <c r="B3776">
        <v>1</v>
      </c>
      <c r="C3776" t="s">
        <v>78</v>
      </c>
      <c r="D3776" t="s">
        <v>83</v>
      </c>
      <c r="E3776" t="s">
        <v>14520</v>
      </c>
      <c r="F3776" t="s">
        <v>785</v>
      </c>
      <c r="G3776" t="s">
        <v>71</v>
      </c>
      <c r="H3776" t="s">
        <v>136</v>
      </c>
      <c r="I3776" t="s">
        <v>22</v>
      </c>
      <c r="J3776" t="s">
        <v>131</v>
      </c>
      <c r="K3776" t="s">
        <v>14521</v>
      </c>
      <c r="L3776" t="s">
        <v>14522</v>
      </c>
      <c r="M3776">
        <v>1.9811111109999999</v>
      </c>
      <c r="N3776">
        <v>0</v>
      </c>
      <c r="O3776">
        <v>100</v>
      </c>
      <c r="P3776">
        <v>0</v>
      </c>
      <c r="Q3776">
        <v>0</v>
      </c>
      <c r="R3776">
        <v>0</v>
      </c>
      <c r="S3776">
        <v>198.11111099999999</v>
      </c>
      <c r="T3776">
        <v>0</v>
      </c>
      <c r="U3776">
        <v>0</v>
      </c>
    </row>
    <row r="3777" spans="1:21" x14ac:dyDescent="0.25">
      <c r="A3777" t="s">
        <v>14523</v>
      </c>
      <c r="B3777">
        <v>1</v>
      </c>
      <c r="C3777" t="s">
        <v>78</v>
      </c>
      <c r="D3777" t="s">
        <v>94</v>
      </c>
      <c r="E3777" t="s">
        <v>14524</v>
      </c>
      <c r="F3777" t="s">
        <v>226</v>
      </c>
      <c r="G3777" t="s">
        <v>72</v>
      </c>
      <c r="H3777" t="s">
        <v>136</v>
      </c>
      <c r="I3777" t="s">
        <v>22</v>
      </c>
      <c r="J3777" t="s">
        <v>131</v>
      </c>
      <c r="K3777" t="s">
        <v>14525</v>
      </c>
      <c r="L3777" t="s">
        <v>14526</v>
      </c>
      <c r="M3777">
        <v>1.1492305549999999</v>
      </c>
      <c r="N3777">
        <v>0</v>
      </c>
      <c r="O3777">
        <v>439</v>
      </c>
      <c r="P3777">
        <v>0</v>
      </c>
      <c r="Q3777">
        <v>11</v>
      </c>
      <c r="R3777">
        <v>0</v>
      </c>
      <c r="S3777">
        <v>504.51221399999997</v>
      </c>
      <c r="T3777">
        <v>0</v>
      </c>
      <c r="U3777">
        <v>12.641536</v>
      </c>
    </row>
    <row r="3778" spans="1:21" x14ac:dyDescent="0.25">
      <c r="A3778" t="s">
        <v>14527</v>
      </c>
      <c r="B3778">
        <v>1</v>
      </c>
      <c r="C3778" t="s">
        <v>78</v>
      </c>
      <c r="D3778" t="s">
        <v>83</v>
      </c>
      <c r="E3778" t="s">
        <v>14520</v>
      </c>
      <c r="F3778" t="s">
        <v>785</v>
      </c>
      <c r="G3778" t="s">
        <v>71</v>
      </c>
      <c r="H3778" t="s">
        <v>136</v>
      </c>
      <c r="I3778" t="s">
        <v>22</v>
      </c>
      <c r="J3778" t="s">
        <v>131</v>
      </c>
      <c r="K3778" t="s">
        <v>14528</v>
      </c>
      <c r="L3778" t="s">
        <v>14529</v>
      </c>
      <c r="M3778">
        <v>0.43083333299999999</v>
      </c>
      <c r="N3778">
        <v>0</v>
      </c>
      <c r="O3778">
        <v>100</v>
      </c>
      <c r="P3778">
        <v>0</v>
      </c>
      <c r="Q3778">
        <v>0</v>
      </c>
      <c r="R3778">
        <v>0</v>
      </c>
      <c r="S3778">
        <v>43.083333000000003</v>
      </c>
      <c r="T3778">
        <v>0</v>
      </c>
      <c r="U3778">
        <v>0</v>
      </c>
    </row>
    <row r="3779" spans="1:21" x14ac:dyDescent="0.25">
      <c r="A3779" t="s">
        <v>14530</v>
      </c>
      <c r="B3779">
        <v>1</v>
      </c>
      <c r="C3779" t="s">
        <v>78</v>
      </c>
      <c r="D3779" t="s">
        <v>87</v>
      </c>
      <c r="E3779" t="s">
        <v>14531</v>
      </c>
      <c r="F3779" t="s">
        <v>847</v>
      </c>
      <c r="G3779" t="s">
        <v>71</v>
      </c>
      <c r="H3779" t="s">
        <v>136</v>
      </c>
      <c r="I3779" t="s">
        <v>22</v>
      </c>
      <c r="J3779" t="s">
        <v>131</v>
      </c>
      <c r="K3779" t="s">
        <v>14532</v>
      </c>
      <c r="L3779" t="s">
        <v>14533</v>
      </c>
      <c r="M3779">
        <v>3.3647222220000002</v>
      </c>
      <c r="N3779">
        <v>0</v>
      </c>
      <c r="O3779">
        <v>1</v>
      </c>
      <c r="P3779">
        <v>0</v>
      </c>
      <c r="Q3779">
        <v>0</v>
      </c>
      <c r="R3779">
        <v>0</v>
      </c>
      <c r="S3779">
        <v>3.364722</v>
      </c>
      <c r="T3779">
        <v>0</v>
      </c>
      <c r="U3779">
        <v>0</v>
      </c>
    </row>
    <row r="3780" spans="1:21" x14ac:dyDescent="0.25">
      <c r="A3780" t="s">
        <v>14534</v>
      </c>
      <c r="B3780">
        <v>1</v>
      </c>
      <c r="C3780" t="s">
        <v>78</v>
      </c>
      <c r="D3780" t="s">
        <v>105</v>
      </c>
      <c r="E3780" t="s">
        <v>14535</v>
      </c>
      <c r="F3780" t="s">
        <v>231</v>
      </c>
      <c r="G3780" t="s">
        <v>71</v>
      </c>
      <c r="H3780" t="s">
        <v>136</v>
      </c>
      <c r="I3780" t="s">
        <v>22</v>
      </c>
      <c r="J3780" t="s">
        <v>131</v>
      </c>
      <c r="K3780" t="s">
        <v>14536</v>
      </c>
      <c r="L3780" t="s">
        <v>14537</v>
      </c>
      <c r="M3780">
        <v>1.9097222220000001</v>
      </c>
      <c r="N3780">
        <v>0</v>
      </c>
      <c r="O3780">
        <v>7</v>
      </c>
      <c r="P3780">
        <v>0</v>
      </c>
      <c r="Q3780">
        <v>0</v>
      </c>
      <c r="R3780">
        <v>0</v>
      </c>
      <c r="S3780">
        <v>13.368055999999999</v>
      </c>
      <c r="T3780">
        <v>0</v>
      </c>
      <c r="U3780">
        <v>0</v>
      </c>
    </row>
    <row r="3781" spans="1:21" x14ac:dyDescent="0.25">
      <c r="A3781" t="s">
        <v>14538</v>
      </c>
      <c r="B3781">
        <v>1</v>
      </c>
      <c r="C3781" t="s">
        <v>78</v>
      </c>
      <c r="D3781" t="s">
        <v>83</v>
      </c>
      <c r="E3781" t="s">
        <v>14539</v>
      </c>
      <c r="F3781" t="s">
        <v>231</v>
      </c>
      <c r="G3781" t="s">
        <v>71</v>
      </c>
      <c r="H3781" t="s">
        <v>136</v>
      </c>
      <c r="I3781" t="s">
        <v>22</v>
      </c>
      <c r="J3781" t="s">
        <v>131</v>
      </c>
      <c r="K3781" t="s">
        <v>14540</v>
      </c>
      <c r="L3781" t="s">
        <v>14541</v>
      </c>
      <c r="M3781">
        <v>1.081388888</v>
      </c>
      <c r="N3781">
        <v>0</v>
      </c>
      <c r="O3781">
        <v>6</v>
      </c>
      <c r="P3781">
        <v>0</v>
      </c>
      <c r="Q3781">
        <v>0</v>
      </c>
      <c r="R3781">
        <v>0</v>
      </c>
      <c r="S3781">
        <v>6.4883329999999999</v>
      </c>
      <c r="T3781">
        <v>0</v>
      </c>
      <c r="U3781">
        <v>0</v>
      </c>
    </row>
    <row r="3782" spans="1:21" x14ac:dyDescent="0.25">
      <c r="A3782" t="s">
        <v>14542</v>
      </c>
      <c r="B3782">
        <v>1</v>
      </c>
      <c r="C3782" t="s">
        <v>78</v>
      </c>
      <c r="D3782" t="s">
        <v>83</v>
      </c>
      <c r="E3782" t="s">
        <v>14543</v>
      </c>
      <c r="F3782" t="s">
        <v>362</v>
      </c>
      <c r="G3782" t="s">
        <v>71</v>
      </c>
      <c r="H3782" t="s">
        <v>136</v>
      </c>
      <c r="I3782" t="s">
        <v>22</v>
      </c>
      <c r="J3782" t="s">
        <v>131</v>
      </c>
      <c r="K3782" t="s">
        <v>14544</v>
      </c>
      <c r="L3782" t="s">
        <v>14545</v>
      </c>
      <c r="M3782">
        <v>1.0738888879999999</v>
      </c>
      <c r="N3782">
        <v>0</v>
      </c>
      <c r="O3782">
        <v>147</v>
      </c>
      <c r="P3782">
        <v>0</v>
      </c>
      <c r="Q3782">
        <v>0</v>
      </c>
      <c r="R3782">
        <v>0</v>
      </c>
      <c r="S3782">
        <v>157.86166700000001</v>
      </c>
      <c r="T3782">
        <v>0</v>
      </c>
      <c r="U3782">
        <v>0</v>
      </c>
    </row>
    <row r="3783" spans="1:21" x14ac:dyDescent="0.25">
      <c r="A3783" t="s">
        <v>14546</v>
      </c>
      <c r="B3783">
        <v>1</v>
      </c>
      <c r="C3783" t="s">
        <v>78</v>
      </c>
      <c r="D3783" t="s">
        <v>103</v>
      </c>
      <c r="E3783" t="s">
        <v>14547</v>
      </c>
      <c r="F3783" t="s">
        <v>296</v>
      </c>
      <c r="G3783" t="s">
        <v>71</v>
      </c>
      <c r="H3783" t="s">
        <v>136</v>
      </c>
      <c r="I3783" t="s">
        <v>22</v>
      </c>
      <c r="J3783" t="s">
        <v>221</v>
      </c>
      <c r="K3783" t="s">
        <v>14548</v>
      </c>
      <c r="L3783" t="s">
        <v>14549</v>
      </c>
      <c r="M3783">
        <v>5.1772222220000002</v>
      </c>
      <c r="N3783">
        <v>0</v>
      </c>
      <c r="O3783">
        <v>315</v>
      </c>
      <c r="P3783">
        <v>0</v>
      </c>
      <c r="Q3783">
        <v>0</v>
      </c>
      <c r="R3783">
        <v>0</v>
      </c>
      <c r="S3783">
        <v>1630.825</v>
      </c>
      <c r="T3783">
        <v>0</v>
      </c>
      <c r="U3783">
        <v>0</v>
      </c>
    </row>
    <row r="3784" spans="1:21" x14ac:dyDescent="0.25">
      <c r="A3784" t="s">
        <v>14550</v>
      </c>
      <c r="B3784">
        <v>1</v>
      </c>
      <c r="C3784" t="s">
        <v>78</v>
      </c>
      <c r="D3784" t="s">
        <v>103</v>
      </c>
      <c r="E3784" t="s">
        <v>14551</v>
      </c>
      <c r="F3784" t="s">
        <v>313</v>
      </c>
      <c r="G3784" t="s">
        <v>71</v>
      </c>
      <c r="H3784" t="s">
        <v>136</v>
      </c>
      <c r="I3784" t="s">
        <v>22</v>
      </c>
      <c r="J3784" t="s">
        <v>131</v>
      </c>
      <c r="K3784" t="s">
        <v>14552</v>
      </c>
      <c r="L3784" t="s">
        <v>14553</v>
      </c>
      <c r="M3784">
        <v>1.1655555550000001</v>
      </c>
      <c r="N3784">
        <v>0</v>
      </c>
      <c r="O3784">
        <v>219</v>
      </c>
      <c r="P3784">
        <v>0</v>
      </c>
      <c r="Q3784">
        <v>0</v>
      </c>
      <c r="R3784">
        <v>0</v>
      </c>
      <c r="S3784">
        <v>255.25666699999999</v>
      </c>
      <c r="T3784">
        <v>0</v>
      </c>
      <c r="U3784">
        <v>0</v>
      </c>
    </row>
    <row r="3785" spans="1:21" x14ac:dyDescent="0.25">
      <c r="A3785" t="s">
        <v>14554</v>
      </c>
      <c r="B3785">
        <v>1</v>
      </c>
      <c r="C3785" t="s">
        <v>78</v>
      </c>
      <c r="D3785" t="s">
        <v>103</v>
      </c>
      <c r="E3785" t="s">
        <v>14555</v>
      </c>
      <c r="F3785" t="s">
        <v>296</v>
      </c>
      <c r="G3785" t="s">
        <v>71</v>
      </c>
      <c r="H3785" t="s">
        <v>136</v>
      </c>
      <c r="I3785" t="s">
        <v>22</v>
      </c>
      <c r="J3785" t="s">
        <v>221</v>
      </c>
      <c r="K3785" t="s">
        <v>14556</v>
      </c>
      <c r="L3785" t="s">
        <v>14557</v>
      </c>
      <c r="M3785">
        <v>1.059722222</v>
      </c>
      <c r="N3785">
        <v>0</v>
      </c>
      <c r="O3785">
        <v>98</v>
      </c>
      <c r="P3785">
        <v>0</v>
      </c>
      <c r="Q3785">
        <v>0</v>
      </c>
      <c r="R3785">
        <v>0</v>
      </c>
      <c r="S3785">
        <v>103.852778</v>
      </c>
      <c r="T3785">
        <v>0</v>
      </c>
      <c r="U3785">
        <v>0</v>
      </c>
    </row>
    <row r="3786" spans="1:21" x14ac:dyDescent="0.25">
      <c r="A3786" t="s">
        <v>14558</v>
      </c>
      <c r="B3786">
        <v>1</v>
      </c>
      <c r="C3786" t="s">
        <v>78</v>
      </c>
      <c r="D3786" t="s">
        <v>101</v>
      </c>
      <c r="E3786" t="s">
        <v>14559</v>
      </c>
      <c r="F3786" t="s">
        <v>1150</v>
      </c>
      <c r="G3786" t="s">
        <v>71</v>
      </c>
      <c r="H3786" t="s">
        <v>136</v>
      </c>
      <c r="I3786" t="s">
        <v>22</v>
      </c>
      <c r="J3786" t="s">
        <v>131</v>
      </c>
      <c r="K3786" t="s">
        <v>14560</v>
      </c>
      <c r="L3786" t="s">
        <v>14561</v>
      </c>
      <c r="M3786">
        <v>1.1641666660000001</v>
      </c>
      <c r="N3786">
        <v>0</v>
      </c>
      <c r="O3786">
        <v>0</v>
      </c>
      <c r="P3786">
        <v>0</v>
      </c>
      <c r="Q3786">
        <v>50</v>
      </c>
      <c r="R3786">
        <v>0</v>
      </c>
      <c r="S3786">
        <v>0</v>
      </c>
      <c r="T3786">
        <v>0</v>
      </c>
      <c r="U3786">
        <v>58.208333000000003</v>
      </c>
    </row>
    <row r="3787" spans="1:21" x14ac:dyDescent="0.25">
      <c r="A3787" t="s">
        <v>14562</v>
      </c>
      <c r="B3787">
        <v>1</v>
      </c>
      <c r="C3787" t="s">
        <v>78</v>
      </c>
      <c r="D3787" t="s">
        <v>94</v>
      </c>
      <c r="E3787" t="s">
        <v>14563</v>
      </c>
      <c r="F3787" t="s">
        <v>231</v>
      </c>
      <c r="G3787" t="s">
        <v>71</v>
      </c>
      <c r="H3787" t="s">
        <v>136</v>
      </c>
      <c r="I3787" t="s">
        <v>22</v>
      </c>
      <c r="J3787" t="s">
        <v>131</v>
      </c>
      <c r="K3787" t="s">
        <v>14564</v>
      </c>
      <c r="L3787" t="s">
        <v>14565</v>
      </c>
      <c r="M3787">
        <v>1.6288888880000001</v>
      </c>
      <c r="N3787">
        <v>0</v>
      </c>
      <c r="O3787">
        <v>1</v>
      </c>
      <c r="P3787">
        <v>0</v>
      </c>
      <c r="Q3787">
        <v>0</v>
      </c>
      <c r="R3787">
        <v>0</v>
      </c>
      <c r="S3787">
        <v>1.628889</v>
      </c>
      <c r="T3787">
        <v>0</v>
      </c>
      <c r="U3787">
        <v>0</v>
      </c>
    </row>
    <row r="3788" spans="1:21" x14ac:dyDescent="0.25">
      <c r="A3788" t="s">
        <v>14566</v>
      </c>
      <c r="B3788">
        <v>1</v>
      </c>
      <c r="C3788" t="s">
        <v>78</v>
      </c>
      <c r="D3788" t="s">
        <v>101</v>
      </c>
      <c r="E3788" t="s">
        <v>14567</v>
      </c>
      <c r="F3788" t="s">
        <v>166</v>
      </c>
      <c r="G3788" t="s">
        <v>72</v>
      </c>
      <c r="H3788" t="s">
        <v>136</v>
      </c>
      <c r="I3788" t="s">
        <v>22</v>
      </c>
      <c r="J3788" t="s">
        <v>131</v>
      </c>
      <c r="K3788" t="s">
        <v>14568</v>
      </c>
      <c r="L3788" t="s">
        <v>14569</v>
      </c>
      <c r="M3788">
        <v>1.486451666</v>
      </c>
      <c r="N3788">
        <v>11</v>
      </c>
      <c r="O3788">
        <v>1124</v>
      </c>
      <c r="P3788">
        <v>173</v>
      </c>
      <c r="Q3788">
        <v>5388</v>
      </c>
      <c r="R3788">
        <v>16.350968000000002</v>
      </c>
      <c r="S3788">
        <v>1670.771673</v>
      </c>
      <c r="T3788">
        <v>257.156138</v>
      </c>
      <c r="U3788">
        <v>8009.0015759999997</v>
      </c>
    </row>
    <row r="3789" spans="1:21" x14ac:dyDescent="0.25">
      <c r="A3789" t="s">
        <v>14570</v>
      </c>
      <c r="B3789">
        <v>1</v>
      </c>
      <c r="C3789" t="s">
        <v>78</v>
      </c>
      <c r="D3789" t="s">
        <v>101</v>
      </c>
      <c r="E3789" t="s">
        <v>14571</v>
      </c>
      <c r="F3789" t="s">
        <v>892</v>
      </c>
      <c r="G3789" t="s">
        <v>71</v>
      </c>
      <c r="H3789" t="s">
        <v>136</v>
      </c>
      <c r="I3789" t="s">
        <v>22</v>
      </c>
      <c r="J3789" t="s">
        <v>131</v>
      </c>
      <c r="K3789" t="s">
        <v>14572</v>
      </c>
      <c r="L3789" t="s">
        <v>14573</v>
      </c>
      <c r="M3789">
        <v>0.564722222</v>
      </c>
      <c r="N3789">
        <v>0</v>
      </c>
      <c r="O3789">
        <v>0</v>
      </c>
      <c r="P3789">
        <v>0</v>
      </c>
      <c r="Q3789">
        <v>9</v>
      </c>
      <c r="R3789">
        <v>0</v>
      </c>
      <c r="S3789">
        <v>0</v>
      </c>
      <c r="T3789">
        <v>0</v>
      </c>
      <c r="U3789">
        <v>5.0824999999999996</v>
      </c>
    </row>
    <row r="3790" spans="1:21" x14ac:dyDescent="0.25">
      <c r="A3790" t="s">
        <v>14574</v>
      </c>
      <c r="B3790">
        <v>1</v>
      </c>
      <c r="C3790" t="s">
        <v>78</v>
      </c>
      <c r="D3790" t="s">
        <v>103</v>
      </c>
      <c r="E3790" t="s">
        <v>3276</v>
      </c>
      <c r="F3790" t="s">
        <v>296</v>
      </c>
      <c r="G3790" t="s">
        <v>71</v>
      </c>
      <c r="H3790" t="s">
        <v>136</v>
      </c>
      <c r="I3790" t="s">
        <v>22</v>
      </c>
      <c r="J3790" t="s">
        <v>221</v>
      </c>
      <c r="K3790" t="s">
        <v>4705</v>
      </c>
      <c r="L3790" t="s">
        <v>14575</v>
      </c>
      <c r="M3790">
        <v>1.7989277770000001</v>
      </c>
      <c r="N3790">
        <v>0</v>
      </c>
      <c r="O3790">
        <v>339</v>
      </c>
      <c r="P3790">
        <v>0</v>
      </c>
      <c r="Q3790">
        <v>0</v>
      </c>
      <c r="R3790">
        <v>0</v>
      </c>
      <c r="S3790">
        <v>609.83651599999996</v>
      </c>
      <c r="T3790">
        <v>0</v>
      </c>
      <c r="U3790">
        <v>0</v>
      </c>
    </row>
    <row r="3791" spans="1:21" x14ac:dyDescent="0.25">
      <c r="A3791" t="s">
        <v>14576</v>
      </c>
      <c r="B3791">
        <v>1</v>
      </c>
      <c r="C3791" t="s">
        <v>78</v>
      </c>
      <c r="D3791" t="s">
        <v>103</v>
      </c>
      <c r="E3791" t="s">
        <v>14577</v>
      </c>
      <c r="F3791" t="s">
        <v>296</v>
      </c>
      <c r="G3791" t="s">
        <v>71</v>
      </c>
      <c r="H3791" t="s">
        <v>136</v>
      </c>
      <c r="I3791" t="s">
        <v>22</v>
      </c>
      <c r="J3791" t="s">
        <v>221</v>
      </c>
      <c r="K3791" t="s">
        <v>14578</v>
      </c>
      <c r="L3791" t="s">
        <v>14579</v>
      </c>
      <c r="M3791">
        <v>0.78722222200000003</v>
      </c>
      <c r="N3791">
        <v>0</v>
      </c>
      <c r="O3791">
        <v>248</v>
      </c>
      <c r="P3791">
        <v>0</v>
      </c>
      <c r="Q3791">
        <v>0</v>
      </c>
      <c r="R3791">
        <v>0</v>
      </c>
      <c r="S3791">
        <v>195.231111</v>
      </c>
      <c r="T3791">
        <v>0</v>
      </c>
      <c r="U3791">
        <v>0</v>
      </c>
    </row>
    <row r="3792" spans="1:21" x14ac:dyDescent="0.25">
      <c r="A3792" t="s">
        <v>14580</v>
      </c>
      <c r="B3792">
        <v>1</v>
      </c>
      <c r="C3792" t="s">
        <v>78</v>
      </c>
      <c r="D3792" t="s">
        <v>103</v>
      </c>
      <c r="E3792" t="s">
        <v>14581</v>
      </c>
      <c r="F3792" t="s">
        <v>296</v>
      </c>
      <c r="G3792" t="s">
        <v>72</v>
      </c>
      <c r="H3792" t="s">
        <v>136</v>
      </c>
      <c r="I3792" t="s">
        <v>22</v>
      </c>
      <c r="J3792" t="s">
        <v>221</v>
      </c>
      <c r="K3792" t="s">
        <v>14582</v>
      </c>
      <c r="L3792" t="s">
        <v>14583</v>
      </c>
      <c r="M3792">
        <v>0.64249999999999996</v>
      </c>
      <c r="N3792">
        <v>0</v>
      </c>
      <c r="O3792">
        <v>168</v>
      </c>
      <c r="P3792">
        <v>0</v>
      </c>
      <c r="Q3792">
        <v>0</v>
      </c>
      <c r="R3792">
        <v>0</v>
      </c>
      <c r="S3792">
        <v>107.94</v>
      </c>
      <c r="T3792">
        <v>0</v>
      </c>
      <c r="U3792">
        <v>0</v>
      </c>
    </row>
    <row r="3793" spans="1:21" x14ac:dyDescent="0.25">
      <c r="A3793" t="s">
        <v>14584</v>
      </c>
      <c r="B3793">
        <v>1</v>
      </c>
      <c r="C3793" t="s">
        <v>78</v>
      </c>
      <c r="D3793" t="s">
        <v>103</v>
      </c>
      <c r="E3793" t="s">
        <v>14577</v>
      </c>
      <c r="F3793" t="s">
        <v>296</v>
      </c>
      <c r="G3793" t="s">
        <v>71</v>
      </c>
      <c r="H3793" t="s">
        <v>136</v>
      </c>
      <c r="I3793" t="s">
        <v>22</v>
      </c>
      <c r="J3793" t="s">
        <v>221</v>
      </c>
      <c r="K3793" t="s">
        <v>14585</v>
      </c>
      <c r="L3793" t="s">
        <v>14586</v>
      </c>
      <c r="M3793">
        <v>0.341412777</v>
      </c>
      <c r="N3793">
        <v>0</v>
      </c>
      <c r="O3793">
        <v>248</v>
      </c>
      <c r="P3793">
        <v>0</v>
      </c>
      <c r="Q3793">
        <v>0</v>
      </c>
      <c r="R3793">
        <v>0</v>
      </c>
      <c r="S3793">
        <v>84.670368999999994</v>
      </c>
      <c r="T3793">
        <v>0</v>
      </c>
      <c r="U3793">
        <v>0</v>
      </c>
    </row>
    <row r="3794" spans="1:21" x14ac:dyDescent="0.25">
      <c r="A3794" t="s">
        <v>14587</v>
      </c>
      <c r="B3794">
        <v>1</v>
      </c>
      <c r="C3794" t="s">
        <v>78</v>
      </c>
      <c r="D3794" t="s">
        <v>94</v>
      </c>
      <c r="E3794" t="s">
        <v>14588</v>
      </c>
      <c r="F3794" t="s">
        <v>847</v>
      </c>
      <c r="G3794" t="s">
        <v>71</v>
      </c>
      <c r="H3794" t="s">
        <v>136</v>
      </c>
      <c r="I3794" t="s">
        <v>22</v>
      </c>
      <c r="J3794" t="s">
        <v>131</v>
      </c>
      <c r="K3794" t="s">
        <v>14589</v>
      </c>
      <c r="L3794" t="s">
        <v>14590</v>
      </c>
      <c r="M3794">
        <v>4.431944444</v>
      </c>
      <c r="N3794">
        <v>0</v>
      </c>
      <c r="O3794">
        <v>1</v>
      </c>
      <c r="P3794">
        <v>0</v>
      </c>
      <c r="Q3794">
        <v>0</v>
      </c>
      <c r="R3794">
        <v>0</v>
      </c>
      <c r="S3794">
        <v>4.4319439999999997</v>
      </c>
      <c r="T3794">
        <v>0</v>
      </c>
      <c r="U3794">
        <v>0</v>
      </c>
    </row>
    <row r="3795" spans="1:21" x14ac:dyDescent="0.25">
      <c r="A3795" t="s">
        <v>14591</v>
      </c>
      <c r="B3795">
        <v>1</v>
      </c>
      <c r="C3795" t="s">
        <v>78</v>
      </c>
      <c r="D3795" t="s">
        <v>94</v>
      </c>
      <c r="E3795" t="s">
        <v>14588</v>
      </c>
      <c r="F3795" t="s">
        <v>847</v>
      </c>
      <c r="G3795" t="s">
        <v>71</v>
      </c>
      <c r="H3795" t="s">
        <v>136</v>
      </c>
      <c r="I3795" t="s">
        <v>22</v>
      </c>
      <c r="J3795" t="s">
        <v>131</v>
      </c>
      <c r="K3795" t="s">
        <v>14592</v>
      </c>
      <c r="L3795" t="s">
        <v>14593</v>
      </c>
      <c r="M3795">
        <v>3.6724999999999999</v>
      </c>
      <c r="N3795">
        <v>0</v>
      </c>
      <c r="O3795">
        <v>1</v>
      </c>
      <c r="P3795">
        <v>0</v>
      </c>
      <c r="Q3795">
        <v>0</v>
      </c>
      <c r="R3795">
        <v>0</v>
      </c>
      <c r="S3795">
        <v>3.6724999999999999</v>
      </c>
      <c r="T3795">
        <v>0</v>
      </c>
      <c r="U3795">
        <v>0</v>
      </c>
    </row>
    <row r="3796" spans="1:21" x14ac:dyDescent="0.25">
      <c r="A3796" t="s">
        <v>14594</v>
      </c>
      <c r="B3796">
        <v>1</v>
      </c>
      <c r="C3796" t="s">
        <v>78</v>
      </c>
      <c r="D3796" t="s">
        <v>103</v>
      </c>
      <c r="E3796" t="s">
        <v>14595</v>
      </c>
      <c r="F3796" t="s">
        <v>847</v>
      </c>
      <c r="G3796" t="s">
        <v>71</v>
      </c>
      <c r="H3796" t="s">
        <v>136</v>
      </c>
      <c r="I3796" t="s">
        <v>22</v>
      </c>
      <c r="J3796" t="s">
        <v>131</v>
      </c>
      <c r="K3796" t="s">
        <v>14596</v>
      </c>
      <c r="L3796" t="s">
        <v>14597</v>
      </c>
      <c r="M3796">
        <v>7.2172222220000002</v>
      </c>
      <c r="N3796">
        <v>0</v>
      </c>
      <c r="O3796">
        <v>40</v>
      </c>
      <c r="P3796">
        <v>0</v>
      </c>
      <c r="Q3796">
        <v>0</v>
      </c>
      <c r="R3796">
        <v>0</v>
      </c>
      <c r="S3796">
        <v>288.68888900000002</v>
      </c>
      <c r="T3796">
        <v>0</v>
      </c>
      <c r="U3796">
        <v>0</v>
      </c>
    </row>
    <row r="3797" spans="1:21" x14ac:dyDescent="0.25">
      <c r="A3797" t="s">
        <v>14598</v>
      </c>
      <c r="B3797">
        <v>1</v>
      </c>
      <c r="C3797" t="s">
        <v>78</v>
      </c>
      <c r="D3797" t="s">
        <v>80</v>
      </c>
      <c r="E3797" t="s">
        <v>14599</v>
      </c>
      <c r="F3797" t="s">
        <v>2411</v>
      </c>
      <c r="G3797" t="s">
        <v>71</v>
      </c>
      <c r="H3797" t="s">
        <v>136</v>
      </c>
      <c r="I3797" t="s">
        <v>22</v>
      </c>
      <c r="J3797" t="s">
        <v>131</v>
      </c>
      <c r="K3797" t="s">
        <v>14600</v>
      </c>
      <c r="L3797" t="s">
        <v>14601</v>
      </c>
      <c r="M3797">
        <v>0.42</v>
      </c>
      <c r="N3797">
        <v>0</v>
      </c>
      <c r="O3797">
        <v>232</v>
      </c>
      <c r="P3797">
        <v>0</v>
      </c>
      <c r="Q3797">
        <v>0</v>
      </c>
      <c r="R3797">
        <v>0</v>
      </c>
      <c r="S3797">
        <v>97.44</v>
      </c>
      <c r="T3797">
        <v>0</v>
      </c>
      <c r="U3797">
        <v>0</v>
      </c>
    </row>
    <row r="3798" spans="1:21" x14ac:dyDescent="0.25">
      <c r="A3798" t="s">
        <v>14602</v>
      </c>
      <c r="B3798">
        <v>1</v>
      </c>
      <c r="C3798" t="s">
        <v>78</v>
      </c>
      <c r="D3798" t="s">
        <v>103</v>
      </c>
      <c r="E3798" t="s">
        <v>14603</v>
      </c>
      <c r="F3798" t="s">
        <v>231</v>
      </c>
      <c r="G3798" t="s">
        <v>71</v>
      </c>
      <c r="H3798" t="s">
        <v>136</v>
      </c>
      <c r="I3798" t="s">
        <v>22</v>
      </c>
      <c r="J3798" t="s">
        <v>131</v>
      </c>
      <c r="K3798" t="s">
        <v>14604</v>
      </c>
      <c r="L3798" t="s">
        <v>14605</v>
      </c>
      <c r="M3798">
        <v>0.6875</v>
      </c>
      <c r="N3798">
        <v>0</v>
      </c>
      <c r="O3798">
        <v>0</v>
      </c>
      <c r="P3798">
        <v>0</v>
      </c>
      <c r="Q3798">
        <v>1</v>
      </c>
      <c r="R3798">
        <v>0</v>
      </c>
      <c r="S3798">
        <v>0</v>
      </c>
      <c r="T3798">
        <v>0</v>
      </c>
      <c r="U3798">
        <v>0.6875</v>
      </c>
    </row>
    <row r="3799" spans="1:21" x14ac:dyDescent="0.25">
      <c r="A3799" t="s">
        <v>14606</v>
      </c>
      <c r="B3799">
        <v>1</v>
      </c>
      <c r="C3799" t="s">
        <v>78</v>
      </c>
      <c r="D3799" t="s">
        <v>103</v>
      </c>
      <c r="E3799" t="s">
        <v>14603</v>
      </c>
      <c r="F3799" t="s">
        <v>231</v>
      </c>
      <c r="G3799" t="s">
        <v>71</v>
      </c>
      <c r="H3799" t="s">
        <v>136</v>
      </c>
      <c r="I3799" t="s">
        <v>22</v>
      </c>
      <c r="J3799" t="s">
        <v>131</v>
      </c>
      <c r="K3799" t="s">
        <v>14607</v>
      </c>
      <c r="L3799" t="s">
        <v>14608</v>
      </c>
      <c r="M3799">
        <v>288.27472222199998</v>
      </c>
      <c r="N3799">
        <v>0</v>
      </c>
      <c r="O3799">
        <v>0</v>
      </c>
      <c r="P3799">
        <v>0</v>
      </c>
      <c r="Q3799">
        <v>1</v>
      </c>
      <c r="R3799">
        <v>0</v>
      </c>
      <c r="S3799">
        <v>0</v>
      </c>
      <c r="T3799">
        <v>0</v>
      </c>
      <c r="U3799">
        <v>288.274722</v>
      </c>
    </row>
    <row r="3800" spans="1:21" x14ac:dyDescent="0.25">
      <c r="A3800" t="s">
        <v>14609</v>
      </c>
      <c r="B3800">
        <v>1</v>
      </c>
      <c r="C3800" t="s">
        <v>78</v>
      </c>
      <c r="D3800" t="s">
        <v>125</v>
      </c>
      <c r="E3800" t="s">
        <v>14610</v>
      </c>
      <c r="F3800" t="s">
        <v>231</v>
      </c>
      <c r="G3800" t="s">
        <v>71</v>
      </c>
      <c r="H3800" t="s">
        <v>136</v>
      </c>
      <c r="I3800" t="s">
        <v>22</v>
      </c>
      <c r="J3800" t="s">
        <v>131</v>
      </c>
      <c r="K3800" t="s">
        <v>14611</v>
      </c>
      <c r="L3800" t="s">
        <v>14612</v>
      </c>
      <c r="M3800">
        <v>1.047222222</v>
      </c>
      <c r="N3800">
        <v>0</v>
      </c>
      <c r="O3800">
        <v>7</v>
      </c>
      <c r="P3800">
        <v>0</v>
      </c>
      <c r="Q3800">
        <v>0</v>
      </c>
      <c r="R3800">
        <v>0</v>
      </c>
      <c r="S3800">
        <v>7.3305559999999996</v>
      </c>
      <c r="T3800">
        <v>0</v>
      </c>
      <c r="U3800">
        <v>0</v>
      </c>
    </row>
    <row r="3801" spans="1:21" x14ac:dyDescent="0.25">
      <c r="A3801" t="s">
        <v>14613</v>
      </c>
      <c r="B3801">
        <v>1</v>
      </c>
      <c r="C3801" t="s">
        <v>78</v>
      </c>
      <c r="D3801" t="s">
        <v>98</v>
      </c>
      <c r="E3801" t="s">
        <v>14614</v>
      </c>
      <c r="F3801" t="s">
        <v>1472</v>
      </c>
      <c r="G3801" t="s">
        <v>71</v>
      </c>
      <c r="H3801" t="s">
        <v>136</v>
      </c>
      <c r="I3801" t="s">
        <v>22</v>
      </c>
      <c r="J3801" t="s">
        <v>131</v>
      </c>
      <c r="K3801" t="s">
        <v>14615</v>
      </c>
      <c r="L3801" t="s">
        <v>14616</v>
      </c>
      <c r="M3801">
        <v>1.846666666</v>
      </c>
      <c r="N3801">
        <v>0</v>
      </c>
      <c r="O3801">
        <v>194</v>
      </c>
      <c r="P3801">
        <v>0</v>
      </c>
      <c r="Q3801">
        <v>2</v>
      </c>
      <c r="R3801">
        <v>0</v>
      </c>
      <c r="S3801">
        <v>358.253333</v>
      </c>
      <c r="T3801">
        <v>0</v>
      </c>
      <c r="U3801">
        <v>3.693333</v>
      </c>
    </row>
    <row r="3802" spans="1:21" x14ac:dyDescent="0.25">
      <c r="A3802" t="s">
        <v>14617</v>
      </c>
      <c r="B3802">
        <v>1</v>
      </c>
      <c r="C3802" t="s">
        <v>78</v>
      </c>
      <c r="D3802" t="s">
        <v>81</v>
      </c>
      <c r="E3802" t="s">
        <v>14618</v>
      </c>
      <c r="F3802" t="s">
        <v>231</v>
      </c>
      <c r="G3802" t="s">
        <v>71</v>
      </c>
      <c r="H3802" t="s">
        <v>136</v>
      </c>
      <c r="I3802" t="s">
        <v>22</v>
      </c>
      <c r="J3802" t="s">
        <v>131</v>
      </c>
      <c r="K3802" t="s">
        <v>14619</v>
      </c>
      <c r="L3802" t="s">
        <v>14620</v>
      </c>
      <c r="M3802">
        <v>1.3733333329999999</v>
      </c>
      <c r="N3802">
        <v>0</v>
      </c>
      <c r="O3802">
        <v>4</v>
      </c>
      <c r="P3802">
        <v>0</v>
      </c>
      <c r="Q3802">
        <v>0</v>
      </c>
      <c r="R3802">
        <v>0</v>
      </c>
      <c r="S3802">
        <v>5.4933329999999998</v>
      </c>
      <c r="T3802">
        <v>0</v>
      </c>
      <c r="U3802">
        <v>0</v>
      </c>
    </row>
    <row r="3803" spans="1:21" x14ac:dyDescent="0.25">
      <c r="A3803" t="s">
        <v>14621</v>
      </c>
      <c r="B3803">
        <v>1</v>
      </c>
      <c r="C3803" t="s">
        <v>78</v>
      </c>
      <c r="D3803" t="s">
        <v>125</v>
      </c>
      <c r="E3803" t="s">
        <v>14622</v>
      </c>
      <c r="F3803" t="s">
        <v>416</v>
      </c>
      <c r="G3803" t="s">
        <v>71</v>
      </c>
      <c r="H3803" t="s">
        <v>136</v>
      </c>
      <c r="I3803" t="s">
        <v>22</v>
      </c>
      <c r="J3803" t="s">
        <v>131</v>
      </c>
      <c r="K3803" t="s">
        <v>14623</v>
      </c>
      <c r="L3803" t="s">
        <v>14624</v>
      </c>
      <c r="M3803">
        <v>2.153888888</v>
      </c>
      <c r="N3803">
        <v>0</v>
      </c>
      <c r="O3803">
        <v>463</v>
      </c>
      <c r="P3803">
        <v>0</v>
      </c>
      <c r="Q3803">
        <v>0</v>
      </c>
      <c r="R3803">
        <v>0</v>
      </c>
      <c r="S3803">
        <v>997.25055499999996</v>
      </c>
      <c r="T3803">
        <v>0</v>
      </c>
      <c r="U3803">
        <v>0</v>
      </c>
    </row>
    <row r="3804" spans="1:21" x14ac:dyDescent="0.25">
      <c r="A3804" t="s">
        <v>14625</v>
      </c>
      <c r="B3804">
        <v>1</v>
      </c>
      <c r="C3804" t="s">
        <v>78</v>
      </c>
      <c r="D3804" t="s">
        <v>125</v>
      </c>
      <c r="E3804" t="s">
        <v>14626</v>
      </c>
      <c r="F3804" t="s">
        <v>247</v>
      </c>
      <c r="G3804" t="s">
        <v>71</v>
      </c>
      <c r="H3804" t="s">
        <v>136</v>
      </c>
      <c r="I3804" t="s">
        <v>22</v>
      </c>
      <c r="J3804" t="s">
        <v>221</v>
      </c>
      <c r="K3804" t="s">
        <v>14627</v>
      </c>
      <c r="L3804" t="s">
        <v>14628</v>
      </c>
      <c r="M3804">
        <v>0.53157666599999998</v>
      </c>
      <c r="N3804">
        <v>0</v>
      </c>
      <c r="O3804">
        <v>444</v>
      </c>
      <c r="P3804">
        <v>0</v>
      </c>
      <c r="Q3804">
        <v>0</v>
      </c>
      <c r="R3804">
        <v>0</v>
      </c>
      <c r="S3804">
        <v>236.02003999999999</v>
      </c>
      <c r="T3804">
        <v>0</v>
      </c>
      <c r="U3804">
        <v>0</v>
      </c>
    </row>
    <row r="3805" spans="1:21" x14ac:dyDescent="0.25">
      <c r="A3805" t="s">
        <v>14629</v>
      </c>
      <c r="B3805">
        <v>1</v>
      </c>
      <c r="C3805" t="s">
        <v>78</v>
      </c>
      <c r="D3805" t="s">
        <v>83</v>
      </c>
      <c r="E3805" t="s">
        <v>14630</v>
      </c>
      <c r="F3805" t="s">
        <v>2102</v>
      </c>
      <c r="G3805" t="s">
        <v>71</v>
      </c>
      <c r="H3805" t="s">
        <v>136</v>
      </c>
      <c r="I3805" t="s">
        <v>22</v>
      </c>
      <c r="J3805" t="s">
        <v>131</v>
      </c>
      <c r="K3805" t="s">
        <v>14631</v>
      </c>
      <c r="L3805" t="s">
        <v>14632</v>
      </c>
      <c r="M3805">
        <v>3.562777777</v>
      </c>
      <c r="N3805">
        <v>0</v>
      </c>
      <c r="O3805">
        <v>4</v>
      </c>
      <c r="P3805">
        <v>0</v>
      </c>
      <c r="Q3805">
        <v>0</v>
      </c>
      <c r="R3805">
        <v>0</v>
      </c>
      <c r="S3805">
        <v>14.251111</v>
      </c>
      <c r="T3805">
        <v>0</v>
      </c>
      <c r="U3805">
        <v>0</v>
      </c>
    </row>
    <row r="3806" spans="1:21" x14ac:dyDescent="0.25">
      <c r="A3806" t="s">
        <v>14633</v>
      </c>
      <c r="B3806">
        <v>1</v>
      </c>
      <c r="C3806" t="s">
        <v>79</v>
      </c>
      <c r="D3806" t="s">
        <v>114</v>
      </c>
      <c r="E3806" t="s">
        <v>14634</v>
      </c>
      <c r="F3806" t="s">
        <v>362</v>
      </c>
      <c r="G3806" t="s">
        <v>71</v>
      </c>
      <c r="H3806" t="s">
        <v>136</v>
      </c>
      <c r="I3806" t="s">
        <v>22</v>
      </c>
      <c r="J3806" t="s">
        <v>131</v>
      </c>
      <c r="K3806" t="s">
        <v>14635</v>
      </c>
      <c r="L3806" t="s">
        <v>14636</v>
      </c>
      <c r="M3806">
        <v>0.85472222200000003</v>
      </c>
      <c r="N3806">
        <v>0</v>
      </c>
      <c r="O3806">
        <v>0</v>
      </c>
      <c r="P3806">
        <v>0</v>
      </c>
      <c r="Q3806">
        <v>72</v>
      </c>
      <c r="R3806">
        <v>0</v>
      </c>
      <c r="S3806">
        <v>0</v>
      </c>
      <c r="T3806">
        <v>0</v>
      </c>
      <c r="U3806">
        <v>61.54</v>
      </c>
    </row>
    <row r="3807" spans="1:21" x14ac:dyDescent="0.25">
      <c r="A3807" t="s">
        <v>14637</v>
      </c>
      <c r="B3807">
        <v>1</v>
      </c>
      <c r="C3807" t="s">
        <v>78</v>
      </c>
      <c r="D3807" t="s">
        <v>81</v>
      </c>
      <c r="E3807" t="s">
        <v>14638</v>
      </c>
      <c r="F3807" t="s">
        <v>1685</v>
      </c>
      <c r="G3807" t="s">
        <v>71</v>
      </c>
      <c r="H3807" t="s">
        <v>136</v>
      </c>
      <c r="I3807" t="s">
        <v>22</v>
      </c>
      <c r="J3807" t="s">
        <v>131</v>
      </c>
      <c r="K3807" t="s">
        <v>14639</v>
      </c>
      <c r="L3807" t="s">
        <v>14640</v>
      </c>
      <c r="M3807">
        <v>1.1497222220000001</v>
      </c>
      <c r="N3807">
        <v>0</v>
      </c>
      <c r="O3807">
        <v>150</v>
      </c>
      <c r="P3807">
        <v>0</v>
      </c>
      <c r="Q3807">
        <v>0</v>
      </c>
      <c r="R3807">
        <v>0</v>
      </c>
      <c r="S3807">
        <v>172.45833300000001</v>
      </c>
      <c r="T3807">
        <v>0</v>
      </c>
      <c r="U3807">
        <v>0</v>
      </c>
    </row>
    <row r="3808" spans="1:21" x14ac:dyDescent="0.25">
      <c r="A3808" t="s">
        <v>14641</v>
      </c>
      <c r="B3808">
        <v>1</v>
      </c>
      <c r="C3808" t="s">
        <v>78</v>
      </c>
      <c r="D3808" t="s">
        <v>80</v>
      </c>
      <c r="E3808" t="s">
        <v>14642</v>
      </c>
      <c r="F3808" t="s">
        <v>1685</v>
      </c>
      <c r="G3808" t="s">
        <v>71</v>
      </c>
      <c r="H3808" t="s">
        <v>136</v>
      </c>
      <c r="I3808" t="s">
        <v>22</v>
      </c>
      <c r="J3808" t="s">
        <v>131</v>
      </c>
      <c r="K3808" t="s">
        <v>14643</v>
      </c>
      <c r="L3808" t="s">
        <v>14644</v>
      </c>
      <c r="M3808">
        <v>1.6688888879999999</v>
      </c>
      <c r="N3808">
        <v>0</v>
      </c>
      <c r="O3808">
        <v>582</v>
      </c>
      <c r="P3808">
        <v>0</v>
      </c>
      <c r="Q3808">
        <v>0</v>
      </c>
      <c r="R3808">
        <v>0</v>
      </c>
      <c r="S3808">
        <v>971.29333299999996</v>
      </c>
      <c r="T3808">
        <v>0</v>
      </c>
      <c r="U3808">
        <v>0</v>
      </c>
    </row>
    <row r="3809" spans="1:21" x14ac:dyDescent="0.25">
      <c r="A3809" t="s">
        <v>14645</v>
      </c>
      <c r="B3809">
        <v>1</v>
      </c>
      <c r="C3809" t="s">
        <v>78</v>
      </c>
      <c r="D3809" t="s">
        <v>98</v>
      </c>
      <c r="E3809" t="s">
        <v>14646</v>
      </c>
      <c r="F3809" t="s">
        <v>231</v>
      </c>
      <c r="G3809" t="s">
        <v>71</v>
      </c>
      <c r="H3809" t="s">
        <v>136</v>
      </c>
      <c r="I3809" t="s">
        <v>22</v>
      </c>
      <c r="J3809" t="s">
        <v>131</v>
      </c>
      <c r="K3809" t="s">
        <v>14647</v>
      </c>
      <c r="L3809" t="s">
        <v>14648</v>
      </c>
      <c r="M3809">
        <v>2.4452777769999998</v>
      </c>
      <c r="N3809">
        <v>0</v>
      </c>
      <c r="O3809">
        <v>1</v>
      </c>
      <c r="P3809">
        <v>0</v>
      </c>
      <c r="Q3809">
        <v>0</v>
      </c>
      <c r="R3809">
        <v>0</v>
      </c>
      <c r="S3809">
        <v>2.4452780000000001</v>
      </c>
      <c r="T3809">
        <v>0</v>
      </c>
      <c r="U3809">
        <v>0</v>
      </c>
    </row>
    <row r="3810" spans="1:21" x14ac:dyDescent="0.25">
      <c r="A3810" t="s">
        <v>14649</v>
      </c>
      <c r="B3810">
        <v>1</v>
      </c>
      <c r="C3810" t="s">
        <v>78</v>
      </c>
      <c r="D3810" t="s">
        <v>101</v>
      </c>
      <c r="E3810" t="s">
        <v>14650</v>
      </c>
      <c r="F3810" t="s">
        <v>231</v>
      </c>
      <c r="G3810" t="s">
        <v>71</v>
      </c>
      <c r="H3810" t="s">
        <v>136</v>
      </c>
      <c r="I3810" t="s">
        <v>22</v>
      </c>
      <c r="J3810" t="s">
        <v>131</v>
      </c>
      <c r="K3810" t="s">
        <v>14651</v>
      </c>
      <c r="L3810" t="s">
        <v>14652</v>
      </c>
      <c r="M3810">
        <v>1.5508333329999999</v>
      </c>
      <c r="N3810">
        <v>0</v>
      </c>
      <c r="O3810">
        <v>0</v>
      </c>
      <c r="P3810">
        <v>0</v>
      </c>
      <c r="Q3810">
        <v>2</v>
      </c>
      <c r="R3810">
        <v>0</v>
      </c>
      <c r="S3810">
        <v>0</v>
      </c>
      <c r="T3810">
        <v>0</v>
      </c>
      <c r="U3810">
        <v>3.101667</v>
      </c>
    </row>
    <row r="3811" spans="1:21" x14ac:dyDescent="0.25">
      <c r="A3811" t="s">
        <v>14653</v>
      </c>
      <c r="B3811">
        <v>1</v>
      </c>
      <c r="C3811" t="s">
        <v>78</v>
      </c>
      <c r="D3811" t="s">
        <v>87</v>
      </c>
      <c r="E3811" t="s">
        <v>14654</v>
      </c>
      <c r="F3811" t="s">
        <v>934</v>
      </c>
      <c r="G3811" t="s">
        <v>71</v>
      </c>
      <c r="H3811" t="s">
        <v>136</v>
      </c>
      <c r="I3811" t="s">
        <v>22</v>
      </c>
      <c r="J3811" t="s">
        <v>131</v>
      </c>
      <c r="K3811" t="s">
        <v>14655</v>
      </c>
      <c r="L3811" t="s">
        <v>14656</v>
      </c>
      <c r="M3811">
        <v>0.47833333300000003</v>
      </c>
      <c r="N3811">
        <v>0</v>
      </c>
      <c r="O3811">
        <v>14</v>
      </c>
      <c r="P3811">
        <v>0</v>
      </c>
      <c r="Q3811">
        <v>0</v>
      </c>
      <c r="R3811">
        <v>0</v>
      </c>
      <c r="S3811">
        <v>6.6966669999999997</v>
      </c>
      <c r="T3811">
        <v>0</v>
      </c>
      <c r="U3811">
        <v>0</v>
      </c>
    </row>
    <row r="3812" spans="1:21" x14ac:dyDescent="0.25">
      <c r="A3812" t="s">
        <v>14657</v>
      </c>
      <c r="B3812">
        <v>1</v>
      </c>
      <c r="C3812" t="s">
        <v>78</v>
      </c>
      <c r="D3812" t="s">
        <v>90</v>
      </c>
      <c r="E3812" t="s">
        <v>12572</v>
      </c>
      <c r="F3812" t="s">
        <v>231</v>
      </c>
      <c r="G3812" t="s">
        <v>71</v>
      </c>
      <c r="H3812" t="s">
        <v>136</v>
      </c>
      <c r="I3812" t="s">
        <v>22</v>
      </c>
      <c r="J3812" t="s">
        <v>131</v>
      </c>
      <c r="K3812" t="s">
        <v>14658</v>
      </c>
      <c r="L3812" t="s">
        <v>14659</v>
      </c>
      <c r="M3812">
        <v>1.4113888880000001</v>
      </c>
      <c r="N3812">
        <v>0</v>
      </c>
      <c r="O3812">
        <v>1</v>
      </c>
      <c r="P3812">
        <v>0</v>
      </c>
      <c r="Q3812">
        <v>0</v>
      </c>
      <c r="R3812">
        <v>0</v>
      </c>
      <c r="S3812">
        <v>1.411389</v>
      </c>
      <c r="T3812">
        <v>0</v>
      </c>
      <c r="U3812">
        <v>0</v>
      </c>
    </row>
    <row r="3813" spans="1:21" x14ac:dyDescent="0.25">
      <c r="A3813" t="s">
        <v>14660</v>
      </c>
      <c r="B3813">
        <v>1</v>
      </c>
      <c r="C3813" t="s">
        <v>78</v>
      </c>
      <c r="D3813" t="s">
        <v>94</v>
      </c>
      <c r="E3813" t="s">
        <v>14661</v>
      </c>
      <c r="F3813" t="s">
        <v>847</v>
      </c>
      <c r="G3813" t="s">
        <v>71</v>
      </c>
      <c r="H3813" t="s">
        <v>136</v>
      </c>
      <c r="I3813" t="s">
        <v>22</v>
      </c>
      <c r="J3813" t="s">
        <v>131</v>
      </c>
      <c r="K3813" t="s">
        <v>14662</v>
      </c>
      <c r="L3813" t="s">
        <v>14663</v>
      </c>
      <c r="M3813">
        <v>2.2174999999999998</v>
      </c>
      <c r="N3813">
        <v>0</v>
      </c>
      <c r="O3813">
        <v>1</v>
      </c>
      <c r="P3813">
        <v>0</v>
      </c>
      <c r="Q3813">
        <v>0</v>
      </c>
      <c r="R3813">
        <v>0</v>
      </c>
      <c r="S3813">
        <v>2.2174999999999998</v>
      </c>
      <c r="T3813">
        <v>0</v>
      </c>
      <c r="U3813">
        <v>0</v>
      </c>
    </row>
    <row r="3814" spans="1:21" x14ac:dyDescent="0.25">
      <c r="A3814" t="s">
        <v>14664</v>
      </c>
      <c r="B3814">
        <v>1</v>
      </c>
      <c r="C3814" t="s">
        <v>78</v>
      </c>
      <c r="D3814" t="s">
        <v>98</v>
      </c>
      <c r="E3814" t="s">
        <v>14665</v>
      </c>
      <c r="F3814" t="s">
        <v>747</v>
      </c>
      <c r="G3814" t="s">
        <v>72</v>
      </c>
      <c r="H3814" t="s">
        <v>136</v>
      </c>
      <c r="I3814" t="s">
        <v>22</v>
      </c>
      <c r="J3814" t="s">
        <v>131</v>
      </c>
      <c r="K3814" t="s">
        <v>14666</v>
      </c>
      <c r="L3814" t="s">
        <v>14667</v>
      </c>
      <c r="M3814">
        <v>0.85805555499999997</v>
      </c>
      <c r="N3814">
        <v>0</v>
      </c>
      <c r="O3814">
        <v>31</v>
      </c>
      <c r="P3814">
        <v>0</v>
      </c>
      <c r="Q3814">
        <v>2</v>
      </c>
      <c r="R3814">
        <v>0</v>
      </c>
      <c r="S3814">
        <v>26.599722</v>
      </c>
      <c r="T3814">
        <v>0</v>
      </c>
      <c r="U3814">
        <v>1.7161109999999999</v>
      </c>
    </row>
    <row r="3815" spans="1:21" x14ac:dyDescent="0.25">
      <c r="A3815" t="s">
        <v>14668</v>
      </c>
      <c r="B3815">
        <v>1</v>
      </c>
      <c r="C3815" t="s">
        <v>78</v>
      </c>
      <c r="D3815" t="s">
        <v>98</v>
      </c>
      <c r="E3815" t="s">
        <v>14665</v>
      </c>
      <c r="F3815" t="s">
        <v>226</v>
      </c>
      <c r="G3815" t="s">
        <v>72</v>
      </c>
      <c r="H3815" t="s">
        <v>136</v>
      </c>
      <c r="I3815" t="s">
        <v>22</v>
      </c>
      <c r="J3815" t="s">
        <v>131</v>
      </c>
      <c r="K3815" t="s">
        <v>14669</v>
      </c>
      <c r="L3815" t="s">
        <v>14670</v>
      </c>
      <c r="M3815">
        <v>2.5147222220000001</v>
      </c>
      <c r="N3815">
        <v>0</v>
      </c>
      <c r="O3815">
        <v>31</v>
      </c>
      <c r="P3815">
        <v>0</v>
      </c>
      <c r="Q3815">
        <v>2</v>
      </c>
      <c r="R3815">
        <v>0</v>
      </c>
      <c r="S3815">
        <v>77.956389000000001</v>
      </c>
      <c r="T3815">
        <v>0</v>
      </c>
      <c r="U3815">
        <v>5.0294439999999998</v>
      </c>
    </row>
    <row r="3816" spans="1:21" x14ac:dyDescent="0.25">
      <c r="A3816" t="s">
        <v>14671</v>
      </c>
      <c r="B3816">
        <v>1</v>
      </c>
      <c r="C3816" t="s">
        <v>78</v>
      </c>
      <c r="D3816" t="s">
        <v>98</v>
      </c>
      <c r="E3816" t="s">
        <v>14665</v>
      </c>
      <c r="F3816" t="s">
        <v>226</v>
      </c>
      <c r="G3816" t="s">
        <v>72</v>
      </c>
      <c r="H3816" t="s">
        <v>136</v>
      </c>
      <c r="I3816" t="s">
        <v>22</v>
      </c>
      <c r="J3816" t="s">
        <v>131</v>
      </c>
      <c r="K3816" t="s">
        <v>14672</v>
      </c>
      <c r="L3816" t="s">
        <v>14673</v>
      </c>
      <c r="M3816">
        <v>0.98555555500000003</v>
      </c>
      <c r="N3816">
        <v>0</v>
      </c>
      <c r="O3816">
        <v>31</v>
      </c>
      <c r="P3816">
        <v>0</v>
      </c>
      <c r="Q3816">
        <v>2</v>
      </c>
      <c r="R3816">
        <v>0</v>
      </c>
      <c r="S3816">
        <v>30.552222</v>
      </c>
      <c r="T3816">
        <v>0</v>
      </c>
      <c r="U3816">
        <v>1.9711110000000001</v>
      </c>
    </row>
    <row r="3817" spans="1:21" x14ac:dyDescent="0.25">
      <c r="A3817" t="s">
        <v>14674</v>
      </c>
      <c r="B3817">
        <v>1</v>
      </c>
      <c r="C3817" t="s">
        <v>78</v>
      </c>
      <c r="D3817" t="s">
        <v>80</v>
      </c>
      <c r="E3817" t="s">
        <v>14675</v>
      </c>
      <c r="F3817" t="s">
        <v>129</v>
      </c>
      <c r="G3817" t="s">
        <v>72</v>
      </c>
      <c r="H3817" t="s">
        <v>136</v>
      </c>
      <c r="I3817" t="s">
        <v>22</v>
      </c>
      <c r="J3817" t="s">
        <v>131</v>
      </c>
      <c r="K3817" t="s">
        <v>14676</v>
      </c>
      <c r="L3817" t="s">
        <v>3230</v>
      </c>
      <c r="M3817">
        <v>3.1921377770000001</v>
      </c>
      <c r="N3817">
        <v>0</v>
      </c>
      <c r="O3817">
        <v>647</v>
      </c>
      <c r="P3817">
        <v>0</v>
      </c>
      <c r="Q3817">
        <v>0</v>
      </c>
      <c r="R3817">
        <v>0</v>
      </c>
      <c r="S3817">
        <v>2065.313142</v>
      </c>
      <c r="T3817">
        <v>0</v>
      </c>
      <c r="U3817">
        <v>0</v>
      </c>
    </row>
    <row r="3818" spans="1:21" x14ac:dyDescent="0.25">
      <c r="A3818" t="s">
        <v>14677</v>
      </c>
      <c r="B3818">
        <v>1</v>
      </c>
      <c r="C3818" t="s">
        <v>78</v>
      </c>
      <c r="D3818" t="s">
        <v>82</v>
      </c>
      <c r="E3818" t="s">
        <v>14678</v>
      </c>
      <c r="F3818" t="s">
        <v>921</v>
      </c>
      <c r="G3818" t="s">
        <v>71</v>
      </c>
      <c r="H3818" t="s">
        <v>136</v>
      </c>
      <c r="I3818" t="s">
        <v>22</v>
      </c>
      <c r="J3818" t="s">
        <v>131</v>
      </c>
      <c r="K3818" t="s">
        <v>14679</v>
      </c>
      <c r="L3818" t="s">
        <v>14680</v>
      </c>
      <c r="M3818">
        <v>0.41408138799999999</v>
      </c>
      <c r="N3818">
        <v>0</v>
      </c>
      <c r="O3818">
        <v>368</v>
      </c>
      <c r="P3818">
        <v>0</v>
      </c>
      <c r="Q3818">
        <v>0</v>
      </c>
      <c r="R3818">
        <v>0</v>
      </c>
      <c r="S3818">
        <v>152.38195099999999</v>
      </c>
      <c r="T3818">
        <v>0</v>
      </c>
      <c r="U3818">
        <v>0</v>
      </c>
    </row>
    <row r="3819" spans="1:21" x14ac:dyDescent="0.25">
      <c r="A3819" t="s">
        <v>14681</v>
      </c>
      <c r="B3819">
        <v>1</v>
      </c>
      <c r="C3819" t="s">
        <v>79</v>
      </c>
      <c r="D3819" t="s">
        <v>124</v>
      </c>
      <c r="E3819" t="s">
        <v>14682</v>
      </c>
      <c r="F3819" t="s">
        <v>847</v>
      </c>
      <c r="G3819" t="s">
        <v>71</v>
      </c>
      <c r="H3819" t="s">
        <v>136</v>
      </c>
      <c r="I3819" t="s">
        <v>22</v>
      </c>
      <c r="J3819" t="s">
        <v>131</v>
      </c>
      <c r="K3819" t="s">
        <v>14683</v>
      </c>
      <c r="L3819" t="s">
        <v>14684</v>
      </c>
      <c r="M3819">
        <v>1.6491666659999999</v>
      </c>
      <c r="N3819">
        <v>0</v>
      </c>
      <c r="O3819">
        <v>1</v>
      </c>
      <c r="P3819">
        <v>0</v>
      </c>
      <c r="Q3819">
        <v>0</v>
      </c>
      <c r="R3819">
        <v>0</v>
      </c>
      <c r="S3819">
        <v>1.649167</v>
      </c>
      <c r="T3819">
        <v>0</v>
      </c>
      <c r="U3819">
        <v>0</v>
      </c>
    </row>
    <row r="3820" spans="1:21" x14ac:dyDescent="0.25">
      <c r="A3820" t="s">
        <v>14685</v>
      </c>
      <c r="B3820">
        <v>1</v>
      </c>
      <c r="C3820" t="s">
        <v>78</v>
      </c>
      <c r="D3820" t="s">
        <v>101</v>
      </c>
      <c r="E3820" t="s">
        <v>14686</v>
      </c>
      <c r="F3820" t="s">
        <v>747</v>
      </c>
      <c r="G3820" t="s">
        <v>72</v>
      </c>
      <c r="H3820" t="s">
        <v>136</v>
      </c>
      <c r="I3820" t="s">
        <v>22</v>
      </c>
      <c r="J3820" t="s">
        <v>131</v>
      </c>
      <c r="K3820" t="s">
        <v>14687</v>
      </c>
      <c r="L3820" t="s">
        <v>14688</v>
      </c>
      <c r="M3820">
        <v>0.47083333300000002</v>
      </c>
      <c r="N3820">
        <v>0</v>
      </c>
      <c r="O3820">
        <v>0</v>
      </c>
      <c r="P3820">
        <v>29</v>
      </c>
      <c r="Q3820">
        <v>0</v>
      </c>
      <c r="R3820">
        <v>0</v>
      </c>
      <c r="S3820">
        <v>0</v>
      </c>
      <c r="T3820">
        <v>13.654166999999999</v>
      </c>
      <c r="U3820">
        <v>0</v>
      </c>
    </row>
    <row r="3821" spans="1:21" x14ac:dyDescent="0.25">
      <c r="A3821" t="s">
        <v>14689</v>
      </c>
      <c r="B3821">
        <v>1</v>
      </c>
      <c r="C3821" t="s">
        <v>78</v>
      </c>
      <c r="D3821" t="s">
        <v>102</v>
      </c>
      <c r="E3821" t="s">
        <v>14690</v>
      </c>
      <c r="F3821" t="s">
        <v>166</v>
      </c>
      <c r="G3821" t="s">
        <v>72</v>
      </c>
      <c r="H3821" t="s">
        <v>136</v>
      </c>
      <c r="I3821" t="s">
        <v>22</v>
      </c>
      <c r="J3821" t="s">
        <v>131</v>
      </c>
      <c r="K3821" t="s">
        <v>14691</v>
      </c>
      <c r="L3821" t="s">
        <v>14692</v>
      </c>
      <c r="M3821">
        <v>1.579722222</v>
      </c>
      <c r="N3821">
        <v>0</v>
      </c>
      <c r="O3821">
        <v>0</v>
      </c>
      <c r="P3821">
        <v>0</v>
      </c>
      <c r="Q3821">
        <v>4</v>
      </c>
      <c r="R3821">
        <v>0</v>
      </c>
      <c r="S3821">
        <v>0</v>
      </c>
      <c r="T3821">
        <v>0</v>
      </c>
      <c r="U3821">
        <v>6.3188890000000004</v>
      </c>
    </row>
    <row r="3822" spans="1:21" x14ac:dyDescent="0.25">
      <c r="A3822" t="s">
        <v>14693</v>
      </c>
      <c r="B3822">
        <v>1</v>
      </c>
      <c r="C3822" t="s">
        <v>78</v>
      </c>
      <c r="D3822" t="s">
        <v>103</v>
      </c>
      <c r="E3822" t="s">
        <v>14694</v>
      </c>
      <c r="F3822" t="s">
        <v>166</v>
      </c>
      <c r="G3822" t="s">
        <v>72</v>
      </c>
      <c r="H3822" t="s">
        <v>136</v>
      </c>
      <c r="I3822" t="s">
        <v>22</v>
      </c>
      <c r="J3822" t="s">
        <v>131</v>
      </c>
      <c r="K3822" t="s">
        <v>14695</v>
      </c>
      <c r="L3822" t="s">
        <v>14696</v>
      </c>
      <c r="M3822">
        <v>0.78944444400000002</v>
      </c>
      <c r="N3822">
        <v>0</v>
      </c>
      <c r="O3822">
        <v>1423</v>
      </c>
      <c r="P3822">
        <v>0</v>
      </c>
      <c r="Q3822">
        <v>0</v>
      </c>
      <c r="R3822">
        <v>0</v>
      </c>
      <c r="S3822">
        <v>1123.3794439999999</v>
      </c>
      <c r="T3822">
        <v>0</v>
      </c>
      <c r="U3822">
        <v>0</v>
      </c>
    </row>
    <row r="3823" spans="1:21" x14ac:dyDescent="0.25">
      <c r="A3823" t="s">
        <v>14697</v>
      </c>
      <c r="B3823">
        <v>1</v>
      </c>
      <c r="C3823" t="s">
        <v>78</v>
      </c>
      <c r="D3823" t="s">
        <v>103</v>
      </c>
      <c r="E3823" t="s">
        <v>14698</v>
      </c>
      <c r="F3823" t="s">
        <v>296</v>
      </c>
      <c r="G3823" t="s">
        <v>72</v>
      </c>
      <c r="H3823" t="s">
        <v>136</v>
      </c>
      <c r="I3823" t="s">
        <v>22</v>
      </c>
      <c r="J3823" t="s">
        <v>221</v>
      </c>
      <c r="K3823" t="s">
        <v>14699</v>
      </c>
      <c r="L3823" t="s">
        <v>14700</v>
      </c>
      <c r="M3823">
        <v>3.273055555</v>
      </c>
      <c r="N3823">
        <v>0</v>
      </c>
      <c r="O3823">
        <v>328</v>
      </c>
      <c r="P3823">
        <v>0</v>
      </c>
      <c r="Q3823">
        <v>0</v>
      </c>
      <c r="R3823">
        <v>0</v>
      </c>
      <c r="S3823">
        <v>1073.562222</v>
      </c>
      <c r="T3823">
        <v>0</v>
      </c>
      <c r="U3823">
        <v>0</v>
      </c>
    </row>
    <row r="3824" spans="1:21" x14ac:dyDescent="0.25">
      <c r="A3824" t="s">
        <v>14701</v>
      </c>
      <c r="B3824">
        <v>1</v>
      </c>
      <c r="C3824" t="s">
        <v>78</v>
      </c>
      <c r="D3824" t="s">
        <v>103</v>
      </c>
      <c r="E3824" t="s">
        <v>14702</v>
      </c>
      <c r="F3824" t="s">
        <v>296</v>
      </c>
      <c r="G3824" t="s">
        <v>71</v>
      </c>
      <c r="H3824" t="s">
        <v>136</v>
      </c>
      <c r="I3824" t="s">
        <v>22</v>
      </c>
      <c r="J3824" t="s">
        <v>221</v>
      </c>
      <c r="K3824" t="s">
        <v>14703</v>
      </c>
      <c r="L3824" t="s">
        <v>14704</v>
      </c>
      <c r="M3824">
        <v>0.52199249999999997</v>
      </c>
      <c r="N3824">
        <v>0</v>
      </c>
      <c r="O3824">
        <v>1</v>
      </c>
      <c r="P3824">
        <v>0</v>
      </c>
      <c r="Q3824">
        <v>0</v>
      </c>
      <c r="R3824">
        <v>0</v>
      </c>
      <c r="S3824">
        <v>0.52199300000000004</v>
      </c>
      <c r="T3824">
        <v>0</v>
      </c>
      <c r="U3824">
        <v>0</v>
      </c>
    </row>
    <row r="3825" spans="1:21" x14ac:dyDescent="0.25">
      <c r="A3825" t="s">
        <v>14705</v>
      </c>
      <c r="B3825">
        <v>1</v>
      </c>
      <c r="C3825" t="s">
        <v>78</v>
      </c>
      <c r="D3825" t="s">
        <v>85</v>
      </c>
      <c r="E3825" t="s">
        <v>14706</v>
      </c>
      <c r="F3825" t="s">
        <v>247</v>
      </c>
      <c r="G3825" t="s">
        <v>71</v>
      </c>
      <c r="H3825" t="s">
        <v>136</v>
      </c>
      <c r="I3825" t="s">
        <v>22</v>
      </c>
      <c r="J3825" t="s">
        <v>221</v>
      </c>
      <c r="K3825" t="s">
        <v>14707</v>
      </c>
      <c r="L3825" t="s">
        <v>14708</v>
      </c>
      <c r="M3825">
        <v>7.6397222219999996</v>
      </c>
      <c r="N3825">
        <v>0</v>
      </c>
      <c r="O3825">
        <v>156</v>
      </c>
      <c r="P3825">
        <v>0</v>
      </c>
      <c r="Q3825">
        <v>0</v>
      </c>
      <c r="R3825">
        <v>0</v>
      </c>
      <c r="S3825">
        <v>1191.7966670000001</v>
      </c>
      <c r="T3825">
        <v>0</v>
      </c>
      <c r="U3825">
        <v>0</v>
      </c>
    </row>
    <row r="3826" spans="1:21" x14ac:dyDescent="0.25">
      <c r="A3826" t="s">
        <v>14709</v>
      </c>
      <c r="B3826">
        <v>1</v>
      </c>
      <c r="C3826" t="s">
        <v>78</v>
      </c>
      <c r="D3826" t="s">
        <v>92</v>
      </c>
      <c r="E3826" t="s">
        <v>14710</v>
      </c>
      <c r="F3826" t="s">
        <v>166</v>
      </c>
      <c r="G3826" t="s">
        <v>72</v>
      </c>
      <c r="H3826" t="s">
        <v>136</v>
      </c>
      <c r="I3826" t="s">
        <v>22</v>
      </c>
      <c r="J3826" t="s">
        <v>131</v>
      </c>
      <c r="K3826" t="s">
        <v>14711</v>
      </c>
      <c r="L3826" t="s">
        <v>14712</v>
      </c>
      <c r="M3826">
        <v>0.46533333300000002</v>
      </c>
      <c r="N3826">
        <v>0</v>
      </c>
      <c r="O3826">
        <v>1378</v>
      </c>
      <c r="P3826">
        <v>0</v>
      </c>
      <c r="Q3826">
        <v>0</v>
      </c>
      <c r="R3826">
        <v>0</v>
      </c>
      <c r="S3826">
        <v>641.229333</v>
      </c>
      <c r="T3826">
        <v>0</v>
      </c>
      <c r="U3826">
        <v>0</v>
      </c>
    </row>
    <row r="3827" spans="1:21" x14ac:dyDescent="0.25">
      <c r="A3827" t="s">
        <v>14713</v>
      </c>
      <c r="B3827">
        <v>1</v>
      </c>
      <c r="C3827" t="s">
        <v>78</v>
      </c>
      <c r="D3827" t="s">
        <v>99</v>
      </c>
      <c r="E3827" t="s">
        <v>14714</v>
      </c>
      <c r="F3827" t="s">
        <v>231</v>
      </c>
      <c r="G3827" t="s">
        <v>71</v>
      </c>
      <c r="H3827" t="s">
        <v>136</v>
      </c>
      <c r="I3827" t="s">
        <v>22</v>
      </c>
      <c r="J3827" t="s">
        <v>131</v>
      </c>
      <c r="K3827" t="s">
        <v>14715</v>
      </c>
      <c r="L3827" t="s">
        <v>14716</v>
      </c>
      <c r="M3827">
        <v>2.6277777769999999</v>
      </c>
      <c r="N3827">
        <v>0</v>
      </c>
      <c r="O3827">
        <v>1</v>
      </c>
      <c r="P3827">
        <v>0</v>
      </c>
      <c r="Q3827">
        <v>0</v>
      </c>
      <c r="R3827">
        <v>0</v>
      </c>
      <c r="S3827">
        <v>2.6277780000000002</v>
      </c>
      <c r="T3827">
        <v>0</v>
      </c>
      <c r="U3827">
        <v>0</v>
      </c>
    </row>
    <row r="3828" spans="1:21" x14ac:dyDescent="0.25">
      <c r="A3828" t="s">
        <v>14717</v>
      </c>
      <c r="B3828">
        <v>1</v>
      </c>
      <c r="C3828" t="s">
        <v>78</v>
      </c>
      <c r="D3828" t="s">
        <v>85</v>
      </c>
      <c r="E3828" t="s">
        <v>14718</v>
      </c>
      <c r="F3828" t="s">
        <v>2201</v>
      </c>
      <c r="G3828" t="s">
        <v>71</v>
      </c>
      <c r="H3828" t="s">
        <v>136</v>
      </c>
      <c r="I3828" t="s">
        <v>22</v>
      </c>
      <c r="J3828" t="s">
        <v>221</v>
      </c>
      <c r="K3828" t="s">
        <v>14719</v>
      </c>
      <c r="L3828" t="s">
        <v>14720</v>
      </c>
      <c r="M3828">
        <v>5.7555555549999999</v>
      </c>
      <c r="N3828">
        <v>0</v>
      </c>
      <c r="O3828">
        <v>187</v>
      </c>
      <c r="P3828">
        <v>0</v>
      </c>
      <c r="Q3828">
        <v>0</v>
      </c>
      <c r="R3828">
        <v>0</v>
      </c>
      <c r="S3828">
        <v>1076.2888889999999</v>
      </c>
      <c r="T3828">
        <v>0</v>
      </c>
      <c r="U3828">
        <v>0</v>
      </c>
    </row>
    <row r="3829" spans="1:21" x14ac:dyDescent="0.25">
      <c r="A3829" t="s">
        <v>14721</v>
      </c>
      <c r="B3829">
        <v>1</v>
      </c>
      <c r="C3829" t="s">
        <v>78</v>
      </c>
      <c r="D3829" t="s">
        <v>81</v>
      </c>
      <c r="E3829" t="s">
        <v>14722</v>
      </c>
      <c r="F3829" t="s">
        <v>934</v>
      </c>
      <c r="G3829" t="s">
        <v>71</v>
      </c>
      <c r="H3829" t="s">
        <v>136</v>
      </c>
      <c r="I3829" t="s">
        <v>22</v>
      </c>
      <c r="J3829" t="s">
        <v>131</v>
      </c>
      <c r="K3829" t="s">
        <v>14723</v>
      </c>
      <c r="L3829" t="s">
        <v>14724</v>
      </c>
      <c r="M3829">
        <v>0.90972222199999997</v>
      </c>
      <c r="N3829">
        <v>0</v>
      </c>
      <c r="O3829">
        <v>1</v>
      </c>
      <c r="P3829">
        <v>0</v>
      </c>
      <c r="Q3829">
        <v>0</v>
      </c>
      <c r="R3829">
        <v>0</v>
      </c>
      <c r="S3829">
        <v>0.90972200000000003</v>
      </c>
      <c r="T3829">
        <v>0</v>
      </c>
      <c r="U3829">
        <v>0</v>
      </c>
    </row>
    <row r="3830" spans="1:21" x14ac:dyDescent="0.25">
      <c r="A3830" t="s">
        <v>14725</v>
      </c>
      <c r="B3830">
        <v>1</v>
      </c>
      <c r="C3830" t="s">
        <v>78</v>
      </c>
      <c r="D3830" t="s">
        <v>98</v>
      </c>
      <c r="E3830" t="s">
        <v>14726</v>
      </c>
      <c r="F3830" t="s">
        <v>231</v>
      </c>
      <c r="G3830" t="s">
        <v>71</v>
      </c>
      <c r="H3830" t="s">
        <v>136</v>
      </c>
      <c r="I3830" t="s">
        <v>22</v>
      </c>
      <c r="J3830" t="s">
        <v>131</v>
      </c>
      <c r="K3830" t="s">
        <v>14727</v>
      </c>
      <c r="L3830" t="s">
        <v>14728</v>
      </c>
      <c r="M3830">
        <v>47.091111110999996</v>
      </c>
      <c r="N3830">
        <v>0</v>
      </c>
      <c r="O3830">
        <v>1</v>
      </c>
      <c r="P3830">
        <v>0</v>
      </c>
      <c r="Q3830">
        <v>0</v>
      </c>
      <c r="R3830">
        <v>0</v>
      </c>
      <c r="S3830">
        <v>47.091110999999998</v>
      </c>
      <c r="T3830">
        <v>0</v>
      </c>
      <c r="U3830">
        <v>0</v>
      </c>
    </row>
    <row r="3831" spans="1:21" x14ac:dyDescent="0.25">
      <c r="A3831" t="s">
        <v>14729</v>
      </c>
      <c r="B3831">
        <v>1</v>
      </c>
      <c r="C3831" t="s">
        <v>78</v>
      </c>
      <c r="D3831" t="s">
        <v>98</v>
      </c>
      <c r="E3831" t="s">
        <v>14730</v>
      </c>
      <c r="F3831" t="s">
        <v>231</v>
      </c>
      <c r="G3831" t="s">
        <v>71</v>
      </c>
      <c r="H3831" t="s">
        <v>136</v>
      </c>
      <c r="I3831" t="s">
        <v>22</v>
      </c>
      <c r="J3831" t="s">
        <v>131</v>
      </c>
      <c r="K3831" t="s">
        <v>14731</v>
      </c>
      <c r="L3831" t="s">
        <v>14732</v>
      </c>
      <c r="M3831">
        <v>5.2202777769999997</v>
      </c>
      <c r="N3831">
        <v>0</v>
      </c>
      <c r="O3831">
        <v>1</v>
      </c>
      <c r="P3831">
        <v>0</v>
      </c>
      <c r="Q3831">
        <v>0</v>
      </c>
      <c r="R3831">
        <v>0</v>
      </c>
      <c r="S3831">
        <v>5.2202780000000004</v>
      </c>
      <c r="T3831">
        <v>0</v>
      </c>
      <c r="U3831">
        <v>0</v>
      </c>
    </row>
    <row r="3832" spans="1:21" x14ac:dyDescent="0.25">
      <c r="A3832" t="s">
        <v>14733</v>
      </c>
      <c r="B3832">
        <v>1</v>
      </c>
      <c r="C3832" t="s">
        <v>78</v>
      </c>
      <c r="D3832" t="s">
        <v>80</v>
      </c>
      <c r="E3832" t="s">
        <v>14734</v>
      </c>
      <c r="F3832" t="s">
        <v>231</v>
      </c>
      <c r="G3832" t="s">
        <v>71</v>
      </c>
      <c r="H3832" t="s">
        <v>136</v>
      </c>
      <c r="I3832" t="s">
        <v>22</v>
      </c>
      <c r="J3832" t="s">
        <v>131</v>
      </c>
      <c r="K3832" t="s">
        <v>14735</v>
      </c>
      <c r="L3832" t="s">
        <v>14736</v>
      </c>
      <c r="M3832">
        <v>4.5097222219999997</v>
      </c>
      <c r="N3832">
        <v>0</v>
      </c>
      <c r="O3832">
        <v>1</v>
      </c>
      <c r="P3832">
        <v>0</v>
      </c>
      <c r="Q3832">
        <v>0</v>
      </c>
      <c r="R3832">
        <v>0</v>
      </c>
      <c r="S3832">
        <v>4.509722</v>
      </c>
      <c r="T3832">
        <v>0</v>
      </c>
      <c r="U3832">
        <v>0</v>
      </c>
    </row>
    <row r="3833" spans="1:21" x14ac:dyDescent="0.25">
      <c r="A3833" t="s">
        <v>14737</v>
      </c>
      <c r="B3833">
        <v>1</v>
      </c>
      <c r="C3833" t="s">
        <v>78</v>
      </c>
      <c r="D3833" t="s">
        <v>98</v>
      </c>
      <c r="E3833" t="s">
        <v>14738</v>
      </c>
      <c r="F3833" t="s">
        <v>847</v>
      </c>
      <c r="G3833" t="s">
        <v>71</v>
      </c>
      <c r="H3833" t="s">
        <v>136</v>
      </c>
      <c r="I3833" t="s">
        <v>22</v>
      </c>
      <c r="J3833" t="s">
        <v>131</v>
      </c>
      <c r="K3833" t="s">
        <v>14739</v>
      </c>
      <c r="L3833" t="s">
        <v>14740</v>
      </c>
      <c r="M3833">
        <v>1.7655555549999999</v>
      </c>
      <c r="N3833">
        <v>0</v>
      </c>
      <c r="O3833">
        <v>1</v>
      </c>
      <c r="P3833">
        <v>0</v>
      </c>
      <c r="Q3833">
        <v>0</v>
      </c>
      <c r="R3833">
        <v>0</v>
      </c>
      <c r="S3833">
        <v>1.7655559999999999</v>
      </c>
      <c r="T3833">
        <v>0</v>
      </c>
      <c r="U3833">
        <v>0</v>
      </c>
    </row>
    <row r="3834" spans="1:21" x14ac:dyDescent="0.25">
      <c r="A3834" t="s">
        <v>14741</v>
      </c>
      <c r="B3834">
        <v>1</v>
      </c>
      <c r="C3834" t="s">
        <v>78</v>
      </c>
      <c r="D3834" t="s">
        <v>103</v>
      </c>
      <c r="E3834" t="s">
        <v>14742</v>
      </c>
      <c r="F3834" t="s">
        <v>296</v>
      </c>
      <c r="G3834" t="s">
        <v>71</v>
      </c>
      <c r="H3834" t="s">
        <v>136</v>
      </c>
      <c r="I3834" t="s">
        <v>22</v>
      </c>
      <c r="J3834" t="s">
        <v>221</v>
      </c>
      <c r="K3834" t="s">
        <v>14743</v>
      </c>
      <c r="L3834" t="s">
        <v>6332</v>
      </c>
      <c r="M3834">
        <v>5.2424999999999997</v>
      </c>
      <c r="N3834">
        <v>0</v>
      </c>
      <c r="O3834">
        <v>0</v>
      </c>
      <c r="P3834">
        <v>0</v>
      </c>
      <c r="Q3834">
        <v>43</v>
      </c>
      <c r="R3834">
        <v>0</v>
      </c>
      <c r="S3834">
        <v>0</v>
      </c>
      <c r="T3834">
        <v>0</v>
      </c>
      <c r="U3834">
        <v>225.42750000000001</v>
      </c>
    </row>
    <row r="3835" spans="1:21" x14ac:dyDescent="0.25">
      <c r="A3835" t="s">
        <v>14744</v>
      </c>
      <c r="B3835">
        <v>1</v>
      </c>
      <c r="C3835" t="s">
        <v>78</v>
      </c>
      <c r="D3835" t="s">
        <v>85</v>
      </c>
      <c r="E3835" t="s">
        <v>14745</v>
      </c>
      <c r="F3835" t="s">
        <v>166</v>
      </c>
      <c r="G3835" t="s">
        <v>72</v>
      </c>
      <c r="H3835" t="s">
        <v>136</v>
      </c>
      <c r="I3835" t="s">
        <v>22</v>
      </c>
      <c r="J3835" t="s">
        <v>131</v>
      </c>
      <c r="K3835" t="s">
        <v>14746</v>
      </c>
      <c r="L3835" t="s">
        <v>14747</v>
      </c>
      <c r="M3835">
        <v>1.0394444439999999</v>
      </c>
      <c r="N3835">
        <v>41</v>
      </c>
      <c r="O3835">
        <v>13010</v>
      </c>
      <c r="P3835">
        <v>7</v>
      </c>
      <c r="Q3835">
        <v>263</v>
      </c>
      <c r="R3835">
        <v>42.617221999999998</v>
      </c>
      <c r="S3835">
        <v>13523.172216000001</v>
      </c>
      <c r="T3835">
        <v>7.2761110000000002</v>
      </c>
      <c r="U3835">
        <v>273.37388900000002</v>
      </c>
    </row>
    <row r="3836" spans="1:21" x14ac:dyDescent="0.25">
      <c r="A3836" t="s">
        <v>14748</v>
      </c>
      <c r="B3836">
        <v>1</v>
      </c>
      <c r="C3836" t="s">
        <v>78</v>
      </c>
      <c r="D3836" t="s">
        <v>85</v>
      </c>
      <c r="E3836" t="s">
        <v>454</v>
      </c>
      <c r="F3836" t="s">
        <v>296</v>
      </c>
      <c r="G3836" t="s">
        <v>72</v>
      </c>
      <c r="H3836" t="s">
        <v>136</v>
      </c>
      <c r="I3836" t="s">
        <v>22</v>
      </c>
      <c r="J3836" t="s">
        <v>221</v>
      </c>
      <c r="K3836" t="s">
        <v>14749</v>
      </c>
      <c r="L3836" t="s">
        <v>14750</v>
      </c>
      <c r="M3836">
        <v>0.29666666600000002</v>
      </c>
      <c r="N3836">
        <v>3</v>
      </c>
      <c r="O3836">
        <v>1930</v>
      </c>
      <c r="P3836">
        <v>5</v>
      </c>
      <c r="Q3836">
        <v>52</v>
      </c>
      <c r="R3836">
        <v>0.89</v>
      </c>
      <c r="S3836">
        <v>572.56666499999994</v>
      </c>
      <c r="T3836">
        <v>1.483333</v>
      </c>
      <c r="U3836">
        <v>15.426667</v>
      </c>
    </row>
    <row r="3837" spans="1:21" x14ac:dyDescent="0.25">
      <c r="A3837" t="s">
        <v>14751</v>
      </c>
      <c r="B3837">
        <v>1</v>
      </c>
      <c r="C3837" t="s">
        <v>78</v>
      </c>
      <c r="D3837" t="s">
        <v>85</v>
      </c>
      <c r="E3837" t="s">
        <v>450</v>
      </c>
      <c r="F3837" t="s">
        <v>296</v>
      </c>
      <c r="G3837" t="s">
        <v>72</v>
      </c>
      <c r="H3837" t="s">
        <v>136</v>
      </c>
      <c r="I3837" t="s">
        <v>22</v>
      </c>
      <c r="J3837" t="s">
        <v>221</v>
      </c>
      <c r="K3837" t="s">
        <v>14752</v>
      </c>
      <c r="L3837" t="s">
        <v>14753</v>
      </c>
      <c r="M3837">
        <v>0.13416666599999999</v>
      </c>
      <c r="N3837">
        <v>9</v>
      </c>
      <c r="O3837">
        <v>618</v>
      </c>
      <c r="P3837">
        <v>0</v>
      </c>
      <c r="Q3837">
        <v>0</v>
      </c>
      <c r="R3837">
        <v>1.2075</v>
      </c>
      <c r="S3837">
        <v>82.915000000000006</v>
      </c>
      <c r="T3837">
        <v>0</v>
      </c>
      <c r="U3837">
        <v>0</v>
      </c>
    </row>
    <row r="3838" spans="1:21" x14ac:dyDescent="0.25">
      <c r="A3838" t="s">
        <v>14754</v>
      </c>
      <c r="B3838">
        <v>1</v>
      </c>
      <c r="C3838" t="s">
        <v>78</v>
      </c>
      <c r="D3838" t="s">
        <v>85</v>
      </c>
      <c r="E3838" t="s">
        <v>442</v>
      </c>
      <c r="F3838" t="s">
        <v>296</v>
      </c>
      <c r="G3838" t="s">
        <v>72</v>
      </c>
      <c r="H3838" t="s">
        <v>136</v>
      </c>
      <c r="I3838" t="s">
        <v>22</v>
      </c>
      <c r="J3838" t="s">
        <v>221</v>
      </c>
      <c r="K3838" t="s">
        <v>14755</v>
      </c>
      <c r="L3838" t="s">
        <v>14756</v>
      </c>
      <c r="M3838">
        <v>0.14861111099999999</v>
      </c>
      <c r="N3838">
        <v>3</v>
      </c>
      <c r="O3838">
        <v>1273</v>
      </c>
      <c r="P3838">
        <v>0</v>
      </c>
      <c r="Q3838">
        <v>0</v>
      </c>
      <c r="R3838">
        <v>0.44583299999999998</v>
      </c>
      <c r="S3838">
        <v>189.18194399999999</v>
      </c>
      <c r="T3838">
        <v>0</v>
      </c>
      <c r="U3838">
        <v>0</v>
      </c>
    </row>
    <row r="3839" spans="1:21" x14ac:dyDescent="0.25">
      <c r="A3839" t="s">
        <v>14757</v>
      </c>
      <c r="B3839">
        <v>1</v>
      </c>
      <c r="C3839" t="s">
        <v>78</v>
      </c>
      <c r="D3839" t="s">
        <v>85</v>
      </c>
      <c r="E3839" t="s">
        <v>438</v>
      </c>
      <c r="F3839" t="s">
        <v>296</v>
      </c>
      <c r="G3839" t="s">
        <v>72</v>
      </c>
      <c r="H3839" t="s">
        <v>136</v>
      </c>
      <c r="I3839" t="s">
        <v>22</v>
      </c>
      <c r="J3839" t="s">
        <v>221</v>
      </c>
      <c r="K3839" t="s">
        <v>14758</v>
      </c>
      <c r="L3839" t="s">
        <v>14759</v>
      </c>
      <c r="M3839">
        <v>0.14972222199999999</v>
      </c>
      <c r="N3839">
        <v>0</v>
      </c>
      <c r="O3839">
        <v>429</v>
      </c>
      <c r="P3839">
        <v>0</v>
      </c>
      <c r="Q3839">
        <v>0</v>
      </c>
      <c r="R3839">
        <v>0</v>
      </c>
      <c r="S3839">
        <v>64.230833000000004</v>
      </c>
      <c r="T3839">
        <v>0</v>
      </c>
      <c r="U3839">
        <v>0</v>
      </c>
    </row>
    <row r="3840" spans="1:21" x14ac:dyDescent="0.25">
      <c r="A3840" t="s">
        <v>14760</v>
      </c>
      <c r="B3840">
        <v>1</v>
      </c>
      <c r="C3840" t="s">
        <v>78</v>
      </c>
      <c r="D3840" t="s">
        <v>94</v>
      </c>
      <c r="E3840" t="s">
        <v>14761</v>
      </c>
      <c r="F3840" t="s">
        <v>847</v>
      </c>
      <c r="G3840" t="s">
        <v>71</v>
      </c>
      <c r="H3840" t="s">
        <v>136</v>
      </c>
      <c r="I3840" t="s">
        <v>22</v>
      </c>
      <c r="J3840" t="s">
        <v>131</v>
      </c>
      <c r="K3840" t="s">
        <v>14762</v>
      </c>
      <c r="L3840" t="s">
        <v>14763</v>
      </c>
      <c r="M3840">
        <v>2.3397222219999998</v>
      </c>
      <c r="N3840">
        <v>0</v>
      </c>
      <c r="O3840">
        <v>1</v>
      </c>
      <c r="P3840">
        <v>0</v>
      </c>
      <c r="Q3840">
        <v>0</v>
      </c>
      <c r="R3840">
        <v>0</v>
      </c>
      <c r="S3840">
        <v>2.3397220000000001</v>
      </c>
      <c r="T3840">
        <v>0</v>
      </c>
      <c r="U3840">
        <v>0</v>
      </c>
    </row>
    <row r="3841" spans="1:21" x14ac:dyDescent="0.25">
      <c r="A3841" t="s">
        <v>14764</v>
      </c>
      <c r="B3841">
        <v>1</v>
      </c>
      <c r="C3841" t="s">
        <v>78</v>
      </c>
      <c r="D3841" t="s">
        <v>103</v>
      </c>
      <c r="E3841" t="s">
        <v>14765</v>
      </c>
      <c r="F3841" t="s">
        <v>231</v>
      </c>
      <c r="G3841" t="s">
        <v>71</v>
      </c>
      <c r="H3841" t="s">
        <v>136</v>
      </c>
      <c r="I3841" t="s">
        <v>22</v>
      </c>
      <c r="J3841" t="s">
        <v>131</v>
      </c>
      <c r="K3841" t="s">
        <v>14766</v>
      </c>
      <c r="L3841" t="s">
        <v>14767</v>
      </c>
      <c r="M3841">
        <v>109.79888888799999</v>
      </c>
      <c r="N3841">
        <v>0</v>
      </c>
      <c r="O3841">
        <v>0</v>
      </c>
      <c r="P3841">
        <v>0</v>
      </c>
      <c r="Q3841">
        <v>1</v>
      </c>
      <c r="R3841">
        <v>0</v>
      </c>
      <c r="S3841">
        <v>0</v>
      </c>
      <c r="T3841">
        <v>0</v>
      </c>
      <c r="U3841">
        <v>109.798889</v>
      </c>
    </row>
    <row r="3842" spans="1:21" x14ac:dyDescent="0.25">
      <c r="A3842" t="s">
        <v>14768</v>
      </c>
      <c r="B3842">
        <v>1</v>
      </c>
      <c r="C3842" t="s">
        <v>78</v>
      </c>
      <c r="D3842" t="s">
        <v>95</v>
      </c>
      <c r="E3842" t="s">
        <v>657</v>
      </c>
      <c r="F3842" t="s">
        <v>296</v>
      </c>
      <c r="G3842" t="s">
        <v>72</v>
      </c>
      <c r="H3842" t="s">
        <v>136</v>
      </c>
      <c r="I3842" t="s">
        <v>22</v>
      </c>
      <c r="J3842" t="s">
        <v>221</v>
      </c>
      <c r="K3842" t="s">
        <v>14769</v>
      </c>
      <c r="L3842" t="s">
        <v>8739</v>
      </c>
      <c r="M3842">
        <v>0.68722222200000005</v>
      </c>
      <c r="N3842">
        <v>72</v>
      </c>
      <c r="O3842">
        <v>5765</v>
      </c>
      <c r="P3842">
        <v>0</v>
      </c>
      <c r="Q3842">
        <v>83</v>
      </c>
      <c r="R3842">
        <v>49.48</v>
      </c>
      <c r="S3842">
        <v>3961.8361100000002</v>
      </c>
      <c r="T3842">
        <v>0</v>
      </c>
      <c r="U3842">
        <v>57.039444000000003</v>
      </c>
    </row>
    <row r="3843" spans="1:21" x14ac:dyDescent="0.25">
      <c r="A3843" t="s">
        <v>14770</v>
      </c>
      <c r="B3843">
        <v>1</v>
      </c>
      <c r="C3843" t="s">
        <v>78</v>
      </c>
      <c r="D3843" t="s">
        <v>95</v>
      </c>
      <c r="E3843" t="s">
        <v>14771</v>
      </c>
      <c r="F3843" t="s">
        <v>780</v>
      </c>
      <c r="G3843" t="s">
        <v>71</v>
      </c>
      <c r="H3843" t="s">
        <v>136</v>
      </c>
      <c r="I3843" t="s">
        <v>22</v>
      </c>
      <c r="J3843" t="s">
        <v>131</v>
      </c>
      <c r="K3843" t="s">
        <v>14772</v>
      </c>
      <c r="L3843" t="s">
        <v>14773</v>
      </c>
      <c r="M3843">
        <v>1.939166666</v>
      </c>
      <c r="N3843">
        <v>0</v>
      </c>
      <c r="O3843">
        <v>49</v>
      </c>
      <c r="P3843">
        <v>0</v>
      </c>
      <c r="Q3843">
        <v>0</v>
      </c>
      <c r="R3843">
        <v>0</v>
      </c>
      <c r="S3843">
        <v>95.019166999999996</v>
      </c>
      <c r="T3843">
        <v>0</v>
      </c>
      <c r="U3843">
        <v>0</v>
      </c>
    </row>
    <row r="3844" spans="1:21" x14ac:dyDescent="0.25">
      <c r="A3844" t="s">
        <v>14774</v>
      </c>
      <c r="B3844">
        <v>1</v>
      </c>
      <c r="C3844" t="s">
        <v>78</v>
      </c>
      <c r="D3844" t="s">
        <v>95</v>
      </c>
      <c r="E3844" t="s">
        <v>14775</v>
      </c>
      <c r="F3844" t="s">
        <v>247</v>
      </c>
      <c r="G3844" t="s">
        <v>71</v>
      </c>
      <c r="H3844" t="s">
        <v>136</v>
      </c>
      <c r="I3844" t="s">
        <v>22</v>
      </c>
      <c r="J3844" t="s">
        <v>221</v>
      </c>
      <c r="K3844" t="s">
        <v>14776</v>
      </c>
      <c r="L3844" t="s">
        <v>14777</v>
      </c>
      <c r="M3844">
        <v>6.0780555549999997</v>
      </c>
      <c r="N3844">
        <v>0</v>
      </c>
      <c r="O3844">
        <v>0</v>
      </c>
      <c r="P3844">
        <v>0</v>
      </c>
      <c r="Q3844">
        <v>20</v>
      </c>
      <c r="R3844">
        <v>0</v>
      </c>
      <c r="S3844">
        <v>0</v>
      </c>
      <c r="T3844">
        <v>0</v>
      </c>
      <c r="U3844">
        <v>121.561111</v>
      </c>
    </row>
    <row r="3845" spans="1:21" x14ac:dyDescent="0.25">
      <c r="A3845" t="s">
        <v>14778</v>
      </c>
      <c r="B3845">
        <v>1</v>
      </c>
      <c r="C3845" t="s">
        <v>78</v>
      </c>
      <c r="D3845" t="s">
        <v>86</v>
      </c>
      <c r="E3845" t="s">
        <v>14779</v>
      </c>
      <c r="F3845" t="s">
        <v>362</v>
      </c>
      <c r="G3845" t="s">
        <v>71</v>
      </c>
      <c r="H3845" t="s">
        <v>136</v>
      </c>
      <c r="I3845" t="s">
        <v>22</v>
      </c>
      <c r="J3845" t="s">
        <v>131</v>
      </c>
      <c r="K3845" t="s">
        <v>14780</v>
      </c>
      <c r="L3845" t="s">
        <v>14781</v>
      </c>
      <c r="M3845">
        <v>0.71583333299999996</v>
      </c>
      <c r="N3845">
        <v>0</v>
      </c>
      <c r="O3845">
        <v>449</v>
      </c>
      <c r="P3845">
        <v>0</v>
      </c>
      <c r="Q3845">
        <v>0</v>
      </c>
      <c r="R3845">
        <v>0</v>
      </c>
      <c r="S3845">
        <v>321.40916700000002</v>
      </c>
      <c r="T3845">
        <v>0</v>
      </c>
      <c r="U3845">
        <v>0</v>
      </c>
    </row>
    <row r="3846" spans="1:21" x14ac:dyDescent="0.25">
      <c r="A3846" t="s">
        <v>14782</v>
      </c>
      <c r="B3846">
        <v>1</v>
      </c>
      <c r="C3846" t="s">
        <v>78</v>
      </c>
      <c r="D3846" t="s">
        <v>95</v>
      </c>
      <c r="E3846" t="s">
        <v>14783</v>
      </c>
      <c r="F3846" t="s">
        <v>2590</v>
      </c>
      <c r="G3846" t="s">
        <v>71</v>
      </c>
      <c r="H3846" t="s">
        <v>136</v>
      </c>
      <c r="I3846" t="s">
        <v>24</v>
      </c>
      <c r="J3846" t="s">
        <v>131</v>
      </c>
      <c r="K3846" t="s">
        <v>14784</v>
      </c>
      <c r="L3846" t="s">
        <v>14785</v>
      </c>
      <c r="M3846">
        <v>3.247222222</v>
      </c>
      <c r="N3846">
        <v>0</v>
      </c>
      <c r="O3846">
        <v>0</v>
      </c>
      <c r="P3846">
        <v>0</v>
      </c>
      <c r="Q3846">
        <v>50</v>
      </c>
      <c r="R3846">
        <v>0</v>
      </c>
      <c r="S3846">
        <v>0</v>
      </c>
      <c r="T3846">
        <v>0</v>
      </c>
      <c r="U3846">
        <v>162.36111099999999</v>
      </c>
    </row>
    <row r="3847" spans="1:21" x14ac:dyDescent="0.25">
      <c r="A3847" t="s">
        <v>14786</v>
      </c>
      <c r="B3847">
        <v>1</v>
      </c>
      <c r="C3847" t="s">
        <v>78</v>
      </c>
      <c r="D3847" t="s">
        <v>94</v>
      </c>
      <c r="E3847" t="s">
        <v>14787</v>
      </c>
      <c r="F3847" t="s">
        <v>231</v>
      </c>
      <c r="G3847" t="s">
        <v>71</v>
      </c>
      <c r="H3847" t="s">
        <v>136</v>
      </c>
      <c r="I3847" t="s">
        <v>22</v>
      </c>
      <c r="J3847" t="s">
        <v>131</v>
      </c>
      <c r="K3847" t="s">
        <v>14788</v>
      </c>
      <c r="L3847" t="s">
        <v>14789</v>
      </c>
      <c r="M3847">
        <v>2.3897222220000001</v>
      </c>
      <c r="N3847">
        <v>0</v>
      </c>
      <c r="O3847">
        <v>1</v>
      </c>
      <c r="P3847">
        <v>0</v>
      </c>
      <c r="Q3847">
        <v>0</v>
      </c>
      <c r="R3847">
        <v>0</v>
      </c>
      <c r="S3847">
        <v>2.3897219999999999</v>
      </c>
      <c r="T3847">
        <v>0</v>
      </c>
      <c r="U3847">
        <v>0</v>
      </c>
    </row>
    <row r="3848" spans="1:21" x14ac:dyDescent="0.25">
      <c r="A3848" t="s">
        <v>14790</v>
      </c>
      <c r="B3848">
        <v>1</v>
      </c>
      <c r="C3848" t="s">
        <v>78</v>
      </c>
      <c r="D3848" t="s">
        <v>95</v>
      </c>
      <c r="E3848" t="s">
        <v>14791</v>
      </c>
      <c r="F3848" t="s">
        <v>226</v>
      </c>
      <c r="G3848" t="s">
        <v>72</v>
      </c>
      <c r="H3848" t="s">
        <v>136</v>
      </c>
      <c r="I3848" t="s">
        <v>22</v>
      </c>
      <c r="J3848" t="s">
        <v>131</v>
      </c>
      <c r="K3848" t="s">
        <v>14792</v>
      </c>
      <c r="L3848" t="s">
        <v>14793</v>
      </c>
      <c r="M3848">
        <v>1.83</v>
      </c>
      <c r="N3848">
        <v>0</v>
      </c>
      <c r="O3848">
        <v>0</v>
      </c>
      <c r="P3848">
        <v>0</v>
      </c>
      <c r="Q3848">
        <v>154</v>
      </c>
      <c r="R3848">
        <v>0</v>
      </c>
      <c r="S3848">
        <v>0</v>
      </c>
      <c r="T3848">
        <v>0</v>
      </c>
      <c r="U3848">
        <v>281.82</v>
      </c>
    </row>
    <row r="3849" spans="1:21" x14ac:dyDescent="0.25">
      <c r="A3849" t="s">
        <v>14794</v>
      </c>
      <c r="B3849">
        <v>1</v>
      </c>
      <c r="C3849" t="s">
        <v>78</v>
      </c>
      <c r="D3849" t="s">
        <v>94</v>
      </c>
      <c r="E3849" t="s">
        <v>14392</v>
      </c>
      <c r="F3849" t="s">
        <v>231</v>
      </c>
      <c r="G3849" t="s">
        <v>71</v>
      </c>
      <c r="H3849" t="s">
        <v>136</v>
      </c>
      <c r="I3849" t="s">
        <v>22</v>
      </c>
      <c r="J3849" t="s">
        <v>131</v>
      </c>
      <c r="K3849" t="s">
        <v>14795</v>
      </c>
      <c r="L3849" t="s">
        <v>14796</v>
      </c>
      <c r="M3849">
        <v>0.91555555499999997</v>
      </c>
      <c r="N3849">
        <v>0</v>
      </c>
      <c r="O3849">
        <v>1</v>
      </c>
      <c r="P3849">
        <v>0</v>
      </c>
      <c r="Q3849">
        <v>0</v>
      </c>
      <c r="R3849">
        <v>0</v>
      </c>
      <c r="S3849">
        <v>0.91555600000000004</v>
      </c>
      <c r="T3849">
        <v>0</v>
      </c>
      <c r="U3849">
        <v>0</v>
      </c>
    </row>
    <row r="3850" spans="1:21" x14ac:dyDescent="0.25">
      <c r="A3850" t="s">
        <v>14797</v>
      </c>
      <c r="B3850">
        <v>1</v>
      </c>
      <c r="C3850" t="s">
        <v>78</v>
      </c>
      <c r="D3850" t="s">
        <v>95</v>
      </c>
      <c r="E3850" t="s">
        <v>14798</v>
      </c>
      <c r="F3850" t="s">
        <v>226</v>
      </c>
      <c r="G3850" t="s">
        <v>72</v>
      </c>
      <c r="H3850" t="s">
        <v>136</v>
      </c>
      <c r="I3850" t="s">
        <v>22</v>
      </c>
      <c r="J3850" t="s">
        <v>131</v>
      </c>
      <c r="K3850" t="s">
        <v>14799</v>
      </c>
      <c r="L3850" t="s">
        <v>14800</v>
      </c>
      <c r="M3850">
        <v>1.282777777</v>
      </c>
      <c r="N3850">
        <v>0</v>
      </c>
      <c r="O3850">
        <v>0</v>
      </c>
      <c r="P3850">
        <v>0</v>
      </c>
      <c r="Q3850">
        <v>101</v>
      </c>
      <c r="R3850">
        <v>0</v>
      </c>
      <c r="S3850">
        <v>0</v>
      </c>
      <c r="T3850">
        <v>0</v>
      </c>
      <c r="U3850">
        <v>129.56055499999999</v>
      </c>
    </row>
    <row r="3851" spans="1:21" x14ac:dyDescent="0.25">
      <c r="A3851" t="s">
        <v>14801</v>
      </c>
      <c r="B3851">
        <v>1</v>
      </c>
      <c r="C3851" t="s">
        <v>78</v>
      </c>
      <c r="D3851" t="s">
        <v>103</v>
      </c>
      <c r="E3851" t="s">
        <v>14802</v>
      </c>
      <c r="F3851" t="s">
        <v>296</v>
      </c>
      <c r="G3851" t="s">
        <v>71</v>
      </c>
      <c r="H3851" t="s">
        <v>136</v>
      </c>
      <c r="I3851" t="s">
        <v>22</v>
      </c>
      <c r="J3851" t="s">
        <v>221</v>
      </c>
      <c r="K3851" t="s">
        <v>14803</v>
      </c>
      <c r="L3851" t="s">
        <v>14804</v>
      </c>
      <c r="M3851">
        <v>3.7394444440000001</v>
      </c>
      <c r="N3851">
        <v>0</v>
      </c>
      <c r="O3851">
        <v>0</v>
      </c>
      <c r="P3851">
        <v>0</v>
      </c>
      <c r="Q3851">
        <v>223</v>
      </c>
      <c r="R3851">
        <v>0</v>
      </c>
      <c r="S3851">
        <v>0</v>
      </c>
      <c r="T3851">
        <v>0</v>
      </c>
      <c r="U3851">
        <v>833.89611100000002</v>
      </c>
    </row>
    <row r="3852" spans="1:21" x14ac:dyDescent="0.25">
      <c r="A3852" t="s">
        <v>14805</v>
      </c>
      <c r="B3852">
        <v>1</v>
      </c>
      <c r="C3852" t="s">
        <v>79</v>
      </c>
      <c r="D3852" t="s">
        <v>114</v>
      </c>
      <c r="E3852" t="s">
        <v>14806</v>
      </c>
      <c r="F3852" t="s">
        <v>780</v>
      </c>
      <c r="G3852" t="s">
        <v>71</v>
      </c>
      <c r="H3852" t="s">
        <v>136</v>
      </c>
      <c r="I3852" t="s">
        <v>22</v>
      </c>
      <c r="J3852" t="s">
        <v>131</v>
      </c>
      <c r="K3852" t="s">
        <v>14807</v>
      </c>
      <c r="L3852" t="s">
        <v>14808</v>
      </c>
      <c r="M3852">
        <v>0.87749999999999995</v>
      </c>
      <c r="N3852">
        <v>0</v>
      </c>
      <c r="O3852">
        <v>15</v>
      </c>
      <c r="P3852">
        <v>0</v>
      </c>
      <c r="Q3852">
        <v>0</v>
      </c>
      <c r="R3852">
        <v>0</v>
      </c>
      <c r="S3852">
        <v>13.1625</v>
      </c>
      <c r="T3852">
        <v>0</v>
      </c>
      <c r="U3852">
        <v>0</v>
      </c>
    </row>
    <row r="3853" spans="1:21" x14ac:dyDescent="0.25">
      <c r="A3853" t="s">
        <v>14809</v>
      </c>
      <c r="B3853">
        <v>1</v>
      </c>
      <c r="C3853" t="s">
        <v>78</v>
      </c>
      <c r="D3853" t="s">
        <v>85</v>
      </c>
      <c r="E3853" t="s">
        <v>14810</v>
      </c>
      <c r="F3853" t="s">
        <v>252</v>
      </c>
      <c r="G3853" t="s">
        <v>72</v>
      </c>
      <c r="H3853" t="s">
        <v>136</v>
      </c>
      <c r="I3853" t="s">
        <v>22</v>
      </c>
      <c r="J3853" t="s">
        <v>131</v>
      </c>
      <c r="K3853" t="s">
        <v>14811</v>
      </c>
      <c r="L3853" t="s">
        <v>14812</v>
      </c>
      <c r="M3853">
        <v>0.21611111099999999</v>
      </c>
      <c r="N3853">
        <v>38</v>
      </c>
      <c r="O3853">
        <v>13010</v>
      </c>
      <c r="P3853">
        <v>7</v>
      </c>
      <c r="Q3853">
        <v>263</v>
      </c>
      <c r="R3853">
        <v>8.2122220000000006</v>
      </c>
      <c r="S3853">
        <v>2811.6055540000002</v>
      </c>
      <c r="T3853">
        <v>1.512778</v>
      </c>
      <c r="U3853">
        <v>56.837221999999997</v>
      </c>
    </row>
    <row r="3854" spans="1:21" x14ac:dyDescent="0.25">
      <c r="A3854" t="s">
        <v>14813</v>
      </c>
      <c r="B3854">
        <v>1</v>
      </c>
      <c r="C3854" t="s">
        <v>78</v>
      </c>
      <c r="D3854" t="s">
        <v>95</v>
      </c>
      <c r="E3854" t="s">
        <v>14814</v>
      </c>
      <c r="F3854" t="s">
        <v>231</v>
      </c>
      <c r="G3854" t="s">
        <v>71</v>
      </c>
      <c r="H3854" t="s">
        <v>136</v>
      </c>
      <c r="I3854" t="s">
        <v>22</v>
      </c>
      <c r="J3854" t="s">
        <v>131</v>
      </c>
      <c r="K3854" t="s">
        <v>14815</v>
      </c>
      <c r="L3854" t="s">
        <v>14816</v>
      </c>
      <c r="M3854">
        <v>1.3977777769999999</v>
      </c>
      <c r="N3854">
        <v>0</v>
      </c>
      <c r="O3854">
        <v>0</v>
      </c>
      <c r="P3854">
        <v>0</v>
      </c>
      <c r="Q3854">
        <v>1</v>
      </c>
      <c r="R3854">
        <v>0</v>
      </c>
      <c r="S3854">
        <v>0</v>
      </c>
      <c r="T3854">
        <v>0</v>
      </c>
      <c r="U3854">
        <v>1.397778</v>
      </c>
    </row>
    <row r="3855" spans="1:21" x14ac:dyDescent="0.25">
      <c r="A3855" t="s">
        <v>14817</v>
      </c>
      <c r="B3855">
        <v>1</v>
      </c>
      <c r="C3855" t="s">
        <v>78</v>
      </c>
      <c r="D3855" t="s">
        <v>86</v>
      </c>
      <c r="E3855" t="s">
        <v>14818</v>
      </c>
      <c r="F3855" t="s">
        <v>313</v>
      </c>
      <c r="G3855" t="s">
        <v>71</v>
      </c>
      <c r="H3855" t="s">
        <v>136</v>
      </c>
      <c r="I3855" t="s">
        <v>22</v>
      </c>
      <c r="J3855" t="s">
        <v>131</v>
      </c>
      <c r="K3855" t="s">
        <v>14819</v>
      </c>
      <c r="L3855" t="s">
        <v>14820</v>
      </c>
      <c r="M3855">
        <v>2.821666666</v>
      </c>
      <c r="N3855">
        <v>0</v>
      </c>
      <c r="O3855">
        <v>577</v>
      </c>
      <c r="P3855">
        <v>0</v>
      </c>
      <c r="Q3855">
        <v>0</v>
      </c>
      <c r="R3855">
        <v>0</v>
      </c>
      <c r="S3855">
        <v>1628.101666</v>
      </c>
      <c r="T3855">
        <v>0</v>
      </c>
      <c r="U3855">
        <v>0</v>
      </c>
    </row>
    <row r="3856" spans="1:21" x14ac:dyDescent="0.25">
      <c r="A3856" t="s">
        <v>14821</v>
      </c>
      <c r="B3856">
        <v>1</v>
      </c>
      <c r="C3856" t="s">
        <v>78</v>
      </c>
      <c r="D3856" t="s">
        <v>95</v>
      </c>
      <c r="E3856" t="s">
        <v>14822</v>
      </c>
      <c r="F3856" t="s">
        <v>226</v>
      </c>
      <c r="G3856" t="s">
        <v>72</v>
      </c>
      <c r="H3856" t="s">
        <v>136</v>
      </c>
      <c r="I3856" t="s">
        <v>22</v>
      </c>
      <c r="J3856" t="s">
        <v>131</v>
      </c>
      <c r="K3856" t="s">
        <v>14823</v>
      </c>
      <c r="L3856" t="s">
        <v>14824</v>
      </c>
      <c r="M3856">
        <v>0.52525638799999996</v>
      </c>
      <c r="N3856">
        <v>0</v>
      </c>
      <c r="O3856">
        <v>0</v>
      </c>
      <c r="P3856">
        <v>0</v>
      </c>
      <c r="Q3856">
        <v>173</v>
      </c>
      <c r="R3856">
        <v>0</v>
      </c>
      <c r="S3856">
        <v>0</v>
      </c>
      <c r="T3856">
        <v>0</v>
      </c>
      <c r="U3856">
        <v>90.869354999999999</v>
      </c>
    </row>
    <row r="3857" spans="1:21" x14ac:dyDescent="0.25">
      <c r="A3857" t="s">
        <v>14825</v>
      </c>
      <c r="B3857">
        <v>1</v>
      </c>
      <c r="C3857" t="s">
        <v>78</v>
      </c>
      <c r="D3857" t="s">
        <v>95</v>
      </c>
      <c r="E3857" t="s">
        <v>14826</v>
      </c>
      <c r="F3857" t="s">
        <v>921</v>
      </c>
      <c r="G3857" t="s">
        <v>71</v>
      </c>
      <c r="H3857" t="s">
        <v>136</v>
      </c>
      <c r="I3857" t="s">
        <v>22</v>
      </c>
      <c r="J3857" t="s">
        <v>131</v>
      </c>
      <c r="K3857" t="s">
        <v>14827</v>
      </c>
      <c r="L3857" t="s">
        <v>14828</v>
      </c>
      <c r="M3857">
        <v>1.163611111</v>
      </c>
      <c r="N3857">
        <v>0</v>
      </c>
      <c r="O3857">
        <v>0</v>
      </c>
      <c r="P3857">
        <v>0</v>
      </c>
      <c r="Q3857">
        <v>58</v>
      </c>
      <c r="R3857">
        <v>0</v>
      </c>
      <c r="S3857">
        <v>0</v>
      </c>
      <c r="T3857">
        <v>0</v>
      </c>
      <c r="U3857">
        <v>67.489444000000006</v>
      </c>
    </row>
    <row r="3858" spans="1:21" x14ac:dyDescent="0.25">
      <c r="A3858" t="s">
        <v>14829</v>
      </c>
      <c r="B3858">
        <v>1</v>
      </c>
      <c r="C3858" t="s">
        <v>78</v>
      </c>
      <c r="D3858" t="s">
        <v>95</v>
      </c>
      <c r="E3858" t="s">
        <v>14830</v>
      </c>
      <c r="F3858" t="s">
        <v>166</v>
      </c>
      <c r="G3858" t="s">
        <v>72</v>
      </c>
      <c r="H3858" t="s">
        <v>136</v>
      </c>
      <c r="I3858" t="s">
        <v>22</v>
      </c>
      <c r="J3858" t="s">
        <v>131</v>
      </c>
      <c r="K3858" t="s">
        <v>14831</v>
      </c>
      <c r="L3858" t="s">
        <v>14832</v>
      </c>
      <c r="M3858">
        <v>1.2175</v>
      </c>
      <c r="N3858">
        <v>2</v>
      </c>
      <c r="O3858">
        <v>133</v>
      </c>
      <c r="P3858">
        <v>43</v>
      </c>
      <c r="Q3858">
        <v>1346</v>
      </c>
      <c r="R3858">
        <v>2.4350000000000001</v>
      </c>
      <c r="S3858">
        <v>161.92750000000001</v>
      </c>
      <c r="T3858">
        <v>52.352499999999999</v>
      </c>
      <c r="U3858">
        <v>1638.7550000000001</v>
      </c>
    </row>
    <row r="3859" spans="1:21" x14ac:dyDescent="0.25">
      <c r="A3859" t="s">
        <v>14833</v>
      </c>
      <c r="B3859">
        <v>1</v>
      </c>
      <c r="C3859" t="s">
        <v>78</v>
      </c>
      <c r="D3859" t="s">
        <v>95</v>
      </c>
      <c r="E3859" t="s">
        <v>14775</v>
      </c>
      <c r="F3859" t="s">
        <v>247</v>
      </c>
      <c r="G3859" t="s">
        <v>71</v>
      </c>
      <c r="H3859" t="s">
        <v>136</v>
      </c>
      <c r="I3859" t="s">
        <v>22</v>
      </c>
      <c r="J3859" t="s">
        <v>221</v>
      </c>
      <c r="K3859" t="s">
        <v>14834</v>
      </c>
      <c r="L3859" t="s">
        <v>14835</v>
      </c>
      <c r="M3859">
        <v>2.8227777770000002</v>
      </c>
      <c r="N3859">
        <v>0</v>
      </c>
      <c r="O3859">
        <v>0</v>
      </c>
      <c r="P3859">
        <v>0</v>
      </c>
      <c r="Q3859">
        <v>20</v>
      </c>
      <c r="R3859">
        <v>0</v>
      </c>
      <c r="S3859">
        <v>0</v>
      </c>
      <c r="T3859">
        <v>0</v>
      </c>
      <c r="U3859">
        <v>56.455556000000001</v>
      </c>
    </row>
    <row r="3860" spans="1:21" x14ac:dyDescent="0.25">
      <c r="A3860" t="s">
        <v>14836</v>
      </c>
      <c r="B3860">
        <v>1</v>
      </c>
      <c r="C3860" t="s">
        <v>78</v>
      </c>
      <c r="D3860" t="s">
        <v>86</v>
      </c>
      <c r="E3860" t="s">
        <v>14837</v>
      </c>
      <c r="F3860" t="s">
        <v>362</v>
      </c>
      <c r="G3860" t="s">
        <v>71</v>
      </c>
      <c r="H3860" t="s">
        <v>136</v>
      </c>
      <c r="I3860" t="s">
        <v>22</v>
      </c>
      <c r="J3860" t="s">
        <v>131</v>
      </c>
      <c r="K3860" t="s">
        <v>14838</v>
      </c>
      <c r="L3860" t="s">
        <v>14839</v>
      </c>
      <c r="M3860">
        <v>0.36472222199999998</v>
      </c>
      <c r="N3860">
        <v>0</v>
      </c>
      <c r="O3860">
        <v>64</v>
      </c>
      <c r="P3860">
        <v>0</v>
      </c>
      <c r="Q3860">
        <v>0</v>
      </c>
      <c r="R3860">
        <v>0</v>
      </c>
      <c r="S3860">
        <v>23.342222</v>
      </c>
      <c r="T3860">
        <v>0</v>
      </c>
      <c r="U3860">
        <v>0</v>
      </c>
    </row>
    <row r="3861" spans="1:21" x14ac:dyDescent="0.25">
      <c r="A3861" t="s">
        <v>14840</v>
      </c>
      <c r="B3861">
        <v>1</v>
      </c>
      <c r="C3861" t="s">
        <v>78</v>
      </c>
      <c r="D3861" t="s">
        <v>80</v>
      </c>
      <c r="E3861" t="s">
        <v>14841</v>
      </c>
      <c r="F3861" t="s">
        <v>226</v>
      </c>
      <c r="G3861" t="s">
        <v>72</v>
      </c>
      <c r="H3861" t="s">
        <v>136</v>
      </c>
      <c r="I3861" t="s">
        <v>22</v>
      </c>
      <c r="J3861" t="s">
        <v>131</v>
      </c>
      <c r="K3861" t="s">
        <v>14842</v>
      </c>
      <c r="L3861" t="s">
        <v>14843</v>
      </c>
      <c r="M3861">
        <v>5.8961111109999997</v>
      </c>
      <c r="N3861">
        <v>0</v>
      </c>
      <c r="O3861">
        <v>282</v>
      </c>
      <c r="P3861">
        <v>0</v>
      </c>
      <c r="Q3861">
        <v>0</v>
      </c>
      <c r="R3861">
        <v>0</v>
      </c>
      <c r="S3861">
        <v>1662.7033329999999</v>
      </c>
      <c r="T3861">
        <v>0</v>
      </c>
      <c r="U3861">
        <v>0</v>
      </c>
    </row>
    <row r="3862" spans="1:21" x14ac:dyDescent="0.25">
      <c r="A3862" t="s">
        <v>14844</v>
      </c>
      <c r="B3862">
        <v>1</v>
      </c>
      <c r="C3862" t="s">
        <v>78</v>
      </c>
      <c r="D3862" t="s">
        <v>81</v>
      </c>
      <c r="E3862" t="s">
        <v>14845</v>
      </c>
      <c r="F3862" t="s">
        <v>231</v>
      </c>
      <c r="G3862" t="s">
        <v>71</v>
      </c>
      <c r="H3862" t="s">
        <v>136</v>
      </c>
      <c r="I3862" t="s">
        <v>22</v>
      </c>
      <c r="J3862" t="s">
        <v>131</v>
      </c>
      <c r="K3862" t="s">
        <v>14846</v>
      </c>
      <c r="L3862" t="s">
        <v>14847</v>
      </c>
      <c r="M3862">
        <v>4.1130555549999999</v>
      </c>
      <c r="N3862">
        <v>0</v>
      </c>
      <c r="O3862">
        <v>8</v>
      </c>
      <c r="P3862">
        <v>0</v>
      </c>
      <c r="Q3862">
        <v>0</v>
      </c>
      <c r="R3862">
        <v>0</v>
      </c>
      <c r="S3862">
        <v>32.904443999999998</v>
      </c>
      <c r="T3862">
        <v>0</v>
      </c>
      <c r="U3862">
        <v>0</v>
      </c>
    </row>
    <row r="3863" spans="1:21" x14ac:dyDescent="0.25">
      <c r="A3863" t="s">
        <v>14848</v>
      </c>
      <c r="B3863">
        <v>1</v>
      </c>
      <c r="C3863" t="s">
        <v>78</v>
      </c>
      <c r="D3863" t="s">
        <v>86</v>
      </c>
      <c r="E3863" t="s">
        <v>14849</v>
      </c>
      <c r="F3863" t="s">
        <v>4127</v>
      </c>
      <c r="G3863" t="s">
        <v>71</v>
      </c>
      <c r="H3863" t="s">
        <v>136</v>
      </c>
      <c r="I3863" t="s">
        <v>22</v>
      </c>
      <c r="J3863" t="s">
        <v>131</v>
      </c>
      <c r="K3863" t="s">
        <v>14850</v>
      </c>
      <c r="L3863" t="s">
        <v>14851</v>
      </c>
      <c r="M3863">
        <v>3.2597222220000002</v>
      </c>
      <c r="N3863">
        <v>0</v>
      </c>
      <c r="O3863">
        <v>43</v>
      </c>
      <c r="P3863">
        <v>0</v>
      </c>
      <c r="Q3863">
        <v>0</v>
      </c>
      <c r="R3863">
        <v>0</v>
      </c>
      <c r="S3863">
        <v>140.16805600000001</v>
      </c>
      <c r="T3863">
        <v>0</v>
      </c>
      <c r="U3863">
        <v>0</v>
      </c>
    </row>
    <row r="3864" spans="1:21" x14ac:dyDescent="0.25">
      <c r="A3864" t="s">
        <v>14852</v>
      </c>
      <c r="B3864">
        <v>1</v>
      </c>
      <c r="C3864" t="s">
        <v>78</v>
      </c>
      <c r="D3864" t="s">
        <v>94</v>
      </c>
      <c r="E3864" t="s">
        <v>14392</v>
      </c>
      <c r="F3864" t="s">
        <v>231</v>
      </c>
      <c r="G3864" t="s">
        <v>71</v>
      </c>
      <c r="H3864" t="s">
        <v>136</v>
      </c>
      <c r="I3864" t="s">
        <v>22</v>
      </c>
      <c r="J3864" t="s">
        <v>131</v>
      </c>
      <c r="K3864" t="s">
        <v>14853</v>
      </c>
      <c r="L3864" t="s">
        <v>14854</v>
      </c>
      <c r="M3864">
        <v>5.9702777769999997</v>
      </c>
      <c r="N3864">
        <v>0</v>
      </c>
      <c r="O3864">
        <v>1</v>
      </c>
      <c r="P3864">
        <v>0</v>
      </c>
      <c r="Q3864">
        <v>0</v>
      </c>
      <c r="R3864">
        <v>0</v>
      </c>
      <c r="S3864">
        <v>5.9702780000000004</v>
      </c>
      <c r="T3864">
        <v>0</v>
      </c>
      <c r="U3864">
        <v>0</v>
      </c>
    </row>
    <row r="3865" spans="1:21" x14ac:dyDescent="0.25">
      <c r="A3865" t="s">
        <v>14855</v>
      </c>
      <c r="B3865">
        <v>1</v>
      </c>
      <c r="C3865" t="s">
        <v>78</v>
      </c>
      <c r="D3865" t="s">
        <v>103</v>
      </c>
      <c r="E3865" t="s">
        <v>14856</v>
      </c>
      <c r="F3865" t="s">
        <v>780</v>
      </c>
      <c r="G3865" t="s">
        <v>71</v>
      </c>
      <c r="H3865" t="s">
        <v>136</v>
      </c>
      <c r="I3865" t="s">
        <v>22</v>
      </c>
      <c r="J3865" t="s">
        <v>131</v>
      </c>
      <c r="K3865" t="s">
        <v>14857</v>
      </c>
      <c r="L3865" t="s">
        <v>14858</v>
      </c>
      <c r="M3865">
        <v>0.84638888800000001</v>
      </c>
      <c r="N3865">
        <v>0</v>
      </c>
      <c r="O3865">
        <v>0</v>
      </c>
      <c r="P3865">
        <v>0</v>
      </c>
      <c r="Q3865">
        <v>71</v>
      </c>
      <c r="R3865">
        <v>0</v>
      </c>
      <c r="S3865">
        <v>0</v>
      </c>
      <c r="T3865">
        <v>0</v>
      </c>
      <c r="U3865">
        <v>60.093611000000003</v>
      </c>
    </row>
    <row r="3866" spans="1:21" x14ac:dyDescent="0.25">
      <c r="A3866" t="s">
        <v>14859</v>
      </c>
      <c r="B3866">
        <v>1</v>
      </c>
      <c r="C3866" t="s">
        <v>78</v>
      </c>
      <c r="D3866" t="s">
        <v>95</v>
      </c>
      <c r="E3866" t="s">
        <v>14860</v>
      </c>
      <c r="F3866" t="s">
        <v>231</v>
      </c>
      <c r="G3866" t="s">
        <v>71</v>
      </c>
      <c r="H3866" t="s">
        <v>136</v>
      </c>
      <c r="I3866" t="s">
        <v>22</v>
      </c>
      <c r="J3866" t="s">
        <v>131</v>
      </c>
      <c r="K3866" t="s">
        <v>14861</v>
      </c>
      <c r="L3866" t="s">
        <v>14862</v>
      </c>
      <c r="M3866">
        <v>1.734444444</v>
      </c>
      <c r="N3866">
        <v>0</v>
      </c>
      <c r="O3866">
        <v>1</v>
      </c>
      <c r="P3866">
        <v>0</v>
      </c>
      <c r="Q3866">
        <v>0</v>
      </c>
      <c r="R3866">
        <v>0</v>
      </c>
      <c r="S3866">
        <v>1.7344440000000001</v>
      </c>
      <c r="T3866">
        <v>0</v>
      </c>
      <c r="U3866">
        <v>0</v>
      </c>
    </row>
    <row r="3867" spans="1:21" x14ac:dyDescent="0.25">
      <c r="A3867" t="s">
        <v>14863</v>
      </c>
      <c r="B3867">
        <v>1</v>
      </c>
      <c r="C3867" t="s">
        <v>78</v>
      </c>
      <c r="D3867" t="s">
        <v>94</v>
      </c>
      <c r="E3867" t="s">
        <v>14864</v>
      </c>
      <c r="F3867" t="s">
        <v>313</v>
      </c>
      <c r="G3867" t="s">
        <v>71</v>
      </c>
      <c r="H3867" t="s">
        <v>136</v>
      </c>
      <c r="I3867" t="s">
        <v>22</v>
      </c>
      <c r="J3867" t="s">
        <v>131</v>
      </c>
      <c r="K3867" t="s">
        <v>14865</v>
      </c>
      <c r="L3867" t="s">
        <v>14866</v>
      </c>
      <c r="M3867">
        <v>8.0208333330000006</v>
      </c>
      <c r="N3867">
        <v>0</v>
      </c>
      <c r="O3867">
        <v>30</v>
      </c>
      <c r="P3867">
        <v>0</v>
      </c>
      <c r="Q3867">
        <v>0</v>
      </c>
      <c r="R3867">
        <v>0</v>
      </c>
      <c r="S3867">
        <v>240.625</v>
      </c>
      <c r="T3867">
        <v>0</v>
      </c>
      <c r="U3867">
        <v>0</v>
      </c>
    </row>
    <row r="3868" spans="1:21" x14ac:dyDescent="0.25">
      <c r="A3868" t="s">
        <v>14867</v>
      </c>
      <c r="B3868">
        <v>1</v>
      </c>
      <c r="C3868" t="s">
        <v>78</v>
      </c>
      <c r="D3868" t="s">
        <v>97</v>
      </c>
      <c r="E3868" t="s">
        <v>14868</v>
      </c>
      <c r="F3868" t="s">
        <v>231</v>
      </c>
      <c r="G3868" t="s">
        <v>71</v>
      </c>
      <c r="H3868" t="s">
        <v>136</v>
      </c>
      <c r="I3868" t="s">
        <v>22</v>
      </c>
      <c r="J3868" t="s">
        <v>131</v>
      </c>
      <c r="K3868" t="s">
        <v>14869</v>
      </c>
      <c r="L3868" t="s">
        <v>14870</v>
      </c>
      <c r="M3868">
        <v>3.7680555550000001</v>
      </c>
      <c r="N3868">
        <v>0</v>
      </c>
      <c r="O3868">
        <v>0</v>
      </c>
      <c r="P3868">
        <v>0</v>
      </c>
      <c r="Q3868">
        <v>1</v>
      </c>
      <c r="R3868">
        <v>0</v>
      </c>
      <c r="S3868">
        <v>0</v>
      </c>
      <c r="T3868">
        <v>0</v>
      </c>
      <c r="U3868">
        <v>3.7680560000000001</v>
      </c>
    </row>
    <row r="3869" spans="1:21" x14ac:dyDescent="0.25">
      <c r="A3869" t="s">
        <v>14871</v>
      </c>
      <c r="B3869">
        <v>1</v>
      </c>
      <c r="C3869" t="s">
        <v>78</v>
      </c>
      <c r="D3869" t="s">
        <v>103</v>
      </c>
      <c r="E3869" t="s">
        <v>14872</v>
      </c>
      <c r="F3869" t="s">
        <v>847</v>
      </c>
      <c r="G3869" t="s">
        <v>71</v>
      </c>
      <c r="H3869" t="s">
        <v>136</v>
      </c>
      <c r="I3869" t="s">
        <v>22</v>
      </c>
      <c r="J3869" t="s">
        <v>131</v>
      </c>
      <c r="K3869" t="s">
        <v>14873</v>
      </c>
      <c r="L3869" t="s">
        <v>14874</v>
      </c>
      <c r="M3869">
        <v>2.795833333</v>
      </c>
      <c r="N3869">
        <v>0</v>
      </c>
      <c r="O3869">
        <v>0</v>
      </c>
      <c r="P3869">
        <v>0</v>
      </c>
      <c r="Q3869">
        <v>1</v>
      </c>
      <c r="R3869">
        <v>0</v>
      </c>
      <c r="S3869">
        <v>0</v>
      </c>
      <c r="T3869">
        <v>0</v>
      </c>
      <c r="U3869">
        <v>2.795833</v>
      </c>
    </row>
    <row r="3870" spans="1:21" x14ac:dyDescent="0.25">
      <c r="A3870" t="s">
        <v>14875</v>
      </c>
      <c r="B3870">
        <v>1</v>
      </c>
      <c r="C3870" t="s">
        <v>78</v>
      </c>
      <c r="D3870" t="s">
        <v>80</v>
      </c>
      <c r="E3870" t="s">
        <v>14876</v>
      </c>
      <c r="F3870" t="s">
        <v>231</v>
      </c>
      <c r="G3870" t="s">
        <v>71</v>
      </c>
      <c r="H3870" t="s">
        <v>136</v>
      </c>
      <c r="I3870" t="s">
        <v>22</v>
      </c>
      <c r="J3870" t="s">
        <v>131</v>
      </c>
      <c r="K3870" t="s">
        <v>14877</v>
      </c>
      <c r="L3870" t="s">
        <v>14878</v>
      </c>
      <c r="M3870">
        <v>2.048611111</v>
      </c>
      <c r="N3870">
        <v>0</v>
      </c>
      <c r="O3870">
        <v>2</v>
      </c>
      <c r="P3870">
        <v>0</v>
      </c>
      <c r="Q3870">
        <v>0</v>
      </c>
      <c r="R3870">
        <v>0</v>
      </c>
      <c r="S3870">
        <v>4.0972220000000004</v>
      </c>
      <c r="T3870">
        <v>0</v>
      </c>
      <c r="U3870">
        <v>0</v>
      </c>
    </row>
    <row r="3871" spans="1:21" x14ac:dyDescent="0.25">
      <c r="A3871" t="s">
        <v>14879</v>
      </c>
      <c r="B3871">
        <v>1</v>
      </c>
      <c r="C3871" t="s">
        <v>78</v>
      </c>
      <c r="D3871" t="s">
        <v>85</v>
      </c>
      <c r="E3871" t="s">
        <v>14880</v>
      </c>
      <c r="F3871" t="s">
        <v>785</v>
      </c>
      <c r="G3871" t="s">
        <v>71</v>
      </c>
      <c r="H3871" t="s">
        <v>136</v>
      </c>
      <c r="I3871" t="s">
        <v>22</v>
      </c>
      <c r="J3871" t="s">
        <v>131</v>
      </c>
      <c r="K3871" t="s">
        <v>14881</v>
      </c>
      <c r="L3871" t="s">
        <v>14882</v>
      </c>
      <c r="M3871">
        <v>2.1611111109999999</v>
      </c>
      <c r="N3871">
        <v>0</v>
      </c>
      <c r="O3871">
        <v>72</v>
      </c>
      <c r="P3871">
        <v>0</v>
      </c>
      <c r="Q3871">
        <v>0</v>
      </c>
      <c r="R3871">
        <v>0</v>
      </c>
      <c r="S3871">
        <v>155.6</v>
      </c>
      <c r="T3871">
        <v>0</v>
      </c>
      <c r="U3871">
        <v>0</v>
      </c>
    </row>
    <row r="3872" spans="1:21" x14ac:dyDescent="0.25">
      <c r="A3872" t="s">
        <v>14883</v>
      </c>
      <c r="B3872">
        <v>1</v>
      </c>
      <c r="C3872" t="s">
        <v>78</v>
      </c>
      <c r="D3872" t="s">
        <v>85</v>
      </c>
      <c r="E3872" t="s">
        <v>14884</v>
      </c>
      <c r="F3872" t="s">
        <v>8054</v>
      </c>
      <c r="G3872" t="s">
        <v>71</v>
      </c>
      <c r="H3872" t="s">
        <v>136</v>
      </c>
      <c r="I3872" t="s">
        <v>22</v>
      </c>
      <c r="J3872" t="s">
        <v>131</v>
      </c>
      <c r="K3872" t="s">
        <v>14885</v>
      </c>
      <c r="L3872" t="s">
        <v>14886</v>
      </c>
      <c r="M3872">
        <v>0.64416666600000005</v>
      </c>
      <c r="N3872">
        <v>0</v>
      </c>
      <c r="O3872">
        <v>78</v>
      </c>
      <c r="P3872">
        <v>0</v>
      </c>
      <c r="Q3872">
        <v>0</v>
      </c>
      <c r="R3872">
        <v>0</v>
      </c>
      <c r="S3872">
        <v>50.244999999999997</v>
      </c>
      <c r="T3872">
        <v>0</v>
      </c>
      <c r="U3872">
        <v>0</v>
      </c>
    </row>
    <row r="3873" spans="1:21" x14ac:dyDescent="0.25">
      <c r="A3873" t="s">
        <v>14887</v>
      </c>
      <c r="B3873">
        <v>1</v>
      </c>
      <c r="C3873" t="s">
        <v>78</v>
      </c>
      <c r="D3873" t="s">
        <v>86</v>
      </c>
      <c r="E3873" t="s">
        <v>14888</v>
      </c>
      <c r="F3873" t="s">
        <v>921</v>
      </c>
      <c r="G3873" t="s">
        <v>71</v>
      </c>
      <c r="H3873" t="s">
        <v>136</v>
      </c>
      <c r="I3873" t="s">
        <v>22</v>
      </c>
      <c r="J3873" t="s">
        <v>131</v>
      </c>
      <c r="K3873" t="s">
        <v>14889</v>
      </c>
      <c r="L3873" t="s">
        <v>14890</v>
      </c>
      <c r="M3873">
        <v>0.76472222199999995</v>
      </c>
      <c r="N3873">
        <v>0</v>
      </c>
      <c r="O3873">
        <v>36</v>
      </c>
      <c r="P3873">
        <v>0</v>
      </c>
      <c r="Q3873">
        <v>0</v>
      </c>
      <c r="R3873">
        <v>0</v>
      </c>
      <c r="S3873">
        <v>27.53</v>
      </c>
      <c r="T3873">
        <v>0</v>
      </c>
      <c r="U3873">
        <v>0</v>
      </c>
    </row>
    <row r="3874" spans="1:21" x14ac:dyDescent="0.25">
      <c r="A3874" t="s">
        <v>14891</v>
      </c>
      <c r="B3874">
        <v>1</v>
      </c>
      <c r="C3874" t="s">
        <v>78</v>
      </c>
      <c r="D3874" t="s">
        <v>86</v>
      </c>
      <c r="E3874" t="s">
        <v>14888</v>
      </c>
      <c r="F3874" t="s">
        <v>247</v>
      </c>
      <c r="G3874" t="s">
        <v>71</v>
      </c>
      <c r="H3874" t="s">
        <v>136</v>
      </c>
      <c r="I3874" t="s">
        <v>22</v>
      </c>
      <c r="J3874" t="s">
        <v>221</v>
      </c>
      <c r="K3874" t="s">
        <v>14892</v>
      </c>
      <c r="L3874" t="s">
        <v>14893</v>
      </c>
      <c r="M3874">
        <v>1.795555555</v>
      </c>
      <c r="N3874">
        <v>0</v>
      </c>
      <c r="O3874">
        <v>36</v>
      </c>
      <c r="P3874">
        <v>0</v>
      </c>
      <c r="Q3874">
        <v>0</v>
      </c>
      <c r="R3874">
        <v>0</v>
      </c>
      <c r="S3874">
        <v>64.64</v>
      </c>
      <c r="T3874">
        <v>0</v>
      </c>
      <c r="U3874">
        <v>0</v>
      </c>
    </row>
    <row r="3875" spans="1:21" x14ac:dyDescent="0.25">
      <c r="A3875" t="s">
        <v>14894</v>
      </c>
      <c r="B3875">
        <v>1</v>
      </c>
      <c r="C3875" t="s">
        <v>78</v>
      </c>
      <c r="D3875" t="s">
        <v>80</v>
      </c>
      <c r="E3875" t="s">
        <v>14895</v>
      </c>
      <c r="F3875" t="s">
        <v>362</v>
      </c>
      <c r="G3875" t="s">
        <v>71</v>
      </c>
      <c r="H3875" t="s">
        <v>136</v>
      </c>
      <c r="I3875" t="s">
        <v>22</v>
      </c>
      <c r="J3875" t="s">
        <v>131</v>
      </c>
      <c r="K3875" t="s">
        <v>14896</v>
      </c>
      <c r="L3875" t="s">
        <v>14897</v>
      </c>
      <c r="M3875">
        <v>0.56083333300000004</v>
      </c>
      <c r="N3875">
        <v>0</v>
      </c>
      <c r="O3875">
        <v>282</v>
      </c>
      <c r="P3875">
        <v>0</v>
      </c>
      <c r="Q3875">
        <v>0</v>
      </c>
      <c r="R3875">
        <v>0</v>
      </c>
      <c r="S3875">
        <v>158.155</v>
      </c>
      <c r="T3875">
        <v>0</v>
      </c>
      <c r="U3875">
        <v>0</v>
      </c>
    </row>
    <row r="3876" spans="1:21" x14ac:dyDescent="0.25">
      <c r="A3876" t="s">
        <v>14898</v>
      </c>
      <c r="B3876">
        <v>1</v>
      </c>
      <c r="C3876" t="s">
        <v>78</v>
      </c>
      <c r="D3876" t="s">
        <v>86</v>
      </c>
      <c r="E3876" t="s">
        <v>14899</v>
      </c>
      <c r="F3876" t="s">
        <v>231</v>
      </c>
      <c r="G3876" t="s">
        <v>71</v>
      </c>
      <c r="H3876" t="s">
        <v>136</v>
      </c>
      <c r="I3876" t="s">
        <v>22</v>
      </c>
      <c r="J3876" t="s">
        <v>131</v>
      </c>
      <c r="K3876" t="s">
        <v>14900</v>
      </c>
      <c r="L3876" t="s">
        <v>14901</v>
      </c>
      <c r="M3876">
        <v>0.93722222200000005</v>
      </c>
      <c r="N3876">
        <v>0</v>
      </c>
      <c r="O3876">
        <v>1</v>
      </c>
      <c r="P3876">
        <v>0</v>
      </c>
      <c r="Q3876">
        <v>0</v>
      </c>
      <c r="R3876">
        <v>0</v>
      </c>
      <c r="S3876">
        <v>0.937222</v>
      </c>
      <c r="T3876">
        <v>0</v>
      </c>
      <c r="U3876">
        <v>0</v>
      </c>
    </row>
    <row r="3877" spans="1:21" x14ac:dyDescent="0.25">
      <c r="A3877" t="s">
        <v>14902</v>
      </c>
      <c r="B3877">
        <v>1</v>
      </c>
      <c r="C3877" t="s">
        <v>78</v>
      </c>
      <c r="D3877" t="s">
        <v>86</v>
      </c>
      <c r="E3877" t="s">
        <v>14903</v>
      </c>
      <c r="F3877" t="s">
        <v>780</v>
      </c>
      <c r="G3877" t="s">
        <v>71</v>
      </c>
      <c r="H3877" t="s">
        <v>136</v>
      </c>
      <c r="I3877" t="s">
        <v>22</v>
      </c>
      <c r="J3877" t="s">
        <v>131</v>
      </c>
      <c r="K3877" t="s">
        <v>14904</v>
      </c>
      <c r="L3877" t="s">
        <v>14905</v>
      </c>
      <c r="M3877">
        <v>2.767222222</v>
      </c>
      <c r="N3877">
        <v>0</v>
      </c>
      <c r="O3877">
        <v>30</v>
      </c>
      <c r="P3877">
        <v>0</v>
      </c>
      <c r="Q3877">
        <v>0</v>
      </c>
      <c r="R3877">
        <v>0</v>
      </c>
      <c r="S3877">
        <v>83.016666999999998</v>
      </c>
      <c r="T3877">
        <v>0</v>
      </c>
      <c r="U3877">
        <v>0</v>
      </c>
    </row>
    <row r="3878" spans="1:21" x14ac:dyDescent="0.25">
      <c r="A3878" t="s">
        <v>14906</v>
      </c>
      <c r="B3878">
        <v>1</v>
      </c>
      <c r="C3878" t="s">
        <v>78</v>
      </c>
      <c r="D3878" t="s">
        <v>98</v>
      </c>
      <c r="E3878" t="s">
        <v>14907</v>
      </c>
      <c r="F3878" t="s">
        <v>231</v>
      </c>
      <c r="G3878" t="s">
        <v>71</v>
      </c>
      <c r="H3878" t="s">
        <v>136</v>
      </c>
      <c r="I3878" t="s">
        <v>22</v>
      </c>
      <c r="J3878" t="s">
        <v>131</v>
      </c>
      <c r="K3878" t="s">
        <v>14908</v>
      </c>
      <c r="L3878" t="s">
        <v>14909</v>
      </c>
      <c r="M3878">
        <v>1.274444444</v>
      </c>
      <c r="N3878">
        <v>0</v>
      </c>
      <c r="O3878">
        <v>2</v>
      </c>
      <c r="P3878">
        <v>0</v>
      </c>
      <c r="Q3878">
        <v>0</v>
      </c>
      <c r="R3878">
        <v>0</v>
      </c>
      <c r="S3878">
        <v>2.548889</v>
      </c>
      <c r="T3878">
        <v>0</v>
      </c>
      <c r="U3878">
        <v>0</v>
      </c>
    </row>
    <row r="3879" spans="1:21" x14ac:dyDescent="0.25">
      <c r="A3879" t="s">
        <v>14910</v>
      </c>
      <c r="B3879">
        <v>1</v>
      </c>
      <c r="C3879" t="s">
        <v>78</v>
      </c>
      <c r="D3879" t="s">
        <v>86</v>
      </c>
      <c r="E3879" t="s">
        <v>14911</v>
      </c>
      <c r="F3879" t="s">
        <v>892</v>
      </c>
      <c r="G3879" t="s">
        <v>71</v>
      </c>
      <c r="H3879" t="s">
        <v>136</v>
      </c>
      <c r="I3879" t="s">
        <v>22</v>
      </c>
      <c r="J3879" t="s">
        <v>131</v>
      </c>
      <c r="K3879" t="s">
        <v>14912</v>
      </c>
      <c r="L3879" t="s">
        <v>14913</v>
      </c>
      <c r="M3879">
        <v>3.5780555550000002</v>
      </c>
      <c r="N3879">
        <v>0</v>
      </c>
      <c r="O3879">
        <v>785</v>
      </c>
      <c r="P3879">
        <v>0</v>
      </c>
      <c r="Q3879">
        <v>1</v>
      </c>
      <c r="R3879">
        <v>0</v>
      </c>
      <c r="S3879">
        <v>2808.7736110000001</v>
      </c>
      <c r="T3879">
        <v>0</v>
      </c>
      <c r="U3879">
        <v>3.5780560000000001</v>
      </c>
    </row>
    <row r="3880" spans="1:21" x14ac:dyDescent="0.25">
      <c r="A3880" t="s">
        <v>14914</v>
      </c>
      <c r="B3880">
        <v>1</v>
      </c>
      <c r="C3880" t="s">
        <v>78</v>
      </c>
      <c r="D3880" t="s">
        <v>94</v>
      </c>
      <c r="E3880" t="s">
        <v>14915</v>
      </c>
      <c r="F3880" t="s">
        <v>892</v>
      </c>
      <c r="G3880" t="s">
        <v>71</v>
      </c>
      <c r="H3880" t="s">
        <v>136</v>
      </c>
      <c r="I3880" t="s">
        <v>22</v>
      </c>
      <c r="J3880" t="s">
        <v>131</v>
      </c>
      <c r="K3880" t="s">
        <v>14916</v>
      </c>
      <c r="L3880" t="s">
        <v>14917</v>
      </c>
      <c r="M3880">
        <v>9.9405555549999995</v>
      </c>
      <c r="N3880">
        <v>0</v>
      </c>
      <c r="O3880">
        <v>49</v>
      </c>
      <c r="P3880">
        <v>0</v>
      </c>
      <c r="Q3880">
        <v>0</v>
      </c>
      <c r="R3880">
        <v>0</v>
      </c>
      <c r="S3880">
        <v>487.087222</v>
      </c>
      <c r="T3880">
        <v>0</v>
      </c>
      <c r="U3880">
        <v>0</v>
      </c>
    </row>
    <row r="3881" spans="1:21" x14ac:dyDescent="0.25">
      <c r="A3881" t="s">
        <v>14918</v>
      </c>
      <c r="B3881">
        <v>1</v>
      </c>
      <c r="C3881" t="s">
        <v>79</v>
      </c>
      <c r="D3881" t="s">
        <v>112</v>
      </c>
      <c r="E3881" t="s">
        <v>14919</v>
      </c>
      <c r="F3881" t="s">
        <v>231</v>
      </c>
      <c r="G3881" t="s">
        <v>71</v>
      </c>
      <c r="H3881" t="s">
        <v>136</v>
      </c>
      <c r="I3881" t="s">
        <v>22</v>
      </c>
      <c r="J3881" t="s">
        <v>131</v>
      </c>
      <c r="K3881" t="s">
        <v>14920</v>
      </c>
      <c r="L3881" t="s">
        <v>14921</v>
      </c>
      <c r="M3881">
        <v>0.59750000000000003</v>
      </c>
      <c r="N3881">
        <v>0</v>
      </c>
      <c r="O3881">
        <v>1</v>
      </c>
      <c r="P3881">
        <v>0</v>
      </c>
      <c r="Q3881">
        <v>0</v>
      </c>
      <c r="R3881">
        <v>0</v>
      </c>
      <c r="S3881">
        <v>0.59750000000000003</v>
      </c>
      <c r="T3881">
        <v>0</v>
      </c>
      <c r="U3881">
        <v>0</v>
      </c>
    </row>
    <row r="3882" spans="1:21" x14ac:dyDescent="0.25">
      <c r="A3882" t="s">
        <v>14922</v>
      </c>
      <c r="B3882">
        <v>1</v>
      </c>
      <c r="C3882" t="s">
        <v>78</v>
      </c>
      <c r="D3882" t="s">
        <v>86</v>
      </c>
      <c r="E3882" t="s">
        <v>14923</v>
      </c>
      <c r="F3882" t="s">
        <v>313</v>
      </c>
      <c r="G3882" t="s">
        <v>71</v>
      </c>
      <c r="H3882" t="s">
        <v>136</v>
      </c>
      <c r="I3882" t="s">
        <v>22</v>
      </c>
      <c r="J3882" t="s">
        <v>131</v>
      </c>
      <c r="K3882" t="s">
        <v>14924</v>
      </c>
      <c r="L3882" t="s">
        <v>14925</v>
      </c>
      <c r="M3882">
        <v>4.0650000000000004</v>
      </c>
      <c r="N3882">
        <v>0</v>
      </c>
      <c r="O3882">
        <v>58</v>
      </c>
      <c r="P3882">
        <v>0</v>
      </c>
      <c r="Q3882">
        <v>0</v>
      </c>
      <c r="R3882">
        <v>0</v>
      </c>
      <c r="S3882">
        <v>235.77</v>
      </c>
      <c r="T3882">
        <v>0</v>
      </c>
      <c r="U3882">
        <v>0</v>
      </c>
    </row>
    <row r="3883" spans="1:21" x14ac:dyDescent="0.25">
      <c r="A3883" t="s">
        <v>14926</v>
      </c>
      <c r="B3883">
        <v>1</v>
      </c>
      <c r="C3883" t="s">
        <v>78</v>
      </c>
      <c r="D3883" t="s">
        <v>98</v>
      </c>
      <c r="E3883" t="s">
        <v>14927</v>
      </c>
      <c r="F3883" t="s">
        <v>892</v>
      </c>
      <c r="G3883" t="s">
        <v>71</v>
      </c>
      <c r="H3883" t="s">
        <v>136</v>
      </c>
      <c r="I3883" t="s">
        <v>22</v>
      </c>
      <c r="J3883" t="s">
        <v>131</v>
      </c>
      <c r="K3883" t="s">
        <v>14928</v>
      </c>
      <c r="L3883" t="s">
        <v>14929</v>
      </c>
      <c r="M3883">
        <v>0.269616666</v>
      </c>
      <c r="N3883">
        <v>0</v>
      </c>
      <c r="O3883">
        <v>177</v>
      </c>
      <c r="P3883">
        <v>0</v>
      </c>
      <c r="Q3883">
        <v>7</v>
      </c>
      <c r="R3883">
        <v>0</v>
      </c>
      <c r="S3883">
        <v>47.722149999999999</v>
      </c>
      <c r="T3883">
        <v>0</v>
      </c>
      <c r="U3883">
        <v>1.8873169999999999</v>
      </c>
    </row>
    <row r="3884" spans="1:21" x14ac:dyDescent="0.25">
      <c r="A3884" t="s">
        <v>14930</v>
      </c>
      <c r="B3884">
        <v>1</v>
      </c>
      <c r="C3884" t="s">
        <v>78</v>
      </c>
      <c r="D3884" t="s">
        <v>94</v>
      </c>
      <c r="E3884" t="s">
        <v>14931</v>
      </c>
      <c r="F3884" t="s">
        <v>934</v>
      </c>
      <c r="G3884" t="s">
        <v>71</v>
      </c>
      <c r="H3884" t="s">
        <v>136</v>
      </c>
      <c r="I3884" t="s">
        <v>22</v>
      </c>
      <c r="J3884" t="s">
        <v>131</v>
      </c>
      <c r="K3884" t="s">
        <v>14932</v>
      </c>
      <c r="L3884" t="s">
        <v>14933</v>
      </c>
      <c r="M3884">
        <v>5.9994444439999999</v>
      </c>
      <c r="N3884">
        <v>0</v>
      </c>
      <c r="O3884">
        <v>2</v>
      </c>
      <c r="P3884">
        <v>0</v>
      </c>
      <c r="Q3884">
        <v>0</v>
      </c>
      <c r="R3884">
        <v>0</v>
      </c>
      <c r="S3884">
        <v>11.998889</v>
      </c>
      <c r="T3884">
        <v>0</v>
      </c>
      <c r="U3884">
        <v>0</v>
      </c>
    </row>
    <row r="3885" spans="1:21" x14ac:dyDescent="0.25">
      <c r="A3885" t="s">
        <v>14934</v>
      </c>
      <c r="B3885">
        <v>1</v>
      </c>
      <c r="C3885" t="s">
        <v>78</v>
      </c>
      <c r="D3885" t="s">
        <v>86</v>
      </c>
      <c r="E3885" t="s">
        <v>14935</v>
      </c>
      <c r="F3885" t="s">
        <v>10815</v>
      </c>
      <c r="G3885" t="s">
        <v>71</v>
      </c>
      <c r="H3885" t="s">
        <v>136</v>
      </c>
      <c r="I3885" t="s">
        <v>22</v>
      </c>
      <c r="J3885" t="s">
        <v>131</v>
      </c>
      <c r="K3885" t="s">
        <v>14936</v>
      </c>
      <c r="L3885" t="s">
        <v>14937</v>
      </c>
      <c r="M3885">
        <v>6.7175000000000002</v>
      </c>
      <c r="N3885">
        <v>0</v>
      </c>
      <c r="O3885">
        <v>159</v>
      </c>
      <c r="P3885">
        <v>0</v>
      </c>
      <c r="Q3885">
        <v>0</v>
      </c>
      <c r="R3885">
        <v>0</v>
      </c>
      <c r="S3885">
        <v>1068.0825</v>
      </c>
      <c r="T3885">
        <v>0</v>
      </c>
      <c r="U3885">
        <v>0</v>
      </c>
    </row>
    <row r="3886" spans="1:21" x14ac:dyDescent="0.25">
      <c r="A3886" t="s">
        <v>14938</v>
      </c>
      <c r="B3886">
        <v>1</v>
      </c>
      <c r="C3886" t="s">
        <v>78</v>
      </c>
      <c r="D3886" t="s">
        <v>86</v>
      </c>
      <c r="E3886" t="s">
        <v>14939</v>
      </c>
      <c r="F3886" t="s">
        <v>785</v>
      </c>
      <c r="G3886" t="s">
        <v>71</v>
      </c>
      <c r="H3886" t="s">
        <v>136</v>
      </c>
      <c r="I3886" t="s">
        <v>22</v>
      </c>
      <c r="J3886" t="s">
        <v>131</v>
      </c>
      <c r="K3886" t="s">
        <v>14940</v>
      </c>
      <c r="L3886" t="s">
        <v>14941</v>
      </c>
      <c r="M3886">
        <v>2.215833333</v>
      </c>
      <c r="N3886">
        <v>0</v>
      </c>
      <c r="O3886">
        <v>75</v>
      </c>
      <c r="P3886">
        <v>0</v>
      </c>
      <c r="Q3886">
        <v>0</v>
      </c>
      <c r="R3886">
        <v>0</v>
      </c>
      <c r="S3886">
        <v>166.1875</v>
      </c>
      <c r="T3886">
        <v>0</v>
      </c>
      <c r="U3886">
        <v>0</v>
      </c>
    </row>
    <row r="3887" spans="1:21" x14ac:dyDescent="0.25">
      <c r="A3887" t="s">
        <v>14942</v>
      </c>
      <c r="B3887">
        <v>1</v>
      </c>
      <c r="C3887" t="s">
        <v>78</v>
      </c>
      <c r="D3887" t="s">
        <v>83</v>
      </c>
      <c r="E3887" t="s">
        <v>14943</v>
      </c>
      <c r="F3887" t="s">
        <v>231</v>
      </c>
      <c r="G3887" t="s">
        <v>71</v>
      </c>
      <c r="H3887" t="s">
        <v>136</v>
      </c>
      <c r="I3887" t="s">
        <v>22</v>
      </c>
      <c r="J3887" t="s">
        <v>131</v>
      </c>
      <c r="K3887" t="s">
        <v>14944</v>
      </c>
      <c r="L3887" t="s">
        <v>14945</v>
      </c>
      <c r="M3887">
        <v>1.555555555</v>
      </c>
      <c r="N3887">
        <v>0</v>
      </c>
      <c r="O3887">
        <v>1</v>
      </c>
      <c r="P3887">
        <v>0</v>
      </c>
      <c r="Q3887">
        <v>0</v>
      </c>
      <c r="R3887">
        <v>0</v>
      </c>
      <c r="S3887">
        <v>1.5555559999999999</v>
      </c>
      <c r="T3887">
        <v>0</v>
      </c>
      <c r="U3887">
        <v>0</v>
      </c>
    </row>
    <row r="3888" spans="1:21" x14ac:dyDescent="0.25">
      <c r="A3888" t="s">
        <v>14946</v>
      </c>
      <c r="B3888">
        <v>1</v>
      </c>
      <c r="C3888" t="s">
        <v>78</v>
      </c>
      <c r="D3888" t="s">
        <v>80</v>
      </c>
      <c r="E3888" t="s">
        <v>14947</v>
      </c>
      <c r="F3888" t="s">
        <v>231</v>
      </c>
      <c r="G3888" t="s">
        <v>71</v>
      </c>
      <c r="H3888" t="s">
        <v>136</v>
      </c>
      <c r="I3888" t="s">
        <v>22</v>
      </c>
      <c r="J3888" t="s">
        <v>131</v>
      </c>
      <c r="K3888" t="s">
        <v>14948</v>
      </c>
      <c r="L3888" t="s">
        <v>14949</v>
      </c>
      <c r="M3888">
        <v>1.4752777770000001</v>
      </c>
      <c r="N3888">
        <v>0</v>
      </c>
      <c r="O3888">
        <v>1</v>
      </c>
      <c r="P3888">
        <v>0</v>
      </c>
      <c r="Q3888">
        <v>0</v>
      </c>
      <c r="R3888">
        <v>0</v>
      </c>
      <c r="S3888">
        <v>1.4752780000000001</v>
      </c>
      <c r="T3888">
        <v>0</v>
      </c>
      <c r="U3888">
        <v>0</v>
      </c>
    </row>
    <row r="3889" spans="1:21" x14ac:dyDescent="0.25">
      <c r="A3889" t="s">
        <v>14950</v>
      </c>
      <c r="B3889">
        <v>1</v>
      </c>
      <c r="C3889" t="s">
        <v>78</v>
      </c>
      <c r="D3889" t="s">
        <v>80</v>
      </c>
      <c r="E3889" t="s">
        <v>14951</v>
      </c>
      <c r="F3889" t="s">
        <v>231</v>
      </c>
      <c r="G3889" t="s">
        <v>71</v>
      </c>
      <c r="H3889" t="s">
        <v>136</v>
      </c>
      <c r="I3889" t="s">
        <v>22</v>
      </c>
      <c r="J3889" t="s">
        <v>131</v>
      </c>
      <c r="K3889" t="s">
        <v>14952</v>
      </c>
      <c r="L3889" t="s">
        <v>14953</v>
      </c>
      <c r="M3889">
        <v>19.099444444</v>
      </c>
      <c r="N3889">
        <v>0</v>
      </c>
      <c r="O3889">
        <v>1</v>
      </c>
      <c r="P3889">
        <v>0</v>
      </c>
      <c r="Q3889">
        <v>0</v>
      </c>
      <c r="R3889">
        <v>0</v>
      </c>
      <c r="S3889">
        <v>19.099443999999998</v>
      </c>
      <c r="T3889">
        <v>0</v>
      </c>
      <c r="U3889">
        <v>0</v>
      </c>
    </row>
    <row r="3890" spans="1:21" x14ac:dyDescent="0.25">
      <c r="A3890" t="s">
        <v>14954</v>
      </c>
      <c r="B3890">
        <v>1</v>
      </c>
      <c r="C3890" t="s">
        <v>78</v>
      </c>
      <c r="D3890" t="s">
        <v>94</v>
      </c>
      <c r="E3890" t="s">
        <v>14955</v>
      </c>
      <c r="F3890" t="s">
        <v>847</v>
      </c>
      <c r="G3890" t="s">
        <v>71</v>
      </c>
      <c r="H3890" t="s">
        <v>136</v>
      </c>
      <c r="I3890" t="s">
        <v>22</v>
      </c>
      <c r="J3890" t="s">
        <v>131</v>
      </c>
      <c r="K3890" t="s">
        <v>14956</v>
      </c>
      <c r="L3890" t="s">
        <v>14957</v>
      </c>
      <c r="M3890">
        <v>5.8736111109999998</v>
      </c>
      <c r="N3890">
        <v>0</v>
      </c>
      <c r="O3890">
        <v>1</v>
      </c>
      <c r="P3890">
        <v>0</v>
      </c>
      <c r="Q3890">
        <v>0</v>
      </c>
      <c r="R3890">
        <v>0</v>
      </c>
      <c r="S3890">
        <v>5.8736110000000004</v>
      </c>
      <c r="T3890">
        <v>0</v>
      </c>
      <c r="U3890">
        <v>0</v>
      </c>
    </row>
    <row r="3891" spans="1:21" x14ac:dyDescent="0.25">
      <c r="A3891" t="s">
        <v>14958</v>
      </c>
      <c r="B3891">
        <v>1</v>
      </c>
      <c r="C3891" t="s">
        <v>78</v>
      </c>
      <c r="D3891" t="s">
        <v>95</v>
      </c>
      <c r="E3891" t="s">
        <v>14959</v>
      </c>
      <c r="F3891" t="s">
        <v>231</v>
      </c>
      <c r="G3891" t="s">
        <v>71</v>
      </c>
      <c r="H3891" t="s">
        <v>136</v>
      </c>
      <c r="I3891" t="s">
        <v>22</v>
      </c>
      <c r="J3891" t="s">
        <v>131</v>
      </c>
      <c r="K3891" t="s">
        <v>14960</v>
      </c>
      <c r="L3891" t="s">
        <v>14961</v>
      </c>
      <c r="M3891">
        <v>2.213333333</v>
      </c>
      <c r="N3891">
        <v>0</v>
      </c>
      <c r="O3891">
        <v>5</v>
      </c>
      <c r="P3891">
        <v>0</v>
      </c>
      <c r="Q3891">
        <v>0</v>
      </c>
      <c r="R3891">
        <v>0</v>
      </c>
      <c r="S3891">
        <v>11.066667000000001</v>
      </c>
      <c r="T3891">
        <v>0</v>
      </c>
      <c r="U3891">
        <v>0</v>
      </c>
    </row>
    <row r="3892" spans="1:21" x14ac:dyDescent="0.25">
      <c r="A3892" t="s">
        <v>14962</v>
      </c>
      <c r="B3892">
        <v>1</v>
      </c>
      <c r="C3892" t="s">
        <v>78</v>
      </c>
      <c r="D3892" t="s">
        <v>101</v>
      </c>
      <c r="E3892" t="s">
        <v>14963</v>
      </c>
      <c r="F3892" t="s">
        <v>847</v>
      </c>
      <c r="G3892" t="s">
        <v>71</v>
      </c>
      <c r="H3892" t="s">
        <v>136</v>
      </c>
      <c r="I3892" t="s">
        <v>22</v>
      </c>
      <c r="J3892" t="s">
        <v>131</v>
      </c>
      <c r="K3892" t="s">
        <v>14964</v>
      </c>
      <c r="L3892" t="s">
        <v>14965</v>
      </c>
      <c r="M3892">
        <v>3.409166666</v>
      </c>
      <c r="N3892">
        <v>0</v>
      </c>
      <c r="O3892">
        <v>47</v>
      </c>
      <c r="P3892">
        <v>0</v>
      </c>
      <c r="Q3892">
        <v>0</v>
      </c>
      <c r="R3892">
        <v>0</v>
      </c>
      <c r="S3892">
        <v>160.23083299999999</v>
      </c>
      <c r="T3892">
        <v>0</v>
      </c>
      <c r="U3892">
        <v>0</v>
      </c>
    </row>
    <row r="3893" spans="1:21" x14ac:dyDescent="0.25">
      <c r="A3893" t="s">
        <v>14966</v>
      </c>
      <c r="B3893">
        <v>1</v>
      </c>
      <c r="C3893" t="s">
        <v>78</v>
      </c>
      <c r="D3893" t="s">
        <v>90</v>
      </c>
      <c r="E3893" t="s">
        <v>14967</v>
      </c>
      <c r="F3893" t="s">
        <v>921</v>
      </c>
      <c r="G3893" t="s">
        <v>71</v>
      </c>
      <c r="H3893" t="s">
        <v>136</v>
      </c>
      <c r="I3893" t="s">
        <v>22</v>
      </c>
      <c r="J3893" t="s">
        <v>131</v>
      </c>
      <c r="K3893" t="s">
        <v>10328</v>
      </c>
      <c r="L3893" t="s">
        <v>14968</v>
      </c>
      <c r="M3893">
        <v>1.2213888879999999</v>
      </c>
      <c r="N3893">
        <v>0</v>
      </c>
      <c r="O3893">
        <v>155</v>
      </c>
      <c r="P3893">
        <v>0</v>
      </c>
      <c r="Q3893">
        <v>0</v>
      </c>
      <c r="R3893">
        <v>0</v>
      </c>
      <c r="S3893">
        <v>189.31527800000001</v>
      </c>
      <c r="T3893">
        <v>0</v>
      </c>
      <c r="U3893">
        <v>0</v>
      </c>
    </row>
    <row r="3894" spans="1:21" x14ac:dyDescent="0.25">
      <c r="A3894" t="s">
        <v>14969</v>
      </c>
      <c r="B3894">
        <v>1</v>
      </c>
      <c r="C3894" t="s">
        <v>78</v>
      </c>
      <c r="D3894" t="s">
        <v>86</v>
      </c>
      <c r="E3894" t="s">
        <v>14970</v>
      </c>
      <c r="F3894" t="s">
        <v>129</v>
      </c>
      <c r="G3894" t="s">
        <v>72</v>
      </c>
      <c r="H3894" t="s">
        <v>136</v>
      </c>
      <c r="I3894" t="s">
        <v>22</v>
      </c>
      <c r="J3894" t="s">
        <v>131</v>
      </c>
      <c r="K3894" t="s">
        <v>14971</v>
      </c>
      <c r="L3894" t="s">
        <v>14972</v>
      </c>
      <c r="M3894">
        <v>2.5099999999999998</v>
      </c>
      <c r="N3894">
        <v>0</v>
      </c>
      <c r="O3894">
        <v>749</v>
      </c>
      <c r="P3894">
        <v>0</v>
      </c>
      <c r="Q3894">
        <v>0</v>
      </c>
      <c r="R3894">
        <v>0</v>
      </c>
      <c r="S3894">
        <v>1879.99</v>
      </c>
      <c r="T3894">
        <v>0</v>
      </c>
      <c r="U3894">
        <v>0</v>
      </c>
    </row>
    <row r="3895" spans="1:21" x14ac:dyDescent="0.25">
      <c r="A3895" t="s">
        <v>14973</v>
      </c>
      <c r="B3895">
        <v>1</v>
      </c>
      <c r="C3895" t="s">
        <v>78</v>
      </c>
      <c r="D3895" t="s">
        <v>81</v>
      </c>
      <c r="E3895" t="s">
        <v>14974</v>
      </c>
      <c r="F3895" t="s">
        <v>129</v>
      </c>
      <c r="G3895" t="s">
        <v>72</v>
      </c>
      <c r="H3895" t="s">
        <v>130</v>
      </c>
      <c r="I3895" t="s">
        <v>22</v>
      </c>
      <c r="J3895" t="s">
        <v>131</v>
      </c>
      <c r="K3895" t="s">
        <v>14975</v>
      </c>
      <c r="L3895" t="s">
        <v>14976</v>
      </c>
      <c r="M3895">
        <v>1.6666666E-2</v>
      </c>
      <c r="N3895">
        <v>0</v>
      </c>
      <c r="O3895">
        <v>898</v>
      </c>
      <c r="P3895">
        <v>0</v>
      </c>
      <c r="Q3895">
        <v>0</v>
      </c>
      <c r="R3895">
        <v>0</v>
      </c>
      <c r="S3895">
        <v>14.966666</v>
      </c>
      <c r="T3895">
        <v>0</v>
      </c>
      <c r="U3895">
        <v>0</v>
      </c>
    </row>
    <row r="3896" spans="1:21" x14ac:dyDescent="0.25">
      <c r="A3896" t="s">
        <v>14977</v>
      </c>
      <c r="B3896">
        <v>1</v>
      </c>
      <c r="C3896" t="s">
        <v>78</v>
      </c>
      <c r="D3896" t="s">
        <v>81</v>
      </c>
      <c r="E3896" t="s">
        <v>14978</v>
      </c>
      <c r="F3896" t="s">
        <v>129</v>
      </c>
      <c r="G3896" t="s">
        <v>72</v>
      </c>
      <c r="H3896" t="s">
        <v>130</v>
      </c>
      <c r="I3896" t="s">
        <v>22</v>
      </c>
      <c r="J3896" t="s">
        <v>131</v>
      </c>
      <c r="K3896" t="s">
        <v>14979</v>
      </c>
      <c r="L3896" t="s">
        <v>14980</v>
      </c>
      <c r="M3896">
        <v>3.6459166000000001E-2</v>
      </c>
      <c r="N3896">
        <v>0</v>
      </c>
      <c r="O3896">
        <v>385</v>
      </c>
      <c r="P3896">
        <v>2</v>
      </c>
      <c r="Q3896">
        <v>163</v>
      </c>
      <c r="R3896">
        <v>0</v>
      </c>
      <c r="S3896">
        <v>14.036778999999999</v>
      </c>
      <c r="T3896">
        <v>7.2917999999999997E-2</v>
      </c>
      <c r="U3896">
        <v>5.942844</v>
      </c>
    </row>
    <row r="3897" spans="1:21" x14ac:dyDescent="0.25">
      <c r="A3897" t="s">
        <v>14981</v>
      </c>
      <c r="B3897">
        <v>1</v>
      </c>
      <c r="C3897" t="s">
        <v>79</v>
      </c>
      <c r="D3897" t="s">
        <v>114</v>
      </c>
      <c r="E3897" t="s">
        <v>14982</v>
      </c>
      <c r="F3897" t="s">
        <v>416</v>
      </c>
      <c r="G3897" t="s">
        <v>71</v>
      </c>
      <c r="H3897" t="s">
        <v>136</v>
      </c>
      <c r="I3897" t="s">
        <v>22</v>
      </c>
      <c r="J3897" t="s">
        <v>131</v>
      </c>
      <c r="K3897" t="s">
        <v>14983</v>
      </c>
      <c r="L3897" t="s">
        <v>14984</v>
      </c>
      <c r="M3897">
        <v>0.86805555499999998</v>
      </c>
      <c r="N3897">
        <v>0</v>
      </c>
      <c r="O3897">
        <v>3</v>
      </c>
      <c r="P3897">
        <v>0</v>
      </c>
      <c r="Q3897">
        <v>0</v>
      </c>
      <c r="R3897">
        <v>0</v>
      </c>
      <c r="S3897">
        <v>2.6041669999999999</v>
      </c>
      <c r="T3897">
        <v>0</v>
      </c>
      <c r="U3897">
        <v>0</v>
      </c>
    </row>
    <row r="3898" spans="1:21" x14ac:dyDescent="0.25">
      <c r="A3898" t="s">
        <v>14985</v>
      </c>
      <c r="B3898">
        <v>1</v>
      </c>
      <c r="C3898" t="s">
        <v>78</v>
      </c>
      <c r="D3898" t="s">
        <v>90</v>
      </c>
      <c r="E3898" t="s">
        <v>14986</v>
      </c>
      <c r="F3898" t="s">
        <v>780</v>
      </c>
      <c r="G3898" t="s">
        <v>71</v>
      </c>
      <c r="H3898" t="s">
        <v>136</v>
      </c>
      <c r="I3898" t="s">
        <v>22</v>
      </c>
      <c r="J3898" t="s">
        <v>131</v>
      </c>
      <c r="K3898" t="s">
        <v>14987</v>
      </c>
      <c r="L3898" t="s">
        <v>14988</v>
      </c>
      <c r="M3898">
        <v>2.5125000000000002</v>
      </c>
      <c r="N3898">
        <v>0</v>
      </c>
      <c r="O3898">
        <v>3</v>
      </c>
      <c r="P3898">
        <v>0</v>
      </c>
      <c r="Q3898">
        <v>24</v>
      </c>
      <c r="R3898">
        <v>0</v>
      </c>
      <c r="S3898">
        <v>7.5374999999999996</v>
      </c>
      <c r="T3898">
        <v>0</v>
      </c>
      <c r="U3898">
        <v>60.3</v>
      </c>
    </row>
    <row r="3899" spans="1:21" x14ac:dyDescent="0.25">
      <c r="A3899" t="s">
        <v>14989</v>
      </c>
      <c r="B3899">
        <v>1</v>
      </c>
      <c r="C3899" t="s">
        <v>78</v>
      </c>
      <c r="D3899" t="s">
        <v>83</v>
      </c>
      <c r="E3899" t="s">
        <v>14990</v>
      </c>
      <c r="F3899" t="s">
        <v>231</v>
      </c>
      <c r="G3899" t="s">
        <v>71</v>
      </c>
      <c r="H3899" t="s">
        <v>136</v>
      </c>
      <c r="I3899" t="s">
        <v>22</v>
      </c>
      <c r="J3899" t="s">
        <v>131</v>
      </c>
      <c r="K3899" t="s">
        <v>14991</v>
      </c>
      <c r="L3899" t="s">
        <v>14992</v>
      </c>
      <c r="M3899">
        <v>7.6786111110000004</v>
      </c>
      <c r="N3899">
        <v>0</v>
      </c>
      <c r="O3899">
        <v>1</v>
      </c>
      <c r="P3899">
        <v>0</v>
      </c>
      <c r="Q3899">
        <v>0</v>
      </c>
      <c r="R3899">
        <v>0</v>
      </c>
      <c r="S3899">
        <v>7.6786110000000001</v>
      </c>
      <c r="T3899">
        <v>0</v>
      </c>
      <c r="U3899">
        <v>0</v>
      </c>
    </row>
    <row r="3900" spans="1:21" x14ac:dyDescent="0.25">
      <c r="A3900" t="s">
        <v>14993</v>
      </c>
      <c r="B3900">
        <v>1</v>
      </c>
      <c r="C3900" t="s">
        <v>78</v>
      </c>
      <c r="D3900" t="s">
        <v>81</v>
      </c>
      <c r="E3900" t="s">
        <v>14994</v>
      </c>
      <c r="F3900" t="s">
        <v>934</v>
      </c>
      <c r="G3900" t="s">
        <v>71</v>
      </c>
      <c r="H3900" t="s">
        <v>136</v>
      </c>
      <c r="I3900" t="s">
        <v>22</v>
      </c>
      <c r="J3900" t="s">
        <v>131</v>
      </c>
      <c r="K3900" t="s">
        <v>14995</v>
      </c>
      <c r="L3900" t="s">
        <v>14996</v>
      </c>
      <c r="M3900">
        <v>1.3047222220000001</v>
      </c>
      <c r="N3900">
        <v>0</v>
      </c>
      <c r="O3900">
        <v>1</v>
      </c>
      <c r="P3900">
        <v>0</v>
      </c>
      <c r="Q3900">
        <v>0</v>
      </c>
      <c r="R3900">
        <v>0</v>
      </c>
      <c r="S3900">
        <v>1.3047219999999999</v>
      </c>
      <c r="T3900">
        <v>0</v>
      </c>
      <c r="U3900">
        <v>0</v>
      </c>
    </row>
    <row r="3901" spans="1:21" x14ac:dyDescent="0.25">
      <c r="A3901" t="s">
        <v>14997</v>
      </c>
      <c r="B3901">
        <v>1</v>
      </c>
      <c r="C3901" t="s">
        <v>78</v>
      </c>
      <c r="D3901" t="s">
        <v>86</v>
      </c>
      <c r="E3901" t="s">
        <v>14998</v>
      </c>
      <c r="F3901" t="s">
        <v>231</v>
      </c>
      <c r="G3901" t="s">
        <v>71</v>
      </c>
      <c r="H3901" t="s">
        <v>136</v>
      </c>
      <c r="I3901" t="s">
        <v>22</v>
      </c>
      <c r="J3901" t="s">
        <v>131</v>
      </c>
      <c r="K3901" t="s">
        <v>14999</v>
      </c>
      <c r="L3901" t="s">
        <v>15000</v>
      </c>
      <c r="M3901">
        <v>0.58027777700000005</v>
      </c>
      <c r="N3901">
        <v>0</v>
      </c>
      <c r="O3901">
        <v>1</v>
      </c>
      <c r="P3901">
        <v>0</v>
      </c>
      <c r="Q3901">
        <v>0</v>
      </c>
      <c r="R3901">
        <v>0</v>
      </c>
      <c r="S3901">
        <v>0.58027799999999996</v>
      </c>
      <c r="T3901">
        <v>0</v>
      </c>
      <c r="U3901">
        <v>0</v>
      </c>
    </row>
    <row r="3902" spans="1:21" x14ac:dyDescent="0.25">
      <c r="A3902" t="s">
        <v>15001</v>
      </c>
      <c r="B3902">
        <v>1</v>
      </c>
      <c r="C3902" t="s">
        <v>78</v>
      </c>
      <c r="D3902" t="s">
        <v>95</v>
      </c>
      <c r="E3902" t="s">
        <v>15002</v>
      </c>
      <c r="F3902" t="s">
        <v>847</v>
      </c>
      <c r="G3902" t="s">
        <v>71</v>
      </c>
      <c r="H3902" t="s">
        <v>136</v>
      </c>
      <c r="I3902" t="s">
        <v>22</v>
      </c>
      <c r="J3902" t="s">
        <v>131</v>
      </c>
      <c r="K3902" t="s">
        <v>15003</v>
      </c>
      <c r="L3902" t="s">
        <v>15004</v>
      </c>
      <c r="M3902">
        <v>2.1077777769999999</v>
      </c>
      <c r="N3902">
        <v>0</v>
      </c>
      <c r="O3902">
        <v>1</v>
      </c>
      <c r="P3902">
        <v>0</v>
      </c>
      <c r="Q3902">
        <v>0</v>
      </c>
      <c r="R3902">
        <v>0</v>
      </c>
      <c r="S3902">
        <v>2.1077780000000002</v>
      </c>
      <c r="T3902">
        <v>0</v>
      </c>
      <c r="U3902">
        <v>0</v>
      </c>
    </row>
    <row r="3903" spans="1:21" x14ac:dyDescent="0.25">
      <c r="A3903" t="s">
        <v>15005</v>
      </c>
      <c r="B3903">
        <v>1</v>
      </c>
      <c r="C3903" t="s">
        <v>78</v>
      </c>
      <c r="D3903" t="s">
        <v>81</v>
      </c>
      <c r="E3903" t="s">
        <v>15006</v>
      </c>
      <c r="F3903" t="s">
        <v>129</v>
      </c>
      <c r="G3903" t="s">
        <v>72</v>
      </c>
      <c r="H3903" t="s">
        <v>136</v>
      </c>
      <c r="I3903" t="s">
        <v>22</v>
      </c>
      <c r="J3903" t="s">
        <v>131</v>
      </c>
      <c r="K3903" t="s">
        <v>15007</v>
      </c>
      <c r="L3903" t="s">
        <v>15008</v>
      </c>
      <c r="M3903">
        <v>5.5772222000000003E-2</v>
      </c>
      <c r="N3903">
        <v>0</v>
      </c>
      <c r="O3903">
        <v>6129</v>
      </c>
      <c r="P3903">
        <v>0</v>
      </c>
      <c r="Q3903">
        <v>0</v>
      </c>
      <c r="R3903">
        <v>0</v>
      </c>
      <c r="S3903">
        <v>341.82794899999999</v>
      </c>
      <c r="T3903">
        <v>0</v>
      </c>
      <c r="U3903">
        <v>0</v>
      </c>
    </row>
    <row r="3904" spans="1:21" x14ac:dyDescent="0.25">
      <c r="A3904" t="s">
        <v>15009</v>
      </c>
      <c r="B3904">
        <v>1</v>
      </c>
      <c r="C3904" t="s">
        <v>78</v>
      </c>
      <c r="D3904" t="s">
        <v>125</v>
      </c>
      <c r="E3904" t="s">
        <v>15010</v>
      </c>
      <c r="F3904" t="s">
        <v>231</v>
      </c>
      <c r="G3904" t="s">
        <v>71</v>
      </c>
      <c r="H3904" t="s">
        <v>136</v>
      </c>
      <c r="I3904" t="s">
        <v>22</v>
      </c>
      <c r="J3904" t="s">
        <v>131</v>
      </c>
      <c r="K3904" t="s">
        <v>15011</v>
      </c>
      <c r="L3904" t="s">
        <v>15012</v>
      </c>
      <c r="M3904">
        <v>0.80472222199999999</v>
      </c>
      <c r="N3904">
        <v>0</v>
      </c>
      <c r="O3904">
        <v>1</v>
      </c>
      <c r="P3904">
        <v>0</v>
      </c>
      <c r="Q3904">
        <v>0</v>
      </c>
      <c r="R3904">
        <v>0</v>
      </c>
      <c r="S3904">
        <v>0.80472200000000005</v>
      </c>
      <c r="T3904">
        <v>0</v>
      </c>
      <c r="U3904">
        <v>0</v>
      </c>
    </row>
    <row r="3905" spans="1:21" x14ac:dyDescent="0.25">
      <c r="A3905" t="s">
        <v>15013</v>
      </c>
      <c r="B3905">
        <v>1</v>
      </c>
      <c r="C3905" t="s">
        <v>78</v>
      </c>
      <c r="D3905" t="s">
        <v>95</v>
      </c>
      <c r="E3905" t="s">
        <v>15014</v>
      </c>
      <c r="F3905" t="s">
        <v>166</v>
      </c>
      <c r="G3905" t="s">
        <v>72</v>
      </c>
      <c r="H3905" t="s">
        <v>136</v>
      </c>
      <c r="I3905" t="s">
        <v>22</v>
      </c>
      <c r="J3905" t="s">
        <v>131</v>
      </c>
      <c r="K3905" t="s">
        <v>15015</v>
      </c>
      <c r="L3905" t="s">
        <v>15016</v>
      </c>
      <c r="M3905">
        <v>1.7351777770000001</v>
      </c>
      <c r="N3905">
        <v>8</v>
      </c>
      <c r="O3905">
        <v>1675</v>
      </c>
      <c r="P3905">
        <v>0</v>
      </c>
      <c r="Q3905">
        <v>82</v>
      </c>
      <c r="R3905">
        <v>13.881422000000001</v>
      </c>
      <c r="S3905">
        <v>2906.4227759999999</v>
      </c>
      <c r="T3905">
        <v>0</v>
      </c>
      <c r="U3905">
        <v>142.28457800000001</v>
      </c>
    </row>
    <row r="3906" spans="1:21" x14ac:dyDescent="0.25">
      <c r="A3906" t="s">
        <v>15017</v>
      </c>
      <c r="B3906">
        <v>1</v>
      </c>
      <c r="C3906" t="s">
        <v>78</v>
      </c>
      <c r="D3906" t="s">
        <v>125</v>
      </c>
      <c r="E3906" t="s">
        <v>15018</v>
      </c>
      <c r="F3906" t="s">
        <v>231</v>
      </c>
      <c r="G3906" t="s">
        <v>71</v>
      </c>
      <c r="H3906" t="s">
        <v>136</v>
      </c>
      <c r="I3906" t="s">
        <v>22</v>
      </c>
      <c r="J3906" t="s">
        <v>131</v>
      </c>
      <c r="K3906" t="s">
        <v>15019</v>
      </c>
      <c r="L3906" t="s">
        <v>15020</v>
      </c>
      <c r="M3906">
        <v>1.572777777</v>
      </c>
      <c r="N3906">
        <v>0</v>
      </c>
      <c r="O3906">
        <v>1</v>
      </c>
      <c r="P3906">
        <v>0</v>
      </c>
      <c r="Q3906">
        <v>0</v>
      </c>
      <c r="R3906">
        <v>0</v>
      </c>
      <c r="S3906">
        <v>1.572778</v>
      </c>
      <c r="T3906">
        <v>0</v>
      </c>
      <c r="U3906">
        <v>0</v>
      </c>
    </row>
    <row r="3907" spans="1:21" x14ac:dyDescent="0.25">
      <c r="A3907" t="s">
        <v>15021</v>
      </c>
      <c r="B3907">
        <v>1</v>
      </c>
      <c r="C3907" t="s">
        <v>78</v>
      </c>
      <c r="D3907" t="s">
        <v>125</v>
      </c>
      <c r="E3907" t="s">
        <v>15022</v>
      </c>
      <c r="F3907" t="s">
        <v>231</v>
      </c>
      <c r="G3907" t="s">
        <v>71</v>
      </c>
      <c r="H3907" t="s">
        <v>136</v>
      </c>
      <c r="I3907" t="s">
        <v>22</v>
      </c>
      <c r="J3907" t="s">
        <v>131</v>
      </c>
      <c r="K3907" t="s">
        <v>15023</v>
      </c>
      <c r="L3907" t="s">
        <v>15024</v>
      </c>
      <c r="M3907">
        <v>2.0550000000000002</v>
      </c>
      <c r="N3907">
        <v>0</v>
      </c>
      <c r="O3907">
        <v>0</v>
      </c>
      <c r="P3907">
        <v>0</v>
      </c>
      <c r="Q3907">
        <v>1</v>
      </c>
      <c r="R3907">
        <v>0</v>
      </c>
      <c r="S3907">
        <v>0</v>
      </c>
      <c r="T3907">
        <v>0</v>
      </c>
      <c r="U3907">
        <v>2.0550000000000002</v>
      </c>
    </row>
    <row r="3908" spans="1:21" x14ac:dyDescent="0.25">
      <c r="A3908" t="s">
        <v>15025</v>
      </c>
      <c r="B3908">
        <v>1</v>
      </c>
      <c r="C3908" t="s">
        <v>78</v>
      </c>
      <c r="D3908" t="s">
        <v>102</v>
      </c>
      <c r="E3908" t="s">
        <v>15026</v>
      </c>
      <c r="F3908" t="s">
        <v>847</v>
      </c>
      <c r="G3908" t="s">
        <v>71</v>
      </c>
      <c r="H3908" t="s">
        <v>136</v>
      </c>
      <c r="I3908" t="s">
        <v>22</v>
      </c>
      <c r="J3908" t="s">
        <v>131</v>
      </c>
      <c r="K3908" t="s">
        <v>15027</v>
      </c>
      <c r="L3908" t="s">
        <v>15028</v>
      </c>
      <c r="M3908">
        <v>21.603888888</v>
      </c>
      <c r="N3908">
        <v>0</v>
      </c>
      <c r="O3908">
        <v>12</v>
      </c>
      <c r="P3908">
        <v>0</v>
      </c>
      <c r="Q3908">
        <v>0</v>
      </c>
      <c r="R3908">
        <v>0</v>
      </c>
      <c r="S3908">
        <v>259.246667</v>
      </c>
      <c r="T3908">
        <v>0</v>
      </c>
      <c r="U3908">
        <v>0</v>
      </c>
    </row>
    <row r="3909" spans="1:21" x14ac:dyDescent="0.25">
      <c r="A3909" t="s">
        <v>15029</v>
      </c>
      <c r="B3909">
        <v>1</v>
      </c>
      <c r="C3909" t="s">
        <v>78</v>
      </c>
      <c r="D3909" t="s">
        <v>102</v>
      </c>
      <c r="E3909" t="s">
        <v>15030</v>
      </c>
      <c r="F3909" t="s">
        <v>247</v>
      </c>
      <c r="G3909" t="s">
        <v>72</v>
      </c>
      <c r="H3909" t="s">
        <v>136</v>
      </c>
      <c r="I3909" t="s">
        <v>22</v>
      </c>
      <c r="J3909" t="s">
        <v>221</v>
      </c>
      <c r="K3909" t="s">
        <v>15031</v>
      </c>
      <c r="L3909" t="s">
        <v>15032</v>
      </c>
      <c r="M3909">
        <v>3.9533333329999998</v>
      </c>
      <c r="N3909">
        <v>1</v>
      </c>
      <c r="O3909">
        <v>0</v>
      </c>
      <c r="P3909">
        <v>456</v>
      </c>
      <c r="Q3909">
        <v>533</v>
      </c>
      <c r="R3909">
        <v>3.9533330000000002</v>
      </c>
      <c r="S3909">
        <v>0</v>
      </c>
      <c r="T3909">
        <v>1802.72</v>
      </c>
      <c r="U3909">
        <v>2107.1266660000001</v>
      </c>
    </row>
    <row r="3910" spans="1:21" x14ac:dyDescent="0.25">
      <c r="A3910" t="s">
        <v>15033</v>
      </c>
      <c r="B3910">
        <v>1</v>
      </c>
      <c r="C3910" t="s">
        <v>78</v>
      </c>
      <c r="D3910" t="s">
        <v>101</v>
      </c>
      <c r="E3910" t="s">
        <v>15034</v>
      </c>
      <c r="F3910" t="s">
        <v>231</v>
      </c>
      <c r="G3910" t="s">
        <v>71</v>
      </c>
      <c r="H3910" t="s">
        <v>136</v>
      </c>
      <c r="I3910" t="s">
        <v>22</v>
      </c>
      <c r="J3910" t="s">
        <v>131</v>
      </c>
      <c r="K3910" t="s">
        <v>15035</v>
      </c>
      <c r="L3910" t="s">
        <v>15036</v>
      </c>
      <c r="M3910">
        <v>1.9669444439999999</v>
      </c>
      <c r="N3910">
        <v>0</v>
      </c>
      <c r="O3910">
        <v>0</v>
      </c>
      <c r="P3910">
        <v>0</v>
      </c>
      <c r="Q3910">
        <v>1</v>
      </c>
      <c r="R3910">
        <v>0</v>
      </c>
      <c r="S3910">
        <v>0</v>
      </c>
      <c r="T3910">
        <v>0</v>
      </c>
      <c r="U3910">
        <v>1.966944</v>
      </c>
    </row>
    <row r="3911" spans="1:21" x14ac:dyDescent="0.25">
      <c r="A3911" t="s">
        <v>15037</v>
      </c>
      <c r="B3911">
        <v>1</v>
      </c>
      <c r="C3911" t="s">
        <v>78</v>
      </c>
      <c r="D3911" t="s">
        <v>125</v>
      </c>
      <c r="E3911" t="s">
        <v>15038</v>
      </c>
      <c r="F3911" t="s">
        <v>847</v>
      </c>
      <c r="G3911" t="s">
        <v>71</v>
      </c>
      <c r="H3911" t="s">
        <v>136</v>
      </c>
      <c r="I3911" t="s">
        <v>22</v>
      </c>
      <c r="J3911" t="s">
        <v>131</v>
      </c>
      <c r="K3911" t="s">
        <v>15039</v>
      </c>
      <c r="L3911" t="s">
        <v>15040</v>
      </c>
      <c r="M3911">
        <v>6.5027777770000004</v>
      </c>
      <c r="N3911">
        <v>0</v>
      </c>
      <c r="O3911">
        <v>1</v>
      </c>
      <c r="P3911">
        <v>0</v>
      </c>
      <c r="Q3911">
        <v>0</v>
      </c>
      <c r="R3911">
        <v>0</v>
      </c>
      <c r="S3911">
        <v>6.5027780000000002</v>
      </c>
      <c r="T3911">
        <v>0</v>
      </c>
      <c r="U3911">
        <v>0</v>
      </c>
    </row>
    <row r="3912" spans="1:21" x14ac:dyDescent="0.25">
      <c r="A3912" t="s">
        <v>15041</v>
      </c>
      <c r="B3912">
        <v>1</v>
      </c>
      <c r="C3912" t="s">
        <v>78</v>
      </c>
      <c r="D3912" t="s">
        <v>83</v>
      </c>
      <c r="E3912" t="s">
        <v>15042</v>
      </c>
      <c r="F3912" t="s">
        <v>231</v>
      </c>
      <c r="G3912" t="s">
        <v>71</v>
      </c>
      <c r="H3912" t="s">
        <v>136</v>
      </c>
      <c r="I3912" t="s">
        <v>22</v>
      </c>
      <c r="J3912" t="s">
        <v>131</v>
      </c>
      <c r="K3912" t="s">
        <v>15043</v>
      </c>
      <c r="L3912" t="s">
        <v>15044</v>
      </c>
      <c r="M3912">
        <v>0.68944444400000005</v>
      </c>
      <c r="N3912">
        <v>0</v>
      </c>
      <c r="O3912">
        <v>11</v>
      </c>
      <c r="P3912">
        <v>0</v>
      </c>
      <c r="Q3912">
        <v>0</v>
      </c>
      <c r="R3912">
        <v>0</v>
      </c>
      <c r="S3912">
        <v>7.5838890000000001</v>
      </c>
      <c r="T3912">
        <v>0</v>
      </c>
      <c r="U3912">
        <v>0</v>
      </c>
    </row>
    <row r="3913" spans="1:21" x14ac:dyDescent="0.25">
      <c r="A3913" t="s">
        <v>15045</v>
      </c>
      <c r="B3913">
        <v>1</v>
      </c>
      <c r="C3913" t="s">
        <v>78</v>
      </c>
      <c r="D3913" t="s">
        <v>125</v>
      </c>
      <c r="E3913" t="s">
        <v>15046</v>
      </c>
      <c r="F3913" t="s">
        <v>847</v>
      </c>
      <c r="G3913" t="s">
        <v>71</v>
      </c>
      <c r="H3913" t="s">
        <v>136</v>
      </c>
      <c r="I3913" t="s">
        <v>22</v>
      </c>
      <c r="J3913" t="s">
        <v>131</v>
      </c>
      <c r="K3913" t="s">
        <v>15047</v>
      </c>
      <c r="L3913" t="s">
        <v>15048</v>
      </c>
      <c r="M3913">
        <v>9.2166666660000001</v>
      </c>
      <c r="N3913">
        <v>0</v>
      </c>
      <c r="O3913">
        <v>8</v>
      </c>
      <c r="P3913">
        <v>0</v>
      </c>
      <c r="Q3913">
        <v>0</v>
      </c>
      <c r="R3913">
        <v>0</v>
      </c>
      <c r="S3913">
        <v>73.733333000000002</v>
      </c>
      <c r="T3913">
        <v>0</v>
      </c>
      <c r="U3913">
        <v>0</v>
      </c>
    </row>
    <row r="3914" spans="1:21" x14ac:dyDescent="0.25">
      <c r="A3914" t="s">
        <v>15049</v>
      </c>
      <c r="B3914">
        <v>1</v>
      </c>
      <c r="C3914" t="s">
        <v>78</v>
      </c>
      <c r="D3914" t="s">
        <v>125</v>
      </c>
      <c r="E3914" t="s">
        <v>15050</v>
      </c>
      <c r="F3914" t="s">
        <v>231</v>
      </c>
      <c r="G3914" t="s">
        <v>71</v>
      </c>
      <c r="H3914" t="s">
        <v>136</v>
      </c>
      <c r="I3914" t="s">
        <v>22</v>
      </c>
      <c r="J3914" t="s">
        <v>131</v>
      </c>
      <c r="K3914" t="s">
        <v>15051</v>
      </c>
      <c r="L3914" t="s">
        <v>15052</v>
      </c>
      <c r="M3914">
        <v>2.5963888879999999</v>
      </c>
      <c r="N3914">
        <v>0</v>
      </c>
      <c r="O3914">
        <v>7</v>
      </c>
      <c r="P3914">
        <v>0</v>
      </c>
      <c r="Q3914">
        <v>0</v>
      </c>
      <c r="R3914">
        <v>0</v>
      </c>
      <c r="S3914">
        <v>18.174721999999999</v>
      </c>
      <c r="T3914">
        <v>0</v>
      </c>
      <c r="U3914">
        <v>0</v>
      </c>
    </row>
    <row r="3915" spans="1:21" x14ac:dyDescent="0.25">
      <c r="A3915" t="s">
        <v>15053</v>
      </c>
      <c r="B3915">
        <v>1</v>
      </c>
      <c r="C3915" t="s">
        <v>79</v>
      </c>
      <c r="D3915" t="s">
        <v>124</v>
      </c>
      <c r="E3915" t="s">
        <v>15054</v>
      </c>
      <c r="F3915" t="s">
        <v>231</v>
      </c>
      <c r="G3915" t="s">
        <v>71</v>
      </c>
      <c r="H3915" t="s">
        <v>136</v>
      </c>
      <c r="I3915" t="s">
        <v>22</v>
      </c>
      <c r="J3915" t="s">
        <v>131</v>
      </c>
      <c r="K3915" t="s">
        <v>15055</v>
      </c>
      <c r="L3915" t="s">
        <v>15056</v>
      </c>
      <c r="M3915">
        <v>1.139444444</v>
      </c>
      <c r="N3915">
        <v>0</v>
      </c>
      <c r="O3915">
        <v>1</v>
      </c>
      <c r="P3915">
        <v>0</v>
      </c>
      <c r="Q3915">
        <v>0</v>
      </c>
      <c r="R3915">
        <v>0</v>
      </c>
      <c r="S3915">
        <v>1.1394439999999999</v>
      </c>
      <c r="T3915">
        <v>0</v>
      </c>
      <c r="U3915">
        <v>0</v>
      </c>
    </row>
    <row r="3916" spans="1:21" x14ac:dyDescent="0.25">
      <c r="A3916" t="s">
        <v>15057</v>
      </c>
      <c r="B3916">
        <v>1</v>
      </c>
      <c r="C3916" t="s">
        <v>78</v>
      </c>
      <c r="D3916" t="s">
        <v>99</v>
      </c>
      <c r="E3916" t="s">
        <v>15058</v>
      </c>
      <c r="F3916" t="s">
        <v>313</v>
      </c>
      <c r="G3916" t="s">
        <v>71</v>
      </c>
      <c r="H3916" t="s">
        <v>136</v>
      </c>
      <c r="I3916" t="s">
        <v>22</v>
      </c>
      <c r="J3916" t="s">
        <v>131</v>
      </c>
      <c r="K3916" t="s">
        <v>15059</v>
      </c>
      <c r="L3916" t="s">
        <v>15060</v>
      </c>
      <c r="M3916">
        <v>3.2352777769999999</v>
      </c>
      <c r="N3916">
        <v>0</v>
      </c>
      <c r="O3916">
        <v>85</v>
      </c>
      <c r="P3916">
        <v>0</v>
      </c>
      <c r="Q3916">
        <v>0</v>
      </c>
      <c r="R3916">
        <v>0</v>
      </c>
      <c r="S3916">
        <v>274.99861099999998</v>
      </c>
      <c r="T3916">
        <v>0</v>
      </c>
      <c r="U3916">
        <v>0</v>
      </c>
    </row>
    <row r="3917" spans="1:21" x14ac:dyDescent="0.25">
      <c r="A3917" t="s">
        <v>15061</v>
      </c>
      <c r="B3917">
        <v>1</v>
      </c>
      <c r="C3917" t="s">
        <v>78</v>
      </c>
      <c r="D3917" t="s">
        <v>101</v>
      </c>
      <c r="E3917" t="s">
        <v>15062</v>
      </c>
      <c r="F3917" t="s">
        <v>166</v>
      </c>
      <c r="G3917" t="s">
        <v>72</v>
      </c>
      <c r="H3917" t="s">
        <v>136</v>
      </c>
      <c r="I3917" t="s">
        <v>22</v>
      </c>
      <c r="J3917" t="s">
        <v>131</v>
      </c>
      <c r="K3917" t="s">
        <v>15063</v>
      </c>
      <c r="L3917" t="s">
        <v>15064</v>
      </c>
      <c r="M3917">
        <v>1.4614988879999999</v>
      </c>
      <c r="N3917">
        <v>0</v>
      </c>
      <c r="O3917">
        <v>0</v>
      </c>
      <c r="P3917">
        <v>26</v>
      </c>
      <c r="Q3917">
        <v>660</v>
      </c>
      <c r="R3917">
        <v>0</v>
      </c>
      <c r="S3917">
        <v>0</v>
      </c>
      <c r="T3917">
        <v>37.998970999999997</v>
      </c>
      <c r="U3917">
        <v>964.58926599999995</v>
      </c>
    </row>
    <row r="3918" spans="1:21" x14ac:dyDescent="0.25">
      <c r="A3918" t="s">
        <v>15065</v>
      </c>
      <c r="B3918">
        <v>1</v>
      </c>
      <c r="C3918" t="s">
        <v>78</v>
      </c>
      <c r="D3918" t="s">
        <v>101</v>
      </c>
      <c r="E3918" t="s">
        <v>4038</v>
      </c>
      <c r="F3918" t="s">
        <v>296</v>
      </c>
      <c r="G3918" t="s">
        <v>72</v>
      </c>
      <c r="H3918" t="s">
        <v>136</v>
      </c>
      <c r="I3918" t="s">
        <v>22</v>
      </c>
      <c r="J3918" t="s">
        <v>221</v>
      </c>
      <c r="K3918" t="s">
        <v>15066</v>
      </c>
      <c r="L3918" t="s">
        <v>15067</v>
      </c>
      <c r="M3918">
        <v>0.42238694399999999</v>
      </c>
      <c r="N3918">
        <v>0</v>
      </c>
      <c r="O3918">
        <v>0</v>
      </c>
      <c r="P3918">
        <v>29</v>
      </c>
      <c r="Q3918">
        <v>138</v>
      </c>
      <c r="R3918">
        <v>0</v>
      </c>
      <c r="S3918">
        <v>0</v>
      </c>
      <c r="T3918">
        <v>12.249221</v>
      </c>
      <c r="U3918">
        <v>58.289397999999998</v>
      </c>
    </row>
    <row r="3919" spans="1:21" x14ac:dyDescent="0.25">
      <c r="A3919" t="s">
        <v>15068</v>
      </c>
      <c r="B3919">
        <v>1</v>
      </c>
      <c r="C3919" t="s">
        <v>78</v>
      </c>
      <c r="D3919" t="s">
        <v>101</v>
      </c>
      <c r="E3919" t="s">
        <v>4038</v>
      </c>
      <c r="F3919" t="s">
        <v>166</v>
      </c>
      <c r="G3919" t="s">
        <v>72</v>
      </c>
      <c r="H3919" t="s">
        <v>136</v>
      </c>
      <c r="I3919" t="s">
        <v>22</v>
      </c>
      <c r="J3919" t="s">
        <v>131</v>
      </c>
      <c r="K3919" t="s">
        <v>15069</v>
      </c>
      <c r="L3919" t="s">
        <v>15070</v>
      </c>
      <c r="M3919">
        <v>0.22241277700000001</v>
      </c>
      <c r="N3919">
        <v>0</v>
      </c>
      <c r="O3919">
        <v>0</v>
      </c>
      <c r="P3919">
        <v>29</v>
      </c>
      <c r="Q3919">
        <v>138</v>
      </c>
      <c r="R3919">
        <v>0</v>
      </c>
      <c r="S3919">
        <v>0</v>
      </c>
      <c r="T3919">
        <v>6.4499709999999997</v>
      </c>
      <c r="U3919">
        <v>30.692962999999999</v>
      </c>
    </row>
    <row r="3920" spans="1:21" x14ac:dyDescent="0.25">
      <c r="A3920" t="s">
        <v>15071</v>
      </c>
      <c r="B3920">
        <v>1</v>
      </c>
      <c r="C3920" t="s">
        <v>78</v>
      </c>
      <c r="D3920" t="s">
        <v>101</v>
      </c>
      <c r="E3920" t="s">
        <v>4038</v>
      </c>
      <c r="F3920" t="s">
        <v>247</v>
      </c>
      <c r="G3920" t="s">
        <v>72</v>
      </c>
      <c r="H3920" t="s">
        <v>136</v>
      </c>
      <c r="I3920" t="s">
        <v>22</v>
      </c>
      <c r="J3920" t="s">
        <v>221</v>
      </c>
      <c r="K3920" t="s">
        <v>15072</v>
      </c>
      <c r="L3920" t="s">
        <v>15073</v>
      </c>
      <c r="M3920">
        <v>0.338888888</v>
      </c>
      <c r="N3920">
        <v>0</v>
      </c>
      <c r="O3920">
        <v>0</v>
      </c>
      <c r="P3920">
        <v>29</v>
      </c>
      <c r="Q3920">
        <v>138</v>
      </c>
      <c r="R3920">
        <v>0</v>
      </c>
      <c r="S3920">
        <v>0</v>
      </c>
      <c r="T3920">
        <v>9.8277780000000003</v>
      </c>
      <c r="U3920">
        <v>46.766666999999998</v>
      </c>
    </row>
    <row r="3921" spans="1:21" x14ac:dyDescent="0.25">
      <c r="A3921" t="s">
        <v>15074</v>
      </c>
      <c r="B3921">
        <v>1</v>
      </c>
      <c r="C3921" t="s">
        <v>78</v>
      </c>
      <c r="D3921" t="s">
        <v>94</v>
      </c>
      <c r="E3921" t="s">
        <v>15075</v>
      </c>
      <c r="F3921" t="s">
        <v>847</v>
      </c>
      <c r="G3921" t="s">
        <v>71</v>
      </c>
      <c r="H3921" t="s">
        <v>136</v>
      </c>
      <c r="I3921" t="s">
        <v>22</v>
      </c>
      <c r="J3921" t="s">
        <v>131</v>
      </c>
      <c r="K3921" t="s">
        <v>15076</v>
      </c>
      <c r="L3921" t="s">
        <v>15077</v>
      </c>
      <c r="M3921">
        <v>18.647777777000002</v>
      </c>
      <c r="N3921">
        <v>0</v>
      </c>
      <c r="O3921">
        <v>1</v>
      </c>
      <c r="P3921">
        <v>0</v>
      </c>
      <c r="Q3921">
        <v>0</v>
      </c>
      <c r="R3921">
        <v>0</v>
      </c>
      <c r="S3921">
        <v>18.647777999999999</v>
      </c>
      <c r="T3921">
        <v>0</v>
      </c>
      <c r="U3921">
        <v>0</v>
      </c>
    </row>
    <row r="3922" spans="1:21" x14ac:dyDescent="0.25">
      <c r="A3922" t="s">
        <v>15078</v>
      </c>
      <c r="B3922">
        <v>1</v>
      </c>
      <c r="C3922" t="s">
        <v>78</v>
      </c>
      <c r="D3922" t="s">
        <v>101</v>
      </c>
      <c r="E3922" t="s">
        <v>15079</v>
      </c>
      <c r="F3922" t="s">
        <v>231</v>
      </c>
      <c r="G3922" t="s">
        <v>71</v>
      </c>
      <c r="H3922" t="s">
        <v>136</v>
      </c>
      <c r="I3922" t="s">
        <v>22</v>
      </c>
      <c r="J3922" t="s">
        <v>131</v>
      </c>
      <c r="K3922" t="s">
        <v>15080</v>
      </c>
      <c r="L3922" t="s">
        <v>15081</v>
      </c>
      <c r="M3922">
        <v>4.0330555549999998</v>
      </c>
      <c r="N3922">
        <v>0</v>
      </c>
      <c r="O3922">
        <v>0</v>
      </c>
      <c r="P3922">
        <v>0</v>
      </c>
      <c r="Q3922">
        <v>1</v>
      </c>
      <c r="R3922">
        <v>0</v>
      </c>
      <c r="S3922">
        <v>0</v>
      </c>
      <c r="T3922">
        <v>0</v>
      </c>
      <c r="U3922">
        <v>4.0330560000000002</v>
      </c>
    </row>
    <row r="3923" spans="1:21" x14ac:dyDescent="0.25">
      <c r="A3923" t="s">
        <v>15082</v>
      </c>
      <c r="B3923">
        <v>1</v>
      </c>
      <c r="C3923" t="s">
        <v>78</v>
      </c>
      <c r="D3923" t="s">
        <v>82</v>
      </c>
      <c r="E3923" t="s">
        <v>15083</v>
      </c>
      <c r="F3923" t="s">
        <v>921</v>
      </c>
      <c r="G3923" t="s">
        <v>71</v>
      </c>
      <c r="H3923" t="s">
        <v>136</v>
      </c>
      <c r="I3923" t="s">
        <v>22</v>
      </c>
      <c r="J3923" t="s">
        <v>131</v>
      </c>
      <c r="K3923" t="s">
        <v>15084</v>
      </c>
      <c r="L3923" t="s">
        <v>15085</v>
      </c>
      <c r="M3923">
        <v>1.795833333</v>
      </c>
      <c r="N3923">
        <v>0</v>
      </c>
      <c r="O3923">
        <v>898</v>
      </c>
      <c r="P3923">
        <v>0</v>
      </c>
      <c r="Q3923">
        <v>4</v>
      </c>
      <c r="R3923">
        <v>0</v>
      </c>
      <c r="S3923">
        <v>1612.6583330000001</v>
      </c>
      <c r="T3923">
        <v>0</v>
      </c>
      <c r="U3923">
        <v>7.1833330000000002</v>
      </c>
    </row>
    <row r="3924" spans="1:21" x14ac:dyDescent="0.25">
      <c r="A3924" t="s">
        <v>15086</v>
      </c>
      <c r="B3924">
        <v>1</v>
      </c>
      <c r="C3924" t="s">
        <v>78</v>
      </c>
      <c r="D3924" t="s">
        <v>82</v>
      </c>
      <c r="E3924" t="s">
        <v>15087</v>
      </c>
      <c r="F3924" t="s">
        <v>2201</v>
      </c>
      <c r="G3924" t="s">
        <v>71</v>
      </c>
      <c r="H3924" t="s">
        <v>136</v>
      </c>
      <c r="I3924" t="s">
        <v>22</v>
      </c>
      <c r="J3924" t="s">
        <v>221</v>
      </c>
      <c r="K3924" t="s">
        <v>15088</v>
      </c>
      <c r="L3924" t="s">
        <v>15089</v>
      </c>
      <c r="M3924">
        <v>1.949625833</v>
      </c>
      <c r="N3924">
        <v>0</v>
      </c>
      <c r="O3924">
        <v>973</v>
      </c>
      <c r="P3924">
        <v>0</v>
      </c>
      <c r="Q3924">
        <v>0</v>
      </c>
      <c r="R3924">
        <v>0</v>
      </c>
      <c r="S3924">
        <v>1896.985936</v>
      </c>
      <c r="T3924">
        <v>0</v>
      </c>
      <c r="U3924">
        <v>0</v>
      </c>
    </row>
    <row r="3925" spans="1:21" x14ac:dyDescent="0.25">
      <c r="A3925" t="s">
        <v>15090</v>
      </c>
      <c r="B3925">
        <v>1</v>
      </c>
      <c r="C3925" t="s">
        <v>78</v>
      </c>
      <c r="D3925" t="s">
        <v>86</v>
      </c>
      <c r="E3925" t="s">
        <v>15091</v>
      </c>
      <c r="F3925" t="s">
        <v>362</v>
      </c>
      <c r="G3925" t="s">
        <v>71</v>
      </c>
      <c r="H3925" t="s">
        <v>136</v>
      </c>
      <c r="I3925" t="s">
        <v>22</v>
      </c>
      <c r="J3925" t="s">
        <v>131</v>
      </c>
      <c r="K3925" t="s">
        <v>15092</v>
      </c>
      <c r="L3925" t="s">
        <v>15093</v>
      </c>
      <c r="M3925">
        <v>0.55859166599999999</v>
      </c>
      <c r="N3925">
        <v>0</v>
      </c>
      <c r="O3925">
        <v>1486</v>
      </c>
      <c r="P3925">
        <v>0</v>
      </c>
      <c r="Q3925">
        <v>0</v>
      </c>
      <c r="R3925">
        <v>0</v>
      </c>
      <c r="S3925">
        <v>830.06721600000003</v>
      </c>
      <c r="T3925">
        <v>0</v>
      </c>
      <c r="U3925">
        <v>0</v>
      </c>
    </row>
    <row r="3926" spans="1:21" x14ac:dyDescent="0.25">
      <c r="A3926" t="s">
        <v>15094</v>
      </c>
      <c r="B3926">
        <v>1</v>
      </c>
      <c r="C3926" t="s">
        <v>78</v>
      </c>
      <c r="D3926" t="s">
        <v>80</v>
      </c>
      <c r="E3926" t="s">
        <v>15095</v>
      </c>
      <c r="F3926" t="s">
        <v>847</v>
      </c>
      <c r="G3926" t="s">
        <v>71</v>
      </c>
      <c r="H3926" t="s">
        <v>136</v>
      </c>
      <c r="I3926" t="s">
        <v>22</v>
      </c>
      <c r="J3926" t="s">
        <v>131</v>
      </c>
      <c r="K3926" t="s">
        <v>15096</v>
      </c>
      <c r="L3926" t="s">
        <v>15097</v>
      </c>
      <c r="M3926">
        <v>3.1780555549999998</v>
      </c>
      <c r="N3926">
        <v>0</v>
      </c>
      <c r="O3926">
        <v>1</v>
      </c>
      <c r="P3926">
        <v>0</v>
      </c>
      <c r="Q3926">
        <v>0</v>
      </c>
      <c r="R3926">
        <v>0</v>
      </c>
      <c r="S3926">
        <v>3.1780560000000002</v>
      </c>
      <c r="T3926">
        <v>0</v>
      </c>
      <c r="U3926">
        <v>0</v>
      </c>
    </row>
    <row r="3927" spans="1:21" x14ac:dyDescent="0.25">
      <c r="A3927" t="s">
        <v>15098</v>
      </c>
      <c r="B3927">
        <v>1</v>
      </c>
      <c r="C3927" t="s">
        <v>78</v>
      </c>
      <c r="D3927" t="s">
        <v>101</v>
      </c>
      <c r="E3927" t="s">
        <v>15099</v>
      </c>
      <c r="F3927" t="s">
        <v>231</v>
      </c>
      <c r="G3927" t="s">
        <v>71</v>
      </c>
      <c r="H3927" t="s">
        <v>136</v>
      </c>
      <c r="I3927" t="s">
        <v>22</v>
      </c>
      <c r="J3927" t="s">
        <v>131</v>
      </c>
      <c r="K3927" t="s">
        <v>15100</v>
      </c>
      <c r="L3927" t="s">
        <v>15101</v>
      </c>
      <c r="M3927">
        <v>1.565833333</v>
      </c>
      <c r="N3927">
        <v>0</v>
      </c>
      <c r="O3927">
        <v>0</v>
      </c>
      <c r="P3927">
        <v>0</v>
      </c>
      <c r="Q3927">
        <v>3</v>
      </c>
      <c r="R3927">
        <v>0</v>
      </c>
      <c r="S3927">
        <v>0</v>
      </c>
      <c r="T3927">
        <v>0</v>
      </c>
      <c r="U3927">
        <v>4.6974999999999998</v>
      </c>
    </row>
    <row r="3928" spans="1:21" x14ac:dyDescent="0.25">
      <c r="A3928" t="s">
        <v>15102</v>
      </c>
      <c r="B3928">
        <v>1</v>
      </c>
      <c r="C3928" t="s">
        <v>78</v>
      </c>
      <c r="D3928" t="s">
        <v>86</v>
      </c>
      <c r="E3928" t="s">
        <v>15103</v>
      </c>
      <c r="F3928" t="s">
        <v>2615</v>
      </c>
      <c r="G3928" t="s">
        <v>71</v>
      </c>
      <c r="H3928" t="s">
        <v>136</v>
      </c>
      <c r="I3928" t="s">
        <v>22</v>
      </c>
      <c r="J3928" t="s">
        <v>131</v>
      </c>
      <c r="K3928" t="s">
        <v>15104</v>
      </c>
      <c r="L3928" t="s">
        <v>15105</v>
      </c>
      <c r="M3928">
        <v>6.0352777770000001</v>
      </c>
      <c r="N3928">
        <v>0</v>
      </c>
      <c r="O3928">
        <v>34</v>
      </c>
      <c r="P3928">
        <v>0</v>
      </c>
      <c r="Q3928">
        <v>0</v>
      </c>
      <c r="R3928">
        <v>0</v>
      </c>
      <c r="S3928">
        <v>205.199444</v>
      </c>
      <c r="T3928">
        <v>0</v>
      </c>
      <c r="U3928">
        <v>0</v>
      </c>
    </row>
    <row r="3929" spans="1:21" x14ac:dyDescent="0.25">
      <c r="A3929" t="s">
        <v>15106</v>
      </c>
      <c r="B3929">
        <v>1</v>
      </c>
      <c r="C3929" t="s">
        <v>78</v>
      </c>
      <c r="D3929" t="s">
        <v>86</v>
      </c>
      <c r="E3929" t="s">
        <v>15107</v>
      </c>
      <c r="F3929" t="s">
        <v>847</v>
      </c>
      <c r="G3929" t="s">
        <v>71</v>
      </c>
      <c r="H3929" t="s">
        <v>136</v>
      </c>
      <c r="I3929" t="s">
        <v>22</v>
      </c>
      <c r="J3929" t="s">
        <v>131</v>
      </c>
      <c r="K3929" t="s">
        <v>15108</v>
      </c>
      <c r="L3929" t="s">
        <v>15109</v>
      </c>
      <c r="M3929">
        <v>2.4783333330000001</v>
      </c>
      <c r="N3929">
        <v>0</v>
      </c>
      <c r="O3929">
        <v>2</v>
      </c>
      <c r="P3929">
        <v>0</v>
      </c>
      <c r="Q3929">
        <v>0</v>
      </c>
      <c r="R3929">
        <v>0</v>
      </c>
      <c r="S3929">
        <v>4.9566670000000004</v>
      </c>
      <c r="T3929">
        <v>0</v>
      </c>
      <c r="U3929">
        <v>0</v>
      </c>
    </row>
    <row r="3930" spans="1:21" x14ac:dyDescent="0.25">
      <c r="A3930" t="s">
        <v>15110</v>
      </c>
      <c r="B3930">
        <v>1</v>
      </c>
      <c r="C3930" t="s">
        <v>78</v>
      </c>
      <c r="D3930" t="s">
        <v>101</v>
      </c>
      <c r="E3930" t="s">
        <v>2681</v>
      </c>
      <c r="F3930" t="s">
        <v>313</v>
      </c>
      <c r="G3930" t="s">
        <v>71</v>
      </c>
      <c r="H3930" t="s">
        <v>136</v>
      </c>
      <c r="I3930" t="s">
        <v>22</v>
      </c>
      <c r="J3930" t="s">
        <v>131</v>
      </c>
      <c r="K3930" t="s">
        <v>15111</v>
      </c>
      <c r="L3930" t="s">
        <v>15112</v>
      </c>
      <c r="M3930">
        <v>4.0930555550000003</v>
      </c>
      <c r="N3930">
        <v>0</v>
      </c>
      <c r="O3930">
        <v>93</v>
      </c>
      <c r="P3930">
        <v>0</v>
      </c>
      <c r="Q3930">
        <v>0</v>
      </c>
      <c r="R3930">
        <v>0</v>
      </c>
      <c r="S3930">
        <v>380.65416699999997</v>
      </c>
      <c r="T3930">
        <v>0</v>
      </c>
      <c r="U3930">
        <v>0</v>
      </c>
    </row>
    <row r="3931" spans="1:21" x14ac:dyDescent="0.25">
      <c r="A3931" t="s">
        <v>15113</v>
      </c>
      <c r="B3931">
        <v>1</v>
      </c>
      <c r="C3931" t="s">
        <v>78</v>
      </c>
      <c r="D3931" t="s">
        <v>101</v>
      </c>
      <c r="E3931" t="s">
        <v>15114</v>
      </c>
      <c r="F3931" t="s">
        <v>847</v>
      </c>
      <c r="G3931" t="s">
        <v>71</v>
      </c>
      <c r="H3931" t="s">
        <v>136</v>
      </c>
      <c r="I3931" t="s">
        <v>22</v>
      </c>
      <c r="J3931" t="s">
        <v>131</v>
      </c>
      <c r="K3931" t="s">
        <v>15115</v>
      </c>
      <c r="L3931" t="s">
        <v>15116</v>
      </c>
      <c r="M3931">
        <v>19.86</v>
      </c>
      <c r="N3931">
        <v>0</v>
      </c>
      <c r="O3931">
        <v>4</v>
      </c>
      <c r="P3931">
        <v>0</v>
      </c>
      <c r="Q3931">
        <v>0</v>
      </c>
      <c r="R3931">
        <v>0</v>
      </c>
      <c r="S3931">
        <v>79.44</v>
      </c>
      <c r="T3931">
        <v>0</v>
      </c>
      <c r="U3931">
        <v>0</v>
      </c>
    </row>
    <row r="3932" spans="1:21" x14ac:dyDescent="0.25">
      <c r="A3932" t="s">
        <v>15117</v>
      </c>
      <c r="B3932">
        <v>1</v>
      </c>
      <c r="C3932" t="s">
        <v>78</v>
      </c>
      <c r="D3932" t="s">
        <v>90</v>
      </c>
      <c r="E3932" t="s">
        <v>15118</v>
      </c>
      <c r="F3932" t="s">
        <v>231</v>
      </c>
      <c r="G3932" t="s">
        <v>71</v>
      </c>
      <c r="H3932" t="s">
        <v>136</v>
      </c>
      <c r="I3932" t="s">
        <v>22</v>
      </c>
      <c r="J3932" t="s">
        <v>131</v>
      </c>
      <c r="K3932" t="s">
        <v>15119</v>
      </c>
      <c r="L3932" t="s">
        <v>15120</v>
      </c>
      <c r="M3932">
        <v>4.1336111109999996</v>
      </c>
      <c r="N3932">
        <v>0</v>
      </c>
      <c r="O3932">
        <v>1</v>
      </c>
      <c r="P3932">
        <v>0</v>
      </c>
      <c r="Q3932">
        <v>0</v>
      </c>
      <c r="R3932">
        <v>0</v>
      </c>
      <c r="S3932">
        <v>4.1336110000000001</v>
      </c>
      <c r="T3932">
        <v>0</v>
      </c>
      <c r="U3932">
        <v>0</v>
      </c>
    </row>
    <row r="3933" spans="1:21" x14ac:dyDescent="0.25">
      <c r="A3933" t="s">
        <v>15121</v>
      </c>
      <c r="B3933">
        <v>1</v>
      </c>
      <c r="C3933" t="s">
        <v>78</v>
      </c>
      <c r="D3933" t="s">
        <v>86</v>
      </c>
      <c r="E3933" t="s">
        <v>15122</v>
      </c>
      <c r="F3933" t="s">
        <v>934</v>
      </c>
      <c r="G3933" t="s">
        <v>71</v>
      </c>
      <c r="H3933" t="s">
        <v>136</v>
      </c>
      <c r="I3933" t="s">
        <v>22</v>
      </c>
      <c r="J3933" t="s">
        <v>131</v>
      </c>
      <c r="K3933" t="s">
        <v>15123</v>
      </c>
      <c r="L3933" t="s">
        <v>15124</v>
      </c>
      <c r="M3933">
        <v>1.356666666</v>
      </c>
      <c r="N3933">
        <v>0</v>
      </c>
      <c r="O3933">
        <v>31</v>
      </c>
      <c r="P3933">
        <v>0</v>
      </c>
      <c r="Q3933">
        <v>0</v>
      </c>
      <c r="R3933">
        <v>0</v>
      </c>
      <c r="S3933">
        <v>42.056666999999997</v>
      </c>
      <c r="T3933">
        <v>0</v>
      </c>
      <c r="U3933">
        <v>0</v>
      </c>
    </row>
    <row r="3934" spans="1:21" x14ac:dyDescent="0.25">
      <c r="A3934" t="s">
        <v>15125</v>
      </c>
      <c r="B3934">
        <v>1</v>
      </c>
      <c r="C3934" t="s">
        <v>78</v>
      </c>
      <c r="D3934" t="s">
        <v>86</v>
      </c>
      <c r="E3934" t="s">
        <v>15126</v>
      </c>
      <c r="F3934" t="s">
        <v>129</v>
      </c>
      <c r="G3934" t="s">
        <v>72</v>
      </c>
      <c r="H3934" t="s">
        <v>136</v>
      </c>
      <c r="I3934" t="s">
        <v>22</v>
      </c>
      <c r="J3934" t="s">
        <v>131</v>
      </c>
      <c r="K3934" t="s">
        <v>15127</v>
      </c>
      <c r="L3934" t="s">
        <v>15128</v>
      </c>
      <c r="M3934">
        <v>0.40722222200000002</v>
      </c>
      <c r="N3934">
        <v>0</v>
      </c>
      <c r="O3934">
        <v>437</v>
      </c>
      <c r="P3934">
        <v>0</v>
      </c>
      <c r="Q3934">
        <v>0</v>
      </c>
      <c r="R3934">
        <v>0</v>
      </c>
      <c r="S3934">
        <v>177.95611099999999</v>
      </c>
      <c r="T3934">
        <v>0</v>
      </c>
      <c r="U3934">
        <v>0</v>
      </c>
    </row>
    <row r="3935" spans="1:21" x14ac:dyDescent="0.25">
      <c r="A3935" t="s">
        <v>15129</v>
      </c>
      <c r="B3935">
        <v>1</v>
      </c>
      <c r="C3935" t="s">
        <v>78</v>
      </c>
      <c r="D3935" t="s">
        <v>86</v>
      </c>
      <c r="E3935" t="s">
        <v>15130</v>
      </c>
      <c r="F3935" t="s">
        <v>892</v>
      </c>
      <c r="G3935" t="s">
        <v>71</v>
      </c>
      <c r="H3935" t="s">
        <v>136</v>
      </c>
      <c r="I3935" t="s">
        <v>22</v>
      </c>
      <c r="J3935" t="s">
        <v>131</v>
      </c>
      <c r="K3935" t="s">
        <v>15131</v>
      </c>
      <c r="L3935" t="s">
        <v>15132</v>
      </c>
      <c r="M3935">
        <v>1.061388888</v>
      </c>
      <c r="N3935">
        <v>1</v>
      </c>
      <c r="O3935">
        <v>20</v>
      </c>
      <c r="P3935">
        <v>0</v>
      </c>
      <c r="Q3935">
        <v>0</v>
      </c>
      <c r="R3935">
        <v>1.0613889999999999</v>
      </c>
      <c r="S3935">
        <v>21.227778000000001</v>
      </c>
      <c r="T3935">
        <v>0</v>
      </c>
      <c r="U3935">
        <v>0</v>
      </c>
    </row>
    <row r="3936" spans="1:21" x14ac:dyDescent="0.25">
      <c r="A3936" t="s">
        <v>15133</v>
      </c>
      <c r="B3936">
        <v>1</v>
      </c>
      <c r="C3936" t="s">
        <v>78</v>
      </c>
      <c r="D3936" t="s">
        <v>86</v>
      </c>
      <c r="E3936" t="s">
        <v>15134</v>
      </c>
      <c r="F3936" t="s">
        <v>166</v>
      </c>
      <c r="G3936" t="s">
        <v>72</v>
      </c>
      <c r="H3936" t="s">
        <v>136</v>
      </c>
      <c r="I3936" t="s">
        <v>22</v>
      </c>
      <c r="J3936" t="s">
        <v>131</v>
      </c>
      <c r="K3936" t="s">
        <v>15135</v>
      </c>
      <c r="L3936" t="s">
        <v>15136</v>
      </c>
      <c r="M3936">
        <v>2.1322222219999998</v>
      </c>
      <c r="N3936">
        <v>2</v>
      </c>
      <c r="O3936">
        <v>0</v>
      </c>
      <c r="P3936">
        <v>0</v>
      </c>
      <c r="Q3936">
        <v>0</v>
      </c>
      <c r="R3936">
        <v>4.2644440000000001</v>
      </c>
      <c r="S3936">
        <v>0</v>
      </c>
      <c r="T3936">
        <v>0</v>
      </c>
      <c r="U3936">
        <v>0</v>
      </c>
    </row>
    <row r="3937" spans="1:21" x14ac:dyDescent="0.25">
      <c r="A3937" t="s">
        <v>15137</v>
      </c>
      <c r="B3937">
        <v>1</v>
      </c>
      <c r="C3937" t="s">
        <v>78</v>
      </c>
      <c r="D3937" t="s">
        <v>86</v>
      </c>
      <c r="E3937" t="s">
        <v>15138</v>
      </c>
      <c r="F3937" t="s">
        <v>296</v>
      </c>
      <c r="G3937" t="s">
        <v>71</v>
      </c>
      <c r="H3937" t="s">
        <v>136</v>
      </c>
      <c r="I3937" t="s">
        <v>22</v>
      </c>
      <c r="J3937" t="s">
        <v>221</v>
      </c>
      <c r="K3937" t="s">
        <v>15139</v>
      </c>
      <c r="L3937" t="s">
        <v>15140</v>
      </c>
      <c r="M3937">
        <v>1.3019444440000001</v>
      </c>
      <c r="N3937">
        <v>0</v>
      </c>
      <c r="O3937">
        <v>153</v>
      </c>
      <c r="P3937">
        <v>0</v>
      </c>
      <c r="Q3937">
        <v>0</v>
      </c>
      <c r="R3937">
        <v>0</v>
      </c>
      <c r="S3937">
        <v>199.19749999999999</v>
      </c>
      <c r="T3937">
        <v>0</v>
      </c>
      <c r="U3937">
        <v>0</v>
      </c>
    </row>
    <row r="3938" spans="1:21" x14ac:dyDescent="0.25">
      <c r="A3938" t="s">
        <v>15141</v>
      </c>
      <c r="B3938">
        <v>1</v>
      </c>
      <c r="C3938" t="s">
        <v>78</v>
      </c>
      <c r="D3938" t="s">
        <v>86</v>
      </c>
      <c r="E3938" t="s">
        <v>15142</v>
      </c>
      <c r="F3938" t="s">
        <v>296</v>
      </c>
      <c r="G3938" t="s">
        <v>71</v>
      </c>
      <c r="H3938" t="s">
        <v>136</v>
      </c>
      <c r="I3938" t="s">
        <v>22</v>
      </c>
      <c r="J3938" t="s">
        <v>221</v>
      </c>
      <c r="K3938" t="s">
        <v>15143</v>
      </c>
      <c r="L3938" t="s">
        <v>15144</v>
      </c>
      <c r="M3938">
        <v>0.34472222200000002</v>
      </c>
      <c r="N3938">
        <v>0</v>
      </c>
      <c r="O3938">
        <v>170</v>
      </c>
      <c r="P3938">
        <v>0</v>
      </c>
      <c r="Q3938">
        <v>0</v>
      </c>
      <c r="R3938">
        <v>0</v>
      </c>
      <c r="S3938">
        <v>58.602778000000001</v>
      </c>
      <c r="T3938">
        <v>0</v>
      </c>
      <c r="U3938">
        <v>0</v>
      </c>
    </row>
    <row r="3939" spans="1:21" x14ac:dyDescent="0.25">
      <c r="A3939" t="s">
        <v>15145</v>
      </c>
      <c r="B3939">
        <v>1</v>
      </c>
      <c r="C3939" t="s">
        <v>78</v>
      </c>
      <c r="D3939" t="s">
        <v>86</v>
      </c>
      <c r="E3939" t="s">
        <v>15146</v>
      </c>
      <c r="F3939" t="s">
        <v>296</v>
      </c>
      <c r="G3939" t="s">
        <v>71</v>
      </c>
      <c r="H3939" t="s">
        <v>136</v>
      </c>
      <c r="I3939" t="s">
        <v>22</v>
      </c>
      <c r="J3939" t="s">
        <v>221</v>
      </c>
      <c r="K3939" t="s">
        <v>15147</v>
      </c>
      <c r="L3939" t="s">
        <v>15148</v>
      </c>
      <c r="M3939">
        <v>0.995</v>
      </c>
      <c r="N3939">
        <v>0</v>
      </c>
      <c r="O3939">
        <v>107</v>
      </c>
      <c r="P3939">
        <v>0</v>
      </c>
      <c r="Q3939">
        <v>0</v>
      </c>
      <c r="R3939">
        <v>0</v>
      </c>
      <c r="S3939">
        <v>106.465</v>
      </c>
      <c r="T3939">
        <v>0</v>
      </c>
      <c r="U3939">
        <v>0</v>
      </c>
    </row>
    <row r="3940" spans="1:21" x14ac:dyDescent="0.25">
      <c r="A3940" t="s">
        <v>15149</v>
      </c>
      <c r="B3940">
        <v>1</v>
      </c>
      <c r="C3940" t="s">
        <v>78</v>
      </c>
      <c r="D3940" t="s">
        <v>86</v>
      </c>
      <c r="E3940" t="s">
        <v>15150</v>
      </c>
      <c r="F3940" t="s">
        <v>296</v>
      </c>
      <c r="G3940" t="s">
        <v>71</v>
      </c>
      <c r="H3940" t="s">
        <v>136</v>
      </c>
      <c r="I3940" t="s">
        <v>22</v>
      </c>
      <c r="J3940" t="s">
        <v>221</v>
      </c>
      <c r="K3940" t="s">
        <v>15151</v>
      </c>
      <c r="L3940" t="s">
        <v>15152</v>
      </c>
      <c r="M3940">
        <v>1.2050000000000001</v>
      </c>
      <c r="N3940">
        <v>0</v>
      </c>
      <c r="O3940">
        <v>92</v>
      </c>
      <c r="P3940">
        <v>0</v>
      </c>
      <c r="Q3940">
        <v>0</v>
      </c>
      <c r="R3940">
        <v>0</v>
      </c>
      <c r="S3940">
        <v>110.86</v>
      </c>
      <c r="T3940">
        <v>0</v>
      </c>
      <c r="U3940">
        <v>0</v>
      </c>
    </row>
    <row r="3941" spans="1:21" x14ac:dyDescent="0.25">
      <c r="A3941" t="s">
        <v>15153</v>
      </c>
      <c r="B3941">
        <v>1</v>
      </c>
      <c r="C3941" t="s">
        <v>78</v>
      </c>
      <c r="D3941" t="s">
        <v>86</v>
      </c>
      <c r="E3941" t="s">
        <v>15154</v>
      </c>
      <c r="F3941" t="s">
        <v>296</v>
      </c>
      <c r="G3941" t="s">
        <v>71</v>
      </c>
      <c r="H3941" t="s">
        <v>136</v>
      </c>
      <c r="I3941" t="s">
        <v>22</v>
      </c>
      <c r="J3941" t="s">
        <v>221</v>
      </c>
      <c r="K3941" t="s">
        <v>15155</v>
      </c>
      <c r="L3941" t="s">
        <v>15156</v>
      </c>
      <c r="M3941">
        <v>0.29083333300000003</v>
      </c>
      <c r="N3941">
        <v>0</v>
      </c>
      <c r="O3941">
        <v>101</v>
      </c>
      <c r="P3941">
        <v>0</v>
      </c>
      <c r="Q3941">
        <v>0</v>
      </c>
      <c r="R3941">
        <v>0</v>
      </c>
      <c r="S3941">
        <v>29.374167</v>
      </c>
      <c r="T3941">
        <v>0</v>
      </c>
      <c r="U3941">
        <v>0</v>
      </c>
    </row>
    <row r="3942" spans="1:21" x14ac:dyDescent="0.25">
      <c r="A3942" t="s">
        <v>15157</v>
      </c>
      <c r="B3942">
        <v>1</v>
      </c>
      <c r="C3942" t="s">
        <v>78</v>
      </c>
      <c r="D3942" t="s">
        <v>86</v>
      </c>
      <c r="E3942" t="s">
        <v>15154</v>
      </c>
      <c r="F3942" t="s">
        <v>296</v>
      </c>
      <c r="G3942" t="s">
        <v>71</v>
      </c>
      <c r="H3942" t="s">
        <v>136</v>
      </c>
      <c r="I3942" t="s">
        <v>22</v>
      </c>
      <c r="J3942" t="s">
        <v>221</v>
      </c>
      <c r="K3942" t="s">
        <v>15158</v>
      </c>
      <c r="L3942" t="s">
        <v>15159</v>
      </c>
      <c r="M3942">
        <v>2.7894444439999999</v>
      </c>
      <c r="N3942">
        <v>0</v>
      </c>
      <c r="O3942">
        <v>101</v>
      </c>
      <c r="P3942">
        <v>0</v>
      </c>
      <c r="Q3942">
        <v>0</v>
      </c>
      <c r="R3942">
        <v>0</v>
      </c>
      <c r="S3942">
        <v>281.73388899999998</v>
      </c>
      <c r="T3942">
        <v>0</v>
      </c>
      <c r="U3942">
        <v>0</v>
      </c>
    </row>
    <row r="3943" spans="1:21" x14ac:dyDescent="0.25">
      <c r="A3943" t="s">
        <v>15160</v>
      </c>
      <c r="B3943">
        <v>1</v>
      </c>
      <c r="C3943" t="s">
        <v>78</v>
      </c>
      <c r="D3943" t="s">
        <v>86</v>
      </c>
      <c r="E3943" t="s">
        <v>15161</v>
      </c>
      <c r="F3943" t="s">
        <v>129</v>
      </c>
      <c r="G3943" t="s">
        <v>72</v>
      </c>
      <c r="H3943" t="s">
        <v>136</v>
      </c>
      <c r="I3943" t="s">
        <v>22</v>
      </c>
      <c r="J3943" t="s">
        <v>131</v>
      </c>
      <c r="K3943" t="s">
        <v>15162</v>
      </c>
      <c r="L3943" t="s">
        <v>15163</v>
      </c>
      <c r="M3943">
        <v>0.123333333</v>
      </c>
      <c r="N3943">
        <v>0</v>
      </c>
      <c r="O3943">
        <v>43</v>
      </c>
      <c r="P3943">
        <v>0</v>
      </c>
      <c r="Q3943">
        <v>0</v>
      </c>
      <c r="R3943">
        <v>0</v>
      </c>
      <c r="S3943">
        <v>5.3033330000000003</v>
      </c>
      <c r="T3943">
        <v>0</v>
      </c>
      <c r="U3943">
        <v>0</v>
      </c>
    </row>
    <row r="3944" spans="1:21" x14ac:dyDescent="0.25">
      <c r="A3944" t="s">
        <v>15164</v>
      </c>
      <c r="B3944">
        <v>1</v>
      </c>
      <c r="C3944" t="s">
        <v>78</v>
      </c>
      <c r="D3944" t="s">
        <v>103</v>
      </c>
      <c r="E3944" t="s">
        <v>15165</v>
      </c>
      <c r="F3944" t="s">
        <v>847</v>
      </c>
      <c r="G3944" t="s">
        <v>71</v>
      </c>
      <c r="H3944" t="s">
        <v>136</v>
      </c>
      <c r="I3944" t="s">
        <v>22</v>
      </c>
      <c r="J3944" t="s">
        <v>131</v>
      </c>
      <c r="K3944" t="s">
        <v>15166</v>
      </c>
      <c r="L3944" t="s">
        <v>15167</v>
      </c>
      <c r="M3944">
        <v>8.0036111109999997</v>
      </c>
      <c r="N3944">
        <v>0</v>
      </c>
      <c r="O3944">
        <v>0</v>
      </c>
      <c r="P3944">
        <v>0</v>
      </c>
      <c r="Q3944">
        <v>1</v>
      </c>
      <c r="R3944">
        <v>0</v>
      </c>
      <c r="S3944">
        <v>0</v>
      </c>
      <c r="T3944">
        <v>0</v>
      </c>
      <c r="U3944">
        <v>8.0036109999999994</v>
      </c>
    </row>
    <row r="3945" spans="1:21" x14ac:dyDescent="0.25">
      <c r="A3945" t="s">
        <v>15168</v>
      </c>
      <c r="B3945">
        <v>1</v>
      </c>
      <c r="C3945" t="s">
        <v>78</v>
      </c>
      <c r="D3945" t="s">
        <v>86</v>
      </c>
      <c r="E3945" t="s">
        <v>15169</v>
      </c>
      <c r="F3945" t="s">
        <v>296</v>
      </c>
      <c r="G3945" t="s">
        <v>71</v>
      </c>
      <c r="H3945" t="s">
        <v>136</v>
      </c>
      <c r="I3945" t="s">
        <v>22</v>
      </c>
      <c r="J3945" t="s">
        <v>221</v>
      </c>
      <c r="K3945" t="s">
        <v>15170</v>
      </c>
      <c r="L3945" t="s">
        <v>15171</v>
      </c>
      <c r="M3945">
        <v>1.4775461110000001</v>
      </c>
      <c r="N3945">
        <v>0</v>
      </c>
      <c r="O3945">
        <v>662</v>
      </c>
      <c r="P3945">
        <v>0</v>
      </c>
      <c r="Q3945">
        <v>0</v>
      </c>
      <c r="R3945">
        <v>0</v>
      </c>
      <c r="S3945">
        <v>978.13552500000003</v>
      </c>
      <c r="T3945">
        <v>0</v>
      </c>
      <c r="U3945">
        <v>0</v>
      </c>
    </row>
    <row r="3946" spans="1:21" x14ac:dyDescent="0.25">
      <c r="A3946" t="s">
        <v>15172</v>
      </c>
      <c r="B3946">
        <v>1</v>
      </c>
      <c r="C3946" t="s">
        <v>78</v>
      </c>
      <c r="D3946" t="s">
        <v>86</v>
      </c>
      <c r="E3946" t="s">
        <v>15173</v>
      </c>
      <c r="F3946" t="s">
        <v>313</v>
      </c>
      <c r="G3946" t="s">
        <v>71</v>
      </c>
      <c r="H3946" t="s">
        <v>136</v>
      </c>
      <c r="I3946" t="s">
        <v>22</v>
      </c>
      <c r="J3946" t="s">
        <v>131</v>
      </c>
      <c r="K3946" t="s">
        <v>15174</v>
      </c>
      <c r="L3946" t="s">
        <v>15175</v>
      </c>
      <c r="M3946">
        <v>1.6911111109999999</v>
      </c>
      <c r="N3946">
        <v>0</v>
      </c>
      <c r="O3946">
        <v>73</v>
      </c>
      <c r="P3946">
        <v>0</v>
      </c>
      <c r="Q3946">
        <v>0</v>
      </c>
      <c r="R3946">
        <v>0</v>
      </c>
      <c r="S3946">
        <v>123.451111</v>
      </c>
      <c r="T3946">
        <v>0</v>
      </c>
      <c r="U3946">
        <v>0</v>
      </c>
    </row>
    <row r="3947" spans="1:21" x14ac:dyDescent="0.25">
      <c r="A3947" t="s">
        <v>15176</v>
      </c>
      <c r="B3947">
        <v>1</v>
      </c>
      <c r="C3947" t="s">
        <v>78</v>
      </c>
      <c r="D3947" t="s">
        <v>86</v>
      </c>
      <c r="E3947" t="s">
        <v>15177</v>
      </c>
      <c r="F3947" t="s">
        <v>231</v>
      </c>
      <c r="G3947" t="s">
        <v>71</v>
      </c>
      <c r="H3947" t="s">
        <v>136</v>
      </c>
      <c r="I3947" t="s">
        <v>22</v>
      </c>
      <c r="J3947" t="s">
        <v>131</v>
      </c>
      <c r="K3947" t="s">
        <v>15178</v>
      </c>
      <c r="L3947" t="s">
        <v>15179</v>
      </c>
      <c r="M3947">
        <v>1.611111111</v>
      </c>
      <c r="N3947">
        <v>0</v>
      </c>
      <c r="O3947">
        <v>31</v>
      </c>
      <c r="P3947">
        <v>0</v>
      </c>
      <c r="Q3947">
        <v>0</v>
      </c>
      <c r="R3947">
        <v>0</v>
      </c>
      <c r="S3947">
        <v>49.944443999999997</v>
      </c>
      <c r="T3947">
        <v>0</v>
      </c>
      <c r="U3947">
        <v>0</v>
      </c>
    </row>
    <row r="3948" spans="1:21" x14ac:dyDescent="0.25">
      <c r="A3948" t="s">
        <v>15180</v>
      </c>
      <c r="B3948">
        <v>1</v>
      </c>
      <c r="C3948" t="s">
        <v>78</v>
      </c>
      <c r="D3948" t="s">
        <v>88</v>
      </c>
      <c r="E3948" t="s">
        <v>15181</v>
      </c>
      <c r="F3948" t="s">
        <v>847</v>
      </c>
      <c r="G3948" t="s">
        <v>71</v>
      </c>
      <c r="H3948" t="s">
        <v>136</v>
      </c>
      <c r="I3948" t="s">
        <v>22</v>
      </c>
      <c r="J3948" t="s">
        <v>131</v>
      </c>
      <c r="K3948" t="s">
        <v>15182</v>
      </c>
      <c r="L3948" t="s">
        <v>15183</v>
      </c>
      <c r="M3948">
        <v>1.2619444440000001</v>
      </c>
      <c r="N3948">
        <v>0</v>
      </c>
      <c r="O3948">
        <v>5</v>
      </c>
      <c r="P3948">
        <v>0</v>
      </c>
      <c r="Q3948">
        <v>0</v>
      </c>
      <c r="R3948">
        <v>0</v>
      </c>
      <c r="S3948">
        <v>6.3097219999999998</v>
      </c>
      <c r="T3948">
        <v>0</v>
      </c>
      <c r="U3948">
        <v>0</v>
      </c>
    </row>
    <row r="3949" spans="1:21" x14ac:dyDescent="0.25">
      <c r="A3949" t="s">
        <v>15184</v>
      </c>
      <c r="B3949">
        <v>1</v>
      </c>
      <c r="C3949" t="s">
        <v>78</v>
      </c>
      <c r="D3949" t="s">
        <v>86</v>
      </c>
      <c r="E3949" t="s">
        <v>15185</v>
      </c>
      <c r="F3949" t="s">
        <v>231</v>
      </c>
      <c r="G3949" t="s">
        <v>71</v>
      </c>
      <c r="H3949" t="s">
        <v>136</v>
      </c>
      <c r="I3949" t="s">
        <v>22</v>
      </c>
      <c r="J3949" t="s">
        <v>131</v>
      </c>
      <c r="K3949" t="s">
        <v>15186</v>
      </c>
      <c r="L3949" t="s">
        <v>15187</v>
      </c>
      <c r="M3949">
        <v>1.854166666</v>
      </c>
      <c r="N3949">
        <v>0</v>
      </c>
      <c r="O3949">
        <v>27</v>
      </c>
      <c r="P3949">
        <v>0</v>
      </c>
      <c r="Q3949">
        <v>0</v>
      </c>
      <c r="R3949">
        <v>0</v>
      </c>
      <c r="S3949">
        <v>50.0625</v>
      </c>
      <c r="T3949">
        <v>0</v>
      </c>
      <c r="U3949">
        <v>0</v>
      </c>
    </row>
    <row r="3950" spans="1:21" x14ac:dyDescent="0.25">
      <c r="A3950" t="s">
        <v>15188</v>
      </c>
      <c r="B3950">
        <v>1</v>
      </c>
      <c r="C3950" t="s">
        <v>78</v>
      </c>
      <c r="D3950" t="s">
        <v>86</v>
      </c>
      <c r="E3950" t="s">
        <v>15189</v>
      </c>
      <c r="F3950" t="s">
        <v>780</v>
      </c>
      <c r="G3950" t="s">
        <v>71</v>
      </c>
      <c r="H3950" t="s">
        <v>136</v>
      </c>
      <c r="I3950" t="s">
        <v>22</v>
      </c>
      <c r="J3950" t="s">
        <v>131</v>
      </c>
      <c r="K3950" t="s">
        <v>15190</v>
      </c>
      <c r="L3950" t="s">
        <v>15191</v>
      </c>
      <c r="M3950">
        <v>1.7052777770000001</v>
      </c>
      <c r="N3950">
        <v>0</v>
      </c>
      <c r="O3950">
        <v>153</v>
      </c>
      <c r="P3950">
        <v>0</v>
      </c>
      <c r="Q3950">
        <v>0</v>
      </c>
      <c r="R3950">
        <v>0</v>
      </c>
      <c r="S3950">
        <v>260.90750000000003</v>
      </c>
      <c r="T3950">
        <v>0</v>
      </c>
      <c r="U3950">
        <v>0</v>
      </c>
    </row>
    <row r="3951" spans="1:21" x14ac:dyDescent="0.25">
      <c r="A3951" t="s">
        <v>15192</v>
      </c>
      <c r="B3951">
        <v>1</v>
      </c>
      <c r="C3951" t="s">
        <v>78</v>
      </c>
      <c r="D3951" t="s">
        <v>86</v>
      </c>
      <c r="E3951" t="s">
        <v>15193</v>
      </c>
      <c r="F3951" t="s">
        <v>313</v>
      </c>
      <c r="G3951" t="s">
        <v>71</v>
      </c>
      <c r="H3951" t="s">
        <v>136</v>
      </c>
      <c r="I3951" t="s">
        <v>22</v>
      </c>
      <c r="J3951" t="s">
        <v>131</v>
      </c>
      <c r="K3951" t="s">
        <v>15194</v>
      </c>
      <c r="L3951" t="s">
        <v>15195</v>
      </c>
      <c r="M3951">
        <v>5.7988888879999996</v>
      </c>
      <c r="N3951">
        <v>0</v>
      </c>
      <c r="O3951">
        <v>75</v>
      </c>
      <c r="P3951">
        <v>0</v>
      </c>
      <c r="Q3951">
        <v>0</v>
      </c>
      <c r="R3951">
        <v>0</v>
      </c>
      <c r="S3951">
        <v>434.91666700000002</v>
      </c>
      <c r="T3951">
        <v>0</v>
      </c>
      <c r="U3951">
        <v>0</v>
      </c>
    </row>
    <row r="3952" spans="1:21" x14ac:dyDescent="0.25">
      <c r="A3952" t="s">
        <v>15196</v>
      </c>
      <c r="B3952">
        <v>1</v>
      </c>
      <c r="C3952" t="s">
        <v>78</v>
      </c>
      <c r="D3952" t="s">
        <v>94</v>
      </c>
      <c r="E3952" t="s">
        <v>15197</v>
      </c>
      <c r="F3952" t="s">
        <v>847</v>
      </c>
      <c r="G3952" t="s">
        <v>71</v>
      </c>
      <c r="H3952" t="s">
        <v>136</v>
      </c>
      <c r="I3952" t="s">
        <v>22</v>
      </c>
      <c r="J3952" t="s">
        <v>131</v>
      </c>
      <c r="K3952" t="s">
        <v>15198</v>
      </c>
      <c r="L3952" t="s">
        <v>15199</v>
      </c>
      <c r="M3952">
        <v>14.673611111</v>
      </c>
      <c r="N3952">
        <v>0</v>
      </c>
      <c r="O3952">
        <v>1</v>
      </c>
      <c r="P3952">
        <v>0</v>
      </c>
      <c r="Q3952">
        <v>0</v>
      </c>
      <c r="R3952">
        <v>0</v>
      </c>
      <c r="S3952">
        <v>14.673610999999999</v>
      </c>
      <c r="T3952">
        <v>0</v>
      </c>
      <c r="U3952">
        <v>0</v>
      </c>
    </row>
    <row r="3953" spans="1:21" x14ac:dyDescent="0.25">
      <c r="A3953" t="s">
        <v>15200</v>
      </c>
      <c r="B3953">
        <v>1</v>
      </c>
      <c r="C3953" t="s">
        <v>78</v>
      </c>
      <c r="D3953" t="s">
        <v>103</v>
      </c>
      <c r="E3953" t="s">
        <v>10175</v>
      </c>
      <c r="F3953" t="s">
        <v>166</v>
      </c>
      <c r="G3953" t="s">
        <v>72</v>
      </c>
      <c r="H3953" t="s">
        <v>136</v>
      </c>
      <c r="I3953" t="s">
        <v>22</v>
      </c>
      <c r="J3953" t="s">
        <v>131</v>
      </c>
      <c r="K3953" t="s">
        <v>15201</v>
      </c>
      <c r="L3953" t="s">
        <v>15202</v>
      </c>
      <c r="M3953">
        <v>0.59472583300000004</v>
      </c>
      <c r="N3953">
        <v>1</v>
      </c>
      <c r="O3953">
        <v>0</v>
      </c>
      <c r="P3953">
        <v>3</v>
      </c>
      <c r="Q3953">
        <v>23</v>
      </c>
      <c r="R3953">
        <v>0.59472599999999998</v>
      </c>
      <c r="S3953">
        <v>0</v>
      </c>
      <c r="T3953">
        <v>1.7841769999999999</v>
      </c>
      <c r="U3953">
        <v>13.678694</v>
      </c>
    </row>
    <row r="3954" spans="1:21" x14ac:dyDescent="0.25">
      <c r="A3954" t="s">
        <v>15203</v>
      </c>
      <c r="B3954">
        <v>1</v>
      </c>
      <c r="C3954" t="s">
        <v>78</v>
      </c>
      <c r="D3954" t="s">
        <v>80</v>
      </c>
      <c r="E3954" t="s">
        <v>15204</v>
      </c>
      <c r="F3954" t="s">
        <v>934</v>
      </c>
      <c r="G3954" t="s">
        <v>71</v>
      </c>
      <c r="H3954" t="s">
        <v>136</v>
      </c>
      <c r="I3954" t="s">
        <v>22</v>
      </c>
      <c r="J3954" t="s">
        <v>131</v>
      </c>
      <c r="K3954" t="s">
        <v>15205</v>
      </c>
      <c r="L3954" t="s">
        <v>15206</v>
      </c>
      <c r="M3954">
        <v>8.3136111110000002</v>
      </c>
      <c r="N3954">
        <v>0</v>
      </c>
      <c r="O3954">
        <v>1</v>
      </c>
      <c r="P3954">
        <v>0</v>
      </c>
      <c r="Q3954">
        <v>0</v>
      </c>
      <c r="R3954">
        <v>0</v>
      </c>
      <c r="S3954">
        <v>8.3136109999999999</v>
      </c>
      <c r="T3954">
        <v>0</v>
      </c>
      <c r="U3954">
        <v>0</v>
      </c>
    </row>
    <row r="3955" spans="1:21" x14ac:dyDescent="0.25">
      <c r="A3955" t="s">
        <v>15207</v>
      </c>
      <c r="B3955">
        <v>1</v>
      </c>
      <c r="C3955" t="s">
        <v>78</v>
      </c>
      <c r="D3955" t="s">
        <v>82</v>
      </c>
      <c r="E3955" t="s">
        <v>15208</v>
      </c>
      <c r="F3955" t="s">
        <v>231</v>
      </c>
      <c r="G3955" t="s">
        <v>71</v>
      </c>
      <c r="H3955" t="s">
        <v>136</v>
      </c>
      <c r="I3955" t="s">
        <v>22</v>
      </c>
      <c r="J3955" t="s">
        <v>131</v>
      </c>
      <c r="K3955" t="s">
        <v>15209</v>
      </c>
      <c r="L3955" t="s">
        <v>15210</v>
      </c>
      <c r="M3955">
        <v>1.561388888</v>
      </c>
      <c r="N3955">
        <v>0</v>
      </c>
      <c r="O3955">
        <v>3</v>
      </c>
      <c r="P3955">
        <v>0</v>
      </c>
      <c r="Q3955">
        <v>0</v>
      </c>
      <c r="R3955">
        <v>0</v>
      </c>
      <c r="S3955">
        <v>4.6841670000000004</v>
      </c>
      <c r="T3955">
        <v>0</v>
      </c>
      <c r="U3955">
        <v>0</v>
      </c>
    </row>
    <row r="3956" spans="1:21" x14ac:dyDescent="0.25">
      <c r="A3956" t="s">
        <v>15211</v>
      </c>
      <c r="B3956">
        <v>1</v>
      </c>
      <c r="C3956" t="s">
        <v>78</v>
      </c>
      <c r="D3956" t="s">
        <v>95</v>
      </c>
      <c r="E3956" t="s">
        <v>15212</v>
      </c>
      <c r="F3956" t="s">
        <v>296</v>
      </c>
      <c r="G3956" t="s">
        <v>72</v>
      </c>
      <c r="H3956" t="s">
        <v>136</v>
      </c>
      <c r="I3956" t="s">
        <v>22</v>
      </c>
      <c r="J3956" t="s">
        <v>221</v>
      </c>
      <c r="K3956" t="s">
        <v>15213</v>
      </c>
      <c r="L3956" t="s">
        <v>15214</v>
      </c>
      <c r="M3956">
        <v>6.6788888880000004</v>
      </c>
      <c r="N3956">
        <v>0</v>
      </c>
      <c r="O3956">
        <v>0</v>
      </c>
      <c r="P3956">
        <v>0</v>
      </c>
      <c r="Q3956">
        <v>11</v>
      </c>
      <c r="R3956">
        <v>0</v>
      </c>
      <c r="S3956">
        <v>0</v>
      </c>
      <c r="T3956">
        <v>0</v>
      </c>
      <c r="U3956">
        <v>73.467777999999996</v>
      </c>
    </row>
    <row r="3957" spans="1:21" x14ac:dyDescent="0.25">
      <c r="A3957" t="s">
        <v>15215</v>
      </c>
      <c r="B3957">
        <v>1</v>
      </c>
      <c r="C3957" t="s">
        <v>78</v>
      </c>
      <c r="D3957" t="s">
        <v>98</v>
      </c>
      <c r="E3957" t="s">
        <v>15216</v>
      </c>
      <c r="F3957" t="s">
        <v>780</v>
      </c>
      <c r="G3957" t="s">
        <v>71</v>
      </c>
      <c r="H3957" t="s">
        <v>136</v>
      </c>
      <c r="I3957" t="s">
        <v>22</v>
      </c>
      <c r="J3957" t="s">
        <v>131</v>
      </c>
      <c r="K3957" t="s">
        <v>15217</v>
      </c>
      <c r="L3957" t="s">
        <v>15218</v>
      </c>
      <c r="M3957">
        <v>1.374166666</v>
      </c>
      <c r="N3957">
        <v>0</v>
      </c>
      <c r="O3957">
        <v>140</v>
      </c>
      <c r="P3957">
        <v>0</v>
      </c>
      <c r="Q3957">
        <v>0</v>
      </c>
      <c r="R3957">
        <v>0</v>
      </c>
      <c r="S3957">
        <v>192.38333299999999</v>
      </c>
      <c r="T3957">
        <v>0</v>
      </c>
      <c r="U3957">
        <v>0</v>
      </c>
    </row>
    <row r="3958" spans="1:21" x14ac:dyDescent="0.25">
      <c r="A3958" t="s">
        <v>15219</v>
      </c>
      <c r="B3958">
        <v>1</v>
      </c>
      <c r="C3958" t="s">
        <v>78</v>
      </c>
      <c r="D3958" t="s">
        <v>98</v>
      </c>
      <c r="E3958" t="s">
        <v>15220</v>
      </c>
      <c r="F3958" t="s">
        <v>247</v>
      </c>
      <c r="G3958" t="s">
        <v>72</v>
      </c>
      <c r="H3958" t="s">
        <v>136</v>
      </c>
      <c r="I3958" t="s">
        <v>22</v>
      </c>
      <c r="J3958" t="s">
        <v>221</v>
      </c>
      <c r="K3958" t="s">
        <v>15221</v>
      </c>
      <c r="L3958" t="s">
        <v>15222</v>
      </c>
      <c r="M3958">
        <v>6.0777777769999997</v>
      </c>
      <c r="N3958">
        <v>1</v>
      </c>
      <c r="O3958">
        <v>1035</v>
      </c>
      <c r="P3958">
        <v>5</v>
      </c>
      <c r="Q3958">
        <v>1</v>
      </c>
      <c r="R3958">
        <v>6.0777780000000003</v>
      </c>
      <c r="S3958">
        <v>6290.4999989999997</v>
      </c>
      <c r="T3958">
        <v>30.388888999999999</v>
      </c>
      <c r="U3958">
        <v>6.0777780000000003</v>
      </c>
    </row>
    <row r="3959" spans="1:21" x14ac:dyDescent="0.25">
      <c r="A3959" t="s">
        <v>15223</v>
      </c>
      <c r="B3959">
        <v>1</v>
      </c>
      <c r="C3959" t="s">
        <v>78</v>
      </c>
      <c r="D3959" t="s">
        <v>88</v>
      </c>
      <c r="E3959" t="s">
        <v>15224</v>
      </c>
      <c r="F3959" t="s">
        <v>231</v>
      </c>
      <c r="G3959" t="s">
        <v>71</v>
      </c>
      <c r="H3959" t="s">
        <v>136</v>
      </c>
      <c r="I3959" t="s">
        <v>22</v>
      </c>
      <c r="J3959" t="s">
        <v>131</v>
      </c>
      <c r="K3959" t="s">
        <v>15225</v>
      </c>
      <c r="L3959" t="s">
        <v>15226</v>
      </c>
      <c r="M3959">
        <v>4.8433333330000004</v>
      </c>
      <c r="N3959">
        <v>0</v>
      </c>
      <c r="O3959">
        <v>6</v>
      </c>
      <c r="P3959">
        <v>0</v>
      </c>
      <c r="Q3959">
        <v>0</v>
      </c>
      <c r="R3959">
        <v>0</v>
      </c>
      <c r="S3959">
        <v>29.06</v>
      </c>
      <c r="T3959">
        <v>0</v>
      </c>
      <c r="U3959">
        <v>0</v>
      </c>
    </row>
    <row r="3960" spans="1:21" x14ac:dyDescent="0.25">
      <c r="A3960" t="s">
        <v>15227</v>
      </c>
      <c r="B3960">
        <v>1</v>
      </c>
      <c r="C3960" t="s">
        <v>78</v>
      </c>
      <c r="D3960" t="s">
        <v>88</v>
      </c>
      <c r="E3960" t="s">
        <v>15228</v>
      </c>
      <c r="F3960" t="s">
        <v>921</v>
      </c>
      <c r="G3960" t="s">
        <v>71</v>
      </c>
      <c r="H3960" t="s">
        <v>136</v>
      </c>
      <c r="I3960" t="s">
        <v>22</v>
      </c>
      <c r="J3960" t="s">
        <v>131</v>
      </c>
      <c r="K3960" t="s">
        <v>15229</v>
      </c>
      <c r="L3960" t="s">
        <v>15230</v>
      </c>
      <c r="M3960">
        <v>1.3491666659999999</v>
      </c>
      <c r="N3960">
        <v>0</v>
      </c>
      <c r="O3960">
        <v>887</v>
      </c>
      <c r="P3960">
        <v>0</v>
      </c>
      <c r="Q3960">
        <v>0</v>
      </c>
      <c r="R3960">
        <v>0</v>
      </c>
      <c r="S3960">
        <v>1196.7108330000001</v>
      </c>
      <c r="T3960">
        <v>0</v>
      </c>
      <c r="U3960">
        <v>0</v>
      </c>
    </row>
    <row r="3961" spans="1:21" x14ac:dyDescent="0.25">
      <c r="A3961" t="s">
        <v>15231</v>
      </c>
      <c r="B3961">
        <v>1</v>
      </c>
      <c r="C3961" t="s">
        <v>78</v>
      </c>
      <c r="D3961" t="s">
        <v>88</v>
      </c>
      <c r="E3961" t="s">
        <v>15232</v>
      </c>
      <c r="F3961" t="s">
        <v>921</v>
      </c>
      <c r="G3961" t="s">
        <v>71</v>
      </c>
      <c r="H3961" t="s">
        <v>136</v>
      </c>
      <c r="I3961" t="s">
        <v>22</v>
      </c>
      <c r="J3961" t="s">
        <v>131</v>
      </c>
      <c r="K3961" t="s">
        <v>15233</v>
      </c>
      <c r="L3961" t="s">
        <v>15234</v>
      </c>
      <c r="M3961">
        <v>0.72916666600000002</v>
      </c>
      <c r="N3961">
        <v>0</v>
      </c>
      <c r="O3961">
        <v>144</v>
      </c>
      <c r="P3961">
        <v>0</v>
      </c>
      <c r="Q3961">
        <v>0</v>
      </c>
      <c r="R3961">
        <v>0</v>
      </c>
      <c r="S3961">
        <v>105</v>
      </c>
      <c r="T3961">
        <v>0</v>
      </c>
      <c r="U3961">
        <v>0</v>
      </c>
    </row>
    <row r="3962" spans="1:21" x14ac:dyDescent="0.25">
      <c r="A3962" t="s">
        <v>15235</v>
      </c>
      <c r="B3962">
        <v>1</v>
      </c>
      <c r="C3962" t="s">
        <v>78</v>
      </c>
      <c r="D3962" t="s">
        <v>88</v>
      </c>
      <c r="E3962" t="s">
        <v>15236</v>
      </c>
      <c r="F3962" t="s">
        <v>231</v>
      </c>
      <c r="G3962" t="s">
        <v>71</v>
      </c>
      <c r="H3962" t="s">
        <v>136</v>
      </c>
      <c r="I3962" t="s">
        <v>22</v>
      </c>
      <c r="J3962" t="s">
        <v>131</v>
      </c>
      <c r="K3962" t="s">
        <v>15237</v>
      </c>
      <c r="L3962" t="s">
        <v>15238</v>
      </c>
      <c r="M3962">
        <v>1.6444444439999999</v>
      </c>
      <c r="N3962">
        <v>0</v>
      </c>
      <c r="O3962">
        <v>3</v>
      </c>
      <c r="P3962">
        <v>0</v>
      </c>
      <c r="Q3962">
        <v>0</v>
      </c>
      <c r="R3962">
        <v>0</v>
      </c>
      <c r="S3962">
        <v>4.9333330000000002</v>
      </c>
      <c r="T3962">
        <v>0</v>
      </c>
      <c r="U3962">
        <v>0</v>
      </c>
    </row>
    <row r="3963" spans="1:21" x14ac:dyDescent="0.25">
      <c r="A3963" t="s">
        <v>15239</v>
      </c>
      <c r="B3963">
        <v>1</v>
      </c>
      <c r="C3963" t="s">
        <v>78</v>
      </c>
      <c r="D3963" t="s">
        <v>98</v>
      </c>
      <c r="E3963" t="s">
        <v>15240</v>
      </c>
      <c r="F3963" t="s">
        <v>231</v>
      </c>
      <c r="G3963" t="s">
        <v>71</v>
      </c>
      <c r="H3963" t="s">
        <v>136</v>
      </c>
      <c r="I3963" t="s">
        <v>22</v>
      </c>
      <c r="J3963" t="s">
        <v>131</v>
      </c>
      <c r="K3963" t="s">
        <v>15241</v>
      </c>
      <c r="L3963" t="s">
        <v>15242</v>
      </c>
      <c r="M3963">
        <v>0.87250000000000005</v>
      </c>
      <c r="N3963">
        <v>0</v>
      </c>
      <c r="O3963">
        <v>1</v>
      </c>
      <c r="P3963">
        <v>0</v>
      </c>
      <c r="Q3963">
        <v>0</v>
      </c>
      <c r="R3963">
        <v>0</v>
      </c>
      <c r="S3963">
        <v>0.87250000000000005</v>
      </c>
      <c r="T3963">
        <v>0</v>
      </c>
      <c r="U3963">
        <v>0</v>
      </c>
    </row>
    <row r="3964" spans="1:21" x14ac:dyDescent="0.25">
      <c r="A3964" t="s">
        <v>15243</v>
      </c>
      <c r="B3964">
        <v>1</v>
      </c>
      <c r="C3964" t="s">
        <v>78</v>
      </c>
      <c r="D3964" t="s">
        <v>98</v>
      </c>
      <c r="E3964" t="s">
        <v>11148</v>
      </c>
      <c r="F3964" t="s">
        <v>166</v>
      </c>
      <c r="G3964" t="s">
        <v>72</v>
      </c>
      <c r="H3964" t="s">
        <v>136</v>
      </c>
      <c r="I3964" t="s">
        <v>22</v>
      </c>
      <c r="J3964" t="s">
        <v>131</v>
      </c>
      <c r="K3964" t="s">
        <v>15244</v>
      </c>
      <c r="L3964" t="s">
        <v>15245</v>
      </c>
      <c r="M3964">
        <v>0.58194444400000001</v>
      </c>
      <c r="N3964">
        <v>0</v>
      </c>
      <c r="O3964">
        <v>24</v>
      </c>
      <c r="P3964">
        <v>83</v>
      </c>
      <c r="Q3964">
        <v>0</v>
      </c>
      <c r="R3964">
        <v>0</v>
      </c>
      <c r="S3964">
        <v>13.966666999999999</v>
      </c>
      <c r="T3964">
        <v>48.301389</v>
      </c>
      <c r="U3964">
        <v>0</v>
      </c>
    </row>
    <row r="3965" spans="1:21" x14ac:dyDescent="0.25">
      <c r="A3965" t="s">
        <v>15246</v>
      </c>
      <c r="B3965">
        <v>1</v>
      </c>
      <c r="C3965" t="s">
        <v>78</v>
      </c>
      <c r="D3965" t="s">
        <v>103</v>
      </c>
      <c r="E3965" t="s">
        <v>15247</v>
      </c>
      <c r="F3965" t="s">
        <v>226</v>
      </c>
      <c r="G3965" t="s">
        <v>72</v>
      </c>
      <c r="H3965" t="s">
        <v>136</v>
      </c>
      <c r="I3965" t="s">
        <v>22</v>
      </c>
      <c r="J3965" t="s">
        <v>131</v>
      </c>
      <c r="K3965" t="s">
        <v>15248</v>
      </c>
      <c r="L3965" t="s">
        <v>15249</v>
      </c>
      <c r="M3965">
        <v>1.5608333329999999</v>
      </c>
      <c r="N3965">
        <v>0</v>
      </c>
      <c r="O3965">
        <v>0</v>
      </c>
      <c r="P3965">
        <v>0</v>
      </c>
      <c r="Q3965">
        <v>74</v>
      </c>
      <c r="R3965">
        <v>0</v>
      </c>
      <c r="S3965">
        <v>0</v>
      </c>
      <c r="T3965">
        <v>0</v>
      </c>
      <c r="U3965">
        <v>115.501667</v>
      </c>
    </row>
    <row r="3966" spans="1:21" x14ac:dyDescent="0.25">
      <c r="A3966" t="s">
        <v>15250</v>
      </c>
      <c r="B3966">
        <v>1</v>
      </c>
      <c r="C3966" t="s">
        <v>78</v>
      </c>
      <c r="D3966" t="s">
        <v>85</v>
      </c>
      <c r="E3966" t="s">
        <v>15251</v>
      </c>
      <c r="F3966" t="s">
        <v>2201</v>
      </c>
      <c r="G3966" t="s">
        <v>71</v>
      </c>
      <c r="H3966" t="s">
        <v>136</v>
      </c>
      <c r="I3966" t="s">
        <v>22</v>
      </c>
      <c r="J3966" t="s">
        <v>221</v>
      </c>
      <c r="K3966" t="s">
        <v>15252</v>
      </c>
      <c r="L3966" t="s">
        <v>15253</v>
      </c>
      <c r="M3966">
        <v>1.4585305550000001</v>
      </c>
      <c r="N3966">
        <v>0</v>
      </c>
      <c r="O3966">
        <v>5</v>
      </c>
      <c r="P3966">
        <v>0</v>
      </c>
      <c r="Q3966">
        <v>0</v>
      </c>
      <c r="R3966">
        <v>0</v>
      </c>
      <c r="S3966">
        <v>7.2926529999999996</v>
      </c>
      <c r="T3966">
        <v>0</v>
      </c>
      <c r="U3966">
        <v>0</v>
      </c>
    </row>
    <row r="3967" spans="1:21" x14ac:dyDescent="0.25">
      <c r="A3967" t="s">
        <v>15254</v>
      </c>
      <c r="B3967">
        <v>1</v>
      </c>
      <c r="C3967" t="s">
        <v>78</v>
      </c>
      <c r="D3967" t="s">
        <v>102</v>
      </c>
      <c r="E3967" t="s">
        <v>15255</v>
      </c>
      <c r="F3967" t="s">
        <v>166</v>
      </c>
      <c r="G3967" t="s">
        <v>72</v>
      </c>
      <c r="H3967" t="s">
        <v>136</v>
      </c>
      <c r="I3967" t="s">
        <v>22</v>
      </c>
      <c r="J3967" t="s">
        <v>131</v>
      </c>
      <c r="K3967" t="s">
        <v>15256</v>
      </c>
      <c r="L3967" t="s">
        <v>15257</v>
      </c>
      <c r="M3967">
        <v>0.63027777699999998</v>
      </c>
      <c r="N3967">
        <v>0</v>
      </c>
      <c r="O3967">
        <v>3</v>
      </c>
      <c r="P3967">
        <v>22</v>
      </c>
      <c r="Q3967">
        <v>183</v>
      </c>
      <c r="R3967">
        <v>0</v>
      </c>
      <c r="S3967">
        <v>1.890833</v>
      </c>
      <c r="T3967">
        <v>13.866111</v>
      </c>
      <c r="U3967">
        <v>115.340833</v>
      </c>
    </row>
    <row r="3968" spans="1:21" x14ac:dyDescent="0.25">
      <c r="A3968" t="s">
        <v>15258</v>
      </c>
      <c r="B3968">
        <v>1</v>
      </c>
      <c r="C3968" t="s">
        <v>78</v>
      </c>
      <c r="D3968" t="s">
        <v>80</v>
      </c>
      <c r="E3968" t="s">
        <v>15259</v>
      </c>
      <c r="F3968" t="s">
        <v>2201</v>
      </c>
      <c r="G3968" t="s">
        <v>71</v>
      </c>
      <c r="H3968" t="s">
        <v>136</v>
      </c>
      <c r="I3968" t="s">
        <v>22</v>
      </c>
      <c r="J3968" t="s">
        <v>221</v>
      </c>
      <c r="K3968" t="s">
        <v>3391</v>
      </c>
      <c r="L3968" t="s">
        <v>15260</v>
      </c>
      <c r="M3968">
        <v>2.3286111109999998</v>
      </c>
      <c r="N3968">
        <v>0</v>
      </c>
      <c r="O3968">
        <v>360</v>
      </c>
      <c r="P3968">
        <v>0</v>
      </c>
      <c r="Q3968">
        <v>0</v>
      </c>
      <c r="R3968">
        <v>0</v>
      </c>
      <c r="S3968">
        <v>838.3</v>
      </c>
      <c r="T3968">
        <v>0</v>
      </c>
      <c r="U3968">
        <v>0</v>
      </c>
    </row>
    <row r="3969" spans="1:21" x14ac:dyDescent="0.25">
      <c r="A3969" t="s">
        <v>15261</v>
      </c>
      <c r="B3969">
        <v>1</v>
      </c>
      <c r="C3969" t="s">
        <v>78</v>
      </c>
      <c r="D3969" t="s">
        <v>88</v>
      </c>
      <c r="E3969" t="s">
        <v>15262</v>
      </c>
      <c r="F3969" t="s">
        <v>231</v>
      </c>
      <c r="G3969" t="s">
        <v>71</v>
      </c>
      <c r="H3969" t="s">
        <v>136</v>
      </c>
      <c r="I3969" t="s">
        <v>22</v>
      </c>
      <c r="J3969" t="s">
        <v>131</v>
      </c>
      <c r="K3969" t="s">
        <v>15263</v>
      </c>
      <c r="L3969" t="s">
        <v>15264</v>
      </c>
      <c r="M3969">
        <v>18.280277776999998</v>
      </c>
      <c r="N3969">
        <v>0</v>
      </c>
      <c r="O3969">
        <v>8</v>
      </c>
      <c r="P3969">
        <v>0</v>
      </c>
      <c r="Q3969">
        <v>0</v>
      </c>
      <c r="R3969">
        <v>0</v>
      </c>
      <c r="S3969">
        <v>146.242222</v>
      </c>
      <c r="T3969">
        <v>0</v>
      </c>
      <c r="U3969">
        <v>0</v>
      </c>
    </row>
    <row r="3970" spans="1:21" x14ac:dyDescent="0.25">
      <c r="A3970" t="s">
        <v>15265</v>
      </c>
      <c r="B3970">
        <v>1</v>
      </c>
      <c r="C3970" t="s">
        <v>78</v>
      </c>
      <c r="D3970" t="s">
        <v>95</v>
      </c>
      <c r="E3970" t="s">
        <v>15266</v>
      </c>
      <c r="F3970" t="s">
        <v>226</v>
      </c>
      <c r="G3970" t="s">
        <v>72</v>
      </c>
      <c r="H3970" t="s">
        <v>136</v>
      </c>
      <c r="I3970" t="s">
        <v>22</v>
      </c>
      <c r="J3970" t="s">
        <v>131</v>
      </c>
      <c r="K3970" t="s">
        <v>15267</v>
      </c>
      <c r="L3970" t="s">
        <v>15268</v>
      </c>
      <c r="M3970">
        <v>0.85055555500000002</v>
      </c>
      <c r="N3970">
        <v>0</v>
      </c>
      <c r="O3970">
        <v>0</v>
      </c>
      <c r="P3970">
        <v>0</v>
      </c>
      <c r="Q3970">
        <v>4</v>
      </c>
      <c r="R3970">
        <v>0</v>
      </c>
      <c r="S3970">
        <v>0</v>
      </c>
      <c r="T3970">
        <v>0</v>
      </c>
      <c r="U3970">
        <v>3.4022220000000001</v>
      </c>
    </row>
    <row r="3971" spans="1:21" x14ac:dyDescent="0.25">
      <c r="A3971" t="s">
        <v>15269</v>
      </c>
      <c r="B3971">
        <v>1</v>
      </c>
      <c r="C3971" t="s">
        <v>78</v>
      </c>
      <c r="D3971" t="s">
        <v>81</v>
      </c>
      <c r="E3971" t="s">
        <v>15270</v>
      </c>
      <c r="F3971" t="s">
        <v>247</v>
      </c>
      <c r="G3971" t="s">
        <v>71</v>
      </c>
      <c r="H3971" t="s">
        <v>136</v>
      </c>
      <c r="I3971" t="s">
        <v>22</v>
      </c>
      <c r="J3971" t="s">
        <v>221</v>
      </c>
      <c r="K3971" t="s">
        <v>15271</v>
      </c>
      <c r="L3971" t="s">
        <v>15272</v>
      </c>
      <c r="M3971">
        <v>6.0105555549999998</v>
      </c>
      <c r="N3971">
        <v>0</v>
      </c>
      <c r="O3971">
        <v>36</v>
      </c>
      <c r="P3971">
        <v>0</v>
      </c>
      <c r="Q3971">
        <v>0</v>
      </c>
      <c r="R3971">
        <v>0</v>
      </c>
      <c r="S3971">
        <v>216.38</v>
      </c>
      <c r="T3971">
        <v>0</v>
      </c>
      <c r="U3971">
        <v>0</v>
      </c>
    </row>
    <row r="3972" spans="1:21" x14ac:dyDescent="0.25">
      <c r="A3972" t="s">
        <v>15273</v>
      </c>
      <c r="B3972">
        <v>1</v>
      </c>
      <c r="C3972" t="s">
        <v>78</v>
      </c>
      <c r="D3972" t="s">
        <v>103</v>
      </c>
      <c r="E3972" t="s">
        <v>15274</v>
      </c>
      <c r="F3972" t="s">
        <v>231</v>
      </c>
      <c r="G3972" t="s">
        <v>71</v>
      </c>
      <c r="H3972" t="s">
        <v>136</v>
      </c>
      <c r="I3972" t="s">
        <v>22</v>
      </c>
      <c r="J3972" t="s">
        <v>131</v>
      </c>
      <c r="K3972" t="s">
        <v>15275</v>
      </c>
      <c r="L3972" t="s">
        <v>15276</v>
      </c>
      <c r="M3972">
        <v>1.247222222</v>
      </c>
      <c r="N3972">
        <v>0</v>
      </c>
      <c r="O3972">
        <v>0</v>
      </c>
      <c r="P3972">
        <v>0</v>
      </c>
      <c r="Q3972">
        <v>1</v>
      </c>
      <c r="R3972">
        <v>0</v>
      </c>
      <c r="S3972">
        <v>0</v>
      </c>
      <c r="T3972">
        <v>0</v>
      </c>
      <c r="U3972">
        <v>1.2472220000000001</v>
      </c>
    </row>
    <row r="3973" spans="1:21" x14ac:dyDescent="0.25">
      <c r="A3973" t="s">
        <v>15277</v>
      </c>
      <c r="B3973">
        <v>1</v>
      </c>
      <c r="C3973" t="s">
        <v>78</v>
      </c>
      <c r="D3973" t="s">
        <v>82</v>
      </c>
      <c r="E3973" t="s">
        <v>15278</v>
      </c>
      <c r="F3973" t="s">
        <v>231</v>
      </c>
      <c r="G3973" t="s">
        <v>71</v>
      </c>
      <c r="H3973" t="s">
        <v>136</v>
      </c>
      <c r="I3973" t="s">
        <v>22</v>
      </c>
      <c r="J3973" t="s">
        <v>131</v>
      </c>
      <c r="K3973" t="s">
        <v>15279</v>
      </c>
      <c r="L3973" t="s">
        <v>15280</v>
      </c>
      <c r="M3973">
        <v>3.92</v>
      </c>
      <c r="N3973">
        <v>0</v>
      </c>
      <c r="O3973">
        <v>4</v>
      </c>
      <c r="P3973">
        <v>0</v>
      </c>
      <c r="Q3973">
        <v>0</v>
      </c>
      <c r="R3973">
        <v>0</v>
      </c>
      <c r="S3973">
        <v>15.68</v>
      </c>
      <c r="T3973">
        <v>0</v>
      </c>
      <c r="U3973">
        <v>0</v>
      </c>
    </row>
    <row r="3974" spans="1:21" x14ac:dyDescent="0.25">
      <c r="A3974" t="s">
        <v>15281</v>
      </c>
      <c r="B3974">
        <v>1</v>
      </c>
      <c r="C3974" t="s">
        <v>78</v>
      </c>
      <c r="D3974" t="s">
        <v>103</v>
      </c>
      <c r="E3974" t="s">
        <v>15282</v>
      </c>
      <c r="F3974" t="s">
        <v>313</v>
      </c>
      <c r="G3974" t="s">
        <v>71</v>
      </c>
      <c r="H3974" t="s">
        <v>136</v>
      </c>
      <c r="I3974" t="s">
        <v>22</v>
      </c>
      <c r="J3974" t="s">
        <v>131</v>
      </c>
      <c r="K3974" t="s">
        <v>15283</v>
      </c>
      <c r="L3974" t="s">
        <v>15284</v>
      </c>
      <c r="M3974">
        <v>1.593611111</v>
      </c>
      <c r="N3974">
        <v>0</v>
      </c>
      <c r="O3974">
        <v>0</v>
      </c>
      <c r="P3974">
        <v>0</v>
      </c>
      <c r="Q3974">
        <v>33</v>
      </c>
      <c r="R3974">
        <v>0</v>
      </c>
      <c r="S3974">
        <v>0</v>
      </c>
      <c r="T3974">
        <v>0</v>
      </c>
      <c r="U3974">
        <v>52.589167000000003</v>
      </c>
    </row>
    <row r="3975" spans="1:21" x14ac:dyDescent="0.25">
      <c r="A3975" t="s">
        <v>15285</v>
      </c>
      <c r="B3975">
        <v>1</v>
      </c>
      <c r="C3975" t="s">
        <v>78</v>
      </c>
      <c r="D3975" t="s">
        <v>98</v>
      </c>
      <c r="E3975" t="s">
        <v>15286</v>
      </c>
      <c r="F3975" t="s">
        <v>231</v>
      </c>
      <c r="G3975" t="s">
        <v>71</v>
      </c>
      <c r="H3975" t="s">
        <v>136</v>
      </c>
      <c r="I3975" t="s">
        <v>22</v>
      </c>
      <c r="J3975" t="s">
        <v>131</v>
      </c>
      <c r="K3975" t="s">
        <v>15287</v>
      </c>
      <c r="L3975" t="s">
        <v>15288</v>
      </c>
      <c r="M3975">
        <v>1.641388888</v>
      </c>
      <c r="N3975">
        <v>0</v>
      </c>
      <c r="O3975">
        <v>1</v>
      </c>
      <c r="P3975">
        <v>0</v>
      </c>
      <c r="Q3975">
        <v>0</v>
      </c>
      <c r="R3975">
        <v>0</v>
      </c>
      <c r="S3975">
        <v>1.641389</v>
      </c>
      <c r="T3975">
        <v>0</v>
      </c>
      <c r="U3975">
        <v>0</v>
      </c>
    </row>
    <row r="3976" spans="1:21" x14ac:dyDescent="0.25">
      <c r="A3976" t="s">
        <v>15289</v>
      </c>
      <c r="B3976">
        <v>1</v>
      </c>
      <c r="C3976" t="s">
        <v>78</v>
      </c>
      <c r="D3976" t="s">
        <v>98</v>
      </c>
      <c r="E3976" t="s">
        <v>15286</v>
      </c>
      <c r="F3976" t="s">
        <v>231</v>
      </c>
      <c r="G3976" t="s">
        <v>71</v>
      </c>
      <c r="H3976" t="s">
        <v>136</v>
      </c>
      <c r="I3976" t="s">
        <v>22</v>
      </c>
      <c r="J3976" t="s">
        <v>131</v>
      </c>
      <c r="K3976" t="s">
        <v>15290</v>
      </c>
      <c r="L3976" t="s">
        <v>15291</v>
      </c>
      <c r="M3976">
        <v>3.7213888879999999</v>
      </c>
      <c r="N3976">
        <v>0</v>
      </c>
      <c r="O3976">
        <v>1</v>
      </c>
      <c r="P3976">
        <v>0</v>
      </c>
      <c r="Q3976">
        <v>0</v>
      </c>
      <c r="R3976">
        <v>0</v>
      </c>
      <c r="S3976">
        <v>3.7213889999999998</v>
      </c>
      <c r="T3976">
        <v>0</v>
      </c>
      <c r="U3976">
        <v>0</v>
      </c>
    </row>
    <row r="3977" spans="1:21" x14ac:dyDescent="0.25">
      <c r="A3977" t="s">
        <v>15292</v>
      </c>
      <c r="B3977">
        <v>1</v>
      </c>
      <c r="C3977" t="s">
        <v>78</v>
      </c>
      <c r="D3977" t="s">
        <v>86</v>
      </c>
      <c r="E3977" t="s">
        <v>8324</v>
      </c>
      <c r="F3977" t="s">
        <v>166</v>
      </c>
      <c r="G3977" t="s">
        <v>72</v>
      </c>
      <c r="H3977" t="s">
        <v>136</v>
      </c>
      <c r="I3977" t="s">
        <v>22</v>
      </c>
      <c r="J3977" t="s">
        <v>131</v>
      </c>
      <c r="K3977" t="s">
        <v>15293</v>
      </c>
      <c r="L3977" t="s">
        <v>15294</v>
      </c>
      <c r="M3977">
        <v>1.8572222220000001</v>
      </c>
      <c r="N3977">
        <v>3</v>
      </c>
      <c r="O3977">
        <v>0</v>
      </c>
      <c r="P3977">
        <v>1</v>
      </c>
      <c r="Q3977">
        <v>0</v>
      </c>
      <c r="R3977">
        <v>5.5716669999999997</v>
      </c>
      <c r="S3977">
        <v>0</v>
      </c>
      <c r="T3977">
        <v>1.8572219999999999</v>
      </c>
      <c r="U3977">
        <v>0</v>
      </c>
    </row>
    <row r="3978" spans="1:21" x14ac:dyDescent="0.25">
      <c r="A3978" t="s">
        <v>15295</v>
      </c>
      <c r="B3978">
        <v>1</v>
      </c>
      <c r="C3978" t="s">
        <v>78</v>
      </c>
      <c r="D3978" t="s">
        <v>86</v>
      </c>
      <c r="E3978" t="s">
        <v>15296</v>
      </c>
      <c r="F3978" t="s">
        <v>231</v>
      </c>
      <c r="G3978" t="s">
        <v>71</v>
      </c>
      <c r="H3978" t="s">
        <v>136</v>
      </c>
      <c r="I3978" t="s">
        <v>22</v>
      </c>
      <c r="J3978" t="s">
        <v>131</v>
      </c>
      <c r="K3978" t="s">
        <v>15297</v>
      </c>
      <c r="L3978" t="s">
        <v>15298</v>
      </c>
      <c r="M3978">
        <v>1.1922222220000001</v>
      </c>
      <c r="N3978">
        <v>0</v>
      </c>
      <c r="O3978">
        <v>1</v>
      </c>
      <c r="P3978">
        <v>0</v>
      </c>
      <c r="Q3978">
        <v>0</v>
      </c>
      <c r="R3978">
        <v>0</v>
      </c>
      <c r="S3978">
        <v>1.1922219999999999</v>
      </c>
      <c r="T3978">
        <v>0</v>
      </c>
      <c r="U3978">
        <v>0</v>
      </c>
    </row>
    <row r="3979" spans="1:21" x14ac:dyDescent="0.25">
      <c r="A3979" t="s">
        <v>15299</v>
      </c>
      <c r="B3979">
        <v>1</v>
      </c>
      <c r="C3979" t="s">
        <v>78</v>
      </c>
      <c r="D3979" t="s">
        <v>81</v>
      </c>
      <c r="E3979" t="s">
        <v>15300</v>
      </c>
      <c r="F3979" t="s">
        <v>231</v>
      </c>
      <c r="G3979" t="s">
        <v>71</v>
      </c>
      <c r="H3979" t="s">
        <v>136</v>
      </c>
      <c r="I3979" t="s">
        <v>22</v>
      </c>
      <c r="J3979" t="s">
        <v>131</v>
      </c>
      <c r="K3979" t="s">
        <v>15301</v>
      </c>
      <c r="L3979" t="s">
        <v>15302</v>
      </c>
      <c r="M3979">
        <v>1.6386111109999999</v>
      </c>
      <c r="N3979">
        <v>0</v>
      </c>
      <c r="O3979">
        <v>4</v>
      </c>
      <c r="P3979">
        <v>0</v>
      </c>
      <c r="Q3979">
        <v>0</v>
      </c>
      <c r="R3979">
        <v>0</v>
      </c>
      <c r="S3979">
        <v>6.5544440000000002</v>
      </c>
      <c r="T3979">
        <v>0</v>
      </c>
      <c r="U3979">
        <v>0</v>
      </c>
    </row>
    <row r="3980" spans="1:21" x14ac:dyDescent="0.25">
      <c r="A3980" t="s">
        <v>15303</v>
      </c>
      <c r="B3980">
        <v>1</v>
      </c>
      <c r="C3980" t="s">
        <v>78</v>
      </c>
      <c r="D3980" t="s">
        <v>98</v>
      </c>
      <c r="E3980" t="s">
        <v>15304</v>
      </c>
      <c r="F3980" t="s">
        <v>780</v>
      </c>
      <c r="G3980" t="s">
        <v>71</v>
      </c>
      <c r="H3980" t="s">
        <v>136</v>
      </c>
      <c r="I3980" t="s">
        <v>22</v>
      </c>
      <c r="J3980" t="s">
        <v>131</v>
      </c>
      <c r="K3980" t="s">
        <v>15305</v>
      </c>
      <c r="L3980" t="s">
        <v>15306</v>
      </c>
      <c r="M3980">
        <v>0.571944444</v>
      </c>
      <c r="N3980">
        <v>0</v>
      </c>
      <c r="O3980">
        <v>39</v>
      </c>
      <c r="P3980">
        <v>0</v>
      </c>
      <c r="Q3980">
        <v>1</v>
      </c>
      <c r="R3980">
        <v>0</v>
      </c>
      <c r="S3980">
        <v>22.305833</v>
      </c>
      <c r="T3980">
        <v>0</v>
      </c>
      <c r="U3980">
        <v>0.57194400000000001</v>
      </c>
    </row>
    <row r="3981" spans="1:21" x14ac:dyDescent="0.25">
      <c r="A3981" t="s">
        <v>15307</v>
      </c>
      <c r="B3981">
        <v>1</v>
      </c>
      <c r="C3981" t="s">
        <v>78</v>
      </c>
      <c r="D3981" t="s">
        <v>83</v>
      </c>
      <c r="E3981" t="s">
        <v>15308</v>
      </c>
      <c r="F3981" t="s">
        <v>847</v>
      </c>
      <c r="G3981" t="s">
        <v>71</v>
      </c>
      <c r="H3981" t="s">
        <v>136</v>
      </c>
      <c r="I3981" t="s">
        <v>22</v>
      </c>
      <c r="J3981" t="s">
        <v>131</v>
      </c>
      <c r="K3981" t="s">
        <v>15309</v>
      </c>
      <c r="L3981" t="s">
        <v>15310</v>
      </c>
      <c r="M3981">
        <v>2.573611111</v>
      </c>
      <c r="N3981">
        <v>0</v>
      </c>
      <c r="O3981">
        <v>9</v>
      </c>
      <c r="P3981">
        <v>0</v>
      </c>
      <c r="Q3981">
        <v>0</v>
      </c>
      <c r="R3981">
        <v>0</v>
      </c>
      <c r="S3981">
        <v>23.162500000000001</v>
      </c>
      <c r="T3981">
        <v>0</v>
      </c>
      <c r="U3981">
        <v>0</v>
      </c>
    </row>
    <row r="3982" spans="1:21" x14ac:dyDescent="0.25">
      <c r="A3982" t="s">
        <v>15311</v>
      </c>
      <c r="B3982">
        <v>1</v>
      </c>
      <c r="C3982" t="s">
        <v>78</v>
      </c>
      <c r="D3982" t="s">
        <v>86</v>
      </c>
      <c r="E3982" t="s">
        <v>15312</v>
      </c>
      <c r="F3982" t="s">
        <v>166</v>
      </c>
      <c r="G3982" t="s">
        <v>72</v>
      </c>
      <c r="H3982" t="s">
        <v>136</v>
      </c>
      <c r="I3982" t="s">
        <v>22</v>
      </c>
      <c r="J3982" t="s">
        <v>131</v>
      </c>
      <c r="K3982" t="s">
        <v>15313</v>
      </c>
      <c r="L3982" t="s">
        <v>15314</v>
      </c>
      <c r="M3982">
        <v>0.88611111099999995</v>
      </c>
      <c r="N3982">
        <v>0</v>
      </c>
      <c r="O3982">
        <v>1571</v>
      </c>
      <c r="P3982">
        <v>0</v>
      </c>
      <c r="Q3982">
        <v>24</v>
      </c>
      <c r="R3982">
        <v>0</v>
      </c>
      <c r="S3982">
        <v>1392.080555</v>
      </c>
      <c r="T3982">
        <v>0</v>
      </c>
      <c r="U3982">
        <v>21.266667000000002</v>
      </c>
    </row>
    <row r="3983" spans="1:21" x14ac:dyDescent="0.25">
      <c r="A3983" t="s">
        <v>15315</v>
      </c>
      <c r="B3983">
        <v>1</v>
      </c>
      <c r="C3983" t="s">
        <v>78</v>
      </c>
      <c r="D3983" t="s">
        <v>88</v>
      </c>
      <c r="E3983" t="s">
        <v>15316</v>
      </c>
      <c r="F3983" t="s">
        <v>231</v>
      </c>
      <c r="G3983" t="s">
        <v>71</v>
      </c>
      <c r="H3983" t="s">
        <v>136</v>
      </c>
      <c r="I3983" t="s">
        <v>22</v>
      </c>
      <c r="J3983" t="s">
        <v>131</v>
      </c>
      <c r="K3983" t="s">
        <v>15317</v>
      </c>
      <c r="L3983" t="s">
        <v>15318</v>
      </c>
      <c r="M3983">
        <v>9.2797222220000002</v>
      </c>
      <c r="N3983">
        <v>0</v>
      </c>
      <c r="O3983">
        <v>3</v>
      </c>
      <c r="P3983">
        <v>0</v>
      </c>
      <c r="Q3983">
        <v>0</v>
      </c>
      <c r="R3983">
        <v>0</v>
      </c>
      <c r="S3983">
        <v>27.839167</v>
      </c>
      <c r="T3983">
        <v>0</v>
      </c>
      <c r="U3983">
        <v>0</v>
      </c>
    </row>
    <row r="3984" spans="1:21" x14ac:dyDescent="0.25">
      <c r="A3984" t="s">
        <v>15319</v>
      </c>
      <c r="B3984">
        <v>1</v>
      </c>
      <c r="C3984" t="s">
        <v>78</v>
      </c>
      <c r="D3984" t="s">
        <v>86</v>
      </c>
      <c r="E3984" t="s">
        <v>8324</v>
      </c>
      <c r="F3984" t="s">
        <v>129</v>
      </c>
      <c r="G3984" t="s">
        <v>72</v>
      </c>
      <c r="H3984" t="s">
        <v>136</v>
      </c>
      <c r="I3984" t="s">
        <v>22</v>
      </c>
      <c r="J3984" t="s">
        <v>131</v>
      </c>
      <c r="K3984" t="s">
        <v>15320</v>
      </c>
      <c r="L3984" t="s">
        <v>15321</v>
      </c>
      <c r="M3984">
        <v>0.37555555499999999</v>
      </c>
      <c r="N3984">
        <v>3</v>
      </c>
      <c r="O3984">
        <v>0</v>
      </c>
      <c r="P3984">
        <v>1</v>
      </c>
      <c r="Q3984">
        <v>0</v>
      </c>
      <c r="R3984">
        <v>1.1266670000000001</v>
      </c>
      <c r="S3984">
        <v>0</v>
      </c>
      <c r="T3984">
        <v>0.375556</v>
      </c>
      <c r="U3984">
        <v>0</v>
      </c>
    </row>
    <row r="3985" spans="1:21" x14ac:dyDescent="0.25">
      <c r="A3985" t="s">
        <v>15322</v>
      </c>
      <c r="B3985">
        <v>1</v>
      </c>
      <c r="C3985" t="s">
        <v>78</v>
      </c>
      <c r="D3985" t="s">
        <v>86</v>
      </c>
      <c r="E3985" t="s">
        <v>15323</v>
      </c>
      <c r="F3985" t="s">
        <v>252</v>
      </c>
      <c r="G3985" t="s">
        <v>72</v>
      </c>
      <c r="H3985" t="s">
        <v>136</v>
      </c>
      <c r="I3985" t="s">
        <v>22</v>
      </c>
      <c r="J3985" t="s">
        <v>131</v>
      </c>
      <c r="K3985" t="s">
        <v>15324</v>
      </c>
      <c r="L3985" t="s">
        <v>15325</v>
      </c>
      <c r="M3985">
        <v>0.90222222200000002</v>
      </c>
      <c r="N3985">
        <v>0</v>
      </c>
      <c r="O3985">
        <v>647</v>
      </c>
      <c r="P3985">
        <v>0</v>
      </c>
      <c r="Q3985">
        <v>0</v>
      </c>
      <c r="R3985">
        <v>0</v>
      </c>
      <c r="S3985">
        <v>583.73777800000005</v>
      </c>
      <c r="T3985">
        <v>0</v>
      </c>
      <c r="U3985">
        <v>0</v>
      </c>
    </row>
    <row r="3986" spans="1:21" x14ac:dyDescent="0.25">
      <c r="A3986" t="s">
        <v>15326</v>
      </c>
      <c r="B3986">
        <v>1</v>
      </c>
      <c r="C3986" t="s">
        <v>78</v>
      </c>
      <c r="D3986" t="s">
        <v>86</v>
      </c>
      <c r="E3986" t="s">
        <v>15327</v>
      </c>
      <c r="F3986" t="s">
        <v>4127</v>
      </c>
      <c r="G3986" t="s">
        <v>71</v>
      </c>
      <c r="H3986" t="s">
        <v>136</v>
      </c>
      <c r="I3986" t="s">
        <v>22</v>
      </c>
      <c r="J3986" t="s">
        <v>131</v>
      </c>
      <c r="K3986" t="s">
        <v>2894</v>
      </c>
      <c r="L3986" t="s">
        <v>15328</v>
      </c>
      <c r="M3986">
        <v>1.6486111109999999</v>
      </c>
      <c r="N3986">
        <v>0</v>
      </c>
      <c r="O3986">
        <v>5</v>
      </c>
      <c r="P3986">
        <v>0</v>
      </c>
      <c r="Q3986">
        <v>0</v>
      </c>
      <c r="R3986">
        <v>0</v>
      </c>
      <c r="S3986">
        <v>8.2430559999999993</v>
      </c>
      <c r="T3986">
        <v>0</v>
      </c>
      <c r="U3986">
        <v>0</v>
      </c>
    </row>
    <row r="3987" spans="1:21" x14ac:dyDescent="0.25">
      <c r="A3987" t="s">
        <v>15329</v>
      </c>
      <c r="B3987">
        <v>1</v>
      </c>
      <c r="C3987" t="s">
        <v>78</v>
      </c>
      <c r="D3987" t="s">
        <v>86</v>
      </c>
      <c r="E3987" t="s">
        <v>15330</v>
      </c>
      <c r="F3987" t="s">
        <v>934</v>
      </c>
      <c r="G3987" t="s">
        <v>71</v>
      </c>
      <c r="H3987" t="s">
        <v>136</v>
      </c>
      <c r="I3987" t="s">
        <v>22</v>
      </c>
      <c r="J3987" t="s">
        <v>131</v>
      </c>
      <c r="K3987" t="s">
        <v>15331</v>
      </c>
      <c r="L3987" t="s">
        <v>15332</v>
      </c>
      <c r="M3987">
        <v>4.9124999999999996</v>
      </c>
      <c r="N3987">
        <v>0</v>
      </c>
      <c r="O3987">
        <v>1</v>
      </c>
      <c r="P3987">
        <v>0</v>
      </c>
      <c r="Q3987">
        <v>0</v>
      </c>
      <c r="R3987">
        <v>0</v>
      </c>
      <c r="S3987">
        <v>4.9124999999999996</v>
      </c>
      <c r="T3987">
        <v>0</v>
      </c>
      <c r="U3987">
        <v>0</v>
      </c>
    </row>
    <row r="3988" spans="1:21" x14ac:dyDescent="0.25">
      <c r="A3988" t="s">
        <v>15333</v>
      </c>
      <c r="B3988">
        <v>1</v>
      </c>
      <c r="C3988" t="s">
        <v>78</v>
      </c>
      <c r="D3988" t="s">
        <v>94</v>
      </c>
      <c r="E3988" t="s">
        <v>15334</v>
      </c>
      <c r="F3988" t="s">
        <v>934</v>
      </c>
      <c r="G3988" t="s">
        <v>71</v>
      </c>
      <c r="H3988" t="s">
        <v>136</v>
      </c>
      <c r="I3988" t="s">
        <v>22</v>
      </c>
      <c r="J3988" t="s">
        <v>131</v>
      </c>
      <c r="K3988" t="s">
        <v>15335</v>
      </c>
      <c r="L3988" t="s">
        <v>15336</v>
      </c>
      <c r="M3988">
        <v>3.7036111109999998</v>
      </c>
      <c r="N3988">
        <v>0</v>
      </c>
      <c r="O3988">
        <v>2</v>
      </c>
      <c r="P3988">
        <v>0</v>
      </c>
      <c r="Q3988">
        <v>0</v>
      </c>
      <c r="R3988">
        <v>0</v>
      </c>
      <c r="S3988">
        <v>7.407222</v>
      </c>
      <c r="T3988">
        <v>0</v>
      </c>
      <c r="U3988">
        <v>0</v>
      </c>
    </row>
    <row r="3989" spans="1:21" x14ac:dyDescent="0.25">
      <c r="A3989" t="s">
        <v>15337</v>
      </c>
      <c r="B3989">
        <v>1</v>
      </c>
      <c r="C3989" t="s">
        <v>78</v>
      </c>
      <c r="D3989" t="s">
        <v>81</v>
      </c>
      <c r="E3989" t="s">
        <v>15338</v>
      </c>
      <c r="F3989" t="s">
        <v>231</v>
      </c>
      <c r="G3989" t="s">
        <v>71</v>
      </c>
      <c r="H3989" t="s">
        <v>136</v>
      </c>
      <c r="I3989" t="s">
        <v>22</v>
      </c>
      <c r="J3989" t="s">
        <v>131</v>
      </c>
      <c r="K3989" t="s">
        <v>15339</v>
      </c>
      <c r="L3989" t="s">
        <v>15340</v>
      </c>
      <c r="M3989">
        <v>2.9538888879999998</v>
      </c>
      <c r="N3989">
        <v>0</v>
      </c>
      <c r="O3989">
        <v>5</v>
      </c>
      <c r="P3989">
        <v>0</v>
      </c>
      <c r="Q3989">
        <v>0</v>
      </c>
      <c r="R3989">
        <v>0</v>
      </c>
      <c r="S3989">
        <v>14.769444</v>
      </c>
      <c r="T3989">
        <v>0</v>
      </c>
      <c r="U3989">
        <v>0</v>
      </c>
    </row>
    <row r="3990" spans="1:21" x14ac:dyDescent="0.25">
      <c r="A3990" t="s">
        <v>15341</v>
      </c>
      <c r="B3990">
        <v>1</v>
      </c>
      <c r="C3990" t="s">
        <v>78</v>
      </c>
      <c r="D3990" t="s">
        <v>81</v>
      </c>
      <c r="E3990" t="s">
        <v>15338</v>
      </c>
      <c r="F3990" t="s">
        <v>231</v>
      </c>
      <c r="G3990" t="s">
        <v>71</v>
      </c>
      <c r="H3990" t="s">
        <v>136</v>
      </c>
      <c r="I3990" t="s">
        <v>22</v>
      </c>
      <c r="J3990" t="s">
        <v>131</v>
      </c>
      <c r="K3990" t="s">
        <v>15342</v>
      </c>
      <c r="L3990" t="s">
        <v>15343</v>
      </c>
      <c r="M3990">
        <v>2.352222222</v>
      </c>
      <c r="N3990">
        <v>0</v>
      </c>
      <c r="O3990">
        <v>5</v>
      </c>
      <c r="P3990">
        <v>0</v>
      </c>
      <c r="Q3990">
        <v>0</v>
      </c>
      <c r="R3990">
        <v>0</v>
      </c>
      <c r="S3990">
        <v>11.761111</v>
      </c>
      <c r="T3990">
        <v>0</v>
      </c>
      <c r="U3990">
        <v>0</v>
      </c>
    </row>
    <row r="3991" spans="1:21" x14ac:dyDescent="0.25">
      <c r="A3991" t="s">
        <v>15344</v>
      </c>
      <c r="B3991">
        <v>1</v>
      </c>
      <c r="C3991" t="s">
        <v>79</v>
      </c>
      <c r="D3991" t="s">
        <v>123</v>
      </c>
      <c r="E3991" t="s">
        <v>15345</v>
      </c>
      <c r="F3991" t="s">
        <v>934</v>
      </c>
      <c r="G3991" t="s">
        <v>71</v>
      </c>
      <c r="H3991" t="s">
        <v>136</v>
      </c>
      <c r="I3991" t="s">
        <v>22</v>
      </c>
      <c r="J3991" t="s">
        <v>131</v>
      </c>
      <c r="K3991" t="s">
        <v>15346</v>
      </c>
      <c r="L3991" t="s">
        <v>15347</v>
      </c>
      <c r="M3991">
        <v>5.8933333330000002</v>
      </c>
      <c r="N3991">
        <v>0</v>
      </c>
      <c r="O3991">
        <v>1</v>
      </c>
      <c r="P3991">
        <v>0</v>
      </c>
      <c r="Q3991">
        <v>0</v>
      </c>
      <c r="R3991">
        <v>0</v>
      </c>
      <c r="S3991">
        <v>5.8933330000000002</v>
      </c>
      <c r="T3991">
        <v>0</v>
      </c>
      <c r="U3991">
        <v>0</v>
      </c>
    </row>
    <row r="3992" spans="1:21" x14ac:dyDescent="0.25">
      <c r="A3992" t="s">
        <v>15348</v>
      </c>
      <c r="B3992">
        <v>1</v>
      </c>
      <c r="C3992" t="s">
        <v>78</v>
      </c>
      <c r="D3992" t="s">
        <v>88</v>
      </c>
      <c r="E3992" t="s">
        <v>15349</v>
      </c>
      <c r="F3992" t="s">
        <v>921</v>
      </c>
      <c r="G3992" t="s">
        <v>71</v>
      </c>
      <c r="H3992" t="s">
        <v>136</v>
      </c>
      <c r="I3992" t="s">
        <v>22</v>
      </c>
      <c r="J3992" t="s">
        <v>131</v>
      </c>
      <c r="K3992" t="s">
        <v>15350</v>
      </c>
      <c r="L3992" t="s">
        <v>15351</v>
      </c>
      <c r="M3992">
        <v>1.2066666660000001</v>
      </c>
      <c r="N3992">
        <v>0</v>
      </c>
      <c r="O3992">
        <v>160</v>
      </c>
      <c r="P3992">
        <v>0</v>
      </c>
      <c r="Q3992">
        <v>0</v>
      </c>
      <c r="R3992">
        <v>0</v>
      </c>
      <c r="S3992">
        <v>193.066667</v>
      </c>
      <c r="T3992">
        <v>0</v>
      </c>
      <c r="U3992">
        <v>0</v>
      </c>
    </row>
    <row r="3993" spans="1:21" x14ac:dyDescent="0.25">
      <c r="A3993" t="s">
        <v>15352</v>
      </c>
      <c r="B3993">
        <v>1</v>
      </c>
      <c r="C3993" t="s">
        <v>78</v>
      </c>
      <c r="D3993" t="s">
        <v>88</v>
      </c>
      <c r="E3993" t="s">
        <v>15353</v>
      </c>
      <c r="F3993" t="s">
        <v>231</v>
      </c>
      <c r="G3993" t="s">
        <v>71</v>
      </c>
      <c r="H3993" t="s">
        <v>136</v>
      </c>
      <c r="I3993" t="s">
        <v>22</v>
      </c>
      <c r="J3993" t="s">
        <v>131</v>
      </c>
      <c r="K3993" t="s">
        <v>15354</v>
      </c>
      <c r="L3993" t="s">
        <v>15355</v>
      </c>
      <c r="M3993">
        <v>1.2991666660000001</v>
      </c>
      <c r="N3993">
        <v>0</v>
      </c>
      <c r="O3993">
        <v>1</v>
      </c>
      <c r="P3993">
        <v>0</v>
      </c>
      <c r="Q3993">
        <v>0</v>
      </c>
      <c r="R3993">
        <v>0</v>
      </c>
      <c r="S3993">
        <v>1.299167</v>
      </c>
      <c r="T3993">
        <v>0</v>
      </c>
      <c r="U3993">
        <v>0</v>
      </c>
    </row>
    <row r="3994" spans="1:21" x14ac:dyDescent="0.25">
      <c r="A3994" t="s">
        <v>15356</v>
      </c>
      <c r="B3994">
        <v>1</v>
      </c>
      <c r="C3994" t="s">
        <v>78</v>
      </c>
      <c r="D3994" t="s">
        <v>88</v>
      </c>
      <c r="E3994" t="s">
        <v>15357</v>
      </c>
      <c r="F3994" t="s">
        <v>2201</v>
      </c>
      <c r="G3994" t="s">
        <v>71</v>
      </c>
      <c r="H3994" t="s">
        <v>136</v>
      </c>
      <c r="I3994" t="s">
        <v>22</v>
      </c>
      <c r="J3994" t="s">
        <v>221</v>
      </c>
      <c r="K3994" t="s">
        <v>15358</v>
      </c>
      <c r="L3994" t="s">
        <v>15359</v>
      </c>
      <c r="M3994">
        <v>4.6787266660000002</v>
      </c>
      <c r="N3994">
        <v>0</v>
      </c>
      <c r="O3994">
        <v>389</v>
      </c>
      <c r="P3994">
        <v>0</v>
      </c>
      <c r="Q3994">
        <v>0</v>
      </c>
      <c r="R3994">
        <v>0</v>
      </c>
      <c r="S3994">
        <v>1820.0246729999999</v>
      </c>
      <c r="T3994">
        <v>0</v>
      </c>
      <c r="U3994">
        <v>0</v>
      </c>
    </row>
    <row r="3995" spans="1:21" x14ac:dyDescent="0.25">
      <c r="A3995" t="s">
        <v>15360</v>
      </c>
      <c r="B3995">
        <v>1</v>
      </c>
      <c r="C3995" t="s">
        <v>78</v>
      </c>
      <c r="D3995" t="s">
        <v>88</v>
      </c>
      <c r="E3995" t="s">
        <v>15361</v>
      </c>
      <c r="F3995" t="s">
        <v>129</v>
      </c>
      <c r="G3995" t="s">
        <v>72</v>
      </c>
      <c r="H3995" t="s">
        <v>136</v>
      </c>
      <c r="I3995" t="s">
        <v>22</v>
      </c>
      <c r="J3995" t="s">
        <v>131</v>
      </c>
      <c r="K3995" t="s">
        <v>15362</v>
      </c>
      <c r="L3995" t="s">
        <v>15363</v>
      </c>
      <c r="M3995">
        <v>0.15111111099999999</v>
      </c>
      <c r="N3995">
        <v>1</v>
      </c>
      <c r="O3995">
        <v>5731</v>
      </c>
      <c r="P3995">
        <v>0</v>
      </c>
      <c r="Q3995">
        <v>2</v>
      </c>
      <c r="R3995">
        <v>0.151111</v>
      </c>
      <c r="S3995">
        <v>866.01777700000002</v>
      </c>
      <c r="T3995">
        <v>0</v>
      </c>
      <c r="U3995">
        <v>0.30222199999999999</v>
      </c>
    </row>
    <row r="3996" spans="1:21" x14ac:dyDescent="0.25">
      <c r="A3996" t="s">
        <v>15364</v>
      </c>
      <c r="B3996">
        <v>1</v>
      </c>
      <c r="C3996" t="s">
        <v>78</v>
      </c>
      <c r="D3996" t="s">
        <v>88</v>
      </c>
      <c r="E3996" t="s">
        <v>15361</v>
      </c>
      <c r="F3996" t="s">
        <v>1527</v>
      </c>
      <c r="G3996" t="s">
        <v>72</v>
      </c>
      <c r="H3996" t="s">
        <v>136</v>
      </c>
      <c r="I3996" t="s">
        <v>22</v>
      </c>
      <c r="J3996" t="s">
        <v>131</v>
      </c>
      <c r="K3996" t="s">
        <v>15365</v>
      </c>
      <c r="L3996" t="s">
        <v>15366</v>
      </c>
      <c r="M3996">
        <v>0.10758888799999999</v>
      </c>
      <c r="N3996">
        <v>1</v>
      </c>
      <c r="O3996">
        <v>5731</v>
      </c>
      <c r="P3996">
        <v>0</v>
      </c>
      <c r="Q3996">
        <v>2</v>
      </c>
      <c r="R3996">
        <v>0.107589</v>
      </c>
      <c r="S3996">
        <v>616.59191699999997</v>
      </c>
      <c r="T3996">
        <v>0</v>
      </c>
      <c r="U3996">
        <v>0.21517800000000001</v>
      </c>
    </row>
    <row r="3997" spans="1:21" x14ac:dyDescent="0.25">
      <c r="A3997" t="s">
        <v>15367</v>
      </c>
      <c r="B3997">
        <v>1</v>
      </c>
      <c r="C3997" t="s">
        <v>78</v>
      </c>
      <c r="D3997" t="s">
        <v>88</v>
      </c>
      <c r="E3997" t="s">
        <v>15368</v>
      </c>
      <c r="F3997" t="s">
        <v>247</v>
      </c>
      <c r="G3997" t="s">
        <v>71</v>
      </c>
      <c r="H3997" t="s">
        <v>136</v>
      </c>
      <c r="I3997" t="s">
        <v>22</v>
      </c>
      <c r="J3997" t="s">
        <v>221</v>
      </c>
      <c r="K3997" t="s">
        <v>15369</v>
      </c>
      <c r="L3997" t="s">
        <v>15370</v>
      </c>
      <c r="M3997">
        <v>8.3886111109999995</v>
      </c>
      <c r="N3997">
        <v>0</v>
      </c>
      <c r="O3997">
        <v>69</v>
      </c>
      <c r="P3997">
        <v>0</v>
      </c>
      <c r="Q3997">
        <v>0</v>
      </c>
      <c r="R3997">
        <v>0</v>
      </c>
      <c r="S3997">
        <v>578.814167</v>
      </c>
      <c r="T3997">
        <v>0</v>
      </c>
      <c r="U3997">
        <v>0</v>
      </c>
    </row>
    <row r="3998" spans="1:21" x14ac:dyDescent="0.25">
      <c r="A3998" t="s">
        <v>15371</v>
      </c>
      <c r="B3998">
        <v>1</v>
      </c>
      <c r="C3998" t="s">
        <v>78</v>
      </c>
      <c r="D3998" t="s">
        <v>88</v>
      </c>
      <c r="E3998" t="s">
        <v>15372</v>
      </c>
      <c r="F3998" t="s">
        <v>247</v>
      </c>
      <c r="G3998" t="s">
        <v>71</v>
      </c>
      <c r="H3998" t="s">
        <v>136</v>
      </c>
      <c r="I3998" t="s">
        <v>22</v>
      </c>
      <c r="J3998" t="s">
        <v>221</v>
      </c>
      <c r="K3998" t="s">
        <v>15373</v>
      </c>
      <c r="L3998" t="s">
        <v>15374</v>
      </c>
      <c r="M3998">
        <v>8.4815722220000005</v>
      </c>
      <c r="N3998">
        <v>0</v>
      </c>
      <c r="O3998">
        <v>89</v>
      </c>
      <c r="P3998">
        <v>0</v>
      </c>
      <c r="Q3998">
        <v>0</v>
      </c>
      <c r="R3998">
        <v>0</v>
      </c>
      <c r="S3998">
        <v>754.85992799999997</v>
      </c>
      <c r="T3998">
        <v>0</v>
      </c>
      <c r="U3998">
        <v>0</v>
      </c>
    </row>
    <row r="3999" spans="1:21" x14ac:dyDescent="0.25">
      <c r="A3999" t="s">
        <v>15375</v>
      </c>
      <c r="B3999">
        <v>1</v>
      </c>
      <c r="C3999" t="s">
        <v>78</v>
      </c>
      <c r="D3999" t="s">
        <v>82</v>
      </c>
      <c r="E3999" t="s">
        <v>15376</v>
      </c>
      <c r="F3999" t="s">
        <v>231</v>
      </c>
      <c r="G3999" t="s">
        <v>71</v>
      </c>
      <c r="H3999" t="s">
        <v>136</v>
      </c>
      <c r="I3999" t="s">
        <v>22</v>
      </c>
      <c r="J3999" t="s">
        <v>131</v>
      </c>
      <c r="K3999" t="s">
        <v>15377</v>
      </c>
      <c r="L3999" t="s">
        <v>15378</v>
      </c>
      <c r="M3999">
        <v>0.83250000000000002</v>
      </c>
      <c r="N3999">
        <v>0</v>
      </c>
      <c r="O3999">
        <v>5</v>
      </c>
      <c r="P3999">
        <v>0</v>
      </c>
      <c r="Q3999">
        <v>0</v>
      </c>
      <c r="R3999">
        <v>0</v>
      </c>
      <c r="S3999">
        <v>4.1624999999999996</v>
      </c>
      <c r="T3999">
        <v>0</v>
      </c>
      <c r="U3999">
        <v>0</v>
      </c>
    </row>
    <row r="4000" spans="1:21" x14ac:dyDescent="0.25">
      <c r="A4000" t="s">
        <v>15379</v>
      </c>
      <c r="B4000">
        <v>1</v>
      </c>
      <c r="C4000" t="s">
        <v>78</v>
      </c>
      <c r="D4000" t="s">
        <v>80</v>
      </c>
      <c r="E4000" t="s">
        <v>15380</v>
      </c>
      <c r="F4000" t="s">
        <v>231</v>
      </c>
      <c r="G4000" t="s">
        <v>71</v>
      </c>
      <c r="H4000" t="s">
        <v>136</v>
      </c>
      <c r="I4000" t="s">
        <v>22</v>
      </c>
      <c r="J4000" t="s">
        <v>131</v>
      </c>
      <c r="K4000" t="s">
        <v>15381</v>
      </c>
      <c r="L4000" t="s">
        <v>15382</v>
      </c>
      <c r="M4000">
        <v>1.498611111</v>
      </c>
      <c r="N4000">
        <v>0</v>
      </c>
      <c r="O4000">
        <v>1</v>
      </c>
      <c r="P4000">
        <v>0</v>
      </c>
      <c r="Q4000">
        <v>0</v>
      </c>
      <c r="R4000">
        <v>0</v>
      </c>
      <c r="S4000">
        <v>1.4986109999999999</v>
      </c>
      <c r="T4000">
        <v>0</v>
      </c>
      <c r="U4000">
        <v>0</v>
      </c>
    </row>
    <row r="4001" spans="1:21" x14ac:dyDescent="0.25">
      <c r="A4001" t="s">
        <v>15383</v>
      </c>
      <c r="B4001">
        <v>1</v>
      </c>
      <c r="C4001" t="s">
        <v>78</v>
      </c>
      <c r="D4001" t="s">
        <v>80</v>
      </c>
      <c r="E4001" t="s">
        <v>15384</v>
      </c>
      <c r="F4001" t="s">
        <v>847</v>
      </c>
      <c r="G4001" t="s">
        <v>71</v>
      </c>
      <c r="H4001" t="s">
        <v>136</v>
      </c>
      <c r="I4001" t="s">
        <v>22</v>
      </c>
      <c r="J4001" t="s">
        <v>131</v>
      </c>
      <c r="K4001" t="s">
        <v>15385</v>
      </c>
      <c r="L4001" t="s">
        <v>15386</v>
      </c>
      <c r="M4001">
        <v>4.3719444440000004</v>
      </c>
      <c r="N4001">
        <v>0</v>
      </c>
      <c r="O4001">
        <v>3</v>
      </c>
      <c r="P4001">
        <v>0</v>
      </c>
      <c r="Q4001">
        <v>0</v>
      </c>
      <c r="R4001">
        <v>0</v>
      </c>
      <c r="S4001">
        <v>13.115833</v>
      </c>
      <c r="T4001">
        <v>0</v>
      </c>
      <c r="U4001">
        <v>0</v>
      </c>
    </row>
    <row r="4002" spans="1:21" x14ac:dyDescent="0.25">
      <c r="A4002" t="s">
        <v>15387</v>
      </c>
      <c r="B4002">
        <v>1</v>
      </c>
      <c r="C4002" t="s">
        <v>78</v>
      </c>
      <c r="D4002" t="s">
        <v>81</v>
      </c>
      <c r="E4002" t="s">
        <v>15388</v>
      </c>
      <c r="F4002" t="s">
        <v>247</v>
      </c>
      <c r="G4002" t="s">
        <v>71</v>
      </c>
      <c r="H4002" t="s">
        <v>136</v>
      </c>
      <c r="I4002" t="s">
        <v>22</v>
      </c>
      <c r="J4002" t="s">
        <v>221</v>
      </c>
      <c r="K4002" t="s">
        <v>15389</v>
      </c>
      <c r="L4002" t="s">
        <v>15390</v>
      </c>
      <c r="M4002">
        <v>3.6019444439999999</v>
      </c>
      <c r="N4002">
        <v>0</v>
      </c>
      <c r="O4002">
        <v>148</v>
      </c>
      <c r="P4002">
        <v>0</v>
      </c>
      <c r="Q4002">
        <v>0</v>
      </c>
      <c r="R4002">
        <v>0</v>
      </c>
      <c r="S4002">
        <v>533.08777799999996</v>
      </c>
      <c r="T4002">
        <v>0</v>
      </c>
      <c r="U4002">
        <v>0</v>
      </c>
    </row>
    <row r="4003" spans="1:21" x14ac:dyDescent="0.25">
      <c r="A4003" t="s">
        <v>15391</v>
      </c>
      <c r="B4003">
        <v>1</v>
      </c>
      <c r="C4003" t="s">
        <v>78</v>
      </c>
      <c r="D4003" t="s">
        <v>125</v>
      </c>
      <c r="E4003" t="s">
        <v>15392</v>
      </c>
      <c r="F4003" t="s">
        <v>231</v>
      </c>
      <c r="G4003" t="s">
        <v>71</v>
      </c>
      <c r="H4003" t="s">
        <v>136</v>
      </c>
      <c r="I4003" t="s">
        <v>22</v>
      </c>
      <c r="J4003" t="s">
        <v>131</v>
      </c>
      <c r="K4003" t="s">
        <v>15393</v>
      </c>
      <c r="L4003" t="s">
        <v>15394</v>
      </c>
      <c r="M4003">
        <v>5.5163888879999998</v>
      </c>
      <c r="N4003">
        <v>0</v>
      </c>
      <c r="O4003">
        <v>6</v>
      </c>
      <c r="P4003">
        <v>0</v>
      </c>
      <c r="Q4003">
        <v>0</v>
      </c>
      <c r="R4003">
        <v>0</v>
      </c>
      <c r="S4003">
        <v>33.098332999999997</v>
      </c>
      <c r="T4003">
        <v>0</v>
      </c>
      <c r="U4003">
        <v>0</v>
      </c>
    </row>
    <row r="4004" spans="1:21" x14ac:dyDescent="0.25">
      <c r="A4004" t="s">
        <v>15395</v>
      </c>
      <c r="B4004">
        <v>1</v>
      </c>
      <c r="C4004" t="s">
        <v>78</v>
      </c>
      <c r="D4004" t="s">
        <v>81</v>
      </c>
      <c r="E4004" t="s">
        <v>15396</v>
      </c>
      <c r="F4004" t="s">
        <v>780</v>
      </c>
      <c r="G4004" t="s">
        <v>71</v>
      </c>
      <c r="H4004" t="s">
        <v>136</v>
      </c>
      <c r="I4004" t="s">
        <v>22</v>
      </c>
      <c r="J4004" t="s">
        <v>131</v>
      </c>
      <c r="K4004" t="s">
        <v>15397</v>
      </c>
      <c r="L4004" t="s">
        <v>15398</v>
      </c>
      <c r="M4004">
        <v>1.6219444439999999</v>
      </c>
      <c r="N4004">
        <v>0</v>
      </c>
      <c r="O4004">
        <v>69</v>
      </c>
      <c r="P4004">
        <v>0</v>
      </c>
      <c r="Q4004">
        <v>0</v>
      </c>
      <c r="R4004">
        <v>0</v>
      </c>
      <c r="S4004">
        <v>111.91416700000001</v>
      </c>
      <c r="T4004">
        <v>0</v>
      </c>
      <c r="U4004">
        <v>0</v>
      </c>
    </row>
    <row r="4005" spans="1:21" x14ac:dyDescent="0.25">
      <c r="A4005" t="s">
        <v>15399</v>
      </c>
      <c r="B4005">
        <v>1</v>
      </c>
      <c r="C4005" t="s">
        <v>78</v>
      </c>
      <c r="D4005" t="s">
        <v>88</v>
      </c>
      <c r="E4005" t="s">
        <v>15368</v>
      </c>
      <c r="F4005" t="s">
        <v>247</v>
      </c>
      <c r="G4005" t="s">
        <v>71</v>
      </c>
      <c r="H4005" t="s">
        <v>136</v>
      </c>
      <c r="I4005" t="s">
        <v>22</v>
      </c>
      <c r="J4005" t="s">
        <v>221</v>
      </c>
      <c r="K4005" t="s">
        <v>15400</v>
      </c>
      <c r="L4005" t="s">
        <v>15401</v>
      </c>
      <c r="M4005">
        <v>7.7374999999999998</v>
      </c>
      <c r="N4005">
        <v>0</v>
      </c>
      <c r="O4005">
        <v>69</v>
      </c>
      <c r="P4005">
        <v>0</v>
      </c>
      <c r="Q4005">
        <v>0</v>
      </c>
      <c r="R4005">
        <v>0</v>
      </c>
      <c r="S4005">
        <v>533.88750000000005</v>
      </c>
      <c r="T4005">
        <v>0</v>
      </c>
      <c r="U4005">
        <v>0</v>
      </c>
    </row>
    <row r="4006" spans="1:21" x14ac:dyDescent="0.25">
      <c r="A4006" t="s">
        <v>15402</v>
      </c>
      <c r="B4006">
        <v>1</v>
      </c>
      <c r="C4006" t="s">
        <v>78</v>
      </c>
      <c r="D4006" t="s">
        <v>81</v>
      </c>
      <c r="E4006" t="s">
        <v>15403</v>
      </c>
      <c r="F4006" t="s">
        <v>231</v>
      </c>
      <c r="G4006" t="s">
        <v>71</v>
      </c>
      <c r="H4006" t="s">
        <v>136</v>
      </c>
      <c r="I4006" t="s">
        <v>22</v>
      </c>
      <c r="J4006" t="s">
        <v>131</v>
      </c>
      <c r="K4006" t="s">
        <v>15404</v>
      </c>
      <c r="L4006" t="s">
        <v>15405</v>
      </c>
      <c r="M4006">
        <v>1.4875</v>
      </c>
      <c r="N4006">
        <v>0</v>
      </c>
      <c r="O4006">
        <v>5</v>
      </c>
      <c r="P4006">
        <v>0</v>
      </c>
      <c r="Q4006">
        <v>0</v>
      </c>
      <c r="R4006">
        <v>0</v>
      </c>
      <c r="S4006">
        <v>7.4375</v>
      </c>
      <c r="T4006">
        <v>0</v>
      </c>
      <c r="U4006">
        <v>0</v>
      </c>
    </row>
    <row r="4007" spans="1:21" x14ac:dyDescent="0.25">
      <c r="A4007" t="s">
        <v>15406</v>
      </c>
      <c r="B4007">
        <v>1</v>
      </c>
      <c r="C4007" t="s">
        <v>78</v>
      </c>
      <c r="D4007" t="s">
        <v>82</v>
      </c>
      <c r="E4007" t="s">
        <v>15407</v>
      </c>
      <c r="F4007" t="s">
        <v>231</v>
      </c>
      <c r="G4007" t="s">
        <v>71</v>
      </c>
      <c r="H4007" t="s">
        <v>136</v>
      </c>
      <c r="I4007" t="s">
        <v>22</v>
      </c>
      <c r="J4007" t="s">
        <v>131</v>
      </c>
      <c r="K4007" t="s">
        <v>15408</v>
      </c>
      <c r="L4007" t="s">
        <v>15409</v>
      </c>
      <c r="M4007">
        <v>2.7427777770000001</v>
      </c>
      <c r="N4007">
        <v>0</v>
      </c>
      <c r="O4007">
        <v>4</v>
      </c>
      <c r="P4007">
        <v>0</v>
      </c>
      <c r="Q4007">
        <v>0</v>
      </c>
      <c r="R4007">
        <v>0</v>
      </c>
      <c r="S4007">
        <v>10.971111000000001</v>
      </c>
      <c r="T4007">
        <v>0</v>
      </c>
      <c r="U4007">
        <v>0</v>
      </c>
    </row>
    <row r="4008" spans="1:21" x14ac:dyDescent="0.25">
      <c r="A4008" t="s">
        <v>15410</v>
      </c>
      <c r="B4008">
        <v>1</v>
      </c>
      <c r="C4008" t="s">
        <v>78</v>
      </c>
      <c r="D4008" t="s">
        <v>88</v>
      </c>
      <c r="E4008" t="s">
        <v>15411</v>
      </c>
      <c r="F4008" t="s">
        <v>921</v>
      </c>
      <c r="G4008" t="s">
        <v>71</v>
      </c>
      <c r="H4008" t="s">
        <v>136</v>
      </c>
      <c r="I4008" t="s">
        <v>22</v>
      </c>
      <c r="J4008" t="s">
        <v>131</v>
      </c>
      <c r="K4008" t="s">
        <v>15412</v>
      </c>
      <c r="L4008" t="s">
        <v>15413</v>
      </c>
      <c r="M4008">
        <v>0.40429888800000002</v>
      </c>
      <c r="N4008">
        <v>0</v>
      </c>
      <c r="O4008">
        <v>687</v>
      </c>
      <c r="P4008">
        <v>0</v>
      </c>
      <c r="Q4008">
        <v>0</v>
      </c>
      <c r="R4008">
        <v>0</v>
      </c>
      <c r="S4008">
        <v>277.75333599999999</v>
      </c>
      <c r="T4008">
        <v>0</v>
      </c>
      <c r="U4008">
        <v>0</v>
      </c>
    </row>
    <row r="4009" spans="1:21" x14ac:dyDescent="0.25">
      <c r="A4009" t="s">
        <v>15414</v>
      </c>
      <c r="B4009">
        <v>1</v>
      </c>
      <c r="C4009" t="s">
        <v>78</v>
      </c>
      <c r="D4009" t="s">
        <v>81</v>
      </c>
      <c r="E4009" t="s">
        <v>15415</v>
      </c>
      <c r="F4009" t="s">
        <v>247</v>
      </c>
      <c r="G4009" t="s">
        <v>71</v>
      </c>
      <c r="H4009" t="s">
        <v>136</v>
      </c>
      <c r="I4009" t="s">
        <v>22</v>
      </c>
      <c r="J4009" t="s">
        <v>221</v>
      </c>
      <c r="K4009" t="s">
        <v>15416</v>
      </c>
      <c r="L4009" t="s">
        <v>4714</v>
      </c>
      <c r="M4009">
        <v>6.176111111</v>
      </c>
      <c r="N4009">
        <v>0</v>
      </c>
      <c r="O4009">
        <v>245</v>
      </c>
      <c r="P4009">
        <v>0</v>
      </c>
      <c r="Q4009">
        <v>0</v>
      </c>
      <c r="R4009">
        <v>0</v>
      </c>
      <c r="S4009">
        <v>1513.1472220000001</v>
      </c>
      <c r="T4009">
        <v>0</v>
      </c>
      <c r="U4009">
        <v>0</v>
      </c>
    </row>
    <row r="4010" spans="1:21" x14ac:dyDescent="0.25">
      <c r="A4010" t="s">
        <v>15417</v>
      </c>
      <c r="B4010">
        <v>1</v>
      </c>
      <c r="C4010" t="s">
        <v>78</v>
      </c>
      <c r="D4010" t="s">
        <v>80</v>
      </c>
      <c r="E4010" t="s">
        <v>15418</v>
      </c>
      <c r="F4010" t="s">
        <v>934</v>
      </c>
      <c r="G4010" t="s">
        <v>71</v>
      </c>
      <c r="H4010" t="s">
        <v>136</v>
      </c>
      <c r="I4010" t="s">
        <v>22</v>
      </c>
      <c r="J4010" t="s">
        <v>131</v>
      </c>
      <c r="K4010" t="s">
        <v>15419</v>
      </c>
      <c r="L4010" t="s">
        <v>15420</v>
      </c>
      <c r="M4010">
        <v>1.1950000000000001</v>
      </c>
      <c r="N4010">
        <v>0</v>
      </c>
      <c r="O4010">
        <v>4</v>
      </c>
      <c r="P4010">
        <v>0</v>
      </c>
      <c r="Q4010">
        <v>0</v>
      </c>
      <c r="R4010">
        <v>0</v>
      </c>
      <c r="S4010">
        <v>4.78</v>
      </c>
      <c r="T4010">
        <v>0</v>
      </c>
      <c r="U4010">
        <v>0</v>
      </c>
    </row>
    <row r="4011" spans="1:21" x14ac:dyDescent="0.25">
      <c r="A4011" t="s">
        <v>15421</v>
      </c>
      <c r="B4011">
        <v>1</v>
      </c>
      <c r="C4011" t="s">
        <v>78</v>
      </c>
      <c r="D4011" t="s">
        <v>80</v>
      </c>
      <c r="E4011" t="s">
        <v>15422</v>
      </c>
      <c r="F4011" t="s">
        <v>847</v>
      </c>
      <c r="G4011" t="s">
        <v>71</v>
      </c>
      <c r="H4011" t="s">
        <v>136</v>
      </c>
      <c r="I4011" t="s">
        <v>22</v>
      </c>
      <c r="J4011" t="s">
        <v>131</v>
      </c>
      <c r="K4011" t="s">
        <v>15423</v>
      </c>
      <c r="L4011" t="s">
        <v>15424</v>
      </c>
      <c r="M4011">
        <v>1.551666666</v>
      </c>
      <c r="N4011">
        <v>0</v>
      </c>
      <c r="O4011">
        <v>12</v>
      </c>
      <c r="P4011">
        <v>0</v>
      </c>
      <c r="Q4011">
        <v>0</v>
      </c>
      <c r="R4011">
        <v>0</v>
      </c>
      <c r="S4011">
        <v>18.62</v>
      </c>
      <c r="T4011">
        <v>0</v>
      </c>
      <c r="U4011">
        <v>0</v>
      </c>
    </row>
    <row r="4012" spans="1:21" x14ac:dyDescent="0.25">
      <c r="A4012" t="s">
        <v>15425</v>
      </c>
      <c r="B4012">
        <v>1</v>
      </c>
      <c r="C4012" t="s">
        <v>78</v>
      </c>
      <c r="D4012" t="s">
        <v>102</v>
      </c>
      <c r="E4012" t="s">
        <v>15426</v>
      </c>
      <c r="F4012" t="s">
        <v>231</v>
      </c>
      <c r="G4012" t="s">
        <v>71</v>
      </c>
      <c r="H4012" t="s">
        <v>136</v>
      </c>
      <c r="I4012" t="s">
        <v>22</v>
      </c>
      <c r="J4012" t="s">
        <v>131</v>
      </c>
      <c r="K4012" t="s">
        <v>15427</v>
      </c>
      <c r="L4012" t="s">
        <v>15428</v>
      </c>
      <c r="M4012">
        <v>7.7991666659999996</v>
      </c>
      <c r="N4012">
        <v>0</v>
      </c>
      <c r="O4012">
        <v>9</v>
      </c>
      <c r="P4012">
        <v>0</v>
      </c>
      <c r="Q4012">
        <v>0</v>
      </c>
      <c r="R4012">
        <v>0</v>
      </c>
      <c r="S4012">
        <v>70.192499999999995</v>
      </c>
      <c r="T4012">
        <v>0</v>
      </c>
      <c r="U4012">
        <v>0</v>
      </c>
    </row>
    <row r="4013" spans="1:21" x14ac:dyDescent="0.25">
      <c r="A4013" t="s">
        <v>15429</v>
      </c>
      <c r="B4013">
        <v>1</v>
      </c>
      <c r="C4013" t="s">
        <v>78</v>
      </c>
      <c r="D4013" t="s">
        <v>125</v>
      </c>
      <c r="E4013" t="s">
        <v>15430</v>
      </c>
      <c r="F4013" t="s">
        <v>296</v>
      </c>
      <c r="G4013" t="s">
        <v>72</v>
      </c>
      <c r="H4013" t="s">
        <v>136</v>
      </c>
      <c r="I4013" t="s">
        <v>22</v>
      </c>
      <c r="J4013" t="s">
        <v>221</v>
      </c>
      <c r="K4013" t="s">
        <v>15431</v>
      </c>
      <c r="L4013" t="s">
        <v>15432</v>
      </c>
      <c r="M4013">
        <v>4.7422222219999997</v>
      </c>
      <c r="N4013">
        <v>0</v>
      </c>
      <c r="O4013">
        <v>1554</v>
      </c>
      <c r="P4013">
        <v>0</v>
      </c>
      <c r="Q4013">
        <v>0</v>
      </c>
      <c r="R4013">
        <v>0</v>
      </c>
      <c r="S4013">
        <v>7369.4133330000004</v>
      </c>
      <c r="T4013">
        <v>0</v>
      </c>
      <c r="U4013">
        <v>0</v>
      </c>
    </row>
    <row r="4014" spans="1:21" x14ac:dyDescent="0.25">
      <c r="A4014" t="s">
        <v>15433</v>
      </c>
      <c r="B4014">
        <v>1</v>
      </c>
      <c r="C4014" t="s">
        <v>78</v>
      </c>
      <c r="D4014" t="s">
        <v>83</v>
      </c>
      <c r="E4014" t="s">
        <v>15434</v>
      </c>
      <c r="F4014" t="s">
        <v>934</v>
      </c>
      <c r="G4014" t="s">
        <v>71</v>
      </c>
      <c r="H4014" t="s">
        <v>136</v>
      </c>
      <c r="I4014" t="s">
        <v>22</v>
      </c>
      <c r="J4014" t="s">
        <v>131</v>
      </c>
      <c r="K4014" t="s">
        <v>15435</v>
      </c>
      <c r="L4014" t="s">
        <v>15436</v>
      </c>
      <c r="M4014">
        <v>1.216388888</v>
      </c>
      <c r="N4014">
        <v>0</v>
      </c>
      <c r="O4014">
        <v>26</v>
      </c>
      <c r="P4014">
        <v>0</v>
      </c>
      <c r="Q4014">
        <v>0</v>
      </c>
      <c r="R4014">
        <v>0</v>
      </c>
      <c r="S4014">
        <v>31.626111000000002</v>
      </c>
      <c r="T4014">
        <v>0</v>
      </c>
      <c r="U4014">
        <v>0</v>
      </c>
    </row>
    <row r="4015" spans="1:21" x14ac:dyDescent="0.25">
      <c r="A4015" t="s">
        <v>15437</v>
      </c>
      <c r="B4015">
        <v>1</v>
      </c>
      <c r="C4015" t="s">
        <v>78</v>
      </c>
      <c r="D4015" t="s">
        <v>82</v>
      </c>
      <c r="E4015" t="s">
        <v>15438</v>
      </c>
      <c r="F4015" t="s">
        <v>231</v>
      </c>
      <c r="G4015" t="s">
        <v>71</v>
      </c>
      <c r="H4015" t="s">
        <v>136</v>
      </c>
      <c r="I4015" t="s">
        <v>22</v>
      </c>
      <c r="J4015" t="s">
        <v>131</v>
      </c>
      <c r="K4015" t="s">
        <v>15439</v>
      </c>
      <c r="L4015" t="s">
        <v>15440</v>
      </c>
      <c r="M4015">
        <v>0.62194444400000004</v>
      </c>
      <c r="N4015">
        <v>0</v>
      </c>
      <c r="O4015">
        <v>1</v>
      </c>
      <c r="P4015">
        <v>0</v>
      </c>
      <c r="Q4015">
        <v>0</v>
      </c>
      <c r="R4015">
        <v>0</v>
      </c>
      <c r="S4015">
        <v>0.62194400000000005</v>
      </c>
      <c r="T4015">
        <v>0</v>
      </c>
      <c r="U4015">
        <v>0</v>
      </c>
    </row>
    <row r="4016" spans="1:21" x14ac:dyDescent="0.25">
      <c r="A4016" t="s">
        <v>15441</v>
      </c>
      <c r="B4016">
        <v>1</v>
      </c>
      <c r="C4016" t="s">
        <v>78</v>
      </c>
      <c r="D4016" t="s">
        <v>102</v>
      </c>
      <c r="E4016" t="s">
        <v>15442</v>
      </c>
      <c r="F4016" t="s">
        <v>247</v>
      </c>
      <c r="G4016" t="s">
        <v>71</v>
      </c>
      <c r="H4016" t="s">
        <v>136</v>
      </c>
      <c r="I4016" t="s">
        <v>22</v>
      </c>
      <c r="J4016" t="s">
        <v>221</v>
      </c>
      <c r="K4016" t="s">
        <v>7783</v>
      </c>
      <c r="L4016" t="s">
        <v>15443</v>
      </c>
      <c r="M4016">
        <v>8.2830555550000007</v>
      </c>
      <c r="N4016">
        <v>0</v>
      </c>
      <c r="O4016">
        <v>40</v>
      </c>
      <c r="P4016">
        <v>0</v>
      </c>
      <c r="Q4016">
        <v>0</v>
      </c>
      <c r="R4016">
        <v>0</v>
      </c>
      <c r="S4016">
        <v>331.32222200000001</v>
      </c>
      <c r="T4016">
        <v>0</v>
      </c>
      <c r="U4016">
        <v>0</v>
      </c>
    </row>
    <row r="4017" spans="1:21" x14ac:dyDescent="0.25">
      <c r="A4017" t="s">
        <v>15444</v>
      </c>
      <c r="B4017">
        <v>1</v>
      </c>
      <c r="C4017" t="s">
        <v>78</v>
      </c>
      <c r="D4017" t="s">
        <v>101</v>
      </c>
      <c r="E4017" t="s">
        <v>15445</v>
      </c>
      <c r="F4017" t="s">
        <v>231</v>
      </c>
      <c r="G4017" t="s">
        <v>71</v>
      </c>
      <c r="H4017" t="s">
        <v>136</v>
      </c>
      <c r="I4017" t="s">
        <v>22</v>
      </c>
      <c r="J4017" t="s">
        <v>131</v>
      </c>
      <c r="K4017" t="s">
        <v>15446</v>
      </c>
      <c r="L4017" t="s">
        <v>15447</v>
      </c>
      <c r="M4017">
        <v>1.696388888</v>
      </c>
      <c r="N4017">
        <v>0</v>
      </c>
      <c r="O4017">
        <v>1</v>
      </c>
      <c r="P4017">
        <v>0</v>
      </c>
      <c r="Q4017">
        <v>0</v>
      </c>
      <c r="R4017">
        <v>0</v>
      </c>
      <c r="S4017">
        <v>1.6963889999999999</v>
      </c>
      <c r="T4017">
        <v>0</v>
      </c>
      <c r="U4017">
        <v>0</v>
      </c>
    </row>
    <row r="4018" spans="1:21" x14ac:dyDescent="0.25">
      <c r="A4018" t="s">
        <v>15448</v>
      </c>
      <c r="B4018">
        <v>1</v>
      </c>
      <c r="C4018" t="s">
        <v>78</v>
      </c>
      <c r="D4018" t="s">
        <v>86</v>
      </c>
      <c r="E4018" t="s">
        <v>15449</v>
      </c>
      <c r="F4018" t="s">
        <v>313</v>
      </c>
      <c r="G4018" t="s">
        <v>71</v>
      </c>
      <c r="H4018" t="s">
        <v>136</v>
      </c>
      <c r="I4018" t="s">
        <v>22</v>
      </c>
      <c r="J4018" t="s">
        <v>131</v>
      </c>
      <c r="K4018" t="s">
        <v>15450</v>
      </c>
      <c r="L4018" t="s">
        <v>15451</v>
      </c>
      <c r="M4018">
        <v>3.005833333</v>
      </c>
      <c r="N4018">
        <v>0</v>
      </c>
      <c r="O4018">
        <v>41</v>
      </c>
      <c r="P4018">
        <v>0</v>
      </c>
      <c r="Q4018">
        <v>0</v>
      </c>
      <c r="R4018">
        <v>0</v>
      </c>
      <c r="S4018">
        <v>123.23916699999999</v>
      </c>
      <c r="T4018">
        <v>0</v>
      </c>
      <c r="U4018">
        <v>0</v>
      </c>
    </row>
    <row r="4019" spans="1:21" x14ac:dyDescent="0.25">
      <c r="A4019" t="s">
        <v>15452</v>
      </c>
      <c r="B4019">
        <v>1</v>
      </c>
      <c r="C4019" t="s">
        <v>78</v>
      </c>
      <c r="D4019" t="s">
        <v>125</v>
      </c>
      <c r="E4019" t="s">
        <v>15453</v>
      </c>
      <c r="F4019" t="s">
        <v>231</v>
      </c>
      <c r="G4019" t="s">
        <v>71</v>
      </c>
      <c r="H4019" t="s">
        <v>136</v>
      </c>
      <c r="I4019" t="s">
        <v>22</v>
      </c>
      <c r="J4019" t="s">
        <v>131</v>
      </c>
      <c r="K4019" t="s">
        <v>15454</v>
      </c>
      <c r="L4019" t="s">
        <v>15455</v>
      </c>
      <c r="M4019">
        <v>7.0944444439999996</v>
      </c>
      <c r="N4019">
        <v>0</v>
      </c>
      <c r="O4019">
        <v>1</v>
      </c>
      <c r="P4019">
        <v>0</v>
      </c>
      <c r="Q4019">
        <v>0</v>
      </c>
      <c r="R4019">
        <v>0</v>
      </c>
      <c r="S4019">
        <v>7.0944440000000002</v>
      </c>
      <c r="T4019">
        <v>0</v>
      </c>
      <c r="U4019">
        <v>0</v>
      </c>
    </row>
    <row r="4020" spans="1:21" x14ac:dyDescent="0.25">
      <c r="A4020" t="s">
        <v>15456</v>
      </c>
      <c r="B4020">
        <v>1</v>
      </c>
      <c r="C4020" t="s">
        <v>78</v>
      </c>
      <c r="D4020" t="s">
        <v>102</v>
      </c>
      <c r="E4020" t="s">
        <v>15457</v>
      </c>
      <c r="F4020" t="s">
        <v>231</v>
      </c>
      <c r="G4020" t="s">
        <v>71</v>
      </c>
      <c r="H4020" t="s">
        <v>136</v>
      </c>
      <c r="I4020" t="s">
        <v>22</v>
      </c>
      <c r="J4020" t="s">
        <v>131</v>
      </c>
      <c r="K4020" t="s">
        <v>15458</v>
      </c>
      <c r="L4020" t="s">
        <v>15459</v>
      </c>
      <c r="M4020">
        <v>3.5472222219999998</v>
      </c>
      <c r="N4020">
        <v>0</v>
      </c>
      <c r="O4020">
        <v>1</v>
      </c>
      <c r="P4020">
        <v>0</v>
      </c>
      <c r="Q4020">
        <v>0</v>
      </c>
      <c r="R4020">
        <v>0</v>
      </c>
      <c r="S4020">
        <v>3.5472220000000001</v>
      </c>
      <c r="T4020">
        <v>0</v>
      </c>
      <c r="U4020">
        <v>0</v>
      </c>
    </row>
    <row r="4021" spans="1:21" x14ac:dyDescent="0.25">
      <c r="A4021" t="s">
        <v>15460</v>
      </c>
      <c r="B4021">
        <v>1</v>
      </c>
      <c r="C4021" t="s">
        <v>78</v>
      </c>
      <c r="D4021" t="s">
        <v>81</v>
      </c>
      <c r="E4021" t="s">
        <v>15461</v>
      </c>
      <c r="F4021" t="s">
        <v>231</v>
      </c>
      <c r="G4021" t="s">
        <v>71</v>
      </c>
      <c r="H4021" t="s">
        <v>136</v>
      </c>
      <c r="I4021" t="s">
        <v>22</v>
      </c>
      <c r="J4021" t="s">
        <v>131</v>
      </c>
      <c r="K4021" t="s">
        <v>15462</v>
      </c>
      <c r="L4021" t="s">
        <v>15463</v>
      </c>
      <c r="M4021">
        <v>1.0752777769999999</v>
      </c>
      <c r="N4021">
        <v>0</v>
      </c>
      <c r="O4021">
        <v>4</v>
      </c>
      <c r="P4021">
        <v>0</v>
      </c>
      <c r="Q4021">
        <v>0</v>
      </c>
      <c r="R4021">
        <v>0</v>
      </c>
      <c r="S4021">
        <v>4.3011109999999997</v>
      </c>
      <c r="T4021">
        <v>0</v>
      </c>
      <c r="U4021">
        <v>0</v>
      </c>
    </row>
    <row r="4022" spans="1:21" x14ac:dyDescent="0.25">
      <c r="A4022" t="s">
        <v>15464</v>
      </c>
      <c r="B4022">
        <v>1</v>
      </c>
      <c r="C4022" t="s">
        <v>78</v>
      </c>
      <c r="D4022" t="s">
        <v>103</v>
      </c>
      <c r="E4022" t="s">
        <v>15465</v>
      </c>
      <c r="F4022" t="s">
        <v>226</v>
      </c>
      <c r="G4022" t="s">
        <v>72</v>
      </c>
      <c r="H4022" t="s">
        <v>136</v>
      </c>
      <c r="I4022" t="s">
        <v>22</v>
      </c>
      <c r="J4022" t="s">
        <v>131</v>
      </c>
      <c r="K4022" t="s">
        <v>15466</v>
      </c>
      <c r="L4022" t="s">
        <v>15467</v>
      </c>
      <c r="M4022">
        <v>1.6472222219999999</v>
      </c>
      <c r="N4022">
        <v>0</v>
      </c>
      <c r="O4022">
        <v>0</v>
      </c>
      <c r="P4022">
        <v>0</v>
      </c>
      <c r="Q4022">
        <v>163</v>
      </c>
      <c r="R4022">
        <v>0</v>
      </c>
      <c r="S4022">
        <v>0</v>
      </c>
      <c r="T4022">
        <v>0</v>
      </c>
      <c r="U4022">
        <v>268.49722200000002</v>
      </c>
    </row>
    <row r="4023" spans="1:21" x14ac:dyDescent="0.25">
      <c r="A4023" t="s">
        <v>15468</v>
      </c>
      <c r="B4023">
        <v>1</v>
      </c>
      <c r="C4023" t="s">
        <v>78</v>
      </c>
      <c r="D4023" t="s">
        <v>102</v>
      </c>
      <c r="E4023" t="s">
        <v>15469</v>
      </c>
      <c r="F4023" t="s">
        <v>296</v>
      </c>
      <c r="G4023" t="s">
        <v>71</v>
      </c>
      <c r="H4023" t="s">
        <v>136</v>
      </c>
      <c r="I4023" t="s">
        <v>22</v>
      </c>
      <c r="J4023" t="s">
        <v>221</v>
      </c>
      <c r="K4023" t="s">
        <v>15470</v>
      </c>
      <c r="L4023" t="s">
        <v>15471</v>
      </c>
      <c r="M4023">
        <v>1.6875</v>
      </c>
      <c r="N4023">
        <v>0</v>
      </c>
      <c r="O4023">
        <v>298</v>
      </c>
      <c r="P4023">
        <v>0</v>
      </c>
      <c r="Q4023">
        <v>0</v>
      </c>
      <c r="R4023">
        <v>0</v>
      </c>
      <c r="S4023">
        <v>502.875</v>
      </c>
      <c r="T4023">
        <v>0</v>
      </c>
      <c r="U4023">
        <v>0</v>
      </c>
    </row>
    <row r="4024" spans="1:21" x14ac:dyDescent="0.25">
      <c r="A4024" t="s">
        <v>15472</v>
      </c>
      <c r="B4024">
        <v>1</v>
      </c>
      <c r="C4024" t="s">
        <v>78</v>
      </c>
      <c r="D4024" t="s">
        <v>81</v>
      </c>
      <c r="E4024" t="s">
        <v>15473</v>
      </c>
      <c r="F4024" t="s">
        <v>247</v>
      </c>
      <c r="G4024" t="s">
        <v>71</v>
      </c>
      <c r="H4024" t="s">
        <v>136</v>
      </c>
      <c r="I4024" t="s">
        <v>22</v>
      </c>
      <c r="J4024" t="s">
        <v>221</v>
      </c>
      <c r="K4024" t="s">
        <v>15474</v>
      </c>
      <c r="L4024" t="s">
        <v>15475</v>
      </c>
      <c r="M4024">
        <v>3.653611111</v>
      </c>
      <c r="N4024">
        <v>0</v>
      </c>
      <c r="O4024">
        <v>155</v>
      </c>
      <c r="P4024">
        <v>0</v>
      </c>
      <c r="Q4024">
        <v>0</v>
      </c>
      <c r="R4024">
        <v>0</v>
      </c>
      <c r="S4024">
        <v>566.30972199999997</v>
      </c>
      <c r="T4024">
        <v>0</v>
      </c>
      <c r="U4024">
        <v>0</v>
      </c>
    </row>
    <row r="4025" spans="1:21" x14ac:dyDescent="0.25">
      <c r="A4025" t="s">
        <v>15476</v>
      </c>
      <c r="B4025">
        <v>1</v>
      </c>
      <c r="C4025" t="s">
        <v>78</v>
      </c>
      <c r="D4025" t="s">
        <v>103</v>
      </c>
      <c r="E4025" t="s">
        <v>15477</v>
      </c>
      <c r="F4025" t="s">
        <v>231</v>
      </c>
      <c r="G4025" t="s">
        <v>71</v>
      </c>
      <c r="H4025" t="s">
        <v>136</v>
      </c>
      <c r="I4025" t="s">
        <v>22</v>
      </c>
      <c r="J4025" t="s">
        <v>131</v>
      </c>
      <c r="K4025" t="s">
        <v>15478</v>
      </c>
      <c r="L4025" t="s">
        <v>15479</v>
      </c>
      <c r="M4025">
        <v>5.2888888879999998</v>
      </c>
      <c r="N4025">
        <v>0</v>
      </c>
      <c r="O4025">
        <v>0</v>
      </c>
      <c r="P4025">
        <v>0</v>
      </c>
      <c r="Q4025">
        <v>2</v>
      </c>
      <c r="R4025">
        <v>0</v>
      </c>
      <c r="S4025">
        <v>0</v>
      </c>
      <c r="T4025">
        <v>0</v>
      </c>
      <c r="U4025">
        <v>10.577778</v>
      </c>
    </row>
    <row r="4026" spans="1:21" x14ac:dyDescent="0.25">
      <c r="A4026" t="s">
        <v>15480</v>
      </c>
      <c r="B4026">
        <v>1</v>
      </c>
      <c r="C4026" t="s">
        <v>78</v>
      </c>
      <c r="D4026" t="s">
        <v>103</v>
      </c>
      <c r="E4026" t="s">
        <v>15481</v>
      </c>
      <c r="F4026" t="s">
        <v>231</v>
      </c>
      <c r="G4026" t="s">
        <v>71</v>
      </c>
      <c r="H4026" t="s">
        <v>136</v>
      </c>
      <c r="I4026" t="s">
        <v>22</v>
      </c>
      <c r="J4026" t="s">
        <v>131</v>
      </c>
      <c r="K4026" t="s">
        <v>15482</v>
      </c>
      <c r="L4026" t="s">
        <v>15483</v>
      </c>
      <c r="M4026">
        <v>3.2102777769999999</v>
      </c>
      <c r="N4026">
        <v>0</v>
      </c>
      <c r="O4026">
        <v>0</v>
      </c>
      <c r="P4026">
        <v>0</v>
      </c>
      <c r="Q4026">
        <v>1</v>
      </c>
      <c r="R4026">
        <v>0</v>
      </c>
      <c r="S4026">
        <v>0</v>
      </c>
      <c r="T4026">
        <v>0</v>
      </c>
      <c r="U4026">
        <v>3.2102780000000002</v>
      </c>
    </row>
    <row r="4027" spans="1:21" x14ac:dyDescent="0.25">
      <c r="A4027" t="s">
        <v>15484</v>
      </c>
      <c r="B4027">
        <v>1</v>
      </c>
      <c r="C4027" t="s">
        <v>78</v>
      </c>
      <c r="D4027" t="s">
        <v>103</v>
      </c>
      <c r="E4027" t="s">
        <v>15485</v>
      </c>
      <c r="F4027" t="s">
        <v>166</v>
      </c>
      <c r="G4027" t="s">
        <v>72</v>
      </c>
      <c r="H4027" t="s">
        <v>136</v>
      </c>
      <c r="I4027" t="s">
        <v>22</v>
      </c>
      <c r="J4027" t="s">
        <v>131</v>
      </c>
      <c r="K4027" t="s">
        <v>15486</v>
      </c>
      <c r="L4027" t="s">
        <v>15487</v>
      </c>
      <c r="M4027">
        <v>0.89277777700000005</v>
      </c>
      <c r="N4027">
        <v>0</v>
      </c>
      <c r="O4027">
        <v>0</v>
      </c>
      <c r="P4027">
        <v>1</v>
      </c>
      <c r="Q4027">
        <v>0</v>
      </c>
      <c r="R4027">
        <v>0</v>
      </c>
      <c r="S4027">
        <v>0</v>
      </c>
      <c r="T4027">
        <v>0.89277799999999996</v>
      </c>
      <c r="U4027">
        <v>0</v>
      </c>
    </row>
    <row r="4028" spans="1:21" x14ac:dyDescent="0.25">
      <c r="A4028" t="s">
        <v>15488</v>
      </c>
      <c r="B4028">
        <v>1</v>
      </c>
      <c r="C4028" t="s">
        <v>78</v>
      </c>
      <c r="D4028" t="s">
        <v>103</v>
      </c>
      <c r="E4028" t="s">
        <v>15489</v>
      </c>
      <c r="F4028" t="s">
        <v>296</v>
      </c>
      <c r="G4028" t="s">
        <v>72</v>
      </c>
      <c r="H4028" t="s">
        <v>136</v>
      </c>
      <c r="I4028" t="s">
        <v>22</v>
      </c>
      <c r="J4028" t="s">
        <v>221</v>
      </c>
      <c r="K4028" t="s">
        <v>15490</v>
      </c>
      <c r="L4028" t="s">
        <v>15491</v>
      </c>
      <c r="M4028">
        <v>1.747777777</v>
      </c>
      <c r="N4028">
        <v>0</v>
      </c>
      <c r="O4028">
        <v>187</v>
      </c>
      <c r="P4028">
        <v>0</v>
      </c>
      <c r="Q4028">
        <v>0</v>
      </c>
      <c r="R4028">
        <v>0</v>
      </c>
      <c r="S4028">
        <v>326.83444400000002</v>
      </c>
      <c r="T4028">
        <v>0</v>
      </c>
      <c r="U4028">
        <v>0</v>
      </c>
    </row>
    <row r="4029" spans="1:21" x14ac:dyDescent="0.25">
      <c r="A4029" t="s">
        <v>15492</v>
      </c>
      <c r="B4029">
        <v>1</v>
      </c>
      <c r="C4029" t="s">
        <v>78</v>
      </c>
      <c r="D4029" t="s">
        <v>103</v>
      </c>
      <c r="E4029" t="s">
        <v>15493</v>
      </c>
      <c r="F4029" t="s">
        <v>296</v>
      </c>
      <c r="G4029" t="s">
        <v>71</v>
      </c>
      <c r="H4029" t="s">
        <v>136</v>
      </c>
      <c r="I4029" t="s">
        <v>22</v>
      </c>
      <c r="J4029" t="s">
        <v>221</v>
      </c>
      <c r="K4029" t="s">
        <v>15494</v>
      </c>
      <c r="L4029" t="s">
        <v>15495</v>
      </c>
      <c r="M4029">
        <v>0.39348499999999997</v>
      </c>
      <c r="N4029">
        <v>0</v>
      </c>
      <c r="O4029">
        <v>69</v>
      </c>
      <c r="P4029">
        <v>0</v>
      </c>
      <c r="Q4029">
        <v>61</v>
      </c>
      <c r="R4029">
        <v>0</v>
      </c>
      <c r="S4029">
        <v>27.150465000000001</v>
      </c>
      <c r="T4029">
        <v>0</v>
      </c>
      <c r="U4029">
        <v>24.002585</v>
      </c>
    </row>
    <row r="4030" spans="1:21" x14ac:dyDescent="0.25">
      <c r="A4030" t="s">
        <v>15496</v>
      </c>
      <c r="B4030">
        <v>1</v>
      </c>
      <c r="C4030" t="s">
        <v>78</v>
      </c>
      <c r="D4030" t="s">
        <v>125</v>
      </c>
      <c r="E4030" t="s">
        <v>15497</v>
      </c>
      <c r="F4030" t="s">
        <v>231</v>
      </c>
      <c r="G4030" t="s">
        <v>71</v>
      </c>
      <c r="H4030" t="s">
        <v>136</v>
      </c>
      <c r="I4030" t="s">
        <v>22</v>
      </c>
      <c r="J4030" t="s">
        <v>131</v>
      </c>
      <c r="K4030" t="s">
        <v>15498</v>
      </c>
      <c r="L4030" t="s">
        <v>15499</v>
      </c>
      <c r="M4030">
        <v>3.403611111</v>
      </c>
      <c r="N4030">
        <v>0</v>
      </c>
      <c r="O4030">
        <v>1</v>
      </c>
      <c r="P4030">
        <v>0</v>
      </c>
      <c r="Q4030">
        <v>0</v>
      </c>
      <c r="R4030">
        <v>0</v>
      </c>
      <c r="S4030">
        <v>3.4036110000000002</v>
      </c>
      <c r="T4030">
        <v>0</v>
      </c>
      <c r="U4030">
        <v>0</v>
      </c>
    </row>
    <row r="4031" spans="1:21" x14ac:dyDescent="0.25">
      <c r="A4031" t="s">
        <v>15500</v>
      </c>
      <c r="B4031">
        <v>1</v>
      </c>
      <c r="C4031" t="s">
        <v>78</v>
      </c>
      <c r="D4031" t="s">
        <v>83</v>
      </c>
      <c r="E4031" t="s">
        <v>15501</v>
      </c>
      <c r="F4031" t="s">
        <v>231</v>
      </c>
      <c r="G4031" t="s">
        <v>71</v>
      </c>
      <c r="H4031" t="s">
        <v>136</v>
      </c>
      <c r="I4031" t="s">
        <v>22</v>
      </c>
      <c r="J4031" t="s">
        <v>131</v>
      </c>
      <c r="K4031" t="s">
        <v>15502</v>
      </c>
      <c r="L4031" t="s">
        <v>15503</v>
      </c>
      <c r="M4031">
        <v>1.737222222</v>
      </c>
      <c r="N4031">
        <v>0</v>
      </c>
      <c r="O4031">
        <v>2</v>
      </c>
      <c r="P4031">
        <v>0</v>
      </c>
      <c r="Q4031">
        <v>0</v>
      </c>
      <c r="R4031">
        <v>0</v>
      </c>
      <c r="S4031">
        <v>3.4744440000000001</v>
      </c>
      <c r="T4031">
        <v>0</v>
      </c>
      <c r="U4031">
        <v>0</v>
      </c>
    </row>
    <row r="4032" spans="1:21" x14ac:dyDescent="0.25">
      <c r="A4032" t="s">
        <v>15504</v>
      </c>
      <c r="B4032">
        <v>1</v>
      </c>
      <c r="C4032" t="s">
        <v>78</v>
      </c>
      <c r="D4032" t="s">
        <v>103</v>
      </c>
      <c r="E4032" t="s">
        <v>15505</v>
      </c>
      <c r="F4032" t="s">
        <v>531</v>
      </c>
      <c r="G4032" t="s">
        <v>72</v>
      </c>
      <c r="H4032" t="s">
        <v>136</v>
      </c>
      <c r="I4032" t="s">
        <v>22</v>
      </c>
      <c r="J4032" t="s">
        <v>131</v>
      </c>
      <c r="K4032" t="s">
        <v>15506</v>
      </c>
      <c r="L4032" t="s">
        <v>15507</v>
      </c>
      <c r="M4032">
        <v>0.51027777699999999</v>
      </c>
      <c r="N4032">
        <v>0</v>
      </c>
      <c r="O4032">
        <v>227</v>
      </c>
      <c r="P4032">
        <v>0</v>
      </c>
      <c r="Q4032">
        <v>0</v>
      </c>
      <c r="R4032">
        <v>0</v>
      </c>
      <c r="S4032">
        <v>115.833055</v>
      </c>
      <c r="T4032">
        <v>0</v>
      </c>
      <c r="U4032">
        <v>0</v>
      </c>
    </row>
    <row r="4033" spans="1:21" x14ac:dyDescent="0.25">
      <c r="A4033" t="s">
        <v>15508</v>
      </c>
      <c r="B4033">
        <v>1</v>
      </c>
      <c r="C4033" t="s">
        <v>78</v>
      </c>
      <c r="D4033" t="s">
        <v>83</v>
      </c>
      <c r="E4033" t="s">
        <v>15509</v>
      </c>
      <c r="F4033" t="s">
        <v>847</v>
      </c>
      <c r="G4033" t="s">
        <v>71</v>
      </c>
      <c r="H4033" t="s">
        <v>136</v>
      </c>
      <c r="I4033" t="s">
        <v>22</v>
      </c>
      <c r="J4033" t="s">
        <v>131</v>
      </c>
      <c r="K4033" t="s">
        <v>15510</v>
      </c>
      <c r="L4033" t="s">
        <v>15511</v>
      </c>
      <c r="M4033">
        <v>11.979444444</v>
      </c>
      <c r="N4033">
        <v>0</v>
      </c>
      <c r="O4033">
        <v>1</v>
      </c>
      <c r="P4033">
        <v>0</v>
      </c>
      <c r="Q4033">
        <v>0</v>
      </c>
      <c r="R4033">
        <v>0</v>
      </c>
      <c r="S4033">
        <v>11.979444000000001</v>
      </c>
      <c r="T4033">
        <v>0</v>
      </c>
      <c r="U4033">
        <v>0</v>
      </c>
    </row>
    <row r="4034" spans="1:21" x14ac:dyDescent="0.25">
      <c r="A4034" t="s">
        <v>15512</v>
      </c>
      <c r="B4034">
        <v>1</v>
      </c>
      <c r="C4034" t="s">
        <v>78</v>
      </c>
      <c r="D4034" t="s">
        <v>87</v>
      </c>
      <c r="E4034" t="s">
        <v>15513</v>
      </c>
      <c r="F4034" t="s">
        <v>231</v>
      </c>
      <c r="G4034" t="s">
        <v>71</v>
      </c>
      <c r="H4034" t="s">
        <v>136</v>
      </c>
      <c r="I4034" t="s">
        <v>22</v>
      </c>
      <c r="J4034" t="s">
        <v>131</v>
      </c>
      <c r="K4034" t="s">
        <v>15514</v>
      </c>
      <c r="L4034" t="s">
        <v>15515</v>
      </c>
      <c r="M4034">
        <v>1.2536111109999999</v>
      </c>
      <c r="N4034">
        <v>0</v>
      </c>
      <c r="O4034">
        <v>7</v>
      </c>
      <c r="P4034">
        <v>0</v>
      </c>
      <c r="Q4034">
        <v>0</v>
      </c>
      <c r="R4034">
        <v>0</v>
      </c>
      <c r="S4034">
        <v>8.7752780000000001</v>
      </c>
      <c r="T4034">
        <v>0</v>
      </c>
      <c r="U4034">
        <v>0</v>
      </c>
    </row>
    <row r="4035" spans="1:21" x14ac:dyDescent="0.25">
      <c r="A4035" t="s">
        <v>15516</v>
      </c>
      <c r="B4035">
        <v>1</v>
      </c>
      <c r="C4035" t="s">
        <v>78</v>
      </c>
      <c r="D4035" t="s">
        <v>103</v>
      </c>
      <c r="E4035" t="s">
        <v>4365</v>
      </c>
      <c r="F4035" t="s">
        <v>313</v>
      </c>
      <c r="G4035" t="s">
        <v>71</v>
      </c>
      <c r="H4035" t="s">
        <v>136</v>
      </c>
      <c r="I4035" t="s">
        <v>22</v>
      </c>
      <c r="J4035" t="s">
        <v>131</v>
      </c>
      <c r="K4035" t="s">
        <v>15517</v>
      </c>
      <c r="L4035" t="s">
        <v>15518</v>
      </c>
      <c r="M4035">
        <v>2.1274999999999999</v>
      </c>
      <c r="N4035">
        <v>0</v>
      </c>
      <c r="O4035">
        <v>201</v>
      </c>
      <c r="P4035">
        <v>0</v>
      </c>
      <c r="Q4035">
        <v>0</v>
      </c>
      <c r="R4035">
        <v>0</v>
      </c>
      <c r="S4035">
        <v>427.6275</v>
      </c>
      <c r="T4035">
        <v>0</v>
      </c>
      <c r="U4035">
        <v>0</v>
      </c>
    </row>
    <row r="4036" spans="1:21" x14ac:dyDescent="0.25">
      <c r="A4036" t="s">
        <v>15519</v>
      </c>
      <c r="B4036">
        <v>1</v>
      </c>
      <c r="C4036" t="s">
        <v>78</v>
      </c>
      <c r="D4036" t="s">
        <v>81</v>
      </c>
      <c r="E4036" t="s">
        <v>15520</v>
      </c>
      <c r="F4036" t="s">
        <v>1084</v>
      </c>
      <c r="G4036" t="s">
        <v>72</v>
      </c>
      <c r="H4036" t="s">
        <v>136</v>
      </c>
      <c r="I4036" t="s">
        <v>22</v>
      </c>
      <c r="J4036" t="s">
        <v>131</v>
      </c>
      <c r="K4036" t="s">
        <v>15521</v>
      </c>
      <c r="L4036" t="s">
        <v>15522</v>
      </c>
      <c r="M4036">
        <v>2.0249999999999999</v>
      </c>
      <c r="N4036">
        <v>0</v>
      </c>
      <c r="O4036">
        <v>750</v>
      </c>
      <c r="P4036">
        <v>0</v>
      </c>
      <c r="Q4036">
        <v>0</v>
      </c>
      <c r="R4036">
        <v>0</v>
      </c>
      <c r="S4036">
        <v>1518.75</v>
      </c>
      <c r="T4036">
        <v>0</v>
      </c>
      <c r="U4036">
        <v>0</v>
      </c>
    </row>
    <row r="4037" spans="1:21" x14ac:dyDescent="0.25">
      <c r="A4037" t="s">
        <v>15523</v>
      </c>
      <c r="B4037">
        <v>1</v>
      </c>
      <c r="C4037" t="s">
        <v>78</v>
      </c>
      <c r="D4037" t="s">
        <v>86</v>
      </c>
      <c r="E4037" t="s">
        <v>15524</v>
      </c>
      <c r="F4037" t="s">
        <v>231</v>
      </c>
      <c r="G4037" t="s">
        <v>71</v>
      </c>
      <c r="H4037" t="s">
        <v>136</v>
      </c>
      <c r="I4037" t="s">
        <v>22</v>
      </c>
      <c r="J4037" t="s">
        <v>131</v>
      </c>
      <c r="K4037" t="s">
        <v>15525</v>
      </c>
      <c r="L4037" t="s">
        <v>15526</v>
      </c>
      <c r="M4037">
        <v>6.5963888879999999</v>
      </c>
      <c r="N4037">
        <v>0</v>
      </c>
      <c r="O4037">
        <v>2</v>
      </c>
      <c r="P4037">
        <v>0</v>
      </c>
      <c r="Q4037">
        <v>0</v>
      </c>
      <c r="R4037">
        <v>0</v>
      </c>
      <c r="S4037">
        <v>13.192778000000001</v>
      </c>
      <c r="T4037">
        <v>0</v>
      </c>
      <c r="U4037">
        <v>0</v>
      </c>
    </row>
    <row r="4038" spans="1:21" x14ac:dyDescent="0.25">
      <c r="A4038" t="s">
        <v>15527</v>
      </c>
      <c r="B4038">
        <v>1</v>
      </c>
      <c r="C4038" t="s">
        <v>78</v>
      </c>
      <c r="D4038" t="s">
        <v>103</v>
      </c>
      <c r="E4038" t="s">
        <v>15528</v>
      </c>
      <c r="F4038" t="s">
        <v>231</v>
      </c>
      <c r="G4038" t="s">
        <v>71</v>
      </c>
      <c r="H4038" t="s">
        <v>136</v>
      </c>
      <c r="I4038" t="s">
        <v>22</v>
      </c>
      <c r="J4038" t="s">
        <v>131</v>
      </c>
      <c r="K4038" t="s">
        <v>15529</v>
      </c>
      <c r="L4038" t="s">
        <v>15530</v>
      </c>
      <c r="M4038">
        <v>1.8091666660000001</v>
      </c>
      <c r="N4038">
        <v>0</v>
      </c>
      <c r="O4038">
        <v>2</v>
      </c>
      <c r="P4038">
        <v>0</v>
      </c>
      <c r="Q4038">
        <v>0</v>
      </c>
      <c r="R4038">
        <v>0</v>
      </c>
      <c r="S4038">
        <v>3.6183329999999998</v>
      </c>
      <c r="T4038">
        <v>0</v>
      </c>
      <c r="U4038">
        <v>0</v>
      </c>
    </row>
    <row r="4039" spans="1:21" x14ac:dyDescent="0.25">
      <c r="A4039" t="s">
        <v>15531</v>
      </c>
      <c r="B4039">
        <v>1</v>
      </c>
      <c r="C4039" t="s">
        <v>78</v>
      </c>
      <c r="D4039" t="s">
        <v>88</v>
      </c>
      <c r="E4039" t="s">
        <v>15532</v>
      </c>
      <c r="F4039" t="s">
        <v>313</v>
      </c>
      <c r="G4039" t="s">
        <v>71</v>
      </c>
      <c r="H4039" t="s">
        <v>136</v>
      </c>
      <c r="I4039" t="s">
        <v>22</v>
      </c>
      <c r="J4039" t="s">
        <v>131</v>
      </c>
      <c r="K4039" t="s">
        <v>15533</v>
      </c>
      <c r="L4039" t="s">
        <v>15534</v>
      </c>
      <c r="M4039">
        <v>0.79805555500000003</v>
      </c>
      <c r="N4039">
        <v>0</v>
      </c>
      <c r="O4039">
        <v>142</v>
      </c>
      <c r="P4039">
        <v>0</v>
      </c>
      <c r="Q4039">
        <v>0</v>
      </c>
      <c r="R4039">
        <v>0</v>
      </c>
      <c r="S4039">
        <v>113.32388899999999</v>
      </c>
      <c r="T4039">
        <v>0</v>
      </c>
      <c r="U4039">
        <v>0</v>
      </c>
    </row>
    <row r="4040" spans="1:21" x14ac:dyDescent="0.25">
      <c r="A4040" t="s">
        <v>15535</v>
      </c>
      <c r="B4040">
        <v>1</v>
      </c>
      <c r="C4040" t="s">
        <v>78</v>
      </c>
      <c r="D4040" t="s">
        <v>88</v>
      </c>
      <c r="E4040" t="s">
        <v>15536</v>
      </c>
      <c r="F4040" t="s">
        <v>231</v>
      </c>
      <c r="G4040" t="s">
        <v>71</v>
      </c>
      <c r="H4040" t="s">
        <v>136</v>
      </c>
      <c r="I4040" t="s">
        <v>22</v>
      </c>
      <c r="J4040" t="s">
        <v>131</v>
      </c>
      <c r="K4040" t="s">
        <v>15537</v>
      </c>
      <c r="L4040" t="s">
        <v>15538</v>
      </c>
      <c r="M4040">
        <v>0.71416666600000001</v>
      </c>
      <c r="N4040">
        <v>0</v>
      </c>
      <c r="O4040">
        <v>1</v>
      </c>
      <c r="P4040">
        <v>0</v>
      </c>
      <c r="Q4040">
        <v>0</v>
      </c>
      <c r="R4040">
        <v>0</v>
      </c>
      <c r="S4040">
        <v>0.714167</v>
      </c>
      <c r="T4040">
        <v>0</v>
      </c>
      <c r="U4040">
        <v>0</v>
      </c>
    </row>
    <row r="4041" spans="1:21" x14ac:dyDescent="0.25">
      <c r="A4041" t="s">
        <v>15539</v>
      </c>
      <c r="B4041">
        <v>1</v>
      </c>
      <c r="C4041" t="s">
        <v>78</v>
      </c>
      <c r="D4041" t="s">
        <v>88</v>
      </c>
      <c r="E4041" t="s">
        <v>15540</v>
      </c>
      <c r="F4041" t="s">
        <v>934</v>
      </c>
      <c r="G4041" t="s">
        <v>71</v>
      </c>
      <c r="H4041" t="s">
        <v>136</v>
      </c>
      <c r="I4041" t="s">
        <v>22</v>
      </c>
      <c r="J4041" t="s">
        <v>131</v>
      </c>
      <c r="K4041" t="s">
        <v>15541</v>
      </c>
      <c r="L4041" t="s">
        <v>15542</v>
      </c>
      <c r="M4041">
        <v>1.01</v>
      </c>
      <c r="N4041">
        <v>0</v>
      </c>
      <c r="O4041">
        <v>9</v>
      </c>
      <c r="P4041">
        <v>0</v>
      </c>
      <c r="Q4041">
        <v>0</v>
      </c>
      <c r="R4041">
        <v>0</v>
      </c>
      <c r="S4041">
        <v>9.09</v>
      </c>
      <c r="T4041">
        <v>0</v>
      </c>
      <c r="U4041">
        <v>0</v>
      </c>
    </row>
    <row r="4042" spans="1:21" x14ac:dyDescent="0.25">
      <c r="A4042" t="s">
        <v>15543</v>
      </c>
      <c r="B4042">
        <v>1</v>
      </c>
      <c r="C4042" t="s">
        <v>78</v>
      </c>
      <c r="D4042" t="s">
        <v>88</v>
      </c>
      <c r="E4042" t="s">
        <v>15544</v>
      </c>
      <c r="F4042" t="s">
        <v>892</v>
      </c>
      <c r="G4042" t="s">
        <v>71</v>
      </c>
      <c r="H4042" t="s">
        <v>136</v>
      </c>
      <c r="I4042" t="s">
        <v>22</v>
      </c>
      <c r="J4042" t="s">
        <v>131</v>
      </c>
      <c r="K4042" t="s">
        <v>15545</v>
      </c>
      <c r="L4042" t="s">
        <v>15546</v>
      </c>
      <c r="M4042">
        <v>1.660833333</v>
      </c>
      <c r="N4042">
        <v>0</v>
      </c>
      <c r="O4042">
        <v>364</v>
      </c>
      <c r="P4042">
        <v>0</v>
      </c>
      <c r="Q4042">
        <v>0</v>
      </c>
      <c r="R4042">
        <v>0</v>
      </c>
      <c r="S4042">
        <v>604.54333299999996</v>
      </c>
      <c r="T4042">
        <v>0</v>
      </c>
      <c r="U4042">
        <v>0</v>
      </c>
    </row>
    <row r="4043" spans="1:21" x14ac:dyDescent="0.25">
      <c r="A4043" t="s">
        <v>15547</v>
      </c>
      <c r="B4043">
        <v>1</v>
      </c>
      <c r="C4043" t="s">
        <v>78</v>
      </c>
      <c r="D4043" t="s">
        <v>88</v>
      </c>
      <c r="E4043" t="s">
        <v>15548</v>
      </c>
      <c r="F4043" t="s">
        <v>247</v>
      </c>
      <c r="G4043" t="s">
        <v>71</v>
      </c>
      <c r="H4043" t="s">
        <v>136</v>
      </c>
      <c r="I4043" t="s">
        <v>22</v>
      </c>
      <c r="J4043" t="s">
        <v>221</v>
      </c>
      <c r="K4043" t="s">
        <v>15549</v>
      </c>
      <c r="L4043" t="s">
        <v>15550</v>
      </c>
      <c r="M4043">
        <v>8.0977777769999992</v>
      </c>
      <c r="N4043">
        <v>0</v>
      </c>
      <c r="O4043">
        <v>416</v>
      </c>
      <c r="P4043">
        <v>0</v>
      </c>
      <c r="Q4043">
        <v>0</v>
      </c>
      <c r="R4043">
        <v>0</v>
      </c>
      <c r="S4043">
        <v>3368.6755549999998</v>
      </c>
      <c r="T4043">
        <v>0</v>
      </c>
      <c r="U4043">
        <v>0</v>
      </c>
    </row>
    <row r="4044" spans="1:21" x14ac:dyDescent="0.25">
      <c r="A4044" t="s">
        <v>15551</v>
      </c>
      <c r="B4044">
        <v>1</v>
      </c>
      <c r="C4044" t="s">
        <v>78</v>
      </c>
      <c r="D4044" t="s">
        <v>88</v>
      </c>
      <c r="E4044" t="s">
        <v>15548</v>
      </c>
      <c r="F4044" t="s">
        <v>892</v>
      </c>
      <c r="G4044" t="s">
        <v>71</v>
      </c>
      <c r="H4044" t="s">
        <v>136</v>
      </c>
      <c r="I4044" t="s">
        <v>22</v>
      </c>
      <c r="J4044" t="s">
        <v>131</v>
      </c>
      <c r="K4044" t="s">
        <v>15552</v>
      </c>
      <c r="L4044" t="s">
        <v>15553</v>
      </c>
      <c r="M4044">
        <v>0.158600833</v>
      </c>
      <c r="N4044">
        <v>0</v>
      </c>
      <c r="O4044">
        <v>416</v>
      </c>
      <c r="P4044">
        <v>0</v>
      </c>
      <c r="Q4044">
        <v>0</v>
      </c>
      <c r="R4044">
        <v>0</v>
      </c>
      <c r="S4044">
        <v>65.977947</v>
      </c>
      <c r="T4044">
        <v>0</v>
      </c>
      <c r="U4044">
        <v>0</v>
      </c>
    </row>
    <row r="4045" spans="1:21" x14ac:dyDescent="0.25">
      <c r="A4045" t="s">
        <v>15554</v>
      </c>
      <c r="B4045">
        <v>1</v>
      </c>
      <c r="C4045" t="s">
        <v>78</v>
      </c>
      <c r="D4045" t="s">
        <v>88</v>
      </c>
      <c r="E4045" t="s">
        <v>15555</v>
      </c>
      <c r="F4045" t="s">
        <v>231</v>
      </c>
      <c r="G4045" t="s">
        <v>71</v>
      </c>
      <c r="H4045" t="s">
        <v>136</v>
      </c>
      <c r="I4045" t="s">
        <v>22</v>
      </c>
      <c r="J4045" t="s">
        <v>131</v>
      </c>
      <c r="K4045" t="s">
        <v>15556</v>
      </c>
      <c r="L4045" t="s">
        <v>15557</v>
      </c>
      <c r="M4045">
        <v>1.0872222220000001</v>
      </c>
      <c r="N4045">
        <v>0</v>
      </c>
      <c r="O4045">
        <v>3</v>
      </c>
      <c r="P4045">
        <v>0</v>
      </c>
      <c r="Q4045">
        <v>0</v>
      </c>
      <c r="R4045">
        <v>0</v>
      </c>
      <c r="S4045">
        <v>3.2616670000000001</v>
      </c>
      <c r="T4045">
        <v>0</v>
      </c>
      <c r="U4045">
        <v>0</v>
      </c>
    </row>
    <row r="4046" spans="1:21" x14ac:dyDescent="0.25">
      <c r="A4046" t="s">
        <v>15558</v>
      </c>
      <c r="B4046">
        <v>1</v>
      </c>
      <c r="C4046" t="s">
        <v>78</v>
      </c>
      <c r="D4046" t="s">
        <v>83</v>
      </c>
      <c r="E4046" t="s">
        <v>15559</v>
      </c>
      <c r="F4046" t="s">
        <v>231</v>
      </c>
      <c r="G4046" t="s">
        <v>71</v>
      </c>
      <c r="H4046" t="s">
        <v>136</v>
      </c>
      <c r="I4046" t="s">
        <v>22</v>
      </c>
      <c r="J4046" t="s">
        <v>131</v>
      </c>
      <c r="K4046" t="s">
        <v>15560</v>
      </c>
      <c r="L4046" t="s">
        <v>15561</v>
      </c>
      <c r="M4046">
        <v>1.0036111109999999</v>
      </c>
      <c r="N4046">
        <v>0</v>
      </c>
      <c r="O4046">
        <v>1</v>
      </c>
      <c r="P4046">
        <v>0</v>
      </c>
      <c r="Q4046">
        <v>0</v>
      </c>
      <c r="R4046">
        <v>0</v>
      </c>
      <c r="S4046">
        <v>1.003611</v>
      </c>
      <c r="T4046">
        <v>0</v>
      </c>
      <c r="U4046">
        <v>0</v>
      </c>
    </row>
    <row r="4047" spans="1:21" x14ac:dyDescent="0.25">
      <c r="A4047" t="s">
        <v>15562</v>
      </c>
      <c r="B4047">
        <v>1</v>
      </c>
      <c r="C4047" t="s">
        <v>78</v>
      </c>
      <c r="D4047" t="s">
        <v>88</v>
      </c>
      <c r="E4047" t="s">
        <v>15563</v>
      </c>
      <c r="F4047" t="s">
        <v>362</v>
      </c>
      <c r="G4047" t="s">
        <v>71</v>
      </c>
      <c r="H4047" t="s">
        <v>136</v>
      </c>
      <c r="I4047" t="s">
        <v>22</v>
      </c>
      <c r="J4047" t="s">
        <v>131</v>
      </c>
      <c r="K4047" t="s">
        <v>15564</v>
      </c>
      <c r="L4047" t="s">
        <v>15565</v>
      </c>
      <c r="M4047">
        <v>0.19753222200000001</v>
      </c>
      <c r="N4047">
        <v>0</v>
      </c>
      <c r="O4047">
        <v>307</v>
      </c>
      <c r="P4047">
        <v>0</v>
      </c>
      <c r="Q4047">
        <v>0</v>
      </c>
      <c r="R4047">
        <v>0</v>
      </c>
      <c r="S4047">
        <v>60.642392000000001</v>
      </c>
      <c r="T4047">
        <v>0</v>
      </c>
      <c r="U4047">
        <v>0</v>
      </c>
    </row>
    <row r="4048" spans="1:21" x14ac:dyDescent="0.25">
      <c r="A4048" t="s">
        <v>15566</v>
      </c>
      <c r="B4048">
        <v>1</v>
      </c>
      <c r="C4048" t="s">
        <v>78</v>
      </c>
      <c r="D4048" t="s">
        <v>88</v>
      </c>
      <c r="E4048" t="s">
        <v>15567</v>
      </c>
      <c r="F4048" t="s">
        <v>247</v>
      </c>
      <c r="G4048" t="s">
        <v>71</v>
      </c>
      <c r="H4048" t="s">
        <v>136</v>
      </c>
      <c r="I4048" t="s">
        <v>22</v>
      </c>
      <c r="J4048" t="s">
        <v>221</v>
      </c>
      <c r="K4048" t="s">
        <v>15568</v>
      </c>
      <c r="L4048" t="s">
        <v>15569</v>
      </c>
      <c r="M4048">
        <v>6.5261111109999996</v>
      </c>
      <c r="N4048">
        <v>0</v>
      </c>
      <c r="O4048">
        <v>106</v>
      </c>
      <c r="P4048">
        <v>0</v>
      </c>
      <c r="Q4048">
        <v>0</v>
      </c>
      <c r="R4048">
        <v>0</v>
      </c>
      <c r="S4048">
        <v>691.76777800000002</v>
      </c>
      <c r="T4048">
        <v>0</v>
      </c>
      <c r="U4048">
        <v>0</v>
      </c>
    </row>
    <row r="4049" spans="1:21" x14ac:dyDescent="0.25">
      <c r="A4049" t="s">
        <v>15570</v>
      </c>
      <c r="B4049">
        <v>1</v>
      </c>
      <c r="C4049" t="s">
        <v>78</v>
      </c>
      <c r="D4049" t="s">
        <v>88</v>
      </c>
      <c r="E4049" t="s">
        <v>15571</v>
      </c>
      <c r="F4049" t="s">
        <v>231</v>
      </c>
      <c r="G4049" t="s">
        <v>71</v>
      </c>
      <c r="H4049" t="s">
        <v>136</v>
      </c>
      <c r="I4049" t="s">
        <v>22</v>
      </c>
      <c r="J4049" t="s">
        <v>131</v>
      </c>
      <c r="K4049" t="s">
        <v>15572</v>
      </c>
      <c r="L4049" t="s">
        <v>15573</v>
      </c>
      <c r="M4049">
        <v>1.7108333330000001</v>
      </c>
      <c r="N4049">
        <v>0</v>
      </c>
      <c r="O4049">
        <v>1</v>
      </c>
      <c r="P4049">
        <v>0</v>
      </c>
      <c r="Q4049">
        <v>0</v>
      </c>
      <c r="R4049">
        <v>0</v>
      </c>
      <c r="S4049">
        <v>1.710833</v>
      </c>
      <c r="T4049">
        <v>0</v>
      </c>
      <c r="U4049">
        <v>0</v>
      </c>
    </row>
    <row r="4050" spans="1:21" x14ac:dyDescent="0.25">
      <c r="A4050" t="s">
        <v>15574</v>
      </c>
      <c r="B4050">
        <v>1</v>
      </c>
      <c r="C4050" t="s">
        <v>78</v>
      </c>
      <c r="D4050" t="s">
        <v>83</v>
      </c>
      <c r="E4050" t="s">
        <v>15575</v>
      </c>
      <c r="F4050" t="s">
        <v>231</v>
      </c>
      <c r="G4050" t="s">
        <v>71</v>
      </c>
      <c r="H4050" t="s">
        <v>136</v>
      </c>
      <c r="I4050" t="s">
        <v>22</v>
      </c>
      <c r="J4050" t="s">
        <v>131</v>
      </c>
      <c r="K4050" t="s">
        <v>15576</v>
      </c>
      <c r="L4050" t="s">
        <v>15577</v>
      </c>
      <c r="M4050">
        <v>0.79249999999999998</v>
      </c>
      <c r="N4050">
        <v>0</v>
      </c>
      <c r="O4050">
        <v>2</v>
      </c>
      <c r="P4050">
        <v>0</v>
      </c>
      <c r="Q4050">
        <v>0</v>
      </c>
      <c r="R4050">
        <v>0</v>
      </c>
      <c r="S4050">
        <v>1.585</v>
      </c>
      <c r="T4050">
        <v>0</v>
      </c>
      <c r="U4050">
        <v>0</v>
      </c>
    </row>
    <row r="4051" spans="1:21" x14ac:dyDescent="0.25">
      <c r="A4051" t="s">
        <v>15578</v>
      </c>
      <c r="B4051">
        <v>1</v>
      </c>
      <c r="C4051" t="s">
        <v>78</v>
      </c>
      <c r="D4051" t="s">
        <v>88</v>
      </c>
      <c r="E4051" t="s">
        <v>15579</v>
      </c>
      <c r="F4051" t="s">
        <v>247</v>
      </c>
      <c r="G4051" t="s">
        <v>71</v>
      </c>
      <c r="H4051" t="s">
        <v>136</v>
      </c>
      <c r="I4051" t="s">
        <v>22</v>
      </c>
      <c r="J4051" t="s">
        <v>221</v>
      </c>
      <c r="K4051" t="s">
        <v>15580</v>
      </c>
      <c r="L4051" t="s">
        <v>15581</v>
      </c>
      <c r="M4051">
        <v>7.0097222219999997</v>
      </c>
      <c r="N4051">
        <v>0</v>
      </c>
      <c r="O4051">
        <v>74</v>
      </c>
      <c r="P4051">
        <v>0</v>
      </c>
      <c r="Q4051">
        <v>0</v>
      </c>
      <c r="R4051">
        <v>0</v>
      </c>
      <c r="S4051">
        <v>518.71944399999995</v>
      </c>
      <c r="T4051">
        <v>0</v>
      </c>
      <c r="U4051">
        <v>0</v>
      </c>
    </row>
    <row r="4052" spans="1:21" x14ac:dyDescent="0.25">
      <c r="A4052" t="s">
        <v>15582</v>
      </c>
      <c r="B4052">
        <v>1</v>
      </c>
      <c r="C4052" t="s">
        <v>78</v>
      </c>
      <c r="D4052" t="s">
        <v>88</v>
      </c>
      <c r="E4052" t="s">
        <v>15583</v>
      </c>
      <c r="F4052" t="s">
        <v>231</v>
      </c>
      <c r="G4052" t="s">
        <v>71</v>
      </c>
      <c r="H4052" t="s">
        <v>136</v>
      </c>
      <c r="I4052" t="s">
        <v>22</v>
      </c>
      <c r="J4052" t="s">
        <v>131</v>
      </c>
      <c r="K4052" t="s">
        <v>15584</v>
      </c>
      <c r="L4052" t="s">
        <v>15585</v>
      </c>
      <c r="M4052">
        <v>5.3077777770000001</v>
      </c>
      <c r="N4052">
        <v>0</v>
      </c>
      <c r="O4052">
        <v>3</v>
      </c>
      <c r="P4052">
        <v>0</v>
      </c>
      <c r="Q4052">
        <v>0</v>
      </c>
      <c r="R4052">
        <v>0</v>
      </c>
      <c r="S4052">
        <v>15.923333</v>
      </c>
      <c r="T4052">
        <v>0</v>
      </c>
      <c r="U4052">
        <v>0</v>
      </c>
    </row>
    <row r="4053" spans="1:21" x14ac:dyDescent="0.25">
      <c r="A4053" t="s">
        <v>15586</v>
      </c>
      <c r="B4053">
        <v>1</v>
      </c>
      <c r="C4053" t="s">
        <v>78</v>
      </c>
      <c r="D4053" t="s">
        <v>80</v>
      </c>
      <c r="E4053" t="s">
        <v>15587</v>
      </c>
      <c r="F4053" t="s">
        <v>313</v>
      </c>
      <c r="G4053" t="s">
        <v>71</v>
      </c>
      <c r="H4053" t="s">
        <v>136</v>
      </c>
      <c r="I4053" t="s">
        <v>22</v>
      </c>
      <c r="J4053" t="s">
        <v>131</v>
      </c>
      <c r="K4053" t="s">
        <v>15588</v>
      </c>
      <c r="L4053" t="s">
        <v>15589</v>
      </c>
      <c r="M4053">
        <v>0.63500000000000001</v>
      </c>
      <c r="N4053">
        <v>0</v>
      </c>
      <c r="O4053">
        <v>164</v>
      </c>
      <c r="P4053">
        <v>0</v>
      </c>
      <c r="Q4053">
        <v>0</v>
      </c>
      <c r="R4053">
        <v>0</v>
      </c>
      <c r="S4053">
        <v>104.14</v>
      </c>
      <c r="T4053">
        <v>0</v>
      </c>
      <c r="U4053">
        <v>0</v>
      </c>
    </row>
    <row r="4054" spans="1:21" x14ac:dyDescent="0.25">
      <c r="A4054" t="s">
        <v>15590</v>
      </c>
      <c r="B4054">
        <v>1</v>
      </c>
      <c r="C4054" t="s">
        <v>78</v>
      </c>
      <c r="D4054" t="s">
        <v>88</v>
      </c>
      <c r="E4054" t="s">
        <v>15591</v>
      </c>
      <c r="F4054" t="s">
        <v>2201</v>
      </c>
      <c r="G4054" t="s">
        <v>71</v>
      </c>
      <c r="H4054" t="s">
        <v>136</v>
      </c>
      <c r="I4054" t="s">
        <v>22</v>
      </c>
      <c r="J4054" t="s">
        <v>221</v>
      </c>
      <c r="K4054" t="s">
        <v>15592</v>
      </c>
      <c r="L4054" t="s">
        <v>15593</v>
      </c>
      <c r="M4054">
        <v>4.5545166659999996</v>
      </c>
      <c r="N4054">
        <v>0</v>
      </c>
      <c r="O4054">
        <v>247</v>
      </c>
      <c r="P4054">
        <v>0</v>
      </c>
      <c r="Q4054">
        <v>0</v>
      </c>
      <c r="R4054">
        <v>0</v>
      </c>
      <c r="S4054">
        <v>1124.9656170000001</v>
      </c>
      <c r="T4054">
        <v>0</v>
      </c>
      <c r="U4054">
        <v>0</v>
      </c>
    </row>
    <row r="4055" spans="1:21" x14ac:dyDescent="0.25">
      <c r="A4055" t="s">
        <v>15594</v>
      </c>
      <c r="B4055">
        <v>1</v>
      </c>
      <c r="C4055" t="s">
        <v>78</v>
      </c>
      <c r="D4055" t="s">
        <v>81</v>
      </c>
      <c r="E4055" t="s">
        <v>15595</v>
      </c>
      <c r="F4055" t="s">
        <v>231</v>
      </c>
      <c r="G4055" t="s">
        <v>71</v>
      </c>
      <c r="H4055" t="s">
        <v>136</v>
      </c>
      <c r="I4055" t="s">
        <v>22</v>
      </c>
      <c r="J4055" t="s">
        <v>131</v>
      </c>
      <c r="K4055" t="s">
        <v>15596</v>
      </c>
      <c r="L4055" t="s">
        <v>15597</v>
      </c>
      <c r="M4055">
        <v>1.7213888879999999</v>
      </c>
      <c r="N4055">
        <v>0</v>
      </c>
      <c r="O4055">
        <v>6</v>
      </c>
      <c r="P4055">
        <v>0</v>
      </c>
      <c r="Q4055">
        <v>0</v>
      </c>
      <c r="R4055">
        <v>0</v>
      </c>
      <c r="S4055">
        <v>10.328333000000001</v>
      </c>
      <c r="T4055">
        <v>0</v>
      </c>
      <c r="U4055">
        <v>0</v>
      </c>
    </row>
    <row r="4056" spans="1:21" x14ac:dyDescent="0.25">
      <c r="A4056" t="s">
        <v>15598</v>
      </c>
      <c r="B4056">
        <v>1</v>
      </c>
      <c r="C4056" t="s">
        <v>79</v>
      </c>
      <c r="D4056" t="s">
        <v>112</v>
      </c>
      <c r="E4056" t="s">
        <v>15599</v>
      </c>
      <c r="F4056" t="s">
        <v>934</v>
      </c>
      <c r="G4056" t="s">
        <v>71</v>
      </c>
      <c r="H4056" t="s">
        <v>136</v>
      </c>
      <c r="I4056" t="s">
        <v>22</v>
      </c>
      <c r="J4056" t="s">
        <v>131</v>
      </c>
      <c r="K4056" t="s">
        <v>15600</v>
      </c>
      <c r="L4056" t="s">
        <v>15601</v>
      </c>
      <c r="M4056">
        <v>0.99138888800000002</v>
      </c>
      <c r="N4056">
        <v>0</v>
      </c>
      <c r="O4056">
        <v>6</v>
      </c>
      <c r="P4056">
        <v>0</v>
      </c>
      <c r="Q4056">
        <v>0</v>
      </c>
      <c r="R4056">
        <v>0</v>
      </c>
      <c r="S4056">
        <v>5.9483329999999999</v>
      </c>
      <c r="T4056">
        <v>0</v>
      </c>
      <c r="U4056">
        <v>0</v>
      </c>
    </row>
    <row r="4057" spans="1:21" x14ac:dyDescent="0.25">
      <c r="A4057" t="s">
        <v>15602</v>
      </c>
      <c r="B4057">
        <v>1</v>
      </c>
      <c r="C4057" t="s">
        <v>79</v>
      </c>
      <c r="D4057" t="s">
        <v>118</v>
      </c>
      <c r="E4057" t="s">
        <v>15603</v>
      </c>
      <c r="F4057" t="s">
        <v>166</v>
      </c>
      <c r="G4057" t="s">
        <v>72</v>
      </c>
      <c r="H4057" t="s">
        <v>136</v>
      </c>
      <c r="I4057" t="s">
        <v>22</v>
      </c>
      <c r="J4057" t="s">
        <v>131</v>
      </c>
      <c r="K4057" t="s">
        <v>15604</v>
      </c>
      <c r="L4057" t="s">
        <v>15605</v>
      </c>
      <c r="M4057">
        <v>0.27583333300000001</v>
      </c>
      <c r="N4057">
        <v>0</v>
      </c>
      <c r="O4057">
        <v>0</v>
      </c>
      <c r="P4057">
        <v>4</v>
      </c>
      <c r="Q4057">
        <v>0</v>
      </c>
      <c r="R4057">
        <v>0</v>
      </c>
      <c r="S4057">
        <v>0</v>
      </c>
      <c r="T4057">
        <v>1.1033329999999999</v>
      </c>
      <c r="U4057">
        <v>0</v>
      </c>
    </row>
    <row r="4058" spans="1:21" x14ac:dyDescent="0.25">
      <c r="A4058" t="s">
        <v>15606</v>
      </c>
      <c r="B4058">
        <v>1</v>
      </c>
      <c r="C4058" t="s">
        <v>79</v>
      </c>
      <c r="D4058" t="s">
        <v>118</v>
      </c>
      <c r="E4058" t="s">
        <v>15607</v>
      </c>
      <c r="F4058" t="s">
        <v>166</v>
      </c>
      <c r="G4058" t="s">
        <v>72</v>
      </c>
      <c r="H4058" t="s">
        <v>136</v>
      </c>
      <c r="I4058" t="s">
        <v>22</v>
      </c>
      <c r="J4058" t="s">
        <v>131</v>
      </c>
      <c r="K4058" t="s">
        <v>15608</v>
      </c>
      <c r="L4058" t="s">
        <v>15609</v>
      </c>
      <c r="M4058">
        <v>0.66707499999999997</v>
      </c>
      <c r="N4058">
        <v>7</v>
      </c>
      <c r="O4058">
        <v>24969</v>
      </c>
      <c r="P4058">
        <v>1</v>
      </c>
      <c r="Q4058">
        <v>107</v>
      </c>
      <c r="R4058">
        <v>4.6695250000000001</v>
      </c>
      <c r="S4058">
        <v>16656.195674999999</v>
      </c>
      <c r="T4058">
        <v>0.66707499999999997</v>
      </c>
      <c r="U4058">
        <v>71.377025000000003</v>
      </c>
    </row>
    <row r="4059" spans="1:21" x14ac:dyDescent="0.25">
      <c r="A4059" t="s">
        <v>15610</v>
      </c>
      <c r="B4059">
        <v>1</v>
      </c>
      <c r="C4059" t="s">
        <v>79</v>
      </c>
      <c r="D4059" t="s">
        <v>118</v>
      </c>
      <c r="E4059" t="s">
        <v>15611</v>
      </c>
      <c r="F4059" t="s">
        <v>166</v>
      </c>
      <c r="G4059" t="s">
        <v>72</v>
      </c>
      <c r="H4059" t="s">
        <v>136</v>
      </c>
      <c r="I4059" t="s">
        <v>22</v>
      </c>
      <c r="J4059" t="s">
        <v>131</v>
      </c>
      <c r="K4059" t="s">
        <v>15612</v>
      </c>
      <c r="L4059" t="s">
        <v>15613</v>
      </c>
      <c r="M4059">
        <v>0.231944444</v>
      </c>
      <c r="N4059">
        <v>1</v>
      </c>
      <c r="O4059">
        <v>4221</v>
      </c>
      <c r="P4059">
        <v>0</v>
      </c>
      <c r="Q4059">
        <v>102</v>
      </c>
      <c r="R4059">
        <v>0.23194400000000001</v>
      </c>
      <c r="S4059">
        <v>979.03749800000003</v>
      </c>
      <c r="T4059">
        <v>0</v>
      </c>
      <c r="U4059">
        <v>23.658332999999999</v>
      </c>
    </row>
    <row r="4060" spans="1:21" x14ac:dyDescent="0.25">
      <c r="A4060" t="s">
        <v>15614</v>
      </c>
      <c r="B4060">
        <v>1</v>
      </c>
      <c r="C4060" t="s">
        <v>79</v>
      </c>
      <c r="D4060" t="s">
        <v>118</v>
      </c>
      <c r="E4060" t="s">
        <v>15615</v>
      </c>
      <c r="F4060" t="s">
        <v>166</v>
      </c>
      <c r="G4060" t="s">
        <v>72</v>
      </c>
      <c r="H4060" t="s">
        <v>136</v>
      </c>
      <c r="I4060" t="s">
        <v>22</v>
      </c>
      <c r="J4060" t="s">
        <v>131</v>
      </c>
      <c r="K4060" t="s">
        <v>15616</v>
      </c>
      <c r="L4060" t="s">
        <v>15617</v>
      </c>
      <c r="M4060">
        <v>1.445277777</v>
      </c>
      <c r="N4060">
        <v>0</v>
      </c>
      <c r="O4060">
        <v>0</v>
      </c>
      <c r="P4060">
        <v>19</v>
      </c>
      <c r="Q4060">
        <v>1</v>
      </c>
      <c r="R4060">
        <v>0</v>
      </c>
      <c r="S4060">
        <v>0</v>
      </c>
      <c r="T4060">
        <v>27.460277999999999</v>
      </c>
      <c r="U4060">
        <v>1.4452780000000001</v>
      </c>
    </row>
    <row r="4061" spans="1:21" x14ac:dyDescent="0.25">
      <c r="A4061" t="s">
        <v>15618</v>
      </c>
      <c r="B4061">
        <v>1</v>
      </c>
      <c r="C4061" t="s">
        <v>79</v>
      </c>
      <c r="D4061" t="s">
        <v>118</v>
      </c>
      <c r="E4061" t="s">
        <v>15603</v>
      </c>
      <c r="F4061" t="s">
        <v>391</v>
      </c>
      <c r="G4061" t="s">
        <v>72</v>
      </c>
      <c r="H4061" t="s">
        <v>136</v>
      </c>
      <c r="I4061" t="s">
        <v>22</v>
      </c>
      <c r="J4061" t="s">
        <v>131</v>
      </c>
      <c r="K4061" t="s">
        <v>15619</v>
      </c>
      <c r="L4061" t="s">
        <v>15620</v>
      </c>
      <c r="M4061">
        <v>1.5852777769999999</v>
      </c>
      <c r="N4061">
        <v>0</v>
      </c>
      <c r="O4061">
        <v>0</v>
      </c>
      <c r="P4061">
        <v>4</v>
      </c>
      <c r="Q4061">
        <v>0</v>
      </c>
      <c r="R4061">
        <v>0</v>
      </c>
      <c r="S4061">
        <v>0</v>
      </c>
      <c r="T4061">
        <v>6.3411109999999997</v>
      </c>
      <c r="U4061">
        <v>0</v>
      </c>
    </row>
    <row r="4062" spans="1:21" x14ac:dyDescent="0.25">
      <c r="A4062" t="s">
        <v>15621</v>
      </c>
      <c r="B4062">
        <v>1</v>
      </c>
      <c r="C4062" t="s">
        <v>79</v>
      </c>
      <c r="D4062" t="s">
        <v>118</v>
      </c>
      <c r="E4062" t="s">
        <v>15603</v>
      </c>
      <c r="F4062" t="s">
        <v>166</v>
      </c>
      <c r="G4062" t="s">
        <v>72</v>
      </c>
      <c r="H4062" t="s">
        <v>136</v>
      </c>
      <c r="I4062" t="s">
        <v>22</v>
      </c>
      <c r="J4062" t="s">
        <v>131</v>
      </c>
      <c r="K4062" t="s">
        <v>15622</v>
      </c>
      <c r="L4062" t="s">
        <v>15623</v>
      </c>
      <c r="M4062">
        <v>0.41249999999999998</v>
      </c>
      <c r="N4062">
        <v>0</v>
      </c>
      <c r="O4062">
        <v>0</v>
      </c>
      <c r="P4062">
        <v>4</v>
      </c>
      <c r="Q4062">
        <v>0</v>
      </c>
      <c r="R4062">
        <v>0</v>
      </c>
      <c r="S4062">
        <v>0</v>
      </c>
      <c r="T4062">
        <v>1.65</v>
      </c>
      <c r="U4062">
        <v>0</v>
      </c>
    </row>
    <row r="4063" spans="1:21" x14ac:dyDescent="0.25">
      <c r="A4063" t="s">
        <v>15624</v>
      </c>
      <c r="B4063">
        <v>1</v>
      </c>
      <c r="C4063" t="s">
        <v>79</v>
      </c>
      <c r="D4063" t="s">
        <v>118</v>
      </c>
      <c r="E4063" t="s">
        <v>15607</v>
      </c>
      <c r="F4063" t="s">
        <v>166</v>
      </c>
      <c r="G4063" t="s">
        <v>72</v>
      </c>
      <c r="H4063" t="s">
        <v>136</v>
      </c>
      <c r="I4063" t="s">
        <v>22</v>
      </c>
      <c r="J4063" t="s">
        <v>131</v>
      </c>
      <c r="K4063" t="s">
        <v>15625</v>
      </c>
      <c r="L4063" t="s">
        <v>15626</v>
      </c>
      <c r="M4063">
        <v>0.64742111099999999</v>
      </c>
      <c r="N4063">
        <v>7</v>
      </c>
      <c r="O4063">
        <v>24730</v>
      </c>
      <c r="P4063">
        <v>1</v>
      </c>
      <c r="Q4063">
        <v>107</v>
      </c>
      <c r="R4063">
        <v>4.5319479999999999</v>
      </c>
      <c r="S4063">
        <v>16010.724075</v>
      </c>
      <c r="T4063">
        <v>0.64742100000000002</v>
      </c>
      <c r="U4063">
        <v>69.274058999999994</v>
      </c>
    </row>
    <row r="4064" spans="1:21" x14ac:dyDescent="0.25">
      <c r="A4064" t="s">
        <v>15627</v>
      </c>
      <c r="B4064">
        <v>1</v>
      </c>
      <c r="C4064" t="s">
        <v>79</v>
      </c>
      <c r="D4064" t="s">
        <v>118</v>
      </c>
      <c r="E4064" t="s">
        <v>15607</v>
      </c>
      <c r="F4064" t="s">
        <v>166</v>
      </c>
      <c r="G4064" t="s">
        <v>72</v>
      </c>
      <c r="H4064" t="s">
        <v>136</v>
      </c>
      <c r="I4064" t="s">
        <v>22</v>
      </c>
      <c r="J4064" t="s">
        <v>131</v>
      </c>
      <c r="K4064" t="s">
        <v>15628</v>
      </c>
      <c r="L4064" t="s">
        <v>15629</v>
      </c>
      <c r="M4064">
        <v>0.389444444</v>
      </c>
      <c r="N4064">
        <v>7</v>
      </c>
      <c r="O4064">
        <v>24693</v>
      </c>
      <c r="P4064">
        <v>1</v>
      </c>
      <c r="Q4064">
        <v>107</v>
      </c>
      <c r="R4064">
        <v>2.726111</v>
      </c>
      <c r="S4064">
        <v>9616.5516559999996</v>
      </c>
      <c r="T4064">
        <v>0.38944400000000001</v>
      </c>
      <c r="U4064">
        <v>41.670555999999998</v>
      </c>
    </row>
    <row r="4065" spans="1:21" x14ac:dyDescent="0.25">
      <c r="A4065" t="s">
        <v>15630</v>
      </c>
      <c r="B4065">
        <v>1</v>
      </c>
      <c r="C4065" t="s">
        <v>79</v>
      </c>
      <c r="D4065" t="s">
        <v>118</v>
      </c>
      <c r="E4065" t="s">
        <v>15631</v>
      </c>
      <c r="F4065" t="s">
        <v>166</v>
      </c>
      <c r="G4065" t="s">
        <v>72</v>
      </c>
      <c r="H4065" t="s">
        <v>136</v>
      </c>
      <c r="I4065" t="s">
        <v>22</v>
      </c>
      <c r="J4065" t="s">
        <v>131</v>
      </c>
      <c r="K4065" t="s">
        <v>15632</v>
      </c>
      <c r="L4065" t="s">
        <v>15633</v>
      </c>
      <c r="M4065">
        <v>0.259722222</v>
      </c>
      <c r="N4065">
        <v>28</v>
      </c>
      <c r="O4065">
        <v>17398</v>
      </c>
      <c r="P4065">
        <v>0</v>
      </c>
      <c r="Q4065">
        <v>9</v>
      </c>
      <c r="R4065">
        <v>7.2722220000000002</v>
      </c>
      <c r="S4065">
        <v>4518.6472180000001</v>
      </c>
      <c r="T4065">
        <v>0</v>
      </c>
      <c r="U4065">
        <v>2.3374999999999999</v>
      </c>
    </row>
    <row r="4066" spans="1:21" x14ac:dyDescent="0.25">
      <c r="A4066" t="s">
        <v>15634</v>
      </c>
      <c r="B4066">
        <v>1</v>
      </c>
      <c r="C4066" t="s">
        <v>79</v>
      </c>
      <c r="D4066" t="s">
        <v>118</v>
      </c>
      <c r="E4066" t="s">
        <v>15611</v>
      </c>
      <c r="F4066" t="s">
        <v>166</v>
      </c>
      <c r="G4066" t="s">
        <v>72</v>
      </c>
      <c r="H4066" t="s">
        <v>136</v>
      </c>
      <c r="I4066" t="s">
        <v>22</v>
      </c>
      <c r="J4066" t="s">
        <v>131</v>
      </c>
      <c r="K4066" t="s">
        <v>15635</v>
      </c>
      <c r="L4066" t="s">
        <v>15636</v>
      </c>
      <c r="M4066">
        <v>0.35277777700000001</v>
      </c>
      <c r="N4066">
        <v>1</v>
      </c>
      <c r="O4066">
        <v>4221</v>
      </c>
      <c r="P4066">
        <v>0</v>
      </c>
      <c r="Q4066">
        <v>102</v>
      </c>
      <c r="R4066">
        <v>0.35277799999999998</v>
      </c>
      <c r="S4066">
        <v>1489.0749969999999</v>
      </c>
      <c r="T4066">
        <v>0</v>
      </c>
      <c r="U4066">
        <v>35.983333000000002</v>
      </c>
    </row>
    <row r="4067" spans="1:21" x14ac:dyDescent="0.25">
      <c r="A4067" t="s">
        <v>15637</v>
      </c>
      <c r="B4067">
        <v>1</v>
      </c>
      <c r="C4067" t="s">
        <v>79</v>
      </c>
      <c r="D4067" t="s">
        <v>118</v>
      </c>
      <c r="E4067" t="s">
        <v>15603</v>
      </c>
      <c r="F4067" t="s">
        <v>166</v>
      </c>
      <c r="G4067" t="s">
        <v>72</v>
      </c>
      <c r="H4067" t="s">
        <v>136</v>
      </c>
      <c r="I4067" t="s">
        <v>22</v>
      </c>
      <c r="J4067" t="s">
        <v>131</v>
      </c>
      <c r="K4067" t="s">
        <v>15638</v>
      </c>
      <c r="L4067" t="s">
        <v>15639</v>
      </c>
      <c r="M4067">
        <v>3.213333333</v>
      </c>
      <c r="N4067">
        <v>0</v>
      </c>
      <c r="O4067">
        <v>0</v>
      </c>
      <c r="P4067">
        <v>4</v>
      </c>
      <c r="Q4067">
        <v>0</v>
      </c>
      <c r="R4067">
        <v>0</v>
      </c>
      <c r="S4067">
        <v>0</v>
      </c>
      <c r="T4067">
        <v>12.853332999999999</v>
      </c>
      <c r="U4067">
        <v>0</v>
      </c>
    </row>
    <row r="4068" spans="1:21" x14ac:dyDescent="0.25">
      <c r="A4068" t="s">
        <v>15640</v>
      </c>
      <c r="B4068">
        <v>1</v>
      </c>
      <c r="C4068" t="s">
        <v>79</v>
      </c>
      <c r="D4068" t="s">
        <v>118</v>
      </c>
      <c r="E4068" t="s">
        <v>15615</v>
      </c>
      <c r="F4068" t="s">
        <v>523</v>
      </c>
      <c r="G4068" t="s">
        <v>72</v>
      </c>
      <c r="H4068" t="s">
        <v>136</v>
      </c>
      <c r="I4068" t="s">
        <v>22</v>
      </c>
      <c r="J4068" t="s">
        <v>131</v>
      </c>
      <c r="K4068" t="s">
        <v>15641</v>
      </c>
      <c r="L4068" t="s">
        <v>15642</v>
      </c>
      <c r="M4068">
        <v>5.2725</v>
      </c>
      <c r="N4068">
        <v>0</v>
      </c>
      <c r="O4068">
        <v>0</v>
      </c>
      <c r="P4068">
        <v>19</v>
      </c>
      <c r="Q4068">
        <v>1</v>
      </c>
      <c r="R4068">
        <v>0</v>
      </c>
      <c r="S4068">
        <v>0</v>
      </c>
      <c r="T4068">
        <v>100.17749999999999</v>
      </c>
      <c r="U4068">
        <v>5.2725</v>
      </c>
    </row>
    <row r="4069" spans="1:21" x14ac:dyDescent="0.25">
      <c r="A4069" t="s">
        <v>15643</v>
      </c>
      <c r="B4069">
        <v>1</v>
      </c>
      <c r="C4069" t="s">
        <v>79</v>
      </c>
      <c r="D4069" t="s">
        <v>118</v>
      </c>
      <c r="E4069" t="s">
        <v>15611</v>
      </c>
      <c r="F4069" t="s">
        <v>166</v>
      </c>
      <c r="G4069" t="s">
        <v>72</v>
      </c>
      <c r="H4069" t="s">
        <v>136</v>
      </c>
      <c r="I4069" t="s">
        <v>22</v>
      </c>
      <c r="J4069" t="s">
        <v>131</v>
      </c>
      <c r="K4069" t="s">
        <v>15644</v>
      </c>
      <c r="L4069" t="s">
        <v>15645</v>
      </c>
      <c r="M4069">
        <v>0.18633777700000001</v>
      </c>
      <c r="N4069">
        <v>1</v>
      </c>
      <c r="O4069">
        <v>4221</v>
      </c>
      <c r="P4069">
        <v>0</v>
      </c>
      <c r="Q4069">
        <v>102</v>
      </c>
      <c r="R4069">
        <v>0.186338</v>
      </c>
      <c r="S4069">
        <v>786.53175699999997</v>
      </c>
      <c r="T4069">
        <v>0</v>
      </c>
      <c r="U4069">
        <v>19.006453</v>
      </c>
    </row>
    <row r="4070" spans="1:21" x14ac:dyDescent="0.25">
      <c r="A4070" t="s">
        <v>15646</v>
      </c>
      <c r="B4070">
        <v>1</v>
      </c>
      <c r="C4070" t="s">
        <v>79</v>
      </c>
      <c r="D4070" t="s">
        <v>118</v>
      </c>
      <c r="E4070" t="s">
        <v>553</v>
      </c>
      <c r="F4070" t="s">
        <v>166</v>
      </c>
      <c r="G4070" t="s">
        <v>72</v>
      </c>
      <c r="H4070" t="s">
        <v>136</v>
      </c>
      <c r="I4070" t="s">
        <v>22</v>
      </c>
      <c r="J4070" t="s">
        <v>131</v>
      </c>
      <c r="K4070" t="s">
        <v>15647</v>
      </c>
      <c r="L4070" t="s">
        <v>15648</v>
      </c>
      <c r="M4070">
        <v>0.20166666599999999</v>
      </c>
      <c r="N4070">
        <v>0</v>
      </c>
      <c r="O4070">
        <v>0</v>
      </c>
      <c r="P4070">
        <v>9</v>
      </c>
      <c r="Q4070">
        <v>109</v>
      </c>
      <c r="R4070">
        <v>0</v>
      </c>
      <c r="S4070">
        <v>0</v>
      </c>
      <c r="T4070">
        <v>1.8149999999999999</v>
      </c>
      <c r="U4070">
        <v>21.981667000000002</v>
      </c>
    </row>
    <row r="4071" spans="1:21" x14ac:dyDescent="0.25">
      <c r="A4071" t="s">
        <v>15649</v>
      </c>
      <c r="B4071">
        <v>1</v>
      </c>
      <c r="C4071" t="s">
        <v>79</v>
      </c>
      <c r="D4071" t="s">
        <v>118</v>
      </c>
      <c r="E4071" t="s">
        <v>15603</v>
      </c>
      <c r="F4071" t="s">
        <v>166</v>
      </c>
      <c r="G4071" t="s">
        <v>72</v>
      </c>
      <c r="H4071" t="s">
        <v>136</v>
      </c>
      <c r="I4071" t="s">
        <v>22</v>
      </c>
      <c r="J4071" t="s">
        <v>131</v>
      </c>
      <c r="K4071" t="s">
        <v>15650</v>
      </c>
      <c r="L4071" t="s">
        <v>15651</v>
      </c>
      <c r="M4071">
        <v>1.5422222219999999</v>
      </c>
      <c r="N4071">
        <v>0</v>
      </c>
      <c r="O4071">
        <v>0</v>
      </c>
      <c r="P4071">
        <v>4</v>
      </c>
      <c r="Q4071">
        <v>0</v>
      </c>
      <c r="R4071">
        <v>0</v>
      </c>
      <c r="S4071">
        <v>0</v>
      </c>
      <c r="T4071">
        <v>6.1688890000000001</v>
      </c>
      <c r="U4071">
        <v>0</v>
      </c>
    </row>
    <row r="4072" spans="1:21" x14ac:dyDescent="0.25">
      <c r="A4072" t="s">
        <v>15652</v>
      </c>
      <c r="B4072">
        <v>1</v>
      </c>
      <c r="C4072" t="s">
        <v>79</v>
      </c>
      <c r="D4072" t="s">
        <v>118</v>
      </c>
      <c r="E4072" t="s">
        <v>15653</v>
      </c>
      <c r="F4072" t="s">
        <v>166</v>
      </c>
      <c r="G4072" t="s">
        <v>72</v>
      </c>
      <c r="H4072" t="s">
        <v>136</v>
      </c>
      <c r="I4072" t="s">
        <v>22</v>
      </c>
      <c r="J4072" t="s">
        <v>131</v>
      </c>
      <c r="K4072" t="s">
        <v>15654</v>
      </c>
      <c r="L4072" t="s">
        <v>15655</v>
      </c>
      <c r="M4072">
        <v>0.23355277699999999</v>
      </c>
      <c r="N4072">
        <v>5</v>
      </c>
      <c r="O4072">
        <v>18907</v>
      </c>
      <c r="P4072">
        <v>1</v>
      </c>
      <c r="Q4072">
        <v>5</v>
      </c>
      <c r="R4072">
        <v>1.167764</v>
      </c>
      <c r="S4072">
        <v>4415.7823550000003</v>
      </c>
      <c r="T4072">
        <v>0.23355300000000001</v>
      </c>
      <c r="U4072">
        <v>1.167764</v>
      </c>
    </row>
    <row r="4073" spans="1:21" x14ac:dyDescent="0.25">
      <c r="A4073" t="s">
        <v>15656</v>
      </c>
      <c r="B4073">
        <v>1</v>
      </c>
      <c r="C4073" t="s">
        <v>79</v>
      </c>
      <c r="D4073" t="s">
        <v>118</v>
      </c>
      <c r="E4073" t="s">
        <v>15657</v>
      </c>
      <c r="F4073" t="s">
        <v>166</v>
      </c>
      <c r="G4073" t="s">
        <v>72</v>
      </c>
      <c r="H4073" t="s">
        <v>136</v>
      </c>
      <c r="I4073" t="s">
        <v>22</v>
      </c>
      <c r="J4073" t="s">
        <v>131</v>
      </c>
      <c r="K4073" t="s">
        <v>15658</v>
      </c>
      <c r="L4073" t="s">
        <v>15659</v>
      </c>
      <c r="M4073">
        <v>0.422495277</v>
      </c>
      <c r="N4073">
        <v>25</v>
      </c>
      <c r="O4073">
        <v>17301</v>
      </c>
      <c r="P4073">
        <v>902</v>
      </c>
      <c r="Q4073">
        <v>105</v>
      </c>
      <c r="R4073">
        <v>10.562381999999999</v>
      </c>
      <c r="S4073">
        <v>7309.5907870000001</v>
      </c>
      <c r="T4073">
        <v>381.09073999999998</v>
      </c>
      <c r="U4073">
        <v>44.362003999999999</v>
      </c>
    </row>
    <row r="4074" spans="1:21" x14ac:dyDescent="0.25">
      <c r="A4074" t="s">
        <v>15660</v>
      </c>
      <c r="B4074">
        <v>1</v>
      </c>
      <c r="C4074" t="s">
        <v>79</v>
      </c>
      <c r="D4074" t="s">
        <v>118</v>
      </c>
      <c r="E4074" t="s">
        <v>15661</v>
      </c>
      <c r="F4074" t="s">
        <v>166</v>
      </c>
      <c r="G4074" t="s">
        <v>72</v>
      </c>
      <c r="H4074" t="s">
        <v>136</v>
      </c>
      <c r="I4074" t="s">
        <v>22</v>
      </c>
      <c r="J4074" t="s">
        <v>131</v>
      </c>
      <c r="K4074" t="s">
        <v>15662</v>
      </c>
      <c r="L4074" t="s">
        <v>15663</v>
      </c>
      <c r="M4074">
        <v>0.46838222200000001</v>
      </c>
      <c r="N4074">
        <v>7</v>
      </c>
      <c r="O4074">
        <v>415</v>
      </c>
      <c r="P4074">
        <v>168</v>
      </c>
      <c r="Q4074">
        <v>367</v>
      </c>
      <c r="R4074">
        <v>3.2786759999999999</v>
      </c>
      <c r="S4074">
        <v>194.37862200000001</v>
      </c>
      <c r="T4074">
        <v>78.688213000000005</v>
      </c>
      <c r="U4074">
        <v>171.896275</v>
      </c>
    </row>
    <row r="4075" spans="1:21" x14ac:dyDescent="0.25">
      <c r="A4075" t="s">
        <v>15664</v>
      </c>
      <c r="B4075">
        <v>1</v>
      </c>
      <c r="C4075" t="s">
        <v>79</v>
      </c>
      <c r="D4075" t="s">
        <v>118</v>
      </c>
      <c r="E4075" t="s">
        <v>15607</v>
      </c>
      <c r="F4075" t="s">
        <v>166</v>
      </c>
      <c r="G4075" t="s">
        <v>72</v>
      </c>
      <c r="H4075" t="s">
        <v>136</v>
      </c>
      <c r="I4075" t="s">
        <v>22</v>
      </c>
      <c r="J4075" t="s">
        <v>131</v>
      </c>
      <c r="K4075" t="s">
        <v>15665</v>
      </c>
      <c r="L4075" t="s">
        <v>15666</v>
      </c>
      <c r="M4075">
        <v>0.26963777700000002</v>
      </c>
      <c r="N4075">
        <v>7</v>
      </c>
      <c r="O4075">
        <v>24969</v>
      </c>
      <c r="P4075">
        <v>1</v>
      </c>
      <c r="Q4075">
        <v>107</v>
      </c>
      <c r="R4075">
        <v>1.887464</v>
      </c>
      <c r="S4075">
        <v>6732.5856540000004</v>
      </c>
      <c r="T4075">
        <v>0.26963799999999999</v>
      </c>
      <c r="U4075">
        <v>28.851241999999999</v>
      </c>
    </row>
    <row r="4076" spans="1:21" x14ac:dyDescent="0.25">
      <c r="A4076" t="s">
        <v>15667</v>
      </c>
      <c r="B4076">
        <v>1</v>
      </c>
      <c r="C4076" t="s">
        <v>79</v>
      </c>
      <c r="D4076" t="s">
        <v>118</v>
      </c>
      <c r="E4076" t="s">
        <v>15668</v>
      </c>
      <c r="F4076" t="s">
        <v>296</v>
      </c>
      <c r="G4076" t="s">
        <v>72</v>
      </c>
      <c r="H4076" t="s">
        <v>136</v>
      </c>
      <c r="I4076" t="s">
        <v>22</v>
      </c>
      <c r="J4076" t="s">
        <v>221</v>
      </c>
      <c r="K4076" t="s">
        <v>15669</v>
      </c>
      <c r="L4076" t="s">
        <v>15670</v>
      </c>
      <c r="M4076">
        <v>2.9012869440000002</v>
      </c>
      <c r="N4076">
        <v>0</v>
      </c>
      <c r="O4076">
        <v>0</v>
      </c>
      <c r="P4076">
        <v>113</v>
      </c>
      <c r="Q4076">
        <v>733</v>
      </c>
      <c r="R4076">
        <v>0</v>
      </c>
      <c r="S4076">
        <v>0</v>
      </c>
      <c r="T4076">
        <v>327.84542499999998</v>
      </c>
      <c r="U4076">
        <v>2126.6433299999999</v>
      </c>
    </row>
    <row r="4077" spans="1:21" x14ac:dyDescent="0.25">
      <c r="A4077" t="s">
        <v>15671</v>
      </c>
      <c r="B4077">
        <v>1</v>
      </c>
      <c r="C4077" t="s">
        <v>78</v>
      </c>
      <c r="D4077" t="s">
        <v>83</v>
      </c>
      <c r="E4077" t="s">
        <v>15672</v>
      </c>
      <c r="F4077" t="s">
        <v>231</v>
      </c>
      <c r="G4077" t="s">
        <v>71</v>
      </c>
      <c r="H4077" t="s">
        <v>136</v>
      </c>
      <c r="I4077" t="s">
        <v>22</v>
      </c>
      <c r="J4077" t="s">
        <v>131</v>
      </c>
      <c r="K4077" t="s">
        <v>15673</v>
      </c>
      <c r="L4077" t="s">
        <v>15674</v>
      </c>
      <c r="M4077">
        <v>1.5394444439999999</v>
      </c>
      <c r="N4077">
        <v>0</v>
      </c>
      <c r="O4077">
        <v>9</v>
      </c>
      <c r="P4077">
        <v>0</v>
      </c>
      <c r="Q4077">
        <v>0</v>
      </c>
      <c r="R4077">
        <v>0</v>
      </c>
      <c r="S4077">
        <v>13.855</v>
      </c>
      <c r="T4077">
        <v>0</v>
      </c>
      <c r="U4077">
        <v>0</v>
      </c>
    </row>
    <row r="4078" spans="1:21" x14ac:dyDescent="0.25">
      <c r="A4078" t="s">
        <v>15675</v>
      </c>
      <c r="B4078">
        <v>1</v>
      </c>
      <c r="C4078" t="s">
        <v>78</v>
      </c>
      <c r="D4078" t="s">
        <v>99</v>
      </c>
      <c r="E4078" t="s">
        <v>15676</v>
      </c>
      <c r="F4078" t="s">
        <v>231</v>
      </c>
      <c r="G4078" t="s">
        <v>71</v>
      </c>
      <c r="H4078" t="s">
        <v>136</v>
      </c>
      <c r="I4078" t="s">
        <v>22</v>
      </c>
      <c r="J4078" t="s">
        <v>131</v>
      </c>
      <c r="K4078" t="s">
        <v>15677</v>
      </c>
      <c r="L4078" t="s">
        <v>15678</v>
      </c>
      <c r="M4078">
        <v>3.7233333329999998</v>
      </c>
      <c r="N4078">
        <v>0</v>
      </c>
      <c r="O4078">
        <v>255</v>
      </c>
      <c r="P4078">
        <v>0</v>
      </c>
      <c r="Q4078">
        <v>0</v>
      </c>
      <c r="R4078">
        <v>0</v>
      </c>
      <c r="S4078">
        <v>949.45</v>
      </c>
      <c r="T4078">
        <v>0</v>
      </c>
      <c r="U4078">
        <v>0</v>
      </c>
    </row>
    <row r="4079" spans="1:21" x14ac:dyDescent="0.25">
      <c r="A4079" t="s">
        <v>15679</v>
      </c>
      <c r="B4079">
        <v>1</v>
      </c>
      <c r="C4079" t="s">
        <v>79</v>
      </c>
      <c r="D4079" t="s">
        <v>118</v>
      </c>
      <c r="E4079" t="s">
        <v>15680</v>
      </c>
      <c r="F4079" t="s">
        <v>247</v>
      </c>
      <c r="G4079" t="s">
        <v>71</v>
      </c>
      <c r="H4079" t="s">
        <v>136</v>
      </c>
      <c r="I4079" t="s">
        <v>22</v>
      </c>
      <c r="J4079" t="s">
        <v>221</v>
      </c>
      <c r="K4079" t="s">
        <v>15681</v>
      </c>
      <c r="L4079" t="s">
        <v>15682</v>
      </c>
      <c r="M4079">
        <v>6.5583333330000002</v>
      </c>
      <c r="N4079">
        <v>0</v>
      </c>
      <c r="O4079">
        <v>105</v>
      </c>
      <c r="P4079">
        <v>0</v>
      </c>
      <c r="Q4079">
        <v>0</v>
      </c>
      <c r="R4079">
        <v>0</v>
      </c>
      <c r="S4079">
        <v>688.625</v>
      </c>
      <c r="T4079">
        <v>0</v>
      </c>
      <c r="U4079">
        <v>0</v>
      </c>
    </row>
    <row r="4080" spans="1:21" x14ac:dyDescent="0.25">
      <c r="A4080" t="s">
        <v>15683</v>
      </c>
      <c r="B4080">
        <v>1</v>
      </c>
      <c r="C4080" t="s">
        <v>79</v>
      </c>
      <c r="D4080" t="s">
        <v>118</v>
      </c>
      <c r="E4080" t="s">
        <v>15684</v>
      </c>
      <c r="F4080" t="s">
        <v>166</v>
      </c>
      <c r="G4080" t="s">
        <v>72</v>
      </c>
      <c r="H4080" t="s">
        <v>136</v>
      </c>
      <c r="I4080" t="s">
        <v>22</v>
      </c>
      <c r="J4080" t="s">
        <v>131</v>
      </c>
      <c r="K4080" t="s">
        <v>15685</v>
      </c>
      <c r="L4080" t="s">
        <v>15686</v>
      </c>
      <c r="M4080">
        <v>0.50306833299999998</v>
      </c>
      <c r="N4080">
        <v>0</v>
      </c>
      <c r="O4080">
        <v>805</v>
      </c>
      <c r="P4080">
        <v>0</v>
      </c>
      <c r="Q4080">
        <v>0</v>
      </c>
      <c r="R4080">
        <v>0</v>
      </c>
      <c r="S4080">
        <v>404.97000800000001</v>
      </c>
      <c r="T4080">
        <v>0</v>
      </c>
      <c r="U4080">
        <v>0</v>
      </c>
    </row>
    <row r="4081" spans="1:21" x14ac:dyDescent="0.25">
      <c r="A4081" t="s">
        <v>15687</v>
      </c>
      <c r="B4081">
        <v>1</v>
      </c>
      <c r="C4081" t="s">
        <v>79</v>
      </c>
      <c r="D4081" t="s">
        <v>112</v>
      </c>
      <c r="E4081" t="s">
        <v>15599</v>
      </c>
      <c r="F4081" t="s">
        <v>934</v>
      </c>
      <c r="G4081" t="s">
        <v>71</v>
      </c>
      <c r="H4081" t="s">
        <v>136</v>
      </c>
      <c r="I4081" t="s">
        <v>22</v>
      </c>
      <c r="J4081" t="s">
        <v>131</v>
      </c>
      <c r="K4081" t="s">
        <v>15688</v>
      </c>
      <c r="L4081" t="s">
        <v>15689</v>
      </c>
      <c r="M4081">
        <v>0.587777777</v>
      </c>
      <c r="N4081">
        <v>0</v>
      </c>
      <c r="O4081">
        <v>6</v>
      </c>
      <c r="P4081">
        <v>0</v>
      </c>
      <c r="Q4081">
        <v>0</v>
      </c>
      <c r="R4081">
        <v>0</v>
      </c>
      <c r="S4081">
        <v>3.5266670000000002</v>
      </c>
      <c r="T4081">
        <v>0</v>
      </c>
      <c r="U4081">
        <v>0</v>
      </c>
    </row>
    <row r="4082" spans="1:21" x14ac:dyDescent="0.25">
      <c r="A4082" t="s">
        <v>15690</v>
      </c>
      <c r="B4082">
        <v>1</v>
      </c>
      <c r="C4082" t="s">
        <v>78</v>
      </c>
      <c r="D4082" t="s">
        <v>125</v>
      </c>
      <c r="E4082" t="s">
        <v>15691</v>
      </c>
      <c r="F4082" t="s">
        <v>231</v>
      </c>
      <c r="G4082" t="s">
        <v>71</v>
      </c>
      <c r="H4082" t="s">
        <v>136</v>
      </c>
      <c r="I4082" t="s">
        <v>22</v>
      </c>
      <c r="J4082" t="s">
        <v>131</v>
      </c>
      <c r="K4082" t="s">
        <v>15692</v>
      </c>
      <c r="L4082" t="s">
        <v>15693</v>
      </c>
      <c r="M4082">
        <v>11.718611111</v>
      </c>
      <c r="N4082">
        <v>0</v>
      </c>
      <c r="O4082">
        <v>2</v>
      </c>
      <c r="P4082">
        <v>0</v>
      </c>
      <c r="Q4082">
        <v>0</v>
      </c>
      <c r="R4082">
        <v>0</v>
      </c>
      <c r="S4082">
        <v>23.437221999999998</v>
      </c>
      <c r="T4082">
        <v>0</v>
      </c>
      <c r="U4082">
        <v>0</v>
      </c>
    </row>
    <row r="4083" spans="1:21" x14ac:dyDescent="0.25">
      <c r="A4083" t="s">
        <v>15694</v>
      </c>
      <c r="B4083">
        <v>1</v>
      </c>
      <c r="C4083" t="s">
        <v>78</v>
      </c>
      <c r="D4083" t="s">
        <v>84</v>
      </c>
      <c r="E4083" t="s">
        <v>15695</v>
      </c>
      <c r="F4083" t="s">
        <v>231</v>
      </c>
      <c r="G4083" t="s">
        <v>71</v>
      </c>
      <c r="H4083" t="s">
        <v>136</v>
      </c>
      <c r="I4083" t="s">
        <v>22</v>
      </c>
      <c r="J4083" t="s">
        <v>131</v>
      </c>
      <c r="K4083" t="s">
        <v>15696</v>
      </c>
      <c r="L4083" t="s">
        <v>15697</v>
      </c>
      <c r="M4083">
        <v>2.769722222</v>
      </c>
      <c r="N4083">
        <v>0</v>
      </c>
      <c r="O4083">
        <v>1</v>
      </c>
      <c r="P4083">
        <v>0</v>
      </c>
      <c r="Q4083">
        <v>0</v>
      </c>
      <c r="R4083">
        <v>0</v>
      </c>
      <c r="S4083">
        <v>2.7697219999999998</v>
      </c>
      <c r="T4083">
        <v>0</v>
      </c>
      <c r="U4083">
        <v>0</v>
      </c>
    </row>
    <row r="4084" spans="1:21" x14ac:dyDescent="0.25">
      <c r="A4084" t="s">
        <v>15698</v>
      </c>
      <c r="B4084">
        <v>1</v>
      </c>
      <c r="C4084" t="s">
        <v>79</v>
      </c>
      <c r="D4084" t="s">
        <v>120</v>
      </c>
      <c r="E4084" t="s">
        <v>15699</v>
      </c>
      <c r="F4084" t="s">
        <v>166</v>
      </c>
      <c r="G4084" t="s">
        <v>72</v>
      </c>
      <c r="H4084" t="s">
        <v>136</v>
      </c>
      <c r="I4084" t="s">
        <v>22</v>
      </c>
      <c r="J4084" t="s">
        <v>131</v>
      </c>
      <c r="K4084" t="s">
        <v>15700</v>
      </c>
      <c r="L4084" t="s">
        <v>15701</v>
      </c>
      <c r="M4084">
        <v>0.376111111</v>
      </c>
      <c r="N4084">
        <v>13</v>
      </c>
      <c r="O4084">
        <v>5470</v>
      </c>
      <c r="P4084">
        <v>217</v>
      </c>
      <c r="Q4084">
        <v>1225</v>
      </c>
      <c r="R4084">
        <v>4.8894440000000001</v>
      </c>
      <c r="S4084">
        <v>2057.327777</v>
      </c>
      <c r="T4084">
        <v>81.616111000000004</v>
      </c>
      <c r="U4084">
        <v>460.73611099999999</v>
      </c>
    </row>
    <row r="4085" spans="1:21" x14ac:dyDescent="0.25">
      <c r="A4085" t="s">
        <v>15702</v>
      </c>
      <c r="B4085">
        <v>1</v>
      </c>
      <c r="C4085" t="s">
        <v>79</v>
      </c>
      <c r="D4085" t="s">
        <v>120</v>
      </c>
      <c r="E4085" t="s">
        <v>15703</v>
      </c>
      <c r="F4085" t="s">
        <v>202</v>
      </c>
      <c r="G4085" t="s">
        <v>72</v>
      </c>
      <c r="H4085" t="s">
        <v>136</v>
      </c>
      <c r="I4085" t="s">
        <v>22</v>
      </c>
      <c r="J4085" t="s">
        <v>131</v>
      </c>
      <c r="K4085" t="s">
        <v>15704</v>
      </c>
      <c r="L4085" t="s">
        <v>15705</v>
      </c>
      <c r="M4085">
        <v>2.483055555</v>
      </c>
      <c r="N4085">
        <v>0</v>
      </c>
      <c r="O4085">
        <v>0</v>
      </c>
      <c r="P4085">
        <v>1</v>
      </c>
      <c r="Q4085">
        <v>0</v>
      </c>
      <c r="R4085">
        <v>0</v>
      </c>
      <c r="S4085">
        <v>0</v>
      </c>
      <c r="T4085">
        <v>2.4830559999999999</v>
      </c>
      <c r="U4085">
        <v>0</v>
      </c>
    </row>
    <row r="4086" spans="1:21" x14ac:dyDescent="0.25">
      <c r="A4086" t="s">
        <v>15706</v>
      </c>
      <c r="B4086">
        <v>1</v>
      </c>
      <c r="C4086" t="s">
        <v>78</v>
      </c>
      <c r="D4086" t="s">
        <v>98</v>
      </c>
      <c r="E4086" t="s">
        <v>15707</v>
      </c>
      <c r="F4086" t="s">
        <v>934</v>
      </c>
      <c r="G4086" t="s">
        <v>71</v>
      </c>
      <c r="H4086" t="s">
        <v>136</v>
      </c>
      <c r="I4086" t="s">
        <v>22</v>
      </c>
      <c r="J4086" t="s">
        <v>131</v>
      </c>
      <c r="K4086" t="s">
        <v>15708</v>
      </c>
      <c r="L4086" t="s">
        <v>15709</v>
      </c>
      <c r="M4086">
        <v>1.6402777770000001</v>
      </c>
      <c r="N4086">
        <v>0</v>
      </c>
      <c r="O4086">
        <v>1</v>
      </c>
      <c r="P4086">
        <v>0</v>
      </c>
      <c r="Q4086">
        <v>0</v>
      </c>
      <c r="R4086">
        <v>0</v>
      </c>
      <c r="S4086">
        <v>1.6402779999999999</v>
      </c>
      <c r="T4086">
        <v>0</v>
      </c>
      <c r="U4086">
        <v>0</v>
      </c>
    </row>
    <row r="4087" spans="1:21" x14ac:dyDescent="0.25">
      <c r="A4087" t="s">
        <v>15710</v>
      </c>
      <c r="B4087">
        <v>1</v>
      </c>
      <c r="C4087" t="s">
        <v>79</v>
      </c>
      <c r="D4087" t="s">
        <v>120</v>
      </c>
      <c r="E4087" t="s">
        <v>15711</v>
      </c>
      <c r="F4087" t="s">
        <v>231</v>
      </c>
      <c r="G4087" t="s">
        <v>71</v>
      </c>
      <c r="H4087" t="s">
        <v>136</v>
      </c>
      <c r="I4087" t="s">
        <v>22</v>
      </c>
      <c r="J4087" t="s">
        <v>131</v>
      </c>
      <c r="K4087" t="s">
        <v>15712</v>
      </c>
      <c r="L4087" t="s">
        <v>15713</v>
      </c>
      <c r="M4087">
        <v>0.81</v>
      </c>
      <c r="N4087">
        <v>0</v>
      </c>
      <c r="O4087">
        <v>1</v>
      </c>
      <c r="P4087">
        <v>0</v>
      </c>
      <c r="Q4087">
        <v>0</v>
      </c>
      <c r="R4087">
        <v>0</v>
      </c>
      <c r="S4087">
        <v>0.81</v>
      </c>
      <c r="T4087">
        <v>0</v>
      </c>
      <c r="U4087">
        <v>0</v>
      </c>
    </row>
    <row r="4088" spans="1:21" x14ac:dyDescent="0.25">
      <c r="A4088" t="s">
        <v>15714</v>
      </c>
      <c r="B4088">
        <v>1</v>
      </c>
      <c r="C4088" t="s">
        <v>79</v>
      </c>
      <c r="D4088" t="s">
        <v>120</v>
      </c>
      <c r="E4088" t="s">
        <v>15711</v>
      </c>
      <c r="F4088" t="s">
        <v>231</v>
      </c>
      <c r="G4088" t="s">
        <v>71</v>
      </c>
      <c r="H4088" t="s">
        <v>136</v>
      </c>
      <c r="I4088" t="s">
        <v>22</v>
      </c>
      <c r="J4088" t="s">
        <v>131</v>
      </c>
      <c r="K4088" t="s">
        <v>15715</v>
      </c>
      <c r="L4088" t="s">
        <v>15716</v>
      </c>
      <c r="M4088">
        <v>0.70888888800000005</v>
      </c>
      <c r="N4088">
        <v>0</v>
      </c>
      <c r="O4088">
        <v>1</v>
      </c>
      <c r="P4088">
        <v>0</v>
      </c>
      <c r="Q4088">
        <v>0</v>
      </c>
      <c r="R4088">
        <v>0</v>
      </c>
      <c r="S4088">
        <v>0.70888899999999999</v>
      </c>
      <c r="T4088">
        <v>0</v>
      </c>
      <c r="U4088">
        <v>0</v>
      </c>
    </row>
    <row r="4089" spans="1:21" x14ac:dyDescent="0.25">
      <c r="A4089" t="s">
        <v>15717</v>
      </c>
      <c r="B4089">
        <v>1</v>
      </c>
      <c r="C4089" t="s">
        <v>78</v>
      </c>
      <c r="D4089" t="s">
        <v>88</v>
      </c>
      <c r="E4089" t="s">
        <v>15718</v>
      </c>
      <c r="F4089" t="s">
        <v>231</v>
      </c>
      <c r="G4089" t="s">
        <v>71</v>
      </c>
      <c r="H4089" t="s">
        <v>136</v>
      </c>
      <c r="I4089" t="s">
        <v>22</v>
      </c>
      <c r="J4089" t="s">
        <v>131</v>
      </c>
      <c r="K4089" t="s">
        <v>15719</v>
      </c>
      <c r="L4089" t="s">
        <v>15720</v>
      </c>
      <c r="M4089">
        <v>3.486388888</v>
      </c>
      <c r="N4089">
        <v>0</v>
      </c>
      <c r="O4089">
        <v>9</v>
      </c>
      <c r="P4089">
        <v>0</v>
      </c>
      <c r="Q4089">
        <v>0</v>
      </c>
      <c r="R4089">
        <v>0</v>
      </c>
      <c r="S4089">
        <v>31.377500000000001</v>
      </c>
      <c r="T4089">
        <v>0</v>
      </c>
      <c r="U4089">
        <v>0</v>
      </c>
    </row>
    <row r="4090" spans="1:21" x14ac:dyDescent="0.25">
      <c r="A4090" t="s">
        <v>15721</v>
      </c>
      <c r="B4090">
        <v>1</v>
      </c>
      <c r="C4090" t="s">
        <v>79</v>
      </c>
      <c r="D4090" t="s">
        <v>120</v>
      </c>
      <c r="E4090" t="s">
        <v>15722</v>
      </c>
      <c r="F4090" t="s">
        <v>313</v>
      </c>
      <c r="G4090" t="s">
        <v>71</v>
      </c>
      <c r="H4090" t="s">
        <v>136</v>
      </c>
      <c r="I4090" t="s">
        <v>22</v>
      </c>
      <c r="J4090" t="s">
        <v>131</v>
      </c>
      <c r="K4090" t="s">
        <v>15723</v>
      </c>
      <c r="L4090" t="s">
        <v>15724</v>
      </c>
      <c r="M4090">
        <v>0.57083333300000005</v>
      </c>
      <c r="N4090">
        <v>0</v>
      </c>
      <c r="O4090">
        <v>32</v>
      </c>
      <c r="P4090">
        <v>0</v>
      </c>
      <c r="Q4090">
        <v>3</v>
      </c>
      <c r="R4090">
        <v>0</v>
      </c>
      <c r="S4090">
        <v>18.266667000000002</v>
      </c>
      <c r="T4090">
        <v>0</v>
      </c>
      <c r="U4090">
        <v>1.7124999999999999</v>
      </c>
    </row>
    <row r="4091" spans="1:21" x14ac:dyDescent="0.25">
      <c r="A4091" t="s">
        <v>15725</v>
      </c>
      <c r="B4091">
        <v>1</v>
      </c>
      <c r="C4091" t="s">
        <v>78</v>
      </c>
      <c r="D4091" t="s">
        <v>96</v>
      </c>
      <c r="E4091" t="s">
        <v>15726</v>
      </c>
      <c r="F4091" t="s">
        <v>1227</v>
      </c>
      <c r="G4091" t="s">
        <v>72</v>
      </c>
      <c r="H4091" t="s">
        <v>136</v>
      </c>
      <c r="I4091" t="s">
        <v>22</v>
      </c>
      <c r="J4091" t="s">
        <v>131</v>
      </c>
      <c r="K4091" t="s">
        <v>15727</v>
      </c>
      <c r="L4091" t="s">
        <v>10502</v>
      </c>
      <c r="M4091">
        <v>7.4144444439999999</v>
      </c>
      <c r="N4091">
        <v>0</v>
      </c>
      <c r="O4091">
        <v>49</v>
      </c>
      <c r="P4091">
        <v>13</v>
      </c>
      <c r="Q4091">
        <v>59</v>
      </c>
      <c r="R4091">
        <v>0</v>
      </c>
      <c r="S4091">
        <v>363.30777799999998</v>
      </c>
      <c r="T4091">
        <v>96.387777999999997</v>
      </c>
      <c r="U4091">
        <v>437.45222200000001</v>
      </c>
    </row>
    <row r="4092" spans="1:21" x14ac:dyDescent="0.25">
      <c r="A4092" t="s">
        <v>15728</v>
      </c>
      <c r="B4092">
        <v>1</v>
      </c>
      <c r="C4092" t="s">
        <v>78</v>
      </c>
      <c r="D4092" t="s">
        <v>96</v>
      </c>
      <c r="E4092" t="s">
        <v>15729</v>
      </c>
      <c r="F4092" t="s">
        <v>166</v>
      </c>
      <c r="G4092" t="s">
        <v>72</v>
      </c>
      <c r="H4092" t="s">
        <v>136</v>
      </c>
      <c r="I4092" t="s">
        <v>22</v>
      </c>
      <c r="J4092" t="s">
        <v>131</v>
      </c>
      <c r="K4092" t="s">
        <v>15730</v>
      </c>
      <c r="L4092" t="s">
        <v>15731</v>
      </c>
      <c r="M4092">
        <v>0.34204166600000002</v>
      </c>
      <c r="N4092">
        <v>0</v>
      </c>
      <c r="O4092">
        <v>1527</v>
      </c>
      <c r="P4092">
        <v>39</v>
      </c>
      <c r="Q4092">
        <v>184</v>
      </c>
      <c r="R4092">
        <v>0</v>
      </c>
      <c r="S4092">
        <v>522.29762400000004</v>
      </c>
      <c r="T4092">
        <v>13.339625</v>
      </c>
      <c r="U4092">
        <v>62.935667000000002</v>
      </c>
    </row>
    <row r="4093" spans="1:21" x14ac:dyDescent="0.25">
      <c r="A4093" t="s">
        <v>15732</v>
      </c>
      <c r="B4093">
        <v>1</v>
      </c>
      <c r="C4093" t="s">
        <v>78</v>
      </c>
      <c r="D4093" t="s">
        <v>96</v>
      </c>
      <c r="E4093" t="s">
        <v>15733</v>
      </c>
      <c r="F4093" t="s">
        <v>166</v>
      </c>
      <c r="G4093" t="s">
        <v>72</v>
      </c>
      <c r="H4093" t="s">
        <v>136</v>
      </c>
      <c r="I4093" t="s">
        <v>22</v>
      </c>
      <c r="J4093" t="s">
        <v>131</v>
      </c>
      <c r="K4093" t="s">
        <v>15734</v>
      </c>
      <c r="L4093" t="s">
        <v>15735</v>
      </c>
      <c r="M4093">
        <v>2.0180555550000001</v>
      </c>
      <c r="N4093">
        <v>1</v>
      </c>
      <c r="O4093">
        <v>301</v>
      </c>
      <c r="P4093">
        <v>10</v>
      </c>
      <c r="Q4093">
        <v>16</v>
      </c>
      <c r="R4093">
        <v>2.0180560000000001</v>
      </c>
      <c r="S4093">
        <v>607.43472199999997</v>
      </c>
      <c r="T4093">
        <v>20.180555999999999</v>
      </c>
      <c r="U4093">
        <v>32.288888999999998</v>
      </c>
    </row>
    <row r="4094" spans="1:21" x14ac:dyDescent="0.25">
      <c r="A4094" t="s">
        <v>15736</v>
      </c>
      <c r="B4094">
        <v>1</v>
      </c>
      <c r="C4094" t="s">
        <v>79</v>
      </c>
      <c r="D4094" t="s">
        <v>108</v>
      </c>
      <c r="E4094" t="s">
        <v>15737</v>
      </c>
      <c r="F4094" t="s">
        <v>231</v>
      </c>
      <c r="G4094" t="s">
        <v>71</v>
      </c>
      <c r="H4094" t="s">
        <v>136</v>
      </c>
      <c r="I4094" t="s">
        <v>22</v>
      </c>
      <c r="J4094" t="s">
        <v>131</v>
      </c>
      <c r="K4094" t="s">
        <v>15738</v>
      </c>
      <c r="L4094" t="s">
        <v>15739</v>
      </c>
      <c r="M4094">
        <v>35.183333333</v>
      </c>
      <c r="N4094">
        <v>0</v>
      </c>
      <c r="O4094">
        <v>4</v>
      </c>
      <c r="P4094">
        <v>0</v>
      </c>
      <c r="Q4094">
        <v>0</v>
      </c>
      <c r="R4094">
        <v>0</v>
      </c>
      <c r="S4094">
        <v>140.73333299999999</v>
      </c>
      <c r="T4094">
        <v>0</v>
      </c>
      <c r="U4094">
        <v>0</v>
      </c>
    </row>
    <row r="4095" spans="1:21" x14ac:dyDescent="0.25">
      <c r="A4095" t="s">
        <v>15740</v>
      </c>
      <c r="B4095">
        <v>1</v>
      </c>
      <c r="C4095" t="s">
        <v>78</v>
      </c>
      <c r="D4095" t="s">
        <v>86</v>
      </c>
      <c r="E4095" t="s">
        <v>15741</v>
      </c>
      <c r="F4095" t="s">
        <v>362</v>
      </c>
      <c r="G4095" t="s">
        <v>71</v>
      </c>
      <c r="H4095" t="s">
        <v>136</v>
      </c>
      <c r="I4095" t="s">
        <v>22</v>
      </c>
      <c r="J4095" t="s">
        <v>131</v>
      </c>
      <c r="K4095" t="s">
        <v>15742</v>
      </c>
      <c r="L4095" t="s">
        <v>15743</v>
      </c>
      <c r="M4095">
        <v>1.7561111110000001</v>
      </c>
      <c r="N4095">
        <v>0</v>
      </c>
      <c r="O4095">
        <v>94</v>
      </c>
      <c r="P4095">
        <v>0</v>
      </c>
      <c r="Q4095">
        <v>0</v>
      </c>
      <c r="R4095">
        <v>0</v>
      </c>
      <c r="S4095">
        <v>165.074444</v>
      </c>
      <c r="T4095">
        <v>0</v>
      </c>
      <c r="U4095">
        <v>0</v>
      </c>
    </row>
    <row r="4096" spans="1:21" x14ac:dyDescent="0.25">
      <c r="A4096" t="s">
        <v>15744</v>
      </c>
      <c r="B4096">
        <v>1</v>
      </c>
      <c r="C4096" t="s">
        <v>78</v>
      </c>
      <c r="D4096" t="s">
        <v>81</v>
      </c>
      <c r="E4096" t="s">
        <v>15745</v>
      </c>
      <c r="F4096" t="s">
        <v>847</v>
      </c>
      <c r="G4096" t="s">
        <v>71</v>
      </c>
      <c r="H4096" t="s">
        <v>136</v>
      </c>
      <c r="I4096" t="s">
        <v>22</v>
      </c>
      <c r="J4096" t="s">
        <v>131</v>
      </c>
      <c r="K4096" t="s">
        <v>15746</v>
      </c>
      <c r="L4096" t="s">
        <v>15747</v>
      </c>
      <c r="M4096">
        <v>4.4066666659999996</v>
      </c>
      <c r="N4096">
        <v>0</v>
      </c>
      <c r="O4096">
        <v>3</v>
      </c>
      <c r="P4096">
        <v>0</v>
      </c>
      <c r="Q4096">
        <v>0</v>
      </c>
      <c r="R4096">
        <v>0</v>
      </c>
      <c r="S4096">
        <v>13.22</v>
      </c>
      <c r="T4096">
        <v>0</v>
      </c>
      <c r="U4096">
        <v>0</v>
      </c>
    </row>
    <row r="4097" spans="1:21" x14ac:dyDescent="0.25">
      <c r="A4097" t="s">
        <v>15748</v>
      </c>
      <c r="B4097">
        <v>1</v>
      </c>
      <c r="C4097" t="s">
        <v>78</v>
      </c>
      <c r="D4097" t="s">
        <v>87</v>
      </c>
      <c r="E4097" t="s">
        <v>2129</v>
      </c>
      <c r="F4097" t="s">
        <v>747</v>
      </c>
      <c r="G4097" t="s">
        <v>72</v>
      </c>
      <c r="H4097" t="s">
        <v>136</v>
      </c>
      <c r="I4097" t="s">
        <v>22</v>
      </c>
      <c r="J4097" t="s">
        <v>131</v>
      </c>
      <c r="K4097" t="s">
        <v>15749</v>
      </c>
      <c r="L4097" t="s">
        <v>15750</v>
      </c>
      <c r="M4097">
        <v>0.43622777699999998</v>
      </c>
      <c r="N4097">
        <v>1</v>
      </c>
      <c r="O4097">
        <v>375</v>
      </c>
      <c r="P4097">
        <v>2</v>
      </c>
      <c r="Q4097">
        <v>65</v>
      </c>
      <c r="R4097">
        <v>0.436228</v>
      </c>
      <c r="S4097">
        <v>163.58541600000001</v>
      </c>
      <c r="T4097">
        <v>0.87245600000000001</v>
      </c>
      <c r="U4097">
        <v>28.354806</v>
      </c>
    </row>
    <row r="4098" spans="1:21" x14ac:dyDescent="0.25">
      <c r="A4098" t="s">
        <v>15751</v>
      </c>
      <c r="B4098">
        <v>1</v>
      </c>
      <c r="C4098" t="s">
        <v>78</v>
      </c>
      <c r="D4098" t="s">
        <v>85</v>
      </c>
      <c r="E4098" t="s">
        <v>15752</v>
      </c>
      <c r="F4098" t="s">
        <v>934</v>
      </c>
      <c r="G4098" t="s">
        <v>71</v>
      </c>
      <c r="H4098" t="s">
        <v>136</v>
      </c>
      <c r="I4098" t="s">
        <v>22</v>
      </c>
      <c r="J4098" t="s">
        <v>131</v>
      </c>
      <c r="K4098" t="s">
        <v>15753</v>
      </c>
      <c r="L4098" t="s">
        <v>15754</v>
      </c>
      <c r="M4098">
        <v>1.3344444440000001</v>
      </c>
      <c r="N4098">
        <v>0</v>
      </c>
      <c r="O4098">
        <v>11</v>
      </c>
      <c r="P4098">
        <v>0</v>
      </c>
      <c r="Q4098">
        <v>0</v>
      </c>
      <c r="R4098">
        <v>0</v>
      </c>
      <c r="S4098">
        <v>14.678889</v>
      </c>
      <c r="T4098">
        <v>0</v>
      </c>
      <c r="U4098">
        <v>0</v>
      </c>
    </row>
    <row r="4099" spans="1:21" x14ac:dyDescent="0.25">
      <c r="A4099" t="s">
        <v>15755</v>
      </c>
      <c r="B4099">
        <v>1</v>
      </c>
      <c r="C4099" t="s">
        <v>79</v>
      </c>
      <c r="D4099" t="s">
        <v>116</v>
      </c>
      <c r="E4099" t="s">
        <v>15756</v>
      </c>
      <c r="F4099" t="s">
        <v>166</v>
      </c>
      <c r="G4099" t="s">
        <v>72</v>
      </c>
      <c r="H4099" t="s">
        <v>136</v>
      </c>
      <c r="I4099" t="s">
        <v>22</v>
      </c>
      <c r="J4099" t="s">
        <v>131</v>
      </c>
      <c r="K4099" t="s">
        <v>15757</v>
      </c>
      <c r="L4099" t="s">
        <v>15758</v>
      </c>
      <c r="M4099">
        <v>0.177097222</v>
      </c>
      <c r="N4099">
        <v>1</v>
      </c>
      <c r="O4099">
        <v>935</v>
      </c>
      <c r="P4099">
        <v>118</v>
      </c>
      <c r="Q4099">
        <v>1894</v>
      </c>
      <c r="R4099">
        <v>0.177097</v>
      </c>
      <c r="S4099">
        <v>165.585903</v>
      </c>
      <c r="T4099">
        <v>20.897472</v>
      </c>
      <c r="U4099">
        <v>335.42213800000002</v>
      </c>
    </row>
    <row r="4100" spans="1:21" x14ac:dyDescent="0.25">
      <c r="A4100" t="s">
        <v>15759</v>
      </c>
      <c r="B4100">
        <v>1</v>
      </c>
      <c r="C4100" t="s">
        <v>79</v>
      </c>
      <c r="D4100" t="s">
        <v>116</v>
      </c>
      <c r="E4100" t="s">
        <v>15760</v>
      </c>
      <c r="F4100" t="s">
        <v>362</v>
      </c>
      <c r="G4100" t="s">
        <v>71</v>
      </c>
      <c r="H4100" t="s">
        <v>136</v>
      </c>
      <c r="I4100" t="s">
        <v>22</v>
      </c>
      <c r="J4100" t="s">
        <v>131</v>
      </c>
      <c r="K4100" t="s">
        <v>15761</v>
      </c>
      <c r="L4100" t="s">
        <v>15762</v>
      </c>
      <c r="M4100">
        <v>0.28666666600000001</v>
      </c>
      <c r="N4100">
        <v>0</v>
      </c>
      <c r="O4100">
        <v>393</v>
      </c>
      <c r="P4100">
        <v>0</v>
      </c>
      <c r="Q4100">
        <v>0</v>
      </c>
      <c r="R4100">
        <v>0</v>
      </c>
      <c r="S4100">
        <v>112.66</v>
      </c>
      <c r="T4100">
        <v>0</v>
      </c>
      <c r="U4100">
        <v>0</v>
      </c>
    </row>
    <row r="4101" spans="1:21" x14ac:dyDescent="0.25">
      <c r="A4101" t="s">
        <v>15763</v>
      </c>
      <c r="B4101">
        <v>1</v>
      </c>
      <c r="C4101" t="s">
        <v>78</v>
      </c>
      <c r="D4101" t="s">
        <v>85</v>
      </c>
      <c r="E4101" t="s">
        <v>15764</v>
      </c>
      <c r="F4101" t="s">
        <v>934</v>
      </c>
      <c r="G4101" t="s">
        <v>71</v>
      </c>
      <c r="H4101" t="s">
        <v>136</v>
      </c>
      <c r="I4101" t="s">
        <v>22</v>
      </c>
      <c r="J4101" t="s">
        <v>131</v>
      </c>
      <c r="K4101" t="s">
        <v>15765</v>
      </c>
      <c r="L4101" t="s">
        <v>15766</v>
      </c>
      <c r="M4101">
        <v>1.227777777</v>
      </c>
      <c r="N4101">
        <v>0</v>
      </c>
      <c r="O4101">
        <v>11</v>
      </c>
      <c r="P4101">
        <v>0</v>
      </c>
      <c r="Q4101">
        <v>0</v>
      </c>
      <c r="R4101">
        <v>0</v>
      </c>
      <c r="S4101">
        <v>13.505556</v>
      </c>
      <c r="T4101">
        <v>0</v>
      </c>
      <c r="U4101">
        <v>0</v>
      </c>
    </row>
    <row r="4102" spans="1:21" x14ac:dyDescent="0.25">
      <c r="A4102" t="s">
        <v>15767</v>
      </c>
      <c r="B4102">
        <v>1</v>
      </c>
      <c r="C4102" t="s">
        <v>79</v>
      </c>
      <c r="D4102" t="s">
        <v>119</v>
      </c>
      <c r="E4102" t="s">
        <v>15768</v>
      </c>
      <c r="F4102" t="s">
        <v>416</v>
      </c>
      <c r="G4102" t="s">
        <v>71</v>
      </c>
      <c r="H4102" t="s">
        <v>136</v>
      </c>
      <c r="I4102" t="s">
        <v>22</v>
      </c>
      <c r="J4102" t="s">
        <v>131</v>
      </c>
      <c r="K4102" t="s">
        <v>15769</v>
      </c>
      <c r="L4102" t="s">
        <v>15770</v>
      </c>
      <c r="M4102">
        <v>3.1694444439999998</v>
      </c>
      <c r="N4102">
        <v>0</v>
      </c>
      <c r="O4102">
        <v>13</v>
      </c>
      <c r="P4102">
        <v>0</v>
      </c>
      <c r="Q4102">
        <v>0</v>
      </c>
      <c r="R4102">
        <v>0</v>
      </c>
      <c r="S4102">
        <v>41.202778000000002</v>
      </c>
      <c r="T4102">
        <v>0</v>
      </c>
      <c r="U4102">
        <v>0</v>
      </c>
    </row>
    <row r="4103" spans="1:21" x14ac:dyDescent="0.25">
      <c r="A4103" t="s">
        <v>15771</v>
      </c>
      <c r="B4103">
        <v>1</v>
      </c>
      <c r="C4103" t="s">
        <v>78</v>
      </c>
      <c r="D4103" t="s">
        <v>98</v>
      </c>
      <c r="E4103" t="s">
        <v>15772</v>
      </c>
      <c r="F4103" t="s">
        <v>231</v>
      </c>
      <c r="G4103" t="s">
        <v>71</v>
      </c>
      <c r="H4103" t="s">
        <v>136</v>
      </c>
      <c r="I4103" t="s">
        <v>22</v>
      </c>
      <c r="J4103" t="s">
        <v>131</v>
      </c>
      <c r="K4103" t="s">
        <v>15773</v>
      </c>
      <c r="L4103" t="s">
        <v>15774</v>
      </c>
      <c r="M4103">
        <v>1.01</v>
      </c>
      <c r="N4103">
        <v>0</v>
      </c>
      <c r="O4103">
        <v>3</v>
      </c>
      <c r="P4103">
        <v>0</v>
      </c>
      <c r="Q4103">
        <v>0</v>
      </c>
      <c r="R4103">
        <v>0</v>
      </c>
      <c r="S4103">
        <v>3.03</v>
      </c>
      <c r="T4103">
        <v>0</v>
      </c>
      <c r="U4103">
        <v>0</v>
      </c>
    </row>
    <row r="4104" spans="1:21" x14ac:dyDescent="0.25">
      <c r="A4104" t="s">
        <v>15775</v>
      </c>
      <c r="B4104">
        <v>1</v>
      </c>
      <c r="C4104" t="s">
        <v>79</v>
      </c>
      <c r="D4104" t="s">
        <v>119</v>
      </c>
      <c r="E4104" t="s">
        <v>15776</v>
      </c>
      <c r="F4104" t="s">
        <v>166</v>
      </c>
      <c r="G4104" t="s">
        <v>72</v>
      </c>
      <c r="H4104" t="s">
        <v>136</v>
      </c>
      <c r="I4104" t="s">
        <v>22</v>
      </c>
      <c r="J4104" t="s">
        <v>131</v>
      </c>
      <c r="K4104" t="s">
        <v>15777</v>
      </c>
      <c r="L4104" t="s">
        <v>15778</v>
      </c>
      <c r="M4104">
        <v>1.1886111109999999</v>
      </c>
      <c r="N4104">
        <v>3</v>
      </c>
      <c r="O4104">
        <v>0</v>
      </c>
      <c r="P4104">
        <v>0</v>
      </c>
      <c r="Q4104">
        <v>0</v>
      </c>
      <c r="R4104">
        <v>3.565833</v>
      </c>
      <c r="S4104">
        <v>0</v>
      </c>
      <c r="T4104">
        <v>0</v>
      </c>
      <c r="U4104">
        <v>0</v>
      </c>
    </row>
    <row r="4105" spans="1:21" x14ac:dyDescent="0.25">
      <c r="A4105" t="s">
        <v>15779</v>
      </c>
      <c r="B4105">
        <v>1</v>
      </c>
      <c r="C4105" t="s">
        <v>79</v>
      </c>
      <c r="D4105" t="s">
        <v>119</v>
      </c>
      <c r="E4105" t="s">
        <v>15768</v>
      </c>
      <c r="F4105" t="s">
        <v>4196</v>
      </c>
      <c r="G4105" t="s">
        <v>71</v>
      </c>
      <c r="H4105" t="s">
        <v>136</v>
      </c>
      <c r="I4105" t="s">
        <v>22</v>
      </c>
      <c r="J4105" t="s">
        <v>131</v>
      </c>
      <c r="K4105" t="s">
        <v>15780</v>
      </c>
      <c r="L4105" t="s">
        <v>15781</v>
      </c>
      <c r="M4105">
        <v>7.1788888880000004</v>
      </c>
      <c r="N4105">
        <v>0</v>
      </c>
      <c r="O4105">
        <v>13</v>
      </c>
      <c r="P4105">
        <v>0</v>
      </c>
      <c r="Q4105">
        <v>0</v>
      </c>
      <c r="R4105">
        <v>0</v>
      </c>
      <c r="S4105">
        <v>93.325556000000006</v>
      </c>
      <c r="T4105">
        <v>0</v>
      </c>
      <c r="U4105">
        <v>0</v>
      </c>
    </row>
    <row r="4106" spans="1:21" x14ac:dyDescent="0.25">
      <c r="A4106" t="s">
        <v>15782</v>
      </c>
      <c r="B4106">
        <v>1</v>
      </c>
      <c r="C4106" t="s">
        <v>79</v>
      </c>
      <c r="D4106" t="s">
        <v>119</v>
      </c>
      <c r="E4106" t="s">
        <v>15783</v>
      </c>
      <c r="F4106" t="s">
        <v>226</v>
      </c>
      <c r="G4106" t="s">
        <v>72</v>
      </c>
      <c r="H4106" t="s">
        <v>136</v>
      </c>
      <c r="I4106" t="s">
        <v>22</v>
      </c>
      <c r="J4106" t="s">
        <v>131</v>
      </c>
      <c r="K4106" t="s">
        <v>15784</v>
      </c>
      <c r="L4106" t="s">
        <v>15785</v>
      </c>
      <c r="M4106">
        <v>2.051111111</v>
      </c>
      <c r="N4106">
        <v>0</v>
      </c>
      <c r="O4106">
        <v>105</v>
      </c>
      <c r="P4106">
        <v>0</v>
      </c>
      <c r="Q4106">
        <v>12</v>
      </c>
      <c r="R4106">
        <v>0</v>
      </c>
      <c r="S4106">
        <v>215.36666700000001</v>
      </c>
      <c r="T4106">
        <v>0</v>
      </c>
      <c r="U4106">
        <v>24.613333000000001</v>
      </c>
    </row>
    <row r="4107" spans="1:21" x14ac:dyDescent="0.25">
      <c r="A4107" t="s">
        <v>15786</v>
      </c>
      <c r="B4107">
        <v>1</v>
      </c>
      <c r="C4107" t="s">
        <v>79</v>
      </c>
      <c r="D4107" t="s">
        <v>119</v>
      </c>
      <c r="E4107" t="s">
        <v>15787</v>
      </c>
      <c r="F4107" t="s">
        <v>747</v>
      </c>
      <c r="G4107" t="s">
        <v>72</v>
      </c>
      <c r="H4107" t="s">
        <v>136</v>
      </c>
      <c r="I4107" t="s">
        <v>22</v>
      </c>
      <c r="J4107" t="s">
        <v>131</v>
      </c>
      <c r="K4107" t="s">
        <v>15788</v>
      </c>
      <c r="L4107" t="s">
        <v>15789</v>
      </c>
      <c r="M4107">
        <v>1.571388888</v>
      </c>
      <c r="N4107">
        <v>0</v>
      </c>
      <c r="O4107">
        <v>311</v>
      </c>
      <c r="P4107">
        <v>0</v>
      </c>
      <c r="Q4107">
        <v>53</v>
      </c>
      <c r="R4107">
        <v>0</v>
      </c>
      <c r="S4107">
        <v>488.70194400000003</v>
      </c>
      <c r="T4107">
        <v>0</v>
      </c>
      <c r="U4107">
        <v>83.283610999999993</v>
      </c>
    </row>
    <row r="4108" spans="1:21" x14ac:dyDescent="0.25">
      <c r="A4108" t="s">
        <v>15790</v>
      </c>
      <c r="B4108">
        <v>1</v>
      </c>
      <c r="C4108" t="s">
        <v>79</v>
      </c>
      <c r="D4108" t="s">
        <v>119</v>
      </c>
      <c r="E4108" t="s">
        <v>15791</v>
      </c>
      <c r="F4108" t="s">
        <v>166</v>
      </c>
      <c r="G4108" t="s">
        <v>72</v>
      </c>
      <c r="H4108" t="s">
        <v>136</v>
      </c>
      <c r="I4108" t="s">
        <v>22</v>
      </c>
      <c r="J4108" t="s">
        <v>131</v>
      </c>
      <c r="K4108" t="s">
        <v>15792</v>
      </c>
      <c r="L4108" t="s">
        <v>15793</v>
      </c>
      <c r="M4108">
        <v>0.51696388800000004</v>
      </c>
      <c r="N4108">
        <v>1</v>
      </c>
      <c r="O4108">
        <v>381</v>
      </c>
      <c r="P4108">
        <v>110</v>
      </c>
      <c r="Q4108">
        <v>49</v>
      </c>
      <c r="R4108">
        <v>0.51696399999999998</v>
      </c>
      <c r="S4108">
        <v>196.96324100000001</v>
      </c>
      <c r="T4108">
        <v>56.866028</v>
      </c>
      <c r="U4108">
        <v>25.331230999999999</v>
      </c>
    </row>
    <row r="4109" spans="1:21" x14ac:dyDescent="0.25">
      <c r="A4109" t="s">
        <v>15794</v>
      </c>
      <c r="B4109">
        <v>1</v>
      </c>
      <c r="C4109" t="s">
        <v>79</v>
      </c>
      <c r="D4109" t="s">
        <v>119</v>
      </c>
      <c r="E4109" t="s">
        <v>15795</v>
      </c>
      <c r="F4109" t="s">
        <v>166</v>
      </c>
      <c r="G4109" t="s">
        <v>72</v>
      </c>
      <c r="H4109" t="s">
        <v>136</v>
      </c>
      <c r="I4109" t="s">
        <v>22</v>
      </c>
      <c r="J4109" t="s">
        <v>131</v>
      </c>
      <c r="K4109" t="s">
        <v>15796</v>
      </c>
      <c r="L4109" t="s">
        <v>15797</v>
      </c>
      <c r="M4109">
        <v>0.547521111</v>
      </c>
      <c r="N4109">
        <v>0</v>
      </c>
      <c r="O4109">
        <v>19</v>
      </c>
      <c r="P4109">
        <v>110</v>
      </c>
      <c r="Q4109">
        <v>8</v>
      </c>
      <c r="R4109">
        <v>0</v>
      </c>
      <c r="S4109">
        <v>10.402901</v>
      </c>
      <c r="T4109">
        <v>60.227322000000001</v>
      </c>
      <c r="U4109">
        <v>4.3801690000000004</v>
      </c>
    </row>
    <row r="4110" spans="1:21" x14ac:dyDescent="0.25">
      <c r="A4110" t="s">
        <v>15798</v>
      </c>
      <c r="B4110">
        <v>1</v>
      </c>
      <c r="C4110" t="s">
        <v>78</v>
      </c>
      <c r="D4110" t="s">
        <v>102</v>
      </c>
      <c r="E4110" t="s">
        <v>15799</v>
      </c>
      <c r="F4110" t="s">
        <v>362</v>
      </c>
      <c r="G4110" t="s">
        <v>71</v>
      </c>
      <c r="H4110" t="s">
        <v>136</v>
      </c>
      <c r="I4110" t="s">
        <v>22</v>
      </c>
      <c r="J4110" t="s">
        <v>131</v>
      </c>
      <c r="K4110" t="s">
        <v>15800</v>
      </c>
      <c r="L4110" t="s">
        <v>15801</v>
      </c>
      <c r="M4110">
        <v>1.8991666659999999</v>
      </c>
      <c r="N4110">
        <v>0</v>
      </c>
      <c r="O4110">
        <v>99</v>
      </c>
      <c r="P4110">
        <v>0</v>
      </c>
      <c r="Q4110">
        <v>0</v>
      </c>
      <c r="R4110">
        <v>0</v>
      </c>
      <c r="S4110">
        <v>188.01750000000001</v>
      </c>
      <c r="T4110">
        <v>0</v>
      </c>
      <c r="U4110">
        <v>0</v>
      </c>
    </row>
    <row r="4111" spans="1:21" x14ac:dyDescent="0.25">
      <c r="A4111" t="s">
        <v>15802</v>
      </c>
      <c r="B4111">
        <v>1</v>
      </c>
      <c r="C4111" t="s">
        <v>78</v>
      </c>
      <c r="D4111" t="s">
        <v>83</v>
      </c>
      <c r="E4111" t="s">
        <v>15803</v>
      </c>
      <c r="F4111" t="s">
        <v>231</v>
      </c>
      <c r="G4111" t="s">
        <v>71</v>
      </c>
      <c r="H4111" t="s">
        <v>136</v>
      </c>
      <c r="I4111" t="s">
        <v>22</v>
      </c>
      <c r="J4111" t="s">
        <v>131</v>
      </c>
      <c r="K4111" t="s">
        <v>15804</v>
      </c>
      <c r="L4111" t="s">
        <v>15805</v>
      </c>
      <c r="M4111">
        <v>26.928888887999999</v>
      </c>
      <c r="N4111">
        <v>0</v>
      </c>
      <c r="O4111">
        <v>1</v>
      </c>
      <c r="P4111">
        <v>0</v>
      </c>
      <c r="Q4111">
        <v>0</v>
      </c>
      <c r="R4111">
        <v>0</v>
      </c>
      <c r="S4111">
        <v>26.928889000000002</v>
      </c>
      <c r="T4111">
        <v>0</v>
      </c>
      <c r="U4111">
        <v>0</v>
      </c>
    </row>
    <row r="4112" spans="1:21" x14ac:dyDescent="0.25">
      <c r="A4112" t="s">
        <v>15806</v>
      </c>
      <c r="B4112">
        <v>1</v>
      </c>
      <c r="C4112" t="s">
        <v>79</v>
      </c>
      <c r="D4112" t="s">
        <v>118</v>
      </c>
      <c r="E4112" t="s">
        <v>15807</v>
      </c>
      <c r="F4112" t="s">
        <v>226</v>
      </c>
      <c r="G4112" t="s">
        <v>72</v>
      </c>
      <c r="H4112" t="s">
        <v>136</v>
      </c>
      <c r="I4112" t="s">
        <v>22</v>
      </c>
      <c r="J4112" t="s">
        <v>131</v>
      </c>
      <c r="K4112" t="s">
        <v>15808</v>
      </c>
      <c r="L4112" t="s">
        <v>15809</v>
      </c>
      <c r="M4112">
        <v>1.595</v>
      </c>
      <c r="N4112">
        <v>0</v>
      </c>
      <c r="O4112">
        <v>1</v>
      </c>
      <c r="P4112">
        <v>0</v>
      </c>
      <c r="Q4112">
        <v>8</v>
      </c>
      <c r="R4112">
        <v>0</v>
      </c>
      <c r="S4112">
        <v>1.595</v>
      </c>
      <c r="T4112">
        <v>0</v>
      </c>
      <c r="U4112">
        <v>12.76</v>
      </c>
    </row>
    <row r="4113" spans="1:21" x14ac:dyDescent="0.25">
      <c r="A4113" t="s">
        <v>15810</v>
      </c>
      <c r="B4113">
        <v>1</v>
      </c>
      <c r="C4113" t="s">
        <v>78</v>
      </c>
      <c r="D4113" t="s">
        <v>98</v>
      </c>
      <c r="E4113" t="s">
        <v>15811</v>
      </c>
      <c r="F4113" t="s">
        <v>231</v>
      </c>
      <c r="G4113" t="s">
        <v>71</v>
      </c>
      <c r="H4113" t="s">
        <v>136</v>
      </c>
      <c r="I4113" t="s">
        <v>22</v>
      </c>
      <c r="J4113" t="s">
        <v>131</v>
      </c>
      <c r="K4113" t="s">
        <v>15812</v>
      </c>
      <c r="L4113" t="s">
        <v>15813</v>
      </c>
      <c r="M4113">
        <v>1.3208333329999999</v>
      </c>
      <c r="N4113">
        <v>0</v>
      </c>
      <c r="O4113">
        <v>1</v>
      </c>
      <c r="P4113">
        <v>0</v>
      </c>
      <c r="Q4113">
        <v>0</v>
      </c>
      <c r="R4113">
        <v>0</v>
      </c>
      <c r="S4113">
        <v>1.3208329999999999</v>
      </c>
      <c r="T4113">
        <v>0</v>
      </c>
      <c r="U4113">
        <v>0</v>
      </c>
    </row>
    <row r="4114" spans="1:21" x14ac:dyDescent="0.25">
      <c r="A4114" t="s">
        <v>15814</v>
      </c>
      <c r="B4114">
        <v>1</v>
      </c>
      <c r="C4114" t="s">
        <v>79</v>
      </c>
      <c r="D4114" t="s">
        <v>118</v>
      </c>
      <c r="E4114" t="s">
        <v>15815</v>
      </c>
      <c r="F4114" t="s">
        <v>226</v>
      </c>
      <c r="G4114" t="s">
        <v>72</v>
      </c>
      <c r="H4114" t="s">
        <v>136</v>
      </c>
      <c r="I4114" t="s">
        <v>22</v>
      </c>
      <c r="J4114" t="s">
        <v>131</v>
      </c>
      <c r="K4114" t="s">
        <v>15816</v>
      </c>
      <c r="L4114" t="s">
        <v>15817</v>
      </c>
      <c r="M4114">
        <v>0.71694444400000001</v>
      </c>
      <c r="N4114">
        <v>0</v>
      </c>
      <c r="O4114">
        <v>42</v>
      </c>
      <c r="P4114">
        <v>0</v>
      </c>
      <c r="Q4114">
        <v>0</v>
      </c>
      <c r="R4114">
        <v>0</v>
      </c>
      <c r="S4114">
        <v>30.111667000000001</v>
      </c>
      <c r="T4114">
        <v>0</v>
      </c>
      <c r="U4114">
        <v>0</v>
      </c>
    </row>
    <row r="4115" spans="1:21" x14ac:dyDescent="0.25">
      <c r="A4115" t="s">
        <v>15818</v>
      </c>
      <c r="B4115">
        <v>1</v>
      </c>
      <c r="C4115" t="s">
        <v>78</v>
      </c>
      <c r="D4115" t="s">
        <v>85</v>
      </c>
      <c r="E4115" t="s">
        <v>15819</v>
      </c>
      <c r="F4115" t="s">
        <v>847</v>
      </c>
      <c r="G4115" t="s">
        <v>71</v>
      </c>
      <c r="H4115" t="s">
        <v>136</v>
      </c>
      <c r="I4115" t="s">
        <v>22</v>
      </c>
      <c r="J4115" t="s">
        <v>131</v>
      </c>
      <c r="K4115" t="s">
        <v>15820</v>
      </c>
      <c r="L4115" t="s">
        <v>15821</v>
      </c>
      <c r="M4115">
        <v>29.770833332999999</v>
      </c>
      <c r="N4115">
        <v>0</v>
      </c>
      <c r="O4115">
        <v>2</v>
      </c>
      <c r="P4115">
        <v>0</v>
      </c>
      <c r="Q4115">
        <v>0</v>
      </c>
      <c r="R4115">
        <v>0</v>
      </c>
      <c r="S4115">
        <v>59.541666999999997</v>
      </c>
      <c r="T4115">
        <v>0</v>
      </c>
      <c r="U4115">
        <v>0</v>
      </c>
    </row>
    <row r="4116" spans="1:21" x14ac:dyDescent="0.25">
      <c r="A4116" t="s">
        <v>15822</v>
      </c>
      <c r="B4116">
        <v>1</v>
      </c>
      <c r="C4116" t="s">
        <v>79</v>
      </c>
      <c r="D4116" t="s">
        <v>118</v>
      </c>
      <c r="E4116" t="s">
        <v>15823</v>
      </c>
      <c r="F4116" t="s">
        <v>296</v>
      </c>
      <c r="G4116" t="s">
        <v>71</v>
      </c>
      <c r="H4116" t="s">
        <v>136</v>
      </c>
      <c r="I4116" t="s">
        <v>22</v>
      </c>
      <c r="J4116" t="s">
        <v>221</v>
      </c>
      <c r="K4116" t="s">
        <v>15824</v>
      </c>
      <c r="L4116" t="s">
        <v>15825</v>
      </c>
      <c r="M4116">
        <v>4.0413888880000002</v>
      </c>
      <c r="N4116">
        <v>0</v>
      </c>
      <c r="O4116">
        <v>28</v>
      </c>
      <c r="P4116">
        <v>0</v>
      </c>
      <c r="Q4116">
        <v>1</v>
      </c>
      <c r="R4116">
        <v>0</v>
      </c>
      <c r="S4116">
        <v>113.158889</v>
      </c>
      <c r="T4116">
        <v>0</v>
      </c>
      <c r="U4116">
        <v>4.0413889999999997</v>
      </c>
    </row>
    <row r="4117" spans="1:21" x14ac:dyDescent="0.25">
      <c r="A4117" t="s">
        <v>15826</v>
      </c>
      <c r="B4117">
        <v>1</v>
      </c>
      <c r="C4117" t="s">
        <v>79</v>
      </c>
      <c r="D4117" t="s">
        <v>118</v>
      </c>
      <c r="E4117" t="s">
        <v>15827</v>
      </c>
      <c r="F4117" t="s">
        <v>129</v>
      </c>
      <c r="G4117" t="s">
        <v>72</v>
      </c>
      <c r="H4117" t="s">
        <v>136</v>
      </c>
      <c r="I4117" t="s">
        <v>22</v>
      </c>
      <c r="J4117" t="s">
        <v>131</v>
      </c>
      <c r="K4117" t="s">
        <v>15828</v>
      </c>
      <c r="L4117" t="s">
        <v>15829</v>
      </c>
      <c r="M4117">
        <v>1.282777777</v>
      </c>
      <c r="N4117">
        <v>21</v>
      </c>
      <c r="O4117">
        <v>311</v>
      </c>
      <c r="P4117">
        <v>0</v>
      </c>
      <c r="Q4117">
        <v>9</v>
      </c>
      <c r="R4117">
        <v>26.938333</v>
      </c>
      <c r="S4117">
        <v>398.94388900000001</v>
      </c>
      <c r="T4117">
        <v>0</v>
      </c>
      <c r="U4117">
        <v>11.545</v>
      </c>
    </row>
    <row r="4118" spans="1:21" x14ac:dyDescent="0.25">
      <c r="A4118" t="s">
        <v>15830</v>
      </c>
      <c r="B4118">
        <v>1</v>
      </c>
      <c r="C4118" t="s">
        <v>79</v>
      </c>
      <c r="D4118" t="s">
        <v>118</v>
      </c>
      <c r="E4118" t="s">
        <v>15827</v>
      </c>
      <c r="F4118" t="s">
        <v>166</v>
      </c>
      <c r="G4118" t="s">
        <v>72</v>
      </c>
      <c r="H4118" t="s">
        <v>136</v>
      </c>
      <c r="I4118" t="s">
        <v>22</v>
      </c>
      <c r="J4118" t="s">
        <v>131</v>
      </c>
      <c r="K4118" t="s">
        <v>15831</v>
      </c>
      <c r="L4118" t="s">
        <v>15832</v>
      </c>
      <c r="M4118">
        <v>1.6940988880000001</v>
      </c>
      <c r="N4118">
        <v>21</v>
      </c>
      <c r="O4118">
        <v>311</v>
      </c>
      <c r="P4118">
        <v>0</v>
      </c>
      <c r="Q4118">
        <v>9</v>
      </c>
      <c r="R4118">
        <v>35.576076999999998</v>
      </c>
      <c r="S4118">
        <v>526.86475399999995</v>
      </c>
      <c r="T4118">
        <v>0</v>
      </c>
      <c r="U4118">
        <v>15.24689</v>
      </c>
    </row>
    <row r="4119" spans="1:21" x14ac:dyDescent="0.25">
      <c r="A4119" t="s">
        <v>15833</v>
      </c>
      <c r="B4119">
        <v>1</v>
      </c>
      <c r="C4119" t="s">
        <v>79</v>
      </c>
      <c r="D4119" t="s">
        <v>118</v>
      </c>
      <c r="E4119" t="s">
        <v>15834</v>
      </c>
      <c r="F4119" t="s">
        <v>247</v>
      </c>
      <c r="G4119" t="s">
        <v>72</v>
      </c>
      <c r="H4119" t="s">
        <v>136</v>
      </c>
      <c r="I4119" t="s">
        <v>22</v>
      </c>
      <c r="J4119" t="s">
        <v>221</v>
      </c>
      <c r="K4119" t="s">
        <v>15835</v>
      </c>
      <c r="L4119" t="s">
        <v>15836</v>
      </c>
      <c r="M4119">
        <v>2.1280600000000001</v>
      </c>
      <c r="N4119">
        <v>11</v>
      </c>
      <c r="O4119">
        <v>53</v>
      </c>
      <c r="P4119">
        <v>0</v>
      </c>
      <c r="Q4119">
        <v>8</v>
      </c>
      <c r="R4119">
        <v>23.408660000000001</v>
      </c>
      <c r="S4119">
        <v>112.78718000000001</v>
      </c>
      <c r="T4119">
        <v>0</v>
      </c>
      <c r="U4119">
        <v>17.024480000000001</v>
      </c>
    </row>
    <row r="4120" spans="1:21" x14ac:dyDescent="0.25">
      <c r="A4120" t="s">
        <v>15837</v>
      </c>
      <c r="B4120">
        <v>1</v>
      </c>
      <c r="C4120" t="s">
        <v>79</v>
      </c>
      <c r="D4120" t="s">
        <v>118</v>
      </c>
      <c r="E4120" t="s">
        <v>15807</v>
      </c>
      <c r="F4120" t="s">
        <v>226</v>
      </c>
      <c r="G4120" t="s">
        <v>72</v>
      </c>
      <c r="H4120" t="s">
        <v>136</v>
      </c>
      <c r="I4120" t="s">
        <v>22</v>
      </c>
      <c r="J4120" t="s">
        <v>131</v>
      </c>
      <c r="K4120" t="s">
        <v>15838</v>
      </c>
      <c r="L4120" t="s">
        <v>15839</v>
      </c>
      <c r="M4120">
        <v>1.7169444439999999</v>
      </c>
      <c r="N4120">
        <v>0</v>
      </c>
      <c r="O4120">
        <v>1</v>
      </c>
      <c r="P4120">
        <v>0</v>
      </c>
      <c r="Q4120">
        <v>8</v>
      </c>
      <c r="R4120">
        <v>0</v>
      </c>
      <c r="S4120">
        <v>1.716944</v>
      </c>
      <c r="T4120">
        <v>0</v>
      </c>
      <c r="U4120">
        <v>13.735556000000001</v>
      </c>
    </row>
    <row r="4121" spans="1:21" x14ac:dyDescent="0.25">
      <c r="A4121" t="s">
        <v>15840</v>
      </c>
      <c r="B4121">
        <v>1</v>
      </c>
      <c r="C4121" t="s">
        <v>79</v>
      </c>
      <c r="D4121" t="s">
        <v>118</v>
      </c>
      <c r="E4121" t="s">
        <v>15827</v>
      </c>
      <c r="F4121" t="s">
        <v>166</v>
      </c>
      <c r="G4121" t="s">
        <v>72</v>
      </c>
      <c r="H4121" t="s">
        <v>136</v>
      </c>
      <c r="I4121" t="s">
        <v>22</v>
      </c>
      <c r="J4121" t="s">
        <v>131</v>
      </c>
      <c r="K4121" t="s">
        <v>15841</v>
      </c>
      <c r="L4121" t="s">
        <v>15842</v>
      </c>
      <c r="M4121">
        <v>1.7710258329999999</v>
      </c>
      <c r="N4121">
        <v>21</v>
      </c>
      <c r="O4121">
        <v>311</v>
      </c>
      <c r="P4121">
        <v>0</v>
      </c>
      <c r="Q4121">
        <v>9</v>
      </c>
      <c r="R4121">
        <v>37.191541999999998</v>
      </c>
      <c r="S4121">
        <v>550.78903400000002</v>
      </c>
      <c r="T4121">
        <v>0</v>
      </c>
      <c r="U4121">
        <v>15.939232000000001</v>
      </c>
    </row>
    <row r="4122" spans="1:21" x14ac:dyDescent="0.25">
      <c r="A4122" t="s">
        <v>15843</v>
      </c>
      <c r="B4122">
        <v>1</v>
      </c>
      <c r="C4122" t="s">
        <v>79</v>
      </c>
      <c r="D4122" t="s">
        <v>118</v>
      </c>
      <c r="E4122" t="s">
        <v>15844</v>
      </c>
      <c r="F4122" t="s">
        <v>780</v>
      </c>
      <c r="G4122" t="s">
        <v>71</v>
      </c>
      <c r="H4122" t="s">
        <v>136</v>
      </c>
      <c r="I4122" t="s">
        <v>22</v>
      </c>
      <c r="J4122" t="s">
        <v>131</v>
      </c>
      <c r="K4122" t="s">
        <v>15845</v>
      </c>
      <c r="L4122" t="s">
        <v>15846</v>
      </c>
      <c r="M4122">
        <v>0.98722222199999998</v>
      </c>
      <c r="N4122">
        <v>0</v>
      </c>
      <c r="O4122">
        <v>218</v>
      </c>
      <c r="P4122">
        <v>0</v>
      </c>
      <c r="Q4122">
        <v>0</v>
      </c>
      <c r="R4122">
        <v>0</v>
      </c>
      <c r="S4122">
        <v>215.21444399999999</v>
      </c>
      <c r="T4122">
        <v>0</v>
      </c>
      <c r="U4122">
        <v>0</v>
      </c>
    </row>
    <row r="4123" spans="1:21" x14ac:dyDescent="0.25">
      <c r="A4123" t="s">
        <v>15847</v>
      </c>
      <c r="B4123">
        <v>1</v>
      </c>
      <c r="C4123" t="s">
        <v>78</v>
      </c>
      <c r="D4123" t="s">
        <v>102</v>
      </c>
      <c r="E4123" t="s">
        <v>15848</v>
      </c>
      <c r="F4123" t="s">
        <v>367</v>
      </c>
      <c r="G4123" t="s">
        <v>72</v>
      </c>
      <c r="H4123" t="s">
        <v>136</v>
      </c>
      <c r="I4123" t="s">
        <v>22</v>
      </c>
      <c r="J4123" t="s">
        <v>131</v>
      </c>
      <c r="K4123" t="s">
        <v>15849</v>
      </c>
      <c r="L4123" t="s">
        <v>15850</v>
      </c>
      <c r="M4123">
        <v>4.0752777770000002</v>
      </c>
      <c r="N4123">
        <v>0</v>
      </c>
      <c r="O4123">
        <v>0</v>
      </c>
      <c r="P4123">
        <v>0</v>
      </c>
      <c r="Q4123">
        <v>3</v>
      </c>
      <c r="R4123">
        <v>0</v>
      </c>
      <c r="S4123">
        <v>0</v>
      </c>
      <c r="T4123">
        <v>0</v>
      </c>
      <c r="U4123">
        <v>12.225833</v>
      </c>
    </row>
    <row r="4124" spans="1:21" x14ac:dyDescent="0.25">
      <c r="A4124" t="s">
        <v>15851</v>
      </c>
      <c r="B4124">
        <v>1</v>
      </c>
      <c r="C4124" t="s">
        <v>78</v>
      </c>
      <c r="D4124" t="s">
        <v>102</v>
      </c>
      <c r="E4124" t="s">
        <v>15852</v>
      </c>
      <c r="F4124" t="s">
        <v>231</v>
      </c>
      <c r="G4124" t="s">
        <v>71</v>
      </c>
      <c r="H4124" t="s">
        <v>136</v>
      </c>
      <c r="I4124" t="s">
        <v>22</v>
      </c>
      <c r="J4124" t="s">
        <v>131</v>
      </c>
      <c r="K4124" t="s">
        <v>15853</v>
      </c>
      <c r="L4124" t="s">
        <v>15854</v>
      </c>
      <c r="M4124">
        <v>1.122777777</v>
      </c>
      <c r="N4124">
        <v>0</v>
      </c>
      <c r="O4124">
        <v>0</v>
      </c>
      <c r="P4124">
        <v>0</v>
      </c>
      <c r="Q4124">
        <v>1</v>
      </c>
      <c r="R4124">
        <v>0</v>
      </c>
      <c r="S4124">
        <v>0</v>
      </c>
      <c r="T4124">
        <v>0</v>
      </c>
      <c r="U4124">
        <v>1.1227780000000001</v>
      </c>
    </row>
    <row r="4125" spans="1:21" x14ac:dyDescent="0.25">
      <c r="A4125" t="s">
        <v>15855</v>
      </c>
      <c r="B4125">
        <v>1</v>
      </c>
      <c r="C4125" t="s">
        <v>79</v>
      </c>
      <c r="D4125" t="s">
        <v>115</v>
      </c>
      <c r="E4125" t="s">
        <v>15856</v>
      </c>
      <c r="F4125" t="s">
        <v>313</v>
      </c>
      <c r="G4125" t="s">
        <v>71</v>
      </c>
      <c r="H4125" t="s">
        <v>136</v>
      </c>
      <c r="I4125" t="s">
        <v>22</v>
      </c>
      <c r="J4125" t="s">
        <v>131</v>
      </c>
      <c r="K4125" t="s">
        <v>15857</v>
      </c>
      <c r="L4125" t="s">
        <v>15858</v>
      </c>
      <c r="M4125">
        <v>0.59666666599999996</v>
      </c>
      <c r="N4125">
        <v>0</v>
      </c>
      <c r="O4125">
        <v>59</v>
      </c>
      <c r="P4125">
        <v>0</v>
      </c>
      <c r="Q4125">
        <v>0</v>
      </c>
      <c r="R4125">
        <v>0</v>
      </c>
      <c r="S4125">
        <v>35.203333000000001</v>
      </c>
      <c r="T4125">
        <v>0</v>
      </c>
      <c r="U4125">
        <v>0</v>
      </c>
    </row>
    <row r="4126" spans="1:21" x14ac:dyDescent="0.25">
      <c r="A4126" t="s">
        <v>15859</v>
      </c>
      <c r="B4126">
        <v>1</v>
      </c>
      <c r="C4126" t="s">
        <v>78</v>
      </c>
      <c r="D4126" t="s">
        <v>84</v>
      </c>
      <c r="E4126" t="s">
        <v>15860</v>
      </c>
      <c r="F4126">
        <v>3</v>
      </c>
      <c r="G4126" t="s">
        <v>72</v>
      </c>
      <c r="H4126" t="s">
        <v>136</v>
      </c>
      <c r="I4126" t="s">
        <v>24</v>
      </c>
      <c r="J4126" t="s">
        <v>131</v>
      </c>
      <c r="K4126" t="s">
        <v>15861</v>
      </c>
      <c r="L4126" t="s">
        <v>15862</v>
      </c>
      <c r="M4126">
        <v>1.6825000000000001</v>
      </c>
      <c r="N4126">
        <v>0</v>
      </c>
      <c r="O4126">
        <v>0</v>
      </c>
      <c r="P4126">
        <v>1</v>
      </c>
      <c r="Q4126">
        <v>0</v>
      </c>
      <c r="R4126">
        <v>0</v>
      </c>
      <c r="S4126">
        <v>0</v>
      </c>
      <c r="T4126">
        <v>1.6825000000000001</v>
      </c>
      <c r="U4126">
        <v>0</v>
      </c>
    </row>
    <row r="4127" spans="1:21" x14ac:dyDescent="0.25">
      <c r="A4127" t="s">
        <v>15863</v>
      </c>
      <c r="B4127">
        <v>1</v>
      </c>
      <c r="C4127" t="s">
        <v>78</v>
      </c>
      <c r="D4127" t="s">
        <v>84</v>
      </c>
      <c r="E4127" t="s">
        <v>15864</v>
      </c>
      <c r="F4127" t="s">
        <v>166</v>
      </c>
      <c r="G4127" t="s">
        <v>72</v>
      </c>
      <c r="H4127" t="s">
        <v>136</v>
      </c>
      <c r="I4127" t="s">
        <v>22</v>
      </c>
      <c r="J4127" t="s">
        <v>131</v>
      </c>
      <c r="K4127" t="s">
        <v>15865</v>
      </c>
      <c r="L4127" t="s">
        <v>15866</v>
      </c>
      <c r="M4127">
        <v>0.192625833</v>
      </c>
      <c r="N4127">
        <v>0</v>
      </c>
      <c r="O4127">
        <v>2595</v>
      </c>
      <c r="P4127">
        <v>0</v>
      </c>
      <c r="Q4127">
        <v>2</v>
      </c>
      <c r="R4127">
        <v>0</v>
      </c>
      <c r="S4127">
        <v>499.864037</v>
      </c>
      <c r="T4127">
        <v>0</v>
      </c>
      <c r="U4127">
        <v>0.38525199999999998</v>
      </c>
    </row>
    <row r="4128" spans="1:21" x14ac:dyDescent="0.25">
      <c r="A4128" t="s">
        <v>15867</v>
      </c>
      <c r="B4128">
        <v>1</v>
      </c>
      <c r="C4128" t="s">
        <v>78</v>
      </c>
      <c r="D4128" t="s">
        <v>99</v>
      </c>
      <c r="E4128" t="s">
        <v>15868</v>
      </c>
      <c r="F4128" t="s">
        <v>231</v>
      </c>
      <c r="G4128" t="s">
        <v>71</v>
      </c>
      <c r="H4128" t="s">
        <v>136</v>
      </c>
      <c r="I4128" t="s">
        <v>22</v>
      </c>
      <c r="J4128" t="s">
        <v>131</v>
      </c>
      <c r="K4128" t="s">
        <v>15869</v>
      </c>
      <c r="L4128" t="s">
        <v>15870</v>
      </c>
      <c r="M4128">
        <v>1.045833333</v>
      </c>
      <c r="N4128">
        <v>0</v>
      </c>
      <c r="O4128">
        <v>1</v>
      </c>
      <c r="P4128">
        <v>0</v>
      </c>
      <c r="Q4128">
        <v>0</v>
      </c>
      <c r="R4128">
        <v>0</v>
      </c>
      <c r="S4128">
        <v>1.045833</v>
      </c>
      <c r="T4128">
        <v>0</v>
      </c>
      <c r="U4128">
        <v>0</v>
      </c>
    </row>
    <row r="4129" spans="1:21" x14ac:dyDescent="0.25">
      <c r="A4129" t="s">
        <v>15871</v>
      </c>
      <c r="B4129">
        <v>1</v>
      </c>
      <c r="C4129" t="s">
        <v>78</v>
      </c>
      <c r="D4129" t="s">
        <v>98</v>
      </c>
      <c r="E4129" t="s">
        <v>15872</v>
      </c>
      <c r="F4129" t="s">
        <v>231</v>
      </c>
      <c r="G4129" t="s">
        <v>71</v>
      </c>
      <c r="H4129" t="s">
        <v>136</v>
      </c>
      <c r="I4129" t="s">
        <v>22</v>
      </c>
      <c r="J4129" t="s">
        <v>131</v>
      </c>
      <c r="K4129" t="s">
        <v>15873</v>
      </c>
      <c r="L4129" t="s">
        <v>15874</v>
      </c>
      <c r="M4129">
        <v>0.51749999999999996</v>
      </c>
      <c r="N4129">
        <v>0</v>
      </c>
      <c r="O4129">
        <v>1</v>
      </c>
      <c r="P4129">
        <v>0</v>
      </c>
      <c r="Q4129">
        <v>0</v>
      </c>
      <c r="R4129">
        <v>0</v>
      </c>
      <c r="S4129">
        <v>0.51749999999999996</v>
      </c>
      <c r="T4129">
        <v>0</v>
      </c>
      <c r="U4129">
        <v>0</v>
      </c>
    </row>
    <row r="4130" spans="1:21" x14ac:dyDescent="0.25">
      <c r="A4130" t="s">
        <v>15875</v>
      </c>
      <c r="B4130">
        <v>1</v>
      </c>
      <c r="C4130" t="s">
        <v>78</v>
      </c>
      <c r="D4130" t="s">
        <v>85</v>
      </c>
      <c r="E4130" t="s">
        <v>15876</v>
      </c>
      <c r="F4130" t="s">
        <v>362</v>
      </c>
      <c r="G4130" t="s">
        <v>71</v>
      </c>
      <c r="H4130" t="s">
        <v>136</v>
      </c>
      <c r="I4130" t="s">
        <v>22</v>
      </c>
      <c r="J4130" t="s">
        <v>131</v>
      </c>
      <c r="K4130" t="s">
        <v>15877</v>
      </c>
      <c r="L4130" t="s">
        <v>15878</v>
      </c>
      <c r="M4130">
        <v>0.55854166599999999</v>
      </c>
      <c r="N4130">
        <v>0</v>
      </c>
      <c r="O4130">
        <v>150</v>
      </c>
      <c r="P4130">
        <v>0</v>
      </c>
      <c r="Q4130">
        <v>0</v>
      </c>
      <c r="R4130">
        <v>0</v>
      </c>
      <c r="S4130">
        <v>83.78125</v>
      </c>
      <c r="T4130">
        <v>0</v>
      </c>
      <c r="U4130">
        <v>0</v>
      </c>
    </row>
    <row r="4131" spans="1:21" x14ac:dyDescent="0.25">
      <c r="A4131" t="s">
        <v>15879</v>
      </c>
      <c r="B4131">
        <v>1</v>
      </c>
      <c r="C4131" t="s">
        <v>78</v>
      </c>
      <c r="D4131" t="s">
        <v>81</v>
      </c>
      <c r="E4131" t="s">
        <v>15880</v>
      </c>
      <c r="F4131" t="s">
        <v>934</v>
      </c>
      <c r="G4131" t="s">
        <v>71</v>
      </c>
      <c r="H4131" t="s">
        <v>136</v>
      </c>
      <c r="I4131" t="s">
        <v>22</v>
      </c>
      <c r="J4131" t="s">
        <v>131</v>
      </c>
      <c r="K4131" t="s">
        <v>15881</v>
      </c>
      <c r="L4131" t="s">
        <v>15882</v>
      </c>
      <c r="M4131">
        <v>1.6683333330000001</v>
      </c>
      <c r="N4131">
        <v>0</v>
      </c>
      <c r="O4131">
        <v>1</v>
      </c>
      <c r="P4131">
        <v>0</v>
      </c>
      <c r="Q4131">
        <v>0</v>
      </c>
      <c r="R4131">
        <v>0</v>
      </c>
      <c r="S4131">
        <v>1.6683330000000001</v>
      </c>
      <c r="T4131">
        <v>0</v>
      </c>
      <c r="U4131">
        <v>0</v>
      </c>
    </row>
    <row r="4132" spans="1:21" x14ac:dyDescent="0.25">
      <c r="A4132" t="s">
        <v>15883</v>
      </c>
      <c r="B4132">
        <v>1</v>
      </c>
      <c r="C4132" t="s">
        <v>78</v>
      </c>
      <c r="D4132" t="s">
        <v>99</v>
      </c>
      <c r="E4132" t="s">
        <v>15884</v>
      </c>
      <c r="F4132" t="s">
        <v>247</v>
      </c>
      <c r="G4132" t="s">
        <v>72</v>
      </c>
      <c r="H4132" t="s">
        <v>136</v>
      </c>
      <c r="I4132" t="s">
        <v>22</v>
      </c>
      <c r="J4132" t="s">
        <v>131</v>
      </c>
      <c r="K4132" t="s">
        <v>15885</v>
      </c>
      <c r="L4132" t="s">
        <v>15886</v>
      </c>
      <c r="M4132">
        <v>7.5900544439999997</v>
      </c>
      <c r="N4132">
        <v>1</v>
      </c>
      <c r="O4132">
        <v>1266</v>
      </c>
      <c r="P4132">
        <v>1</v>
      </c>
      <c r="Q4132">
        <v>35</v>
      </c>
      <c r="R4132">
        <v>7.5900540000000003</v>
      </c>
      <c r="S4132">
        <v>9609.0089260000004</v>
      </c>
      <c r="T4132">
        <v>7.5900540000000003</v>
      </c>
      <c r="U4132">
        <v>265.651906</v>
      </c>
    </row>
    <row r="4133" spans="1:21" x14ac:dyDescent="0.25">
      <c r="A4133" t="s">
        <v>15887</v>
      </c>
      <c r="B4133">
        <v>1</v>
      </c>
      <c r="C4133" t="s">
        <v>78</v>
      </c>
      <c r="D4133" t="s">
        <v>93</v>
      </c>
      <c r="E4133" t="s">
        <v>573</v>
      </c>
      <c r="F4133" t="s">
        <v>166</v>
      </c>
      <c r="G4133" t="s">
        <v>72</v>
      </c>
      <c r="H4133" t="s">
        <v>136</v>
      </c>
      <c r="I4133" t="s">
        <v>22</v>
      </c>
      <c r="J4133" t="s">
        <v>131</v>
      </c>
      <c r="K4133" t="s">
        <v>15888</v>
      </c>
      <c r="L4133" t="s">
        <v>15889</v>
      </c>
      <c r="M4133">
        <v>1.298888888</v>
      </c>
      <c r="N4133">
        <v>3</v>
      </c>
      <c r="O4133">
        <v>1983</v>
      </c>
      <c r="P4133">
        <v>16</v>
      </c>
      <c r="Q4133">
        <v>841</v>
      </c>
      <c r="R4133">
        <v>3.8966669999999999</v>
      </c>
      <c r="S4133">
        <v>2575.6966649999999</v>
      </c>
      <c r="T4133">
        <v>20.782222000000001</v>
      </c>
      <c r="U4133">
        <v>1092.3655550000001</v>
      </c>
    </row>
    <row r="4134" spans="1:21" x14ac:dyDescent="0.25">
      <c r="A4134" t="s">
        <v>15890</v>
      </c>
      <c r="B4134">
        <v>1</v>
      </c>
      <c r="C4134" t="s">
        <v>78</v>
      </c>
      <c r="D4134" t="s">
        <v>93</v>
      </c>
      <c r="E4134" t="s">
        <v>15891</v>
      </c>
      <c r="F4134" t="s">
        <v>597</v>
      </c>
      <c r="G4134" t="s">
        <v>76</v>
      </c>
      <c r="H4134" t="s">
        <v>136</v>
      </c>
      <c r="I4134" t="s">
        <v>22</v>
      </c>
      <c r="J4134" t="s">
        <v>221</v>
      </c>
      <c r="K4134" t="s">
        <v>15892</v>
      </c>
      <c r="L4134" t="s">
        <v>15893</v>
      </c>
      <c r="M4134">
        <v>0.94194444399999999</v>
      </c>
      <c r="N4134">
        <v>5</v>
      </c>
      <c r="O4134">
        <v>9212</v>
      </c>
      <c r="P4134">
        <v>2</v>
      </c>
      <c r="Q4134">
        <v>46</v>
      </c>
      <c r="R4134">
        <v>4.7097220000000002</v>
      </c>
      <c r="S4134">
        <v>8677.1922180000001</v>
      </c>
      <c r="T4134">
        <v>1.8838889999999999</v>
      </c>
      <c r="U4134">
        <v>43.329444000000002</v>
      </c>
    </row>
    <row r="4135" spans="1:21" x14ac:dyDescent="0.25">
      <c r="A4135" t="s">
        <v>15894</v>
      </c>
      <c r="B4135">
        <v>1</v>
      </c>
      <c r="C4135" t="s">
        <v>78</v>
      </c>
      <c r="D4135" t="s">
        <v>93</v>
      </c>
      <c r="E4135" t="s">
        <v>565</v>
      </c>
      <c r="F4135" t="s">
        <v>129</v>
      </c>
      <c r="G4135" t="s">
        <v>76</v>
      </c>
      <c r="H4135" t="s">
        <v>136</v>
      </c>
      <c r="I4135" t="s">
        <v>22</v>
      </c>
      <c r="J4135" t="s">
        <v>221</v>
      </c>
      <c r="K4135" t="s">
        <v>15895</v>
      </c>
      <c r="L4135" t="s">
        <v>15896</v>
      </c>
      <c r="M4135">
        <v>0.117630555</v>
      </c>
      <c r="N4135">
        <v>2</v>
      </c>
      <c r="O4135">
        <v>0</v>
      </c>
      <c r="P4135">
        <v>5</v>
      </c>
      <c r="Q4135">
        <v>0</v>
      </c>
      <c r="R4135">
        <v>0.235261</v>
      </c>
      <c r="S4135">
        <v>0</v>
      </c>
      <c r="T4135">
        <v>0.58815300000000004</v>
      </c>
      <c r="U4135">
        <v>0</v>
      </c>
    </row>
    <row r="4136" spans="1:21" x14ac:dyDescent="0.25">
      <c r="A4136" t="s">
        <v>15897</v>
      </c>
      <c r="B4136">
        <v>1</v>
      </c>
      <c r="C4136" t="s">
        <v>78</v>
      </c>
      <c r="D4136" t="s">
        <v>93</v>
      </c>
      <c r="E4136" t="s">
        <v>15891</v>
      </c>
      <c r="F4136" t="s">
        <v>220</v>
      </c>
      <c r="G4136" t="s">
        <v>76</v>
      </c>
      <c r="H4136" t="s">
        <v>136</v>
      </c>
      <c r="I4136" t="s">
        <v>22</v>
      </c>
      <c r="J4136" t="s">
        <v>221</v>
      </c>
      <c r="K4136" t="s">
        <v>15898</v>
      </c>
      <c r="L4136" t="s">
        <v>15899</v>
      </c>
      <c r="M4136">
        <v>0.194401666</v>
      </c>
      <c r="N4136">
        <v>5</v>
      </c>
      <c r="O4136">
        <v>9212</v>
      </c>
      <c r="P4136">
        <v>2</v>
      </c>
      <c r="Q4136">
        <v>46</v>
      </c>
      <c r="R4136">
        <v>0.97200799999999998</v>
      </c>
      <c r="S4136">
        <v>1790.8281469999999</v>
      </c>
      <c r="T4136">
        <v>0.38880300000000001</v>
      </c>
      <c r="U4136">
        <v>8.9424770000000002</v>
      </c>
    </row>
    <row r="4137" spans="1:21" x14ac:dyDescent="0.25">
      <c r="A4137" t="s">
        <v>15900</v>
      </c>
      <c r="B4137">
        <v>1</v>
      </c>
      <c r="C4137" t="s">
        <v>78</v>
      </c>
      <c r="D4137" t="s">
        <v>93</v>
      </c>
      <c r="E4137" t="s">
        <v>15891</v>
      </c>
      <c r="F4137" t="s">
        <v>129</v>
      </c>
      <c r="G4137" t="s">
        <v>72</v>
      </c>
      <c r="H4137" t="s">
        <v>130</v>
      </c>
      <c r="I4137" t="s">
        <v>22</v>
      </c>
      <c r="J4137" t="s">
        <v>131</v>
      </c>
      <c r="K4137" t="s">
        <v>8395</v>
      </c>
      <c r="L4137" t="s">
        <v>15901</v>
      </c>
      <c r="M4137">
        <v>3.6457221999999997E-2</v>
      </c>
      <c r="N4137">
        <v>5</v>
      </c>
      <c r="O4137">
        <v>9212</v>
      </c>
      <c r="P4137">
        <v>2</v>
      </c>
      <c r="Q4137">
        <v>46</v>
      </c>
      <c r="R4137">
        <v>0.182286</v>
      </c>
      <c r="S4137">
        <v>335.843929</v>
      </c>
      <c r="T4137">
        <v>7.2914000000000007E-2</v>
      </c>
      <c r="U4137">
        <v>1.6770320000000001</v>
      </c>
    </row>
    <row r="4138" spans="1:21" x14ac:dyDescent="0.25">
      <c r="A4138" t="s">
        <v>15902</v>
      </c>
      <c r="B4138">
        <v>1</v>
      </c>
      <c r="C4138" t="s">
        <v>78</v>
      </c>
      <c r="D4138" t="s">
        <v>93</v>
      </c>
      <c r="E4138" t="s">
        <v>573</v>
      </c>
      <c r="F4138" t="s">
        <v>296</v>
      </c>
      <c r="G4138" t="s">
        <v>72</v>
      </c>
      <c r="H4138" t="s">
        <v>136</v>
      </c>
      <c r="I4138" t="s">
        <v>22</v>
      </c>
      <c r="J4138" t="s">
        <v>221</v>
      </c>
      <c r="K4138" t="s">
        <v>15903</v>
      </c>
      <c r="L4138" t="s">
        <v>15904</v>
      </c>
      <c r="M4138">
        <v>7.3012166660000002</v>
      </c>
      <c r="N4138">
        <v>3</v>
      </c>
      <c r="O4138">
        <v>1983</v>
      </c>
      <c r="P4138">
        <v>16</v>
      </c>
      <c r="Q4138">
        <v>841</v>
      </c>
      <c r="R4138">
        <v>21.903649999999999</v>
      </c>
      <c r="S4138">
        <v>14478.312649</v>
      </c>
      <c r="T4138">
        <v>116.819467</v>
      </c>
      <c r="U4138">
        <v>6140.3232159999998</v>
      </c>
    </row>
    <row r="4139" spans="1:21" x14ac:dyDescent="0.25">
      <c r="A4139" t="s">
        <v>15905</v>
      </c>
      <c r="B4139">
        <v>1</v>
      </c>
      <c r="C4139" t="s">
        <v>78</v>
      </c>
      <c r="D4139" t="s">
        <v>93</v>
      </c>
      <c r="E4139" t="s">
        <v>15906</v>
      </c>
      <c r="F4139" t="s">
        <v>166</v>
      </c>
      <c r="G4139" t="s">
        <v>72</v>
      </c>
      <c r="H4139" t="s">
        <v>136</v>
      </c>
      <c r="I4139" t="s">
        <v>22</v>
      </c>
      <c r="J4139" t="s">
        <v>131</v>
      </c>
      <c r="K4139" t="s">
        <v>15907</v>
      </c>
      <c r="L4139" t="s">
        <v>15908</v>
      </c>
      <c r="M4139">
        <v>1.4436111110000001</v>
      </c>
      <c r="N4139">
        <v>7</v>
      </c>
      <c r="O4139">
        <v>444</v>
      </c>
      <c r="P4139">
        <v>7</v>
      </c>
      <c r="Q4139">
        <v>0</v>
      </c>
      <c r="R4139">
        <v>10.105278</v>
      </c>
      <c r="S4139">
        <v>640.96333300000003</v>
      </c>
      <c r="T4139">
        <v>10.105278</v>
      </c>
      <c r="U4139">
        <v>0</v>
      </c>
    </row>
    <row r="4140" spans="1:21" x14ac:dyDescent="0.25">
      <c r="A4140" t="s">
        <v>15909</v>
      </c>
      <c r="B4140">
        <v>1</v>
      </c>
      <c r="C4140" t="s">
        <v>78</v>
      </c>
      <c r="D4140" t="s">
        <v>93</v>
      </c>
      <c r="E4140" t="s">
        <v>15910</v>
      </c>
      <c r="F4140" t="s">
        <v>296</v>
      </c>
      <c r="G4140" t="s">
        <v>72</v>
      </c>
      <c r="H4140" t="s">
        <v>136</v>
      </c>
      <c r="I4140" t="s">
        <v>22</v>
      </c>
      <c r="J4140" t="s">
        <v>221</v>
      </c>
      <c r="K4140" t="s">
        <v>15911</v>
      </c>
      <c r="L4140" t="s">
        <v>15912</v>
      </c>
      <c r="M4140">
        <v>3.5612444440000002</v>
      </c>
      <c r="N4140">
        <v>9</v>
      </c>
      <c r="O4140">
        <v>2447</v>
      </c>
      <c r="P4140">
        <v>219</v>
      </c>
      <c r="Q4140">
        <v>1489</v>
      </c>
      <c r="R4140">
        <v>32.051200000000001</v>
      </c>
      <c r="S4140">
        <v>8714.3651539999992</v>
      </c>
      <c r="T4140">
        <v>779.91253300000005</v>
      </c>
      <c r="U4140">
        <v>5302.6929769999997</v>
      </c>
    </row>
    <row r="4141" spans="1:21" x14ac:dyDescent="0.25">
      <c r="A4141" t="s">
        <v>15913</v>
      </c>
      <c r="B4141">
        <v>1</v>
      </c>
      <c r="C4141" t="s">
        <v>79</v>
      </c>
      <c r="D4141" t="s">
        <v>119</v>
      </c>
      <c r="E4141" t="s">
        <v>15914</v>
      </c>
      <c r="F4141" t="s">
        <v>780</v>
      </c>
      <c r="G4141" t="s">
        <v>71</v>
      </c>
      <c r="H4141" t="s">
        <v>136</v>
      </c>
      <c r="I4141" t="s">
        <v>22</v>
      </c>
      <c r="J4141" t="s">
        <v>131</v>
      </c>
      <c r="K4141" t="s">
        <v>15915</v>
      </c>
      <c r="L4141" t="s">
        <v>15916</v>
      </c>
      <c r="M4141">
        <v>6.909444444</v>
      </c>
      <c r="N4141">
        <v>0</v>
      </c>
      <c r="O4141">
        <v>1</v>
      </c>
      <c r="P4141">
        <v>0</v>
      </c>
      <c r="Q4141">
        <v>0</v>
      </c>
      <c r="R4141">
        <v>0</v>
      </c>
      <c r="S4141">
        <v>6.9094439999999997</v>
      </c>
      <c r="T4141">
        <v>0</v>
      </c>
      <c r="U4141">
        <v>0</v>
      </c>
    </row>
    <row r="4142" spans="1:21" x14ac:dyDescent="0.25">
      <c r="A4142" t="s">
        <v>15917</v>
      </c>
      <c r="B4142">
        <v>1</v>
      </c>
      <c r="C4142" t="s">
        <v>79</v>
      </c>
      <c r="D4142" t="s">
        <v>119</v>
      </c>
      <c r="E4142" t="s">
        <v>8069</v>
      </c>
      <c r="F4142" t="s">
        <v>166</v>
      </c>
      <c r="G4142" t="s">
        <v>72</v>
      </c>
      <c r="H4142" t="s">
        <v>136</v>
      </c>
      <c r="I4142" t="s">
        <v>22</v>
      </c>
      <c r="J4142" t="s">
        <v>131</v>
      </c>
      <c r="K4142" t="s">
        <v>15918</v>
      </c>
      <c r="L4142" t="s">
        <v>15919</v>
      </c>
      <c r="M4142">
        <v>0.322222222</v>
      </c>
      <c r="N4142">
        <v>42</v>
      </c>
      <c r="O4142">
        <v>360</v>
      </c>
      <c r="P4142">
        <v>1</v>
      </c>
      <c r="Q4142">
        <v>81</v>
      </c>
      <c r="R4142">
        <v>13.533333000000001</v>
      </c>
      <c r="S4142">
        <v>116</v>
      </c>
      <c r="T4142">
        <v>0.32222200000000001</v>
      </c>
      <c r="U4142">
        <v>26.1</v>
      </c>
    </row>
    <row r="4143" spans="1:21" x14ac:dyDescent="0.25">
      <c r="A4143" t="s">
        <v>15920</v>
      </c>
      <c r="B4143">
        <v>1</v>
      </c>
      <c r="C4143" t="s">
        <v>78</v>
      </c>
      <c r="D4143" t="s">
        <v>81</v>
      </c>
      <c r="E4143" t="s">
        <v>15921</v>
      </c>
      <c r="F4143" t="s">
        <v>3351</v>
      </c>
      <c r="G4143" t="s">
        <v>71</v>
      </c>
      <c r="H4143" t="s">
        <v>136</v>
      </c>
      <c r="I4143" t="s">
        <v>22</v>
      </c>
      <c r="J4143" t="s">
        <v>131</v>
      </c>
      <c r="K4143" t="s">
        <v>15922</v>
      </c>
      <c r="L4143" t="s">
        <v>15923</v>
      </c>
      <c r="M4143">
        <v>1.900555555</v>
      </c>
      <c r="N4143">
        <v>0</v>
      </c>
      <c r="O4143">
        <v>1</v>
      </c>
      <c r="P4143">
        <v>0</v>
      </c>
      <c r="Q4143">
        <v>0</v>
      </c>
      <c r="R4143">
        <v>0</v>
      </c>
      <c r="S4143">
        <v>1.9005559999999999</v>
      </c>
      <c r="T4143">
        <v>0</v>
      </c>
      <c r="U4143">
        <v>0</v>
      </c>
    </row>
    <row r="4144" spans="1:21" x14ac:dyDescent="0.25">
      <c r="A4144" t="s">
        <v>15924</v>
      </c>
      <c r="B4144">
        <v>1</v>
      </c>
      <c r="C4144" t="s">
        <v>78</v>
      </c>
      <c r="D4144" t="s">
        <v>86</v>
      </c>
      <c r="E4144" t="s">
        <v>15925</v>
      </c>
      <c r="F4144" t="s">
        <v>231</v>
      </c>
      <c r="G4144" t="s">
        <v>71</v>
      </c>
      <c r="H4144" t="s">
        <v>136</v>
      </c>
      <c r="I4144" t="s">
        <v>22</v>
      </c>
      <c r="J4144" t="s">
        <v>131</v>
      </c>
      <c r="K4144" t="s">
        <v>15926</v>
      </c>
      <c r="L4144" t="s">
        <v>15927</v>
      </c>
      <c r="M4144">
        <v>3.579722222</v>
      </c>
      <c r="N4144">
        <v>0</v>
      </c>
      <c r="O4144">
        <v>2</v>
      </c>
      <c r="P4144">
        <v>0</v>
      </c>
      <c r="Q4144">
        <v>0</v>
      </c>
      <c r="R4144">
        <v>0</v>
      </c>
      <c r="S4144">
        <v>7.1594439999999997</v>
      </c>
      <c r="T4144">
        <v>0</v>
      </c>
      <c r="U4144">
        <v>0</v>
      </c>
    </row>
    <row r="4145" spans="1:21" x14ac:dyDescent="0.25">
      <c r="A4145" t="s">
        <v>15928</v>
      </c>
      <c r="B4145">
        <v>1</v>
      </c>
      <c r="C4145" t="s">
        <v>78</v>
      </c>
      <c r="D4145" t="s">
        <v>86</v>
      </c>
      <c r="E4145" t="s">
        <v>15929</v>
      </c>
      <c r="F4145" t="s">
        <v>847</v>
      </c>
      <c r="G4145" t="s">
        <v>71</v>
      </c>
      <c r="H4145" t="s">
        <v>136</v>
      </c>
      <c r="I4145" t="s">
        <v>22</v>
      </c>
      <c r="J4145" t="s">
        <v>131</v>
      </c>
      <c r="K4145" t="s">
        <v>15930</v>
      </c>
      <c r="L4145" t="s">
        <v>15931</v>
      </c>
      <c r="M4145">
        <v>3.7594444440000001</v>
      </c>
      <c r="N4145">
        <v>0</v>
      </c>
      <c r="O4145">
        <v>1</v>
      </c>
      <c r="P4145">
        <v>0</v>
      </c>
      <c r="Q4145">
        <v>0</v>
      </c>
      <c r="R4145">
        <v>0</v>
      </c>
      <c r="S4145">
        <v>3.7594439999999998</v>
      </c>
      <c r="T4145">
        <v>0</v>
      </c>
      <c r="U4145">
        <v>0</v>
      </c>
    </row>
    <row r="4146" spans="1:21" x14ac:dyDescent="0.25">
      <c r="A4146" t="s">
        <v>15932</v>
      </c>
      <c r="B4146">
        <v>1</v>
      </c>
      <c r="C4146" t="s">
        <v>78</v>
      </c>
      <c r="D4146" t="s">
        <v>86</v>
      </c>
      <c r="E4146" t="s">
        <v>15933</v>
      </c>
      <c r="F4146" t="s">
        <v>847</v>
      </c>
      <c r="G4146" t="s">
        <v>71</v>
      </c>
      <c r="H4146" t="s">
        <v>136</v>
      </c>
      <c r="I4146" t="s">
        <v>22</v>
      </c>
      <c r="J4146" t="s">
        <v>131</v>
      </c>
      <c r="K4146" t="s">
        <v>15934</v>
      </c>
      <c r="L4146" t="s">
        <v>15935</v>
      </c>
      <c r="M4146">
        <v>2.1155555549999998</v>
      </c>
      <c r="N4146">
        <v>0</v>
      </c>
      <c r="O4146">
        <v>8</v>
      </c>
      <c r="P4146">
        <v>0</v>
      </c>
      <c r="Q4146">
        <v>0</v>
      </c>
      <c r="R4146">
        <v>0</v>
      </c>
      <c r="S4146">
        <v>16.924444000000001</v>
      </c>
      <c r="T4146">
        <v>0</v>
      </c>
      <c r="U4146">
        <v>0</v>
      </c>
    </row>
    <row r="4147" spans="1:21" x14ac:dyDescent="0.25">
      <c r="A4147" t="s">
        <v>15936</v>
      </c>
      <c r="B4147">
        <v>1</v>
      </c>
      <c r="C4147" t="s">
        <v>78</v>
      </c>
      <c r="D4147" t="s">
        <v>107</v>
      </c>
      <c r="E4147" t="s">
        <v>15937</v>
      </c>
      <c r="F4147" t="s">
        <v>296</v>
      </c>
      <c r="G4147" t="s">
        <v>71</v>
      </c>
      <c r="H4147" t="s">
        <v>136</v>
      </c>
      <c r="I4147" t="s">
        <v>22</v>
      </c>
      <c r="J4147" t="s">
        <v>221</v>
      </c>
      <c r="K4147" t="s">
        <v>15938</v>
      </c>
      <c r="L4147" t="s">
        <v>15939</v>
      </c>
      <c r="M4147">
        <v>5.3333333329999997</v>
      </c>
      <c r="N4147">
        <v>0</v>
      </c>
      <c r="O4147">
        <v>0</v>
      </c>
      <c r="P4147">
        <v>0</v>
      </c>
      <c r="Q4147">
        <v>77</v>
      </c>
      <c r="R4147">
        <v>0</v>
      </c>
      <c r="S4147">
        <v>0</v>
      </c>
      <c r="T4147">
        <v>0</v>
      </c>
      <c r="U4147">
        <v>410.66666700000002</v>
      </c>
    </row>
    <row r="4148" spans="1:21" x14ac:dyDescent="0.25">
      <c r="A4148" t="s">
        <v>15940</v>
      </c>
      <c r="B4148">
        <v>1</v>
      </c>
      <c r="C4148" t="s">
        <v>78</v>
      </c>
      <c r="D4148" t="s">
        <v>84</v>
      </c>
      <c r="E4148" t="s">
        <v>15941</v>
      </c>
      <c r="F4148" t="s">
        <v>2201</v>
      </c>
      <c r="G4148" t="s">
        <v>72</v>
      </c>
      <c r="H4148" t="s">
        <v>136</v>
      </c>
      <c r="I4148" t="s">
        <v>22</v>
      </c>
      <c r="J4148" t="s">
        <v>221</v>
      </c>
      <c r="K4148" t="s">
        <v>15942</v>
      </c>
      <c r="L4148" t="s">
        <v>15943</v>
      </c>
      <c r="M4148">
        <v>0.302682222</v>
      </c>
      <c r="N4148">
        <v>1</v>
      </c>
      <c r="O4148">
        <v>2181</v>
      </c>
      <c r="P4148">
        <v>1</v>
      </c>
      <c r="Q4148">
        <v>3</v>
      </c>
      <c r="R4148">
        <v>0.30268200000000001</v>
      </c>
      <c r="S4148">
        <v>660.14992600000005</v>
      </c>
      <c r="T4148">
        <v>0.30268200000000001</v>
      </c>
      <c r="U4148">
        <v>0.90804700000000005</v>
      </c>
    </row>
    <row r="4149" spans="1:21" x14ac:dyDescent="0.25">
      <c r="A4149" t="s">
        <v>15944</v>
      </c>
      <c r="B4149">
        <v>1</v>
      </c>
      <c r="C4149" t="s">
        <v>78</v>
      </c>
      <c r="D4149" t="s">
        <v>83</v>
      </c>
      <c r="E4149" t="s">
        <v>15945</v>
      </c>
      <c r="F4149" t="s">
        <v>296</v>
      </c>
      <c r="G4149" t="s">
        <v>72</v>
      </c>
      <c r="H4149" t="s">
        <v>136</v>
      </c>
      <c r="I4149" t="s">
        <v>22</v>
      </c>
      <c r="J4149" t="s">
        <v>221</v>
      </c>
      <c r="K4149" t="s">
        <v>1250</v>
      </c>
      <c r="L4149" t="s">
        <v>15946</v>
      </c>
      <c r="M4149">
        <v>1.561666666</v>
      </c>
      <c r="N4149">
        <v>0</v>
      </c>
      <c r="O4149">
        <v>10</v>
      </c>
      <c r="P4149">
        <v>0</v>
      </c>
      <c r="Q4149">
        <v>0</v>
      </c>
      <c r="R4149">
        <v>0</v>
      </c>
      <c r="S4149">
        <v>15.616667</v>
      </c>
      <c r="T4149">
        <v>0</v>
      </c>
      <c r="U4149">
        <v>0</v>
      </c>
    </row>
    <row r="4150" spans="1:21" x14ac:dyDescent="0.25">
      <c r="A4150" t="s">
        <v>15947</v>
      </c>
      <c r="B4150">
        <v>1</v>
      </c>
      <c r="C4150" t="s">
        <v>79</v>
      </c>
      <c r="D4150" t="s">
        <v>118</v>
      </c>
      <c r="E4150" t="s">
        <v>15948</v>
      </c>
      <c r="F4150" t="s">
        <v>166</v>
      </c>
      <c r="G4150" t="s">
        <v>72</v>
      </c>
      <c r="H4150" t="s">
        <v>136</v>
      </c>
      <c r="I4150" t="s">
        <v>22</v>
      </c>
      <c r="J4150" t="s">
        <v>131</v>
      </c>
      <c r="K4150" t="s">
        <v>15949</v>
      </c>
      <c r="L4150" t="s">
        <v>15950</v>
      </c>
      <c r="M4150">
        <v>0.60020555499999995</v>
      </c>
      <c r="N4150">
        <v>4</v>
      </c>
      <c r="O4150">
        <v>4952</v>
      </c>
      <c r="P4150">
        <v>0</v>
      </c>
      <c r="Q4150">
        <v>5</v>
      </c>
      <c r="R4150">
        <v>2.4008219999999998</v>
      </c>
      <c r="S4150">
        <v>2972.2179080000001</v>
      </c>
      <c r="T4150">
        <v>0</v>
      </c>
      <c r="U4150">
        <v>3.0010279999999998</v>
      </c>
    </row>
    <row r="4151" spans="1:21" x14ac:dyDescent="0.25">
      <c r="A4151" t="s">
        <v>15951</v>
      </c>
      <c r="B4151">
        <v>1</v>
      </c>
      <c r="C4151" t="s">
        <v>78</v>
      </c>
      <c r="D4151" t="s">
        <v>82</v>
      </c>
      <c r="E4151" t="s">
        <v>15952</v>
      </c>
      <c r="F4151" t="s">
        <v>231</v>
      </c>
      <c r="G4151" t="s">
        <v>71</v>
      </c>
      <c r="H4151" t="s">
        <v>136</v>
      </c>
      <c r="I4151" t="s">
        <v>22</v>
      </c>
      <c r="J4151" t="s">
        <v>131</v>
      </c>
      <c r="K4151" t="s">
        <v>15953</v>
      </c>
      <c r="L4151" t="s">
        <v>15954</v>
      </c>
      <c r="M4151">
        <v>2.77</v>
      </c>
      <c r="N4151">
        <v>0</v>
      </c>
      <c r="O4151">
        <v>1</v>
      </c>
      <c r="P4151">
        <v>0</v>
      </c>
      <c r="Q4151">
        <v>0</v>
      </c>
      <c r="R4151">
        <v>0</v>
      </c>
      <c r="S4151">
        <v>2.77</v>
      </c>
      <c r="T4151">
        <v>0</v>
      </c>
      <c r="U4151">
        <v>0</v>
      </c>
    </row>
    <row r="4152" spans="1:21" x14ac:dyDescent="0.25">
      <c r="A4152" t="s">
        <v>15955</v>
      </c>
      <c r="B4152">
        <v>1</v>
      </c>
      <c r="C4152" t="s">
        <v>79</v>
      </c>
      <c r="D4152" t="s">
        <v>119</v>
      </c>
      <c r="E4152" t="s">
        <v>15956</v>
      </c>
      <c r="F4152" t="s">
        <v>313</v>
      </c>
      <c r="G4152" t="s">
        <v>71</v>
      </c>
      <c r="H4152" t="s">
        <v>136</v>
      </c>
      <c r="I4152" t="s">
        <v>22</v>
      </c>
      <c r="J4152" t="s">
        <v>131</v>
      </c>
      <c r="K4152" t="s">
        <v>15957</v>
      </c>
      <c r="L4152" t="s">
        <v>15958</v>
      </c>
      <c r="M4152">
        <v>5.9649999999999999</v>
      </c>
      <c r="N4152">
        <v>0</v>
      </c>
      <c r="O4152">
        <v>18</v>
      </c>
      <c r="P4152">
        <v>0</v>
      </c>
      <c r="Q4152">
        <v>9</v>
      </c>
      <c r="R4152">
        <v>0</v>
      </c>
      <c r="S4152">
        <v>107.37</v>
      </c>
      <c r="T4152">
        <v>0</v>
      </c>
      <c r="U4152">
        <v>53.685000000000002</v>
      </c>
    </row>
    <row r="4153" spans="1:21" x14ac:dyDescent="0.25">
      <c r="A4153" t="s">
        <v>15959</v>
      </c>
      <c r="B4153">
        <v>1</v>
      </c>
      <c r="C4153" t="s">
        <v>79</v>
      </c>
      <c r="D4153" t="s">
        <v>119</v>
      </c>
      <c r="E4153" t="s">
        <v>15960</v>
      </c>
      <c r="F4153" t="s">
        <v>892</v>
      </c>
      <c r="G4153" t="s">
        <v>71</v>
      </c>
      <c r="H4153" t="s">
        <v>136</v>
      </c>
      <c r="I4153" t="s">
        <v>22</v>
      </c>
      <c r="J4153" t="s">
        <v>131</v>
      </c>
      <c r="K4153" t="s">
        <v>15961</v>
      </c>
      <c r="L4153" t="s">
        <v>15962</v>
      </c>
      <c r="M4153">
        <v>1.380833333</v>
      </c>
      <c r="N4153">
        <v>0</v>
      </c>
      <c r="O4153">
        <v>0</v>
      </c>
      <c r="P4153">
        <v>0</v>
      </c>
      <c r="Q4153">
        <v>2</v>
      </c>
      <c r="R4153">
        <v>0</v>
      </c>
      <c r="S4153">
        <v>0</v>
      </c>
      <c r="T4153">
        <v>0</v>
      </c>
      <c r="U4153">
        <v>2.7616670000000001</v>
      </c>
    </row>
    <row r="4154" spans="1:21" x14ac:dyDescent="0.25">
      <c r="A4154" t="s">
        <v>15963</v>
      </c>
      <c r="B4154">
        <v>1</v>
      </c>
      <c r="C4154" t="s">
        <v>79</v>
      </c>
      <c r="D4154" t="s">
        <v>119</v>
      </c>
      <c r="E4154" t="s">
        <v>15964</v>
      </c>
      <c r="F4154" t="s">
        <v>231</v>
      </c>
      <c r="G4154" t="s">
        <v>71</v>
      </c>
      <c r="H4154" t="s">
        <v>136</v>
      </c>
      <c r="I4154" t="s">
        <v>22</v>
      </c>
      <c r="J4154" t="s">
        <v>131</v>
      </c>
      <c r="K4154" t="s">
        <v>15965</v>
      </c>
      <c r="L4154" t="s">
        <v>15966</v>
      </c>
      <c r="M4154">
        <v>0.92083333300000003</v>
      </c>
      <c r="N4154">
        <v>0</v>
      </c>
      <c r="O4154">
        <v>1</v>
      </c>
      <c r="P4154">
        <v>0</v>
      </c>
      <c r="Q4154">
        <v>0</v>
      </c>
      <c r="R4154">
        <v>0</v>
      </c>
      <c r="S4154">
        <v>0.92083300000000001</v>
      </c>
      <c r="T4154">
        <v>0</v>
      </c>
      <c r="U4154">
        <v>0</v>
      </c>
    </row>
    <row r="4155" spans="1:21" x14ac:dyDescent="0.25">
      <c r="A4155" t="s">
        <v>15967</v>
      </c>
      <c r="B4155">
        <v>1</v>
      </c>
      <c r="C4155" t="s">
        <v>78</v>
      </c>
      <c r="D4155" t="s">
        <v>93</v>
      </c>
      <c r="E4155" t="s">
        <v>686</v>
      </c>
      <c r="F4155" t="s">
        <v>166</v>
      </c>
      <c r="G4155" t="s">
        <v>72</v>
      </c>
      <c r="H4155" t="s">
        <v>136</v>
      </c>
      <c r="I4155" t="s">
        <v>22</v>
      </c>
      <c r="J4155" t="s">
        <v>131</v>
      </c>
      <c r="K4155" t="s">
        <v>15968</v>
      </c>
      <c r="L4155" t="s">
        <v>15969</v>
      </c>
      <c r="M4155">
        <v>0.76472222199999995</v>
      </c>
      <c r="N4155">
        <v>8</v>
      </c>
      <c r="O4155">
        <v>0</v>
      </c>
      <c r="P4155">
        <v>1</v>
      </c>
      <c r="Q4155">
        <v>0</v>
      </c>
      <c r="R4155">
        <v>6.1177780000000004</v>
      </c>
      <c r="S4155">
        <v>0</v>
      </c>
      <c r="T4155">
        <v>0.76472200000000001</v>
      </c>
      <c r="U4155">
        <v>0</v>
      </c>
    </row>
    <row r="4156" spans="1:21" x14ac:dyDescent="0.25">
      <c r="A4156" t="s">
        <v>15970</v>
      </c>
      <c r="B4156">
        <v>1</v>
      </c>
      <c r="C4156" t="s">
        <v>78</v>
      </c>
      <c r="D4156" t="s">
        <v>93</v>
      </c>
      <c r="E4156" t="s">
        <v>15971</v>
      </c>
      <c r="F4156" t="s">
        <v>166</v>
      </c>
      <c r="G4156" t="s">
        <v>72</v>
      </c>
      <c r="H4156" t="s">
        <v>136</v>
      </c>
      <c r="I4156" t="s">
        <v>22</v>
      </c>
      <c r="J4156" t="s">
        <v>131</v>
      </c>
      <c r="K4156" t="s">
        <v>15972</v>
      </c>
      <c r="L4156" t="s">
        <v>15973</v>
      </c>
      <c r="M4156">
        <v>1.346666666</v>
      </c>
      <c r="N4156">
        <v>4</v>
      </c>
      <c r="O4156">
        <v>0</v>
      </c>
      <c r="P4156">
        <v>2</v>
      </c>
      <c r="Q4156">
        <v>0</v>
      </c>
      <c r="R4156">
        <v>5.3866670000000001</v>
      </c>
      <c r="S4156">
        <v>0</v>
      </c>
      <c r="T4156">
        <v>2.693333</v>
      </c>
      <c r="U4156">
        <v>0</v>
      </c>
    </row>
    <row r="4157" spans="1:21" x14ac:dyDescent="0.25">
      <c r="A4157" t="s">
        <v>15974</v>
      </c>
      <c r="B4157">
        <v>1</v>
      </c>
      <c r="C4157" t="s">
        <v>78</v>
      </c>
      <c r="D4157" t="s">
        <v>93</v>
      </c>
      <c r="E4157" t="s">
        <v>573</v>
      </c>
      <c r="F4157" t="s">
        <v>523</v>
      </c>
      <c r="G4157" t="s">
        <v>72</v>
      </c>
      <c r="H4157" t="s">
        <v>136</v>
      </c>
      <c r="I4157" t="s">
        <v>22</v>
      </c>
      <c r="J4157" t="s">
        <v>131</v>
      </c>
      <c r="K4157" t="s">
        <v>15975</v>
      </c>
      <c r="L4157" t="s">
        <v>15976</v>
      </c>
      <c r="M4157">
        <v>5.3572222219999999</v>
      </c>
      <c r="N4157">
        <v>3</v>
      </c>
      <c r="O4157">
        <v>1983</v>
      </c>
      <c r="P4157">
        <v>16</v>
      </c>
      <c r="Q4157">
        <v>841</v>
      </c>
      <c r="R4157">
        <v>16.071667000000001</v>
      </c>
      <c r="S4157">
        <v>10623.371665999999</v>
      </c>
      <c r="T4157">
        <v>85.715556000000007</v>
      </c>
      <c r="U4157">
        <v>4505.4238889999997</v>
      </c>
    </row>
    <row r="4158" spans="1:21" x14ac:dyDescent="0.25">
      <c r="A4158" t="s">
        <v>15977</v>
      </c>
      <c r="B4158">
        <v>1</v>
      </c>
      <c r="C4158" t="s">
        <v>78</v>
      </c>
      <c r="D4158" t="s">
        <v>93</v>
      </c>
      <c r="E4158" t="s">
        <v>573</v>
      </c>
      <c r="F4158" t="s">
        <v>247</v>
      </c>
      <c r="G4158" t="s">
        <v>72</v>
      </c>
      <c r="H4158" t="s">
        <v>136</v>
      </c>
      <c r="I4158" t="s">
        <v>22</v>
      </c>
      <c r="J4158" t="s">
        <v>221</v>
      </c>
      <c r="K4158" t="s">
        <v>15978</v>
      </c>
      <c r="L4158" t="s">
        <v>15979</v>
      </c>
      <c r="M4158">
        <v>8.0938888880000004</v>
      </c>
      <c r="N4158">
        <v>3</v>
      </c>
      <c r="O4158">
        <v>1983</v>
      </c>
      <c r="P4158">
        <v>16</v>
      </c>
      <c r="Q4158">
        <v>841</v>
      </c>
      <c r="R4158">
        <v>24.281666999999999</v>
      </c>
      <c r="S4158">
        <v>16050.181665</v>
      </c>
      <c r="T4158">
        <v>129.50222199999999</v>
      </c>
      <c r="U4158">
        <v>6806.9605549999997</v>
      </c>
    </row>
    <row r="4159" spans="1:21" x14ac:dyDescent="0.25">
      <c r="A4159" t="s">
        <v>15980</v>
      </c>
      <c r="B4159">
        <v>1</v>
      </c>
      <c r="C4159" t="s">
        <v>78</v>
      </c>
      <c r="D4159" t="s">
        <v>95</v>
      </c>
      <c r="E4159" t="s">
        <v>15981</v>
      </c>
      <c r="F4159" t="s">
        <v>231</v>
      </c>
      <c r="G4159" t="s">
        <v>71</v>
      </c>
      <c r="H4159" t="s">
        <v>136</v>
      </c>
      <c r="I4159" t="s">
        <v>22</v>
      </c>
      <c r="J4159" t="s">
        <v>131</v>
      </c>
      <c r="K4159" t="s">
        <v>15982</v>
      </c>
      <c r="L4159" t="s">
        <v>15983</v>
      </c>
      <c r="M4159">
        <v>0.98499999999999999</v>
      </c>
      <c r="N4159">
        <v>0</v>
      </c>
      <c r="O4159">
        <v>0</v>
      </c>
      <c r="P4159">
        <v>0</v>
      </c>
      <c r="Q4159">
        <v>1</v>
      </c>
      <c r="R4159">
        <v>0</v>
      </c>
      <c r="S4159">
        <v>0</v>
      </c>
      <c r="T4159">
        <v>0</v>
      </c>
      <c r="U4159">
        <v>0.98499999999999999</v>
      </c>
    </row>
    <row r="4160" spans="1:21" x14ac:dyDescent="0.25">
      <c r="A4160" t="s">
        <v>15984</v>
      </c>
      <c r="B4160">
        <v>1</v>
      </c>
      <c r="C4160" t="s">
        <v>78</v>
      </c>
      <c r="D4160" t="s">
        <v>102</v>
      </c>
      <c r="E4160" t="s">
        <v>15985</v>
      </c>
      <c r="F4160" t="s">
        <v>247</v>
      </c>
      <c r="G4160" t="s">
        <v>71</v>
      </c>
      <c r="H4160" t="s">
        <v>136</v>
      </c>
      <c r="I4160" t="s">
        <v>22</v>
      </c>
      <c r="J4160" t="s">
        <v>221</v>
      </c>
      <c r="K4160" t="s">
        <v>15986</v>
      </c>
      <c r="L4160" t="s">
        <v>15987</v>
      </c>
      <c r="M4160">
        <v>8.1666666659999994</v>
      </c>
      <c r="N4160">
        <v>0</v>
      </c>
      <c r="O4160">
        <v>0</v>
      </c>
      <c r="P4160">
        <v>0</v>
      </c>
      <c r="Q4160">
        <v>217</v>
      </c>
      <c r="R4160">
        <v>0</v>
      </c>
      <c r="S4160">
        <v>0</v>
      </c>
      <c r="T4160">
        <v>0</v>
      </c>
      <c r="U4160">
        <v>1772.166667</v>
      </c>
    </row>
    <row r="4161" spans="1:21" x14ac:dyDescent="0.25">
      <c r="A4161" t="s">
        <v>15988</v>
      </c>
      <c r="B4161">
        <v>1</v>
      </c>
      <c r="C4161" t="s">
        <v>78</v>
      </c>
      <c r="D4161" t="s">
        <v>102</v>
      </c>
      <c r="E4161" t="s">
        <v>15989</v>
      </c>
      <c r="F4161" t="s">
        <v>296</v>
      </c>
      <c r="G4161" t="s">
        <v>71</v>
      </c>
      <c r="H4161" t="s">
        <v>136</v>
      </c>
      <c r="I4161" t="s">
        <v>22</v>
      </c>
      <c r="J4161" t="s">
        <v>221</v>
      </c>
      <c r="K4161" t="s">
        <v>15990</v>
      </c>
      <c r="L4161" t="s">
        <v>15991</v>
      </c>
      <c r="M4161">
        <v>2.1883333330000001</v>
      </c>
      <c r="N4161">
        <v>0</v>
      </c>
      <c r="O4161">
        <v>0</v>
      </c>
      <c r="P4161">
        <v>0</v>
      </c>
      <c r="Q4161">
        <v>335</v>
      </c>
      <c r="R4161">
        <v>0</v>
      </c>
      <c r="S4161">
        <v>0</v>
      </c>
      <c r="T4161">
        <v>0</v>
      </c>
      <c r="U4161">
        <v>733.09166700000003</v>
      </c>
    </row>
    <row r="4162" spans="1:21" x14ac:dyDescent="0.25">
      <c r="A4162" t="s">
        <v>15992</v>
      </c>
      <c r="B4162">
        <v>1</v>
      </c>
      <c r="C4162" t="s">
        <v>79</v>
      </c>
      <c r="D4162" t="s">
        <v>122</v>
      </c>
      <c r="E4162" t="s">
        <v>15993</v>
      </c>
      <c r="F4162" t="s">
        <v>247</v>
      </c>
      <c r="G4162" t="s">
        <v>71</v>
      </c>
      <c r="H4162" t="s">
        <v>136</v>
      </c>
      <c r="I4162" t="s">
        <v>22</v>
      </c>
      <c r="J4162" t="s">
        <v>221</v>
      </c>
      <c r="K4162" t="s">
        <v>15994</v>
      </c>
      <c r="L4162" t="s">
        <v>15995</v>
      </c>
      <c r="M4162">
        <v>2.9097655549999999</v>
      </c>
      <c r="N4162">
        <v>0</v>
      </c>
      <c r="O4162">
        <v>234</v>
      </c>
      <c r="P4162">
        <v>0</v>
      </c>
      <c r="Q4162">
        <v>0</v>
      </c>
      <c r="R4162">
        <v>0</v>
      </c>
      <c r="S4162">
        <v>680.88513999999998</v>
      </c>
      <c r="T4162">
        <v>0</v>
      </c>
      <c r="U4162">
        <v>0</v>
      </c>
    </row>
    <row r="4163" spans="1:21" x14ac:dyDescent="0.25">
      <c r="A4163" t="s">
        <v>15996</v>
      </c>
      <c r="B4163">
        <v>1</v>
      </c>
      <c r="C4163" t="s">
        <v>79</v>
      </c>
      <c r="D4163" t="s">
        <v>118</v>
      </c>
      <c r="E4163" t="s">
        <v>15997</v>
      </c>
      <c r="F4163" t="s">
        <v>313</v>
      </c>
      <c r="G4163" t="s">
        <v>71</v>
      </c>
      <c r="H4163" t="s">
        <v>136</v>
      </c>
      <c r="I4163" t="s">
        <v>22</v>
      </c>
      <c r="J4163" t="s">
        <v>131</v>
      </c>
      <c r="K4163" t="s">
        <v>15998</v>
      </c>
      <c r="L4163" t="s">
        <v>15999</v>
      </c>
      <c r="M4163">
        <v>0.73444444399999997</v>
      </c>
      <c r="N4163">
        <v>0</v>
      </c>
      <c r="O4163">
        <v>123</v>
      </c>
      <c r="P4163">
        <v>0</v>
      </c>
      <c r="Q4163">
        <v>0</v>
      </c>
      <c r="R4163">
        <v>0</v>
      </c>
      <c r="S4163">
        <v>90.336667000000006</v>
      </c>
      <c r="T4163">
        <v>0</v>
      </c>
      <c r="U4163">
        <v>0</v>
      </c>
    </row>
    <row r="4164" spans="1:21" x14ac:dyDescent="0.25">
      <c r="A4164" t="s">
        <v>16000</v>
      </c>
      <c r="B4164">
        <v>1</v>
      </c>
      <c r="C4164" t="s">
        <v>78</v>
      </c>
      <c r="D4164" t="s">
        <v>82</v>
      </c>
      <c r="E4164" t="s">
        <v>16001</v>
      </c>
      <c r="F4164" t="s">
        <v>231</v>
      </c>
      <c r="G4164" t="s">
        <v>71</v>
      </c>
      <c r="H4164" t="s">
        <v>136</v>
      </c>
      <c r="I4164" t="s">
        <v>22</v>
      </c>
      <c r="J4164" t="s">
        <v>131</v>
      </c>
      <c r="K4164" t="s">
        <v>16002</v>
      </c>
      <c r="L4164" t="s">
        <v>16003</v>
      </c>
      <c r="M4164">
        <v>1.000555555</v>
      </c>
      <c r="N4164">
        <v>0</v>
      </c>
      <c r="O4164">
        <v>1</v>
      </c>
      <c r="P4164">
        <v>0</v>
      </c>
      <c r="Q4164">
        <v>0</v>
      </c>
      <c r="R4164">
        <v>0</v>
      </c>
      <c r="S4164">
        <v>1.000556</v>
      </c>
      <c r="T4164">
        <v>0</v>
      </c>
      <c r="U4164">
        <v>0</v>
      </c>
    </row>
    <row r="4165" spans="1:21" x14ac:dyDescent="0.25">
      <c r="A4165" t="s">
        <v>16004</v>
      </c>
      <c r="B4165">
        <v>1</v>
      </c>
      <c r="C4165" t="s">
        <v>78</v>
      </c>
      <c r="D4165" t="s">
        <v>92</v>
      </c>
      <c r="E4165" t="s">
        <v>1067</v>
      </c>
      <c r="F4165" t="s">
        <v>785</v>
      </c>
      <c r="G4165" t="s">
        <v>71</v>
      </c>
      <c r="H4165" t="s">
        <v>136</v>
      </c>
      <c r="I4165" t="s">
        <v>22</v>
      </c>
      <c r="J4165" t="s">
        <v>131</v>
      </c>
      <c r="K4165" t="s">
        <v>16005</v>
      </c>
      <c r="L4165" t="s">
        <v>16006</v>
      </c>
      <c r="M4165">
        <v>0.94388888800000004</v>
      </c>
      <c r="N4165">
        <v>0</v>
      </c>
      <c r="O4165">
        <v>3</v>
      </c>
      <c r="P4165">
        <v>0</v>
      </c>
      <c r="Q4165">
        <v>0</v>
      </c>
      <c r="R4165">
        <v>0</v>
      </c>
      <c r="S4165">
        <v>2.8316669999999999</v>
      </c>
      <c r="T4165">
        <v>0</v>
      </c>
      <c r="U4165">
        <v>0</v>
      </c>
    </row>
    <row r="4166" spans="1:21" x14ac:dyDescent="0.25">
      <c r="A4166" t="s">
        <v>16007</v>
      </c>
      <c r="B4166">
        <v>1</v>
      </c>
      <c r="C4166" t="s">
        <v>78</v>
      </c>
      <c r="D4166" t="s">
        <v>82</v>
      </c>
      <c r="E4166" t="s">
        <v>16008</v>
      </c>
      <c r="F4166" t="s">
        <v>847</v>
      </c>
      <c r="G4166" t="s">
        <v>71</v>
      </c>
      <c r="H4166" t="s">
        <v>136</v>
      </c>
      <c r="I4166" t="s">
        <v>22</v>
      </c>
      <c r="J4166" t="s">
        <v>131</v>
      </c>
      <c r="K4166" t="s">
        <v>16009</v>
      </c>
      <c r="L4166" t="s">
        <v>16010</v>
      </c>
      <c r="M4166">
        <v>3.2836111109999999</v>
      </c>
      <c r="N4166">
        <v>0</v>
      </c>
      <c r="O4166">
        <v>1</v>
      </c>
      <c r="P4166">
        <v>0</v>
      </c>
      <c r="Q4166">
        <v>0</v>
      </c>
      <c r="R4166">
        <v>0</v>
      </c>
      <c r="S4166">
        <v>3.2836110000000001</v>
      </c>
      <c r="T4166">
        <v>0</v>
      </c>
      <c r="U4166">
        <v>0</v>
      </c>
    </row>
    <row r="4167" spans="1:21" x14ac:dyDescent="0.25">
      <c r="A4167" t="s">
        <v>16011</v>
      </c>
      <c r="B4167">
        <v>1</v>
      </c>
      <c r="C4167" t="s">
        <v>79</v>
      </c>
      <c r="D4167" t="s">
        <v>114</v>
      </c>
      <c r="E4167" t="s">
        <v>16012</v>
      </c>
      <c r="F4167" t="s">
        <v>166</v>
      </c>
      <c r="G4167" t="s">
        <v>72</v>
      </c>
      <c r="H4167" t="s">
        <v>136</v>
      </c>
      <c r="I4167" t="s">
        <v>22</v>
      </c>
      <c r="J4167" t="s">
        <v>131</v>
      </c>
      <c r="K4167" t="s">
        <v>16013</v>
      </c>
      <c r="L4167" t="s">
        <v>16014</v>
      </c>
      <c r="M4167">
        <v>0.59466944399999999</v>
      </c>
      <c r="N4167">
        <v>3</v>
      </c>
      <c r="O4167">
        <v>766</v>
      </c>
      <c r="P4167">
        <v>206</v>
      </c>
      <c r="Q4167">
        <v>1488</v>
      </c>
      <c r="R4167">
        <v>1.784008</v>
      </c>
      <c r="S4167">
        <v>455.516794</v>
      </c>
      <c r="T4167">
        <v>122.50190499999999</v>
      </c>
      <c r="U4167">
        <v>884.86813299999994</v>
      </c>
    </row>
    <row r="4168" spans="1:21" x14ac:dyDescent="0.25">
      <c r="A4168" t="s">
        <v>16015</v>
      </c>
      <c r="B4168">
        <v>1</v>
      </c>
      <c r="C4168" t="s">
        <v>79</v>
      </c>
      <c r="D4168" t="s">
        <v>114</v>
      </c>
      <c r="E4168" t="s">
        <v>16016</v>
      </c>
      <c r="F4168" t="s">
        <v>166</v>
      </c>
      <c r="G4168" t="s">
        <v>72</v>
      </c>
      <c r="H4168" t="s">
        <v>136</v>
      </c>
      <c r="I4168" t="s">
        <v>22</v>
      </c>
      <c r="J4168" t="s">
        <v>131</v>
      </c>
      <c r="K4168" t="s">
        <v>16017</v>
      </c>
      <c r="L4168" t="s">
        <v>16018</v>
      </c>
      <c r="M4168">
        <v>0.79919055500000002</v>
      </c>
      <c r="N4168">
        <v>0</v>
      </c>
      <c r="O4168">
        <v>269</v>
      </c>
      <c r="P4168">
        <v>0</v>
      </c>
      <c r="Q4168">
        <v>7</v>
      </c>
      <c r="R4168">
        <v>0</v>
      </c>
      <c r="S4168">
        <v>214.982259</v>
      </c>
      <c r="T4168">
        <v>0</v>
      </c>
      <c r="U4168">
        <v>5.5943339999999999</v>
      </c>
    </row>
    <row r="4169" spans="1:21" x14ac:dyDescent="0.25">
      <c r="A4169" t="s">
        <v>16019</v>
      </c>
      <c r="B4169">
        <v>1</v>
      </c>
      <c r="C4169" t="s">
        <v>79</v>
      </c>
      <c r="D4169" t="s">
        <v>114</v>
      </c>
      <c r="E4169" t="s">
        <v>16020</v>
      </c>
      <c r="F4169" t="s">
        <v>166</v>
      </c>
      <c r="G4169" t="s">
        <v>72</v>
      </c>
      <c r="H4169" t="s">
        <v>136</v>
      </c>
      <c r="I4169" t="s">
        <v>22</v>
      </c>
      <c r="J4169" t="s">
        <v>131</v>
      </c>
      <c r="K4169" t="s">
        <v>16021</v>
      </c>
      <c r="L4169" t="s">
        <v>16022</v>
      </c>
      <c r="M4169">
        <v>1.4797222219999999</v>
      </c>
      <c r="N4169">
        <v>0</v>
      </c>
      <c r="O4169">
        <v>0</v>
      </c>
      <c r="P4169">
        <v>165</v>
      </c>
      <c r="Q4169">
        <v>1440</v>
      </c>
      <c r="R4169">
        <v>0</v>
      </c>
      <c r="S4169">
        <v>0</v>
      </c>
      <c r="T4169">
        <v>244.154167</v>
      </c>
      <c r="U4169">
        <v>2130.8000000000002</v>
      </c>
    </row>
    <row r="4170" spans="1:21" x14ac:dyDescent="0.25">
      <c r="A4170" t="s">
        <v>16023</v>
      </c>
      <c r="B4170">
        <v>1</v>
      </c>
      <c r="C4170" t="s">
        <v>79</v>
      </c>
      <c r="D4170" t="s">
        <v>116</v>
      </c>
      <c r="E4170" t="s">
        <v>16024</v>
      </c>
      <c r="F4170" t="s">
        <v>313</v>
      </c>
      <c r="G4170" t="s">
        <v>71</v>
      </c>
      <c r="H4170" t="s">
        <v>136</v>
      </c>
      <c r="I4170" t="s">
        <v>22</v>
      </c>
      <c r="J4170" t="s">
        <v>131</v>
      </c>
      <c r="K4170" t="s">
        <v>16025</v>
      </c>
      <c r="L4170" t="s">
        <v>16026</v>
      </c>
      <c r="M4170">
        <v>0.29694444399999997</v>
      </c>
      <c r="N4170">
        <v>0</v>
      </c>
      <c r="O4170">
        <v>97</v>
      </c>
      <c r="P4170">
        <v>0</v>
      </c>
      <c r="Q4170">
        <v>0</v>
      </c>
      <c r="R4170">
        <v>0</v>
      </c>
      <c r="S4170">
        <v>28.803611</v>
      </c>
      <c r="T4170">
        <v>0</v>
      </c>
      <c r="U4170">
        <v>0</v>
      </c>
    </row>
    <row r="4171" spans="1:21" x14ac:dyDescent="0.25">
      <c r="A4171" t="s">
        <v>16027</v>
      </c>
      <c r="B4171">
        <v>1</v>
      </c>
      <c r="C4171" t="s">
        <v>79</v>
      </c>
      <c r="D4171" t="s">
        <v>116</v>
      </c>
      <c r="E4171" t="s">
        <v>16028</v>
      </c>
      <c r="F4171" t="s">
        <v>313</v>
      </c>
      <c r="G4171" t="s">
        <v>71</v>
      </c>
      <c r="H4171" t="s">
        <v>136</v>
      </c>
      <c r="I4171" t="s">
        <v>22</v>
      </c>
      <c r="J4171" t="s">
        <v>131</v>
      </c>
      <c r="K4171" t="s">
        <v>16029</v>
      </c>
      <c r="L4171" t="s">
        <v>16030</v>
      </c>
      <c r="M4171">
        <v>0.99472222200000004</v>
      </c>
      <c r="N4171">
        <v>0</v>
      </c>
      <c r="O4171">
        <v>58</v>
      </c>
      <c r="P4171">
        <v>0</v>
      </c>
      <c r="Q4171">
        <v>0</v>
      </c>
      <c r="R4171">
        <v>0</v>
      </c>
      <c r="S4171">
        <v>57.693888999999999</v>
      </c>
      <c r="T4171">
        <v>0</v>
      </c>
      <c r="U4171">
        <v>0</v>
      </c>
    </row>
    <row r="4172" spans="1:21" x14ac:dyDescent="0.25">
      <c r="A4172" t="s">
        <v>16031</v>
      </c>
      <c r="B4172">
        <v>1</v>
      </c>
      <c r="C4172" t="s">
        <v>79</v>
      </c>
      <c r="D4172" t="s">
        <v>116</v>
      </c>
      <c r="E4172" t="s">
        <v>16032</v>
      </c>
      <c r="F4172" t="s">
        <v>166</v>
      </c>
      <c r="G4172" t="s">
        <v>72</v>
      </c>
      <c r="H4172" t="s">
        <v>136</v>
      </c>
      <c r="I4172" t="s">
        <v>22</v>
      </c>
      <c r="J4172" t="s">
        <v>131</v>
      </c>
      <c r="K4172" t="s">
        <v>16033</v>
      </c>
      <c r="L4172" t="s">
        <v>16034</v>
      </c>
      <c r="M4172">
        <v>0.59197305499999997</v>
      </c>
      <c r="N4172">
        <v>0</v>
      </c>
      <c r="O4172">
        <v>1441</v>
      </c>
      <c r="P4172">
        <v>1</v>
      </c>
      <c r="Q4172">
        <v>3</v>
      </c>
      <c r="R4172">
        <v>0</v>
      </c>
      <c r="S4172">
        <v>853.03317200000004</v>
      </c>
      <c r="T4172">
        <v>0.59197299999999997</v>
      </c>
      <c r="U4172">
        <v>1.775919</v>
      </c>
    </row>
    <row r="4173" spans="1:21" x14ac:dyDescent="0.25">
      <c r="A4173" t="s">
        <v>16035</v>
      </c>
      <c r="B4173">
        <v>1</v>
      </c>
      <c r="C4173" t="s">
        <v>79</v>
      </c>
      <c r="D4173" t="s">
        <v>116</v>
      </c>
      <c r="E4173" t="s">
        <v>16036</v>
      </c>
      <c r="F4173" t="s">
        <v>2496</v>
      </c>
      <c r="G4173" t="s">
        <v>72</v>
      </c>
      <c r="H4173" t="s">
        <v>136</v>
      </c>
      <c r="I4173" t="s">
        <v>22</v>
      </c>
      <c r="J4173" t="s">
        <v>131</v>
      </c>
      <c r="K4173" t="s">
        <v>16037</v>
      </c>
      <c r="L4173" t="s">
        <v>16038</v>
      </c>
      <c r="M4173">
        <v>0.40015083299999998</v>
      </c>
      <c r="N4173">
        <v>1</v>
      </c>
      <c r="O4173">
        <v>3143</v>
      </c>
      <c r="P4173">
        <v>119</v>
      </c>
      <c r="Q4173">
        <v>1897</v>
      </c>
      <c r="R4173">
        <v>0.40015099999999998</v>
      </c>
      <c r="S4173">
        <v>1257.674068</v>
      </c>
      <c r="T4173">
        <v>47.617949000000003</v>
      </c>
      <c r="U4173">
        <v>759.08613000000003</v>
      </c>
    </row>
    <row r="4174" spans="1:21" x14ac:dyDescent="0.25">
      <c r="A4174" t="s">
        <v>16039</v>
      </c>
      <c r="B4174">
        <v>1</v>
      </c>
      <c r="C4174" t="s">
        <v>78</v>
      </c>
      <c r="D4174" t="s">
        <v>82</v>
      </c>
      <c r="E4174" t="s">
        <v>16040</v>
      </c>
      <c r="F4174" t="s">
        <v>847</v>
      </c>
      <c r="G4174" t="s">
        <v>71</v>
      </c>
      <c r="H4174" t="s">
        <v>136</v>
      </c>
      <c r="I4174" t="s">
        <v>22</v>
      </c>
      <c r="J4174" t="s">
        <v>131</v>
      </c>
      <c r="K4174" t="s">
        <v>16041</v>
      </c>
      <c r="L4174" t="s">
        <v>16042</v>
      </c>
      <c r="M4174">
        <v>1.0549999999999999</v>
      </c>
      <c r="N4174">
        <v>0</v>
      </c>
      <c r="O4174">
        <v>1</v>
      </c>
      <c r="P4174">
        <v>0</v>
      </c>
      <c r="Q4174">
        <v>0</v>
      </c>
      <c r="R4174">
        <v>0</v>
      </c>
      <c r="S4174">
        <v>1.0549999999999999</v>
      </c>
      <c r="T4174">
        <v>0</v>
      </c>
      <c r="U4174">
        <v>0</v>
      </c>
    </row>
    <row r="4175" spans="1:21" x14ac:dyDescent="0.25">
      <c r="A4175" t="s">
        <v>16043</v>
      </c>
      <c r="B4175">
        <v>1</v>
      </c>
      <c r="C4175" t="s">
        <v>78</v>
      </c>
      <c r="D4175" t="s">
        <v>95</v>
      </c>
      <c r="E4175" t="s">
        <v>16044</v>
      </c>
      <c r="F4175" t="s">
        <v>231</v>
      </c>
      <c r="G4175" t="s">
        <v>71</v>
      </c>
      <c r="H4175" t="s">
        <v>136</v>
      </c>
      <c r="I4175" t="s">
        <v>22</v>
      </c>
      <c r="J4175" t="s">
        <v>131</v>
      </c>
      <c r="K4175" t="s">
        <v>16045</v>
      </c>
      <c r="L4175" t="s">
        <v>16046</v>
      </c>
      <c r="M4175">
        <v>21.520555555000001</v>
      </c>
      <c r="N4175">
        <v>0</v>
      </c>
      <c r="O4175">
        <v>0</v>
      </c>
      <c r="P4175">
        <v>0</v>
      </c>
      <c r="Q4175">
        <v>1</v>
      </c>
      <c r="R4175">
        <v>0</v>
      </c>
      <c r="S4175">
        <v>0</v>
      </c>
      <c r="T4175">
        <v>0</v>
      </c>
      <c r="U4175">
        <v>21.520555999999999</v>
      </c>
    </row>
    <row r="4176" spans="1:21" x14ac:dyDescent="0.25">
      <c r="A4176" t="s">
        <v>16047</v>
      </c>
      <c r="B4176">
        <v>1</v>
      </c>
      <c r="C4176" t="s">
        <v>79</v>
      </c>
      <c r="D4176" t="s">
        <v>120</v>
      </c>
      <c r="E4176" t="s">
        <v>16048</v>
      </c>
      <c r="F4176" t="s">
        <v>296</v>
      </c>
      <c r="G4176" t="s">
        <v>72</v>
      </c>
      <c r="H4176" t="s">
        <v>136</v>
      </c>
      <c r="I4176" t="s">
        <v>22</v>
      </c>
      <c r="J4176" t="s">
        <v>221</v>
      </c>
      <c r="K4176" t="s">
        <v>16049</v>
      </c>
      <c r="L4176" t="s">
        <v>16050</v>
      </c>
      <c r="M4176">
        <v>5.1291194439999996</v>
      </c>
      <c r="N4176">
        <v>0</v>
      </c>
      <c r="O4176">
        <v>372</v>
      </c>
      <c r="P4176">
        <v>93</v>
      </c>
      <c r="Q4176">
        <v>108</v>
      </c>
      <c r="R4176">
        <v>0</v>
      </c>
      <c r="S4176">
        <v>1908.0324330000001</v>
      </c>
      <c r="T4176">
        <v>477.00810799999999</v>
      </c>
      <c r="U4176">
        <v>553.94489999999996</v>
      </c>
    </row>
    <row r="4177" spans="1:21" x14ac:dyDescent="0.25">
      <c r="A4177" t="s">
        <v>16051</v>
      </c>
      <c r="B4177">
        <v>1</v>
      </c>
      <c r="C4177" t="s">
        <v>79</v>
      </c>
      <c r="D4177" t="s">
        <v>120</v>
      </c>
      <c r="E4177" t="s">
        <v>16052</v>
      </c>
      <c r="F4177" t="s">
        <v>780</v>
      </c>
      <c r="G4177" t="s">
        <v>71</v>
      </c>
      <c r="H4177" t="s">
        <v>136</v>
      </c>
      <c r="I4177" t="s">
        <v>22</v>
      </c>
      <c r="J4177" t="s">
        <v>131</v>
      </c>
      <c r="K4177" t="s">
        <v>16053</v>
      </c>
      <c r="L4177" t="s">
        <v>16054</v>
      </c>
      <c r="M4177">
        <v>0.75133499999999998</v>
      </c>
      <c r="N4177">
        <v>0</v>
      </c>
      <c r="O4177">
        <v>159</v>
      </c>
      <c r="P4177">
        <v>0</v>
      </c>
      <c r="Q4177">
        <v>16</v>
      </c>
      <c r="R4177">
        <v>0</v>
      </c>
      <c r="S4177">
        <v>119.462265</v>
      </c>
      <c r="T4177">
        <v>0</v>
      </c>
      <c r="U4177">
        <v>12.02136</v>
      </c>
    </row>
    <row r="4178" spans="1:21" x14ac:dyDescent="0.25">
      <c r="A4178" t="s">
        <v>16055</v>
      </c>
      <c r="B4178">
        <v>1</v>
      </c>
      <c r="C4178" t="s">
        <v>78</v>
      </c>
      <c r="D4178" t="s">
        <v>92</v>
      </c>
      <c r="E4178" t="s">
        <v>16056</v>
      </c>
      <c r="F4178" t="s">
        <v>2201</v>
      </c>
      <c r="G4178" t="s">
        <v>72</v>
      </c>
      <c r="H4178" t="s">
        <v>136</v>
      </c>
      <c r="I4178" t="s">
        <v>22</v>
      </c>
      <c r="J4178" t="s">
        <v>131</v>
      </c>
      <c r="K4178" t="s">
        <v>16057</v>
      </c>
      <c r="L4178" t="s">
        <v>16058</v>
      </c>
      <c r="M4178">
        <v>0.37338611100000002</v>
      </c>
      <c r="N4178">
        <v>0</v>
      </c>
      <c r="O4178">
        <v>0</v>
      </c>
      <c r="P4178">
        <v>0</v>
      </c>
      <c r="Q4178">
        <v>31</v>
      </c>
      <c r="R4178">
        <v>0</v>
      </c>
      <c r="S4178">
        <v>0</v>
      </c>
      <c r="T4178">
        <v>0</v>
      </c>
      <c r="U4178">
        <v>11.574968999999999</v>
      </c>
    </row>
    <row r="4179" spans="1:21" x14ac:dyDescent="0.25">
      <c r="A4179" t="s">
        <v>16059</v>
      </c>
      <c r="B4179">
        <v>1</v>
      </c>
      <c r="C4179" t="s">
        <v>78</v>
      </c>
      <c r="D4179" t="s">
        <v>92</v>
      </c>
      <c r="E4179" t="s">
        <v>16056</v>
      </c>
      <c r="F4179" t="s">
        <v>367</v>
      </c>
      <c r="G4179" t="s">
        <v>72</v>
      </c>
      <c r="H4179" t="s">
        <v>136</v>
      </c>
      <c r="I4179" t="s">
        <v>22</v>
      </c>
      <c r="J4179" t="s">
        <v>131</v>
      </c>
      <c r="K4179" t="s">
        <v>16060</v>
      </c>
      <c r="L4179" t="s">
        <v>16061</v>
      </c>
      <c r="M4179">
        <v>0.93</v>
      </c>
      <c r="N4179">
        <v>0</v>
      </c>
      <c r="O4179">
        <v>0</v>
      </c>
      <c r="P4179">
        <v>0</v>
      </c>
      <c r="Q4179">
        <v>31</v>
      </c>
      <c r="R4179">
        <v>0</v>
      </c>
      <c r="S4179">
        <v>0</v>
      </c>
      <c r="T4179">
        <v>0</v>
      </c>
      <c r="U4179">
        <v>28.83</v>
      </c>
    </row>
    <row r="4180" spans="1:21" x14ac:dyDescent="0.25">
      <c r="A4180" t="s">
        <v>16062</v>
      </c>
      <c r="B4180">
        <v>1</v>
      </c>
      <c r="C4180" t="s">
        <v>79</v>
      </c>
      <c r="D4180" t="s">
        <v>118</v>
      </c>
      <c r="E4180" t="s">
        <v>16063</v>
      </c>
      <c r="F4180" t="s">
        <v>313</v>
      </c>
      <c r="G4180" t="s">
        <v>71</v>
      </c>
      <c r="H4180" t="s">
        <v>136</v>
      </c>
      <c r="I4180" t="s">
        <v>22</v>
      </c>
      <c r="J4180" t="s">
        <v>131</v>
      </c>
      <c r="K4180" t="s">
        <v>16064</v>
      </c>
      <c r="L4180" t="s">
        <v>16065</v>
      </c>
      <c r="M4180">
        <v>1.1616666659999999</v>
      </c>
      <c r="N4180">
        <v>0</v>
      </c>
      <c r="O4180">
        <v>6</v>
      </c>
      <c r="P4180">
        <v>0</v>
      </c>
      <c r="Q4180">
        <v>15</v>
      </c>
      <c r="R4180">
        <v>0</v>
      </c>
      <c r="S4180">
        <v>6.97</v>
      </c>
      <c r="T4180">
        <v>0</v>
      </c>
      <c r="U4180">
        <v>17.425000000000001</v>
      </c>
    </row>
    <row r="4181" spans="1:21" x14ac:dyDescent="0.25">
      <c r="A4181" t="s">
        <v>16066</v>
      </c>
      <c r="B4181">
        <v>1</v>
      </c>
      <c r="C4181" t="s">
        <v>79</v>
      </c>
      <c r="D4181" t="s">
        <v>118</v>
      </c>
      <c r="E4181" t="s">
        <v>16067</v>
      </c>
      <c r="F4181" t="s">
        <v>166</v>
      </c>
      <c r="G4181" t="s">
        <v>72</v>
      </c>
      <c r="H4181" t="s">
        <v>136</v>
      </c>
      <c r="I4181" t="s">
        <v>22</v>
      </c>
      <c r="J4181" t="s">
        <v>131</v>
      </c>
      <c r="K4181" t="s">
        <v>16068</v>
      </c>
      <c r="L4181" t="s">
        <v>16069</v>
      </c>
      <c r="M4181">
        <v>0.959166666</v>
      </c>
      <c r="N4181">
        <v>0</v>
      </c>
      <c r="O4181">
        <v>805</v>
      </c>
      <c r="P4181">
        <v>6</v>
      </c>
      <c r="Q4181">
        <v>286</v>
      </c>
      <c r="R4181">
        <v>0</v>
      </c>
      <c r="S4181">
        <v>772.12916600000005</v>
      </c>
      <c r="T4181">
        <v>5.7549999999999999</v>
      </c>
      <c r="U4181">
        <v>274.32166599999999</v>
      </c>
    </row>
    <row r="4182" spans="1:21" x14ac:dyDescent="0.25">
      <c r="A4182" t="s">
        <v>16070</v>
      </c>
      <c r="B4182">
        <v>1</v>
      </c>
      <c r="C4182" t="s">
        <v>78</v>
      </c>
      <c r="D4182" t="s">
        <v>107</v>
      </c>
      <c r="E4182" t="s">
        <v>16071</v>
      </c>
      <c r="F4182" t="s">
        <v>231</v>
      </c>
      <c r="G4182" t="s">
        <v>71</v>
      </c>
      <c r="H4182" t="s">
        <v>136</v>
      </c>
      <c r="I4182" t="s">
        <v>22</v>
      </c>
      <c r="J4182" t="s">
        <v>131</v>
      </c>
      <c r="K4182" t="s">
        <v>16072</v>
      </c>
      <c r="L4182" t="s">
        <v>16073</v>
      </c>
      <c r="M4182">
        <v>0.42111111099999998</v>
      </c>
      <c r="N4182">
        <v>0</v>
      </c>
      <c r="O4182">
        <v>1</v>
      </c>
      <c r="P4182">
        <v>0</v>
      </c>
      <c r="Q4182">
        <v>0</v>
      </c>
      <c r="R4182">
        <v>0</v>
      </c>
      <c r="S4182">
        <v>0.42111100000000001</v>
      </c>
      <c r="T4182">
        <v>0</v>
      </c>
      <c r="U4182">
        <v>0</v>
      </c>
    </row>
    <row r="4183" spans="1:21" x14ac:dyDescent="0.25">
      <c r="A4183" t="s">
        <v>16074</v>
      </c>
      <c r="B4183">
        <v>1</v>
      </c>
      <c r="C4183" t="s">
        <v>78</v>
      </c>
      <c r="D4183" t="s">
        <v>91</v>
      </c>
      <c r="E4183" t="s">
        <v>16075</v>
      </c>
      <c r="F4183" t="s">
        <v>780</v>
      </c>
      <c r="G4183" t="s">
        <v>71</v>
      </c>
      <c r="H4183" t="s">
        <v>136</v>
      </c>
      <c r="I4183" t="s">
        <v>22</v>
      </c>
      <c r="J4183" t="s">
        <v>131</v>
      </c>
      <c r="K4183" t="s">
        <v>16076</v>
      </c>
      <c r="L4183" t="s">
        <v>16077</v>
      </c>
      <c r="M4183">
        <v>1.8674999999999999</v>
      </c>
      <c r="N4183">
        <v>0</v>
      </c>
      <c r="O4183">
        <v>0</v>
      </c>
      <c r="P4183">
        <v>0</v>
      </c>
      <c r="Q4183">
        <v>8</v>
      </c>
      <c r="R4183">
        <v>0</v>
      </c>
      <c r="S4183">
        <v>0</v>
      </c>
      <c r="T4183">
        <v>0</v>
      </c>
      <c r="U4183">
        <v>14.94</v>
      </c>
    </row>
    <row r="4184" spans="1:21" x14ac:dyDescent="0.25">
      <c r="A4184" t="s">
        <v>16078</v>
      </c>
      <c r="B4184">
        <v>1</v>
      </c>
      <c r="C4184" t="s">
        <v>78</v>
      </c>
      <c r="D4184" t="s">
        <v>91</v>
      </c>
      <c r="E4184" t="s">
        <v>16079</v>
      </c>
      <c r="F4184" t="s">
        <v>362</v>
      </c>
      <c r="G4184" t="s">
        <v>71</v>
      </c>
      <c r="H4184" t="s">
        <v>136</v>
      </c>
      <c r="I4184" t="s">
        <v>22</v>
      </c>
      <c r="J4184" t="s">
        <v>131</v>
      </c>
      <c r="K4184" t="s">
        <v>16080</v>
      </c>
      <c r="L4184" t="s">
        <v>16081</v>
      </c>
      <c r="M4184">
        <v>0.71944444399999996</v>
      </c>
      <c r="N4184">
        <v>0</v>
      </c>
      <c r="O4184">
        <v>11</v>
      </c>
      <c r="P4184">
        <v>0</v>
      </c>
      <c r="Q4184">
        <v>2</v>
      </c>
      <c r="R4184">
        <v>0</v>
      </c>
      <c r="S4184">
        <v>7.9138890000000002</v>
      </c>
      <c r="T4184">
        <v>0</v>
      </c>
      <c r="U4184">
        <v>1.4388890000000001</v>
      </c>
    </row>
    <row r="4185" spans="1:21" x14ac:dyDescent="0.25">
      <c r="A4185" t="s">
        <v>16082</v>
      </c>
      <c r="B4185">
        <v>1</v>
      </c>
      <c r="C4185" t="s">
        <v>78</v>
      </c>
      <c r="D4185" t="s">
        <v>81</v>
      </c>
      <c r="E4185" t="s">
        <v>16083</v>
      </c>
      <c r="F4185" t="s">
        <v>934</v>
      </c>
      <c r="G4185" t="s">
        <v>71</v>
      </c>
      <c r="H4185" t="s">
        <v>136</v>
      </c>
      <c r="I4185" t="s">
        <v>22</v>
      </c>
      <c r="J4185" t="s">
        <v>131</v>
      </c>
      <c r="K4185" t="s">
        <v>16084</v>
      </c>
      <c r="L4185" t="s">
        <v>16085</v>
      </c>
      <c r="M4185">
        <v>1.1711111110000001</v>
      </c>
      <c r="N4185">
        <v>0</v>
      </c>
      <c r="O4185">
        <v>24</v>
      </c>
      <c r="P4185">
        <v>0</v>
      </c>
      <c r="Q4185">
        <v>0</v>
      </c>
      <c r="R4185">
        <v>0</v>
      </c>
      <c r="S4185">
        <v>28.106667000000002</v>
      </c>
      <c r="T4185">
        <v>0</v>
      </c>
      <c r="U4185">
        <v>0</v>
      </c>
    </row>
    <row r="4186" spans="1:21" x14ac:dyDescent="0.25">
      <c r="A4186" t="s">
        <v>16086</v>
      </c>
      <c r="B4186">
        <v>1</v>
      </c>
      <c r="C4186" t="s">
        <v>78</v>
      </c>
      <c r="D4186" t="s">
        <v>92</v>
      </c>
      <c r="E4186" t="s">
        <v>16087</v>
      </c>
      <c r="F4186" t="s">
        <v>780</v>
      </c>
      <c r="G4186" t="s">
        <v>71</v>
      </c>
      <c r="H4186" t="s">
        <v>136</v>
      </c>
      <c r="I4186" t="s">
        <v>22</v>
      </c>
      <c r="J4186" t="s">
        <v>131</v>
      </c>
      <c r="K4186" t="s">
        <v>16088</v>
      </c>
      <c r="L4186" t="s">
        <v>16089</v>
      </c>
      <c r="M4186">
        <v>3.264444444</v>
      </c>
      <c r="N4186">
        <v>0</v>
      </c>
      <c r="O4186">
        <v>0</v>
      </c>
      <c r="P4186">
        <v>0</v>
      </c>
      <c r="Q4186">
        <v>14</v>
      </c>
      <c r="R4186">
        <v>0</v>
      </c>
      <c r="S4186">
        <v>0</v>
      </c>
      <c r="T4186">
        <v>0</v>
      </c>
      <c r="U4186">
        <v>45.702221999999999</v>
      </c>
    </row>
    <row r="4187" spans="1:21" x14ac:dyDescent="0.25">
      <c r="A4187" t="s">
        <v>16090</v>
      </c>
      <c r="B4187">
        <v>1</v>
      </c>
      <c r="C4187" t="s">
        <v>78</v>
      </c>
      <c r="D4187" t="s">
        <v>92</v>
      </c>
      <c r="E4187" t="s">
        <v>16091</v>
      </c>
      <c r="F4187" t="s">
        <v>247</v>
      </c>
      <c r="G4187" t="s">
        <v>72</v>
      </c>
      <c r="H4187" t="s">
        <v>136</v>
      </c>
      <c r="I4187" t="s">
        <v>22</v>
      </c>
      <c r="J4187" t="s">
        <v>221</v>
      </c>
      <c r="K4187" t="s">
        <v>16092</v>
      </c>
      <c r="L4187" t="s">
        <v>16093</v>
      </c>
      <c r="M4187">
        <v>4.1108333330000004</v>
      </c>
      <c r="N4187">
        <v>0</v>
      </c>
      <c r="O4187">
        <v>164</v>
      </c>
      <c r="P4187">
        <v>0</v>
      </c>
      <c r="Q4187">
        <v>2</v>
      </c>
      <c r="R4187">
        <v>0</v>
      </c>
      <c r="S4187">
        <v>674.17666699999995</v>
      </c>
      <c r="T4187">
        <v>0</v>
      </c>
      <c r="U4187">
        <v>8.2216670000000001</v>
      </c>
    </row>
    <row r="4188" spans="1:21" x14ac:dyDescent="0.25">
      <c r="A4188" t="s">
        <v>16094</v>
      </c>
      <c r="B4188">
        <v>1</v>
      </c>
      <c r="C4188" t="s">
        <v>78</v>
      </c>
      <c r="D4188" t="s">
        <v>92</v>
      </c>
      <c r="E4188" t="s">
        <v>16095</v>
      </c>
      <c r="F4188" t="s">
        <v>296</v>
      </c>
      <c r="G4188" t="s">
        <v>72</v>
      </c>
      <c r="H4188" t="s">
        <v>136</v>
      </c>
      <c r="I4188" t="s">
        <v>22</v>
      </c>
      <c r="J4188" t="s">
        <v>221</v>
      </c>
      <c r="K4188" t="s">
        <v>16096</v>
      </c>
      <c r="L4188" t="s">
        <v>16097</v>
      </c>
      <c r="M4188">
        <v>3.7914444440000001</v>
      </c>
      <c r="N4188">
        <v>0</v>
      </c>
      <c r="O4188">
        <v>0</v>
      </c>
      <c r="P4188">
        <v>3</v>
      </c>
      <c r="Q4188">
        <v>430</v>
      </c>
      <c r="R4188">
        <v>0</v>
      </c>
      <c r="S4188">
        <v>0</v>
      </c>
      <c r="T4188">
        <v>11.374333</v>
      </c>
      <c r="U4188">
        <v>1630.321111</v>
      </c>
    </row>
    <row r="4189" spans="1:21" x14ac:dyDescent="0.25">
      <c r="A4189" t="s">
        <v>16098</v>
      </c>
      <c r="B4189">
        <v>1</v>
      </c>
      <c r="C4189" t="s">
        <v>78</v>
      </c>
      <c r="D4189" t="s">
        <v>92</v>
      </c>
      <c r="E4189" t="s">
        <v>16095</v>
      </c>
      <c r="F4189" t="s">
        <v>296</v>
      </c>
      <c r="G4189" t="s">
        <v>72</v>
      </c>
      <c r="H4189" t="s">
        <v>136</v>
      </c>
      <c r="I4189" t="s">
        <v>22</v>
      </c>
      <c r="J4189" t="s">
        <v>221</v>
      </c>
      <c r="K4189" t="s">
        <v>3988</v>
      </c>
      <c r="L4189" t="s">
        <v>16099</v>
      </c>
      <c r="M4189">
        <v>1.913333333</v>
      </c>
      <c r="N4189">
        <v>0</v>
      </c>
      <c r="O4189">
        <v>0</v>
      </c>
      <c r="P4189">
        <v>3</v>
      </c>
      <c r="Q4189">
        <v>430</v>
      </c>
      <c r="R4189">
        <v>0</v>
      </c>
      <c r="S4189">
        <v>0</v>
      </c>
      <c r="T4189">
        <v>5.74</v>
      </c>
      <c r="U4189">
        <v>822.73333300000002</v>
      </c>
    </row>
    <row r="4190" spans="1:21" x14ac:dyDescent="0.25">
      <c r="A4190" t="s">
        <v>16100</v>
      </c>
      <c r="B4190">
        <v>1</v>
      </c>
      <c r="C4190" t="s">
        <v>78</v>
      </c>
      <c r="D4190" t="s">
        <v>82</v>
      </c>
      <c r="E4190" t="s">
        <v>16101</v>
      </c>
      <c r="F4190" t="s">
        <v>847</v>
      </c>
      <c r="G4190" t="s">
        <v>71</v>
      </c>
      <c r="H4190" t="s">
        <v>136</v>
      </c>
      <c r="I4190" t="s">
        <v>22</v>
      </c>
      <c r="J4190" t="s">
        <v>131</v>
      </c>
      <c r="K4190" t="s">
        <v>16102</v>
      </c>
      <c r="L4190" t="s">
        <v>16103</v>
      </c>
      <c r="M4190">
        <v>1.419444444</v>
      </c>
      <c r="N4190">
        <v>0</v>
      </c>
      <c r="O4190">
        <v>9</v>
      </c>
      <c r="P4190">
        <v>0</v>
      </c>
      <c r="Q4190">
        <v>0</v>
      </c>
      <c r="R4190">
        <v>0</v>
      </c>
      <c r="S4190">
        <v>12.775</v>
      </c>
      <c r="T4190">
        <v>0</v>
      </c>
      <c r="U4190">
        <v>0</v>
      </c>
    </row>
    <row r="4191" spans="1:21" x14ac:dyDescent="0.25">
      <c r="A4191" t="s">
        <v>16104</v>
      </c>
      <c r="B4191">
        <v>1</v>
      </c>
      <c r="C4191" t="s">
        <v>78</v>
      </c>
      <c r="D4191" t="s">
        <v>91</v>
      </c>
      <c r="E4191" t="s">
        <v>16105</v>
      </c>
      <c r="F4191" t="s">
        <v>166</v>
      </c>
      <c r="G4191" t="s">
        <v>72</v>
      </c>
      <c r="H4191" t="s">
        <v>136</v>
      </c>
      <c r="I4191" t="s">
        <v>22</v>
      </c>
      <c r="J4191" t="s">
        <v>131</v>
      </c>
      <c r="K4191" t="s">
        <v>16106</v>
      </c>
      <c r="L4191" t="s">
        <v>16107</v>
      </c>
      <c r="M4191">
        <v>0.62666666599999998</v>
      </c>
      <c r="N4191">
        <v>2</v>
      </c>
      <c r="O4191">
        <v>596</v>
      </c>
      <c r="P4191">
        <v>26</v>
      </c>
      <c r="Q4191">
        <v>1018</v>
      </c>
      <c r="R4191">
        <v>1.253333</v>
      </c>
      <c r="S4191">
        <v>373.49333300000001</v>
      </c>
      <c r="T4191">
        <v>16.293333000000001</v>
      </c>
      <c r="U4191">
        <v>637.94666600000005</v>
      </c>
    </row>
    <row r="4192" spans="1:21" x14ac:dyDescent="0.25">
      <c r="A4192" t="s">
        <v>16108</v>
      </c>
      <c r="B4192">
        <v>1</v>
      </c>
      <c r="C4192" t="s">
        <v>78</v>
      </c>
      <c r="D4192" t="s">
        <v>91</v>
      </c>
      <c r="E4192" t="s">
        <v>16109</v>
      </c>
      <c r="F4192" t="s">
        <v>921</v>
      </c>
      <c r="G4192" t="s">
        <v>71</v>
      </c>
      <c r="H4192" t="s">
        <v>136</v>
      </c>
      <c r="I4192" t="s">
        <v>22</v>
      </c>
      <c r="J4192" t="s">
        <v>131</v>
      </c>
      <c r="K4192" t="s">
        <v>16110</v>
      </c>
      <c r="L4192" t="s">
        <v>16111</v>
      </c>
      <c r="M4192">
        <v>1.538333333</v>
      </c>
      <c r="N4192">
        <v>0</v>
      </c>
      <c r="O4192">
        <v>0</v>
      </c>
      <c r="P4192">
        <v>0</v>
      </c>
      <c r="Q4192">
        <v>38</v>
      </c>
      <c r="R4192">
        <v>0</v>
      </c>
      <c r="S4192">
        <v>0</v>
      </c>
      <c r="T4192">
        <v>0</v>
      </c>
      <c r="U4192">
        <v>58.456667000000003</v>
      </c>
    </row>
    <row r="4193" spans="1:21" x14ac:dyDescent="0.25">
      <c r="A4193" t="s">
        <v>16112</v>
      </c>
      <c r="B4193">
        <v>1</v>
      </c>
      <c r="C4193" t="s">
        <v>78</v>
      </c>
      <c r="D4193" t="s">
        <v>91</v>
      </c>
      <c r="E4193" t="s">
        <v>16113</v>
      </c>
      <c r="F4193" t="s">
        <v>166</v>
      </c>
      <c r="G4193" t="s">
        <v>72</v>
      </c>
      <c r="H4193" t="s">
        <v>136</v>
      </c>
      <c r="I4193" t="s">
        <v>22</v>
      </c>
      <c r="J4193" t="s">
        <v>131</v>
      </c>
      <c r="K4193" t="s">
        <v>16114</v>
      </c>
      <c r="L4193" t="s">
        <v>16115</v>
      </c>
      <c r="M4193">
        <v>0.53912305500000002</v>
      </c>
      <c r="N4193">
        <v>2</v>
      </c>
      <c r="O4193">
        <v>596</v>
      </c>
      <c r="P4193">
        <v>5</v>
      </c>
      <c r="Q4193">
        <v>27</v>
      </c>
      <c r="R4193">
        <v>1.078246</v>
      </c>
      <c r="S4193">
        <v>321.317341</v>
      </c>
      <c r="T4193">
        <v>2.6956150000000001</v>
      </c>
      <c r="U4193">
        <v>14.556322</v>
      </c>
    </row>
    <row r="4194" spans="1:21" x14ac:dyDescent="0.25">
      <c r="A4194" t="s">
        <v>16116</v>
      </c>
      <c r="B4194">
        <v>1</v>
      </c>
      <c r="C4194" t="s">
        <v>78</v>
      </c>
      <c r="D4194" t="s">
        <v>81</v>
      </c>
      <c r="E4194" t="s">
        <v>16083</v>
      </c>
      <c r="F4194" t="s">
        <v>934</v>
      </c>
      <c r="G4194" t="s">
        <v>71</v>
      </c>
      <c r="H4194" t="s">
        <v>136</v>
      </c>
      <c r="I4194" t="s">
        <v>22</v>
      </c>
      <c r="J4194" t="s">
        <v>131</v>
      </c>
      <c r="K4194" t="s">
        <v>16117</v>
      </c>
      <c r="L4194" t="s">
        <v>16118</v>
      </c>
      <c r="M4194">
        <v>2.693333333</v>
      </c>
      <c r="N4194">
        <v>0</v>
      </c>
      <c r="O4194">
        <v>24</v>
      </c>
      <c r="P4194">
        <v>0</v>
      </c>
      <c r="Q4194">
        <v>0</v>
      </c>
      <c r="R4194">
        <v>0</v>
      </c>
      <c r="S4194">
        <v>64.64</v>
      </c>
      <c r="T4194">
        <v>0</v>
      </c>
      <c r="U4194">
        <v>0</v>
      </c>
    </row>
    <row r="4195" spans="1:21" x14ac:dyDescent="0.25">
      <c r="A4195" t="s">
        <v>16119</v>
      </c>
      <c r="B4195">
        <v>1</v>
      </c>
      <c r="C4195" t="s">
        <v>79</v>
      </c>
      <c r="D4195" t="s">
        <v>119</v>
      </c>
      <c r="E4195" t="s">
        <v>16120</v>
      </c>
      <c r="F4195" t="s">
        <v>166</v>
      </c>
      <c r="G4195" t="s">
        <v>72</v>
      </c>
      <c r="H4195" t="s">
        <v>136</v>
      </c>
      <c r="I4195" t="s">
        <v>22</v>
      </c>
      <c r="J4195" t="s">
        <v>131</v>
      </c>
      <c r="K4195" t="s">
        <v>16121</v>
      </c>
      <c r="L4195" t="s">
        <v>16122</v>
      </c>
      <c r="M4195">
        <v>0.73002500000000003</v>
      </c>
      <c r="N4195">
        <v>0</v>
      </c>
      <c r="O4195">
        <v>19</v>
      </c>
      <c r="P4195">
        <v>110</v>
      </c>
      <c r="Q4195">
        <v>8</v>
      </c>
      <c r="R4195">
        <v>0</v>
      </c>
      <c r="S4195">
        <v>13.870475000000001</v>
      </c>
      <c r="T4195">
        <v>80.302750000000003</v>
      </c>
      <c r="U4195">
        <v>5.8402000000000003</v>
      </c>
    </row>
    <row r="4196" spans="1:21" x14ac:dyDescent="0.25">
      <c r="A4196" t="s">
        <v>16123</v>
      </c>
      <c r="B4196">
        <v>1</v>
      </c>
      <c r="C4196" t="s">
        <v>78</v>
      </c>
      <c r="D4196" t="s">
        <v>98</v>
      </c>
      <c r="E4196" t="s">
        <v>16124</v>
      </c>
      <c r="F4196" t="s">
        <v>231</v>
      </c>
      <c r="G4196" t="s">
        <v>71</v>
      </c>
      <c r="H4196" t="s">
        <v>136</v>
      </c>
      <c r="I4196" t="s">
        <v>22</v>
      </c>
      <c r="J4196" t="s">
        <v>131</v>
      </c>
      <c r="K4196" t="s">
        <v>16125</v>
      </c>
      <c r="L4196" t="s">
        <v>16126</v>
      </c>
      <c r="M4196">
        <v>1.7569444439999999</v>
      </c>
      <c r="N4196">
        <v>0</v>
      </c>
      <c r="O4196">
        <v>1</v>
      </c>
      <c r="P4196">
        <v>0</v>
      </c>
      <c r="Q4196">
        <v>0</v>
      </c>
      <c r="R4196">
        <v>0</v>
      </c>
      <c r="S4196">
        <v>1.7569440000000001</v>
      </c>
      <c r="T4196">
        <v>0</v>
      </c>
      <c r="U4196">
        <v>0</v>
      </c>
    </row>
    <row r="4197" spans="1:21" x14ac:dyDescent="0.25">
      <c r="A4197" t="s">
        <v>16127</v>
      </c>
      <c r="B4197">
        <v>1</v>
      </c>
      <c r="C4197" t="s">
        <v>79</v>
      </c>
      <c r="D4197" t="s">
        <v>119</v>
      </c>
      <c r="E4197" t="s">
        <v>16128</v>
      </c>
      <c r="F4197" t="s">
        <v>226</v>
      </c>
      <c r="G4197" t="s">
        <v>72</v>
      </c>
      <c r="H4197" t="s">
        <v>136</v>
      </c>
      <c r="I4197" t="s">
        <v>22</v>
      </c>
      <c r="J4197" t="s">
        <v>131</v>
      </c>
      <c r="K4197" t="s">
        <v>16129</v>
      </c>
      <c r="L4197" t="s">
        <v>16130</v>
      </c>
      <c r="M4197">
        <v>3.588055555</v>
      </c>
      <c r="N4197">
        <v>0</v>
      </c>
      <c r="O4197">
        <v>210</v>
      </c>
      <c r="P4197">
        <v>0</v>
      </c>
      <c r="Q4197">
        <v>37</v>
      </c>
      <c r="R4197">
        <v>0</v>
      </c>
      <c r="S4197">
        <v>753.49166700000001</v>
      </c>
      <c r="T4197">
        <v>0</v>
      </c>
      <c r="U4197">
        <v>132.75805600000001</v>
      </c>
    </row>
    <row r="4198" spans="1:21" x14ac:dyDescent="0.25">
      <c r="A4198" t="s">
        <v>16131</v>
      </c>
      <c r="B4198">
        <v>1</v>
      </c>
      <c r="C4198" t="s">
        <v>79</v>
      </c>
      <c r="D4198" t="s">
        <v>119</v>
      </c>
      <c r="E4198" t="s">
        <v>15787</v>
      </c>
      <c r="F4198" t="s">
        <v>166</v>
      </c>
      <c r="G4198" t="s">
        <v>72</v>
      </c>
      <c r="H4198" t="s">
        <v>136</v>
      </c>
      <c r="I4198" t="s">
        <v>22</v>
      </c>
      <c r="J4198" t="s">
        <v>131</v>
      </c>
      <c r="K4198" t="s">
        <v>16132</v>
      </c>
      <c r="L4198" t="s">
        <v>16133</v>
      </c>
      <c r="M4198">
        <v>1.314166666</v>
      </c>
      <c r="N4198">
        <v>0</v>
      </c>
      <c r="O4198">
        <v>311</v>
      </c>
      <c r="P4198">
        <v>0</v>
      </c>
      <c r="Q4198">
        <v>53</v>
      </c>
      <c r="R4198">
        <v>0</v>
      </c>
      <c r="S4198">
        <v>408.70583299999998</v>
      </c>
      <c r="T4198">
        <v>0</v>
      </c>
      <c r="U4198">
        <v>69.650833000000006</v>
      </c>
    </row>
    <row r="4199" spans="1:21" x14ac:dyDescent="0.25">
      <c r="A4199" t="s">
        <v>16134</v>
      </c>
      <c r="B4199">
        <v>1</v>
      </c>
      <c r="C4199" t="s">
        <v>78</v>
      </c>
      <c r="D4199" t="s">
        <v>107</v>
      </c>
      <c r="E4199" t="s">
        <v>16135</v>
      </c>
      <c r="F4199" t="s">
        <v>296</v>
      </c>
      <c r="G4199" t="s">
        <v>72</v>
      </c>
      <c r="H4199" t="s">
        <v>136</v>
      </c>
      <c r="I4199" t="s">
        <v>22</v>
      </c>
      <c r="J4199" t="s">
        <v>221</v>
      </c>
      <c r="K4199" t="s">
        <v>16136</v>
      </c>
      <c r="L4199" t="s">
        <v>16137</v>
      </c>
      <c r="M4199">
        <v>2.6411722219999998</v>
      </c>
      <c r="N4199">
        <v>0</v>
      </c>
      <c r="O4199">
        <v>0</v>
      </c>
      <c r="P4199">
        <v>0</v>
      </c>
      <c r="Q4199">
        <v>42</v>
      </c>
      <c r="R4199">
        <v>0</v>
      </c>
      <c r="S4199">
        <v>0</v>
      </c>
      <c r="T4199">
        <v>0</v>
      </c>
      <c r="U4199">
        <v>110.929233</v>
      </c>
    </row>
    <row r="4200" spans="1:21" x14ac:dyDescent="0.25">
      <c r="A4200" t="s">
        <v>16138</v>
      </c>
      <c r="B4200">
        <v>1</v>
      </c>
      <c r="C4200" t="s">
        <v>78</v>
      </c>
      <c r="D4200" t="s">
        <v>107</v>
      </c>
      <c r="E4200" t="s">
        <v>16139</v>
      </c>
      <c r="F4200" t="s">
        <v>296</v>
      </c>
      <c r="G4200" t="s">
        <v>71</v>
      </c>
      <c r="H4200" t="s">
        <v>136</v>
      </c>
      <c r="I4200" t="s">
        <v>22</v>
      </c>
      <c r="J4200" t="s">
        <v>221</v>
      </c>
      <c r="K4200" t="s">
        <v>16140</v>
      </c>
      <c r="L4200" t="s">
        <v>16141</v>
      </c>
      <c r="M4200">
        <v>5.6655555550000001</v>
      </c>
      <c r="N4200">
        <v>0</v>
      </c>
      <c r="O4200">
        <v>0</v>
      </c>
      <c r="P4200">
        <v>0</v>
      </c>
      <c r="Q4200">
        <v>41</v>
      </c>
      <c r="R4200">
        <v>0</v>
      </c>
      <c r="S4200">
        <v>0</v>
      </c>
      <c r="T4200">
        <v>0</v>
      </c>
      <c r="U4200">
        <v>232.287778</v>
      </c>
    </row>
    <row r="4201" spans="1:21" x14ac:dyDescent="0.25">
      <c r="A4201" t="s">
        <v>16142</v>
      </c>
      <c r="B4201">
        <v>1</v>
      </c>
      <c r="C4201" t="s">
        <v>79</v>
      </c>
      <c r="D4201" t="s">
        <v>115</v>
      </c>
      <c r="E4201" t="s">
        <v>16143</v>
      </c>
      <c r="F4201" t="s">
        <v>416</v>
      </c>
      <c r="G4201" t="s">
        <v>71</v>
      </c>
      <c r="H4201" t="s">
        <v>136</v>
      </c>
      <c r="I4201" t="s">
        <v>22</v>
      </c>
      <c r="J4201" t="s">
        <v>131</v>
      </c>
      <c r="K4201" t="s">
        <v>16144</v>
      </c>
      <c r="L4201" t="s">
        <v>16145</v>
      </c>
      <c r="M4201">
        <v>0.92555555499999997</v>
      </c>
      <c r="N4201">
        <v>0</v>
      </c>
      <c r="O4201">
        <v>0</v>
      </c>
      <c r="P4201">
        <v>0</v>
      </c>
      <c r="Q4201">
        <v>5</v>
      </c>
      <c r="R4201">
        <v>0</v>
      </c>
      <c r="S4201">
        <v>0</v>
      </c>
      <c r="T4201">
        <v>0</v>
      </c>
      <c r="U4201">
        <v>4.6277780000000002</v>
      </c>
    </row>
    <row r="4202" spans="1:21" x14ac:dyDescent="0.25">
      <c r="A4202" t="s">
        <v>16146</v>
      </c>
      <c r="B4202">
        <v>1</v>
      </c>
      <c r="C4202" t="s">
        <v>79</v>
      </c>
      <c r="D4202" t="s">
        <v>123</v>
      </c>
      <c r="E4202" t="s">
        <v>16147</v>
      </c>
      <c r="F4202" t="s">
        <v>166</v>
      </c>
      <c r="G4202" t="s">
        <v>72</v>
      </c>
      <c r="H4202" t="s">
        <v>136</v>
      </c>
      <c r="I4202" t="s">
        <v>22</v>
      </c>
      <c r="J4202" t="s">
        <v>131</v>
      </c>
      <c r="K4202" t="s">
        <v>16148</v>
      </c>
      <c r="L4202" t="s">
        <v>16149</v>
      </c>
      <c r="M4202">
        <v>0.71555555500000001</v>
      </c>
      <c r="N4202">
        <v>6</v>
      </c>
      <c r="O4202">
        <v>1004</v>
      </c>
      <c r="P4202">
        <v>14</v>
      </c>
      <c r="Q4202">
        <v>12</v>
      </c>
      <c r="R4202">
        <v>4.2933329999999996</v>
      </c>
      <c r="S4202">
        <v>718.417777</v>
      </c>
      <c r="T4202">
        <v>10.017778</v>
      </c>
      <c r="U4202">
        <v>8.5866670000000003</v>
      </c>
    </row>
    <row r="4203" spans="1:21" x14ac:dyDescent="0.25">
      <c r="A4203" t="s">
        <v>16150</v>
      </c>
      <c r="B4203">
        <v>1</v>
      </c>
      <c r="C4203" t="s">
        <v>79</v>
      </c>
      <c r="D4203" t="s">
        <v>123</v>
      </c>
      <c r="E4203" t="s">
        <v>16151</v>
      </c>
      <c r="F4203" t="s">
        <v>166</v>
      </c>
      <c r="G4203" t="s">
        <v>72</v>
      </c>
      <c r="H4203" t="s">
        <v>136</v>
      </c>
      <c r="I4203" t="s">
        <v>22</v>
      </c>
      <c r="J4203" t="s">
        <v>131</v>
      </c>
      <c r="K4203" t="s">
        <v>16152</v>
      </c>
      <c r="L4203" t="s">
        <v>16153</v>
      </c>
      <c r="M4203">
        <v>0.72585277699999995</v>
      </c>
      <c r="N4203">
        <v>9</v>
      </c>
      <c r="O4203">
        <v>9</v>
      </c>
      <c r="P4203">
        <v>11</v>
      </c>
      <c r="Q4203">
        <v>7</v>
      </c>
      <c r="R4203">
        <v>6.5326750000000002</v>
      </c>
      <c r="S4203">
        <v>6.5326750000000002</v>
      </c>
      <c r="T4203">
        <v>7.984381</v>
      </c>
      <c r="U4203">
        <v>5.0809689999999996</v>
      </c>
    </row>
    <row r="4204" spans="1:21" x14ac:dyDescent="0.25">
      <c r="A4204" t="s">
        <v>16154</v>
      </c>
      <c r="B4204">
        <v>1</v>
      </c>
      <c r="C4204" t="s">
        <v>78</v>
      </c>
      <c r="D4204" t="s">
        <v>101</v>
      </c>
      <c r="E4204" t="s">
        <v>13049</v>
      </c>
      <c r="F4204" t="s">
        <v>523</v>
      </c>
      <c r="G4204" t="s">
        <v>72</v>
      </c>
      <c r="H4204" t="s">
        <v>136</v>
      </c>
      <c r="I4204" t="s">
        <v>22</v>
      </c>
      <c r="J4204" t="s">
        <v>131</v>
      </c>
      <c r="K4204" t="s">
        <v>16155</v>
      </c>
      <c r="L4204" t="s">
        <v>16156</v>
      </c>
      <c r="M4204">
        <v>3.3658333329999999</v>
      </c>
      <c r="N4204">
        <v>14</v>
      </c>
      <c r="O4204">
        <v>5</v>
      </c>
      <c r="P4204">
        <v>12</v>
      </c>
      <c r="Q4204">
        <v>10</v>
      </c>
      <c r="R4204">
        <v>47.121667000000002</v>
      </c>
      <c r="S4204">
        <v>16.829167000000002</v>
      </c>
      <c r="T4204">
        <v>40.39</v>
      </c>
      <c r="U4204">
        <v>33.658332999999999</v>
      </c>
    </row>
    <row r="4205" spans="1:21" x14ac:dyDescent="0.25">
      <c r="A4205" t="s">
        <v>16157</v>
      </c>
      <c r="B4205">
        <v>1</v>
      </c>
      <c r="C4205" t="s">
        <v>79</v>
      </c>
      <c r="D4205" t="s">
        <v>119</v>
      </c>
      <c r="E4205" t="s">
        <v>16158</v>
      </c>
      <c r="F4205" t="s">
        <v>313</v>
      </c>
      <c r="G4205" t="s">
        <v>71</v>
      </c>
      <c r="H4205" t="s">
        <v>136</v>
      </c>
      <c r="I4205" t="s">
        <v>22</v>
      </c>
      <c r="J4205" t="s">
        <v>131</v>
      </c>
      <c r="K4205" t="s">
        <v>16159</v>
      </c>
      <c r="L4205" t="s">
        <v>16160</v>
      </c>
      <c r="M4205">
        <v>2.943888888</v>
      </c>
      <c r="N4205">
        <v>0</v>
      </c>
      <c r="O4205">
        <v>607</v>
      </c>
      <c r="P4205">
        <v>0</v>
      </c>
      <c r="Q4205">
        <v>264</v>
      </c>
      <c r="R4205">
        <v>0</v>
      </c>
      <c r="S4205">
        <v>1786.9405549999999</v>
      </c>
      <c r="T4205">
        <v>0</v>
      </c>
      <c r="U4205">
        <v>777.18666599999995</v>
      </c>
    </row>
    <row r="4206" spans="1:21" x14ac:dyDescent="0.25">
      <c r="A4206" t="s">
        <v>16161</v>
      </c>
      <c r="B4206">
        <v>1</v>
      </c>
      <c r="C4206" t="s">
        <v>79</v>
      </c>
      <c r="D4206" t="s">
        <v>119</v>
      </c>
      <c r="E4206" t="s">
        <v>16162</v>
      </c>
      <c r="F4206" t="s">
        <v>362</v>
      </c>
      <c r="G4206" t="s">
        <v>71</v>
      </c>
      <c r="H4206" t="s">
        <v>136</v>
      </c>
      <c r="I4206" t="s">
        <v>22</v>
      </c>
      <c r="J4206" t="s">
        <v>131</v>
      </c>
      <c r="K4206" t="s">
        <v>16163</v>
      </c>
      <c r="L4206" t="s">
        <v>16164</v>
      </c>
      <c r="M4206">
        <v>0.30833333299999999</v>
      </c>
      <c r="N4206">
        <v>0</v>
      </c>
      <c r="O4206">
        <v>11</v>
      </c>
      <c r="P4206">
        <v>0</v>
      </c>
      <c r="Q4206">
        <v>0</v>
      </c>
      <c r="R4206">
        <v>0</v>
      </c>
      <c r="S4206">
        <v>3.391667</v>
      </c>
      <c r="T4206">
        <v>0</v>
      </c>
      <c r="U4206">
        <v>0</v>
      </c>
    </row>
    <row r="4207" spans="1:21" x14ac:dyDescent="0.25">
      <c r="A4207" t="s">
        <v>16165</v>
      </c>
      <c r="B4207">
        <v>1</v>
      </c>
      <c r="C4207" t="s">
        <v>78</v>
      </c>
      <c r="D4207" t="s">
        <v>99</v>
      </c>
      <c r="E4207" t="s">
        <v>16166</v>
      </c>
      <c r="F4207" t="s">
        <v>847</v>
      </c>
      <c r="G4207" t="s">
        <v>71</v>
      </c>
      <c r="H4207" t="s">
        <v>136</v>
      </c>
      <c r="I4207" t="s">
        <v>22</v>
      </c>
      <c r="J4207" t="s">
        <v>131</v>
      </c>
      <c r="K4207" t="s">
        <v>16167</v>
      </c>
      <c r="L4207" t="s">
        <v>16168</v>
      </c>
      <c r="M4207">
        <v>4.4394444440000003</v>
      </c>
      <c r="N4207">
        <v>0</v>
      </c>
      <c r="O4207">
        <v>1</v>
      </c>
      <c r="P4207">
        <v>0</v>
      </c>
      <c r="Q4207">
        <v>0</v>
      </c>
      <c r="R4207">
        <v>0</v>
      </c>
      <c r="S4207">
        <v>4.4394439999999999</v>
      </c>
      <c r="T4207">
        <v>0</v>
      </c>
      <c r="U4207">
        <v>0</v>
      </c>
    </row>
    <row r="4208" spans="1:21" x14ac:dyDescent="0.25">
      <c r="A4208" t="s">
        <v>16169</v>
      </c>
      <c r="B4208">
        <v>1</v>
      </c>
      <c r="C4208" t="s">
        <v>78</v>
      </c>
      <c r="D4208" t="s">
        <v>86</v>
      </c>
      <c r="E4208" t="s">
        <v>15741</v>
      </c>
      <c r="F4208" t="s">
        <v>313</v>
      </c>
      <c r="G4208" t="s">
        <v>71</v>
      </c>
      <c r="H4208" t="s">
        <v>136</v>
      </c>
      <c r="I4208" t="s">
        <v>22</v>
      </c>
      <c r="J4208" t="s">
        <v>131</v>
      </c>
      <c r="K4208" t="s">
        <v>16170</v>
      </c>
      <c r="L4208" t="s">
        <v>16171</v>
      </c>
      <c r="M4208">
        <v>2.278888888</v>
      </c>
      <c r="N4208">
        <v>0</v>
      </c>
      <c r="O4208">
        <v>94</v>
      </c>
      <c r="P4208">
        <v>0</v>
      </c>
      <c r="Q4208">
        <v>0</v>
      </c>
      <c r="R4208">
        <v>0</v>
      </c>
      <c r="S4208">
        <v>214.21555499999999</v>
      </c>
      <c r="T4208">
        <v>0</v>
      </c>
      <c r="U4208">
        <v>0</v>
      </c>
    </row>
    <row r="4209" spans="1:21" x14ac:dyDescent="0.25">
      <c r="A4209" t="s">
        <v>16172</v>
      </c>
      <c r="B4209">
        <v>1</v>
      </c>
      <c r="C4209" t="s">
        <v>78</v>
      </c>
      <c r="D4209" t="s">
        <v>98</v>
      </c>
      <c r="E4209" t="s">
        <v>16173</v>
      </c>
      <c r="F4209" t="s">
        <v>231</v>
      </c>
      <c r="G4209" t="s">
        <v>71</v>
      </c>
      <c r="H4209" t="s">
        <v>136</v>
      </c>
      <c r="I4209" t="s">
        <v>22</v>
      </c>
      <c r="J4209" t="s">
        <v>131</v>
      </c>
      <c r="K4209" t="s">
        <v>16174</v>
      </c>
      <c r="L4209" t="s">
        <v>16175</v>
      </c>
      <c r="M4209">
        <v>1.0805555549999999</v>
      </c>
      <c r="N4209">
        <v>0</v>
      </c>
      <c r="O4209">
        <v>1</v>
      </c>
      <c r="P4209">
        <v>0</v>
      </c>
      <c r="Q4209">
        <v>0</v>
      </c>
      <c r="R4209">
        <v>0</v>
      </c>
      <c r="S4209">
        <v>1.0805560000000001</v>
      </c>
      <c r="T4209">
        <v>0</v>
      </c>
      <c r="U4209">
        <v>0</v>
      </c>
    </row>
    <row r="4210" spans="1:21" x14ac:dyDescent="0.25">
      <c r="A4210" t="s">
        <v>16176</v>
      </c>
      <c r="B4210">
        <v>1</v>
      </c>
      <c r="C4210" t="s">
        <v>78</v>
      </c>
      <c r="D4210" t="s">
        <v>86</v>
      </c>
      <c r="E4210" t="s">
        <v>15741</v>
      </c>
      <c r="F4210" t="s">
        <v>362</v>
      </c>
      <c r="G4210" t="s">
        <v>71</v>
      </c>
      <c r="H4210" t="s">
        <v>136</v>
      </c>
      <c r="I4210" t="s">
        <v>22</v>
      </c>
      <c r="J4210" t="s">
        <v>131</v>
      </c>
      <c r="K4210" t="s">
        <v>16177</v>
      </c>
      <c r="L4210" t="s">
        <v>16178</v>
      </c>
      <c r="M4210">
        <v>0.29916666600000003</v>
      </c>
      <c r="N4210">
        <v>0</v>
      </c>
      <c r="O4210">
        <v>94</v>
      </c>
      <c r="P4210">
        <v>0</v>
      </c>
      <c r="Q4210">
        <v>0</v>
      </c>
      <c r="R4210">
        <v>0</v>
      </c>
      <c r="S4210">
        <v>28.121666999999999</v>
      </c>
      <c r="T4210">
        <v>0</v>
      </c>
      <c r="U4210">
        <v>0</v>
      </c>
    </row>
    <row r="4211" spans="1:21" x14ac:dyDescent="0.25">
      <c r="A4211" t="s">
        <v>16179</v>
      </c>
      <c r="B4211">
        <v>1</v>
      </c>
      <c r="C4211" t="s">
        <v>78</v>
      </c>
      <c r="D4211" t="s">
        <v>86</v>
      </c>
      <c r="E4211" t="s">
        <v>16180</v>
      </c>
      <c r="F4211" t="s">
        <v>892</v>
      </c>
      <c r="G4211" t="s">
        <v>71</v>
      </c>
      <c r="H4211" t="s">
        <v>136</v>
      </c>
      <c r="I4211" t="s">
        <v>22</v>
      </c>
      <c r="J4211" t="s">
        <v>131</v>
      </c>
      <c r="K4211" t="s">
        <v>16181</v>
      </c>
      <c r="L4211" t="s">
        <v>16182</v>
      </c>
      <c r="M4211">
        <v>0.35277777700000001</v>
      </c>
      <c r="N4211">
        <v>0</v>
      </c>
      <c r="O4211">
        <v>734</v>
      </c>
      <c r="P4211">
        <v>0</v>
      </c>
      <c r="Q4211">
        <v>0</v>
      </c>
      <c r="R4211">
        <v>0</v>
      </c>
      <c r="S4211">
        <v>258.93888800000002</v>
      </c>
      <c r="T4211">
        <v>0</v>
      </c>
      <c r="U4211">
        <v>0</v>
      </c>
    </row>
    <row r="4212" spans="1:21" x14ac:dyDescent="0.25">
      <c r="A4212" t="s">
        <v>16183</v>
      </c>
      <c r="B4212">
        <v>1</v>
      </c>
      <c r="C4212" t="s">
        <v>79</v>
      </c>
      <c r="D4212" t="s">
        <v>119</v>
      </c>
      <c r="E4212" t="s">
        <v>16184</v>
      </c>
      <c r="F4212" t="s">
        <v>2590</v>
      </c>
      <c r="G4212" t="s">
        <v>71</v>
      </c>
      <c r="H4212" t="s">
        <v>136</v>
      </c>
      <c r="I4212" t="s">
        <v>24</v>
      </c>
      <c r="J4212" t="s">
        <v>131</v>
      </c>
      <c r="K4212" t="s">
        <v>16185</v>
      </c>
      <c r="L4212" t="s">
        <v>16186</v>
      </c>
      <c r="M4212">
        <v>5.2258333329999997</v>
      </c>
      <c r="N4212">
        <v>0</v>
      </c>
      <c r="O4212">
        <v>54</v>
      </c>
      <c r="P4212">
        <v>0</v>
      </c>
      <c r="Q4212">
        <v>29</v>
      </c>
      <c r="R4212">
        <v>0</v>
      </c>
      <c r="S4212">
        <v>282.19499999999999</v>
      </c>
      <c r="T4212">
        <v>0</v>
      </c>
      <c r="U4212">
        <v>151.54916700000001</v>
      </c>
    </row>
    <row r="4213" spans="1:21" x14ac:dyDescent="0.25">
      <c r="A4213" t="s">
        <v>16187</v>
      </c>
      <c r="B4213">
        <v>1</v>
      </c>
      <c r="C4213" t="s">
        <v>79</v>
      </c>
      <c r="D4213" t="s">
        <v>119</v>
      </c>
      <c r="E4213" t="s">
        <v>16184</v>
      </c>
      <c r="F4213" t="s">
        <v>313</v>
      </c>
      <c r="G4213" t="s">
        <v>71</v>
      </c>
      <c r="H4213" t="s">
        <v>136</v>
      </c>
      <c r="I4213" t="s">
        <v>22</v>
      </c>
      <c r="J4213" t="s">
        <v>131</v>
      </c>
      <c r="K4213" t="s">
        <v>16188</v>
      </c>
      <c r="L4213" t="s">
        <v>16189</v>
      </c>
      <c r="M4213">
        <v>0.87194444400000004</v>
      </c>
      <c r="N4213">
        <v>0</v>
      </c>
      <c r="O4213">
        <v>54</v>
      </c>
      <c r="P4213">
        <v>0</v>
      </c>
      <c r="Q4213">
        <v>29</v>
      </c>
      <c r="R4213">
        <v>0</v>
      </c>
      <c r="S4213">
        <v>47.085000000000001</v>
      </c>
      <c r="T4213">
        <v>0</v>
      </c>
      <c r="U4213">
        <v>25.286389</v>
      </c>
    </row>
    <row r="4214" spans="1:21" x14ac:dyDescent="0.25">
      <c r="A4214" t="s">
        <v>16190</v>
      </c>
      <c r="B4214">
        <v>1</v>
      </c>
      <c r="C4214" t="s">
        <v>79</v>
      </c>
      <c r="D4214" t="s">
        <v>118</v>
      </c>
      <c r="E4214" t="s">
        <v>16191</v>
      </c>
      <c r="F4214" t="s">
        <v>296</v>
      </c>
      <c r="G4214" t="s">
        <v>72</v>
      </c>
      <c r="H4214" t="s">
        <v>136</v>
      </c>
      <c r="I4214" t="s">
        <v>22</v>
      </c>
      <c r="J4214" t="s">
        <v>221</v>
      </c>
      <c r="K4214" t="s">
        <v>16192</v>
      </c>
      <c r="L4214" t="s">
        <v>16193</v>
      </c>
      <c r="M4214">
        <v>0.83666666599999995</v>
      </c>
      <c r="N4214">
        <v>0</v>
      </c>
      <c r="O4214">
        <v>263</v>
      </c>
      <c r="P4214">
        <v>50</v>
      </c>
      <c r="Q4214">
        <v>132</v>
      </c>
      <c r="R4214">
        <v>0</v>
      </c>
      <c r="S4214">
        <v>220.04333299999999</v>
      </c>
      <c r="T4214">
        <v>41.833333000000003</v>
      </c>
      <c r="U4214">
        <v>110.44</v>
      </c>
    </row>
    <row r="4215" spans="1:21" x14ac:dyDescent="0.25">
      <c r="A4215" t="s">
        <v>16194</v>
      </c>
      <c r="B4215">
        <v>1</v>
      </c>
      <c r="C4215" t="s">
        <v>79</v>
      </c>
      <c r="D4215" t="s">
        <v>118</v>
      </c>
      <c r="E4215" t="s">
        <v>16191</v>
      </c>
      <c r="F4215" t="s">
        <v>296</v>
      </c>
      <c r="G4215" t="s">
        <v>72</v>
      </c>
      <c r="H4215" t="s">
        <v>136</v>
      </c>
      <c r="I4215" t="s">
        <v>22</v>
      </c>
      <c r="J4215" t="s">
        <v>221</v>
      </c>
      <c r="K4215" t="s">
        <v>16195</v>
      </c>
      <c r="L4215" t="s">
        <v>16196</v>
      </c>
      <c r="M4215">
        <v>4.1522222219999998</v>
      </c>
      <c r="N4215">
        <v>0</v>
      </c>
      <c r="O4215">
        <v>263</v>
      </c>
      <c r="P4215">
        <v>50</v>
      </c>
      <c r="Q4215">
        <v>132</v>
      </c>
      <c r="R4215">
        <v>0</v>
      </c>
      <c r="S4215">
        <v>1092.0344439999999</v>
      </c>
      <c r="T4215">
        <v>207.61111099999999</v>
      </c>
      <c r="U4215">
        <v>548.09333300000003</v>
      </c>
    </row>
    <row r="4216" spans="1:21" x14ac:dyDescent="0.25">
      <c r="A4216" t="s">
        <v>16197</v>
      </c>
      <c r="B4216">
        <v>1</v>
      </c>
      <c r="C4216" t="s">
        <v>79</v>
      </c>
      <c r="D4216" t="s">
        <v>118</v>
      </c>
      <c r="E4216" t="s">
        <v>16191</v>
      </c>
      <c r="F4216" t="s">
        <v>296</v>
      </c>
      <c r="G4216" t="s">
        <v>72</v>
      </c>
      <c r="H4216" t="s">
        <v>136</v>
      </c>
      <c r="I4216" t="s">
        <v>22</v>
      </c>
      <c r="J4216" t="s">
        <v>221</v>
      </c>
      <c r="K4216" t="s">
        <v>16198</v>
      </c>
      <c r="L4216" t="s">
        <v>16199</v>
      </c>
      <c r="M4216">
        <v>1.679166666</v>
      </c>
      <c r="N4216">
        <v>0</v>
      </c>
      <c r="O4216">
        <v>263</v>
      </c>
      <c r="P4216">
        <v>50</v>
      </c>
      <c r="Q4216">
        <v>132</v>
      </c>
      <c r="R4216">
        <v>0</v>
      </c>
      <c r="S4216">
        <v>441.620833</v>
      </c>
      <c r="T4216">
        <v>83.958332999999996</v>
      </c>
      <c r="U4216">
        <v>221.65</v>
      </c>
    </row>
    <row r="4217" spans="1:21" x14ac:dyDescent="0.25">
      <c r="A4217" t="s">
        <v>16200</v>
      </c>
      <c r="B4217">
        <v>1</v>
      </c>
      <c r="C4217" t="s">
        <v>79</v>
      </c>
      <c r="D4217" t="s">
        <v>118</v>
      </c>
      <c r="E4217" t="s">
        <v>16201</v>
      </c>
      <c r="F4217" t="s">
        <v>166</v>
      </c>
      <c r="G4217" t="s">
        <v>72</v>
      </c>
      <c r="H4217" t="s">
        <v>136</v>
      </c>
      <c r="I4217" t="s">
        <v>22</v>
      </c>
      <c r="J4217" t="s">
        <v>131</v>
      </c>
      <c r="K4217" t="s">
        <v>16202</v>
      </c>
      <c r="L4217" t="s">
        <v>16203</v>
      </c>
      <c r="M4217">
        <v>0.27305555500000001</v>
      </c>
      <c r="N4217">
        <v>6</v>
      </c>
      <c r="O4217">
        <v>2398</v>
      </c>
      <c r="P4217">
        <v>115</v>
      </c>
      <c r="Q4217">
        <v>1701</v>
      </c>
      <c r="R4217">
        <v>1.638333</v>
      </c>
      <c r="S4217">
        <v>654.78722100000005</v>
      </c>
      <c r="T4217">
        <v>31.401389000000002</v>
      </c>
      <c r="U4217">
        <v>464.46749899999998</v>
      </c>
    </row>
    <row r="4218" spans="1:21" x14ac:dyDescent="0.25">
      <c r="A4218" t="s">
        <v>16204</v>
      </c>
      <c r="B4218">
        <v>1</v>
      </c>
      <c r="C4218" t="s">
        <v>79</v>
      </c>
      <c r="D4218" t="s">
        <v>118</v>
      </c>
      <c r="E4218" t="s">
        <v>16205</v>
      </c>
      <c r="F4218" t="s">
        <v>166</v>
      </c>
      <c r="G4218" t="s">
        <v>72</v>
      </c>
      <c r="H4218" t="s">
        <v>136</v>
      </c>
      <c r="I4218" t="s">
        <v>22</v>
      </c>
      <c r="J4218" t="s">
        <v>131</v>
      </c>
      <c r="K4218" t="s">
        <v>16206</v>
      </c>
      <c r="L4218" t="s">
        <v>16207</v>
      </c>
      <c r="M4218">
        <v>0.49111111099999999</v>
      </c>
      <c r="N4218">
        <v>0</v>
      </c>
      <c r="O4218">
        <v>0</v>
      </c>
      <c r="P4218">
        <v>23</v>
      </c>
      <c r="Q4218">
        <v>898</v>
      </c>
      <c r="R4218">
        <v>0</v>
      </c>
      <c r="S4218">
        <v>0</v>
      </c>
      <c r="T4218">
        <v>11.295555999999999</v>
      </c>
      <c r="U4218">
        <v>441.01777800000002</v>
      </c>
    </row>
    <row r="4219" spans="1:21" x14ac:dyDescent="0.25">
      <c r="A4219" t="s">
        <v>16208</v>
      </c>
      <c r="B4219">
        <v>1</v>
      </c>
      <c r="C4219" t="s">
        <v>79</v>
      </c>
      <c r="D4219" t="s">
        <v>118</v>
      </c>
      <c r="E4219" t="s">
        <v>16201</v>
      </c>
      <c r="F4219" t="s">
        <v>166</v>
      </c>
      <c r="G4219" t="s">
        <v>72</v>
      </c>
      <c r="H4219" t="s">
        <v>136</v>
      </c>
      <c r="I4219" t="s">
        <v>22</v>
      </c>
      <c r="J4219" t="s">
        <v>131</v>
      </c>
      <c r="K4219" t="s">
        <v>16209</v>
      </c>
      <c r="L4219" t="s">
        <v>16210</v>
      </c>
      <c r="M4219">
        <v>0.64741388799999999</v>
      </c>
      <c r="N4219">
        <v>6</v>
      </c>
      <c r="O4219">
        <v>2388</v>
      </c>
      <c r="P4219">
        <v>115</v>
      </c>
      <c r="Q4219">
        <v>1635</v>
      </c>
      <c r="R4219">
        <v>3.8844829999999999</v>
      </c>
      <c r="S4219">
        <v>1546.024365</v>
      </c>
      <c r="T4219">
        <v>74.452596999999997</v>
      </c>
      <c r="U4219">
        <v>1058.5217070000001</v>
      </c>
    </row>
    <row r="4220" spans="1:21" x14ac:dyDescent="0.25">
      <c r="A4220" t="s">
        <v>16211</v>
      </c>
      <c r="B4220">
        <v>1</v>
      </c>
      <c r="C4220" t="s">
        <v>79</v>
      </c>
      <c r="D4220" t="s">
        <v>118</v>
      </c>
      <c r="E4220" t="s">
        <v>16212</v>
      </c>
      <c r="F4220" t="s">
        <v>1227</v>
      </c>
      <c r="G4220" t="s">
        <v>72</v>
      </c>
      <c r="H4220" t="s">
        <v>136</v>
      </c>
      <c r="I4220" t="s">
        <v>22</v>
      </c>
      <c r="J4220" t="s">
        <v>131</v>
      </c>
      <c r="K4220" t="s">
        <v>16213</v>
      </c>
      <c r="L4220" t="s">
        <v>16214</v>
      </c>
      <c r="M4220">
        <v>2.6977777770000002</v>
      </c>
      <c r="N4220">
        <v>0</v>
      </c>
      <c r="O4220">
        <v>381</v>
      </c>
      <c r="P4220">
        <v>0</v>
      </c>
      <c r="Q4220">
        <v>84</v>
      </c>
      <c r="R4220">
        <v>0</v>
      </c>
      <c r="S4220">
        <v>1027.853333</v>
      </c>
      <c r="T4220">
        <v>0</v>
      </c>
      <c r="U4220">
        <v>226.61333300000001</v>
      </c>
    </row>
    <row r="4221" spans="1:21" x14ac:dyDescent="0.25">
      <c r="A4221" t="s">
        <v>16215</v>
      </c>
      <c r="B4221">
        <v>1</v>
      </c>
      <c r="C4221" t="s">
        <v>79</v>
      </c>
      <c r="D4221" t="s">
        <v>118</v>
      </c>
      <c r="E4221" t="s">
        <v>16201</v>
      </c>
      <c r="F4221" t="s">
        <v>166</v>
      </c>
      <c r="G4221" t="s">
        <v>72</v>
      </c>
      <c r="H4221" t="s">
        <v>136</v>
      </c>
      <c r="I4221" t="s">
        <v>22</v>
      </c>
      <c r="J4221" t="s">
        <v>131</v>
      </c>
      <c r="K4221" t="s">
        <v>16216</v>
      </c>
      <c r="L4221" t="s">
        <v>16217</v>
      </c>
      <c r="M4221">
        <v>0.40611111100000002</v>
      </c>
      <c r="N4221">
        <v>6</v>
      </c>
      <c r="O4221">
        <v>2398</v>
      </c>
      <c r="P4221">
        <v>115</v>
      </c>
      <c r="Q4221">
        <v>1514</v>
      </c>
      <c r="R4221">
        <v>2.4366669999999999</v>
      </c>
      <c r="S4221">
        <v>973.85444399999994</v>
      </c>
      <c r="T4221">
        <v>46.702778000000002</v>
      </c>
      <c r="U4221">
        <v>614.85222199999998</v>
      </c>
    </row>
    <row r="4222" spans="1:21" x14ac:dyDescent="0.25">
      <c r="A4222" t="s">
        <v>16218</v>
      </c>
      <c r="B4222">
        <v>1</v>
      </c>
      <c r="C4222" t="s">
        <v>78</v>
      </c>
      <c r="D4222" t="s">
        <v>83</v>
      </c>
      <c r="E4222" t="s">
        <v>16219</v>
      </c>
      <c r="F4222" t="s">
        <v>934</v>
      </c>
      <c r="G4222" t="s">
        <v>71</v>
      </c>
      <c r="H4222" t="s">
        <v>136</v>
      </c>
      <c r="I4222" t="s">
        <v>22</v>
      </c>
      <c r="J4222" t="s">
        <v>131</v>
      </c>
      <c r="K4222" t="s">
        <v>16220</v>
      </c>
      <c r="L4222" t="s">
        <v>16221</v>
      </c>
      <c r="M4222">
        <v>0.76555555500000005</v>
      </c>
      <c r="N4222">
        <v>0</v>
      </c>
      <c r="O4222">
        <v>10</v>
      </c>
      <c r="P4222">
        <v>0</v>
      </c>
      <c r="Q4222">
        <v>0</v>
      </c>
      <c r="R4222">
        <v>0</v>
      </c>
      <c r="S4222">
        <v>7.6555559999999998</v>
      </c>
      <c r="T4222">
        <v>0</v>
      </c>
      <c r="U4222">
        <v>0</v>
      </c>
    </row>
    <row r="4223" spans="1:21" x14ac:dyDescent="0.25">
      <c r="A4223" t="s">
        <v>16222</v>
      </c>
      <c r="B4223">
        <v>1</v>
      </c>
      <c r="C4223" t="s">
        <v>79</v>
      </c>
      <c r="D4223" t="s">
        <v>118</v>
      </c>
      <c r="E4223" t="s">
        <v>16191</v>
      </c>
      <c r="F4223" t="s">
        <v>166</v>
      </c>
      <c r="G4223" t="s">
        <v>72</v>
      </c>
      <c r="H4223" t="s">
        <v>136</v>
      </c>
      <c r="I4223" t="s">
        <v>22</v>
      </c>
      <c r="J4223" t="s">
        <v>131</v>
      </c>
      <c r="K4223" t="s">
        <v>16223</v>
      </c>
      <c r="L4223" t="s">
        <v>16224</v>
      </c>
      <c r="M4223">
        <v>0.71833333300000002</v>
      </c>
      <c r="N4223">
        <v>0</v>
      </c>
      <c r="O4223">
        <v>263</v>
      </c>
      <c r="P4223">
        <v>50</v>
      </c>
      <c r="Q4223">
        <v>132</v>
      </c>
      <c r="R4223">
        <v>0</v>
      </c>
      <c r="S4223">
        <v>188.92166700000001</v>
      </c>
      <c r="T4223">
        <v>35.916666999999997</v>
      </c>
      <c r="U4223">
        <v>94.82</v>
      </c>
    </row>
    <row r="4224" spans="1:21" x14ac:dyDescent="0.25">
      <c r="A4224" t="s">
        <v>16225</v>
      </c>
      <c r="B4224">
        <v>1</v>
      </c>
      <c r="C4224" t="s">
        <v>79</v>
      </c>
      <c r="D4224" t="s">
        <v>118</v>
      </c>
      <c r="E4224" t="s">
        <v>16201</v>
      </c>
      <c r="F4224" t="s">
        <v>166</v>
      </c>
      <c r="G4224" t="s">
        <v>72</v>
      </c>
      <c r="H4224" t="s">
        <v>136</v>
      </c>
      <c r="I4224" t="s">
        <v>22</v>
      </c>
      <c r="J4224" t="s">
        <v>131</v>
      </c>
      <c r="K4224" t="s">
        <v>16226</v>
      </c>
      <c r="L4224" t="s">
        <v>16227</v>
      </c>
      <c r="M4224">
        <v>0.170513888</v>
      </c>
      <c r="N4224">
        <v>6</v>
      </c>
      <c r="O4224">
        <v>2398</v>
      </c>
      <c r="P4224">
        <v>115</v>
      </c>
      <c r="Q4224">
        <v>1701</v>
      </c>
      <c r="R4224">
        <v>1.023083</v>
      </c>
      <c r="S4224">
        <v>408.89230300000003</v>
      </c>
      <c r="T4224">
        <v>19.609096999999998</v>
      </c>
      <c r="U4224">
        <v>290.04412300000001</v>
      </c>
    </row>
    <row r="4225" spans="1:21" x14ac:dyDescent="0.25">
      <c r="A4225" t="s">
        <v>16228</v>
      </c>
      <c r="B4225">
        <v>1</v>
      </c>
      <c r="C4225" t="s">
        <v>79</v>
      </c>
      <c r="D4225" t="s">
        <v>118</v>
      </c>
      <c r="E4225" t="s">
        <v>16201</v>
      </c>
      <c r="F4225" t="s">
        <v>166</v>
      </c>
      <c r="G4225" t="s">
        <v>72</v>
      </c>
      <c r="H4225" t="s">
        <v>136</v>
      </c>
      <c r="I4225" t="s">
        <v>22</v>
      </c>
      <c r="J4225" t="s">
        <v>131</v>
      </c>
      <c r="K4225" t="s">
        <v>16229</v>
      </c>
      <c r="L4225" t="s">
        <v>16230</v>
      </c>
      <c r="M4225">
        <v>0.61965555500000002</v>
      </c>
      <c r="N4225">
        <v>6</v>
      </c>
      <c r="O4225">
        <v>2398</v>
      </c>
      <c r="P4225">
        <v>115</v>
      </c>
      <c r="Q4225">
        <v>1701</v>
      </c>
      <c r="R4225">
        <v>3.7179329999999999</v>
      </c>
      <c r="S4225">
        <v>1485.934021</v>
      </c>
      <c r="T4225">
        <v>71.260389000000004</v>
      </c>
      <c r="U4225">
        <v>1054.034099</v>
      </c>
    </row>
    <row r="4226" spans="1:21" x14ac:dyDescent="0.25">
      <c r="A4226" t="s">
        <v>16231</v>
      </c>
      <c r="B4226">
        <v>1</v>
      </c>
      <c r="C4226" t="s">
        <v>78</v>
      </c>
      <c r="D4226" t="s">
        <v>83</v>
      </c>
      <c r="E4226" t="s">
        <v>16232</v>
      </c>
      <c r="F4226" t="s">
        <v>934</v>
      </c>
      <c r="G4226" t="s">
        <v>71</v>
      </c>
      <c r="H4226" t="s">
        <v>136</v>
      </c>
      <c r="I4226" t="s">
        <v>22</v>
      </c>
      <c r="J4226" t="s">
        <v>131</v>
      </c>
      <c r="K4226" t="s">
        <v>16233</v>
      </c>
      <c r="L4226" t="s">
        <v>16234</v>
      </c>
      <c r="M4226">
        <v>2.611111111</v>
      </c>
      <c r="N4226">
        <v>0</v>
      </c>
      <c r="O4226">
        <v>4</v>
      </c>
      <c r="P4226">
        <v>0</v>
      </c>
      <c r="Q4226">
        <v>0</v>
      </c>
      <c r="R4226">
        <v>0</v>
      </c>
      <c r="S4226">
        <v>10.444444000000001</v>
      </c>
      <c r="T4226">
        <v>0</v>
      </c>
      <c r="U4226">
        <v>0</v>
      </c>
    </row>
    <row r="4227" spans="1:21" x14ac:dyDescent="0.25">
      <c r="A4227" t="s">
        <v>16235</v>
      </c>
      <c r="B4227">
        <v>1</v>
      </c>
      <c r="C4227" t="s">
        <v>78</v>
      </c>
      <c r="D4227" t="s">
        <v>86</v>
      </c>
      <c r="E4227" t="s">
        <v>16236</v>
      </c>
      <c r="F4227" t="s">
        <v>847</v>
      </c>
      <c r="G4227" t="s">
        <v>71</v>
      </c>
      <c r="H4227" t="s">
        <v>136</v>
      </c>
      <c r="I4227" t="s">
        <v>22</v>
      </c>
      <c r="J4227" t="s">
        <v>131</v>
      </c>
      <c r="K4227" t="s">
        <v>16237</v>
      </c>
      <c r="L4227" t="s">
        <v>16238</v>
      </c>
      <c r="M4227">
        <v>1.4922222220000001</v>
      </c>
      <c r="N4227">
        <v>0</v>
      </c>
      <c r="O4227">
        <v>1</v>
      </c>
      <c r="P4227">
        <v>0</v>
      </c>
      <c r="Q4227">
        <v>0</v>
      </c>
      <c r="R4227">
        <v>0</v>
      </c>
      <c r="S4227">
        <v>1.4922219999999999</v>
      </c>
      <c r="T4227">
        <v>0</v>
      </c>
      <c r="U4227">
        <v>0</v>
      </c>
    </row>
    <row r="4228" spans="1:21" x14ac:dyDescent="0.25">
      <c r="A4228" t="s">
        <v>16239</v>
      </c>
      <c r="B4228">
        <v>1</v>
      </c>
      <c r="C4228" t="s">
        <v>78</v>
      </c>
      <c r="D4228" t="s">
        <v>86</v>
      </c>
      <c r="E4228" t="s">
        <v>16240</v>
      </c>
      <c r="F4228" t="s">
        <v>2102</v>
      </c>
      <c r="G4228" t="s">
        <v>71</v>
      </c>
      <c r="H4228" t="s">
        <v>136</v>
      </c>
      <c r="I4228" t="s">
        <v>22</v>
      </c>
      <c r="J4228" t="s">
        <v>131</v>
      </c>
      <c r="K4228" t="s">
        <v>16241</v>
      </c>
      <c r="L4228" t="s">
        <v>16242</v>
      </c>
      <c r="M4228">
        <v>0.28638888800000001</v>
      </c>
      <c r="N4228">
        <v>0</v>
      </c>
      <c r="O4228">
        <v>17</v>
      </c>
      <c r="P4228">
        <v>0</v>
      </c>
      <c r="Q4228">
        <v>0</v>
      </c>
      <c r="R4228">
        <v>0</v>
      </c>
      <c r="S4228">
        <v>4.8686109999999996</v>
      </c>
      <c r="T4228">
        <v>0</v>
      </c>
      <c r="U4228">
        <v>0</v>
      </c>
    </row>
    <row r="4229" spans="1:21" x14ac:dyDescent="0.25">
      <c r="A4229" t="s">
        <v>16243</v>
      </c>
      <c r="B4229">
        <v>1</v>
      </c>
      <c r="C4229" t="s">
        <v>79</v>
      </c>
      <c r="D4229" t="s">
        <v>118</v>
      </c>
      <c r="E4229" t="s">
        <v>16201</v>
      </c>
      <c r="F4229" t="s">
        <v>166</v>
      </c>
      <c r="G4229" t="s">
        <v>72</v>
      </c>
      <c r="H4229" t="s">
        <v>136</v>
      </c>
      <c r="I4229" t="s">
        <v>22</v>
      </c>
      <c r="J4229" t="s">
        <v>131</v>
      </c>
      <c r="K4229" t="s">
        <v>16244</v>
      </c>
      <c r="L4229" t="s">
        <v>16245</v>
      </c>
      <c r="M4229">
        <v>0.52194444399999995</v>
      </c>
      <c r="N4229">
        <v>6</v>
      </c>
      <c r="O4229">
        <v>2398</v>
      </c>
      <c r="P4229">
        <v>115</v>
      </c>
      <c r="Q4229">
        <v>1701</v>
      </c>
      <c r="R4229">
        <v>3.1316670000000002</v>
      </c>
      <c r="S4229">
        <v>1251.622777</v>
      </c>
      <c r="T4229">
        <v>60.023611000000002</v>
      </c>
      <c r="U4229">
        <v>887.82749899999999</v>
      </c>
    </row>
    <row r="4230" spans="1:21" x14ac:dyDescent="0.25">
      <c r="A4230" t="s">
        <v>16246</v>
      </c>
      <c r="B4230">
        <v>1</v>
      </c>
      <c r="C4230" t="s">
        <v>79</v>
      </c>
      <c r="D4230" t="s">
        <v>118</v>
      </c>
      <c r="E4230" t="s">
        <v>16201</v>
      </c>
      <c r="F4230" t="s">
        <v>166</v>
      </c>
      <c r="G4230" t="s">
        <v>72</v>
      </c>
      <c r="H4230" t="s">
        <v>136</v>
      </c>
      <c r="I4230" t="s">
        <v>22</v>
      </c>
      <c r="J4230" t="s">
        <v>131</v>
      </c>
      <c r="K4230" t="s">
        <v>16247</v>
      </c>
      <c r="L4230" t="s">
        <v>16248</v>
      </c>
      <c r="M4230">
        <v>0.62526833299999995</v>
      </c>
      <c r="N4230">
        <v>6</v>
      </c>
      <c r="O4230">
        <v>2398</v>
      </c>
      <c r="P4230">
        <v>115</v>
      </c>
      <c r="Q4230">
        <v>1701</v>
      </c>
      <c r="R4230">
        <v>3.7516099999999999</v>
      </c>
      <c r="S4230">
        <v>1499.3934630000001</v>
      </c>
      <c r="T4230">
        <v>71.905857999999995</v>
      </c>
      <c r="U4230">
        <v>1063.5814339999999</v>
      </c>
    </row>
    <row r="4231" spans="1:21" x14ac:dyDescent="0.25">
      <c r="A4231" t="s">
        <v>16249</v>
      </c>
      <c r="B4231">
        <v>1</v>
      </c>
      <c r="C4231" t="s">
        <v>79</v>
      </c>
      <c r="D4231" t="s">
        <v>118</v>
      </c>
      <c r="E4231" t="s">
        <v>16201</v>
      </c>
      <c r="F4231" t="s">
        <v>129</v>
      </c>
      <c r="G4231" t="s">
        <v>72</v>
      </c>
      <c r="H4231" t="s">
        <v>136</v>
      </c>
      <c r="I4231" t="s">
        <v>22</v>
      </c>
      <c r="J4231" t="s">
        <v>221</v>
      </c>
      <c r="K4231" t="s">
        <v>16250</v>
      </c>
      <c r="L4231" t="s">
        <v>16251</v>
      </c>
      <c r="M4231">
        <v>0.29663611099999998</v>
      </c>
      <c r="N4231">
        <v>6</v>
      </c>
      <c r="O4231">
        <v>2398</v>
      </c>
      <c r="P4231">
        <v>115</v>
      </c>
      <c r="Q4231">
        <v>1701</v>
      </c>
      <c r="R4231">
        <v>1.779817</v>
      </c>
      <c r="S4231">
        <v>711.333394</v>
      </c>
      <c r="T4231">
        <v>34.113152999999997</v>
      </c>
      <c r="U4231">
        <v>504.57802500000003</v>
      </c>
    </row>
    <row r="4232" spans="1:21" x14ac:dyDescent="0.25">
      <c r="A4232" t="s">
        <v>16252</v>
      </c>
      <c r="B4232">
        <v>1</v>
      </c>
      <c r="C4232" t="s">
        <v>79</v>
      </c>
      <c r="D4232" t="s">
        <v>118</v>
      </c>
      <c r="E4232" t="s">
        <v>16201</v>
      </c>
      <c r="F4232" t="s">
        <v>166</v>
      </c>
      <c r="G4232" t="s">
        <v>72</v>
      </c>
      <c r="H4232" t="s">
        <v>136</v>
      </c>
      <c r="I4232" t="s">
        <v>22</v>
      </c>
      <c r="J4232" t="s">
        <v>131</v>
      </c>
      <c r="K4232" t="s">
        <v>16253</v>
      </c>
      <c r="L4232" t="s">
        <v>16254</v>
      </c>
      <c r="M4232">
        <v>0.25083333299999999</v>
      </c>
      <c r="N4232">
        <v>6</v>
      </c>
      <c r="O4232">
        <v>2398</v>
      </c>
      <c r="P4232">
        <v>115</v>
      </c>
      <c r="Q4232">
        <v>1701</v>
      </c>
      <c r="R4232">
        <v>1.5049999999999999</v>
      </c>
      <c r="S4232">
        <v>601.498333</v>
      </c>
      <c r="T4232">
        <v>28.845832999999999</v>
      </c>
      <c r="U4232">
        <v>426.66749900000002</v>
      </c>
    </row>
    <row r="4233" spans="1:21" x14ac:dyDescent="0.25">
      <c r="A4233" t="s">
        <v>16255</v>
      </c>
      <c r="B4233">
        <v>1</v>
      </c>
      <c r="C4233" t="s">
        <v>79</v>
      </c>
      <c r="D4233" t="s">
        <v>118</v>
      </c>
      <c r="E4233" t="s">
        <v>16201</v>
      </c>
      <c r="F4233" t="s">
        <v>166</v>
      </c>
      <c r="G4233" t="s">
        <v>72</v>
      </c>
      <c r="H4233" t="s">
        <v>136</v>
      </c>
      <c r="I4233" t="s">
        <v>22</v>
      </c>
      <c r="J4233" t="s">
        <v>131</v>
      </c>
      <c r="K4233" t="s">
        <v>16256</v>
      </c>
      <c r="L4233" t="s">
        <v>16257</v>
      </c>
      <c r="M4233">
        <v>0.36549055499999999</v>
      </c>
      <c r="N4233">
        <v>6</v>
      </c>
      <c r="O4233">
        <v>2398</v>
      </c>
      <c r="P4233">
        <v>115</v>
      </c>
      <c r="Q4233">
        <v>1701</v>
      </c>
      <c r="R4233">
        <v>2.1929430000000001</v>
      </c>
      <c r="S4233">
        <v>876.44635100000005</v>
      </c>
      <c r="T4233">
        <v>42.031413999999998</v>
      </c>
      <c r="U4233">
        <v>621.699434</v>
      </c>
    </row>
    <row r="4234" spans="1:21" x14ac:dyDescent="0.25">
      <c r="A4234" t="s">
        <v>16258</v>
      </c>
      <c r="B4234">
        <v>1</v>
      </c>
      <c r="C4234" t="s">
        <v>79</v>
      </c>
      <c r="D4234" t="s">
        <v>118</v>
      </c>
      <c r="E4234" t="s">
        <v>16201</v>
      </c>
      <c r="F4234" t="s">
        <v>129</v>
      </c>
      <c r="G4234" t="s">
        <v>72</v>
      </c>
      <c r="H4234" t="s">
        <v>136</v>
      </c>
      <c r="I4234" t="s">
        <v>22</v>
      </c>
      <c r="J4234" t="s">
        <v>221</v>
      </c>
      <c r="K4234" t="s">
        <v>16259</v>
      </c>
      <c r="L4234" t="s">
        <v>16260</v>
      </c>
      <c r="M4234">
        <v>1.5497952770000001</v>
      </c>
      <c r="N4234">
        <v>6</v>
      </c>
      <c r="O4234">
        <v>2398</v>
      </c>
      <c r="P4234">
        <v>115</v>
      </c>
      <c r="Q4234">
        <v>1701</v>
      </c>
      <c r="R4234">
        <v>9.2987719999999996</v>
      </c>
      <c r="S4234">
        <v>3716.4090740000001</v>
      </c>
      <c r="T4234">
        <v>178.22645700000001</v>
      </c>
      <c r="U4234">
        <v>2636.2017660000001</v>
      </c>
    </row>
    <row r="4235" spans="1:21" x14ac:dyDescent="0.25">
      <c r="A4235" t="s">
        <v>16261</v>
      </c>
      <c r="B4235">
        <v>1</v>
      </c>
      <c r="C4235" t="s">
        <v>79</v>
      </c>
      <c r="D4235" t="s">
        <v>118</v>
      </c>
      <c r="E4235" t="s">
        <v>16201</v>
      </c>
      <c r="F4235" t="s">
        <v>247</v>
      </c>
      <c r="G4235" t="s">
        <v>72</v>
      </c>
      <c r="H4235" t="s">
        <v>136</v>
      </c>
      <c r="I4235" t="s">
        <v>22</v>
      </c>
      <c r="J4235" t="s">
        <v>221</v>
      </c>
      <c r="K4235" t="s">
        <v>7408</v>
      </c>
      <c r="L4235" t="s">
        <v>16262</v>
      </c>
      <c r="M4235">
        <v>5.4897222220000002</v>
      </c>
      <c r="N4235">
        <v>6</v>
      </c>
      <c r="O4235">
        <v>2398</v>
      </c>
      <c r="P4235">
        <v>115</v>
      </c>
      <c r="Q4235">
        <v>1701</v>
      </c>
      <c r="R4235">
        <v>32.938333</v>
      </c>
      <c r="S4235">
        <v>13164.353888</v>
      </c>
      <c r="T4235">
        <v>631.31805599999996</v>
      </c>
      <c r="U4235">
        <v>9338.0174999999999</v>
      </c>
    </row>
    <row r="4236" spans="1:21" x14ac:dyDescent="0.25">
      <c r="A4236" t="s">
        <v>16263</v>
      </c>
      <c r="B4236">
        <v>1</v>
      </c>
      <c r="C4236" t="s">
        <v>78</v>
      </c>
      <c r="D4236" t="s">
        <v>86</v>
      </c>
      <c r="E4236" t="s">
        <v>16264</v>
      </c>
      <c r="F4236" t="s">
        <v>2102</v>
      </c>
      <c r="G4236" t="s">
        <v>71</v>
      </c>
      <c r="H4236" t="s">
        <v>136</v>
      </c>
      <c r="I4236" t="s">
        <v>22</v>
      </c>
      <c r="J4236" t="s">
        <v>131</v>
      </c>
      <c r="K4236" t="s">
        <v>16265</v>
      </c>
      <c r="L4236" t="s">
        <v>16266</v>
      </c>
      <c r="M4236">
        <v>1.3602777770000001</v>
      </c>
      <c r="N4236">
        <v>0</v>
      </c>
      <c r="O4236">
        <v>264</v>
      </c>
      <c r="P4236">
        <v>0</v>
      </c>
      <c r="Q4236">
        <v>0</v>
      </c>
      <c r="R4236">
        <v>0</v>
      </c>
      <c r="S4236">
        <v>359.11333300000001</v>
      </c>
      <c r="T4236">
        <v>0</v>
      </c>
      <c r="U4236">
        <v>0</v>
      </c>
    </row>
    <row r="4237" spans="1:21" x14ac:dyDescent="0.25">
      <c r="A4237" t="s">
        <v>16267</v>
      </c>
      <c r="B4237">
        <v>1</v>
      </c>
      <c r="C4237" t="s">
        <v>78</v>
      </c>
      <c r="D4237" t="s">
        <v>86</v>
      </c>
      <c r="E4237" t="s">
        <v>16268</v>
      </c>
      <c r="F4237" t="s">
        <v>231</v>
      </c>
      <c r="G4237" t="s">
        <v>71</v>
      </c>
      <c r="H4237" t="s">
        <v>136</v>
      </c>
      <c r="I4237" t="s">
        <v>22</v>
      </c>
      <c r="J4237" t="s">
        <v>131</v>
      </c>
      <c r="K4237" t="s">
        <v>16269</v>
      </c>
      <c r="L4237" t="s">
        <v>16270</v>
      </c>
      <c r="M4237">
        <v>2.0727777770000002</v>
      </c>
      <c r="N4237">
        <v>0</v>
      </c>
      <c r="O4237">
        <v>4</v>
      </c>
      <c r="P4237">
        <v>0</v>
      </c>
      <c r="Q4237">
        <v>0</v>
      </c>
      <c r="R4237">
        <v>0</v>
      </c>
      <c r="S4237">
        <v>8.2911110000000008</v>
      </c>
      <c r="T4237">
        <v>0</v>
      </c>
      <c r="U4237">
        <v>0</v>
      </c>
    </row>
    <row r="4238" spans="1:21" x14ac:dyDescent="0.25">
      <c r="A4238" t="s">
        <v>16271</v>
      </c>
      <c r="B4238">
        <v>1</v>
      </c>
      <c r="C4238" t="s">
        <v>79</v>
      </c>
      <c r="D4238" t="s">
        <v>122</v>
      </c>
      <c r="E4238" t="s">
        <v>16272</v>
      </c>
      <c r="F4238" t="s">
        <v>166</v>
      </c>
      <c r="G4238" t="s">
        <v>72</v>
      </c>
      <c r="H4238" t="s">
        <v>136</v>
      </c>
      <c r="I4238" t="s">
        <v>22</v>
      </c>
      <c r="J4238" t="s">
        <v>131</v>
      </c>
      <c r="K4238" t="s">
        <v>16273</v>
      </c>
      <c r="L4238" t="s">
        <v>16274</v>
      </c>
      <c r="M4238">
        <v>2.2933333330000001</v>
      </c>
      <c r="N4238">
        <v>0</v>
      </c>
      <c r="O4238">
        <v>0</v>
      </c>
      <c r="P4238">
        <v>79</v>
      </c>
      <c r="Q4238">
        <v>1977</v>
      </c>
      <c r="R4238">
        <v>0</v>
      </c>
      <c r="S4238">
        <v>0</v>
      </c>
      <c r="T4238">
        <v>181.17333300000001</v>
      </c>
      <c r="U4238">
        <v>4533.9199989999997</v>
      </c>
    </row>
    <row r="4239" spans="1:21" x14ac:dyDescent="0.25">
      <c r="A4239" t="s">
        <v>16275</v>
      </c>
      <c r="B4239">
        <v>1</v>
      </c>
      <c r="C4239" t="s">
        <v>79</v>
      </c>
      <c r="D4239" t="s">
        <v>122</v>
      </c>
      <c r="E4239" t="s">
        <v>16272</v>
      </c>
      <c r="F4239" t="s">
        <v>166</v>
      </c>
      <c r="G4239" t="s">
        <v>72</v>
      </c>
      <c r="H4239" t="s">
        <v>136</v>
      </c>
      <c r="I4239" t="s">
        <v>22</v>
      </c>
      <c r="J4239" t="s">
        <v>131</v>
      </c>
      <c r="K4239" t="s">
        <v>16276</v>
      </c>
      <c r="L4239" t="s">
        <v>16277</v>
      </c>
      <c r="M4239">
        <v>0.62583333299999999</v>
      </c>
      <c r="N4239">
        <v>0</v>
      </c>
      <c r="O4239">
        <v>0</v>
      </c>
      <c r="P4239">
        <v>79</v>
      </c>
      <c r="Q4239">
        <v>1977</v>
      </c>
      <c r="R4239">
        <v>0</v>
      </c>
      <c r="S4239">
        <v>0</v>
      </c>
      <c r="T4239">
        <v>49.440832999999998</v>
      </c>
      <c r="U4239">
        <v>1237.2724989999999</v>
      </c>
    </row>
    <row r="4240" spans="1:21" x14ac:dyDescent="0.25">
      <c r="A4240" t="s">
        <v>16278</v>
      </c>
      <c r="B4240">
        <v>1</v>
      </c>
      <c r="C4240" t="s">
        <v>79</v>
      </c>
      <c r="D4240" t="s">
        <v>122</v>
      </c>
      <c r="E4240" t="s">
        <v>16279</v>
      </c>
      <c r="F4240" t="s">
        <v>166</v>
      </c>
      <c r="G4240" t="s">
        <v>72</v>
      </c>
      <c r="H4240" t="s">
        <v>136</v>
      </c>
      <c r="I4240" t="s">
        <v>22</v>
      </c>
      <c r="J4240" t="s">
        <v>131</v>
      </c>
      <c r="K4240" t="s">
        <v>16280</v>
      </c>
      <c r="L4240" t="s">
        <v>16281</v>
      </c>
      <c r="M4240">
        <v>0.30861111099999999</v>
      </c>
      <c r="N4240">
        <v>0</v>
      </c>
      <c r="O4240">
        <v>868</v>
      </c>
      <c r="P4240">
        <v>3</v>
      </c>
      <c r="Q4240">
        <v>120</v>
      </c>
      <c r="R4240">
        <v>0</v>
      </c>
      <c r="S4240">
        <v>267.87444399999998</v>
      </c>
      <c r="T4240">
        <v>0.92583300000000002</v>
      </c>
      <c r="U4240">
        <v>37.033332999999999</v>
      </c>
    </row>
    <row r="4241" spans="1:21" x14ac:dyDescent="0.25">
      <c r="A4241" t="s">
        <v>16282</v>
      </c>
      <c r="B4241">
        <v>1</v>
      </c>
      <c r="C4241" t="s">
        <v>79</v>
      </c>
      <c r="D4241" t="s">
        <v>122</v>
      </c>
      <c r="E4241" t="s">
        <v>16283</v>
      </c>
      <c r="F4241" t="s">
        <v>166</v>
      </c>
      <c r="G4241" t="s">
        <v>72</v>
      </c>
      <c r="H4241" t="s">
        <v>136</v>
      </c>
      <c r="I4241" t="s">
        <v>22</v>
      </c>
      <c r="J4241" t="s">
        <v>131</v>
      </c>
      <c r="K4241" t="s">
        <v>16284</v>
      </c>
      <c r="L4241" t="s">
        <v>16285</v>
      </c>
      <c r="M4241">
        <v>0.74638888800000003</v>
      </c>
      <c r="N4241">
        <v>0</v>
      </c>
      <c r="O4241">
        <v>1670</v>
      </c>
      <c r="P4241">
        <v>15</v>
      </c>
      <c r="Q4241">
        <v>399</v>
      </c>
      <c r="R4241">
        <v>0</v>
      </c>
      <c r="S4241">
        <v>1246.469443</v>
      </c>
      <c r="T4241">
        <v>11.195833</v>
      </c>
      <c r="U4241">
        <v>297.809166</v>
      </c>
    </row>
    <row r="4242" spans="1:21" x14ac:dyDescent="0.25">
      <c r="A4242" t="s">
        <v>16286</v>
      </c>
      <c r="B4242">
        <v>1</v>
      </c>
      <c r="C4242" t="s">
        <v>79</v>
      </c>
      <c r="D4242" t="s">
        <v>122</v>
      </c>
      <c r="E4242" t="s">
        <v>16283</v>
      </c>
      <c r="F4242" t="s">
        <v>166</v>
      </c>
      <c r="G4242" t="s">
        <v>72</v>
      </c>
      <c r="H4242" t="s">
        <v>136</v>
      </c>
      <c r="I4242" t="s">
        <v>22</v>
      </c>
      <c r="J4242" t="s">
        <v>131</v>
      </c>
      <c r="K4242" t="s">
        <v>16287</v>
      </c>
      <c r="L4242" t="s">
        <v>16288</v>
      </c>
      <c r="M4242">
        <v>0.119838888</v>
      </c>
      <c r="N4242">
        <v>0</v>
      </c>
      <c r="O4242">
        <v>1670</v>
      </c>
      <c r="P4242">
        <v>15</v>
      </c>
      <c r="Q4242">
        <v>399</v>
      </c>
      <c r="R4242">
        <v>0</v>
      </c>
      <c r="S4242">
        <v>200.130943</v>
      </c>
      <c r="T4242">
        <v>1.7975829999999999</v>
      </c>
      <c r="U4242">
        <v>47.815716000000002</v>
      </c>
    </row>
    <row r="4243" spans="1:21" x14ac:dyDescent="0.25">
      <c r="A4243" t="s">
        <v>16289</v>
      </c>
      <c r="B4243">
        <v>1</v>
      </c>
      <c r="C4243" t="s">
        <v>79</v>
      </c>
      <c r="D4243" t="s">
        <v>122</v>
      </c>
      <c r="E4243" t="s">
        <v>16290</v>
      </c>
      <c r="F4243" t="s">
        <v>166</v>
      </c>
      <c r="G4243" t="s">
        <v>72</v>
      </c>
      <c r="H4243" t="s">
        <v>136</v>
      </c>
      <c r="I4243" t="s">
        <v>22</v>
      </c>
      <c r="J4243" t="s">
        <v>131</v>
      </c>
      <c r="K4243" t="s">
        <v>16291</v>
      </c>
      <c r="L4243" t="s">
        <v>189</v>
      </c>
      <c r="M4243">
        <v>0.227073055</v>
      </c>
      <c r="N4243">
        <v>1</v>
      </c>
      <c r="O4243">
        <v>1276</v>
      </c>
      <c r="P4243">
        <v>66</v>
      </c>
      <c r="Q4243">
        <v>1990</v>
      </c>
      <c r="R4243">
        <v>0.227073</v>
      </c>
      <c r="S4243">
        <v>289.74521800000002</v>
      </c>
      <c r="T4243">
        <v>14.986822</v>
      </c>
      <c r="U4243">
        <v>451.87537900000001</v>
      </c>
    </row>
    <row r="4244" spans="1:21" x14ac:dyDescent="0.25">
      <c r="A4244" t="s">
        <v>16292</v>
      </c>
      <c r="B4244">
        <v>1</v>
      </c>
      <c r="C4244" t="s">
        <v>79</v>
      </c>
      <c r="D4244" t="s">
        <v>122</v>
      </c>
      <c r="E4244" t="s">
        <v>16293</v>
      </c>
      <c r="F4244" t="s">
        <v>166</v>
      </c>
      <c r="G4244" t="s">
        <v>72</v>
      </c>
      <c r="H4244" t="s">
        <v>136</v>
      </c>
      <c r="I4244" t="s">
        <v>22</v>
      </c>
      <c r="J4244" t="s">
        <v>131</v>
      </c>
      <c r="K4244" t="s">
        <v>16294</v>
      </c>
      <c r="L4244" t="s">
        <v>16295</v>
      </c>
      <c r="M4244">
        <v>0.53080638800000002</v>
      </c>
      <c r="N4244">
        <v>0</v>
      </c>
      <c r="O4244">
        <v>772</v>
      </c>
      <c r="P4244">
        <v>3</v>
      </c>
      <c r="Q4244">
        <v>119</v>
      </c>
      <c r="R4244">
        <v>0</v>
      </c>
      <c r="S4244">
        <v>409.782532</v>
      </c>
      <c r="T4244">
        <v>1.592419</v>
      </c>
      <c r="U4244">
        <v>63.165959999999998</v>
      </c>
    </row>
    <row r="4245" spans="1:21" x14ac:dyDescent="0.25">
      <c r="A4245" t="s">
        <v>16296</v>
      </c>
      <c r="B4245">
        <v>1</v>
      </c>
      <c r="C4245" t="s">
        <v>79</v>
      </c>
      <c r="D4245" t="s">
        <v>119</v>
      </c>
      <c r="E4245" t="s">
        <v>16297</v>
      </c>
      <c r="F4245" t="s">
        <v>313</v>
      </c>
      <c r="G4245" t="s">
        <v>71</v>
      </c>
      <c r="H4245" t="s">
        <v>136</v>
      </c>
      <c r="I4245" t="s">
        <v>22</v>
      </c>
      <c r="J4245" t="s">
        <v>131</v>
      </c>
      <c r="K4245" t="s">
        <v>16298</v>
      </c>
      <c r="L4245" t="s">
        <v>16299</v>
      </c>
      <c r="M4245">
        <v>1.721666666</v>
      </c>
      <c r="N4245">
        <v>0</v>
      </c>
      <c r="O4245">
        <v>33</v>
      </c>
      <c r="P4245">
        <v>0</v>
      </c>
      <c r="Q4245">
        <v>6</v>
      </c>
      <c r="R4245">
        <v>0</v>
      </c>
      <c r="S4245">
        <v>56.814999999999998</v>
      </c>
      <c r="T4245">
        <v>0</v>
      </c>
      <c r="U4245">
        <v>10.33</v>
      </c>
    </row>
    <row r="4246" spans="1:21" x14ac:dyDescent="0.25">
      <c r="A4246" t="s">
        <v>16300</v>
      </c>
      <c r="B4246">
        <v>1</v>
      </c>
      <c r="C4246" t="s">
        <v>78</v>
      </c>
      <c r="D4246" t="s">
        <v>85</v>
      </c>
      <c r="E4246" t="s">
        <v>16301</v>
      </c>
      <c r="F4246" t="s">
        <v>847</v>
      </c>
      <c r="G4246" t="s">
        <v>71</v>
      </c>
      <c r="H4246" t="s">
        <v>136</v>
      </c>
      <c r="I4246" t="s">
        <v>22</v>
      </c>
      <c r="J4246" t="s">
        <v>131</v>
      </c>
      <c r="K4246" t="s">
        <v>16302</v>
      </c>
      <c r="L4246" t="s">
        <v>16303</v>
      </c>
      <c r="M4246">
        <v>10.986388888</v>
      </c>
      <c r="N4246">
        <v>0</v>
      </c>
      <c r="O4246">
        <v>20</v>
      </c>
      <c r="P4246">
        <v>0</v>
      </c>
      <c r="Q4246">
        <v>0</v>
      </c>
      <c r="R4246">
        <v>0</v>
      </c>
      <c r="S4246">
        <v>219.727778</v>
      </c>
      <c r="T4246">
        <v>0</v>
      </c>
      <c r="U4246">
        <v>0</v>
      </c>
    </row>
    <row r="4247" spans="1:21" x14ac:dyDescent="0.25">
      <c r="A4247" t="s">
        <v>16304</v>
      </c>
      <c r="B4247">
        <v>1</v>
      </c>
      <c r="C4247" t="s">
        <v>78</v>
      </c>
      <c r="D4247" t="s">
        <v>97</v>
      </c>
      <c r="E4247" t="s">
        <v>16305</v>
      </c>
      <c r="F4247" t="s">
        <v>780</v>
      </c>
      <c r="G4247" t="s">
        <v>71</v>
      </c>
      <c r="H4247" t="s">
        <v>136</v>
      </c>
      <c r="I4247" t="s">
        <v>22</v>
      </c>
      <c r="J4247" t="s">
        <v>131</v>
      </c>
      <c r="K4247" t="s">
        <v>16306</v>
      </c>
      <c r="L4247" t="s">
        <v>16307</v>
      </c>
      <c r="M4247">
        <v>3.0813888880000002</v>
      </c>
      <c r="N4247">
        <v>0</v>
      </c>
      <c r="O4247">
        <v>13</v>
      </c>
      <c r="P4247">
        <v>0</v>
      </c>
      <c r="Q4247">
        <v>0</v>
      </c>
      <c r="R4247">
        <v>0</v>
      </c>
      <c r="S4247">
        <v>40.058056000000001</v>
      </c>
      <c r="T4247">
        <v>0</v>
      </c>
      <c r="U4247">
        <v>0</v>
      </c>
    </row>
    <row r="4248" spans="1:21" x14ac:dyDescent="0.25">
      <c r="A4248" t="s">
        <v>16308</v>
      </c>
      <c r="B4248">
        <v>1</v>
      </c>
      <c r="C4248" t="s">
        <v>78</v>
      </c>
      <c r="D4248" t="s">
        <v>84</v>
      </c>
      <c r="E4248" t="s">
        <v>16309</v>
      </c>
      <c r="F4248" t="s">
        <v>892</v>
      </c>
      <c r="G4248" t="s">
        <v>71</v>
      </c>
      <c r="H4248" t="s">
        <v>136</v>
      </c>
      <c r="I4248" t="s">
        <v>22</v>
      </c>
      <c r="J4248" t="s">
        <v>131</v>
      </c>
      <c r="K4248" t="s">
        <v>16310</v>
      </c>
      <c r="L4248" t="s">
        <v>16311</v>
      </c>
      <c r="M4248">
        <v>0.87305555499999998</v>
      </c>
      <c r="N4248">
        <v>0</v>
      </c>
      <c r="O4248">
        <v>162</v>
      </c>
      <c r="P4248">
        <v>0</v>
      </c>
      <c r="Q4248">
        <v>0</v>
      </c>
      <c r="R4248">
        <v>0</v>
      </c>
      <c r="S4248">
        <v>141.435</v>
      </c>
      <c r="T4248">
        <v>0</v>
      </c>
      <c r="U4248">
        <v>0</v>
      </c>
    </row>
    <row r="4249" spans="1:21" x14ac:dyDescent="0.25">
      <c r="A4249" t="s">
        <v>16312</v>
      </c>
      <c r="B4249">
        <v>1</v>
      </c>
      <c r="C4249" t="s">
        <v>78</v>
      </c>
      <c r="D4249" t="s">
        <v>84</v>
      </c>
      <c r="E4249" t="s">
        <v>16313</v>
      </c>
      <c r="F4249" t="s">
        <v>231</v>
      </c>
      <c r="G4249" t="s">
        <v>71</v>
      </c>
      <c r="H4249" t="s">
        <v>136</v>
      </c>
      <c r="I4249" t="s">
        <v>22</v>
      </c>
      <c r="J4249" t="s">
        <v>131</v>
      </c>
      <c r="K4249" t="s">
        <v>16314</v>
      </c>
      <c r="L4249" t="s">
        <v>16315</v>
      </c>
      <c r="M4249">
        <v>20.86</v>
      </c>
      <c r="N4249">
        <v>0</v>
      </c>
      <c r="O4249">
        <v>1</v>
      </c>
      <c r="P4249">
        <v>0</v>
      </c>
      <c r="Q4249">
        <v>0</v>
      </c>
      <c r="R4249">
        <v>0</v>
      </c>
      <c r="S4249">
        <v>20.86</v>
      </c>
      <c r="T4249">
        <v>0</v>
      </c>
      <c r="U4249">
        <v>0</v>
      </c>
    </row>
    <row r="4250" spans="1:21" x14ac:dyDescent="0.25">
      <c r="A4250" t="s">
        <v>16316</v>
      </c>
      <c r="B4250">
        <v>1</v>
      </c>
      <c r="C4250" t="s">
        <v>79</v>
      </c>
      <c r="D4250" t="s">
        <v>124</v>
      </c>
      <c r="E4250" t="s">
        <v>16317</v>
      </c>
      <c r="F4250" t="s">
        <v>166</v>
      </c>
      <c r="G4250" t="s">
        <v>72</v>
      </c>
      <c r="H4250" t="s">
        <v>136</v>
      </c>
      <c r="I4250" t="s">
        <v>22</v>
      </c>
      <c r="J4250" t="s">
        <v>131</v>
      </c>
      <c r="K4250" t="s">
        <v>16318</v>
      </c>
      <c r="L4250" t="s">
        <v>16319</v>
      </c>
      <c r="M4250">
        <v>0.44475722200000001</v>
      </c>
      <c r="N4250">
        <v>0</v>
      </c>
      <c r="O4250">
        <v>0</v>
      </c>
      <c r="P4250">
        <v>19</v>
      </c>
      <c r="Q4250">
        <v>245</v>
      </c>
      <c r="R4250">
        <v>0</v>
      </c>
      <c r="S4250">
        <v>0</v>
      </c>
      <c r="T4250">
        <v>8.4503869999999992</v>
      </c>
      <c r="U4250">
        <v>108.965519</v>
      </c>
    </row>
    <row r="4251" spans="1:21" x14ac:dyDescent="0.25">
      <c r="A4251" t="s">
        <v>16320</v>
      </c>
      <c r="B4251">
        <v>1</v>
      </c>
      <c r="C4251" t="s">
        <v>79</v>
      </c>
      <c r="D4251" t="s">
        <v>120</v>
      </c>
      <c r="E4251" t="s">
        <v>16321</v>
      </c>
      <c r="F4251" t="s">
        <v>313</v>
      </c>
      <c r="G4251" t="s">
        <v>71</v>
      </c>
      <c r="H4251" t="s">
        <v>136</v>
      </c>
      <c r="I4251" t="s">
        <v>22</v>
      </c>
      <c r="J4251" t="s">
        <v>131</v>
      </c>
      <c r="K4251" t="s">
        <v>16322</v>
      </c>
      <c r="L4251" t="s">
        <v>16323</v>
      </c>
      <c r="M4251">
        <v>1.4116666659999999</v>
      </c>
      <c r="N4251">
        <v>0</v>
      </c>
      <c r="O4251">
        <v>25</v>
      </c>
      <c r="P4251">
        <v>0</v>
      </c>
      <c r="Q4251">
        <v>12</v>
      </c>
      <c r="R4251">
        <v>0</v>
      </c>
      <c r="S4251">
        <v>35.291666999999997</v>
      </c>
      <c r="T4251">
        <v>0</v>
      </c>
      <c r="U4251">
        <v>16.940000000000001</v>
      </c>
    </row>
    <row r="4252" spans="1:21" x14ac:dyDescent="0.25">
      <c r="A4252" t="s">
        <v>16324</v>
      </c>
      <c r="B4252">
        <v>1</v>
      </c>
      <c r="C4252" t="s">
        <v>78</v>
      </c>
      <c r="D4252" t="s">
        <v>82</v>
      </c>
      <c r="E4252" t="s">
        <v>16325</v>
      </c>
      <c r="F4252" t="s">
        <v>231</v>
      </c>
      <c r="G4252" t="s">
        <v>71</v>
      </c>
      <c r="H4252" t="s">
        <v>136</v>
      </c>
      <c r="I4252" t="s">
        <v>22</v>
      </c>
      <c r="J4252" t="s">
        <v>131</v>
      </c>
      <c r="K4252" t="s">
        <v>16326</v>
      </c>
      <c r="L4252" t="s">
        <v>16327</v>
      </c>
      <c r="M4252">
        <v>1.1511111110000001</v>
      </c>
      <c r="N4252">
        <v>0</v>
      </c>
      <c r="O4252">
        <v>1</v>
      </c>
      <c r="P4252">
        <v>0</v>
      </c>
      <c r="Q4252">
        <v>0</v>
      </c>
      <c r="R4252">
        <v>0</v>
      </c>
      <c r="S4252">
        <v>1.151111</v>
      </c>
      <c r="T4252">
        <v>0</v>
      </c>
      <c r="U4252">
        <v>0</v>
      </c>
    </row>
    <row r="4253" spans="1:21" x14ac:dyDescent="0.25">
      <c r="A4253" t="s">
        <v>16328</v>
      </c>
      <c r="B4253">
        <v>1</v>
      </c>
      <c r="C4253" t="s">
        <v>78</v>
      </c>
      <c r="D4253" t="s">
        <v>91</v>
      </c>
      <c r="E4253" t="s">
        <v>16329</v>
      </c>
      <c r="F4253" t="s">
        <v>166</v>
      </c>
      <c r="G4253" t="s">
        <v>72</v>
      </c>
      <c r="H4253" t="s">
        <v>136</v>
      </c>
      <c r="I4253" t="s">
        <v>22</v>
      </c>
      <c r="J4253" t="s">
        <v>131</v>
      </c>
      <c r="K4253" t="s">
        <v>16330</v>
      </c>
      <c r="L4253" t="s">
        <v>16331</v>
      </c>
      <c r="M4253">
        <v>0.27972222200000002</v>
      </c>
      <c r="N4253">
        <v>0</v>
      </c>
      <c r="O4253">
        <v>0</v>
      </c>
      <c r="P4253">
        <v>49</v>
      </c>
      <c r="Q4253">
        <v>0</v>
      </c>
      <c r="R4253">
        <v>0</v>
      </c>
      <c r="S4253">
        <v>0</v>
      </c>
      <c r="T4253">
        <v>13.706389</v>
      </c>
      <c r="U4253">
        <v>0</v>
      </c>
    </row>
    <row r="4254" spans="1:21" x14ac:dyDescent="0.25">
      <c r="A4254" t="s">
        <v>16332</v>
      </c>
      <c r="B4254">
        <v>1</v>
      </c>
      <c r="C4254" t="s">
        <v>78</v>
      </c>
      <c r="D4254" t="s">
        <v>82</v>
      </c>
      <c r="E4254" t="s">
        <v>16333</v>
      </c>
      <c r="F4254" t="s">
        <v>231</v>
      </c>
      <c r="G4254" t="s">
        <v>71</v>
      </c>
      <c r="H4254" t="s">
        <v>136</v>
      </c>
      <c r="I4254" t="s">
        <v>22</v>
      </c>
      <c r="J4254" t="s">
        <v>131</v>
      </c>
      <c r="K4254" t="s">
        <v>16334</v>
      </c>
      <c r="L4254" t="s">
        <v>16335</v>
      </c>
      <c r="M4254">
        <v>1.325555555</v>
      </c>
      <c r="N4254">
        <v>0</v>
      </c>
      <c r="O4254">
        <v>3</v>
      </c>
      <c r="P4254">
        <v>0</v>
      </c>
      <c r="Q4254">
        <v>0</v>
      </c>
      <c r="R4254">
        <v>0</v>
      </c>
      <c r="S4254">
        <v>3.976667</v>
      </c>
      <c r="T4254">
        <v>0</v>
      </c>
      <c r="U4254">
        <v>0</v>
      </c>
    </row>
    <row r="4255" spans="1:21" x14ac:dyDescent="0.25">
      <c r="A4255" t="s">
        <v>16336</v>
      </c>
      <c r="B4255">
        <v>1</v>
      </c>
      <c r="C4255" t="s">
        <v>78</v>
      </c>
      <c r="D4255" t="s">
        <v>91</v>
      </c>
      <c r="E4255" t="s">
        <v>16337</v>
      </c>
      <c r="F4255" t="s">
        <v>231</v>
      </c>
      <c r="G4255" t="s">
        <v>71</v>
      </c>
      <c r="H4255" t="s">
        <v>136</v>
      </c>
      <c r="I4255" t="s">
        <v>22</v>
      </c>
      <c r="J4255" t="s">
        <v>131</v>
      </c>
      <c r="K4255" t="s">
        <v>16338</v>
      </c>
      <c r="L4255" t="s">
        <v>16339</v>
      </c>
      <c r="M4255">
        <v>4.0927777770000002</v>
      </c>
      <c r="N4255">
        <v>0</v>
      </c>
      <c r="O4255">
        <v>1</v>
      </c>
      <c r="P4255">
        <v>0</v>
      </c>
      <c r="Q4255">
        <v>0</v>
      </c>
      <c r="R4255">
        <v>0</v>
      </c>
      <c r="S4255">
        <v>4.092778</v>
      </c>
      <c r="T4255">
        <v>0</v>
      </c>
      <c r="U4255">
        <v>0</v>
      </c>
    </row>
    <row r="4256" spans="1:21" x14ac:dyDescent="0.25">
      <c r="A4256" t="s">
        <v>16340</v>
      </c>
      <c r="B4256">
        <v>1</v>
      </c>
      <c r="C4256" t="s">
        <v>79</v>
      </c>
      <c r="D4256" t="s">
        <v>119</v>
      </c>
      <c r="E4256" t="s">
        <v>16341</v>
      </c>
      <c r="F4256" t="s">
        <v>313</v>
      </c>
      <c r="G4256" t="s">
        <v>71</v>
      </c>
      <c r="H4256" t="s">
        <v>136</v>
      </c>
      <c r="I4256" t="s">
        <v>22</v>
      </c>
      <c r="J4256" t="s">
        <v>131</v>
      </c>
      <c r="K4256" t="s">
        <v>16342</v>
      </c>
      <c r="L4256" t="s">
        <v>16343</v>
      </c>
      <c r="M4256">
        <v>0.68277777699999997</v>
      </c>
      <c r="N4256">
        <v>0</v>
      </c>
      <c r="O4256">
        <v>55</v>
      </c>
      <c r="P4256">
        <v>0</v>
      </c>
      <c r="Q4256">
        <v>47</v>
      </c>
      <c r="R4256">
        <v>0</v>
      </c>
      <c r="S4256">
        <v>37.552778000000004</v>
      </c>
      <c r="T4256">
        <v>0</v>
      </c>
      <c r="U4256">
        <v>32.090555999999999</v>
      </c>
    </row>
    <row r="4257" spans="1:21" x14ac:dyDescent="0.25">
      <c r="A4257" t="s">
        <v>16344</v>
      </c>
      <c r="B4257">
        <v>1</v>
      </c>
      <c r="C4257" t="s">
        <v>79</v>
      </c>
      <c r="D4257" t="s">
        <v>119</v>
      </c>
      <c r="E4257" t="s">
        <v>16345</v>
      </c>
      <c r="F4257" t="s">
        <v>847</v>
      </c>
      <c r="G4257" t="s">
        <v>71</v>
      </c>
      <c r="H4257" t="s">
        <v>136</v>
      </c>
      <c r="I4257" t="s">
        <v>22</v>
      </c>
      <c r="J4257" t="s">
        <v>131</v>
      </c>
      <c r="K4257" t="s">
        <v>16346</v>
      </c>
      <c r="L4257" t="s">
        <v>16347</v>
      </c>
      <c r="M4257">
        <v>1.0988888880000001</v>
      </c>
      <c r="N4257">
        <v>0</v>
      </c>
      <c r="O4257">
        <v>1</v>
      </c>
      <c r="P4257">
        <v>0</v>
      </c>
      <c r="Q4257">
        <v>0</v>
      </c>
      <c r="R4257">
        <v>0</v>
      </c>
      <c r="S4257">
        <v>1.098889</v>
      </c>
      <c r="T4257">
        <v>0</v>
      </c>
      <c r="U4257">
        <v>0</v>
      </c>
    </row>
    <row r="4258" spans="1:21" x14ac:dyDescent="0.25">
      <c r="A4258" t="s">
        <v>16348</v>
      </c>
      <c r="B4258">
        <v>1</v>
      </c>
      <c r="C4258" t="s">
        <v>78</v>
      </c>
      <c r="D4258" t="s">
        <v>92</v>
      </c>
      <c r="E4258" t="s">
        <v>16349</v>
      </c>
      <c r="F4258" t="s">
        <v>296</v>
      </c>
      <c r="G4258" t="s">
        <v>72</v>
      </c>
      <c r="H4258" t="s">
        <v>136</v>
      </c>
      <c r="I4258" t="s">
        <v>22</v>
      </c>
      <c r="J4258" t="s">
        <v>221</v>
      </c>
      <c r="K4258" t="s">
        <v>16350</v>
      </c>
      <c r="L4258" t="s">
        <v>16351</v>
      </c>
      <c r="M4258">
        <v>1.5861111109999999</v>
      </c>
      <c r="N4258">
        <v>0</v>
      </c>
      <c r="O4258">
        <v>0</v>
      </c>
      <c r="P4258">
        <v>1</v>
      </c>
      <c r="Q4258">
        <v>256</v>
      </c>
      <c r="R4258">
        <v>0</v>
      </c>
      <c r="S4258">
        <v>0</v>
      </c>
      <c r="T4258">
        <v>1.586111</v>
      </c>
      <c r="U4258">
        <v>406.044444</v>
      </c>
    </row>
    <row r="4259" spans="1:21" x14ac:dyDescent="0.25">
      <c r="A4259" t="s">
        <v>16352</v>
      </c>
      <c r="B4259">
        <v>1</v>
      </c>
      <c r="C4259" t="s">
        <v>78</v>
      </c>
      <c r="D4259" t="s">
        <v>92</v>
      </c>
      <c r="E4259" t="s">
        <v>16353</v>
      </c>
      <c r="F4259" t="s">
        <v>166</v>
      </c>
      <c r="G4259" t="s">
        <v>72</v>
      </c>
      <c r="H4259" t="s">
        <v>136</v>
      </c>
      <c r="I4259" t="s">
        <v>22</v>
      </c>
      <c r="J4259" t="s">
        <v>131</v>
      </c>
      <c r="K4259" t="s">
        <v>16354</v>
      </c>
      <c r="L4259" t="s">
        <v>16355</v>
      </c>
      <c r="M4259">
        <v>0.233658333</v>
      </c>
      <c r="N4259">
        <v>0</v>
      </c>
      <c r="O4259">
        <v>0</v>
      </c>
      <c r="P4259">
        <v>25</v>
      </c>
      <c r="Q4259">
        <v>2405</v>
      </c>
      <c r="R4259">
        <v>0</v>
      </c>
      <c r="S4259">
        <v>0</v>
      </c>
      <c r="T4259">
        <v>5.8414580000000003</v>
      </c>
      <c r="U4259">
        <v>561.94829100000004</v>
      </c>
    </row>
    <row r="4260" spans="1:21" x14ac:dyDescent="0.25">
      <c r="A4260" t="s">
        <v>16356</v>
      </c>
      <c r="B4260">
        <v>1</v>
      </c>
      <c r="C4260" t="s">
        <v>79</v>
      </c>
      <c r="D4260" t="s">
        <v>110</v>
      </c>
      <c r="E4260" t="s">
        <v>16357</v>
      </c>
      <c r="F4260" t="s">
        <v>226</v>
      </c>
      <c r="G4260" t="s">
        <v>72</v>
      </c>
      <c r="H4260" t="s">
        <v>136</v>
      </c>
      <c r="I4260" t="s">
        <v>22</v>
      </c>
      <c r="J4260" t="s">
        <v>131</v>
      </c>
      <c r="K4260" t="s">
        <v>7816</v>
      </c>
      <c r="L4260" t="s">
        <v>16358</v>
      </c>
      <c r="M4260">
        <v>6.506388888</v>
      </c>
      <c r="N4260">
        <v>0</v>
      </c>
      <c r="O4260">
        <v>0</v>
      </c>
      <c r="P4260">
        <v>0</v>
      </c>
      <c r="Q4260">
        <v>191</v>
      </c>
      <c r="R4260">
        <v>0</v>
      </c>
      <c r="S4260">
        <v>0</v>
      </c>
      <c r="T4260">
        <v>0</v>
      </c>
      <c r="U4260">
        <v>1242.720278</v>
      </c>
    </row>
    <row r="4261" spans="1:21" x14ac:dyDescent="0.25">
      <c r="A4261" t="s">
        <v>16359</v>
      </c>
      <c r="B4261">
        <v>1</v>
      </c>
      <c r="C4261" t="s">
        <v>79</v>
      </c>
      <c r="D4261" t="s">
        <v>113</v>
      </c>
      <c r="E4261" t="s">
        <v>16360</v>
      </c>
      <c r="F4261" t="s">
        <v>166</v>
      </c>
      <c r="G4261" t="s">
        <v>72</v>
      </c>
      <c r="H4261" t="s">
        <v>136</v>
      </c>
      <c r="I4261" t="s">
        <v>22</v>
      </c>
      <c r="J4261" t="s">
        <v>131</v>
      </c>
      <c r="K4261" t="s">
        <v>16361</v>
      </c>
      <c r="L4261" t="s">
        <v>16362</v>
      </c>
      <c r="M4261">
        <v>1.4444444439999999</v>
      </c>
      <c r="N4261">
        <v>22</v>
      </c>
      <c r="O4261">
        <v>14625</v>
      </c>
      <c r="P4261">
        <v>335</v>
      </c>
      <c r="Q4261">
        <v>5995</v>
      </c>
      <c r="R4261">
        <v>31.777778000000001</v>
      </c>
      <c r="S4261">
        <v>21124.999994000002</v>
      </c>
      <c r="T4261">
        <v>483.88888900000001</v>
      </c>
      <c r="U4261">
        <v>8659.444442</v>
      </c>
    </row>
    <row r="4262" spans="1:21" x14ac:dyDescent="0.25">
      <c r="A4262" t="s">
        <v>16363</v>
      </c>
      <c r="B4262">
        <v>1</v>
      </c>
      <c r="C4262" t="s">
        <v>79</v>
      </c>
      <c r="D4262" t="s">
        <v>113</v>
      </c>
      <c r="E4262" t="s">
        <v>16364</v>
      </c>
      <c r="F4262" t="s">
        <v>296</v>
      </c>
      <c r="G4262" t="s">
        <v>72</v>
      </c>
      <c r="H4262" t="s">
        <v>136</v>
      </c>
      <c r="I4262" t="s">
        <v>22</v>
      </c>
      <c r="J4262" t="s">
        <v>221</v>
      </c>
      <c r="K4262" t="s">
        <v>16365</v>
      </c>
      <c r="L4262" t="s">
        <v>16366</v>
      </c>
      <c r="M4262">
        <v>0.72750000000000004</v>
      </c>
      <c r="N4262">
        <v>24</v>
      </c>
      <c r="O4262">
        <v>17306</v>
      </c>
      <c r="P4262">
        <v>425</v>
      </c>
      <c r="Q4262">
        <v>13388</v>
      </c>
      <c r="R4262">
        <v>17.46</v>
      </c>
      <c r="S4262">
        <v>12590.115</v>
      </c>
      <c r="T4262">
        <v>309.1875</v>
      </c>
      <c r="U4262">
        <v>9739.77</v>
      </c>
    </row>
    <row r="4263" spans="1:21" x14ac:dyDescent="0.25">
      <c r="A4263" t="s">
        <v>16367</v>
      </c>
      <c r="B4263">
        <v>1</v>
      </c>
      <c r="C4263" t="s">
        <v>79</v>
      </c>
      <c r="D4263" t="s">
        <v>113</v>
      </c>
      <c r="E4263" t="s">
        <v>16364</v>
      </c>
      <c r="F4263" t="s">
        <v>296</v>
      </c>
      <c r="G4263" t="s">
        <v>72</v>
      </c>
      <c r="H4263" t="s">
        <v>136</v>
      </c>
      <c r="I4263" t="s">
        <v>22</v>
      </c>
      <c r="J4263" t="s">
        <v>221</v>
      </c>
      <c r="K4263" t="s">
        <v>16368</v>
      </c>
      <c r="L4263" t="s">
        <v>16369</v>
      </c>
      <c r="M4263">
        <v>0.60569249999999997</v>
      </c>
      <c r="N4263">
        <v>24</v>
      </c>
      <c r="O4263">
        <v>17306</v>
      </c>
      <c r="P4263">
        <v>425</v>
      </c>
      <c r="Q4263">
        <v>13388</v>
      </c>
      <c r="R4263">
        <v>14.536619999999999</v>
      </c>
      <c r="S4263">
        <v>10482.114405</v>
      </c>
      <c r="T4263">
        <v>257.41931299999999</v>
      </c>
      <c r="U4263">
        <v>8109.0111900000002</v>
      </c>
    </row>
    <row r="4264" spans="1:21" x14ac:dyDescent="0.25">
      <c r="A4264" t="s">
        <v>16370</v>
      </c>
      <c r="B4264">
        <v>1</v>
      </c>
      <c r="C4264" t="s">
        <v>78</v>
      </c>
      <c r="D4264" t="s">
        <v>80</v>
      </c>
      <c r="E4264" t="s">
        <v>16371</v>
      </c>
      <c r="F4264" t="s">
        <v>847</v>
      </c>
      <c r="G4264" t="s">
        <v>71</v>
      </c>
      <c r="H4264" t="s">
        <v>136</v>
      </c>
      <c r="I4264" t="s">
        <v>22</v>
      </c>
      <c r="J4264" t="s">
        <v>131</v>
      </c>
      <c r="K4264" t="s">
        <v>16372</v>
      </c>
      <c r="L4264" t="s">
        <v>16373</v>
      </c>
      <c r="M4264">
        <v>16.467777776999998</v>
      </c>
      <c r="N4264">
        <v>0</v>
      </c>
      <c r="O4264">
        <v>6</v>
      </c>
      <c r="P4264">
        <v>0</v>
      </c>
      <c r="Q4264">
        <v>0</v>
      </c>
      <c r="R4264">
        <v>0</v>
      </c>
      <c r="S4264">
        <v>98.806667000000004</v>
      </c>
      <c r="T4264">
        <v>0</v>
      </c>
      <c r="U4264">
        <v>0</v>
      </c>
    </row>
    <row r="4265" spans="1:21" x14ac:dyDescent="0.25">
      <c r="A4265" t="s">
        <v>16374</v>
      </c>
      <c r="B4265">
        <v>1</v>
      </c>
      <c r="C4265" t="s">
        <v>79</v>
      </c>
      <c r="D4265" t="s">
        <v>113</v>
      </c>
      <c r="E4265" t="s">
        <v>16360</v>
      </c>
      <c r="F4265" t="s">
        <v>166</v>
      </c>
      <c r="G4265" t="s">
        <v>72</v>
      </c>
      <c r="H4265" t="s">
        <v>136</v>
      </c>
      <c r="I4265" t="s">
        <v>22</v>
      </c>
      <c r="J4265" t="s">
        <v>131</v>
      </c>
      <c r="K4265" t="s">
        <v>16375</v>
      </c>
      <c r="L4265" t="s">
        <v>16376</v>
      </c>
      <c r="M4265">
        <v>8.5555555000000005E-2</v>
      </c>
      <c r="N4265">
        <v>22</v>
      </c>
      <c r="O4265">
        <v>14625</v>
      </c>
      <c r="P4265">
        <v>362</v>
      </c>
      <c r="Q4265">
        <v>7389</v>
      </c>
      <c r="R4265">
        <v>1.8822220000000001</v>
      </c>
      <c r="S4265">
        <v>1251.249992</v>
      </c>
      <c r="T4265">
        <v>30.971111000000001</v>
      </c>
      <c r="U4265">
        <v>632.16999599999997</v>
      </c>
    </row>
    <row r="4266" spans="1:21" x14ac:dyDescent="0.25">
      <c r="A4266" t="s">
        <v>16377</v>
      </c>
      <c r="B4266">
        <v>1</v>
      </c>
      <c r="C4266" t="s">
        <v>79</v>
      </c>
      <c r="D4266" t="s">
        <v>114</v>
      </c>
      <c r="E4266" t="s">
        <v>16016</v>
      </c>
      <c r="F4266" t="s">
        <v>166</v>
      </c>
      <c r="G4266" t="s">
        <v>72</v>
      </c>
      <c r="H4266" t="s">
        <v>136</v>
      </c>
      <c r="I4266" t="s">
        <v>22</v>
      </c>
      <c r="J4266" t="s">
        <v>131</v>
      </c>
      <c r="K4266" t="s">
        <v>16378</v>
      </c>
      <c r="L4266" t="s">
        <v>16379</v>
      </c>
      <c r="M4266">
        <v>0.52611111099999996</v>
      </c>
      <c r="N4266">
        <v>0</v>
      </c>
      <c r="O4266">
        <v>269</v>
      </c>
      <c r="P4266">
        <v>0</v>
      </c>
      <c r="Q4266">
        <v>7</v>
      </c>
      <c r="R4266">
        <v>0</v>
      </c>
      <c r="S4266">
        <v>141.523889</v>
      </c>
      <c r="T4266">
        <v>0</v>
      </c>
      <c r="U4266">
        <v>3.6827779999999999</v>
      </c>
    </row>
    <row r="4267" spans="1:21" x14ac:dyDescent="0.25">
      <c r="A4267" t="s">
        <v>16380</v>
      </c>
      <c r="B4267">
        <v>1</v>
      </c>
      <c r="C4267" t="s">
        <v>78</v>
      </c>
      <c r="D4267" t="s">
        <v>125</v>
      </c>
      <c r="E4267" t="s">
        <v>16381</v>
      </c>
      <c r="F4267" t="s">
        <v>362</v>
      </c>
      <c r="G4267" t="s">
        <v>71</v>
      </c>
      <c r="H4267" t="s">
        <v>136</v>
      </c>
      <c r="I4267" t="s">
        <v>22</v>
      </c>
      <c r="J4267" t="s">
        <v>131</v>
      </c>
      <c r="K4267" t="s">
        <v>16382</v>
      </c>
      <c r="L4267" t="s">
        <v>16383</v>
      </c>
      <c r="M4267">
        <v>0.41833333299999997</v>
      </c>
      <c r="N4267">
        <v>0</v>
      </c>
      <c r="O4267">
        <v>293</v>
      </c>
      <c r="P4267">
        <v>0</v>
      </c>
      <c r="Q4267">
        <v>0</v>
      </c>
      <c r="R4267">
        <v>0</v>
      </c>
      <c r="S4267">
        <v>122.57166700000001</v>
      </c>
      <c r="T4267">
        <v>0</v>
      </c>
      <c r="U4267">
        <v>0</v>
      </c>
    </row>
    <row r="4268" spans="1:21" x14ac:dyDescent="0.25">
      <c r="A4268" t="s">
        <v>16384</v>
      </c>
      <c r="B4268">
        <v>1</v>
      </c>
      <c r="C4268" t="s">
        <v>78</v>
      </c>
      <c r="D4268" t="s">
        <v>101</v>
      </c>
      <c r="E4268" t="s">
        <v>16385</v>
      </c>
      <c r="F4268" t="s">
        <v>166</v>
      </c>
      <c r="G4268" t="s">
        <v>72</v>
      </c>
      <c r="H4268" t="s">
        <v>136</v>
      </c>
      <c r="I4268" t="s">
        <v>22</v>
      </c>
      <c r="J4268" t="s">
        <v>131</v>
      </c>
      <c r="K4268" t="s">
        <v>16386</v>
      </c>
      <c r="L4268" t="s">
        <v>16387</v>
      </c>
      <c r="M4268">
        <v>5.1589916660000004</v>
      </c>
      <c r="N4268">
        <v>37</v>
      </c>
      <c r="O4268">
        <v>48</v>
      </c>
      <c r="P4268">
        <v>0</v>
      </c>
      <c r="Q4268">
        <v>20</v>
      </c>
      <c r="R4268">
        <v>190.88269199999999</v>
      </c>
      <c r="S4268">
        <v>247.63159999999999</v>
      </c>
      <c r="T4268">
        <v>0</v>
      </c>
      <c r="U4268">
        <v>103.179833</v>
      </c>
    </row>
    <row r="4269" spans="1:21" x14ac:dyDescent="0.25">
      <c r="A4269" t="s">
        <v>16388</v>
      </c>
      <c r="B4269">
        <v>1</v>
      </c>
      <c r="C4269" t="s">
        <v>78</v>
      </c>
      <c r="D4269" t="s">
        <v>101</v>
      </c>
      <c r="E4269" t="s">
        <v>16389</v>
      </c>
      <c r="F4269" t="s">
        <v>780</v>
      </c>
      <c r="G4269" t="s">
        <v>71</v>
      </c>
      <c r="H4269" t="s">
        <v>136</v>
      </c>
      <c r="I4269" t="s">
        <v>22</v>
      </c>
      <c r="J4269" t="s">
        <v>131</v>
      </c>
      <c r="K4269" t="s">
        <v>16390</v>
      </c>
      <c r="L4269" t="s">
        <v>16391</v>
      </c>
      <c r="M4269">
        <v>0.60138888800000001</v>
      </c>
      <c r="N4269">
        <v>0</v>
      </c>
      <c r="O4269">
        <v>57</v>
      </c>
      <c r="P4269">
        <v>0</v>
      </c>
      <c r="Q4269">
        <v>11</v>
      </c>
      <c r="R4269">
        <v>0</v>
      </c>
      <c r="S4269">
        <v>34.279167000000001</v>
      </c>
      <c r="T4269">
        <v>0</v>
      </c>
      <c r="U4269">
        <v>6.615278</v>
      </c>
    </row>
    <row r="4270" spans="1:21" x14ac:dyDescent="0.25">
      <c r="A4270" t="s">
        <v>16392</v>
      </c>
      <c r="B4270">
        <v>1</v>
      </c>
      <c r="C4270" t="s">
        <v>78</v>
      </c>
      <c r="D4270" t="s">
        <v>82</v>
      </c>
      <c r="E4270" t="s">
        <v>16393</v>
      </c>
      <c r="F4270" t="s">
        <v>231</v>
      </c>
      <c r="G4270" t="s">
        <v>71</v>
      </c>
      <c r="H4270" t="s">
        <v>136</v>
      </c>
      <c r="I4270" t="s">
        <v>22</v>
      </c>
      <c r="J4270" t="s">
        <v>131</v>
      </c>
      <c r="K4270" t="s">
        <v>16394</v>
      </c>
      <c r="L4270" t="s">
        <v>16395</v>
      </c>
      <c r="M4270">
        <v>2.963333333</v>
      </c>
      <c r="N4270">
        <v>0</v>
      </c>
      <c r="O4270">
        <v>6</v>
      </c>
      <c r="P4270">
        <v>0</v>
      </c>
      <c r="Q4270">
        <v>0</v>
      </c>
      <c r="R4270">
        <v>0</v>
      </c>
      <c r="S4270">
        <v>17.78</v>
      </c>
      <c r="T4270">
        <v>0</v>
      </c>
      <c r="U4270">
        <v>0</v>
      </c>
    </row>
    <row r="4271" spans="1:21" x14ac:dyDescent="0.25">
      <c r="A4271" t="s">
        <v>16396</v>
      </c>
      <c r="B4271">
        <v>1</v>
      </c>
      <c r="C4271" t="s">
        <v>78</v>
      </c>
      <c r="D4271" t="s">
        <v>102</v>
      </c>
      <c r="E4271" t="s">
        <v>16397</v>
      </c>
      <c r="F4271" t="s">
        <v>362</v>
      </c>
      <c r="G4271" t="s">
        <v>71</v>
      </c>
      <c r="H4271" t="s">
        <v>136</v>
      </c>
      <c r="I4271" t="s">
        <v>22</v>
      </c>
      <c r="J4271" t="s">
        <v>131</v>
      </c>
      <c r="K4271" t="s">
        <v>16398</v>
      </c>
      <c r="L4271" t="s">
        <v>16399</v>
      </c>
      <c r="M4271">
        <v>0.33530722200000002</v>
      </c>
      <c r="N4271">
        <v>0</v>
      </c>
      <c r="O4271">
        <v>0</v>
      </c>
      <c r="P4271">
        <v>0</v>
      </c>
      <c r="Q4271">
        <v>106</v>
      </c>
      <c r="R4271">
        <v>0</v>
      </c>
      <c r="S4271">
        <v>0</v>
      </c>
      <c r="T4271">
        <v>0</v>
      </c>
      <c r="U4271">
        <v>35.542566000000001</v>
      </c>
    </row>
    <row r="4272" spans="1:21" x14ac:dyDescent="0.25">
      <c r="A4272" t="s">
        <v>16400</v>
      </c>
      <c r="B4272">
        <v>1</v>
      </c>
      <c r="C4272" t="s">
        <v>78</v>
      </c>
      <c r="D4272" t="s">
        <v>94</v>
      </c>
      <c r="E4272" t="s">
        <v>16401</v>
      </c>
      <c r="F4272" t="s">
        <v>247</v>
      </c>
      <c r="G4272" t="s">
        <v>71</v>
      </c>
      <c r="H4272" t="s">
        <v>136</v>
      </c>
      <c r="I4272" t="s">
        <v>22</v>
      </c>
      <c r="J4272" t="s">
        <v>221</v>
      </c>
      <c r="K4272" t="s">
        <v>16402</v>
      </c>
      <c r="L4272" t="s">
        <v>16403</v>
      </c>
      <c r="M4272">
        <v>8.43</v>
      </c>
      <c r="N4272">
        <v>0</v>
      </c>
      <c r="O4272">
        <v>0</v>
      </c>
      <c r="P4272">
        <v>0</v>
      </c>
      <c r="Q4272">
        <v>4</v>
      </c>
      <c r="R4272">
        <v>0</v>
      </c>
      <c r="S4272">
        <v>0</v>
      </c>
      <c r="T4272">
        <v>0</v>
      </c>
      <c r="U4272">
        <v>33.72</v>
      </c>
    </row>
    <row r="4273" spans="1:21" x14ac:dyDescent="0.25">
      <c r="A4273" t="s">
        <v>16404</v>
      </c>
      <c r="B4273">
        <v>1</v>
      </c>
      <c r="C4273" t="s">
        <v>78</v>
      </c>
      <c r="D4273" t="s">
        <v>102</v>
      </c>
      <c r="E4273" t="s">
        <v>16405</v>
      </c>
      <c r="F4273" t="s">
        <v>226</v>
      </c>
      <c r="G4273" t="s">
        <v>72</v>
      </c>
      <c r="H4273" t="s">
        <v>136</v>
      </c>
      <c r="I4273" t="s">
        <v>22</v>
      </c>
      <c r="J4273" t="s">
        <v>131</v>
      </c>
      <c r="K4273" t="s">
        <v>16406</v>
      </c>
      <c r="L4273" t="s">
        <v>16407</v>
      </c>
      <c r="M4273">
        <v>1.1086111110000001</v>
      </c>
      <c r="N4273">
        <v>0</v>
      </c>
      <c r="O4273">
        <v>0</v>
      </c>
      <c r="P4273">
        <v>0</v>
      </c>
      <c r="Q4273">
        <v>1</v>
      </c>
      <c r="R4273">
        <v>0</v>
      </c>
      <c r="S4273">
        <v>0</v>
      </c>
      <c r="T4273">
        <v>0</v>
      </c>
      <c r="U4273">
        <v>1.108611</v>
      </c>
    </row>
    <row r="4274" spans="1:21" x14ac:dyDescent="0.25">
      <c r="A4274" t="s">
        <v>16408</v>
      </c>
      <c r="B4274">
        <v>1</v>
      </c>
      <c r="C4274" t="s">
        <v>78</v>
      </c>
      <c r="D4274" t="s">
        <v>102</v>
      </c>
      <c r="E4274" t="s">
        <v>16409</v>
      </c>
      <c r="F4274" t="s">
        <v>231</v>
      </c>
      <c r="G4274" t="s">
        <v>71</v>
      </c>
      <c r="H4274" t="s">
        <v>136</v>
      </c>
      <c r="I4274" t="s">
        <v>22</v>
      </c>
      <c r="J4274" t="s">
        <v>131</v>
      </c>
      <c r="K4274" t="s">
        <v>16410</v>
      </c>
      <c r="L4274" t="s">
        <v>16411</v>
      </c>
      <c r="M4274">
        <v>46.512777776999997</v>
      </c>
      <c r="N4274">
        <v>0</v>
      </c>
      <c r="O4274">
        <v>0</v>
      </c>
      <c r="P4274">
        <v>0</v>
      </c>
      <c r="Q4274">
        <v>2</v>
      </c>
      <c r="R4274">
        <v>0</v>
      </c>
      <c r="S4274">
        <v>0</v>
      </c>
      <c r="T4274">
        <v>0</v>
      </c>
      <c r="U4274">
        <v>93.025555999999995</v>
      </c>
    </row>
    <row r="4275" spans="1:21" x14ac:dyDescent="0.25">
      <c r="A4275" t="s">
        <v>16412</v>
      </c>
      <c r="B4275">
        <v>1</v>
      </c>
      <c r="C4275" t="s">
        <v>78</v>
      </c>
      <c r="D4275" t="s">
        <v>102</v>
      </c>
      <c r="E4275" t="s">
        <v>16413</v>
      </c>
      <c r="F4275" t="s">
        <v>313</v>
      </c>
      <c r="G4275" t="s">
        <v>71</v>
      </c>
      <c r="H4275" t="s">
        <v>136</v>
      </c>
      <c r="I4275" t="s">
        <v>22</v>
      </c>
      <c r="J4275" t="s">
        <v>131</v>
      </c>
      <c r="K4275" t="s">
        <v>16414</v>
      </c>
      <c r="L4275" t="s">
        <v>16415</v>
      </c>
      <c r="M4275">
        <v>2.528333333</v>
      </c>
      <c r="N4275">
        <v>0</v>
      </c>
      <c r="O4275">
        <v>0</v>
      </c>
      <c r="P4275">
        <v>0</v>
      </c>
      <c r="Q4275">
        <v>47</v>
      </c>
      <c r="R4275">
        <v>0</v>
      </c>
      <c r="S4275">
        <v>0</v>
      </c>
      <c r="T4275">
        <v>0</v>
      </c>
      <c r="U4275">
        <v>118.831667</v>
      </c>
    </row>
    <row r="4276" spans="1:21" x14ac:dyDescent="0.25">
      <c r="A4276" t="s">
        <v>16416</v>
      </c>
      <c r="B4276">
        <v>1</v>
      </c>
      <c r="C4276" t="s">
        <v>78</v>
      </c>
      <c r="D4276" t="s">
        <v>94</v>
      </c>
      <c r="E4276" t="s">
        <v>16417</v>
      </c>
      <c r="F4276" t="s">
        <v>226</v>
      </c>
      <c r="G4276" t="s">
        <v>72</v>
      </c>
      <c r="H4276" t="s">
        <v>136</v>
      </c>
      <c r="I4276" t="s">
        <v>22</v>
      </c>
      <c r="J4276" t="s">
        <v>131</v>
      </c>
      <c r="K4276" t="s">
        <v>16418</v>
      </c>
      <c r="L4276" t="s">
        <v>16419</v>
      </c>
      <c r="M4276">
        <v>1.8905555549999999</v>
      </c>
      <c r="N4276">
        <v>0</v>
      </c>
      <c r="O4276">
        <v>209</v>
      </c>
      <c r="P4276">
        <v>0</v>
      </c>
      <c r="Q4276">
        <v>5</v>
      </c>
      <c r="R4276">
        <v>0</v>
      </c>
      <c r="S4276">
        <v>395.12611099999998</v>
      </c>
      <c r="T4276">
        <v>0</v>
      </c>
      <c r="U4276">
        <v>9.4527780000000003</v>
      </c>
    </row>
    <row r="4277" spans="1:21" x14ac:dyDescent="0.25">
      <c r="A4277" t="s">
        <v>16420</v>
      </c>
      <c r="B4277">
        <v>1</v>
      </c>
      <c r="C4277" t="s">
        <v>79</v>
      </c>
      <c r="D4277" t="s">
        <v>114</v>
      </c>
      <c r="E4277" t="s">
        <v>10939</v>
      </c>
      <c r="F4277" t="s">
        <v>296</v>
      </c>
      <c r="G4277" t="s">
        <v>72</v>
      </c>
      <c r="H4277" t="s">
        <v>136</v>
      </c>
      <c r="I4277" t="s">
        <v>22</v>
      </c>
      <c r="J4277" t="s">
        <v>221</v>
      </c>
      <c r="K4277" t="s">
        <v>16421</v>
      </c>
      <c r="L4277" t="s">
        <v>16422</v>
      </c>
      <c r="M4277">
        <v>8.2535305549999993</v>
      </c>
      <c r="N4277">
        <v>0</v>
      </c>
      <c r="O4277">
        <v>432</v>
      </c>
      <c r="P4277">
        <v>200</v>
      </c>
      <c r="Q4277">
        <v>867</v>
      </c>
      <c r="R4277">
        <v>0</v>
      </c>
      <c r="S4277">
        <v>3565.5252</v>
      </c>
      <c r="T4277">
        <v>1650.706111</v>
      </c>
      <c r="U4277">
        <v>7155.8109910000003</v>
      </c>
    </row>
    <row r="4278" spans="1:21" x14ac:dyDescent="0.25">
      <c r="A4278" t="s">
        <v>16423</v>
      </c>
      <c r="B4278">
        <v>1</v>
      </c>
      <c r="C4278" t="s">
        <v>78</v>
      </c>
      <c r="D4278" t="s">
        <v>98</v>
      </c>
      <c r="E4278" t="s">
        <v>16424</v>
      </c>
      <c r="F4278" t="s">
        <v>231</v>
      </c>
      <c r="G4278" t="s">
        <v>71</v>
      </c>
      <c r="H4278" t="s">
        <v>136</v>
      </c>
      <c r="I4278" t="s">
        <v>22</v>
      </c>
      <c r="J4278" t="s">
        <v>131</v>
      </c>
      <c r="K4278" t="s">
        <v>16425</v>
      </c>
      <c r="L4278" t="s">
        <v>16426</v>
      </c>
      <c r="M4278">
        <v>2.188055555</v>
      </c>
      <c r="N4278">
        <v>0</v>
      </c>
      <c r="O4278">
        <v>1</v>
      </c>
      <c r="P4278">
        <v>0</v>
      </c>
      <c r="Q4278">
        <v>0</v>
      </c>
      <c r="R4278">
        <v>0</v>
      </c>
      <c r="S4278">
        <v>2.188056</v>
      </c>
      <c r="T4278">
        <v>0</v>
      </c>
      <c r="U4278">
        <v>0</v>
      </c>
    </row>
    <row r="4279" spans="1:21" x14ac:dyDescent="0.25">
      <c r="A4279" t="s">
        <v>16427</v>
      </c>
      <c r="B4279">
        <v>1</v>
      </c>
      <c r="C4279" t="s">
        <v>78</v>
      </c>
      <c r="D4279" t="s">
        <v>91</v>
      </c>
      <c r="E4279" t="s">
        <v>16428</v>
      </c>
      <c r="F4279" t="s">
        <v>166</v>
      </c>
      <c r="G4279" t="s">
        <v>72</v>
      </c>
      <c r="H4279" t="s">
        <v>136</v>
      </c>
      <c r="I4279" t="s">
        <v>22</v>
      </c>
      <c r="J4279" t="s">
        <v>131</v>
      </c>
      <c r="K4279" t="s">
        <v>16429</v>
      </c>
      <c r="L4279" t="s">
        <v>16430</v>
      </c>
      <c r="M4279">
        <v>0.694722222</v>
      </c>
      <c r="N4279">
        <v>0</v>
      </c>
      <c r="O4279">
        <v>0</v>
      </c>
      <c r="P4279">
        <v>37</v>
      </c>
      <c r="Q4279">
        <v>1</v>
      </c>
      <c r="R4279">
        <v>0</v>
      </c>
      <c r="S4279">
        <v>0</v>
      </c>
      <c r="T4279">
        <v>25.704722</v>
      </c>
      <c r="U4279">
        <v>0.69472199999999995</v>
      </c>
    </row>
    <row r="4280" spans="1:21" x14ac:dyDescent="0.25">
      <c r="A4280" t="s">
        <v>16431</v>
      </c>
      <c r="B4280">
        <v>1</v>
      </c>
      <c r="C4280" t="s">
        <v>78</v>
      </c>
      <c r="D4280" t="s">
        <v>91</v>
      </c>
      <c r="E4280" t="s">
        <v>16428</v>
      </c>
      <c r="F4280" t="s">
        <v>166</v>
      </c>
      <c r="G4280" t="s">
        <v>72</v>
      </c>
      <c r="H4280" t="s">
        <v>136</v>
      </c>
      <c r="I4280" t="s">
        <v>22</v>
      </c>
      <c r="J4280" t="s">
        <v>131</v>
      </c>
      <c r="K4280" t="s">
        <v>16432</v>
      </c>
      <c r="L4280" t="s">
        <v>16433</v>
      </c>
      <c r="M4280">
        <v>0.39944444400000001</v>
      </c>
      <c r="N4280">
        <v>0</v>
      </c>
      <c r="O4280">
        <v>0</v>
      </c>
      <c r="P4280">
        <v>37</v>
      </c>
      <c r="Q4280">
        <v>1</v>
      </c>
      <c r="R4280">
        <v>0</v>
      </c>
      <c r="S4280">
        <v>0</v>
      </c>
      <c r="T4280">
        <v>14.779444</v>
      </c>
      <c r="U4280">
        <v>0.39944400000000002</v>
      </c>
    </row>
    <row r="4281" spans="1:21" x14ac:dyDescent="0.25">
      <c r="A4281" t="s">
        <v>16434</v>
      </c>
      <c r="B4281">
        <v>1</v>
      </c>
      <c r="C4281" t="s">
        <v>78</v>
      </c>
      <c r="D4281" t="s">
        <v>81</v>
      </c>
      <c r="E4281" t="s">
        <v>16435</v>
      </c>
      <c r="F4281" t="s">
        <v>847</v>
      </c>
      <c r="G4281" t="s">
        <v>71</v>
      </c>
      <c r="H4281" t="s">
        <v>136</v>
      </c>
      <c r="I4281" t="s">
        <v>22</v>
      </c>
      <c r="J4281" t="s">
        <v>131</v>
      </c>
      <c r="K4281" t="s">
        <v>16436</v>
      </c>
      <c r="L4281" t="s">
        <v>16437</v>
      </c>
      <c r="M4281">
        <v>8.4369444439999999</v>
      </c>
      <c r="N4281">
        <v>0</v>
      </c>
      <c r="O4281">
        <v>2</v>
      </c>
      <c r="P4281">
        <v>0</v>
      </c>
      <c r="Q4281">
        <v>0</v>
      </c>
      <c r="R4281">
        <v>0</v>
      </c>
      <c r="S4281">
        <v>16.873888999999998</v>
      </c>
      <c r="T4281">
        <v>0</v>
      </c>
      <c r="U4281">
        <v>0</v>
      </c>
    </row>
    <row r="4282" spans="1:21" x14ac:dyDescent="0.25">
      <c r="A4282" t="s">
        <v>16438</v>
      </c>
      <c r="B4282">
        <v>1</v>
      </c>
      <c r="C4282" t="s">
        <v>78</v>
      </c>
      <c r="D4282" t="s">
        <v>81</v>
      </c>
      <c r="E4282" t="s">
        <v>16439</v>
      </c>
      <c r="F4282" t="s">
        <v>934</v>
      </c>
      <c r="G4282" t="s">
        <v>71</v>
      </c>
      <c r="H4282" t="s">
        <v>136</v>
      </c>
      <c r="I4282" t="s">
        <v>22</v>
      </c>
      <c r="J4282" t="s">
        <v>131</v>
      </c>
      <c r="K4282" t="s">
        <v>16440</v>
      </c>
      <c r="L4282" t="s">
        <v>16441</v>
      </c>
      <c r="M4282">
        <v>2.1519444440000002</v>
      </c>
      <c r="N4282">
        <v>0</v>
      </c>
      <c r="O4282">
        <v>1</v>
      </c>
      <c r="P4282">
        <v>0</v>
      </c>
      <c r="Q4282">
        <v>0</v>
      </c>
      <c r="R4282">
        <v>0</v>
      </c>
      <c r="S4282">
        <v>2.1519439999999999</v>
      </c>
      <c r="T4282">
        <v>0</v>
      </c>
      <c r="U4282">
        <v>0</v>
      </c>
    </row>
    <row r="4283" spans="1:21" x14ac:dyDescent="0.25">
      <c r="A4283" t="s">
        <v>16442</v>
      </c>
      <c r="B4283">
        <v>1</v>
      </c>
      <c r="C4283" t="s">
        <v>78</v>
      </c>
      <c r="D4283" t="s">
        <v>88</v>
      </c>
      <c r="E4283" t="s">
        <v>16443</v>
      </c>
      <c r="F4283" t="s">
        <v>934</v>
      </c>
      <c r="G4283" t="s">
        <v>71</v>
      </c>
      <c r="H4283" t="s">
        <v>136</v>
      </c>
      <c r="I4283" t="s">
        <v>22</v>
      </c>
      <c r="J4283" t="s">
        <v>131</v>
      </c>
      <c r="K4283" t="s">
        <v>16444</v>
      </c>
      <c r="L4283" t="s">
        <v>16445</v>
      </c>
      <c r="M4283">
        <v>0.45638888799999999</v>
      </c>
      <c r="N4283">
        <v>0</v>
      </c>
      <c r="O4283">
        <v>2</v>
      </c>
      <c r="P4283">
        <v>0</v>
      </c>
      <c r="Q4283">
        <v>0</v>
      </c>
      <c r="R4283">
        <v>0</v>
      </c>
      <c r="S4283">
        <v>0.91277799999999998</v>
      </c>
      <c r="T4283">
        <v>0</v>
      </c>
      <c r="U4283">
        <v>0</v>
      </c>
    </row>
    <row r="4284" spans="1:21" x14ac:dyDescent="0.25">
      <c r="A4284" t="s">
        <v>16446</v>
      </c>
      <c r="B4284">
        <v>1</v>
      </c>
      <c r="C4284" t="s">
        <v>78</v>
      </c>
      <c r="D4284" t="s">
        <v>125</v>
      </c>
      <c r="E4284" t="s">
        <v>16447</v>
      </c>
      <c r="F4284" t="s">
        <v>226</v>
      </c>
      <c r="G4284" t="s">
        <v>72</v>
      </c>
      <c r="H4284" t="s">
        <v>136</v>
      </c>
      <c r="I4284" t="s">
        <v>22</v>
      </c>
      <c r="J4284" t="s">
        <v>131</v>
      </c>
      <c r="K4284" t="s">
        <v>16448</v>
      </c>
      <c r="L4284" t="s">
        <v>10528</v>
      </c>
      <c r="M4284">
        <v>0.16699333299999999</v>
      </c>
      <c r="N4284">
        <v>3</v>
      </c>
      <c r="O4284">
        <v>5549</v>
      </c>
      <c r="P4284">
        <v>9</v>
      </c>
      <c r="Q4284">
        <v>709</v>
      </c>
      <c r="R4284">
        <v>0.50097999999999998</v>
      </c>
      <c r="S4284">
        <v>926.64600499999995</v>
      </c>
      <c r="T4284">
        <v>1.5029399999999999</v>
      </c>
      <c r="U4284">
        <v>118.398273</v>
      </c>
    </row>
    <row r="4285" spans="1:21" x14ac:dyDescent="0.25">
      <c r="A4285" t="s">
        <v>16449</v>
      </c>
      <c r="B4285">
        <v>1</v>
      </c>
      <c r="C4285" t="s">
        <v>78</v>
      </c>
      <c r="D4285" t="s">
        <v>102</v>
      </c>
      <c r="E4285" t="s">
        <v>16450</v>
      </c>
      <c r="F4285" t="s">
        <v>296</v>
      </c>
      <c r="G4285" t="s">
        <v>71</v>
      </c>
      <c r="H4285" t="s">
        <v>136</v>
      </c>
      <c r="I4285" t="s">
        <v>22</v>
      </c>
      <c r="J4285" t="s">
        <v>221</v>
      </c>
      <c r="K4285" t="s">
        <v>16451</v>
      </c>
      <c r="L4285" t="s">
        <v>16452</v>
      </c>
      <c r="M4285">
        <v>4</v>
      </c>
      <c r="N4285">
        <v>0</v>
      </c>
      <c r="O4285">
        <v>0</v>
      </c>
      <c r="P4285">
        <v>0</v>
      </c>
      <c r="Q4285">
        <v>264</v>
      </c>
      <c r="R4285">
        <v>0</v>
      </c>
      <c r="S4285">
        <v>0</v>
      </c>
      <c r="T4285">
        <v>0</v>
      </c>
      <c r="U4285">
        <v>1056</v>
      </c>
    </row>
    <row r="4286" spans="1:21" x14ac:dyDescent="0.25">
      <c r="A4286" t="s">
        <v>16453</v>
      </c>
      <c r="B4286">
        <v>1</v>
      </c>
      <c r="C4286" t="s">
        <v>78</v>
      </c>
      <c r="D4286" t="s">
        <v>125</v>
      </c>
      <c r="E4286" t="s">
        <v>16454</v>
      </c>
      <c r="F4286" t="s">
        <v>231</v>
      </c>
      <c r="G4286" t="s">
        <v>71</v>
      </c>
      <c r="H4286" t="s">
        <v>136</v>
      </c>
      <c r="I4286" t="s">
        <v>22</v>
      </c>
      <c r="J4286" t="s">
        <v>131</v>
      </c>
      <c r="K4286" t="s">
        <v>16455</v>
      </c>
      <c r="L4286" t="s">
        <v>16456</v>
      </c>
      <c r="M4286">
        <v>11.655555554999999</v>
      </c>
      <c r="N4286">
        <v>0</v>
      </c>
      <c r="O4286">
        <v>10</v>
      </c>
      <c r="P4286">
        <v>0</v>
      </c>
      <c r="Q4286">
        <v>0</v>
      </c>
      <c r="R4286">
        <v>0</v>
      </c>
      <c r="S4286">
        <v>116.555556</v>
      </c>
      <c r="T4286">
        <v>0</v>
      </c>
      <c r="U4286">
        <v>0</v>
      </c>
    </row>
    <row r="4287" spans="1:21" x14ac:dyDescent="0.25">
      <c r="A4287" t="s">
        <v>16457</v>
      </c>
      <c r="B4287">
        <v>1</v>
      </c>
      <c r="C4287" t="s">
        <v>79</v>
      </c>
      <c r="D4287" t="s">
        <v>123</v>
      </c>
      <c r="E4287" t="s">
        <v>16458</v>
      </c>
      <c r="F4287" t="s">
        <v>892</v>
      </c>
      <c r="G4287" t="s">
        <v>71</v>
      </c>
      <c r="H4287" t="s">
        <v>136</v>
      </c>
      <c r="I4287" t="s">
        <v>22</v>
      </c>
      <c r="J4287" t="s">
        <v>131</v>
      </c>
      <c r="K4287" t="s">
        <v>16459</v>
      </c>
      <c r="L4287" t="s">
        <v>16460</v>
      </c>
      <c r="M4287">
        <v>2.0282694440000002</v>
      </c>
      <c r="N4287">
        <v>0</v>
      </c>
      <c r="O4287">
        <v>53</v>
      </c>
      <c r="P4287">
        <v>0</v>
      </c>
      <c r="Q4287">
        <v>3</v>
      </c>
      <c r="R4287">
        <v>0</v>
      </c>
      <c r="S4287">
        <v>107.49828100000001</v>
      </c>
      <c r="T4287">
        <v>0</v>
      </c>
      <c r="U4287">
        <v>6.0848079999999998</v>
      </c>
    </row>
    <row r="4288" spans="1:21" x14ac:dyDescent="0.25">
      <c r="A4288" t="s">
        <v>16461</v>
      </c>
      <c r="B4288">
        <v>1</v>
      </c>
      <c r="C4288" t="s">
        <v>79</v>
      </c>
      <c r="D4288" t="s">
        <v>123</v>
      </c>
      <c r="E4288" t="s">
        <v>16462</v>
      </c>
      <c r="F4288" t="s">
        <v>313</v>
      </c>
      <c r="G4288" t="s">
        <v>71</v>
      </c>
      <c r="H4288" t="s">
        <v>136</v>
      </c>
      <c r="I4288" t="s">
        <v>22</v>
      </c>
      <c r="J4288" t="s">
        <v>131</v>
      </c>
      <c r="K4288" t="s">
        <v>16463</v>
      </c>
      <c r="L4288" t="s">
        <v>16464</v>
      </c>
      <c r="M4288">
        <v>0.83611111100000002</v>
      </c>
      <c r="N4288">
        <v>0</v>
      </c>
      <c r="O4288">
        <v>28</v>
      </c>
      <c r="P4288">
        <v>0</v>
      </c>
      <c r="Q4288">
        <v>0</v>
      </c>
      <c r="R4288">
        <v>0</v>
      </c>
      <c r="S4288">
        <v>23.411110999999998</v>
      </c>
      <c r="T4288">
        <v>0</v>
      </c>
      <c r="U4288">
        <v>0</v>
      </c>
    </row>
    <row r="4289" spans="1:21" x14ac:dyDescent="0.25">
      <c r="A4289" t="s">
        <v>16465</v>
      </c>
      <c r="B4289">
        <v>1</v>
      </c>
      <c r="C4289" t="s">
        <v>79</v>
      </c>
      <c r="D4289" t="s">
        <v>123</v>
      </c>
      <c r="E4289" t="s">
        <v>16466</v>
      </c>
      <c r="F4289" t="s">
        <v>166</v>
      </c>
      <c r="G4289" t="s">
        <v>72</v>
      </c>
      <c r="H4289" t="s">
        <v>136</v>
      </c>
      <c r="I4289" t="s">
        <v>22</v>
      </c>
      <c r="J4289" t="s">
        <v>131</v>
      </c>
      <c r="K4289" t="s">
        <v>16467</v>
      </c>
      <c r="L4289" t="s">
        <v>16468</v>
      </c>
      <c r="M4289">
        <v>0.84198611099999998</v>
      </c>
      <c r="N4289">
        <v>0</v>
      </c>
      <c r="O4289">
        <v>552</v>
      </c>
      <c r="P4289">
        <v>0</v>
      </c>
      <c r="Q4289">
        <v>3</v>
      </c>
      <c r="R4289">
        <v>0</v>
      </c>
      <c r="S4289">
        <v>464.77633300000002</v>
      </c>
      <c r="T4289">
        <v>0</v>
      </c>
      <c r="U4289">
        <v>2.5259580000000001</v>
      </c>
    </row>
    <row r="4290" spans="1:21" x14ac:dyDescent="0.25">
      <c r="A4290" t="s">
        <v>16469</v>
      </c>
      <c r="B4290">
        <v>1</v>
      </c>
      <c r="C4290" t="s">
        <v>79</v>
      </c>
      <c r="D4290" t="s">
        <v>123</v>
      </c>
      <c r="E4290" t="s">
        <v>16470</v>
      </c>
      <c r="F4290" t="s">
        <v>166</v>
      </c>
      <c r="G4290" t="s">
        <v>72</v>
      </c>
      <c r="H4290" t="s">
        <v>136</v>
      </c>
      <c r="I4290" t="s">
        <v>22</v>
      </c>
      <c r="J4290" t="s">
        <v>131</v>
      </c>
      <c r="K4290" t="s">
        <v>16471</v>
      </c>
      <c r="L4290" t="s">
        <v>16472</v>
      </c>
      <c r="M4290">
        <v>1.0196833329999999</v>
      </c>
      <c r="N4290">
        <v>10</v>
      </c>
      <c r="O4290">
        <v>874</v>
      </c>
      <c r="P4290">
        <v>2</v>
      </c>
      <c r="Q4290">
        <v>30</v>
      </c>
      <c r="R4290">
        <v>10.196833</v>
      </c>
      <c r="S4290">
        <v>891.20323299999995</v>
      </c>
      <c r="T4290">
        <v>2.0393669999999999</v>
      </c>
      <c r="U4290">
        <v>30.590499999999999</v>
      </c>
    </row>
    <row r="4291" spans="1:21" x14ac:dyDescent="0.25">
      <c r="A4291" t="s">
        <v>16473</v>
      </c>
      <c r="B4291">
        <v>1</v>
      </c>
      <c r="C4291" t="s">
        <v>78</v>
      </c>
      <c r="D4291" t="s">
        <v>93</v>
      </c>
      <c r="E4291" t="s">
        <v>16474</v>
      </c>
      <c r="F4291" t="s">
        <v>416</v>
      </c>
      <c r="G4291" t="s">
        <v>71</v>
      </c>
      <c r="H4291" t="s">
        <v>136</v>
      </c>
      <c r="I4291" t="s">
        <v>22</v>
      </c>
      <c r="J4291" t="s">
        <v>131</v>
      </c>
      <c r="K4291" t="s">
        <v>16475</v>
      </c>
      <c r="L4291" t="s">
        <v>16476</v>
      </c>
      <c r="M4291">
        <v>1.0991666659999999</v>
      </c>
      <c r="N4291">
        <v>0</v>
      </c>
      <c r="O4291">
        <v>0</v>
      </c>
      <c r="P4291">
        <v>0</v>
      </c>
      <c r="Q4291">
        <v>49</v>
      </c>
      <c r="R4291">
        <v>0</v>
      </c>
      <c r="S4291">
        <v>0</v>
      </c>
      <c r="T4291">
        <v>0</v>
      </c>
      <c r="U4291">
        <v>53.859166999999999</v>
      </c>
    </row>
    <row r="4292" spans="1:21" x14ac:dyDescent="0.25">
      <c r="A4292" t="s">
        <v>16477</v>
      </c>
      <c r="B4292">
        <v>1</v>
      </c>
      <c r="C4292" t="s">
        <v>78</v>
      </c>
      <c r="D4292" t="s">
        <v>92</v>
      </c>
      <c r="E4292" t="s">
        <v>16087</v>
      </c>
      <c r="F4292" t="s">
        <v>226</v>
      </c>
      <c r="G4292" t="s">
        <v>72</v>
      </c>
      <c r="H4292" t="s">
        <v>136</v>
      </c>
      <c r="I4292" t="s">
        <v>22</v>
      </c>
      <c r="J4292" t="s">
        <v>131</v>
      </c>
      <c r="K4292" t="s">
        <v>16478</v>
      </c>
      <c r="L4292" t="s">
        <v>16479</v>
      </c>
      <c r="M4292">
        <v>1.1588888879999999</v>
      </c>
      <c r="N4292">
        <v>0</v>
      </c>
      <c r="O4292">
        <v>0</v>
      </c>
      <c r="P4292">
        <v>0</v>
      </c>
      <c r="Q4292">
        <v>14</v>
      </c>
      <c r="R4292">
        <v>0</v>
      </c>
      <c r="S4292">
        <v>0</v>
      </c>
      <c r="T4292">
        <v>0</v>
      </c>
      <c r="U4292">
        <v>16.224443999999998</v>
      </c>
    </row>
    <row r="4293" spans="1:21" x14ac:dyDescent="0.25">
      <c r="A4293" t="s">
        <v>16480</v>
      </c>
      <c r="B4293">
        <v>1</v>
      </c>
      <c r="C4293" t="s">
        <v>78</v>
      </c>
      <c r="D4293" t="s">
        <v>81</v>
      </c>
      <c r="E4293" t="s">
        <v>16481</v>
      </c>
      <c r="F4293" t="s">
        <v>934</v>
      </c>
      <c r="G4293" t="s">
        <v>71</v>
      </c>
      <c r="H4293" t="s">
        <v>136</v>
      </c>
      <c r="I4293" t="s">
        <v>22</v>
      </c>
      <c r="J4293" t="s">
        <v>131</v>
      </c>
      <c r="K4293" t="s">
        <v>16482</v>
      </c>
      <c r="L4293" t="s">
        <v>16483</v>
      </c>
      <c r="M4293">
        <v>1.630833333</v>
      </c>
      <c r="N4293">
        <v>0</v>
      </c>
      <c r="O4293">
        <v>1</v>
      </c>
      <c r="P4293">
        <v>0</v>
      </c>
      <c r="Q4293">
        <v>0</v>
      </c>
      <c r="R4293">
        <v>0</v>
      </c>
      <c r="S4293">
        <v>1.630833</v>
      </c>
      <c r="T4293">
        <v>0</v>
      </c>
      <c r="U4293">
        <v>0</v>
      </c>
    </row>
    <row r="4294" spans="1:21" x14ac:dyDescent="0.25">
      <c r="A4294" t="s">
        <v>16484</v>
      </c>
      <c r="B4294">
        <v>1</v>
      </c>
      <c r="C4294" t="s">
        <v>78</v>
      </c>
      <c r="D4294" t="s">
        <v>97</v>
      </c>
      <c r="E4294" t="s">
        <v>16485</v>
      </c>
      <c r="F4294" t="s">
        <v>367</v>
      </c>
      <c r="G4294" t="s">
        <v>72</v>
      </c>
      <c r="H4294" t="s">
        <v>136</v>
      </c>
      <c r="I4294" t="s">
        <v>22</v>
      </c>
      <c r="J4294" t="s">
        <v>131</v>
      </c>
      <c r="K4294" t="s">
        <v>16486</v>
      </c>
      <c r="L4294" t="s">
        <v>16487</v>
      </c>
      <c r="M4294">
        <v>0.84333333300000002</v>
      </c>
      <c r="N4294">
        <v>8</v>
      </c>
      <c r="O4294">
        <v>1659</v>
      </c>
      <c r="P4294">
        <v>0</v>
      </c>
      <c r="Q4294">
        <v>0</v>
      </c>
      <c r="R4294">
        <v>6.7466670000000004</v>
      </c>
      <c r="S4294">
        <v>1399.089999</v>
      </c>
      <c r="T4294">
        <v>0</v>
      </c>
      <c r="U4294">
        <v>0</v>
      </c>
    </row>
    <row r="4295" spans="1:21" x14ac:dyDescent="0.25">
      <c r="A4295" t="s">
        <v>16488</v>
      </c>
      <c r="B4295">
        <v>1</v>
      </c>
      <c r="C4295" t="s">
        <v>78</v>
      </c>
      <c r="D4295" t="s">
        <v>97</v>
      </c>
      <c r="E4295" t="s">
        <v>16489</v>
      </c>
      <c r="F4295" t="s">
        <v>785</v>
      </c>
      <c r="G4295" t="s">
        <v>71</v>
      </c>
      <c r="H4295" t="s">
        <v>136</v>
      </c>
      <c r="I4295" t="s">
        <v>22</v>
      </c>
      <c r="J4295" t="s">
        <v>131</v>
      </c>
      <c r="K4295" t="s">
        <v>16490</v>
      </c>
      <c r="L4295" t="s">
        <v>16491</v>
      </c>
      <c r="M4295">
        <v>3.1549999999999998</v>
      </c>
      <c r="N4295">
        <v>0</v>
      </c>
      <c r="O4295">
        <v>17</v>
      </c>
      <c r="P4295">
        <v>0</v>
      </c>
      <c r="Q4295">
        <v>0</v>
      </c>
      <c r="R4295">
        <v>0</v>
      </c>
      <c r="S4295">
        <v>53.634999999999998</v>
      </c>
      <c r="T4295">
        <v>0</v>
      </c>
      <c r="U4295">
        <v>0</v>
      </c>
    </row>
    <row r="4296" spans="1:21" x14ac:dyDescent="0.25">
      <c r="A4296" t="s">
        <v>16492</v>
      </c>
      <c r="B4296">
        <v>1</v>
      </c>
      <c r="C4296" t="s">
        <v>78</v>
      </c>
      <c r="D4296" t="s">
        <v>102</v>
      </c>
      <c r="E4296" t="s">
        <v>16493</v>
      </c>
      <c r="F4296" t="s">
        <v>296</v>
      </c>
      <c r="G4296" t="s">
        <v>71</v>
      </c>
      <c r="H4296" t="s">
        <v>136</v>
      </c>
      <c r="I4296" t="s">
        <v>22</v>
      </c>
      <c r="J4296" t="s">
        <v>221</v>
      </c>
      <c r="K4296" t="s">
        <v>16451</v>
      </c>
      <c r="L4296" t="s">
        <v>16494</v>
      </c>
      <c r="M4296">
        <v>3.9666666660000001</v>
      </c>
      <c r="N4296">
        <v>0</v>
      </c>
      <c r="O4296">
        <v>0</v>
      </c>
      <c r="P4296">
        <v>0</v>
      </c>
      <c r="Q4296">
        <v>197</v>
      </c>
      <c r="R4296">
        <v>0</v>
      </c>
      <c r="S4296">
        <v>0</v>
      </c>
      <c r="T4296">
        <v>0</v>
      </c>
      <c r="U4296">
        <v>781.43333299999995</v>
      </c>
    </row>
    <row r="4297" spans="1:21" x14ac:dyDescent="0.25">
      <c r="A4297" t="s">
        <v>16495</v>
      </c>
      <c r="B4297">
        <v>1</v>
      </c>
      <c r="C4297" t="s">
        <v>78</v>
      </c>
      <c r="D4297" t="s">
        <v>100</v>
      </c>
      <c r="E4297" t="s">
        <v>16496</v>
      </c>
      <c r="F4297" t="s">
        <v>934</v>
      </c>
      <c r="G4297" t="s">
        <v>71</v>
      </c>
      <c r="H4297" t="s">
        <v>136</v>
      </c>
      <c r="I4297" t="s">
        <v>22</v>
      </c>
      <c r="J4297" t="s">
        <v>131</v>
      </c>
      <c r="K4297" t="s">
        <v>16497</v>
      </c>
      <c r="L4297" t="s">
        <v>16498</v>
      </c>
      <c r="M4297">
        <v>0.95472222200000001</v>
      </c>
      <c r="N4297">
        <v>0</v>
      </c>
      <c r="O4297">
        <v>2</v>
      </c>
      <c r="P4297">
        <v>0</v>
      </c>
      <c r="Q4297">
        <v>0</v>
      </c>
      <c r="R4297">
        <v>0</v>
      </c>
      <c r="S4297">
        <v>1.9094439999999999</v>
      </c>
      <c r="T4297">
        <v>0</v>
      </c>
      <c r="U4297">
        <v>0</v>
      </c>
    </row>
    <row r="4298" spans="1:21" x14ac:dyDescent="0.25">
      <c r="A4298" t="s">
        <v>16499</v>
      </c>
      <c r="B4298">
        <v>1</v>
      </c>
      <c r="C4298" t="s">
        <v>78</v>
      </c>
      <c r="D4298" t="s">
        <v>81</v>
      </c>
      <c r="E4298" t="s">
        <v>16500</v>
      </c>
      <c r="F4298" t="s">
        <v>231</v>
      </c>
      <c r="G4298" t="s">
        <v>71</v>
      </c>
      <c r="H4298" t="s">
        <v>136</v>
      </c>
      <c r="I4298" t="s">
        <v>22</v>
      </c>
      <c r="J4298" t="s">
        <v>131</v>
      </c>
      <c r="K4298" t="s">
        <v>16501</v>
      </c>
      <c r="L4298" t="s">
        <v>16502</v>
      </c>
      <c r="M4298">
        <v>1.6333333329999999</v>
      </c>
      <c r="N4298">
        <v>0</v>
      </c>
      <c r="O4298">
        <v>4</v>
      </c>
      <c r="P4298">
        <v>0</v>
      </c>
      <c r="Q4298">
        <v>0</v>
      </c>
      <c r="R4298">
        <v>0</v>
      </c>
      <c r="S4298">
        <v>6.5333329999999998</v>
      </c>
      <c r="T4298">
        <v>0</v>
      </c>
      <c r="U4298">
        <v>0</v>
      </c>
    </row>
    <row r="4299" spans="1:21" x14ac:dyDescent="0.25">
      <c r="A4299" t="s">
        <v>16503</v>
      </c>
      <c r="B4299">
        <v>1</v>
      </c>
      <c r="C4299" t="s">
        <v>79</v>
      </c>
      <c r="D4299" t="s">
        <v>119</v>
      </c>
      <c r="E4299" t="s">
        <v>4965</v>
      </c>
      <c r="F4299" t="s">
        <v>166</v>
      </c>
      <c r="G4299" t="s">
        <v>72</v>
      </c>
      <c r="H4299" t="s">
        <v>136</v>
      </c>
      <c r="I4299" t="s">
        <v>22</v>
      </c>
      <c r="J4299" t="s">
        <v>131</v>
      </c>
      <c r="K4299" t="s">
        <v>16504</v>
      </c>
      <c r="L4299" t="s">
        <v>16505</v>
      </c>
      <c r="M4299">
        <v>1.0309202770000001</v>
      </c>
      <c r="N4299">
        <v>0</v>
      </c>
      <c r="O4299">
        <v>0</v>
      </c>
      <c r="P4299">
        <v>110</v>
      </c>
      <c r="Q4299">
        <v>0</v>
      </c>
      <c r="R4299">
        <v>0</v>
      </c>
      <c r="S4299">
        <v>0</v>
      </c>
      <c r="T4299">
        <v>113.40123</v>
      </c>
      <c r="U4299">
        <v>0</v>
      </c>
    </row>
    <row r="4300" spans="1:21" x14ac:dyDescent="0.25">
      <c r="A4300" t="s">
        <v>16506</v>
      </c>
      <c r="B4300">
        <v>1</v>
      </c>
      <c r="C4300" t="s">
        <v>78</v>
      </c>
      <c r="D4300" t="s">
        <v>125</v>
      </c>
      <c r="E4300" t="s">
        <v>16507</v>
      </c>
      <c r="F4300" t="s">
        <v>934</v>
      </c>
      <c r="G4300" t="s">
        <v>71</v>
      </c>
      <c r="H4300" t="s">
        <v>136</v>
      </c>
      <c r="I4300" t="s">
        <v>22</v>
      </c>
      <c r="J4300" t="s">
        <v>131</v>
      </c>
      <c r="K4300" t="s">
        <v>16508</v>
      </c>
      <c r="L4300" t="s">
        <v>16509</v>
      </c>
      <c r="M4300">
        <v>2.3075000000000001</v>
      </c>
      <c r="N4300">
        <v>0</v>
      </c>
      <c r="O4300">
        <v>1</v>
      </c>
      <c r="P4300">
        <v>0</v>
      </c>
      <c r="Q4300">
        <v>0</v>
      </c>
      <c r="R4300">
        <v>0</v>
      </c>
      <c r="S4300">
        <v>2.3075000000000001</v>
      </c>
      <c r="T4300">
        <v>0</v>
      </c>
      <c r="U4300">
        <v>0</v>
      </c>
    </row>
    <row r="4301" spans="1:21" x14ac:dyDescent="0.25">
      <c r="A4301" t="s">
        <v>16510</v>
      </c>
      <c r="B4301">
        <v>1</v>
      </c>
      <c r="C4301" t="s">
        <v>78</v>
      </c>
      <c r="D4301" t="s">
        <v>81</v>
      </c>
      <c r="E4301" t="s">
        <v>16511</v>
      </c>
      <c r="F4301" t="s">
        <v>934</v>
      </c>
      <c r="G4301" t="s">
        <v>71</v>
      </c>
      <c r="H4301" t="s">
        <v>136</v>
      </c>
      <c r="I4301" t="s">
        <v>22</v>
      </c>
      <c r="J4301" t="s">
        <v>131</v>
      </c>
      <c r="K4301" t="s">
        <v>16512</v>
      </c>
      <c r="L4301" t="s">
        <v>16513</v>
      </c>
      <c r="M4301">
        <v>1.099722222</v>
      </c>
      <c r="N4301">
        <v>0</v>
      </c>
      <c r="O4301">
        <v>1</v>
      </c>
      <c r="P4301">
        <v>0</v>
      </c>
      <c r="Q4301">
        <v>0</v>
      </c>
      <c r="R4301">
        <v>0</v>
      </c>
      <c r="S4301">
        <v>1.0997220000000001</v>
      </c>
      <c r="T4301">
        <v>0</v>
      </c>
      <c r="U4301">
        <v>0</v>
      </c>
    </row>
    <row r="4302" spans="1:21" x14ac:dyDescent="0.25">
      <c r="A4302" t="s">
        <v>16514</v>
      </c>
      <c r="B4302">
        <v>1</v>
      </c>
      <c r="C4302" t="s">
        <v>79</v>
      </c>
      <c r="D4302" t="s">
        <v>116</v>
      </c>
      <c r="E4302" t="s">
        <v>16032</v>
      </c>
      <c r="F4302" t="s">
        <v>166</v>
      </c>
      <c r="G4302" t="s">
        <v>72</v>
      </c>
      <c r="H4302" t="s">
        <v>130</v>
      </c>
      <c r="I4302" t="s">
        <v>22</v>
      </c>
      <c r="J4302" t="s">
        <v>131</v>
      </c>
      <c r="K4302" t="s">
        <v>16515</v>
      </c>
      <c r="L4302" t="s">
        <v>16516</v>
      </c>
      <c r="M4302">
        <v>4.3333333000000002E-2</v>
      </c>
      <c r="N4302">
        <v>0</v>
      </c>
      <c r="O4302">
        <v>1441</v>
      </c>
      <c r="P4302">
        <v>1</v>
      </c>
      <c r="Q4302">
        <v>3</v>
      </c>
      <c r="R4302">
        <v>0</v>
      </c>
      <c r="S4302">
        <v>62.443333000000003</v>
      </c>
      <c r="T4302">
        <v>4.3333000000000003E-2</v>
      </c>
      <c r="U4302">
        <v>0.13</v>
      </c>
    </row>
    <row r="4303" spans="1:21" x14ac:dyDescent="0.25">
      <c r="A4303" t="s">
        <v>16517</v>
      </c>
      <c r="B4303">
        <v>1</v>
      </c>
      <c r="C4303" t="s">
        <v>78</v>
      </c>
      <c r="D4303" t="s">
        <v>103</v>
      </c>
      <c r="E4303" t="s">
        <v>16518</v>
      </c>
      <c r="F4303" t="s">
        <v>231</v>
      </c>
      <c r="G4303" t="s">
        <v>71</v>
      </c>
      <c r="H4303" t="s">
        <v>136</v>
      </c>
      <c r="I4303" t="s">
        <v>22</v>
      </c>
      <c r="J4303" t="s">
        <v>131</v>
      </c>
      <c r="K4303" t="s">
        <v>16519</v>
      </c>
      <c r="L4303" t="s">
        <v>16520</v>
      </c>
      <c r="M4303">
        <v>28.258333332999999</v>
      </c>
      <c r="N4303">
        <v>0</v>
      </c>
      <c r="O4303">
        <v>0</v>
      </c>
      <c r="P4303">
        <v>0</v>
      </c>
      <c r="Q4303">
        <v>1</v>
      </c>
      <c r="R4303">
        <v>0</v>
      </c>
      <c r="S4303">
        <v>0</v>
      </c>
      <c r="T4303">
        <v>0</v>
      </c>
      <c r="U4303">
        <v>28.258333</v>
      </c>
    </row>
    <row r="4304" spans="1:21" x14ac:dyDescent="0.25">
      <c r="A4304" t="s">
        <v>16521</v>
      </c>
      <c r="B4304">
        <v>1</v>
      </c>
      <c r="C4304" t="s">
        <v>78</v>
      </c>
      <c r="D4304" t="s">
        <v>81</v>
      </c>
      <c r="E4304" t="s">
        <v>16522</v>
      </c>
      <c r="F4304" t="s">
        <v>231</v>
      </c>
      <c r="G4304" t="s">
        <v>71</v>
      </c>
      <c r="H4304" t="s">
        <v>136</v>
      </c>
      <c r="I4304" t="s">
        <v>22</v>
      </c>
      <c r="J4304" t="s">
        <v>131</v>
      </c>
      <c r="K4304" t="s">
        <v>16523</v>
      </c>
      <c r="L4304" t="s">
        <v>16524</v>
      </c>
      <c r="M4304">
        <v>1.916388888</v>
      </c>
      <c r="N4304">
        <v>0</v>
      </c>
      <c r="O4304">
        <v>3</v>
      </c>
      <c r="P4304">
        <v>0</v>
      </c>
      <c r="Q4304">
        <v>0</v>
      </c>
      <c r="R4304">
        <v>0</v>
      </c>
      <c r="S4304">
        <v>5.7491669999999999</v>
      </c>
      <c r="T4304">
        <v>0</v>
      </c>
      <c r="U4304">
        <v>0</v>
      </c>
    </row>
    <row r="4305" spans="1:21" x14ac:dyDescent="0.25">
      <c r="A4305" t="s">
        <v>16525</v>
      </c>
      <c r="B4305">
        <v>1</v>
      </c>
      <c r="C4305" t="s">
        <v>79</v>
      </c>
      <c r="D4305" t="s">
        <v>119</v>
      </c>
      <c r="E4305" t="s">
        <v>4965</v>
      </c>
      <c r="F4305" t="s">
        <v>166</v>
      </c>
      <c r="G4305" t="s">
        <v>72</v>
      </c>
      <c r="H4305" t="s">
        <v>136</v>
      </c>
      <c r="I4305" t="s">
        <v>22</v>
      </c>
      <c r="J4305" t="s">
        <v>131</v>
      </c>
      <c r="K4305" t="s">
        <v>16526</v>
      </c>
      <c r="L4305" t="s">
        <v>16527</v>
      </c>
      <c r="M4305">
        <v>2.4855555549999999</v>
      </c>
      <c r="N4305">
        <v>0</v>
      </c>
      <c r="O4305">
        <v>0</v>
      </c>
      <c r="P4305">
        <v>110</v>
      </c>
      <c r="Q4305">
        <v>0</v>
      </c>
      <c r="R4305">
        <v>0</v>
      </c>
      <c r="S4305">
        <v>0</v>
      </c>
      <c r="T4305">
        <v>273.41111100000001</v>
      </c>
      <c r="U4305">
        <v>0</v>
      </c>
    </row>
    <row r="4306" spans="1:21" x14ac:dyDescent="0.25">
      <c r="A4306" t="s">
        <v>16528</v>
      </c>
      <c r="B4306">
        <v>1</v>
      </c>
      <c r="C4306" t="s">
        <v>79</v>
      </c>
      <c r="D4306" t="s">
        <v>119</v>
      </c>
      <c r="E4306" t="s">
        <v>16529</v>
      </c>
      <c r="F4306" t="s">
        <v>780</v>
      </c>
      <c r="G4306" t="s">
        <v>71</v>
      </c>
      <c r="H4306" t="s">
        <v>136</v>
      </c>
      <c r="I4306" t="s">
        <v>22</v>
      </c>
      <c r="J4306" t="s">
        <v>131</v>
      </c>
      <c r="K4306" t="s">
        <v>16530</v>
      </c>
      <c r="L4306" t="s">
        <v>16531</v>
      </c>
      <c r="M4306">
        <v>4.5958333329999999</v>
      </c>
      <c r="N4306">
        <v>0</v>
      </c>
      <c r="O4306">
        <v>199</v>
      </c>
      <c r="P4306">
        <v>0</v>
      </c>
      <c r="Q4306">
        <v>19</v>
      </c>
      <c r="R4306">
        <v>0</v>
      </c>
      <c r="S4306">
        <v>914.57083299999999</v>
      </c>
      <c r="T4306">
        <v>0</v>
      </c>
      <c r="U4306">
        <v>87.320832999999993</v>
      </c>
    </row>
    <row r="4307" spans="1:21" x14ac:dyDescent="0.25">
      <c r="A4307" t="s">
        <v>16532</v>
      </c>
      <c r="B4307">
        <v>1</v>
      </c>
      <c r="C4307" t="s">
        <v>78</v>
      </c>
      <c r="D4307" t="s">
        <v>125</v>
      </c>
      <c r="E4307" t="s">
        <v>16533</v>
      </c>
      <c r="F4307" t="s">
        <v>231</v>
      </c>
      <c r="G4307" t="s">
        <v>71</v>
      </c>
      <c r="H4307" t="s">
        <v>136</v>
      </c>
      <c r="I4307" t="s">
        <v>22</v>
      </c>
      <c r="J4307" t="s">
        <v>131</v>
      </c>
      <c r="K4307" t="s">
        <v>16534</v>
      </c>
      <c r="L4307" t="s">
        <v>16535</v>
      </c>
      <c r="M4307">
        <v>1.9938888880000001</v>
      </c>
      <c r="N4307">
        <v>0</v>
      </c>
      <c r="O4307">
        <v>1</v>
      </c>
      <c r="P4307">
        <v>0</v>
      </c>
      <c r="Q4307">
        <v>0</v>
      </c>
      <c r="R4307">
        <v>0</v>
      </c>
      <c r="S4307">
        <v>1.993889</v>
      </c>
      <c r="T4307">
        <v>0</v>
      </c>
      <c r="U4307">
        <v>0</v>
      </c>
    </row>
    <row r="4308" spans="1:21" x14ac:dyDescent="0.25">
      <c r="A4308" t="s">
        <v>16536</v>
      </c>
      <c r="B4308">
        <v>1</v>
      </c>
      <c r="C4308" t="s">
        <v>79</v>
      </c>
      <c r="D4308" t="s">
        <v>119</v>
      </c>
      <c r="E4308" t="s">
        <v>16537</v>
      </c>
      <c r="F4308" t="s">
        <v>202</v>
      </c>
      <c r="G4308" t="s">
        <v>72</v>
      </c>
      <c r="H4308" t="s">
        <v>136</v>
      </c>
      <c r="I4308" t="s">
        <v>22</v>
      </c>
      <c r="J4308" t="s">
        <v>131</v>
      </c>
      <c r="K4308" t="s">
        <v>16538</v>
      </c>
      <c r="L4308" t="s">
        <v>16539</v>
      </c>
      <c r="M4308">
        <v>0.92518777699999999</v>
      </c>
      <c r="N4308">
        <v>0</v>
      </c>
      <c r="O4308">
        <v>383</v>
      </c>
      <c r="P4308">
        <v>0</v>
      </c>
      <c r="Q4308">
        <v>93</v>
      </c>
      <c r="R4308">
        <v>0</v>
      </c>
      <c r="S4308">
        <v>354.34691900000001</v>
      </c>
      <c r="T4308">
        <v>0</v>
      </c>
      <c r="U4308">
        <v>86.042462999999998</v>
      </c>
    </row>
    <row r="4309" spans="1:21" x14ac:dyDescent="0.25">
      <c r="A4309" t="s">
        <v>16540</v>
      </c>
      <c r="B4309">
        <v>1</v>
      </c>
      <c r="C4309" t="s">
        <v>79</v>
      </c>
      <c r="D4309" t="s">
        <v>119</v>
      </c>
      <c r="E4309" t="s">
        <v>16541</v>
      </c>
      <c r="F4309" t="s">
        <v>934</v>
      </c>
      <c r="G4309" t="s">
        <v>71</v>
      </c>
      <c r="H4309" t="s">
        <v>136</v>
      </c>
      <c r="I4309" t="s">
        <v>22</v>
      </c>
      <c r="J4309" t="s">
        <v>131</v>
      </c>
      <c r="K4309" t="s">
        <v>16542</v>
      </c>
      <c r="L4309" t="s">
        <v>16543</v>
      </c>
      <c r="M4309">
        <v>1.5525</v>
      </c>
      <c r="N4309">
        <v>0</v>
      </c>
      <c r="O4309">
        <v>0</v>
      </c>
      <c r="P4309">
        <v>0</v>
      </c>
      <c r="Q4309">
        <v>5</v>
      </c>
      <c r="R4309">
        <v>0</v>
      </c>
      <c r="S4309">
        <v>0</v>
      </c>
      <c r="T4309">
        <v>0</v>
      </c>
      <c r="U4309">
        <v>7.7625000000000002</v>
      </c>
    </row>
    <row r="4310" spans="1:21" x14ac:dyDescent="0.25">
      <c r="A4310" t="s">
        <v>16544</v>
      </c>
      <c r="B4310">
        <v>1</v>
      </c>
      <c r="C4310" t="s">
        <v>79</v>
      </c>
      <c r="D4310" t="s">
        <v>124</v>
      </c>
      <c r="E4310" t="s">
        <v>16545</v>
      </c>
      <c r="F4310" t="s">
        <v>780</v>
      </c>
      <c r="G4310" t="s">
        <v>71</v>
      </c>
      <c r="H4310" t="s">
        <v>136</v>
      </c>
      <c r="I4310" t="s">
        <v>22</v>
      </c>
      <c r="J4310" t="s">
        <v>131</v>
      </c>
      <c r="K4310" t="s">
        <v>16546</v>
      </c>
      <c r="L4310" t="s">
        <v>16547</v>
      </c>
      <c r="M4310">
        <v>1.0325</v>
      </c>
      <c r="N4310">
        <v>0</v>
      </c>
      <c r="O4310">
        <v>0</v>
      </c>
      <c r="P4310">
        <v>0</v>
      </c>
      <c r="Q4310">
        <v>1</v>
      </c>
      <c r="R4310">
        <v>0</v>
      </c>
      <c r="S4310">
        <v>0</v>
      </c>
      <c r="T4310">
        <v>0</v>
      </c>
      <c r="U4310">
        <v>1.0325</v>
      </c>
    </row>
    <row r="4311" spans="1:21" x14ac:dyDescent="0.25">
      <c r="A4311" t="s">
        <v>16548</v>
      </c>
      <c r="B4311">
        <v>1</v>
      </c>
      <c r="C4311" t="s">
        <v>79</v>
      </c>
      <c r="D4311" t="s">
        <v>114</v>
      </c>
      <c r="E4311" t="s">
        <v>16549</v>
      </c>
      <c r="F4311" t="s">
        <v>313</v>
      </c>
      <c r="G4311" t="s">
        <v>71</v>
      </c>
      <c r="H4311" t="s">
        <v>136</v>
      </c>
      <c r="I4311" t="s">
        <v>22</v>
      </c>
      <c r="J4311" t="s">
        <v>131</v>
      </c>
      <c r="K4311" t="s">
        <v>16550</v>
      </c>
      <c r="L4311" t="s">
        <v>16551</v>
      </c>
      <c r="M4311">
        <v>2.0586111109999998</v>
      </c>
      <c r="N4311">
        <v>0</v>
      </c>
      <c r="O4311">
        <v>0</v>
      </c>
      <c r="P4311">
        <v>0</v>
      </c>
      <c r="Q4311">
        <v>11</v>
      </c>
      <c r="R4311">
        <v>0</v>
      </c>
      <c r="S4311">
        <v>0</v>
      </c>
      <c r="T4311">
        <v>0</v>
      </c>
      <c r="U4311">
        <v>22.644722000000002</v>
      </c>
    </row>
    <row r="4312" spans="1:21" x14ac:dyDescent="0.25">
      <c r="A4312" t="s">
        <v>16552</v>
      </c>
      <c r="B4312">
        <v>1</v>
      </c>
      <c r="C4312" t="s">
        <v>78</v>
      </c>
      <c r="D4312" t="s">
        <v>125</v>
      </c>
      <c r="E4312" t="s">
        <v>16553</v>
      </c>
      <c r="F4312" t="s">
        <v>231</v>
      </c>
      <c r="G4312" t="s">
        <v>71</v>
      </c>
      <c r="H4312" t="s">
        <v>136</v>
      </c>
      <c r="I4312" t="s">
        <v>22</v>
      </c>
      <c r="J4312" t="s">
        <v>131</v>
      </c>
      <c r="K4312" t="s">
        <v>16554</v>
      </c>
      <c r="L4312" t="s">
        <v>16555</v>
      </c>
      <c r="M4312">
        <v>3.196666666</v>
      </c>
      <c r="N4312">
        <v>0</v>
      </c>
      <c r="O4312">
        <v>1</v>
      </c>
      <c r="P4312">
        <v>0</v>
      </c>
      <c r="Q4312">
        <v>0</v>
      </c>
      <c r="R4312">
        <v>0</v>
      </c>
      <c r="S4312">
        <v>3.1966670000000001</v>
      </c>
      <c r="T4312">
        <v>0</v>
      </c>
      <c r="U4312">
        <v>0</v>
      </c>
    </row>
    <row r="4313" spans="1:21" x14ac:dyDescent="0.25">
      <c r="A4313" t="s">
        <v>16556</v>
      </c>
      <c r="B4313">
        <v>1</v>
      </c>
      <c r="C4313" t="s">
        <v>78</v>
      </c>
      <c r="D4313" t="s">
        <v>98</v>
      </c>
      <c r="E4313" t="s">
        <v>16557</v>
      </c>
      <c r="F4313" t="s">
        <v>231</v>
      </c>
      <c r="G4313" t="s">
        <v>71</v>
      </c>
      <c r="H4313" t="s">
        <v>136</v>
      </c>
      <c r="I4313" t="s">
        <v>22</v>
      </c>
      <c r="J4313" t="s">
        <v>131</v>
      </c>
      <c r="K4313" t="s">
        <v>16558</v>
      </c>
      <c r="L4313" t="s">
        <v>16559</v>
      </c>
      <c r="M4313">
        <v>1.1888888879999999</v>
      </c>
      <c r="N4313">
        <v>0</v>
      </c>
      <c r="O4313">
        <v>0</v>
      </c>
      <c r="P4313">
        <v>0</v>
      </c>
      <c r="Q4313">
        <v>1</v>
      </c>
      <c r="R4313">
        <v>0</v>
      </c>
      <c r="S4313">
        <v>0</v>
      </c>
      <c r="T4313">
        <v>0</v>
      </c>
      <c r="U4313">
        <v>1.1888890000000001</v>
      </c>
    </row>
    <row r="4314" spans="1:21" x14ac:dyDescent="0.25">
      <c r="A4314" t="s">
        <v>16560</v>
      </c>
      <c r="B4314">
        <v>1</v>
      </c>
      <c r="C4314" t="s">
        <v>79</v>
      </c>
      <c r="D4314" t="s">
        <v>123</v>
      </c>
      <c r="E4314" t="s">
        <v>16561</v>
      </c>
      <c r="F4314" t="s">
        <v>166</v>
      </c>
      <c r="G4314" t="s">
        <v>72</v>
      </c>
      <c r="H4314" t="s">
        <v>136</v>
      </c>
      <c r="I4314" t="s">
        <v>22</v>
      </c>
      <c r="J4314" t="s">
        <v>131</v>
      </c>
      <c r="K4314" t="s">
        <v>16562</v>
      </c>
      <c r="L4314" t="s">
        <v>16563</v>
      </c>
      <c r="M4314">
        <v>0.91611111099999998</v>
      </c>
      <c r="N4314">
        <v>0</v>
      </c>
      <c r="O4314">
        <v>0</v>
      </c>
      <c r="P4314">
        <v>270</v>
      </c>
      <c r="Q4314">
        <v>46</v>
      </c>
      <c r="R4314">
        <v>0</v>
      </c>
      <c r="S4314">
        <v>0</v>
      </c>
      <c r="T4314">
        <v>247.35</v>
      </c>
      <c r="U4314">
        <v>42.141111000000002</v>
      </c>
    </row>
    <row r="4315" spans="1:21" x14ac:dyDescent="0.25">
      <c r="A4315" t="s">
        <v>16564</v>
      </c>
      <c r="B4315">
        <v>1</v>
      </c>
      <c r="C4315" t="s">
        <v>79</v>
      </c>
      <c r="D4315" t="s">
        <v>123</v>
      </c>
      <c r="E4315" t="s">
        <v>16565</v>
      </c>
      <c r="F4315" t="s">
        <v>780</v>
      </c>
      <c r="G4315" t="s">
        <v>71</v>
      </c>
      <c r="H4315" t="s">
        <v>136</v>
      </c>
      <c r="I4315" t="s">
        <v>22</v>
      </c>
      <c r="J4315" t="s">
        <v>131</v>
      </c>
      <c r="K4315" t="s">
        <v>16566</v>
      </c>
      <c r="L4315" t="s">
        <v>16567</v>
      </c>
      <c r="M4315">
        <v>2.0519444440000001</v>
      </c>
      <c r="N4315">
        <v>2</v>
      </c>
      <c r="O4315">
        <v>186</v>
      </c>
      <c r="P4315">
        <v>0</v>
      </c>
      <c r="Q4315">
        <v>0</v>
      </c>
      <c r="R4315">
        <v>4.1038889999999997</v>
      </c>
      <c r="S4315">
        <v>381.66166700000002</v>
      </c>
      <c r="T4315">
        <v>0</v>
      </c>
      <c r="U4315">
        <v>0</v>
      </c>
    </row>
    <row r="4316" spans="1:21" x14ac:dyDescent="0.25">
      <c r="A4316" t="s">
        <v>16568</v>
      </c>
      <c r="B4316">
        <v>1</v>
      </c>
      <c r="C4316" t="s">
        <v>78</v>
      </c>
      <c r="D4316" t="s">
        <v>125</v>
      </c>
      <c r="E4316" t="s">
        <v>16569</v>
      </c>
      <c r="F4316" t="s">
        <v>231</v>
      </c>
      <c r="G4316" t="s">
        <v>71</v>
      </c>
      <c r="H4316" t="s">
        <v>136</v>
      </c>
      <c r="I4316" t="s">
        <v>22</v>
      </c>
      <c r="J4316" t="s">
        <v>131</v>
      </c>
      <c r="K4316" t="s">
        <v>16570</v>
      </c>
      <c r="L4316" t="s">
        <v>16571</v>
      </c>
      <c r="M4316">
        <v>1.3891666659999999</v>
      </c>
      <c r="N4316">
        <v>0</v>
      </c>
      <c r="O4316">
        <v>3</v>
      </c>
      <c r="P4316">
        <v>0</v>
      </c>
      <c r="Q4316">
        <v>0</v>
      </c>
      <c r="R4316">
        <v>0</v>
      </c>
      <c r="S4316">
        <v>4.1675000000000004</v>
      </c>
      <c r="T4316">
        <v>0</v>
      </c>
      <c r="U4316">
        <v>0</v>
      </c>
    </row>
    <row r="4317" spans="1:21" x14ac:dyDescent="0.25">
      <c r="A4317" t="s">
        <v>16572</v>
      </c>
      <c r="B4317">
        <v>1</v>
      </c>
      <c r="C4317" t="s">
        <v>79</v>
      </c>
      <c r="D4317" t="s">
        <v>119</v>
      </c>
      <c r="E4317" t="s">
        <v>16573</v>
      </c>
      <c r="F4317" t="s">
        <v>166</v>
      </c>
      <c r="G4317" t="s">
        <v>72</v>
      </c>
      <c r="H4317" t="s">
        <v>136</v>
      </c>
      <c r="I4317" t="s">
        <v>22</v>
      </c>
      <c r="J4317" t="s">
        <v>131</v>
      </c>
      <c r="K4317" t="s">
        <v>16574</v>
      </c>
      <c r="L4317" t="s">
        <v>16575</v>
      </c>
      <c r="M4317">
        <v>1.741666666</v>
      </c>
      <c r="N4317">
        <v>0</v>
      </c>
      <c r="O4317">
        <v>339</v>
      </c>
      <c r="P4317">
        <v>12</v>
      </c>
      <c r="Q4317">
        <v>130</v>
      </c>
      <c r="R4317">
        <v>0</v>
      </c>
      <c r="S4317">
        <v>590.42499999999995</v>
      </c>
      <c r="T4317">
        <v>20.9</v>
      </c>
      <c r="U4317">
        <v>226.41666699999999</v>
      </c>
    </row>
    <row r="4318" spans="1:21" x14ac:dyDescent="0.25">
      <c r="A4318" t="s">
        <v>16576</v>
      </c>
      <c r="B4318">
        <v>1</v>
      </c>
      <c r="C4318" t="s">
        <v>79</v>
      </c>
      <c r="D4318" t="s">
        <v>119</v>
      </c>
      <c r="E4318" t="s">
        <v>16573</v>
      </c>
      <c r="F4318" t="s">
        <v>166</v>
      </c>
      <c r="G4318" t="s">
        <v>72</v>
      </c>
      <c r="H4318" t="s">
        <v>136</v>
      </c>
      <c r="I4318" t="s">
        <v>22</v>
      </c>
      <c r="J4318" t="s">
        <v>131</v>
      </c>
      <c r="K4318" t="s">
        <v>16577</v>
      </c>
      <c r="L4318" t="s">
        <v>16578</v>
      </c>
      <c r="M4318">
        <v>0.51527777699999999</v>
      </c>
      <c r="N4318">
        <v>0</v>
      </c>
      <c r="O4318">
        <v>339</v>
      </c>
      <c r="P4318">
        <v>12</v>
      </c>
      <c r="Q4318">
        <v>130</v>
      </c>
      <c r="R4318">
        <v>0</v>
      </c>
      <c r="S4318">
        <v>174.67916600000001</v>
      </c>
      <c r="T4318">
        <v>6.1833330000000002</v>
      </c>
      <c r="U4318">
        <v>66.986110999999994</v>
      </c>
    </row>
    <row r="4319" spans="1:21" x14ac:dyDescent="0.25">
      <c r="A4319" t="s">
        <v>16579</v>
      </c>
      <c r="B4319">
        <v>1</v>
      </c>
      <c r="C4319" t="s">
        <v>78</v>
      </c>
      <c r="D4319" t="s">
        <v>85</v>
      </c>
      <c r="E4319" t="s">
        <v>16580</v>
      </c>
      <c r="F4319" t="s">
        <v>934</v>
      </c>
      <c r="G4319" t="s">
        <v>71</v>
      </c>
      <c r="H4319" t="s">
        <v>136</v>
      </c>
      <c r="I4319" t="s">
        <v>22</v>
      </c>
      <c r="J4319" t="s">
        <v>131</v>
      </c>
      <c r="K4319" t="s">
        <v>16581</v>
      </c>
      <c r="L4319" t="s">
        <v>16582</v>
      </c>
      <c r="M4319">
        <v>4.0949999999999998</v>
      </c>
      <c r="N4319">
        <v>0</v>
      </c>
      <c r="O4319">
        <v>21</v>
      </c>
      <c r="P4319">
        <v>0</v>
      </c>
      <c r="Q4319">
        <v>0</v>
      </c>
      <c r="R4319">
        <v>0</v>
      </c>
      <c r="S4319">
        <v>85.995000000000005</v>
      </c>
      <c r="T4319">
        <v>0</v>
      </c>
      <c r="U4319">
        <v>0</v>
      </c>
    </row>
    <row r="4320" spans="1:21" x14ac:dyDescent="0.25">
      <c r="A4320" t="s">
        <v>16583</v>
      </c>
      <c r="B4320">
        <v>1</v>
      </c>
      <c r="C4320" t="s">
        <v>78</v>
      </c>
      <c r="D4320" t="s">
        <v>104</v>
      </c>
      <c r="E4320" t="s">
        <v>16584</v>
      </c>
      <c r="F4320" t="s">
        <v>247</v>
      </c>
      <c r="G4320" t="s">
        <v>72</v>
      </c>
      <c r="H4320" t="s">
        <v>136</v>
      </c>
      <c r="I4320" t="s">
        <v>22</v>
      </c>
      <c r="J4320" t="s">
        <v>221</v>
      </c>
      <c r="K4320" t="s">
        <v>16585</v>
      </c>
      <c r="L4320" t="s">
        <v>16586</v>
      </c>
      <c r="M4320">
        <v>8.2008091660000009</v>
      </c>
      <c r="N4320">
        <v>0</v>
      </c>
      <c r="O4320">
        <v>0</v>
      </c>
      <c r="P4320">
        <v>19</v>
      </c>
      <c r="Q4320">
        <v>265</v>
      </c>
      <c r="R4320">
        <v>0</v>
      </c>
      <c r="S4320">
        <v>0</v>
      </c>
      <c r="T4320">
        <v>155.81537399999999</v>
      </c>
      <c r="U4320">
        <v>2173.2144290000001</v>
      </c>
    </row>
    <row r="4321" spans="1:21" x14ac:dyDescent="0.25">
      <c r="A4321" t="s">
        <v>16587</v>
      </c>
      <c r="B4321">
        <v>1</v>
      </c>
      <c r="C4321" t="s">
        <v>78</v>
      </c>
      <c r="D4321" t="s">
        <v>125</v>
      </c>
      <c r="E4321" t="s">
        <v>16588</v>
      </c>
      <c r="F4321" t="s">
        <v>231</v>
      </c>
      <c r="G4321" t="s">
        <v>71</v>
      </c>
      <c r="H4321" t="s">
        <v>136</v>
      </c>
      <c r="I4321" t="s">
        <v>22</v>
      </c>
      <c r="J4321" t="s">
        <v>131</v>
      </c>
      <c r="K4321" t="s">
        <v>16589</v>
      </c>
      <c r="L4321" t="s">
        <v>16590</v>
      </c>
      <c r="M4321">
        <v>1.6644444439999999</v>
      </c>
      <c r="N4321">
        <v>0</v>
      </c>
      <c r="O4321">
        <v>2</v>
      </c>
      <c r="P4321">
        <v>0</v>
      </c>
      <c r="Q4321">
        <v>0</v>
      </c>
      <c r="R4321">
        <v>0</v>
      </c>
      <c r="S4321">
        <v>3.3288890000000002</v>
      </c>
      <c r="T4321">
        <v>0</v>
      </c>
      <c r="U4321">
        <v>0</v>
      </c>
    </row>
    <row r="4322" spans="1:21" x14ac:dyDescent="0.25">
      <c r="A4322" t="s">
        <v>16591</v>
      </c>
      <c r="B4322">
        <v>1</v>
      </c>
      <c r="C4322" t="s">
        <v>78</v>
      </c>
      <c r="D4322" t="s">
        <v>125</v>
      </c>
      <c r="E4322" t="s">
        <v>16592</v>
      </c>
      <c r="F4322" t="s">
        <v>231</v>
      </c>
      <c r="G4322" t="s">
        <v>71</v>
      </c>
      <c r="H4322" t="s">
        <v>136</v>
      </c>
      <c r="I4322" t="s">
        <v>22</v>
      </c>
      <c r="J4322" t="s">
        <v>131</v>
      </c>
      <c r="K4322" t="s">
        <v>16593</v>
      </c>
      <c r="L4322" t="s">
        <v>16594</v>
      </c>
      <c r="M4322">
        <v>2.3508333330000002</v>
      </c>
      <c r="N4322">
        <v>0</v>
      </c>
      <c r="O4322">
        <v>3</v>
      </c>
      <c r="P4322">
        <v>0</v>
      </c>
      <c r="Q4322">
        <v>0</v>
      </c>
      <c r="R4322">
        <v>0</v>
      </c>
      <c r="S4322">
        <v>7.0525000000000002</v>
      </c>
      <c r="T4322">
        <v>0</v>
      </c>
      <c r="U4322">
        <v>0</v>
      </c>
    </row>
    <row r="4323" spans="1:21" x14ac:dyDescent="0.25">
      <c r="A4323" t="s">
        <v>16595</v>
      </c>
      <c r="B4323">
        <v>1</v>
      </c>
      <c r="C4323" t="s">
        <v>78</v>
      </c>
      <c r="D4323" t="s">
        <v>85</v>
      </c>
      <c r="E4323" t="s">
        <v>16596</v>
      </c>
      <c r="F4323" t="s">
        <v>892</v>
      </c>
      <c r="G4323" t="s">
        <v>71</v>
      </c>
      <c r="H4323" t="s">
        <v>136</v>
      </c>
      <c r="I4323" t="s">
        <v>22</v>
      </c>
      <c r="J4323" t="s">
        <v>131</v>
      </c>
      <c r="K4323" t="s">
        <v>16597</v>
      </c>
      <c r="L4323" t="s">
        <v>16598</v>
      </c>
      <c r="M4323">
        <v>1.088333333</v>
      </c>
      <c r="N4323">
        <v>0</v>
      </c>
      <c r="O4323">
        <v>64</v>
      </c>
      <c r="P4323">
        <v>0</v>
      </c>
      <c r="Q4323">
        <v>0</v>
      </c>
      <c r="R4323">
        <v>0</v>
      </c>
      <c r="S4323">
        <v>69.653333000000003</v>
      </c>
      <c r="T4323">
        <v>0</v>
      </c>
      <c r="U4323">
        <v>0</v>
      </c>
    </row>
    <row r="4324" spans="1:21" x14ac:dyDescent="0.25">
      <c r="A4324" t="s">
        <v>16599</v>
      </c>
      <c r="B4324">
        <v>1</v>
      </c>
      <c r="C4324" t="s">
        <v>78</v>
      </c>
      <c r="D4324" t="s">
        <v>85</v>
      </c>
      <c r="E4324" t="s">
        <v>16600</v>
      </c>
      <c r="F4324" t="s">
        <v>296</v>
      </c>
      <c r="G4324" t="s">
        <v>71</v>
      </c>
      <c r="H4324" t="s">
        <v>136</v>
      </c>
      <c r="I4324" t="s">
        <v>22</v>
      </c>
      <c r="J4324" t="s">
        <v>221</v>
      </c>
      <c r="K4324" t="s">
        <v>16601</v>
      </c>
      <c r="L4324" t="s">
        <v>16602</v>
      </c>
      <c r="M4324">
        <v>1.7441294439999999</v>
      </c>
      <c r="N4324">
        <v>0</v>
      </c>
      <c r="O4324">
        <v>110</v>
      </c>
      <c r="P4324">
        <v>0</v>
      </c>
      <c r="Q4324">
        <v>0</v>
      </c>
      <c r="R4324">
        <v>0</v>
      </c>
      <c r="S4324">
        <v>191.85423900000001</v>
      </c>
      <c r="T4324">
        <v>0</v>
      </c>
      <c r="U4324">
        <v>0</v>
      </c>
    </row>
    <row r="4325" spans="1:21" x14ac:dyDescent="0.25">
      <c r="A4325" t="s">
        <v>16603</v>
      </c>
      <c r="B4325">
        <v>1</v>
      </c>
      <c r="C4325" t="s">
        <v>79</v>
      </c>
      <c r="D4325" t="s">
        <v>108</v>
      </c>
      <c r="E4325" t="s">
        <v>16604</v>
      </c>
      <c r="F4325" t="s">
        <v>892</v>
      </c>
      <c r="G4325" t="s">
        <v>71</v>
      </c>
      <c r="H4325" t="s">
        <v>136</v>
      </c>
      <c r="I4325" t="s">
        <v>22</v>
      </c>
      <c r="J4325" t="s">
        <v>131</v>
      </c>
      <c r="K4325" t="s">
        <v>16605</v>
      </c>
      <c r="L4325" t="s">
        <v>16606</v>
      </c>
      <c r="M4325">
        <v>4.8226683330000002</v>
      </c>
      <c r="N4325">
        <v>0</v>
      </c>
      <c r="O4325">
        <v>0</v>
      </c>
      <c r="P4325">
        <v>0</v>
      </c>
      <c r="Q4325">
        <v>12</v>
      </c>
      <c r="R4325">
        <v>0</v>
      </c>
      <c r="S4325">
        <v>0</v>
      </c>
      <c r="T4325">
        <v>0</v>
      </c>
      <c r="U4325">
        <v>57.872019999999999</v>
      </c>
    </row>
    <row r="4326" spans="1:21" x14ac:dyDescent="0.25">
      <c r="A4326" t="s">
        <v>16607</v>
      </c>
      <c r="B4326">
        <v>1</v>
      </c>
      <c r="C4326" t="s">
        <v>79</v>
      </c>
      <c r="D4326" t="s">
        <v>108</v>
      </c>
      <c r="E4326" t="s">
        <v>16608</v>
      </c>
      <c r="F4326" t="s">
        <v>226</v>
      </c>
      <c r="G4326" t="s">
        <v>72</v>
      </c>
      <c r="H4326" t="s">
        <v>136</v>
      </c>
      <c r="I4326" t="s">
        <v>22</v>
      </c>
      <c r="J4326" t="s">
        <v>131</v>
      </c>
      <c r="K4326" t="s">
        <v>16609</v>
      </c>
      <c r="L4326" t="s">
        <v>16610</v>
      </c>
      <c r="M4326">
        <v>2.3133333330000001</v>
      </c>
      <c r="N4326">
        <v>0</v>
      </c>
      <c r="O4326">
        <v>0</v>
      </c>
      <c r="P4326">
        <v>0</v>
      </c>
      <c r="Q4326">
        <v>12</v>
      </c>
      <c r="R4326">
        <v>0</v>
      </c>
      <c r="S4326">
        <v>0</v>
      </c>
      <c r="T4326">
        <v>0</v>
      </c>
      <c r="U4326">
        <v>27.76</v>
      </c>
    </row>
    <row r="4327" spans="1:21" x14ac:dyDescent="0.25">
      <c r="A4327" t="s">
        <v>16611</v>
      </c>
      <c r="B4327">
        <v>1</v>
      </c>
      <c r="C4327" t="s">
        <v>78</v>
      </c>
      <c r="D4327" t="s">
        <v>102</v>
      </c>
      <c r="E4327" t="s">
        <v>16612</v>
      </c>
      <c r="F4327" t="s">
        <v>226</v>
      </c>
      <c r="G4327" t="s">
        <v>72</v>
      </c>
      <c r="H4327" t="s">
        <v>136</v>
      </c>
      <c r="I4327" t="s">
        <v>22</v>
      </c>
      <c r="J4327" t="s">
        <v>131</v>
      </c>
      <c r="K4327" t="s">
        <v>16613</v>
      </c>
      <c r="L4327" t="s">
        <v>16614</v>
      </c>
      <c r="M4327">
        <v>2.3883333329999998</v>
      </c>
      <c r="N4327">
        <v>0</v>
      </c>
      <c r="O4327">
        <v>0</v>
      </c>
      <c r="P4327">
        <v>0</v>
      </c>
      <c r="Q4327">
        <v>118</v>
      </c>
      <c r="R4327">
        <v>0</v>
      </c>
      <c r="S4327">
        <v>0</v>
      </c>
      <c r="T4327">
        <v>0</v>
      </c>
      <c r="U4327">
        <v>281.82333299999999</v>
      </c>
    </row>
    <row r="4328" spans="1:21" x14ac:dyDescent="0.25">
      <c r="A4328" t="s">
        <v>16615</v>
      </c>
      <c r="B4328">
        <v>1</v>
      </c>
      <c r="C4328" t="s">
        <v>78</v>
      </c>
      <c r="D4328" t="s">
        <v>84</v>
      </c>
      <c r="E4328" t="s">
        <v>16616</v>
      </c>
      <c r="F4328" t="s">
        <v>231</v>
      </c>
      <c r="G4328" t="s">
        <v>71</v>
      </c>
      <c r="H4328" t="s">
        <v>136</v>
      </c>
      <c r="I4328" t="s">
        <v>22</v>
      </c>
      <c r="J4328" t="s">
        <v>131</v>
      </c>
      <c r="K4328" t="s">
        <v>16617</v>
      </c>
      <c r="L4328" t="s">
        <v>16618</v>
      </c>
      <c r="M4328">
        <v>2.2141666660000001</v>
      </c>
      <c r="N4328">
        <v>0</v>
      </c>
      <c r="O4328">
        <v>1</v>
      </c>
      <c r="P4328">
        <v>0</v>
      </c>
      <c r="Q4328">
        <v>0</v>
      </c>
      <c r="R4328">
        <v>0</v>
      </c>
      <c r="S4328">
        <v>2.2141670000000002</v>
      </c>
      <c r="T4328">
        <v>0</v>
      </c>
      <c r="U4328">
        <v>0</v>
      </c>
    </row>
    <row r="4329" spans="1:21" x14ac:dyDescent="0.25">
      <c r="A4329" t="s">
        <v>16619</v>
      </c>
      <c r="B4329">
        <v>1</v>
      </c>
      <c r="C4329" t="s">
        <v>78</v>
      </c>
      <c r="D4329" t="s">
        <v>91</v>
      </c>
      <c r="E4329" t="s">
        <v>16620</v>
      </c>
      <c r="F4329" t="s">
        <v>934</v>
      </c>
      <c r="G4329" t="s">
        <v>71</v>
      </c>
      <c r="H4329" t="s">
        <v>136</v>
      </c>
      <c r="I4329" t="s">
        <v>22</v>
      </c>
      <c r="J4329" t="s">
        <v>131</v>
      </c>
      <c r="K4329" t="s">
        <v>16621</v>
      </c>
      <c r="L4329" t="s">
        <v>16622</v>
      </c>
      <c r="M4329">
        <v>0.35555555500000002</v>
      </c>
      <c r="N4329">
        <v>0</v>
      </c>
      <c r="O4329">
        <v>3</v>
      </c>
      <c r="P4329">
        <v>0</v>
      </c>
      <c r="Q4329">
        <v>0</v>
      </c>
      <c r="R4329">
        <v>0</v>
      </c>
      <c r="S4329">
        <v>1.066667</v>
      </c>
      <c r="T4329">
        <v>0</v>
      </c>
      <c r="U4329">
        <v>0</v>
      </c>
    </row>
    <row r="4330" spans="1:21" x14ac:dyDescent="0.25">
      <c r="A4330" t="s">
        <v>16623</v>
      </c>
      <c r="B4330">
        <v>1</v>
      </c>
      <c r="C4330" t="s">
        <v>78</v>
      </c>
      <c r="D4330" t="s">
        <v>103</v>
      </c>
      <c r="E4330" t="s">
        <v>16624</v>
      </c>
      <c r="F4330" t="s">
        <v>934</v>
      </c>
      <c r="G4330" t="s">
        <v>71</v>
      </c>
      <c r="H4330" t="s">
        <v>136</v>
      </c>
      <c r="I4330" t="s">
        <v>22</v>
      </c>
      <c r="J4330" t="s">
        <v>131</v>
      </c>
      <c r="K4330" t="s">
        <v>16625</v>
      </c>
      <c r="L4330" t="s">
        <v>16626</v>
      </c>
      <c r="M4330">
        <v>0.84694444400000002</v>
      </c>
      <c r="N4330">
        <v>0</v>
      </c>
      <c r="O4330">
        <v>1</v>
      </c>
      <c r="P4330">
        <v>0</v>
      </c>
      <c r="Q4330">
        <v>0</v>
      </c>
      <c r="R4330">
        <v>0</v>
      </c>
      <c r="S4330">
        <v>0.84694400000000003</v>
      </c>
      <c r="T4330">
        <v>0</v>
      </c>
      <c r="U4330">
        <v>0</v>
      </c>
    </row>
    <row r="4331" spans="1:21" x14ac:dyDescent="0.25">
      <c r="A4331" t="s">
        <v>16627</v>
      </c>
      <c r="B4331">
        <v>1</v>
      </c>
      <c r="C4331" t="s">
        <v>78</v>
      </c>
      <c r="D4331" t="s">
        <v>106</v>
      </c>
      <c r="E4331" t="s">
        <v>16628</v>
      </c>
      <c r="F4331" t="s">
        <v>231</v>
      </c>
      <c r="G4331" t="s">
        <v>71</v>
      </c>
      <c r="H4331" t="s">
        <v>136</v>
      </c>
      <c r="I4331" t="s">
        <v>22</v>
      </c>
      <c r="J4331" t="s">
        <v>131</v>
      </c>
      <c r="K4331" t="s">
        <v>16629</v>
      </c>
      <c r="L4331" t="s">
        <v>16630</v>
      </c>
      <c r="M4331">
        <v>5.3733333329999997</v>
      </c>
      <c r="N4331">
        <v>0</v>
      </c>
      <c r="O4331">
        <v>1</v>
      </c>
      <c r="P4331">
        <v>0</v>
      </c>
      <c r="Q4331">
        <v>0</v>
      </c>
      <c r="R4331">
        <v>0</v>
      </c>
      <c r="S4331">
        <v>5.3733329999999997</v>
      </c>
      <c r="T4331">
        <v>0</v>
      </c>
      <c r="U4331">
        <v>0</v>
      </c>
    </row>
    <row r="4332" spans="1:21" x14ac:dyDescent="0.25">
      <c r="A4332" t="s">
        <v>16631</v>
      </c>
      <c r="B4332">
        <v>1</v>
      </c>
      <c r="C4332" t="s">
        <v>78</v>
      </c>
      <c r="D4332" t="s">
        <v>94</v>
      </c>
      <c r="E4332" t="s">
        <v>16632</v>
      </c>
      <c r="F4332" t="s">
        <v>847</v>
      </c>
      <c r="G4332" t="s">
        <v>71</v>
      </c>
      <c r="H4332" t="s">
        <v>136</v>
      </c>
      <c r="I4332" t="s">
        <v>22</v>
      </c>
      <c r="J4332" t="s">
        <v>131</v>
      </c>
      <c r="K4332" t="s">
        <v>16633</v>
      </c>
      <c r="L4332" t="s">
        <v>16634</v>
      </c>
      <c r="M4332">
        <v>54.693888887999996</v>
      </c>
      <c r="N4332">
        <v>0</v>
      </c>
      <c r="O4332">
        <v>1</v>
      </c>
      <c r="P4332">
        <v>0</v>
      </c>
      <c r="Q4332">
        <v>0</v>
      </c>
      <c r="R4332">
        <v>0</v>
      </c>
      <c r="S4332">
        <v>54.693888999999999</v>
      </c>
      <c r="T4332">
        <v>0</v>
      </c>
      <c r="U4332">
        <v>0</v>
      </c>
    </row>
    <row r="4333" spans="1:21" x14ac:dyDescent="0.25">
      <c r="A4333" t="s">
        <v>16635</v>
      </c>
      <c r="B4333">
        <v>1</v>
      </c>
      <c r="C4333" t="s">
        <v>78</v>
      </c>
      <c r="D4333" t="s">
        <v>102</v>
      </c>
      <c r="E4333" t="s">
        <v>16636</v>
      </c>
      <c r="F4333" t="s">
        <v>166</v>
      </c>
      <c r="G4333" t="s">
        <v>72</v>
      </c>
      <c r="H4333" t="s">
        <v>136</v>
      </c>
      <c r="I4333" t="s">
        <v>22</v>
      </c>
      <c r="J4333" t="s">
        <v>131</v>
      </c>
      <c r="K4333" t="s">
        <v>16637</v>
      </c>
      <c r="L4333" t="s">
        <v>16638</v>
      </c>
      <c r="M4333">
        <v>1.4952777770000001</v>
      </c>
      <c r="N4333">
        <v>0</v>
      </c>
      <c r="O4333">
        <v>0</v>
      </c>
      <c r="P4333">
        <v>16</v>
      </c>
      <c r="Q4333">
        <v>8</v>
      </c>
      <c r="R4333">
        <v>0</v>
      </c>
      <c r="S4333">
        <v>0</v>
      </c>
      <c r="T4333">
        <v>23.924444000000001</v>
      </c>
      <c r="U4333">
        <v>11.962222000000001</v>
      </c>
    </row>
    <row r="4334" spans="1:21" x14ac:dyDescent="0.25">
      <c r="A4334" t="s">
        <v>16639</v>
      </c>
      <c r="B4334">
        <v>1</v>
      </c>
      <c r="C4334" t="s">
        <v>78</v>
      </c>
      <c r="D4334" t="s">
        <v>102</v>
      </c>
      <c r="E4334" t="s">
        <v>16636</v>
      </c>
      <c r="F4334" t="s">
        <v>247</v>
      </c>
      <c r="G4334" t="s">
        <v>72</v>
      </c>
      <c r="H4334" t="s">
        <v>136</v>
      </c>
      <c r="I4334" t="s">
        <v>22</v>
      </c>
      <c r="J4334" t="s">
        <v>221</v>
      </c>
      <c r="K4334" t="s">
        <v>16640</v>
      </c>
      <c r="L4334" t="s">
        <v>16641</v>
      </c>
      <c r="M4334">
        <v>8.0130555549999993</v>
      </c>
      <c r="N4334">
        <v>0</v>
      </c>
      <c r="O4334">
        <v>0</v>
      </c>
      <c r="P4334">
        <v>16</v>
      </c>
      <c r="Q4334">
        <v>8</v>
      </c>
      <c r="R4334">
        <v>0</v>
      </c>
      <c r="S4334">
        <v>0</v>
      </c>
      <c r="T4334">
        <v>128.208889</v>
      </c>
      <c r="U4334">
        <v>64.104444000000001</v>
      </c>
    </row>
    <row r="4335" spans="1:21" x14ac:dyDescent="0.25">
      <c r="A4335" t="s">
        <v>16642</v>
      </c>
      <c r="B4335">
        <v>1</v>
      </c>
      <c r="C4335" t="s">
        <v>78</v>
      </c>
      <c r="D4335" t="s">
        <v>102</v>
      </c>
      <c r="E4335" t="s">
        <v>16643</v>
      </c>
      <c r="F4335" t="s">
        <v>296</v>
      </c>
      <c r="G4335" t="s">
        <v>71</v>
      </c>
      <c r="H4335" t="s">
        <v>136</v>
      </c>
      <c r="I4335" t="s">
        <v>22</v>
      </c>
      <c r="J4335" t="s">
        <v>221</v>
      </c>
      <c r="K4335" t="s">
        <v>16644</v>
      </c>
      <c r="L4335" t="s">
        <v>16645</v>
      </c>
      <c r="M4335">
        <v>4</v>
      </c>
      <c r="N4335">
        <v>0</v>
      </c>
      <c r="O4335">
        <v>0</v>
      </c>
      <c r="P4335">
        <v>0</v>
      </c>
      <c r="Q4335">
        <v>412</v>
      </c>
      <c r="R4335">
        <v>0</v>
      </c>
      <c r="S4335">
        <v>0</v>
      </c>
      <c r="T4335">
        <v>0</v>
      </c>
      <c r="U4335">
        <v>1648</v>
      </c>
    </row>
    <row r="4336" spans="1:21" x14ac:dyDescent="0.25">
      <c r="A4336" t="s">
        <v>16646</v>
      </c>
      <c r="B4336">
        <v>1</v>
      </c>
      <c r="C4336" t="s">
        <v>79</v>
      </c>
      <c r="D4336" t="s">
        <v>124</v>
      </c>
      <c r="E4336" t="s">
        <v>16647</v>
      </c>
      <c r="F4336" t="s">
        <v>226</v>
      </c>
      <c r="G4336" t="s">
        <v>72</v>
      </c>
      <c r="H4336" t="s">
        <v>136</v>
      </c>
      <c r="I4336" t="s">
        <v>22</v>
      </c>
      <c r="J4336" t="s">
        <v>131</v>
      </c>
      <c r="K4336" t="s">
        <v>16648</v>
      </c>
      <c r="L4336" t="s">
        <v>16649</v>
      </c>
      <c r="M4336">
        <v>3.6902777769999999</v>
      </c>
      <c r="N4336">
        <v>0</v>
      </c>
      <c r="O4336">
        <v>0</v>
      </c>
      <c r="P4336">
        <v>0</v>
      </c>
      <c r="Q4336">
        <v>166</v>
      </c>
      <c r="R4336">
        <v>0</v>
      </c>
      <c r="S4336">
        <v>0</v>
      </c>
      <c r="T4336">
        <v>0</v>
      </c>
      <c r="U4336">
        <v>612.58611099999996</v>
      </c>
    </row>
    <row r="4337" spans="1:21" x14ac:dyDescent="0.25">
      <c r="A4337" t="s">
        <v>16650</v>
      </c>
      <c r="B4337">
        <v>1</v>
      </c>
      <c r="C4337" t="s">
        <v>79</v>
      </c>
      <c r="D4337" t="s">
        <v>124</v>
      </c>
      <c r="E4337" t="s">
        <v>16651</v>
      </c>
      <c r="F4337" t="s">
        <v>313</v>
      </c>
      <c r="G4337" t="s">
        <v>71</v>
      </c>
      <c r="H4337" t="s">
        <v>136</v>
      </c>
      <c r="I4337" t="s">
        <v>22</v>
      </c>
      <c r="J4337" t="s">
        <v>131</v>
      </c>
      <c r="K4337" t="s">
        <v>16652</v>
      </c>
      <c r="L4337" t="s">
        <v>16653</v>
      </c>
      <c r="M4337">
        <v>1.601388888</v>
      </c>
      <c r="N4337">
        <v>0</v>
      </c>
      <c r="O4337">
        <v>0</v>
      </c>
      <c r="P4337">
        <v>0</v>
      </c>
      <c r="Q4337">
        <v>54</v>
      </c>
      <c r="R4337">
        <v>0</v>
      </c>
      <c r="S4337">
        <v>0</v>
      </c>
      <c r="T4337">
        <v>0</v>
      </c>
      <c r="U4337">
        <v>86.474999999999994</v>
      </c>
    </row>
    <row r="4338" spans="1:21" x14ac:dyDescent="0.25">
      <c r="A4338" t="s">
        <v>16654</v>
      </c>
      <c r="B4338">
        <v>1</v>
      </c>
      <c r="C4338" t="s">
        <v>78</v>
      </c>
      <c r="D4338" t="s">
        <v>81</v>
      </c>
      <c r="E4338" t="s">
        <v>16655</v>
      </c>
      <c r="F4338" t="s">
        <v>313</v>
      </c>
      <c r="G4338" t="s">
        <v>71</v>
      </c>
      <c r="H4338" t="s">
        <v>136</v>
      </c>
      <c r="I4338" t="s">
        <v>22</v>
      </c>
      <c r="J4338" t="s">
        <v>131</v>
      </c>
      <c r="K4338" t="s">
        <v>16656</v>
      </c>
      <c r="L4338" t="s">
        <v>16657</v>
      </c>
      <c r="M4338">
        <v>2.6627777770000001</v>
      </c>
      <c r="N4338">
        <v>0</v>
      </c>
      <c r="O4338">
        <v>0</v>
      </c>
      <c r="P4338">
        <v>0</v>
      </c>
      <c r="Q4338">
        <v>87</v>
      </c>
      <c r="R4338">
        <v>0</v>
      </c>
      <c r="S4338">
        <v>0</v>
      </c>
      <c r="T4338">
        <v>0</v>
      </c>
      <c r="U4338">
        <v>231.66166699999999</v>
      </c>
    </row>
    <row r="4339" spans="1:21" x14ac:dyDescent="0.25">
      <c r="A4339" t="s">
        <v>16658</v>
      </c>
      <c r="B4339">
        <v>1</v>
      </c>
      <c r="C4339" t="s">
        <v>78</v>
      </c>
      <c r="D4339" t="s">
        <v>102</v>
      </c>
      <c r="E4339" t="s">
        <v>16636</v>
      </c>
      <c r="F4339" t="s">
        <v>247</v>
      </c>
      <c r="G4339" t="s">
        <v>72</v>
      </c>
      <c r="H4339" t="s">
        <v>136</v>
      </c>
      <c r="I4339" t="s">
        <v>22</v>
      </c>
      <c r="J4339" t="s">
        <v>221</v>
      </c>
      <c r="K4339" t="s">
        <v>16659</v>
      </c>
      <c r="L4339" t="s">
        <v>16660</v>
      </c>
      <c r="M4339">
        <v>3.8869444440000001</v>
      </c>
      <c r="N4339">
        <v>0</v>
      </c>
      <c r="O4339">
        <v>0</v>
      </c>
      <c r="P4339">
        <v>16</v>
      </c>
      <c r="Q4339">
        <v>8</v>
      </c>
      <c r="R4339">
        <v>0</v>
      </c>
      <c r="S4339">
        <v>0</v>
      </c>
      <c r="T4339">
        <v>62.191110999999999</v>
      </c>
      <c r="U4339">
        <v>31.095555999999998</v>
      </c>
    </row>
    <row r="4340" spans="1:21" x14ac:dyDescent="0.25">
      <c r="A4340" t="s">
        <v>16661</v>
      </c>
      <c r="B4340">
        <v>1</v>
      </c>
      <c r="C4340" t="s">
        <v>79</v>
      </c>
      <c r="D4340" t="s">
        <v>119</v>
      </c>
      <c r="E4340" t="s">
        <v>16662</v>
      </c>
      <c r="F4340" t="s">
        <v>847</v>
      </c>
      <c r="G4340" t="s">
        <v>71</v>
      </c>
      <c r="H4340" t="s">
        <v>136</v>
      </c>
      <c r="I4340" t="s">
        <v>22</v>
      </c>
      <c r="J4340" t="s">
        <v>131</v>
      </c>
      <c r="K4340" t="s">
        <v>16663</v>
      </c>
      <c r="L4340" t="s">
        <v>16664</v>
      </c>
      <c r="M4340">
        <v>1.311666666</v>
      </c>
      <c r="N4340">
        <v>0</v>
      </c>
      <c r="O4340">
        <v>37</v>
      </c>
      <c r="P4340">
        <v>0</v>
      </c>
      <c r="Q4340">
        <v>5</v>
      </c>
      <c r="R4340">
        <v>0</v>
      </c>
      <c r="S4340">
        <v>48.531666999999999</v>
      </c>
      <c r="T4340">
        <v>0</v>
      </c>
      <c r="U4340">
        <v>6.5583330000000002</v>
      </c>
    </row>
    <row r="4341" spans="1:21" x14ac:dyDescent="0.25">
      <c r="A4341" t="s">
        <v>16665</v>
      </c>
      <c r="B4341">
        <v>1</v>
      </c>
      <c r="C4341" t="s">
        <v>78</v>
      </c>
      <c r="D4341" t="s">
        <v>102</v>
      </c>
      <c r="E4341" t="s">
        <v>16636</v>
      </c>
      <c r="F4341" t="s">
        <v>247</v>
      </c>
      <c r="G4341" t="s">
        <v>72</v>
      </c>
      <c r="H4341" t="s">
        <v>136</v>
      </c>
      <c r="I4341" t="s">
        <v>22</v>
      </c>
      <c r="J4341" t="s">
        <v>221</v>
      </c>
      <c r="K4341" t="s">
        <v>16666</v>
      </c>
      <c r="L4341" t="s">
        <v>16667</v>
      </c>
      <c r="M4341">
        <v>7.2877638879999997</v>
      </c>
      <c r="N4341">
        <v>0</v>
      </c>
      <c r="O4341">
        <v>0</v>
      </c>
      <c r="P4341">
        <v>16</v>
      </c>
      <c r="Q4341">
        <v>8</v>
      </c>
      <c r="R4341">
        <v>0</v>
      </c>
      <c r="S4341">
        <v>0</v>
      </c>
      <c r="T4341">
        <v>116.60422199999999</v>
      </c>
      <c r="U4341">
        <v>58.302110999999996</v>
      </c>
    </row>
    <row r="4342" spans="1:21" x14ac:dyDescent="0.25">
      <c r="A4342" t="s">
        <v>16668</v>
      </c>
      <c r="B4342">
        <v>1</v>
      </c>
      <c r="C4342" t="s">
        <v>78</v>
      </c>
      <c r="D4342" t="s">
        <v>99</v>
      </c>
      <c r="E4342" t="s">
        <v>16669</v>
      </c>
      <c r="F4342" t="s">
        <v>313</v>
      </c>
      <c r="G4342" t="s">
        <v>71</v>
      </c>
      <c r="H4342" t="s">
        <v>136</v>
      </c>
      <c r="I4342" t="s">
        <v>22</v>
      </c>
      <c r="J4342" t="s">
        <v>131</v>
      </c>
      <c r="K4342" t="s">
        <v>16670</v>
      </c>
      <c r="L4342" t="s">
        <v>16671</v>
      </c>
      <c r="M4342">
        <v>1.5452777769999999</v>
      </c>
      <c r="N4342">
        <v>0</v>
      </c>
      <c r="O4342">
        <v>102</v>
      </c>
      <c r="P4342">
        <v>0</v>
      </c>
      <c r="Q4342">
        <v>0</v>
      </c>
      <c r="R4342">
        <v>0</v>
      </c>
      <c r="S4342">
        <v>157.61833300000001</v>
      </c>
      <c r="T4342">
        <v>0</v>
      </c>
      <c r="U4342">
        <v>0</v>
      </c>
    </row>
    <row r="4343" spans="1:21" x14ac:dyDescent="0.25">
      <c r="A4343" t="s">
        <v>16672</v>
      </c>
      <c r="B4343">
        <v>1</v>
      </c>
      <c r="C4343" t="s">
        <v>78</v>
      </c>
      <c r="D4343" t="s">
        <v>102</v>
      </c>
      <c r="E4343" t="s">
        <v>16636</v>
      </c>
      <c r="F4343" t="s">
        <v>166</v>
      </c>
      <c r="G4343" t="s">
        <v>72</v>
      </c>
      <c r="H4343" t="s">
        <v>136</v>
      </c>
      <c r="I4343" t="s">
        <v>22</v>
      </c>
      <c r="J4343" t="s">
        <v>131</v>
      </c>
      <c r="K4343" t="s">
        <v>16673</v>
      </c>
      <c r="L4343" t="s">
        <v>16674</v>
      </c>
      <c r="M4343">
        <v>2.9236388880000002</v>
      </c>
      <c r="N4343">
        <v>0</v>
      </c>
      <c r="O4343">
        <v>0</v>
      </c>
      <c r="P4343">
        <v>16</v>
      </c>
      <c r="Q4343">
        <v>8</v>
      </c>
      <c r="R4343">
        <v>0</v>
      </c>
      <c r="S4343">
        <v>0</v>
      </c>
      <c r="T4343">
        <v>46.778222</v>
      </c>
      <c r="U4343">
        <v>23.389111</v>
      </c>
    </row>
    <row r="4344" spans="1:21" x14ac:dyDescent="0.25">
      <c r="A4344" t="s">
        <v>16675</v>
      </c>
      <c r="B4344">
        <v>1</v>
      </c>
      <c r="C4344" t="s">
        <v>79</v>
      </c>
      <c r="D4344" t="s">
        <v>118</v>
      </c>
      <c r="E4344" t="s">
        <v>16676</v>
      </c>
      <c r="F4344" t="s">
        <v>313</v>
      </c>
      <c r="G4344" t="s">
        <v>71</v>
      </c>
      <c r="H4344" t="s">
        <v>136</v>
      </c>
      <c r="I4344" t="s">
        <v>22</v>
      </c>
      <c r="J4344" t="s">
        <v>131</v>
      </c>
      <c r="K4344" t="s">
        <v>16677</v>
      </c>
      <c r="L4344" t="s">
        <v>16678</v>
      </c>
      <c r="M4344">
        <v>0.82638888799999999</v>
      </c>
      <c r="N4344">
        <v>0</v>
      </c>
      <c r="O4344">
        <v>36</v>
      </c>
      <c r="P4344">
        <v>0</v>
      </c>
      <c r="Q4344">
        <v>0</v>
      </c>
      <c r="R4344">
        <v>0</v>
      </c>
      <c r="S4344">
        <v>29.75</v>
      </c>
      <c r="T4344">
        <v>0</v>
      </c>
      <c r="U4344">
        <v>0</v>
      </c>
    </row>
    <row r="4345" spans="1:21" x14ac:dyDescent="0.25">
      <c r="A4345" t="s">
        <v>16679</v>
      </c>
      <c r="B4345">
        <v>1</v>
      </c>
      <c r="C4345" t="s">
        <v>79</v>
      </c>
      <c r="D4345" t="s">
        <v>118</v>
      </c>
      <c r="E4345" t="s">
        <v>16680</v>
      </c>
      <c r="F4345" t="s">
        <v>985</v>
      </c>
      <c r="G4345" t="s">
        <v>71</v>
      </c>
      <c r="H4345" t="s">
        <v>136</v>
      </c>
      <c r="I4345" t="s">
        <v>22</v>
      </c>
      <c r="J4345" t="s">
        <v>131</v>
      </c>
      <c r="K4345" t="s">
        <v>16681</v>
      </c>
      <c r="L4345" t="s">
        <v>16682</v>
      </c>
      <c r="M4345">
        <v>7.6272222220000003</v>
      </c>
      <c r="N4345">
        <v>0</v>
      </c>
      <c r="O4345">
        <v>130</v>
      </c>
      <c r="P4345">
        <v>0</v>
      </c>
      <c r="Q4345">
        <v>0</v>
      </c>
      <c r="R4345">
        <v>0</v>
      </c>
      <c r="S4345">
        <v>991.53888900000004</v>
      </c>
      <c r="T4345">
        <v>0</v>
      </c>
      <c r="U4345">
        <v>0</v>
      </c>
    </row>
    <row r="4346" spans="1:21" x14ac:dyDescent="0.25">
      <c r="A4346" t="s">
        <v>16683</v>
      </c>
      <c r="B4346">
        <v>1</v>
      </c>
      <c r="C4346" t="s">
        <v>79</v>
      </c>
      <c r="D4346" t="s">
        <v>118</v>
      </c>
      <c r="E4346" t="s">
        <v>16684</v>
      </c>
      <c r="F4346" t="s">
        <v>313</v>
      </c>
      <c r="G4346" t="s">
        <v>71</v>
      </c>
      <c r="H4346" t="s">
        <v>136</v>
      </c>
      <c r="I4346" t="s">
        <v>22</v>
      </c>
      <c r="J4346" t="s">
        <v>131</v>
      </c>
      <c r="K4346" t="s">
        <v>16685</v>
      </c>
      <c r="L4346" t="s">
        <v>16686</v>
      </c>
      <c r="M4346">
        <v>2.7597222220000002</v>
      </c>
      <c r="N4346">
        <v>0</v>
      </c>
      <c r="O4346">
        <v>15</v>
      </c>
      <c r="P4346">
        <v>0</v>
      </c>
      <c r="Q4346">
        <v>0</v>
      </c>
      <c r="R4346">
        <v>0</v>
      </c>
      <c r="S4346">
        <v>41.395833000000003</v>
      </c>
      <c r="T4346">
        <v>0</v>
      </c>
      <c r="U4346">
        <v>0</v>
      </c>
    </row>
    <row r="4347" spans="1:21" x14ac:dyDescent="0.25">
      <c r="A4347" t="s">
        <v>16687</v>
      </c>
      <c r="B4347">
        <v>1</v>
      </c>
      <c r="C4347" t="s">
        <v>78</v>
      </c>
      <c r="D4347" t="s">
        <v>102</v>
      </c>
      <c r="E4347" t="s">
        <v>16636</v>
      </c>
      <c r="F4347" t="s">
        <v>166</v>
      </c>
      <c r="G4347" t="s">
        <v>72</v>
      </c>
      <c r="H4347" t="s">
        <v>136</v>
      </c>
      <c r="I4347" t="s">
        <v>22</v>
      </c>
      <c r="J4347" t="s">
        <v>131</v>
      </c>
      <c r="K4347" t="s">
        <v>16688</v>
      </c>
      <c r="L4347" t="s">
        <v>16689</v>
      </c>
      <c r="M4347">
        <v>2.5136111109999999</v>
      </c>
      <c r="N4347">
        <v>0</v>
      </c>
      <c r="O4347">
        <v>0</v>
      </c>
      <c r="P4347">
        <v>16</v>
      </c>
      <c r="Q4347">
        <v>8</v>
      </c>
      <c r="R4347">
        <v>0</v>
      </c>
      <c r="S4347">
        <v>0</v>
      </c>
      <c r="T4347">
        <v>40.217778000000003</v>
      </c>
      <c r="U4347">
        <v>20.108889000000001</v>
      </c>
    </row>
    <row r="4348" spans="1:21" x14ac:dyDescent="0.25">
      <c r="A4348" t="s">
        <v>16690</v>
      </c>
      <c r="B4348">
        <v>1</v>
      </c>
      <c r="C4348" t="s">
        <v>78</v>
      </c>
      <c r="D4348" t="s">
        <v>102</v>
      </c>
      <c r="E4348" t="s">
        <v>16636</v>
      </c>
      <c r="F4348" t="s">
        <v>166</v>
      </c>
      <c r="G4348" t="s">
        <v>72</v>
      </c>
      <c r="H4348" t="s">
        <v>136</v>
      </c>
      <c r="I4348" t="s">
        <v>22</v>
      </c>
      <c r="J4348" t="s">
        <v>131</v>
      </c>
      <c r="K4348" t="s">
        <v>16691</v>
      </c>
      <c r="L4348" t="s">
        <v>16692</v>
      </c>
      <c r="M4348">
        <v>1.1447833329999999</v>
      </c>
      <c r="N4348">
        <v>0</v>
      </c>
      <c r="O4348">
        <v>0</v>
      </c>
      <c r="P4348">
        <v>16</v>
      </c>
      <c r="Q4348">
        <v>8</v>
      </c>
      <c r="R4348">
        <v>0</v>
      </c>
      <c r="S4348">
        <v>0</v>
      </c>
      <c r="T4348">
        <v>18.316533</v>
      </c>
      <c r="U4348">
        <v>9.1582670000000004</v>
      </c>
    </row>
    <row r="4349" spans="1:21" x14ac:dyDescent="0.25">
      <c r="A4349" t="s">
        <v>16693</v>
      </c>
      <c r="B4349">
        <v>1</v>
      </c>
      <c r="C4349" t="s">
        <v>79</v>
      </c>
      <c r="D4349" t="s">
        <v>118</v>
      </c>
      <c r="E4349" t="s">
        <v>16694</v>
      </c>
      <c r="F4349" t="s">
        <v>391</v>
      </c>
      <c r="G4349" t="s">
        <v>72</v>
      </c>
      <c r="H4349" t="s">
        <v>136</v>
      </c>
      <c r="I4349" t="s">
        <v>22</v>
      </c>
      <c r="J4349" t="s">
        <v>131</v>
      </c>
      <c r="K4349" t="s">
        <v>16695</v>
      </c>
      <c r="L4349" t="s">
        <v>16696</v>
      </c>
      <c r="M4349">
        <v>0.91527777700000001</v>
      </c>
      <c r="N4349">
        <v>0</v>
      </c>
      <c r="O4349">
        <v>0</v>
      </c>
      <c r="P4349">
        <v>16</v>
      </c>
      <c r="Q4349">
        <v>62</v>
      </c>
      <c r="R4349">
        <v>0</v>
      </c>
      <c r="S4349">
        <v>0</v>
      </c>
      <c r="T4349">
        <v>14.644444</v>
      </c>
      <c r="U4349">
        <v>56.747222000000001</v>
      </c>
    </row>
    <row r="4350" spans="1:21" x14ac:dyDescent="0.25">
      <c r="A4350" t="s">
        <v>16697</v>
      </c>
      <c r="B4350">
        <v>1</v>
      </c>
      <c r="C4350" t="s">
        <v>79</v>
      </c>
      <c r="D4350" t="s">
        <v>118</v>
      </c>
      <c r="E4350" t="s">
        <v>15948</v>
      </c>
      <c r="F4350" t="s">
        <v>166</v>
      </c>
      <c r="G4350" t="s">
        <v>72</v>
      </c>
      <c r="H4350" t="s">
        <v>136</v>
      </c>
      <c r="I4350" t="s">
        <v>22</v>
      </c>
      <c r="J4350" t="s">
        <v>131</v>
      </c>
      <c r="K4350" t="s">
        <v>16698</v>
      </c>
      <c r="L4350" t="s">
        <v>16699</v>
      </c>
      <c r="M4350">
        <v>0.47194444400000002</v>
      </c>
      <c r="N4350">
        <v>0</v>
      </c>
      <c r="O4350">
        <v>3855</v>
      </c>
      <c r="P4350">
        <v>0</v>
      </c>
      <c r="Q4350">
        <v>4</v>
      </c>
      <c r="R4350">
        <v>0</v>
      </c>
      <c r="S4350">
        <v>1819.345832</v>
      </c>
      <c r="T4350">
        <v>0</v>
      </c>
      <c r="U4350">
        <v>1.887778</v>
      </c>
    </row>
    <row r="4351" spans="1:21" x14ac:dyDescent="0.25">
      <c r="A4351" t="s">
        <v>16700</v>
      </c>
      <c r="B4351">
        <v>1</v>
      </c>
      <c r="C4351" t="s">
        <v>78</v>
      </c>
      <c r="D4351" t="s">
        <v>102</v>
      </c>
      <c r="E4351" t="s">
        <v>16636</v>
      </c>
      <c r="F4351" t="s">
        <v>391</v>
      </c>
      <c r="G4351" t="s">
        <v>72</v>
      </c>
      <c r="H4351" t="s">
        <v>136</v>
      </c>
      <c r="I4351" t="s">
        <v>22</v>
      </c>
      <c r="J4351" t="s">
        <v>131</v>
      </c>
      <c r="K4351" t="s">
        <v>16701</v>
      </c>
      <c r="L4351" t="s">
        <v>16702</v>
      </c>
      <c r="M4351">
        <v>0.87833333300000005</v>
      </c>
      <c r="N4351">
        <v>0</v>
      </c>
      <c r="O4351">
        <v>0</v>
      </c>
      <c r="P4351">
        <v>16</v>
      </c>
      <c r="Q4351">
        <v>8</v>
      </c>
      <c r="R4351">
        <v>0</v>
      </c>
      <c r="S4351">
        <v>0</v>
      </c>
      <c r="T4351">
        <v>14.053333</v>
      </c>
      <c r="U4351">
        <v>7.0266669999999998</v>
      </c>
    </row>
    <row r="4352" spans="1:21" x14ac:dyDescent="0.25">
      <c r="A4352" t="s">
        <v>16703</v>
      </c>
      <c r="B4352">
        <v>1</v>
      </c>
      <c r="C4352" t="s">
        <v>79</v>
      </c>
      <c r="D4352" t="s">
        <v>118</v>
      </c>
      <c r="E4352" t="s">
        <v>16704</v>
      </c>
      <c r="F4352" t="s">
        <v>166</v>
      </c>
      <c r="G4352" t="s">
        <v>72</v>
      </c>
      <c r="H4352" t="s">
        <v>136</v>
      </c>
      <c r="I4352" t="s">
        <v>22</v>
      </c>
      <c r="J4352" t="s">
        <v>131</v>
      </c>
      <c r="K4352" t="s">
        <v>16705</v>
      </c>
      <c r="L4352" t="s">
        <v>16706</v>
      </c>
      <c r="M4352">
        <v>0.635833333</v>
      </c>
      <c r="N4352">
        <v>4</v>
      </c>
      <c r="O4352">
        <v>1097</v>
      </c>
      <c r="P4352">
        <v>0</v>
      </c>
      <c r="Q4352">
        <v>1</v>
      </c>
      <c r="R4352">
        <v>2.5433330000000001</v>
      </c>
      <c r="S4352">
        <v>697.50916600000005</v>
      </c>
      <c r="T4352">
        <v>0</v>
      </c>
      <c r="U4352">
        <v>0.63583299999999998</v>
      </c>
    </row>
    <row r="4353" spans="1:21" x14ac:dyDescent="0.25">
      <c r="A4353" t="s">
        <v>16707</v>
      </c>
      <c r="B4353">
        <v>1</v>
      </c>
      <c r="C4353" t="s">
        <v>78</v>
      </c>
      <c r="D4353" t="s">
        <v>100</v>
      </c>
      <c r="E4353" t="s">
        <v>16708</v>
      </c>
      <c r="F4353" t="s">
        <v>1227</v>
      </c>
      <c r="G4353" t="s">
        <v>72</v>
      </c>
      <c r="H4353" t="s">
        <v>136</v>
      </c>
      <c r="I4353" t="s">
        <v>22</v>
      </c>
      <c r="J4353" t="s">
        <v>131</v>
      </c>
      <c r="K4353" t="s">
        <v>16709</v>
      </c>
      <c r="L4353" t="s">
        <v>16710</v>
      </c>
      <c r="M4353">
        <v>0.94277777699999998</v>
      </c>
      <c r="N4353">
        <v>0</v>
      </c>
      <c r="O4353">
        <v>62</v>
      </c>
      <c r="P4353">
        <v>3</v>
      </c>
      <c r="Q4353">
        <v>54</v>
      </c>
      <c r="R4353">
        <v>0</v>
      </c>
      <c r="S4353">
        <v>58.452221999999999</v>
      </c>
      <c r="T4353">
        <v>2.8283330000000002</v>
      </c>
      <c r="U4353">
        <v>50.91</v>
      </c>
    </row>
    <row r="4354" spans="1:21" x14ac:dyDescent="0.25">
      <c r="A4354" t="s">
        <v>16711</v>
      </c>
      <c r="B4354">
        <v>1</v>
      </c>
      <c r="C4354" t="s">
        <v>78</v>
      </c>
      <c r="D4354" t="s">
        <v>100</v>
      </c>
      <c r="E4354" t="s">
        <v>16708</v>
      </c>
      <c r="F4354" t="s">
        <v>166</v>
      </c>
      <c r="G4354" t="s">
        <v>72</v>
      </c>
      <c r="H4354" t="s">
        <v>136</v>
      </c>
      <c r="I4354" t="s">
        <v>22</v>
      </c>
      <c r="J4354" t="s">
        <v>131</v>
      </c>
      <c r="K4354" t="s">
        <v>16712</v>
      </c>
      <c r="L4354" t="s">
        <v>16713</v>
      </c>
      <c r="M4354">
        <v>1.45</v>
      </c>
      <c r="N4354">
        <v>0</v>
      </c>
      <c r="O4354">
        <v>62</v>
      </c>
      <c r="P4354">
        <v>3</v>
      </c>
      <c r="Q4354">
        <v>54</v>
      </c>
      <c r="R4354">
        <v>0</v>
      </c>
      <c r="S4354">
        <v>89.9</v>
      </c>
      <c r="T4354">
        <v>4.3499999999999996</v>
      </c>
      <c r="U4354">
        <v>78.3</v>
      </c>
    </row>
    <row r="4355" spans="1:21" x14ac:dyDescent="0.25">
      <c r="A4355" t="s">
        <v>16714</v>
      </c>
      <c r="B4355">
        <v>1</v>
      </c>
      <c r="C4355" t="s">
        <v>79</v>
      </c>
      <c r="D4355" t="s">
        <v>112</v>
      </c>
      <c r="E4355" t="s">
        <v>16715</v>
      </c>
      <c r="F4355" t="s">
        <v>166</v>
      </c>
      <c r="G4355" t="s">
        <v>72</v>
      </c>
      <c r="H4355" t="s">
        <v>136</v>
      </c>
      <c r="I4355" t="s">
        <v>22</v>
      </c>
      <c r="J4355" t="s">
        <v>131</v>
      </c>
      <c r="K4355" t="s">
        <v>16716</v>
      </c>
      <c r="L4355" t="s">
        <v>16717</v>
      </c>
      <c r="M4355">
        <v>0.38066749999999999</v>
      </c>
      <c r="N4355">
        <v>5</v>
      </c>
      <c r="O4355">
        <v>1670</v>
      </c>
      <c r="P4355">
        <v>3</v>
      </c>
      <c r="Q4355">
        <v>3</v>
      </c>
      <c r="R4355">
        <v>1.903338</v>
      </c>
      <c r="S4355">
        <v>635.71472500000004</v>
      </c>
      <c r="T4355">
        <v>1.1420030000000001</v>
      </c>
      <c r="U4355">
        <v>1.1420030000000001</v>
      </c>
    </row>
    <row r="4356" spans="1:21" x14ac:dyDescent="0.25">
      <c r="A4356" t="s">
        <v>16718</v>
      </c>
      <c r="B4356">
        <v>1</v>
      </c>
      <c r="C4356" t="s">
        <v>79</v>
      </c>
      <c r="D4356" t="s">
        <v>112</v>
      </c>
      <c r="E4356" t="s">
        <v>16715</v>
      </c>
      <c r="F4356" t="s">
        <v>166</v>
      </c>
      <c r="G4356" t="s">
        <v>72</v>
      </c>
      <c r="H4356" t="s">
        <v>136</v>
      </c>
      <c r="I4356" t="s">
        <v>22</v>
      </c>
      <c r="J4356" t="s">
        <v>131</v>
      </c>
      <c r="K4356" t="s">
        <v>16719</v>
      </c>
      <c r="L4356" t="s">
        <v>16720</v>
      </c>
      <c r="M4356">
        <v>0.25877499999999998</v>
      </c>
      <c r="N4356">
        <v>5</v>
      </c>
      <c r="O4356">
        <v>1670</v>
      </c>
      <c r="P4356">
        <v>3</v>
      </c>
      <c r="Q4356">
        <v>3</v>
      </c>
      <c r="R4356">
        <v>1.2938750000000001</v>
      </c>
      <c r="S4356">
        <v>432.15424999999999</v>
      </c>
      <c r="T4356">
        <v>0.77632500000000004</v>
      </c>
      <c r="U4356">
        <v>0.77632500000000004</v>
      </c>
    </row>
    <row r="4357" spans="1:21" x14ac:dyDescent="0.25">
      <c r="A4357" t="s">
        <v>16721</v>
      </c>
      <c r="B4357">
        <v>1</v>
      </c>
      <c r="C4357" t="s">
        <v>79</v>
      </c>
      <c r="D4357" t="s">
        <v>112</v>
      </c>
      <c r="E4357" t="s">
        <v>16715</v>
      </c>
      <c r="F4357" t="s">
        <v>166</v>
      </c>
      <c r="G4357" t="s">
        <v>72</v>
      </c>
      <c r="H4357" t="s">
        <v>136</v>
      </c>
      <c r="I4357" t="s">
        <v>22</v>
      </c>
      <c r="J4357" t="s">
        <v>131</v>
      </c>
      <c r="K4357" t="s">
        <v>16722</v>
      </c>
      <c r="L4357" t="s">
        <v>16723</v>
      </c>
      <c r="M4357">
        <v>0.26143138799999999</v>
      </c>
      <c r="N4357">
        <v>5</v>
      </c>
      <c r="O4357">
        <v>1670</v>
      </c>
      <c r="P4357">
        <v>3</v>
      </c>
      <c r="Q4357">
        <v>3</v>
      </c>
      <c r="R4357">
        <v>1.3071569999999999</v>
      </c>
      <c r="S4357">
        <v>436.590418</v>
      </c>
      <c r="T4357">
        <v>0.78429400000000005</v>
      </c>
      <c r="U4357">
        <v>0.78429400000000005</v>
      </c>
    </row>
    <row r="4358" spans="1:21" x14ac:dyDescent="0.25">
      <c r="A4358" t="s">
        <v>16724</v>
      </c>
      <c r="B4358">
        <v>1</v>
      </c>
      <c r="C4358" t="s">
        <v>79</v>
      </c>
      <c r="D4358" t="s">
        <v>112</v>
      </c>
      <c r="E4358" t="s">
        <v>16715</v>
      </c>
      <c r="F4358" t="s">
        <v>166</v>
      </c>
      <c r="G4358" t="s">
        <v>72</v>
      </c>
      <c r="H4358" t="s">
        <v>136</v>
      </c>
      <c r="I4358" t="s">
        <v>22</v>
      </c>
      <c r="J4358" t="s">
        <v>131</v>
      </c>
      <c r="K4358" t="s">
        <v>6048</v>
      </c>
      <c r="L4358" t="s">
        <v>16725</v>
      </c>
      <c r="M4358">
        <v>0.303112777</v>
      </c>
      <c r="N4358">
        <v>5</v>
      </c>
      <c r="O4358">
        <v>1670</v>
      </c>
      <c r="P4358">
        <v>3</v>
      </c>
      <c r="Q4358">
        <v>3</v>
      </c>
      <c r="R4358">
        <v>1.5155639999999999</v>
      </c>
      <c r="S4358">
        <v>506.19833799999998</v>
      </c>
      <c r="T4358">
        <v>0.90933799999999998</v>
      </c>
      <c r="U4358">
        <v>0.90933799999999998</v>
      </c>
    </row>
    <row r="4359" spans="1:21" x14ac:dyDescent="0.25">
      <c r="A4359" t="s">
        <v>16726</v>
      </c>
      <c r="B4359">
        <v>1</v>
      </c>
      <c r="C4359" t="s">
        <v>79</v>
      </c>
      <c r="D4359" t="s">
        <v>112</v>
      </c>
      <c r="E4359" t="s">
        <v>16715</v>
      </c>
      <c r="F4359" t="s">
        <v>166</v>
      </c>
      <c r="G4359" t="s">
        <v>72</v>
      </c>
      <c r="H4359" t="s">
        <v>136</v>
      </c>
      <c r="I4359" t="s">
        <v>22</v>
      </c>
      <c r="J4359" t="s">
        <v>131</v>
      </c>
      <c r="K4359" t="s">
        <v>16727</v>
      </c>
      <c r="L4359" t="s">
        <v>16728</v>
      </c>
      <c r="M4359">
        <v>0.24466750000000001</v>
      </c>
      <c r="N4359">
        <v>5</v>
      </c>
      <c r="O4359">
        <v>1670</v>
      </c>
      <c r="P4359">
        <v>3</v>
      </c>
      <c r="Q4359">
        <v>3</v>
      </c>
      <c r="R4359">
        <v>1.223338</v>
      </c>
      <c r="S4359">
        <v>408.59472499999998</v>
      </c>
      <c r="T4359">
        <v>0.73400299999999996</v>
      </c>
      <c r="U4359">
        <v>0.73400299999999996</v>
      </c>
    </row>
    <row r="4360" spans="1:21" x14ac:dyDescent="0.25">
      <c r="A4360" t="s">
        <v>16729</v>
      </c>
      <c r="B4360">
        <v>1</v>
      </c>
      <c r="C4360" t="s">
        <v>79</v>
      </c>
      <c r="D4360" t="s">
        <v>112</v>
      </c>
      <c r="E4360" t="s">
        <v>16715</v>
      </c>
      <c r="F4360" t="s">
        <v>166</v>
      </c>
      <c r="G4360" t="s">
        <v>72</v>
      </c>
      <c r="H4360" t="s">
        <v>136</v>
      </c>
      <c r="I4360" t="s">
        <v>22</v>
      </c>
      <c r="J4360" t="s">
        <v>131</v>
      </c>
      <c r="K4360" t="s">
        <v>16730</v>
      </c>
      <c r="L4360" t="s">
        <v>16731</v>
      </c>
      <c r="M4360">
        <v>1.9741925</v>
      </c>
      <c r="N4360">
        <v>5</v>
      </c>
      <c r="O4360">
        <v>1670</v>
      </c>
      <c r="P4360">
        <v>3</v>
      </c>
      <c r="Q4360">
        <v>3</v>
      </c>
      <c r="R4360">
        <v>9.8709629999999997</v>
      </c>
      <c r="S4360">
        <v>3296.9014750000001</v>
      </c>
      <c r="T4360">
        <v>5.9225779999999997</v>
      </c>
      <c r="U4360">
        <v>5.9225779999999997</v>
      </c>
    </row>
    <row r="4361" spans="1:21" x14ac:dyDescent="0.25">
      <c r="A4361" t="s">
        <v>16732</v>
      </c>
      <c r="B4361">
        <v>1</v>
      </c>
      <c r="C4361" t="s">
        <v>79</v>
      </c>
      <c r="D4361" t="s">
        <v>112</v>
      </c>
      <c r="E4361" t="s">
        <v>16715</v>
      </c>
      <c r="F4361" t="s">
        <v>166</v>
      </c>
      <c r="G4361" t="s">
        <v>72</v>
      </c>
      <c r="H4361" t="s">
        <v>136</v>
      </c>
      <c r="I4361" t="s">
        <v>22</v>
      </c>
      <c r="J4361" t="s">
        <v>131</v>
      </c>
      <c r="K4361" t="s">
        <v>16733</v>
      </c>
      <c r="L4361" t="s">
        <v>7444</v>
      </c>
      <c r="M4361">
        <v>0.384722222</v>
      </c>
      <c r="N4361">
        <v>5</v>
      </c>
      <c r="O4361">
        <v>1670</v>
      </c>
      <c r="P4361">
        <v>3</v>
      </c>
      <c r="Q4361">
        <v>3</v>
      </c>
      <c r="R4361">
        <v>1.923611</v>
      </c>
      <c r="S4361">
        <v>642.48611100000005</v>
      </c>
      <c r="T4361">
        <v>1.1541669999999999</v>
      </c>
      <c r="U4361">
        <v>1.1541669999999999</v>
      </c>
    </row>
    <row r="4362" spans="1:21" x14ac:dyDescent="0.25">
      <c r="A4362" t="s">
        <v>16734</v>
      </c>
      <c r="B4362">
        <v>1</v>
      </c>
      <c r="C4362" t="s">
        <v>79</v>
      </c>
      <c r="D4362" t="s">
        <v>112</v>
      </c>
      <c r="E4362" t="s">
        <v>16735</v>
      </c>
      <c r="F4362" t="s">
        <v>892</v>
      </c>
      <c r="G4362" t="s">
        <v>71</v>
      </c>
      <c r="H4362" t="s">
        <v>136</v>
      </c>
      <c r="I4362" t="s">
        <v>22</v>
      </c>
      <c r="J4362" t="s">
        <v>131</v>
      </c>
      <c r="K4362" t="s">
        <v>16736</v>
      </c>
      <c r="L4362" t="s">
        <v>16737</v>
      </c>
      <c r="M4362">
        <v>0.73861111099999999</v>
      </c>
      <c r="N4362">
        <v>0</v>
      </c>
      <c r="O4362">
        <v>426</v>
      </c>
      <c r="P4362">
        <v>0</v>
      </c>
      <c r="Q4362">
        <v>0</v>
      </c>
      <c r="R4362">
        <v>0</v>
      </c>
      <c r="S4362">
        <v>314.64833299999998</v>
      </c>
      <c r="T4362">
        <v>0</v>
      </c>
      <c r="U4362">
        <v>0</v>
      </c>
    </row>
    <row r="4363" spans="1:21" x14ac:dyDescent="0.25">
      <c r="A4363" t="s">
        <v>16738</v>
      </c>
      <c r="B4363">
        <v>1</v>
      </c>
      <c r="C4363" t="s">
        <v>79</v>
      </c>
      <c r="D4363" t="s">
        <v>112</v>
      </c>
      <c r="E4363" t="s">
        <v>16739</v>
      </c>
      <c r="F4363" t="s">
        <v>166</v>
      </c>
      <c r="G4363" t="s">
        <v>72</v>
      </c>
      <c r="H4363" t="s">
        <v>136</v>
      </c>
      <c r="I4363" t="s">
        <v>22</v>
      </c>
      <c r="J4363" t="s">
        <v>131</v>
      </c>
      <c r="K4363" t="s">
        <v>16740</v>
      </c>
      <c r="L4363" t="s">
        <v>16741</v>
      </c>
      <c r="M4363">
        <v>0.257222222</v>
      </c>
      <c r="N4363">
        <v>6</v>
      </c>
      <c r="O4363">
        <v>3551</v>
      </c>
      <c r="P4363">
        <v>316</v>
      </c>
      <c r="Q4363">
        <v>15</v>
      </c>
      <c r="R4363">
        <v>1.5433330000000001</v>
      </c>
      <c r="S4363">
        <v>913.39611000000002</v>
      </c>
      <c r="T4363">
        <v>81.282222000000004</v>
      </c>
      <c r="U4363">
        <v>3.858333</v>
      </c>
    </row>
    <row r="4364" spans="1:21" x14ac:dyDescent="0.25">
      <c r="A4364" t="s">
        <v>16742</v>
      </c>
      <c r="B4364">
        <v>1</v>
      </c>
      <c r="C4364" t="s">
        <v>78</v>
      </c>
      <c r="D4364" t="s">
        <v>102</v>
      </c>
      <c r="E4364" t="s">
        <v>16743</v>
      </c>
      <c r="F4364" t="s">
        <v>166</v>
      </c>
      <c r="G4364" t="s">
        <v>72</v>
      </c>
      <c r="H4364" t="s">
        <v>136</v>
      </c>
      <c r="I4364" t="s">
        <v>22</v>
      </c>
      <c r="J4364" t="s">
        <v>131</v>
      </c>
      <c r="K4364" t="s">
        <v>16744</v>
      </c>
      <c r="L4364" t="s">
        <v>16745</v>
      </c>
      <c r="M4364">
        <v>1.3733333329999999</v>
      </c>
      <c r="N4364">
        <v>0</v>
      </c>
      <c r="O4364">
        <v>0</v>
      </c>
      <c r="P4364">
        <v>11</v>
      </c>
      <c r="Q4364">
        <v>130</v>
      </c>
      <c r="R4364">
        <v>0</v>
      </c>
      <c r="S4364">
        <v>0</v>
      </c>
      <c r="T4364">
        <v>15.106667</v>
      </c>
      <c r="U4364">
        <v>178.533333</v>
      </c>
    </row>
    <row r="4365" spans="1:21" x14ac:dyDescent="0.25">
      <c r="A4365" t="s">
        <v>16746</v>
      </c>
      <c r="B4365">
        <v>1</v>
      </c>
      <c r="C4365" t="s">
        <v>79</v>
      </c>
      <c r="D4365" t="s">
        <v>108</v>
      </c>
      <c r="E4365" t="s">
        <v>16747</v>
      </c>
      <c r="F4365" t="s">
        <v>231</v>
      </c>
      <c r="G4365" t="s">
        <v>71</v>
      </c>
      <c r="H4365" t="s">
        <v>136</v>
      </c>
      <c r="I4365" t="s">
        <v>22</v>
      </c>
      <c r="J4365" t="s">
        <v>131</v>
      </c>
      <c r="K4365" t="s">
        <v>16748</v>
      </c>
      <c r="L4365" t="s">
        <v>16749</v>
      </c>
      <c r="M4365">
        <v>0.64249999999999996</v>
      </c>
      <c r="N4365">
        <v>0</v>
      </c>
      <c r="O4365">
        <v>1</v>
      </c>
      <c r="P4365">
        <v>0</v>
      </c>
      <c r="Q4365">
        <v>0</v>
      </c>
      <c r="R4365">
        <v>0</v>
      </c>
      <c r="S4365">
        <v>0.64249999999999996</v>
      </c>
      <c r="T4365">
        <v>0</v>
      </c>
      <c r="U4365">
        <v>0</v>
      </c>
    </row>
    <row r="4366" spans="1:21" x14ac:dyDescent="0.25">
      <c r="A4366" t="s">
        <v>16750</v>
      </c>
      <c r="B4366">
        <v>1</v>
      </c>
      <c r="C4366" t="s">
        <v>78</v>
      </c>
      <c r="D4366" t="s">
        <v>100</v>
      </c>
      <c r="E4366" t="s">
        <v>16751</v>
      </c>
      <c r="F4366" t="s">
        <v>226</v>
      </c>
      <c r="G4366" t="s">
        <v>72</v>
      </c>
      <c r="H4366" t="s">
        <v>136</v>
      </c>
      <c r="I4366" t="s">
        <v>22</v>
      </c>
      <c r="J4366" t="s">
        <v>131</v>
      </c>
      <c r="K4366" t="s">
        <v>16752</v>
      </c>
      <c r="L4366" t="s">
        <v>16753</v>
      </c>
      <c r="M4366">
        <v>0.83472222200000001</v>
      </c>
      <c r="N4366">
        <v>0</v>
      </c>
      <c r="O4366">
        <v>23</v>
      </c>
      <c r="P4366">
        <v>0</v>
      </c>
      <c r="Q4366">
        <v>7</v>
      </c>
      <c r="R4366">
        <v>0</v>
      </c>
      <c r="S4366">
        <v>19.198611</v>
      </c>
      <c r="T4366">
        <v>0</v>
      </c>
      <c r="U4366">
        <v>5.8430559999999998</v>
      </c>
    </row>
    <row r="4367" spans="1:21" x14ac:dyDescent="0.25">
      <c r="A4367" t="s">
        <v>16754</v>
      </c>
      <c r="B4367">
        <v>1</v>
      </c>
      <c r="C4367" t="s">
        <v>78</v>
      </c>
      <c r="D4367" t="s">
        <v>86</v>
      </c>
      <c r="E4367" t="s">
        <v>16755</v>
      </c>
      <c r="F4367">
        <v>3</v>
      </c>
      <c r="G4367" t="s">
        <v>72</v>
      </c>
      <c r="H4367" t="s">
        <v>136</v>
      </c>
      <c r="I4367" t="s">
        <v>22</v>
      </c>
      <c r="J4367" t="s">
        <v>131</v>
      </c>
      <c r="K4367" t="s">
        <v>16756</v>
      </c>
      <c r="L4367" t="s">
        <v>16757</v>
      </c>
      <c r="M4367">
        <v>1.323055555</v>
      </c>
      <c r="N4367">
        <v>0</v>
      </c>
      <c r="O4367">
        <v>678</v>
      </c>
      <c r="P4367">
        <v>0</v>
      </c>
      <c r="Q4367">
        <v>0</v>
      </c>
      <c r="R4367">
        <v>0</v>
      </c>
      <c r="S4367">
        <v>897.03166599999997</v>
      </c>
      <c r="T4367">
        <v>0</v>
      </c>
      <c r="U4367">
        <v>0</v>
      </c>
    </row>
    <row r="4368" spans="1:21" x14ac:dyDescent="0.25">
      <c r="A4368" t="s">
        <v>16758</v>
      </c>
      <c r="B4368">
        <v>1</v>
      </c>
      <c r="C4368" t="s">
        <v>78</v>
      </c>
      <c r="D4368" t="s">
        <v>100</v>
      </c>
      <c r="E4368" t="s">
        <v>16759</v>
      </c>
      <c r="F4368" t="s">
        <v>166</v>
      </c>
      <c r="G4368" t="s">
        <v>72</v>
      </c>
      <c r="H4368" t="s">
        <v>136</v>
      </c>
      <c r="I4368" t="s">
        <v>22</v>
      </c>
      <c r="J4368" t="s">
        <v>131</v>
      </c>
      <c r="K4368" t="s">
        <v>16760</v>
      </c>
      <c r="L4368" t="s">
        <v>16761</v>
      </c>
      <c r="M4368">
        <v>0.56692027700000003</v>
      </c>
      <c r="N4368">
        <v>1</v>
      </c>
      <c r="O4368">
        <v>2141</v>
      </c>
      <c r="P4368">
        <v>30</v>
      </c>
      <c r="Q4368">
        <v>123</v>
      </c>
      <c r="R4368">
        <v>0.56691999999999998</v>
      </c>
      <c r="S4368">
        <v>1213.7763130000001</v>
      </c>
      <c r="T4368">
        <v>17.007608000000001</v>
      </c>
      <c r="U4368">
        <v>69.731194000000002</v>
      </c>
    </row>
    <row r="4369" spans="1:21" x14ac:dyDescent="0.25">
      <c r="A4369" t="s">
        <v>16762</v>
      </c>
      <c r="B4369">
        <v>1</v>
      </c>
      <c r="C4369" t="s">
        <v>79</v>
      </c>
      <c r="D4369" t="s">
        <v>108</v>
      </c>
      <c r="E4369" t="s">
        <v>16763</v>
      </c>
      <c r="F4369" t="s">
        <v>231</v>
      </c>
      <c r="G4369" t="s">
        <v>71</v>
      </c>
      <c r="H4369" t="s">
        <v>136</v>
      </c>
      <c r="I4369" t="s">
        <v>22</v>
      </c>
      <c r="J4369" t="s">
        <v>131</v>
      </c>
      <c r="K4369" t="s">
        <v>16764</v>
      </c>
      <c r="L4369" t="s">
        <v>16765</v>
      </c>
      <c r="M4369">
        <v>5.0622222219999999</v>
      </c>
      <c r="N4369">
        <v>0</v>
      </c>
      <c r="O4369">
        <v>0</v>
      </c>
      <c r="P4369">
        <v>0</v>
      </c>
      <c r="Q4369">
        <v>1</v>
      </c>
      <c r="R4369">
        <v>0</v>
      </c>
      <c r="S4369">
        <v>0</v>
      </c>
      <c r="T4369">
        <v>0</v>
      </c>
      <c r="U4369">
        <v>5.0622220000000002</v>
      </c>
    </row>
    <row r="4370" spans="1:21" x14ac:dyDescent="0.25">
      <c r="A4370" t="s">
        <v>16766</v>
      </c>
      <c r="B4370">
        <v>1</v>
      </c>
      <c r="C4370" t="s">
        <v>78</v>
      </c>
      <c r="D4370" t="s">
        <v>81</v>
      </c>
      <c r="E4370" t="s">
        <v>16767</v>
      </c>
      <c r="F4370" t="s">
        <v>231</v>
      </c>
      <c r="G4370" t="s">
        <v>71</v>
      </c>
      <c r="H4370" t="s">
        <v>136</v>
      </c>
      <c r="I4370" t="s">
        <v>22</v>
      </c>
      <c r="J4370" t="s">
        <v>131</v>
      </c>
      <c r="K4370" t="s">
        <v>16768</v>
      </c>
      <c r="L4370" t="s">
        <v>16769</v>
      </c>
      <c r="M4370">
        <v>2.5302777769999998</v>
      </c>
      <c r="N4370">
        <v>0</v>
      </c>
      <c r="O4370">
        <v>1</v>
      </c>
      <c r="P4370">
        <v>0</v>
      </c>
      <c r="Q4370">
        <v>0</v>
      </c>
      <c r="R4370">
        <v>0</v>
      </c>
      <c r="S4370">
        <v>2.530278</v>
      </c>
      <c r="T4370">
        <v>0</v>
      </c>
      <c r="U4370">
        <v>0</v>
      </c>
    </row>
    <row r="4371" spans="1:21" x14ac:dyDescent="0.25">
      <c r="A4371" t="s">
        <v>16770</v>
      </c>
      <c r="B4371">
        <v>1</v>
      </c>
      <c r="C4371" t="s">
        <v>78</v>
      </c>
      <c r="D4371" t="s">
        <v>83</v>
      </c>
      <c r="E4371" t="s">
        <v>16771</v>
      </c>
      <c r="F4371" t="s">
        <v>231</v>
      </c>
      <c r="G4371" t="s">
        <v>71</v>
      </c>
      <c r="H4371" t="s">
        <v>136</v>
      </c>
      <c r="I4371" t="s">
        <v>22</v>
      </c>
      <c r="J4371" t="s">
        <v>131</v>
      </c>
      <c r="K4371" t="s">
        <v>16772</v>
      </c>
      <c r="L4371" t="s">
        <v>16773</v>
      </c>
      <c r="M4371">
        <v>7.2258333329999997</v>
      </c>
      <c r="N4371">
        <v>0</v>
      </c>
      <c r="O4371">
        <v>2</v>
      </c>
      <c r="P4371">
        <v>0</v>
      </c>
      <c r="Q4371">
        <v>0</v>
      </c>
      <c r="R4371">
        <v>0</v>
      </c>
      <c r="S4371">
        <v>14.451667</v>
      </c>
      <c r="T4371">
        <v>0</v>
      </c>
      <c r="U4371">
        <v>0</v>
      </c>
    </row>
    <row r="4372" spans="1:21" x14ac:dyDescent="0.25">
      <c r="A4372" t="s">
        <v>16774</v>
      </c>
      <c r="B4372">
        <v>1</v>
      </c>
      <c r="C4372" t="s">
        <v>79</v>
      </c>
      <c r="D4372" t="s">
        <v>111</v>
      </c>
      <c r="E4372" t="s">
        <v>16775</v>
      </c>
      <c r="F4372" t="s">
        <v>1685</v>
      </c>
      <c r="G4372" t="s">
        <v>71</v>
      </c>
      <c r="H4372" t="s">
        <v>136</v>
      </c>
      <c r="I4372" t="s">
        <v>22</v>
      </c>
      <c r="J4372" t="s">
        <v>131</v>
      </c>
      <c r="K4372" t="s">
        <v>16776</v>
      </c>
      <c r="L4372" t="s">
        <v>16777</v>
      </c>
      <c r="M4372">
        <v>2.0049461110000002</v>
      </c>
      <c r="N4372">
        <v>0</v>
      </c>
      <c r="O4372">
        <v>157</v>
      </c>
      <c r="P4372">
        <v>0</v>
      </c>
      <c r="Q4372">
        <v>0</v>
      </c>
      <c r="R4372">
        <v>0</v>
      </c>
      <c r="S4372">
        <v>314.77653900000001</v>
      </c>
      <c r="T4372">
        <v>0</v>
      </c>
      <c r="U4372">
        <v>0</v>
      </c>
    </row>
    <row r="4373" spans="1:21" x14ac:dyDescent="0.25">
      <c r="A4373" t="s">
        <v>16778</v>
      </c>
      <c r="B4373">
        <v>1</v>
      </c>
      <c r="C4373" t="s">
        <v>79</v>
      </c>
      <c r="D4373" t="s">
        <v>108</v>
      </c>
      <c r="E4373" t="s">
        <v>16779</v>
      </c>
      <c r="F4373" t="s">
        <v>226</v>
      </c>
      <c r="G4373" t="s">
        <v>72</v>
      </c>
      <c r="H4373" t="s">
        <v>136</v>
      </c>
      <c r="I4373" t="s">
        <v>22</v>
      </c>
      <c r="J4373" t="s">
        <v>131</v>
      </c>
      <c r="K4373" t="s">
        <v>16780</v>
      </c>
      <c r="L4373" t="s">
        <v>16781</v>
      </c>
      <c r="M4373">
        <v>0.998611111</v>
      </c>
      <c r="N4373">
        <v>0</v>
      </c>
      <c r="O4373">
        <v>0</v>
      </c>
      <c r="P4373">
        <v>0</v>
      </c>
      <c r="Q4373">
        <v>50</v>
      </c>
      <c r="R4373">
        <v>0</v>
      </c>
      <c r="S4373">
        <v>0</v>
      </c>
      <c r="T4373">
        <v>0</v>
      </c>
      <c r="U4373">
        <v>49.930556000000003</v>
      </c>
    </row>
    <row r="4374" spans="1:21" x14ac:dyDescent="0.25">
      <c r="A4374" t="s">
        <v>16782</v>
      </c>
      <c r="B4374">
        <v>1</v>
      </c>
      <c r="C4374" t="s">
        <v>79</v>
      </c>
      <c r="D4374" t="s">
        <v>111</v>
      </c>
      <c r="E4374" t="s">
        <v>16783</v>
      </c>
      <c r="F4374" t="s">
        <v>780</v>
      </c>
      <c r="G4374" t="s">
        <v>71</v>
      </c>
      <c r="H4374" t="s">
        <v>136</v>
      </c>
      <c r="I4374" t="s">
        <v>22</v>
      </c>
      <c r="J4374" t="s">
        <v>131</v>
      </c>
      <c r="K4374" t="s">
        <v>16784</v>
      </c>
      <c r="L4374" t="s">
        <v>16785</v>
      </c>
      <c r="M4374">
        <v>1.2613888879999999</v>
      </c>
      <c r="N4374">
        <v>0</v>
      </c>
      <c r="O4374">
        <v>0</v>
      </c>
      <c r="P4374">
        <v>0</v>
      </c>
      <c r="Q4374">
        <v>6</v>
      </c>
      <c r="R4374">
        <v>0</v>
      </c>
      <c r="S4374">
        <v>0</v>
      </c>
      <c r="T4374">
        <v>0</v>
      </c>
      <c r="U4374">
        <v>7.568333</v>
      </c>
    </row>
    <row r="4375" spans="1:21" x14ac:dyDescent="0.25">
      <c r="A4375" t="s">
        <v>16786</v>
      </c>
      <c r="B4375">
        <v>1</v>
      </c>
      <c r="C4375" t="s">
        <v>79</v>
      </c>
      <c r="D4375" t="s">
        <v>111</v>
      </c>
      <c r="E4375" t="s">
        <v>16787</v>
      </c>
      <c r="F4375" t="s">
        <v>1569</v>
      </c>
      <c r="G4375" t="s">
        <v>71</v>
      </c>
      <c r="H4375" t="s">
        <v>136</v>
      </c>
      <c r="I4375" t="s">
        <v>22</v>
      </c>
      <c r="J4375" t="s">
        <v>131</v>
      </c>
      <c r="K4375" t="s">
        <v>16788</v>
      </c>
      <c r="L4375" t="s">
        <v>16789</v>
      </c>
      <c r="M4375">
        <v>2.5238888880000001</v>
      </c>
      <c r="N4375">
        <v>0</v>
      </c>
      <c r="O4375">
        <v>0</v>
      </c>
      <c r="P4375">
        <v>0</v>
      </c>
      <c r="Q4375">
        <v>48</v>
      </c>
      <c r="R4375">
        <v>0</v>
      </c>
      <c r="S4375">
        <v>0</v>
      </c>
      <c r="T4375">
        <v>0</v>
      </c>
      <c r="U4375">
        <v>121.14666699999999</v>
      </c>
    </row>
    <row r="4376" spans="1:21" x14ac:dyDescent="0.25">
      <c r="A4376" t="s">
        <v>16790</v>
      </c>
      <c r="B4376">
        <v>1</v>
      </c>
      <c r="C4376" t="s">
        <v>79</v>
      </c>
      <c r="D4376" t="s">
        <v>111</v>
      </c>
      <c r="E4376" t="s">
        <v>16787</v>
      </c>
      <c r="F4376" t="s">
        <v>313</v>
      </c>
      <c r="G4376" t="s">
        <v>71</v>
      </c>
      <c r="H4376" t="s">
        <v>136</v>
      </c>
      <c r="I4376" t="s">
        <v>22</v>
      </c>
      <c r="J4376" t="s">
        <v>131</v>
      </c>
      <c r="K4376" t="s">
        <v>16791</v>
      </c>
      <c r="L4376" t="s">
        <v>16792</v>
      </c>
      <c r="M4376">
        <v>1.001666666</v>
      </c>
      <c r="N4376">
        <v>0</v>
      </c>
      <c r="O4376">
        <v>0</v>
      </c>
      <c r="P4376">
        <v>0</v>
      </c>
      <c r="Q4376">
        <v>48</v>
      </c>
      <c r="R4376">
        <v>0</v>
      </c>
      <c r="S4376">
        <v>0</v>
      </c>
      <c r="T4376">
        <v>0</v>
      </c>
      <c r="U4376">
        <v>48.08</v>
      </c>
    </row>
    <row r="4377" spans="1:21" x14ac:dyDescent="0.25">
      <c r="A4377" t="s">
        <v>16793</v>
      </c>
      <c r="B4377">
        <v>1</v>
      </c>
      <c r="C4377" t="s">
        <v>79</v>
      </c>
      <c r="D4377" t="s">
        <v>121</v>
      </c>
      <c r="E4377" t="s">
        <v>16794</v>
      </c>
      <c r="F4377" t="s">
        <v>166</v>
      </c>
      <c r="G4377" t="s">
        <v>72</v>
      </c>
      <c r="H4377" t="s">
        <v>136</v>
      </c>
      <c r="I4377" t="s">
        <v>22</v>
      </c>
      <c r="J4377" t="s">
        <v>131</v>
      </c>
      <c r="K4377" t="s">
        <v>16795</v>
      </c>
      <c r="L4377" t="s">
        <v>16796</v>
      </c>
      <c r="M4377">
        <v>0.550219444</v>
      </c>
      <c r="N4377">
        <v>0</v>
      </c>
      <c r="O4377">
        <v>0</v>
      </c>
      <c r="P4377">
        <v>5</v>
      </c>
      <c r="Q4377">
        <v>361</v>
      </c>
      <c r="R4377">
        <v>0</v>
      </c>
      <c r="S4377">
        <v>0</v>
      </c>
      <c r="T4377">
        <v>2.7510970000000001</v>
      </c>
      <c r="U4377">
        <v>198.62921900000001</v>
      </c>
    </row>
    <row r="4378" spans="1:21" x14ac:dyDescent="0.25">
      <c r="A4378" t="s">
        <v>16797</v>
      </c>
      <c r="B4378">
        <v>1</v>
      </c>
      <c r="C4378" t="s">
        <v>79</v>
      </c>
      <c r="D4378" t="s">
        <v>114</v>
      </c>
      <c r="E4378" t="s">
        <v>16798</v>
      </c>
      <c r="F4378" t="s">
        <v>226</v>
      </c>
      <c r="G4378" t="s">
        <v>72</v>
      </c>
      <c r="H4378" t="s">
        <v>136</v>
      </c>
      <c r="I4378" t="s">
        <v>22</v>
      </c>
      <c r="J4378" t="s">
        <v>131</v>
      </c>
      <c r="K4378" t="s">
        <v>16799</v>
      </c>
      <c r="L4378" t="s">
        <v>16800</v>
      </c>
      <c r="M4378">
        <v>1.3077777770000001</v>
      </c>
      <c r="N4378">
        <v>0</v>
      </c>
      <c r="O4378">
        <v>0</v>
      </c>
      <c r="P4378">
        <v>1</v>
      </c>
      <c r="Q4378">
        <v>0</v>
      </c>
      <c r="R4378">
        <v>0</v>
      </c>
      <c r="S4378">
        <v>0</v>
      </c>
      <c r="T4378">
        <v>1.3077780000000001</v>
      </c>
      <c r="U4378">
        <v>0</v>
      </c>
    </row>
    <row r="4379" spans="1:21" x14ac:dyDescent="0.25">
      <c r="A4379" t="s">
        <v>16801</v>
      </c>
      <c r="B4379">
        <v>1</v>
      </c>
      <c r="C4379" t="s">
        <v>79</v>
      </c>
      <c r="D4379" t="s">
        <v>114</v>
      </c>
      <c r="E4379" t="s">
        <v>16802</v>
      </c>
      <c r="F4379" t="s">
        <v>166</v>
      </c>
      <c r="G4379" t="s">
        <v>72</v>
      </c>
      <c r="H4379" t="s">
        <v>136</v>
      </c>
      <c r="I4379" t="s">
        <v>22</v>
      </c>
      <c r="J4379" t="s">
        <v>131</v>
      </c>
      <c r="K4379" t="s">
        <v>16803</v>
      </c>
      <c r="L4379" t="s">
        <v>16804</v>
      </c>
      <c r="M4379">
        <v>0.34330166600000001</v>
      </c>
      <c r="N4379">
        <v>8</v>
      </c>
      <c r="O4379">
        <v>0</v>
      </c>
      <c r="P4379">
        <v>323</v>
      </c>
      <c r="Q4379">
        <v>1432</v>
      </c>
      <c r="R4379">
        <v>2.746413</v>
      </c>
      <c r="S4379">
        <v>0</v>
      </c>
      <c r="T4379">
        <v>110.886438</v>
      </c>
      <c r="U4379">
        <v>491.60798599999998</v>
      </c>
    </row>
    <row r="4380" spans="1:21" x14ac:dyDescent="0.25">
      <c r="A4380" t="s">
        <v>16805</v>
      </c>
      <c r="B4380">
        <v>1</v>
      </c>
      <c r="C4380" t="s">
        <v>79</v>
      </c>
      <c r="D4380" t="s">
        <v>114</v>
      </c>
      <c r="E4380" t="s">
        <v>16806</v>
      </c>
      <c r="F4380" t="s">
        <v>226</v>
      </c>
      <c r="G4380" t="s">
        <v>72</v>
      </c>
      <c r="H4380" t="s">
        <v>136</v>
      </c>
      <c r="I4380" t="s">
        <v>22</v>
      </c>
      <c r="J4380" t="s">
        <v>131</v>
      </c>
      <c r="K4380" t="s">
        <v>16807</v>
      </c>
      <c r="L4380" t="s">
        <v>16808</v>
      </c>
      <c r="M4380">
        <v>1.699166666</v>
      </c>
      <c r="N4380">
        <v>0</v>
      </c>
      <c r="O4380">
        <v>0</v>
      </c>
      <c r="P4380">
        <v>0</v>
      </c>
      <c r="Q4380">
        <v>65</v>
      </c>
      <c r="R4380">
        <v>0</v>
      </c>
      <c r="S4380">
        <v>0</v>
      </c>
      <c r="T4380">
        <v>0</v>
      </c>
      <c r="U4380">
        <v>110.44583299999999</v>
      </c>
    </row>
    <row r="4381" spans="1:21" x14ac:dyDescent="0.25">
      <c r="A4381" t="s">
        <v>16809</v>
      </c>
      <c r="B4381">
        <v>1</v>
      </c>
      <c r="C4381" t="s">
        <v>79</v>
      </c>
      <c r="D4381" t="s">
        <v>114</v>
      </c>
      <c r="E4381" t="s">
        <v>16806</v>
      </c>
      <c r="F4381" t="s">
        <v>226</v>
      </c>
      <c r="G4381" t="s">
        <v>72</v>
      </c>
      <c r="H4381" t="s">
        <v>136</v>
      </c>
      <c r="I4381" t="s">
        <v>22</v>
      </c>
      <c r="J4381" t="s">
        <v>131</v>
      </c>
      <c r="K4381" t="s">
        <v>16810</v>
      </c>
      <c r="L4381" t="s">
        <v>16811</v>
      </c>
      <c r="M4381">
        <v>1.3172222220000001</v>
      </c>
      <c r="N4381">
        <v>0</v>
      </c>
      <c r="O4381">
        <v>0</v>
      </c>
      <c r="P4381">
        <v>0</v>
      </c>
      <c r="Q4381">
        <v>65</v>
      </c>
      <c r="R4381">
        <v>0</v>
      </c>
      <c r="S4381">
        <v>0</v>
      </c>
      <c r="T4381">
        <v>0</v>
      </c>
      <c r="U4381">
        <v>85.619444000000001</v>
      </c>
    </row>
    <row r="4382" spans="1:21" x14ac:dyDescent="0.25">
      <c r="A4382" t="s">
        <v>16812</v>
      </c>
      <c r="B4382">
        <v>1</v>
      </c>
      <c r="C4382" t="s">
        <v>79</v>
      </c>
      <c r="D4382" t="s">
        <v>114</v>
      </c>
      <c r="E4382" t="s">
        <v>16813</v>
      </c>
      <c r="F4382" t="s">
        <v>166</v>
      </c>
      <c r="G4382" t="s">
        <v>72</v>
      </c>
      <c r="H4382" t="s">
        <v>136</v>
      </c>
      <c r="I4382" t="s">
        <v>22</v>
      </c>
      <c r="J4382" t="s">
        <v>131</v>
      </c>
      <c r="K4382" t="s">
        <v>16814</v>
      </c>
      <c r="L4382" t="s">
        <v>16815</v>
      </c>
      <c r="M4382">
        <v>0.75555555500000005</v>
      </c>
      <c r="N4382">
        <v>0</v>
      </c>
      <c r="O4382">
        <v>0</v>
      </c>
      <c r="P4382">
        <v>1</v>
      </c>
      <c r="Q4382">
        <v>0</v>
      </c>
      <c r="R4382">
        <v>0</v>
      </c>
      <c r="S4382">
        <v>0</v>
      </c>
      <c r="T4382">
        <v>0.75555600000000001</v>
      </c>
      <c r="U4382">
        <v>0</v>
      </c>
    </row>
    <row r="4383" spans="1:21" x14ac:dyDescent="0.25">
      <c r="A4383" t="s">
        <v>16816</v>
      </c>
      <c r="B4383">
        <v>1</v>
      </c>
      <c r="C4383" t="s">
        <v>79</v>
      </c>
      <c r="D4383" t="s">
        <v>114</v>
      </c>
      <c r="E4383" t="s">
        <v>16817</v>
      </c>
      <c r="F4383" t="s">
        <v>226</v>
      </c>
      <c r="G4383" t="s">
        <v>72</v>
      </c>
      <c r="H4383" t="s">
        <v>136</v>
      </c>
      <c r="I4383" t="s">
        <v>22</v>
      </c>
      <c r="J4383" t="s">
        <v>131</v>
      </c>
      <c r="K4383" t="s">
        <v>16818</v>
      </c>
      <c r="L4383" t="s">
        <v>16819</v>
      </c>
      <c r="M4383">
        <v>1.808611111</v>
      </c>
      <c r="N4383">
        <v>0</v>
      </c>
      <c r="O4383">
        <v>0</v>
      </c>
      <c r="P4383">
        <v>0</v>
      </c>
      <c r="Q4383">
        <v>99</v>
      </c>
      <c r="R4383">
        <v>0</v>
      </c>
      <c r="S4383">
        <v>0</v>
      </c>
      <c r="T4383">
        <v>0</v>
      </c>
      <c r="U4383">
        <v>179.05250000000001</v>
      </c>
    </row>
    <row r="4384" spans="1:21" x14ac:dyDescent="0.25">
      <c r="A4384" t="s">
        <v>16820</v>
      </c>
      <c r="B4384">
        <v>1</v>
      </c>
      <c r="C4384" t="s">
        <v>79</v>
      </c>
      <c r="D4384" t="s">
        <v>121</v>
      </c>
      <c r="E4384" t="s">
        <v>16821</v>
      </c>
      <c r="F4384" t="s">
        <v>892</v>
      </c>
      <c r="G4384" t="s">
        <v>71</v>
      </c>
      <c r="H4384" t="s">
        <v>136</v>
      </c>
      <c r="I4384" t="s">
        <v>22</v>
      </c>
      <c r="J4384" t="s">
        <v>131</v>
      </c>
      <c r="K4384" t="s">
        <v>16822</v>
      </c>
      <c r="L4384" t="s">
        <v>16823</v>
      </c>
      <c r="M4384">
        <v>0.77472222199999996</v>
      </c>
      <c r="N4384">
        <v>0</v>
      </c>
      <c r="O4384">
        <v>0</v>
      </c>
      <c r="P4384">
        <v>0</v>
      </c>
      <c r="Q4384">
        <v>5</v>
      </c>
      <c r="R4384">
        <v>0</v>
      </c>
      <c r="S4384">
        <v>0</v>
      </c>
      <c r="T4384">
        <v>0</v>
      </c>
      <c r="U4384">
        <v>3.8736109999999999</v>
      </c>
    </row>
    <row r="4385" spans="1:21" x14ac:dyDescent="0.25">
      <c r="A4385" t="s">
        <v>16824</v>
      </c>
      <c r="B4385">
        <v>1</v>
      </c>
      <c r="C4385" t="s">
        <v>79</v>
      </c>
      <c r="D4385" t="s">
        <v>108</v>
      </c>
      <c r="E4385" t="s">
        <v>3881</v>
      </c>
      <c r="F4385" t="s">
        <v>166</v>
      </c>
      <c r="G4385" t="s">
        <v>72</v>
      </c>
      <c r="H4385" t="s">
        <v>136</v>
      </c>
      <c r="I4385" t="s">
        <v>22</v>
      </c>
      <c r="J4385" t="s">
        <v>131</v>
      </c>
      <c r="K4385" t="s">
        <v>16825</v>
      </c>
      <c r="L4385" t="s">
        <v>16826</v>
      </c>
      <c r="M4385">
        <v>0.66444444400000002</v>
      </c>
      <c r="N4385">
        <v>1</v>
      </c>
      <c r="O4385">
        <v>0</v>
      </c>
      <c r="P4385">
        <v>60</v>
      </c>
      <c r="Q4385">
        <v>1211</v>
      </c>
      <c r="R4385">
        <v>0.66444400000000003</v>
      </c>
      <c r="S4385">
        <v>0</v>
      </c>
      <c r="T4385">
        <v>39.866667</v>
      </c>
      <c r="U4385">
        <v>804.64222199999995</v>
      </c>
    </row>
    <row r="4386" spans="1:21" x14ac:dyDescent="0.25">
      <c r="A4386" t="s">
        <v>16827</v>
      </c>
      <c r="B4386">
        <v>1</v>
      </c>
      <c r="C4386" t="s">
        <v>79</v>
      </c>
      <c r="D4386" t="s">
        <v>114</v>
      </c>
      <c r="E4386" t="s">
        <v>16828</v>
      </c>
      <c r="F4386" t="s">
        <v>166</v>
      </c>
      <c r="G4386" t="s">
        <v>72</v>
      </c>
      <c r="H4386" t="s">
        <v>136</v>
      </c>
      <c r="I4386" t="s">
        <v>22</v>
      </c>
      <c r="J4386" t="s">
        <v>131</v>
      </c>
      <c r="K4386" t="s">
        <v>16829</v>
      </c>
      <c r="L4386" t="s">
        <v>16830</v>
      </c>
      <c r="M4386">
        <v>0.214137777</v>
      </c>
      <c r="N4386">
        <v>3</v>
      </c>
      <c r="O4386">
        <v>33</v>
      </c>
      <c r="P4386">
        <v>54</v>
      </c>
      <c r="Q4386">
        <v>913</v>
      </c>
      <c r="R4386">
        <v>0.64241300000000001</v>
      </c>
      <c r="S4386">
        <v>7.0665469999999999</v>
      </c>
      <c r="T4386">
        <v>11.56344</v>
      </c>
      <c r="U4386">
        <v>195.50779</v>
      </c>
    </row>
    <row r="4387" spans="1:21" x14ac:dyDescent="0.25">
      <c r="A4387" t="s">
        <v>16831</v>
      </c>
      <c r="B4387">
        <v>1</v>
      </c>
      <c r="C4387" t="s">
        <v>79</v>
      </c>
      <c r="D4387" t="s">
        <v>114</v>
      </c>
      <c r="E4387" t="s">
        <v>16832</v>
      </c>
      <c r="F4387" t="s">
        <v>226</v>
      </c>
      <c r="G4387" t="s">
        <v>72</v>
      </c>
      <c r="H4387" t="s">
        <v>136</v>
      </c>
      <c r="I4387" t="s">
        <v>22</v>
      </c>
      <c r="J4387" t="s">
        <v>131</v>
      </c>
      <c r="K4387" t="s">
        <v>16833</v>
      </c>
      <c r="L4387" t="s">
        <v>16834</v>
      </c>
      <c r="M4387">
        <v>3.9102777770000001</v>
      </c>
      <c r="N4387">
        <v>0</v>
      </c>
      <c r="O4387">
        <v>0</v>
      </c>
      <c r="P4387">
        <v>0</v>
      </c>
      <c r="Q4387">
        <v>123</v>
      </c>
      <c r="R4387">
        <v>0</v>
      </c>
      <c r="S4387">
        <v>0</v>
      </c>
      <c r="T4387">
        <v>0</v>
      </c>
      <c r="U4387">
        <v>480.96416699999997</v>
      </c>
    </row>
    <row r="4388" spans="1:21" x14ac:dyDescent="0.25">
      <c r="A4388" t="s">
        <v>16835</v>
      </c>
      <c r="B4388">
        <v>1</v>
      </c>
      <c r="C4388" t="s">
        <v>79</v>
      </c>
      <c r="D4388" t="s">
        <v>108</v>
      </c>
      <c r="E4388" t="s">
        <v>16836</v>
      </c>
      <c r="F4388" t="s">
        <v>313</v>
      </c>
      <c r="G4388" t="s">
        <v>71</v>
      </c>
      <c r="H4388" t="s">
        <v>136</v>
      </c>
      <c r="I4388" t="s">
        <v>22</v>
      </c>
      <c r="J4388" t="s">
        <v>131</v>
      </c>
      <c r="K4388" t="s">
        <v>16837</v>
      </c>
      <c r="L4388" t="s">
        <v>16838</v>
      </c>
      <c r="M4388">
        <v>1.9508333330000001</v>
      </c>
      <c r="N4388">
        <v>0</v>
      </c>
      <c r="O4388">
        <v>0</v>
      </c>
      <c r="P4388">
        <v>0</v>
      </c>
      <c r="Q4388">
        <v>133</v>
      </c>
      <c r="R4388">
        <v>0</v>
      </c>
      <c r="S4388">
        <v>0</v>
      </c>
      <c r="T4388">
        <v>0</v>
      </c>
      <c r="U4388">
        <v>259.46083299999998</v>
      </c>
    </row>
    <row r="4389" spans="1:21" x14ac:dyDescent="0.25">
      <c r="A4389" t="s">
        <v>16839</v>
      </c>
      <c r="B4389">
        <v>1</v>
      </c>
      <c r="C4389" t="s">
        <v>78</v>
      </c>
      <c r="D4389" t="s">
        <v>86</v>
      </c>
      <c r="E4389" t="s">
        <v>16840</v>
      </c>
      <c r="F4389" t="s">
        <v>231</v>
      </c>
      <c r="G4389" t="s">
        <v>71</v>
      </c>
      <c r="H4389" t="s">
        <v>136</v>
      </c>
      <c r="I4389" t="s">
        <v>22</v>
      </c>
      <c r="J4389" t="s">
        <v>131</v>
      </c>
      <c r="K4389" t="s">
        <v>16841</v>
      </c>
      <c r="L4389" t="s">
        <v>16842</v>
      </c>
      <c r="M4389">
        <v>0.883611111</v>
      </c>
      <c r="N4389">
        <v>0</v>
      </c>
      <c r="O4389">
        <v>3</v>
      </c>
      <c r="P4389">
        <v>0</v>
      </c>
      <c r="Q4389">
        <v>0</v>
      </c>
      <c r="R4389">
        <v>0</v>
      </c>
      <c r="S4389">
        <v>2.650833</v>
      </c>
      <c r="T4389">
        <v>0</v>
      </c>
      <c r="U4389">
        <v>0</v>
      </c>
    </row>
    <row r="4390" spans="1:21" x14ac:dyDescent="0.25">
      <c r="A4390" t="s">
        <v>16843</v>
      </c>
      <c r="B4390">
        <v>1</v>
      </c>
      <c r="C4390" t="s">
        <v>79</v>
      </c>
      <c r="D4390" t="s">
        <v>108</v>
      </c>
      <c r="E4390" t="s">
        <v>16844</v>
      </c>
      <c r="F4390" t="s">
        <v>313</v>
      </c>
      <c r="G4390" t="s">
        <v>71</v>
      </c>
      <c r="H4390" t="s">
        <v>136</v>
      </c>
      <c r="I4390" t="s">
        <v>22</v>
      </c>
      <c r="J4390" t="s">
        <v>131</v>
      </c>
      <c r="K4390" t="s">
        <v>16845</v>
      </c>
      <c r="L4390" t="s">
        <v>16846</v>
      </c>
      <c r="M4390">
        <v>0.69361111099999995</v>
      </c>
      <c r="N4390">
        <v>0</v>
      </c>
      <c r="O4390">
        <v>0</v>
      </c>
      <c r="P4390">
        <v>0</v>
      </c>
      <c r="Q4390">
        <v>6</v>
      </c>
      <c r="R4390">
        <v>0</v>
      </c>
      <c r="S4390">
        <v>0</v>
      </c>
      <c r="T4390">
        <v>0</v>
      </c>
      <c r="U4390">
        <v>4.1616669999999996</v>
      </c>
    </row>
    <row r="4391" spans="1:21" x14ac:dyDescent="0.25">
      <c r="A4391" t="s">
        <v>16847</v>
      </c>
      <c r="B4391">
        <v>1</v>
      </c>
      <c r="C4391" t="s">
        <v>79</v>
      </c>
      <c r="D4391" t="s">
        <v>108</v>
      </c>
      <c r="E4391" t="s">
        <v>16848</v>
      </c>
      <c r="F4391" t="s">
        <v>166</v>
      </c>
      <c r="G4391" t="s">
        <v>72</v>
      </c>
      <c r="H4391" t="s">
        <v>136</v>
      </c>
      <c r="I4391" t="s">
        <v>22</v>
      </c>
      <c r="J4391" t="s">
        <v>131</v>
      </c>
      <c r="K4391" t="s">
        <v>16849</v>
      </c>
      <c r="L4391" t="s">
        <v>16850</v>
      </c>
      <c r="M4391">
        <v>1.275162777</v>
      </c>
      <c r="N4391">
        <v>0</v>
      </c>
      <c r="O4391">
        <v>0</v>
      </c>
      <c r="P4391">
        <v>9</v>
      </c>
      <c r="Q4391">
        <v>365</v>
      </c>
      <c r="R4391">
        <v>0</v>
      </c>
      <c r="S4391">
        <v>0</v>
      </c>
      <c r="T4391">
        <v>11.476464999999999</v>
      </c>
      <c r="U4391">
        <v>465.434414</v>
      </c>
    </row>
    <row r="4392" spans="1:21" x14ac:dyDescent="0.25">
      <c r="A4392" t="s">
        <v>16851</v>
      </c>
      <c r="B4392">
        <v>1</v>
      </c>
      <c r="C4392" t="s">
        <v>79</v>
      </c>
      <c r="D4392" t="s">
        <v>108</v>
      </c>
      <c r="E4392" t="s">
        <v>16852</v>
      </c>
      <c r="F4392" t="s">
        <v>226</v>
      </c>
      <c r="G4392" t="s">
        <v>72</v>
      </c>
      <c r="H4392" t="s">
        <v>136</v>
      </c>
      <c r="I4392" t="s">
        <v>22</v>
      </c>
      <c r="J4392" t="s">
        <v>131</v>
      </c>
      <c r="K4392" t="s">
        <v>16853</v>
      </c>
      <c r="L4392" t="s">
        <v>16854</v>
      </c>
      <c r="M4392">
        <v>3.8849999999999998</v>
      </c>
      <c r="N4392">
        <v>0</v>
      </c>
      <c r="O4392">
        <v>0</v>
      </c>
      <c r="P4392">
        <v>0</v>
      </c>
      <c r="Q4392">
        <v>18</v>
      </c>
      <c r="R4392">
        <v>0</v>
      </c>
      <c r="S4392">
        <v>0</v>
      </c>
      <c r="T4392">
        <v>0</v>
      </c>
      <c r="U4392">
        <v>69.930000000000007</v>
      </c>
    </row>
    <row r="4393" spans="1:21" x14ac:dyDescent="0.25">
      <c r="A4393" t="s">
        <v>16855</v>
      </c>
      <c r="B4393">
        <v>1</v>
      </c>
      <c r="C4393" t="s">
        <v>79</v>
      </c>
      <c r="D4393" t="s">
        <v>115</v>
      </c>
      <c r="E4393" t="s">
        <v>16856</v>
      </c>
      <c r="F4393" t="s">
        <v>166</v>
      </c>
      <c r="G4393" t="s">
        <v>72</v>
      </c>
      <c r="H4393" t="s">
        <v>136</v>
      </c>
      <c r="I4393" t="s">
        <v>22</v>
      </c>
      <c r="J4393" t="s">
        <v>131</v>
      </c>
      <c r="K4393" t="s">
        <v>16857</v>
      </c>
      <c r="L4393" t="s">
        <v>16858</v>
      </c>
      <c r="M4393">
        <v>0.58098138799999999</v>
      </c>
      <c r="N4393">
        <v>0</v>
      </c>
      <c r="O4393">
        <v>665</v>
      </c>
      <c r="P4393">
        <v>39</v>
      </c>
      <c r="Q4393">
        <v>2759</v>
      </c>
      <c r="R4393">
        <v>0</v>
      </c>
      <c r="S4393">
        <v>386.35262299999999</v>
      </c>
      <c r="T4393">
        <v>22.658273999999999</v>
      </c>
      <c r="U4393">
        <v>1602.927649</v>
      </c>
    </row>
    <row r="4394" spans="1:21" x14ac:dyDescent="0.25">
      <c r="A4394" t="s">
        <v>16859</v>
      </c>
      <c r="B4394">
        <v>1</v>
      </c>
      <c r="C4394" t="s">
        <v>78</v>
      </c>
      <c r="D4394" t="s">
        <v>86</v>
      </c>
      <c r="E4394" t="s">
        <v>16840</v>
      </c>
      <c r="F4394" t="s">
        <v>231</v>
      </c>
      <c r="G4394" t="s">
        <v>71</v>
      </c>
      <c r="H4394" t="s">
        <v>136</v>
      </c>
      <c r="I4394" t="s">
        <v>22</v>
      </c>
      <c r="J4394" t="s">
        <v>131</v>
      </c>
      <c r="K4394" t="s">
        <v>16860</v>
      </c>
      <c r="L4394" t="s">
        <v>16861</v>
      </c>
      <c r="M4394">
        <v>1.6569444440000001</v>
      </c>
      <c r="N4394">
        <v>0</v>
      </c>
      <c r="O4394">
        <v>3</v>
      </c>
      <c r="P4394">
        <v>0</v>
      </c>
      <c r="Q4394">
        <v>0</v>
      </c>
      <c r="R4394">
        <v>0</v>
      </c>
      <c r="S4394">
        <v>4.9708329999999998</v>
      </c>
      <c r="T4394">
        <v>0</v>
      </c>
      <c r="U4394">
        <v>0</v>
      </c>
    </row>
    <row r="4395" spans="1:21" x14ac:dyDescent="0.25">
      <c r="A4395" t="s">
        <v>16862</v>
      </c>
      <c r="B4395">
        <v>1</v>
      </c>
      <c r="C4395" t="s">
        <v>79</v>
      </c>
      <c r="D4395" t="s">
        <v>124</v>
      </c>
      <c r="E4395" t="s">
        <v>16863</v>
      </c>
      <c r="F4395" t="s">
        <v>247</v>
      </c>
      <c r="G4395" t="s">
        <v>71</v>
      </c>
      <c r="H4395" t="s">
        <v>136</v>
      </c>
      <c r="I4395" t="s">
        <v>22</v>
      </c>
      <c r="J4395" t="s">
        <v>221</v>
      </c>
      <c r="K4395" t="s">
        <v>16864</v>
      </c>
      <c r="L4395" t="s">
        <v>16865</v>
      </c>
      <c r="M4395">
        <v>8.0416666659999994</v>
      </c>
      <c r="N4395">
        <v>1</v>
      </c>
      <c r="O4395">
        <v>260</v>
      </c>
      <c r="P4395">
        <v>0</v>
      </c>
      <c r="Q4395">
        <v>0</v>
      </c>
      <c r="R4395">
        <v>8.0416670000000003</v>
      </c>
      <c r="S4395">
        <v>2090.833333</v>
      </c>
      <c r="T4395">
        <v>0</v>
      </c>
      <c r="U4395">
        <v>0</v>
      </c>
    </row>
    <row r="4396" spans="1:21" x14ac:dyDescent="0.25">
      <c r="A4396" t="s">
        <v>16866</v>
      </c>
      <c r="B4396">
        <v>1</v>
      </c>
      <c r="C4396" t="s">
        <v>79</v>
      </c>
      <c r="D4396" t="s">
        <v>119</v>
      </c>
      <c r="E4396" t="s">
        <v>16867</v>
      </c>
      <c r="F4396" t="s">
        <v>892</v>
      </c>
      <c r="G4396" t="s">
        <v>71</v>
      </c>
      <c r="H4396" t="s">
        <v>136</v>
      </c>
      <c r="I4396" t="s">
        <v>22</v>
      </c>
      <c r="J4396" t="s">
        <v>131</v>
      </c>
      <c r="K4396" t="s">
        <v>16868</v>
      </c>
      <c r="L4396" t="s">
        <v>16869</v>
      </c>
      <c r="M4396">
        <v>0.87680361100000004</v>
      </c>
      <c r="N4396">
        <v>0</v>
      </c>
      <c r="O4396">
        <v>351</v>
      </c>
      <c r="P4396">
        <v>0</v>
      </c>
      <c r="Q4396">
        <v>158</v>
      </c>
      <c r="R4396">
        <v>0</v>
      </c>
      <c r="S4396">
        <v>307.75806699999998</v>
      </c>
      <c r="T4396">
        <v>0</v>
      </c>
      <c r="U4396">
        <v>138.53497100000001</v>
      </c>
    </row>
    <row r="4397" spans="1:21" x14ac:dyDescent="0.25">
      <c r="A4397" t="s">
        <v>16870</v>
      </c>
      <c r="B4397">
        <v>1</v>
      </c>
      <c r="C4397" t="s">
        <v>78</v>
      </c>
      <c r="D4397" t="s">
        <v>80</v>
      </c>
      <c r="E4397" t="s">
        <v>16871</v>
      </c>
      <c r="F4397" t="s">
        <v>847</v>
      </c>
      <c r="G4397" t="s">
        <v>71</v>
      </c>
      <c r="H4397" t="s">
        <v>136</v>
      </c>
      <c r="I4397" t="s">
        <v>22</v>
      </c>
      <c r="J4397" t="s">
        <v>131</v>
      </c>
      <c r="K4397" t="s">
        <v>16872</v>
      </c>
      <c r="L4397" t="s">
        <v>16873</v>
      </c>
      <c r="M4397">
        <v>6.5438888879999997</v>
      </c>
      <c r="N4397">
        <v>0</v>
      </c>
      <c r="O4397">
        <v>5</v>
      </c>
      <c r="P4397">
        <v>0</v>
      </c>
      <c r="Q4397">
        <v>0</v>
      </c>
      <c r="R4397">
        <v>0</v>
      </c>
      <c r="S4397">
        <v>32.719444000000003</v>
      </c>
      <c r="T4397">
        <v>0</v>
      </c>
      <c r="U4397">
        <v>0</v>
      </c>
    </row>
    <row r="4398" spans="1:21" x14ac:dyDescent="0.25">
      <c r="A4398" t="s">
        <v>16874</v>
      </c>
      <c r="B4398">
        <v>1</v>
      </c>
      <c r="C4398" t="s">
        <v>79</v>
      </c>
      <c r="D4398" t="s">
        <v>111</v>
      </c>
      <c r="E4398" t="s">
        <v>16875</v>
      </c>
      <c r="F4398" t="s">
        <v>313</v>
      </c>
      <c r="G4398" t="s">
        <v>71</v>
      </c>
      <c r="H4398" t="s">
        <v>136</v>
      </c>
      <c r="I4398" t="s">
        <v>22</v>
      </c>
      <c r="J4398" t="s">
        <v>131</v>
      </c>
      <c r="K4398" t="s">
        <v>16876</v>
      </c>
      <c r="L4398" t="s">
        <v>16877</v>
      </c>
      <c r="M4398">
        <v>0.48805555499999997</v>
      </c>
      <c r="N4398">
        <v>0</v>
      </c>
      <c r="O4398">
        <v>36</v>
      </c>
      <c r="P4398">
        <v>0</v>
      </c>
      <c r="Q4398">
        <v>0</v>
      </c>
      <c r="R4398">
        <v>0</v>
      </c>
      <c r="S4398">
        <v>17.57</v>
      </c>
      <c r="T4398">
        <v>0</v>
      </c>
      <c r="U4398">
        <v>0</v>
      </c>
    </row>
    <row r="4399" spans="1:21" x14ac:dyDescent="0.25">
      <c r="A4399" t="s">
        <v>16878</v>
      </c>
      <c r="B4399">
        <v>1</v>
      </c>
      <c r="C4399" t="s">
        <v>78</v>
      </c>
      <c r="D4399" t="s">
        <v>88</v>
      </c>
      <c r="E4399" t="s">
        <v>16879</v>
      </c>
      <c r="F4399" t="s">
        <v>847</v>
      </c>
      <c r="G4399" t="s">
        <v>71</v>
      </c>
      <c r="H4399" t="s">
        <v>136</v>
      </c>
      <c r="I4399" t="s">
        <v>22</v>
      </c>
      <c r="J4399" t="s">
        <v>131</v>
      </c>
      <c r="K4399" t="s">
        <v>16880</v>
      </c>
      <c r="L4399" t="s">
        <v>16881</v>
      </c>
      <c r="M4399">
        <v>3.6122222220000002</v>
      </c>
      <c r="N4399">
        <v>0</v>
      </c>
      <c r="O4399">
        <v>4</v>
      </c>
      <c r="P4399">
        <v>0</v>
      </c>
      <c r="Q4399">
        <v>0</v>
      </c>
      <c r="R4399">
        <v>0</v>
      </c>
      <c r="S4399">
        <v>14.448888999999999</v>
      </c>
      <c r="T4399">
        <v>0</v>
      </c>
      <c r="U4399">
        <v>0</v>
      </c>
    </row>
    <row r="4400" spans="1:21" x14ac:dyDescent="0.25">
      <c r="A4400" t="s">
        <v>16882</v>
      </c>
      <c r="B4400">
        <v>1</v>
      </c>
      <c r="C4400" t="s">
        <v>79</v>
      </c>
      <c r="D4400" t="s">
        <v>116</v>
      </c>
      <c r="E4400" t="s">
        <v>15756</v>
      </c>
      <c r="F4400" t="s">
        <v>166</v>
      </c>
      <c r="G4400" t="s">
        <v>72</v>
      </c>
      <c r="H4400" t="s">
        <v>136</v>
      </c>
      <c r="I4400" t="s">
        <v>22</v>
      </c>
      <c r="J4400" t="s">
        <v>131</v>
      </c>
      <c r="K4400" t="s">
        <v>16883</v>
      </c>
      <c r="L4400" t="s">
        <v>16884</v>
      </c>
      <c r="M4400">
        <v>0.22800999999999999</v>
      </c>
      <c r="N4400">
        <v>1</v>
      </c>
      <c r="O4400">
        <v>935</v>
      </c>
      <c r="P4400">
        <v>118</v>
      </c>
      <c r="Q4400">
        <v>1894</v>
      </c>
      <c r="R4400">
        <v>0.22800999999999999</v>
      </c>
      <c r="S4400">
        <v>213.18934999999999</v>
      </c>
      <c r="T4400">
        <v>26.905180000000001</v>
      </c>
      <c r="U4400">
        <v>431.85093999999998</v>
      </c>
    </row>
    <row r="4401" spans="1:21" x14ac:dyDescent="0.25">
      <c r="A4401" t="s">
        <v>16885</v>
      </c>
      <c r="B4401">
        <v>1</v>
      </c>
      <c r="C4401" t="s">
        <v>78</v>
      </c>
      <c r="D4401" t="s">
        <v>91</v>
      </c>
      <c r="E4401" t="s">
        <v>16113</v>
      </c>
      <c r="F4401" t="s">
        <v>166</v>
      </c>
      <c r="G4401" t="s">
        <v>72</v>
      </c>
      <c r="H4401" t="s">
        <v>136</v>
      </c>
      <c r="I4401" t="s">
        <v>22</v>
      </c>
      <c r="J4401" t="s">
        <v>131</v>
      </c>
      <c r="K4401" t="s">
        <v>16886</v>
      </c>
      <c r="L4401" t="s">
        <v>16887</v>
      </c>
      <c r="M4401">
        <v>2.3144444439999998</v>
      </c>
      <c r="N4401">
        <v>2</v>
      </c>
      <c r="O4401">
        <v>596</v>
      </c>
      <c r="P4401">
        <v>5</v>
      </c>
      <c r="Q4401">
        <v>27</v>
      </c>
      <c r="R4401">
        <v>4.628889</v>
      </c>
      <c r="S4401">
        <v>1379.408889</v>
      </c>
      <c r="T4401">
        <v>11.572222</v>
      </c>
      <c r="U4401">
        <v>62.49</v>
      </c>
    </row>
    <row r="4402" spans="1:21" x14ac:dyDescent="0.25">
      <c r="A4402" t="s">
        <v>16888</v>
      </c>
      <c r="B4402">
        <v>1</v>
      </c>
      <c r="C4402" t="s">
        <v>79</v>
      </c>
      <c r="D4402" t="s">
        <v>119</v>
      </c>
      <c r="E4402" t="s">
        <v>16889</v>
      </c>
      <c r="F4402" t="s">
        <v>313</v>
      </c>
      <c r="G4402" t="s">
        <v>71</v>
      </c>
      <c r="H4402" t="s">
        <v>136</v>
      </c>
      <c r="I4402" t="s">
        <v>22</v>
      </c>
      <c r="J4402" t="s">
        <v>131</v>
      </c>
      <c r="K4402" t="s">
        <v>16890</v>
      </c>
      <c r="L4402" t="s">
        <v>16891</v>
      </c>
      <c r="M4402">
        <v>2.008611111</v>
      </c>
      <c r="N4402">
        <v>0</v>
      </c>
      <c r="O4402">
        <v>412</v>
      </c>
      <c r="P4402">
        <v>0</v>
      </c>
      <c r="Q4402">
        <v>170</v>
      </c>
      <c r="R4402">
        <v>0</v>
      </c>
      <c r="S4402">
        <v>827.54777799999999</v>
      </c>
      <c r="T4402">
        <v>0</v>
      </c>
      <c r="U4402">
        <v>341.46388899999999</v>
      </c>
    </row>
    <row r="4403" spans="1:21" x14ac:dyDescent="0.25">
      <c r="A4403" t="s">
        <v>16892</v>
      </c>
      <c r="B4403">
        <v>1</v>
      </c>
      <c r="C4403" t="s">
        <v>79</v>
      </c>
      <c r="D4403" t="s">
        <v>109</v>
      </c>
      <c r="E4403" t="s">
        <v>16893</v>
      </c>
      <c r="F4403" t="s">
        <v>416</v>
      </c>
      <c r="G4403" t="s">
        <v>71</v>
      </c>
      <c r="H4403" t="s">
        <v>136</v>
      </c>
      <c r="I4403" t="s">
        <v>22</v>
      </c>
      <c r="J4403" t="s">
        <v>131</v>
      </c>
      <c r="K4403" t="s">
        <v>16894</v>
      </c>
      <c r="L4403" t="s">
        <v>16895</v>
      </c>
      <c r="M4403">
        <v>2.5411111110000002</v>
      </c>
      <c r="N4403">
        <v>0</v>
      </c>
      <c r="O4403">
        <v>0</v>
      </c>
      <c r="P4403">
        <v>0</v>
      </c>
      <c r="Q4403">
        <v>2</v>
      </c>
      <c r="R4403">
        <v>0</v>
      </c>
      <c r="S4403">
        <v>0</v>
      </c>
      <c r="T4403">
        <v>0</v>
      </c>
      <c r="U4403">
        <v>5.0822219999999998</v>
      </c>
    </row>
    <row r="4404" spans="1:21" x14ac:dyDescent="0.25">
      <c r="A4404" t="s">
        <v>16896</v>
      </c>
      <c r="B4404">
        <v>1</v>
      </c>
      <c r="C4404" t="s">
        <v>78</v>
      </c>
      <c r="D4404" t="s">
        <v>103</v>
      </c>
      <c r="E4404" t="s">
        <v>16897</v>
      </c>
      <c r="F4404" t="s">
        <v>231</v>
      </c>
      <c r="G4404" t="s">
        <v>71</v>
      </c>
      <c r="H4404" t="s">
        <v>136</v>
      </c>
      <c r="I4404" t="s">
        <v>22</v>
      </c>
      <c r="J4404" t="s">
        <v>131</v>
      </c>
      <c r="K4404" t="s">
        <v>16898</v>
      </c>
      <c r="L4404" t="s">
        <v>16899</v>
      </c>
      <c r="M4404">
        <v>0.67277777699999997</v>
      </c>
      <c r="N4404">
        <v>0</v>
      </c>
      <c r="O4404">
        <v>0</v>
      </c>
      <c r="P4404">
        <v>0</v>
      </c>
      <c r="Q4404">
        <v>1</v>
      </c>
      <c r="R4404">
        <v>0</v>
      </c>
      <c r="S4404">
        <v>0</v>
      </c>
      <c r="T4404">
        <v>0</v>
      </c>
      <c r="U4404">
        <v>0.67277799999999999</v>
      </c>
    </row>
    <row r="4405" spans="1:21" x14ac:dyDescent="0.25">
      <c r="A4405" t="s">
        <v>16900</v>
      </c>
      <c r="B4405">
        <v>1</v>
      </c>
      <c r="C4405" t="s">
        <v>78</v>
      </c>
      <c r="D4405" t="s">
        <v>98</v>
      </c>
      <c r="E4405" t="s">
        <v>16901</v>
      </c>
      <c r="F4405" t="s">
        <v>921</v>
      </c>
      <c r="G4405" t="s">
        <v>71</v>
      </c>
      <c r="H4405" t="s">
        <v>136</v>
      </c>
      <c r="I4405" t="s">
        <v>22</v>
      </c>
      <c r="J4405" t="s">
        <v>131</v>
      </c>
      <c r="K4405" t="s">
        <v>16902</v>
      </c>
      <c r="L4405" t="s">
        <v>16903</v>
      </c>
      <c r="M4405">
        <v>1.035555555</v>
      </c>
      <c r="N4405">
        <v>0</v>
      </c>
      <c r="O4405">
        <v>5</v>
      </c>
      <c r="P4405">
        <v>0</v>
      </c>
      <c r="Q4405">
        <v>0</v>
      </c>
      <c r="R4405">
        <v>0</v>
      </c>
      <c r="S4405">
        <v>5.177778</v>
      </c>
      <c r="T4405">
        <v>0</v>
      </c>
      <c r="U4405">
        <v>0</v>
      </c>
    </row>
    <row r="4406" spans="1:21" x14ac:dyDescent="0.25">
      <c r="A4406" t="s">
        <v>16904</v>
      </c>
      <c r="B4406">
        <v>1</v>
      </c>
      <c r="C4406" t="s">
        <v>78</v>
      </c>
      <c r="D4406" t="s">
        <v>84</v>
      </c>
      <c r="E4406" t="s">
        <v>16905</v>
      </c>
      <c r="F4406" t="s">
        <v>231</v>
      </c>
      <c r="G4406" t="s">
        <v>71</v>
      </c>
      <c r="H4406" t="s">
        <v>136</v>
      </c>
      <c r="I4406" t="s">
        <v>22</v>
      </c>
      <c r="J4406" t="s">
        <v>131</v>
      </c>
      <c r="K4406" t="s">
        <v>16906</v>
      </c>
      <c r="L4406" t="s">
        <v>16907</v>
      </c>
      <c r="M4406">
        <v>0.73305555499999997</v>
      </c>
      <c r="N4406">
        <v>0</v>
      </c>
      <c r="O4406">
        <v>1</v>
      </c>
      <c r="P4406">
        <v>0</v>
      </c>
      <c r="Q4406">
        <v>0</v>
      </c>
      <c r="R4406">
        <v>0</v>
      </c>
      <c r="S4406">
        <v>0.73305600000000004</v>
      </c>
      <c r="T4406">
        <v>0</v>
      </c>
      <c r="U4406">
        <v>0</v>
      </c>
    </row>
    <row r="4407" spans="1:21" x14ac:dyDescent="0.25">
      <c r="A4407" t="s">
        <v>16908</v>
      </c>
      <c r="B4407">
        <v>1</v>
      </c>
      <c r="C4407" t="s">
        <v>78</v>
      </c>
      <c r="D4407" t="s">
        <v>104</v>
      </c>
      <c r="E4407" t="s">
        <v>16909</v>
      </c>
      <c r="F4407" t="s">
        <v>226</v>
      </c>
      <c r="G4407" t="s">
        <v>72</v>
      </c>
      <c r="H4407" t="s">
        <v>136</v>
      </c>
      <c r="I4407" t="s">
        <v>22</v>
      </c>
      <c r="J4407" t="s">
        <v>131</v>
      </c>
      <c r="K4407" t="s">
        <v>16910</v>
      </c>
      <c r="L4407" t="s">
        <v>16911</v>
      </c>
      <c r="M4407">
        <v>1.1802777769999999</v>
      </c>
      <c r="N4407">
        <v>0</v>
      </c>
      <c r="O4407">
        <v>0</v>
      </c>
      <c r="P4407">
        <v>0</v>
      </c>
      <c r="Q4407">
        <v>93</v>
      </c>
      <c r="R4407">
        <v>0</v>
      </c>
      <c r="S4407">
        <v>0</v>
      </c>
      <c r="T4407">
        <v>0</v>
      </c>
      <c r="U4407">
        <v>109.765833</v>
      </c>
    </row>
    <row r="4408" spans="1:21" x14ac:dyDescent="0.25">
      <c r="A4408" t="s">
        <v>16912</v>
      </c>
      <c r="B4408">
        <v>1</v>
      </c>
      <c r="C4408" t="s">
        <v>78</v>
      </c>
      <c r="D4408" t="s">
        <v>92</v>
      </c>
      <c r="E4408" t="s">
        <v>16913</v>
      </c>
      <c r="F4408" t="s">
        <v>166</v>
      </c>
      <c r="G4408" t="s">
        <v>72</v>
      </c>
      <c r="H4408" t="s">
        <v>136</v>
      </c>
      <c r="I4408" t="s">
        <v>22</v>
      </c>
      <c r="J4408" t="s">
        <v>131</v>
      </c>
      <c r="K4408" t="s">
        <v>16914</v>
      </c>
      <c r="L4408" t="s">
        <v>16915</v>
      </c>
      <c r="M4408">
        <v>0.99027777699999997</v>
      </c>
      <c r="N4408">
        <v>0</v>
      </c>
      <c r="O4408">
        <v>62</v>
      </c>
      <c r="P4408">
        <v>45</v>
      </c>
      <c r="Q4408">
        <v>189</v>
      </c>
      <c r="R4408">
        <v>0</v>
      </c>
      <c r="S4408">
        <v>61.397221999999999</v>
      </c>
      <c r="T4408">
        <v>44.5625</v>
      </c>
      <c r="U4408">
        <v>187.16249999999999</v>
      </c>
    </row>
    <row r="4409" spans="1:21" x14ac:dyDescent="0.25">
      <c r="A4409" t="s">
        <v>16916</v>
      </c>
      <c r="B4409">
        <v>1</v>
      </c>
      <c r="C4409" t="s">
        <v>78</v>
      </c>
      <c r="D4409" t="s">
        <v>95</v>
      </c>
      <c r="E4409" t="s">
        <v>16917</v>
      </c>
      <c r="F4409" t="s">
        <v>231</v>
      </c>
      <c r="G4409" t="s">
        <v>71</v>
      </c>
      <c r="H4409" t="s">
        <v>136</v>
      </c>
      <c r="I4409" t="s">
        <v>22</v>
      </c>
      <c r="J4409" t="s">
        <v>131</v>
      </c>
      <c r="K4409" t="s">
        <v>16918</v>
      </c>
      <c r="L4409" t="s">
        <v>16919</v>
      </c>
      <c r="M4409">
        <v>1.5591666660000001</v>
      </c>
      <c r="N4409">
        <v>0</v>
      </c>
      <c r="O4409">
        <v>0</v>
      </c>
      <c r="P4409">
        <v>0</v>
      </c>
      <c r="Q4409">
        <v>1</v>
      </c>
      <c r="R4409">
        <v>0</v>
      </c>
      <c r="S4409">
        <v>0</v>
      </c>
      <c r="T4409">
        <v>0</v>
      </c>
      <c r="U4409">
        <v>1.559167</v>
      </c>
    </row>
    <row r="4410" spans="1:21" x14ac:dyDescent="0.25">
      <c r="A4410" t="s">
        <v>16920</v>
      </c>
      <c r="B4410">
        <v>1</v>
      </c>
      <c r="C4410" t="s">
        <v>78</v>
      </c>
      <c r="D4410" t="s">
        <v>95</v>
      </c>
      <c r="E4410" t="s">
        <v>16921</v>
      </c>
      <c r="F4410" t="s">
        <v>892</v>
      </c>
      <c r="G4410" t="s">
        <v>71</v>
      </c>
      <c r="H4410" t="s">
        <v>136</v>
      </c>
      <c r="I4410" t="s">
        <v>22</v>
      </c>
      <c r="J4410" t="s">
        <v>131</v>
      </c>
      <c r="K4410" t="s">
        <v>16922</v>
      </c>
      <c r="L4410" t="s">
        <v>16923</v>
      </c>
      <c r="M4410">
        <v>2.0327777770000002</v>
      </c>
      <c r="N4410">
        <v>0</v>
      </c>
      <c r="O4410">
        <v>0</v>
      </c>
      <c r="P4410">
        <v>0</v>
      </c>
      <c r="Q4410">
        <v>13</v>
      </c>
      <c r="R4410">
        <v>0</v>
      </c>
      <c r="S4410">
        <v>0</v>
      </c>
      <c r="T4410">
        <v>0</v>
      </c>
      <c r="U4410">
        <v>26.426110999999999</v>
      </c>
    </row>
    <row r="4411" spans="1:21" x14ac:dyDescent="0.25">
      <c r="A4411" t="s">
        <v>16924</v>
      </c>
      <c r="B4411">
        <v>1</v>
      </c>
      <c r="C4411" t="s">
        <v>78</v>
      </c>
      <c r="D4411" t="s">
        <v>98</v>
      </c>
      <c r="E4411" t="s">
        <v>16925</v>
      </c>
      <c r="F4411" t="s">
        <v>231</v>
      </c>
      <c r="G4411" t="s">
        <v>71</v>
      </c>
      <c r="H4411" t="s">
        <v>136</v>
      </c>
      <c r="I4411" t="s">
        <v>22</v>
      </c>
      <c r="J4411" t="s">
        <v>131</v>
      </c>
      <c r="K4411" t="s">
        <v>16926</v>
      </c>
      <c r="L4411" t="s">
        <v>16927</v>
      </c>
      <c r="M4411">
        <v>1.85</v>
      </c>
      <c r="N4411">
        <v>0</v>
      </c>
      <c r="O4411">
        <v>1</v>
      </c>
      <c r="P4411">
        <v>0</v>
      </c>
      <c r="Q4411">
        <v>0</v>
      </c>
      <c r="R4411">
        <v>0</v>
      </c>
      <c r="S4411">
        <v>1.85</v>
      </c>
      <c r="T4411">
        <v>0</v>
      </c>
      <c r="U4411">
        <v>0</v>
      </c>
    </row>
    <row r="4412" spans="1:21" x14ac:dyDescent="0.25">
      <c r="A4412" t="s">
        <v>16928</v>
      </c>
      <c r="B4412">
        <v>1</v>
      </c>
      <c r="C4412" t="s">
        <v>78</v>
      </c>
      <c r="D4412" t="s">
        <v>88</v>
      </c>
      <c r="E4412" t="s">
        <v>16929</v>
      </c>
      <c r="F4412" t="s">
        <v>231</v>
      </c>
      <c r="G4412" t="s">
        <v>71</v>
      </c>
      <c r="H4412" t="s">
        <v>136</v>
      </c>
      <c r="I4412" t="s">
        <v>22</v>
      </c>
      <c r="J4412" t="s">
        <v>131</v>
      </c>
      <c r="K4412" t="s">
        <v>16930</v>
      </c>
      <c r="L4412" t="s">
        <v>16931</v>
      </c>
      <c r="M4412">
        <v>3.2650000000000001</v>
      </c>
      <c r="N4412">
        <v>0</v>
      </c>
      <c r="O4412">
        <v>7</v>
      </c>
      <c r="P4412">
        <v>0</v>
      </c>
      <c r="Q4412">
        <v>0</v>
      </c>
      <c r="R4412">
        <v>0</v>
      </c>
      <c r="S4412">
        <v>22.855</v>
      </c>
      <c r="T4412">
        <v>0</v>
      </c>
      <c r="U4412">
        <v>0</v>
      </c>
    </row>
    <row r="4413" spans="1:21" x14ac:dyDescent="0.25">
      <c r="A4413" t="s">
        <v>16932</v>
      </c>
      <c r="B4413">
        <v>1</v>
      </c>
      <c r="C4413" t="s">
        <v>79</v>
      </c>
      <c r="D4413" t="s">
        <v>110</v>
      </c>
      <c r="E4413" t="s">
        <v>16933</v>
      </c>
      <c r="F4413" t="s">
        <v>226</v>
      </c>
      <c r="G4413" t="s">
        <v>72</v>
      </c>
      <c r="H4413" t="s">
        <v>136</v>
      </c>
      <c r="I4413" t="s">
        <v>22</v>
      </c>
      <c r="J4413" t="s">
        <v>131</v>
      </c>
      <c r="K4413" t="s">
        <v>16934</v>
      </c>
      <c r="L4413" t="s">
        <v>16935</v>
      </c>
      <c r="M4413">
        <v>0.61916666600000003</v>
      </c>
      <c r="N4413">
        <v>0</v>
      </c>
      <c r="O4413">
        <v>0</v>
      </c>
      <c r="P4413">
        <v>0</v>
      </c>
      <c r="Q4413">
        <v>75</v>
      </c>
      <c r="R4413">
        <v>0</v>
      </c>
      <c r="S4413">
        <v>0</v>
      </c>
      <c r="T4413">
        <v>0</v>
      </c>
      <c r="U4413">
        <v>46.4375</v>
      </c>
    </row>
    <row r="4414" spans="1:21" x14ac:dyDescent="0.25">
      <c r="A4414" t="s">
        <v>16936</v>
      </c>
      <c r="B4414">
        <v>1</v>
      </c>
      <c r="C4414" t="s">
        <v>79</v>
      </c>
      <c r="D4414" t="s">
        <v>114</v>
      </c>
      <c r="E4414" t="s">
        <v>16937</v>
      </c>
      <c r="F4414" t="s">
        <v>226</v>
      </c>
      <c r="G4414" t="s">
        <v>72</v>
      </c>
      <c r="H4414" t="s">
        <v>136</v>
      </c>
      <c r="I4414" t="s">
        <v>22</v>
      </c>
      <c r="J4414" t="s">
        <v>131</v>
      </c>
      <c r="K4414" t="s">
        <v>16938</v>
      </c>
      <c r="L4414" t="s">
        <v>16939</v>
      </c>
      <c r="M4414">
        <v>1.896666666</v>
      </c>
      <c r="N4414">
        <v>0</v>
      </c>
      <c r="O4414">
        <v>0</v>
      </c>
      <c r="P4414">
        <v>2</v>
      </c>
      <c r="Q4414">
        <v>0</v>
      </c>
      <c r="R4414">
        <v>0</v>
      </c>
      <c r="S4414">
        <v>0</v>
      </c>
      <c r="T4414">
        <v>3.7933330000000001</v>
      </c>
      <c r="U4414">
        <v>0</v>
      </c>
    </row>
    <row r="4415" spans="1:21" x14ac:dyDescent="0.25">
      <c r="A4415" t="s">
        <v>16940</v>
      </c>
      <c r="B4415">
        <v>1</v>
      </c>
      <c r="C4415" t="s">
        <v>79</v>
      </c>
      <c r="D4415" t="s">
        <v>114</v>
      </c>
      <c r="E4415" t="s">
        <v>16941</v>
      </c>
      <c r="F4415" t="s">
        <v>226</v>
      </c>
      <c r="G4415" t="s">
        <v>72</v>
      </c>
      <c r="H4415" t="s">
        <v>136</v>
      </c>
      <c r="I4415" t="s">
        <v>22</v>
      </c>
      <c r="J4415" t="s">
        <v>131</v>
      </c>
      <c r="K4415" t="s">
        <v>16942</v>
      </c>
      <c r="L4415" t="s">
        <v>16943</v>
      </c>
      <c r="M4415">
        <v>3.0536111109999999</v>
      </c>
      <c r="N4415">
        <v>0</v>
      </c>
      <c r="O4415">
        <v>0</v>
      </c>
      <c r="P4415">
        <v>0</v>
      </c>
      <c r="Q4415">
        <v>109</v>
      </c>
      <c r="R4415">
        <v>0</v>
      </c>
      <c r="S4415">
        <v>0</v>
      </c>
      <c r="T4415">
        <v>0</v>
      </c>
      <c r="U4415">
        <v>332.84361100000001</v>
      </c>
    </row>
    <row r="4416" spans="1:21" x14ac:dyDescent="0.25">
      <c r="A4416" t="s">
        <v>16944</v>
      </c>
      <c r="B4416">
        <v>1</v>
      </c>
      <c r="C4416" t="s">
        <v>79</v>
      </c>
      <c r="D4416" t="s">
        <v>114</v>
      </c>
      <c r="E4416" t="s">
        <v>16941</v>
      </c>
      <c r="F4416" t="s">
        <v>226</v>
      </c>
      <c r="G4416" t="s">
        <v>72</v>
      </c>
      <c r="H4416" t="s">
        <v>136</v>
      </c>
      <c r="I4416" t="s">
        <v>22</v>
      </c>
      <c r="J4416" t="s">
        <v>131</v>
      </c>
      <c r="K4416" t="s">
        <v>16945</v>
      </c>
      <c r="L4416" t="s">
        <v>16946</v>
      </c>
      <c r="M4416">
        <v>0.92898972199999996</v>
      </c>
      <c r="N4416">
        <v>0</v>
      </c>
      <c r="O4416">
        <v>0</v>
      </c>
      <c r="P4416">
        <v>0</v>
      </c>
      <c r="Q4416">
        <v>109</v>
      </c>
      <c r="R4416">
        <v>0</v>
      </c>
      <c r="S4416">
        <v>0</v>
      </c>
      <c r="T4416">
        <v>0</v>
      </c>
      <c r="U4416">
        <v>101.25988</v>
      </c>
    </row>
    <row r="4417" spans="1:21" x14ac:dyDescent="0.25">
      <c r="A4417" t="s">
        <v>16947</v>
      </c>
      <c r="B4417">
        <v>1</v>
      </c>
      <c r="C4417" t="s">
        <v>79</v>
      </c>
      <c r="D4417" t="s">
        <v>114</v>
      </c>
      <c r="E4417" t="s">
        <v>16948</v>
      </c>
      <c r="F4417" t="s">
        <v>780</v>
      </c>
      <c r="G4417" t="s">
        <v>71</v>
      </c>
      <c r="H4417" t="s">
        <v>136</v>
      </c>
      <c r="I4417" t="s">
        <v>22</v>
      </c>
      <c r="J4417" t="s">
        <v>131</v>
      </c>
      <c r="K4417" t="s">
        <v>16949</v>
      </c>
      <c r="L4417" t="s">
        <v>16950</v>
      </c>
      <c r="M4417">
        <v>1.711944444</v>
      </c>
      <c r="N4417">
        <v>0</v>
      </c>
      <c r="O4417">
        <v>4</v>
      </c>
      <c r="P4417">
        <v>0</v>
      </c>
      <c r="Q4417">
        <v>28</v>
      </c>
      <c r="R4417">
        <v>0</v>
      </c>
      <c r="S4417">
        <v>6.8477779999999999</v>
      </c>
      <c r="T4417">
        <v>0</v>
      </c>
      <c r="U4417">
        <v>47.934443999999999</v>
      </c>
    </row>
    <row r="4418" spans="1:21" x14ac:dyDescent="0.25">
      <c r="A4418" t="s">
        <v>16951</v>
      </c>
      <c r="B4418">
        <v>1</v>
      </c>
      <c r="C4418" t="s">
        <v>78</v>
      </c>
      <c r="D4418" t="s">
        <v>89</v>
      </c>
      <c r="E4418" t="s">
        <v>16952</v>
      </c>
      <c r="F4418" t="s">
        <v>313</v>
      </c>
      <c r="G4418" t="s">
        <v>71</v>
      </c>
      <c r="H4418" t="s">
        <v>136</v>
      </c>
      <c r="I4418" t="s">
        <v>22</v>
      </c>
      <c r="J4418" t="s">
        <v>131</v>
      </c>
      <c r="K4418" t="s">
        <v>16953</v>
      </c>
      <c r="L4418" t="s">
        <v>16954</v>
      </c>
      <c r="M4418">
        <v>1.4111111110000001</v>
      </c>
      <c r="N4418">
        <v>0</v>
      </c>
      <c r="O4418">
        <v>0</v>
      </c>
      <c r="P4418">
        <v>0</v>
      </c>
      <c r="Q4418">
        <v>57</v>
      </c>
      <c r="R4418">
        <v>0</v>
      </c>
      <c r="S4418">
        <v>0</v>
      </c>
      <c r="T4418">
        <v>0</v>
      </c>
      <c r="U4418">
        <v>80.433333000000005</v>
      </c>
    </row>
    <row r="4419" spans="1:21" x14ac:dyDescent="0.25">
      <c r="A4419" t="s">
        <v>16955</v>
      </c>
      <c r="B4419">
        <v>1</v>
      </c>
      <c r="C4419" t="s">
        <v>78</v>
      </c>
      <c r="D4419" t="s">
        <v>89</v>
      </c>
      <c r="E4419" t="s">
        <v>16956</v>
      </c>
      <c r="F4419" t="s">
        <v>231</v>
      </c>
      <c r="G4419" t="s">
        <v>71</v>
      </c>
      <c r="H4419" t="s">
        <v>136</v>
      </c>
      <c r="I4419" t="s">
        <v>22</v>
      </c>
      <c r="J4419" t="s">
        <v>131</v>
      </c>
      <c r="K4419" t="s">
        <v>16957</v>
      </c>
      <c r="L4419" t="s">
        <v>16958</v>
      </c>
      <c r="M4419">
        <v>2.1019444439999999</v>
      </c>
      <c r="N4419">
        <v>0</v>
      </c>
      <c r="O4419">
        <v>0</v>
      </c>
      <c r="P4419">
        <v>0</v>
      </c>
      <c r="Q4419">
        <v>1</v>
      </c>
      <c r="R4419">
        <v>0</v>
      </c>
      <c r="S4419">
        <v>0</v>
      </c>
      <c r="T4419">
        <v>0</v>
      </c>
      <c r="U4419">
        <v>2.101944</v>
      </c>
    </row>
    <row r="4420" spans="1:21" x14ac:dyDescent="0.25">
      <c r="A4420" t="s">
        <v>16959</v>
      </c>
      <c r="B4420">
        <v>1</v>
      </c>
      <c r="C4420" t="s">
        <v>79</v>
      </c>
      <c r="D4420" t="s">
        <v>111</v>
      </c>
      <c r="E4420" t="s">
        <v>16960</v>
      </c>
      <c r="F4420" t="s">
        <v>313</v>
      </c>
      <c r="G4420" t="s">
        <v>71</v>
      </c>
      <c r="H4420" t="s">
        <v>136</v>
      </c>
      <c r="I4420" t="s">
        <v>22</v>
      </c>
      <c r="J4420" t="s">
        <v>131</v>
      </c>
      <c r="K4420" t="s">
        <v>16961</v>
      </c>
      <c r="L4420" t="s">
        <v>16962</v>
      </c>
      <c r="M4420">
        <v>0.77472222199999996</v>
      </c>
      <c r="N4420">
        <v>0</v>
      </c>
      <c r="O4420">
        <v>0</v>
      </c>
      <c r="P4420">
        <v>0</v>
      </c>
      <c r="Q4420">
        <v>5</v>
      </c>
      <c r="R4420">
        <v>0</v>
      </c>
      <c r="S4420">
        <v>0</v>
      </c>
      <c r="T4420">
        <v>0</v>
      </c>
      <c r="U4420">
        <v>3.8736109999999999</v>
      </c>
    </row>
    <row r="4421" spans="1:21" x14ac:dyDescent="0.25">
      <c r="A4421" t="s">
        <v>16963</v>
      </c>
      <c r="B4421">
        <v>1</v>
      </c>
      <c r="C4421" t="s">
        <v>78</v>
      </c>
      <c r="D4421" t="s">
        <v>86</v>
      </c>
      <c r="E4421" t="s">
        <v>16964</v>
      </c>
      <c r="F4421" t="s">
        <v>231</v>
      </c>
      <c r="G4421" t="s">
        <v>71</v>
      </c>
      <c r="H4421" t="s">
        <v>136</v>
      </c>
      <c r="I4421" t="s">
        <v>22</v>
      </c>
      <c r="J4421" t="s">
        <v>131</v>
      </c>
      <c r="K4421" t="s">
        <v>16965</v>
      </c>
      <c r="L4421" t="s">
        <v>16966</v>
      </c>
      <c r="M4421">
        <v>1.2166666660000001</v>
      </c>
      <c r="N4421">
        <v>0</v>
      </c>
      <c r="O4421">
        <v>19</v>
      </c>
      <c r="P4421">
        <v>0</v>
      </c>
      <c r="Q4421">
        <v>0</v>
      </c>
      <c r="R4421">
        <v>0</v>
      </c>
      <c r="S4421">
        <v>23.116667</v>
      </c>
      <c r="T4421">
        <v>0</v>
      </c>
      <c r="U4421">
        <v>0</v>
      </c>
    </row>
    <row r="4422" spans="1:21" x14ac:dyDescent="0.25">
      <c r="A4422" t="s">
        <v>16967</v>
      </c>
      <c r="B4422">
        <v>1</v>
      </c>
      <c r="C4422" t="s">
        <v>78</v>
      </c>
      <c r="D4422" t="s">
        <v>84</v>
      </c>
      <c r="E4422" t="s">
        <v>16968</v>
      </c>
      <c r="F4422" t="s">
        <v>2201</v>
      </c>
      <c r="G4422" t="s">
        <v>71</v>
      </c>
      <c r="H4422" t="s">
        <v>136</v>
      </c>
      <c r="I4422" t="s">
        <v>22</v>
      </c>
      <c r="J4422" t="s">
        <v>221</v>
      </c>
      <c r="K4422" t="s">
        <v>16969</v>
      </c>
      <c r="L4422" t="s">
        <v>16970</v>
      </c>
      <c r="M4422">
        <v>1.554230555</v>
      </c>
      <c r="N4422">
        <v>0</v>
      </c>
      <c r="O4422">
        <v>373</v>
      </c>
      <c r="P4422">
        <v>0</v>
      </c>
      <c r="Q4422">
        <v>0</v>
      </c>
      <c r="R4422">
        <v>0</v>
      </c>
      <c r="S4422">
        <v>579.72799699999996</v>
      </c>
      <c r="T4422">
        <v>0</v>
      </c>
      <c r="U4422">
        <v>0</v>
      </c>
    </row>
    <row r="4423" spans="1:21" x14ac:dyDescent="0.25">
      <c r="A4423" t="s">
        <v>16971</v>
      </c>
      <c r="B4423">
        <v>1</v>
      </c>
      <c r="C4423" t="s">
        <v>79</v>
      </c>
      <c r="D4423" t="s">
        <v>118</v>
      </c>
      <c r="E4423" t="s">
        <v>16972</v>
      </c>
      <c r="F4423" t="s">
        <v>231</v>
      </c>
      <c r="G4423" t="s">
        <v>71</v>
      </c>
      <c r="H4423" t="s">
        <v>136</v>
      </c>
      <c r="I4423" t="s">
        <v>22</v>
      </c>
      <c r="J4423" t="s">
        <v>131</v>
      </c>
      <c r="K4423" t="s">
        <v>16973</v>
      </c>
      <c r="L4423" t="s">
        <v>16974</v>
      </c>
      <c r="M4423">
        <v>0.60777777700000002</v>
      </c>
      <c r="N4423">
        <v>0</v>
      </c>
      <c r="O4423">
        <v>2</v>
      </c>
      <c r="P4423">
        <v>0</v>
      </c>
      <c r="Q4423">
        <v>0</v>
      </c>
      <c r="R4423">
        <v>0</v>
      </c>
      <c r="S4423">
        <v>1.2155560000000001</v>
      </c>
      <c r="T4423">
        <v>0</v>
      </c>
      <c r="U4423">
        <v>0</v>
      </c>
    </row>
    <row r="4424" spans="1:21" x14ac:dyDescent="0.25">
      <c r="A4424" t="s">
        <v>16975</v>
      </c>
      <c r="B4424">
        <v>1</v>
      </c>
      <c r="C4424" t="s">
        <v>79</v>
      </c>
      <c r="D4424" t="s">
        <v>111</v>
      </c>
      <c r="E4424" t="s">
        <v>16976</v>
      </c>
      <c r="F4424" t="s">
        <v>892</v>
      </c>
      <c r="G4424" t="s">
        <v>71</v>
      </c>
      <c r="H4424" t="s">
        <v>136</v>
      </c>
      <c r="I4424" t="s">
        <v>22</v>
      </c>
      <c r="J4424" t="s">
        <v>131</v>
      </c>
      <c r="K4424" t="s">
        <v>16977</v>
      </c>
      <c r="L4424" t="s">
        <v>16978</v>
      </c>
      <c r="M4424">
        <v>2.0094444440000001</v>
      </c>
      <c r="N4424">
        <v>0</v>
      </c>
      <c r="O4424">
        <v>0</v>
      </c>
      <c r="P4424">
        <v>0</v>
      </c>
      <c r="Q4424">
        <v>7</v>
      </c>
      <c r="R4424">
        <v>0</v>
      </c>
      <c r="S4424">
        <v>0</v>
      </c>
      <c r="T4424">
        <v>0</v>
      </c>
      <c r="U4424">
        <v>14.066110999999999</v>
      </c>
    </row>
    <row r="4425" spans="1:21" x14ac:dyDescent="0.25">
      <c r="A4425" t="s">
        <v>16979</v>
      </c>
      <c r="B4425">
        <v>1</v>
      </c>
      <c r="C4425" t="s">
        <v>79</v>
      </c>
      <c r="D4425" t="s">
        <v>111</v>
      </c>
      <c r="E4425" t="s">
        <v>16980</v>
      </c>
      <c r="F4425" t="s">
        <v>313</v>
      </c>
      <c r="G4425" t="s">
        <v>71</v>
      </c>
      <c r="H4425" t="s">
        <v>136</v>
      </c>
      <c r="I4425" t="s">
        <v>22</v>
      </c>
      <c r="J4425" t="s">
        <v>131</v>
      </c>
      <c r="K4425" t="s">
        <v>16981</v>
      </c>
      <c r="L4425" t="s">
        <v>16982</v>
      </c>
      <c r="M4425">
        <v>2.1675</v>
      </c>
      <c r="N4425">
        <v>0</v>
      </c>
      <c r="O4425">
        <v>0</v>
      </c>
      <c r="P4425">
        <v>0</v>
      </c>
      <c r="Q4425">
        <v>19</v>
      </c>
      <c r="R4425">
        <v>0</v>
      </c>
      <c r="S4425">
        <v>0</v>
      </c>
      <c r="T4425">
        <v>0</v>
      </c>
      <c r="U4425">
        <v>41.182499999999997</v>
      </c>
    </row>
    <row r="4426" spans="1:21" x14ac:dyDescent="0.25">
      <c r="A4426" t="s">
        <v>16983</v>
      </c>
      <c r="B4426">
        <v>1</v>
      </c>
      <c r="C4426" t="s">
        <v>79</v>
      </c>
      <c r="D4426" t="s">
        <v>118</v>
      </c>
      <c r="E4426" t="s">
        <v>16984</v>
      </c>
      <c r="F4426" t="s">
        <v>231</v>
      </c>
      <c r="G4426" t="s">
        <v>71</v>
      </c>
      <c r="H4426" t="s">
        <v>136</v>
      </c>
      <c r="I4426" t="s">
        <v>22</v>
      </c>
      <c r="J4426" t="s">
        <v>131</v>
      </c>
      <c r="K4426" t="s">
        <v>16985</v>
      </c>
      <c r="L4426" t="s">
        <v>16986</v>
      </c>
      <c r="M4426">
        <v>2.0238888880000001</v>
      </c>
      <c r="N4426">
        <v>0</v>
      </c>
      <c r="O4426">
        <v>5</v>
      </c>
      <c r="P4426">
        <v>0</v>
      </c>
      <c r="Q4426">
        <v>0</v>
      </c>
      <c r="R4426">
        <v>0</v>
      </c>
      <c r="S4426">
        <v>10.119444</v>
      </c>
      <c r="T4426">
        <v>0</v>
      </c>
      <c r="U4426">
        <v>0</v>
      </c>
    </row>
    <row r="4427" spans="1:21" x14ac:dyDescent="0.25">
      <c r="A4427" t="s">
        <v>16987</v>
      </c>
      <c r="B4427">
        <v>1</v>
      </c>
      <c r="C4427" t="s">
        <v>79</v>
      </c>
      <c r="D4427" t="s">
        <v>118</v>
      </c>
      <c r="E4427" t="s">
        <v>16988</v>
      </c>
      <c r="F4427" t="s">
        <v>231</v>
      </c>
      <c r="G4427" t="s">
        <v>71</v>
      </c>
      <c r="H4427" t="s">
        <v>136</v>
      </c>
      <c r="I4427" t="s">
        <v>22</v>
      </c>
      <c r="J4427" t="s">
        <v>131</v>
      </c>
      <c r="K4427" t="s">
        <v>16989</v>
      </c>
      <c r="L4427" t="s">
        <v>16990</v>
      </c>
      <c r="M4427">
        <v>0.68111111099999999</v>
      </c>
      <c r="N4427">
        <v>0</v>
      </c>
      <c r="O4427">
        <v>9</v>
      </c>
      <c r="P4427">
        <v>0</v>
      </c>
      <c r="Q4427">
        <v>0</v>
      </c>
      <c r="R4427">
        <v>0</v>
      </c>
      <c r="S4427">
        <v>6.13</v>
      </c>
      <c r="T4427">
        <v>0</v>
      </c>
      <c r="U4427">
        <v>0</v>
      </c>
    </row>
    <row r="4428" spans="1:21" x14ac:dyDescent="0.25">
      <c r="A4428" t="s">
        <v>16991</v>
      </c>
      <c r="B4428">
        <v>1</v>
      </c>
      <c r="C4428" t="s">
        <v>78</v>
      </c>
      <c r="D4428" t="s">
        <v>88</v>
      </c>
      <c r="E4428" t="s">
        <v>16992</v>
      </c>
      <c r="F4428" t="s">
        <v>934</v>
      </c>
      <c r="G4428" t="s">
        <v>71</v>
      </c>
      <c r="H4428" t="s">
        <v>136</v>
      </c>
      <c r="I4428" t="s">
        <v>22</v>
      </c>
      <c r="J4428" t="s">
        <v>131</v>
      </c>
      <c r="K4428" t="s">
        <v>16993</v>
      </c>
      <c r="L4428" t="s">
        <v>16994</v>
      </c>
      <c r="M4428">
        <v>0.44500000000000001</v>
      </c>
      <c r="N4428">
        <v>0</v>
      </c>
      <c r="O4428">
        <v>8</v>
      </c>
      <c r="P4428">
        <v>0</v>
      </c>
      <c r="Q4428">
        <v>0</v>
      </c>
      <c r="R4428">
        <v>0</v>
      </c>
      <c r="S4428">
        <v>3.56</v>
      </c>
      <c r="T4428">
        <v>0</v>
      </c>
      <c r="U4428">
        <v>0</v>
      </c>
    </row>
    <row r="4429" spans="1:21" x14ac:dyDescent="0.25">
      <c r="A4429" t="s">
        <v>16995</v>
      </c>
      <c r="B4429">
        <v>1</v>
      </c>
      <c r="C4429" t="s">
        <v>78</v>
      </c>
      <c r="D4429" t="s">
        <v>88</v>
      </c>
      <c r="E4429" t="s">
        <v>16996</v>
      </c>
      <c r="F4429" t="s">
        <v>231</v>
      </c>
      <c r="G4429" t="s">
        <v>71</v>
      </c>
      <c r="H4429" t="s">
        <v>136</v>
      </c>
      <c r="I4429" t="s">
        <v>22</v>
      </c>
      <c r="J4429" t="s">
        <v>131</v>
      </c>
      <c r="K4429" t="s">
        <v>16997</v>
      </c>
      <c r="L4429" t="s">
        <v>16998</v>
      </c>
      <c r="M4429">
        <v>0.9</v>
      </c>
      <c r="N4429">
        <v>0</v>
      </c>
      <c r="O4429">
        <v>3</v>
      </c>
      <c r="P4429">
        <v>0</v>
      </c>
      <c r="Q4429">
        <v>0</v>
      </c>
      <c r="R4429">
        <v>0</v>
      </c>
      <c r="S4429">
        <v>2.7</v>
      </c>
      <c r="T4429">
        <v>0</v>
      </c>
      <c r="U4429">
        <v>0</v>
      </c>
    </row>
    <row r="4430" spans="1:21" x14ac:dyDescent="0.25">
      <c r="A4430" t="s">
        <v>16999</v>
      </c>
      <c r="B4430">
        <v>1</v>
      </c>
      <c r="C4430" t="s">
        <v>78</v>
      </c>
      <c r="D4430" t="s">
        <v>106</v>
      </c>
      <c r="E4430" t="s">
        <v>17000</v>
      </c>
      <c r="F4430" t="s">
        <v>231</v>
      </c>
      <c r="G4430" t="s">
        <v>71</v>
      </c>
      <c r="H4430" t="s">
        <v>136</v>
      </c>
      <c r="I4430" t="s">
        <v>22</v>
      </c>
      <c r="J4430" t="s">
        <v>131</v>
      </c>
      <c r="K4430" t="s">
        <v>17001</v>
      </c>
      <c r="L4430" t="s">
        <v>17002</v>
      </c>
      <c r="M4430">
        <v>0.88888888799999999</v>
      </c>
      <c r="N4430">
        <v>0</v>
      </c>
      <c r="O4430">
        <v>0</v>
      </c>
      <c r="P4430">
        <v>0</v>
      </c>
      <c r="Q4430">
        <v>1</v>
      </c>
      <c r="R4430">
        <v>0</v>
      </c>
      <c r="S4430">
        <v>0</v>
      </c>
      <c r="T4430">
        <v>0</v>
      </c>
      <c r="U4430">
        <v>0.88888900000000004</v>
      </c>
    </row>
    <row r="4431" spans="1:21" x14ac:dyDescent="0.25">
      <c r="A4431" t="s">
        <v>17003</v>
      </c>
      <c r="B4431">
        <v>1</v>
      </c>
      <c r="C4431" t="s">
        <v>78</v>
      </c>
      <c r="D4431" t="s">
        <v>98</v>
      </c>
      <c r="E4431" t="s">
        <v>17004</v>
      </c>
      <c r="F4431" t="s">
        <v>231</v>
      </c>
      <c r="G4431" t="s">
        <v>71</v>
      </c>
      <c r="H4431" t="s">
        <v>136</v>
      </c>
      <c r="I4431" t="s">
        <v>22</v>
      </c>
      <c r="J4431" t="s">
        <v>131</v>
      </c>
      <c r="K4431" t="s">
        <v>17005</v>
      </c>
      <c r="L4431" t="s">
        <v>17006</v>
      </c>
      <c r="M4431">
        <v>3.7941666660000002</v>
      </c>
      <c r="N4431">
        <v>0</v>
      </c>
      <c r="O4431">
        <v>1</v>
      </c>
      <c r="P4431">
        <v>0</v>
      </c>
      <c r="Q4431">
        <v>0</v>
      </c>
      <c r="R4431">
        <v>0</v>
      </c>
      <c r="S4431">
        <v>3.7941669999999998</v>
      </c>
      <c r="T4431">
        <v>0</v>
      </c>
      <c r="U4431">
        <v>0</v>
      </c>
    </row>
    <row r="4432" spans="1:21" x14ac:dyDescent="0.25">
      <c r="A4432" t="s">
        <v>17007</v>
      </c>
      <c r="B4432">
        <v>1</v>
      </c>
      <c r="C4432" t="s">
        <v>78</v>
      </c>
      <c r="D4432" t="s">
        <v>98</v>
      </c>
      <c r="E4432" t="s">
        <v>17008</v>
      </c>
      <c r="F4432" t="s">
        <v>362</v>
      </c>
      <c r="G4432" t="s">
        <v>71</v>
      </c>
      <c r="H4432" t="s">
        <v>136</v>
      </c>
      <c r="I4432" t="s">
        <v>22</v>
      </c>
      <c r="J4432" t="s">
        <v>131</v>
      </c>
      <c r="K4432" t="s">
        <v>17009</v>
      </c>
      <c r="L4432" t="s">
        <v>17010</v>
      </c>
      <c r="M4432">
        <v>0.47138888800000001</v>
      </c>
      <c r="N4432">
        <v>0</v>
      </c>
      <c r="O4432">
        <v>7</v>
      </c>
      <c r="P4432">
        <v>0</v>
      </c>
      <c r="Q4432">
        <v>0</v>
      </c>
      <c r="R4432">
        <v>0</v>
      </c>
      <c r="S4432">
        <v>3.299722</v>
      </c>
      <c r="T4432">
        <v>0</v>
      </c>
      <c r="U4432">
        <v>0</v>
      </c>
    </row>
    <row r="4433" spans="1:21" x14ac:dyDescent="0.25">
      <c r="A4433" t="s">
        <v>17011</v>
      </c>
      <c r="B4433">
        <v>1</v>
      </c>
      <c r="C4433" t="s">
        <v>78</v>
      </c>
      <c r="D4433" t="s">
        <v>98</v>
      </c>
      <c r="E4433" t="s">
        <v>17012</v>
      </c>
      <c r="F4433" t="s">
        <v>231</v>
      </c>
      <c r="G4433" t="s">
        <v>71</v>
      </c>
      <c r="H4433" t="s">
        <v>136</v>
      </c>
      <c r="I4433" t="s">
        <v>22</v>
      </c>
      <c r="J4433" t="s">
        <v>131</v>
      </c>
      <c r="K4433" t="s">
        <v>17013</v>
      </c>
      <c r="L4433" t="s">
        <v>17014</v>
      </c>
      <c r="M4433">
        <v>7.2394444440000001</v>
      </c>
      <c r="N4433">
        <v>0</v>
      </c>
      <c r="O4433">
        <v>3</v>
      </c>
      <c r="P4433">
        <v>0</v>
      </c>
      <c r="Q4433">
        <v>0</v>
      </c>
      <c r="R4433">
        <v>0</v>
      </c>
      <c r="S4433">
        <v>21.718333000000001</v>
      </c>
      <c r="T4433">
        <v>0</v>
      </c>
      <c r="U4433">
        <v>0</v>
      </c>
    </row>
    <row r="4434" spans="1:21" x14ac:dyDescent="0.25">
      <c r="A4434" t="s">
        <v>17015</v>
      </c>
      <c r="B4434">
        <v>1</v>
      </c>
      <c r="C4434" t="s">
        <v>78</v>
      </c>
      <c r="D4434" t="s">
        <v>98</v>
      </c>
      <c r="E4434" t="s">
        <v>17012</v>
      </c>
      <c r="F4434" t="s">
        <v>934</v>
      </c>
      <c r="G4434" t="s">
        <v>71</v>
      </c>
      <c r="H4434" t="s">
        <v>136</v>
      </c>
      <c r="I4434" t="s">
        <v>22</v>
      </c>
      <c r="J4434" t="s">
        <v>131</v>
      </c>
      <c r="K4434" t="s">
        <v>17016</v>
      </c>
      <c r="L4434" t="s">
        <v>9150</v>
      </c>
      <c r="M4434">
        <v>0.85111111100000003</v>
      </c>
      <c r="N4434">
        <v>0</v>
      </c>
      <c r="O4434">
        <v>3</v>
      </c>
      <c r="P4434">
        <v>0</v>
      </c>
      <c r="Q4434">
        <v>0</v>
      </c>
      <c r="R4434">
        <v>0</v>
      </c>
      <c r="S4434">
        <v>2.5533329999999999</v>
      </c>
      <c r="T4434">
        <v>0</v>
      </c>
      <c r="U4434">
        <v>0</v>
      </c>
    </row>
    <row r="4435" spans="1:21" x14ac:dyDescent="0.25">
      <c r="A4435" t="s">
        <v>17017</v>
      </c>
      <c r="B4435">
        <v>1</v>
      </c>
      <c r="C4435" t="s">
        <v>78</v>
      </c>
      <c r="D4435" t="s">
        <v>81</v>
      </c>
      <c r="E4435" t="s">
        <v>17018</v>
      </c>
      <c r="F4435" t="s">
        <v>231</v>
      </c>
      <c r="G4435" t="s">
        <v>71</v>
      </c>
      <c r="H4435" t="s">
        <v>136</v>
      </c>
      <c r="I4435" t="s">
        <v>22</v>
      </c>
      <c r="J4435" t="s">
        <v>131</v>
      </c>
      <c r="K4435" t="s">
        <v>17019</v>
      </c>
      <c r="L4435" t="s">
        <v>17020</v>
      </c>
      <c r="M4435">
        <v>9.1608333329999994</v>
      </c>
      <c r="N4435">
        <v>0</v>
      </c>
      <c r="O4435">
        <v>1</v>
      </c>
      <c r="P4435">
        <v>0</v>
      </c>
      <c r="Q4435">
        <v>0</v>
      </c>
      <c r="R4435">
        <v>0</v>
      </c>
      <c r="S4435">
        <v>9.1608330000000002</v>
      </c>
      <c r="T4435">
        <v>0</v>
      </c>
      <c r="U4435">
        <v>0</v>
      </c>
    </row>
    <row r="4436" spans="1:21" x14ac:dyDescent="0.25">
      <c r="A4436" t="s">
        <v>17021</v>
      </c>
      <c r="B4436">
        <v>1</v>
      </c>
      <c r="C4436" t="s">
        <v>78</v>
      </c>
      <c r="D4436" t="s">
        <v>104</v>
      </c>
      <c r="E4436" t="s">
        <v>16584</v>
      </c>
      <c r="F4436" t="s">
        <v>129</v>
      </c>
      <c r="G4436" t="s">
        <v>72</v>
      </c>
      <c r="H4436" t="s">
        <v>136</v>
      </c>
      <c r="I4436" t="s">
        <v>22</v>
      </c>
      <c r="J4436" t="s">
        <v>131</v>
      </c>
      <c r="K4436" t="s">
        <v>17022</v>
      </c>
      <c r="L4436" t="s">
        <v>17023</v>
      </c>
      <c r="M4436">
        <v>1.4838888880000001</v>
      </c>
      <c r="N4436">
        <v>0</v>
      </c>
      <c r="O4436">
        <v>0</v>
      </c>
      <c r="P4436">
        <v>19</v>
      </c>
      <c r="Q4436">
        <v>265</v>
      </c>
      <c r="R4436">
        <v>0</v>
      </c>
      <c r="S4436">
        <v>0</v>
      </c>
      <c r="T4436">
        <v>28.193888999999999</v>
      </c>
      <c r="U4436">
        <v>393.23055499999998</v>
      </c>
    </row>
    <row r="4437" spans="1:21" x14ac:dyDescent="0.25">
      <c r="A4437" t="s">
        <v>17024</v>
      </c>
      <c r="B4437">
        <v>1</v>
      </c>
      <c r="C4437" t="s">
        <v>78</v>
      </c>
      <c r="D4437" t="s">
        <v>104</v>
      </c>
      <c r="E4437" t="s">
        <v>17025</v>
      </c>
      <c r="F4437" t="s">
        <v>313</v>
      </c>
      <c r="G4437" t="s">
        <v>71</v>
      </c>
      <c r="H4437" t="s">
        <v>136</v>
      </c>
      <c r="I4437" t="s">
        <v>22</v>
      </c>
      <c r="J4437" t="s">
        <v>131</v>
      </c>
      <c r="K4437" t="s">
        <v>17026</v>
      </c>
      <c r="L4437" t="s">
        <v>17027</v>
      </c>
      <c r="M4437">
        <v>1.8744444440000001</v>
      </c>
      <c r="N4437">
        <v>0</v>
      </c>
      <c r="O4437">
        <v>7</v>
      </c>
      <c r="P4437">
        <v>0</v>
      </c>
      <c r="Q4437">
        <v>0</v>
      </c>
      <c r="R4437">
        <v>0</v>
      </c>
      <c r="S4437">
        <v>13.121111000000001</v>
      </c>
      <c r="T4437">
        <v>0</v>
      </c>
      <c r="U4437">
        <v>0</v>
      </c>
    </row>
    <row r="4438" spans="1:21" x14ac:dyDescent="0.25">
      <c r="A4438" t="s">
        <v>17028</v>
      </c>
      <c r="B4438">
        <v>1</v>
      </c>
      <c r="C4438" t="s">
        <v>78</v>
      </c>
      <c r="D4438" t="s">
        <v>104</v>
      </c>
      <c r="E4438" t="s">
        <v>17029</v>
      </c>
      <c r="F4438" t="s">
        <v>892</v>
      </c>
      <c r="G4438" t="s">
        <v>71</v>
      </c>
      <c r="H4438" t="s">
        <v>136</v>
      </c>
      <c r="I4438" t="s">
        <v>22</v>
      </c>
      <c r="J4438" t="s">
        <v>131</v>
      </c>
      <c r="K4438" t="s">
        <v>17030</v>
      </c>
      <c r="L4438" t="s">
        <v>17031</v>
      </c>
      <c r="M4438">
        <v>1.275266666</v>
      </c>
      <c r="N4438">
        <v>0</v>
      </c>
      <c r="O4438">
        <v>11</v>
      </c>
      <c r="P4438">
        <v>0</v>
      </c>
      <c r="Q4438">
        <v>0</v>
      </c>
      <c r="R4438">
        <v>0</v>
      </c>
      <c r="S4438">
        <v>14.027933000000001</v>
      </c>
      <c r="T4438">
        <v>0</v>
      </c>
      <c r="U4438">
        <v>0</v>
      </c>
    </row>
    <row r="4439" spans="1:21" x14ac:dyDescent="0.25">
      <c r="A4439" t="s">
        <v>17032</v>
      </c>
      <c r="B4439">
        <v>1</v>
      </c>
      <c r="C4439" t="s">
        <v>79</v>
      </c>
      <c r="D4439" t="s">
        <v>123</v>
      </c>
      <c r="E4439" t="s">
        <v>17033</v>
      </c>
      <c r="F4439" t="s">
        <v>166</v>
      </c>
      <c r="G4439" t="s">
        <v>72</v>
      </c>
      <c r="H4439" t="s">
        <v>136</v>
      </c>
      <c r="I4439" t="s">
        <v>22</v>
      </c>
      <c r="J4439" t="s">
        <v>131</v>
      </c>
      <c r="K4439" t="s">
        <v>17034</v>
      </c>
      <c r="L4439" t="s">
        <v>17035</v>
      </c>
      <c r="M4439">
        <v>0.17611111099999999</v>
      </c>
      <c r="N4439">
        <v>0</v>
      </c>
      <c r="O4439">
        <v>0</v>
      </c>
      <c r="P4439">
        <v>129</v>
      </c>
      <c r="Q4439">
        <v>5</v>
      </c>
      <c r="R4439">
        <v>0</v>
      </c>
      <c r="S4439">
        <v>0</v>
      </c>
      <c r="T4439">
        <v>22.718333000000001</v>
      </c>
      <c r="U4439">
        <v>0.88055600000000001</v>
      </c>
    </row>
    <row r="4440" spans="1:21" x14ac:dyDescent="0.25">
      <c r="A4440" t="s">
        <v>17036</v>
      </c>
      <c r="B4440">
        <v>1</v>
      </c>
      <c r="C4440" t="s">
        <v>78</v>
      </c>
      <c r="D4440" t="s">
        <v>82</v>
      </c>
      <c r="E4440" t="s">
        <v>17037</v>
      </c>
      <c r="F4440" t="s">
        <v>231</v>
      </c>
      <c r="G4440" t="s">
        <v>71</v>
      </c>
      <c r="H4440" t="s">
        <v>136</v>
      </c>
      <c r="I4440" t="s">
        <v>22</v>
      </c>
      <c r="J4440" t="s">
        <v>131</v>
      </c>
      <c r="K4440" t="s">
        <v>2940</v>
      </c>
      <c r="L4440" t="s">
        <v>17038</v>
      </c>
      <c r="M4440">
        <v>6.914722222</v>
      </c>
      <c r="N4440">
        <v>0</v>
      </c>
      <c r="O4440">
        <v>3</v>
      </c>
      <c r="P4440">
        <v>0</v>
      </c>
      <c r="Q4440">
        <v>0</v>
      </c>
      <c r="R4440">
        <v>0</v>
      </c>
      <c r="S4440">
        <v>20.744167000000001</v>
      </c>
      <c r="T4440">
        <v>0</v>
      </c>
      <c r="U4440">
        <v>0</v>
      </c>
    </row>
    <row r="4441" spans="1:21" x14ac:dyDescent="0.25">
      <c r="A4441" t="s">
        <v>17039</v>
      </c>
      <c r="B4441">
        <v>1</v>
      </c>
      <c r="C4441" t="s">
        <v>79</v>
      </c>
      <c r="D4441" t="s">
        <v>123</v>
      </c>
      <c r="E4441" t="s">
        <v>17040</v>
      </c>
      <c r="F4441" t="s">
        <v>166</v>
      </c>
      <c r="G4441" t="s">
        <v>72</v>
      </c>
      <c r="H4441" t="s">
        <v>136</v>
      </c>
      <c r="I4441" t="s">
        <v>22</v>
      </c>
      <c r="J4441" t="s">
        <v>131</v>
      </c>
      <c r="K4441" t="s">
        <v>17041</v>
      </c>
      <c r="L4441" t="s">
        <v>17042</v>
      </c>
      <c r="M4441">
        <v>1.0537444439999999</v>
      </c>
      <c r="N4441">
        <v>0</v>
      </c>
      <c r="O4441">
        <v>0</v>
      </c>
      <c r="P4441">
        <v>43</v>
      </c>
      <c r="Q4441">
        <v>27</v>
      </c>
      <c r="R4441">
        <v>0</v>
      </c>
      <c r="S4441">
        <v>0</v>
      </c>
      <c r="T4441">
        <v>45.311011000000001</v>
      </c>
      <c r="U4441">
        <v>28.4511</v>
      </c>
    </row>
    <row r="4442" spans="1:21" x14ac:dyDescent="0.25">
      <c r="A4442" t="s">
        <v>17043</v>
      </c>
      <c r="B4442">
        <v>1</v>
      </c>
      <c r="C4442" t="s">
        <v>79</v>
      </c>
      <c r="D4442" t="s">
        <v>113</v>
      </c>
      <c r="E4442" t="s">
        <v>17044</v>
      </c>
      <c r="F4442" t="s">
        <v>367</v>
      </c>
      <c r="G4442" t="s">
        <v>72</v>
      </c>
      <c r="H4442" t="s">
        <v>136</v>
      </c>
      <c r="I4442" t="s">
        <v>22</v>
      </c>
      <c r="J4442" t="s">
        <v>131</v>
      </c>
      <c r="K4442" t="s">
        <v>17045</v>
      </c>
      <c r="L4442" t="s">
        <v>17046</v>
      </c>
      <c r="M4442">
        <v>3.6747222220000002</v>
      </c>
      <c r="N4442">
        <v>0</v>
      </c>
      <c r="O4442">
        <v>0</v>
      </c>
      <c r="P4442">
        <v>0</v>
      </c>
      <c r="Q4442">
        <v>13</v>
      </c>
      <c r="R4442">
        <v>0</v>
      </c>
      <c r="S4442">
        <v>0</v>
      </c>
      <c r="T4442">
        <v>0</v>
      </c>
      <c r="U4442">
        <v>47.771388999999999</v>
      </c>
    </row>
    <row r="4443" spans="1:21" x14ac:dyDescent="0.25">
      <c r="A4443" t="s">
        <v>17047</v>
      </c>
      <c r="B4443">
        <v>1</v>
      </c>
      <c r="C4443" t="s">
        <v>78</v>
      </c>
      <c r="D4443" t="s">
        <v>84</v>
      </c>
      <c r="E4443" t="s">
        <v>17048</v>
      </c>
      <c r="F4443" t="s">
        <v>934</v>
      </c>
      <c r="G4443" t="s">
        <v>71</v>
      </c>
      <c r="H4443" t="s">
        <v>136</v>
      </c>
      <c r="I4443" t="s">
        <v>22</v>
      </c>
      <c r="J4443" t="s">
        <v>131</v>
      </c>
      <c r="K4443" t="s">
        <v>17049</v>
      </c>
      <c r="L4443" t="s">
        <v>17050</v>
      </c>
      <c r="M4443">
        <v>1.2455555549999999</v>
      </c>
      <c r="N4443">
        <v>0</v>
      </c>
      <c r="O4443">
        <v>9</v>
      </c>
      <c r="P4443">
        <v>0</v>
      </c>
      <c r="Q4443">
        <v>0</v>
      </c>
      <c r="R4443">
        <v>0</v>
      </c>
      <c r="S4443">
        <v>11.21</v>
      </c>
      <c r="T4443">
        <v>0</v>
      </c>
      <c r="U4443">
        <v>0</v>
      </c>
    </row>
    <row r="4444" spans="1:21" x14ac:dyDescent="0.25">
      <c r="A4444" t="s">
        <v>17051</v>
      </c>
      <c r="B4444">
        <v>1</v>
      </c>
      <c r="C4444" t="s">
        <v>78</v>
      </c>
      <c r="D4444" t="s">
        <v>80</v>
      </c>
      <c r="E4444" t="s">
        <v>17052</v>
      </c>
      <c r="F4444" t="s">
        <v>934</v>
      </c>
      <c r="G4444" t="s">
        <v>71</v>
      </c>
      <c r="H4444" t="s">
        <v>136</v>
      </c>
      <c r="I4444" t="s">
        <v>22</v>
      </c>
      <c r="J4444" t="s">
        <v>131</v>
      </c>
      <c r="K4444" t="s">
        <v>17053</v>
      </c>
      <c r="L4444" t="s">
        <v>17054</v>
      </c>
      <c r="M4444">
        <v>2.1324999999999998</v>
      </c>
      <c r="N4444">
        <v>0</v>
      </c>
      <c r="O4444">
        <v>2</v>
      </c>
      <c r="P4444">
        <v>0</v>
      </c>
      <c r="Q4444">
        <v>0</v>
      </c>
      <c r="R4444">
        <v>0</v>
      </c>
      <c r="S4444">
        <v>4.2649999999999997</v>
      </c>
      <c r="T4444">
        <v>0</v>
      </c>
      <c r="U4444">
        <v>0</v>
      </c>
    </row>
    <row r="4445" spans="1:21" x14ac:dyDescent="0.25">
      <c r="A4445" t="s">
        <v>17055</v>
      </c>
      <c r="B4445">
        <v>1</v>
      </c>
      <c r="C4445" t="s">
        <v>79</v>
      </c>
      <c r="D4445" t="s">
        <v>119</v>
      </c>
      <c r="E4445" t="s">
        <v>17056</v>
      </c>
      <c r="F4445" t="s">
        <v>2590</v>
      </c>
      <c r="G4445" t="s">
        <v>71</v>
      </c>
      <c r="H4445" t="s">
        <v>136</v>
      </c>
      <c r="I4445" t="s">
        <v>24</v>
      </c>
      <c r="J4445" t="s">
        <v>131</v>
      </c>
      <c r="K4445" t="s">
        <v>17057</v>
      </c>
      <c r="L4445" t="s">
        <v>17058</v>
      </c>
      <c r="M4445">
        <v>8.3819444440000002</v>
      </c>
      <c r="N4445">
        <v>0</v>
      </c>
      <c r="O4445">
        <v>108</v>
      </c>
      <c r="P4445">
        <v>0</v>
      </c>
      <c r="Q4445">
        <v>71</v>
      </c>
      <c r="R4445">
        <v>0</v>
      </c>
      <c r="S4445">
        <v>905.25</v>
      </c>
      <c r="T4445">
        <v>0</v>
      </c>
      <c r="U4445">
        <v>595.11805600000002</v>
      </c>
    </row>
    <row r="4446" spans="1:21" x14ac:dyDescent="0.25">
      <c r="A4446" t="s">
        <v>17059</v>
      </c>
      <c r="B4446">
        <v>1</v>
      </c>
      <c r="C4446" t="s">
        <v>79</v>
      </c>
      <c r="D4446" t="s">
        <v>119</v>
      </c>
      <c r="E4446" t="s">
        <v>17060</v>
      </c>
      <c r="F4446" t="s">
        <v>416</v>
      </c>
      <c r="G4446" t="s">
        <v>71</v>
      </c>
      <c r="H4446" t="s">
        <v>136</v>
      </c>
      <c r="I4446" t="s">
        <v>22</v>
      </c>
      <c r="J4446" t="s">
        <v>131</v>
      </c>
      <c r="K4446" t="s">
        <v>17061</v>
      </c>
      <c r="L4446" t="s">
        <v>17062</v>
      </c>
      <c r="M4446">
        <v>1.5847222219999999</v>
      </c>
      <c r="N4446">
        <v>0</v>
      </c>
      <c r="O4446">
        <v>5</v>
      </c>
      <c r="P4446">
        <v>0</v>
      </c>
      <c r="Q4446">
        <v>0</v>
      </c>
      <c r="R4446">
        <v>0</v>
      </c>
      <c r="S4446">
        <v>7.9236110000000002</v>
      </c>
      <c r="T4446">
        <v>0</v>
      </c>
      <c r="U4446">
        <v>0</v>
      </c>
    </row>
    <row r="4447" spans="1:21" x14ac:dyDescent="0.25">
      <c r="A4447" t="s">
        <v>17063</v>
      </c>
      <c r="B4447">
        <v>1</v>
      </c>
      <c r="C4447" t="s">
        <v>78</v>
      </c>
      <c r="D4447" t="s">
        <v>93</v>
      </c>
      <c r="E4447" t="s">
        <v>17064</v>
      </c>
      <c r="F4447" t="s">
        <v>362</v>
      </c>
      <c r="G4447" t="s">
        <v>71</v>
      </c>
      <c r="H4447" t="s">
        <v>136</v>
      </c>
      <c r="I4447" t="s">
        <v>22</v>
      </c>
      <c r="J4447" t="s">
        <v>131</v>
      </c>
      <c r="K4447" t="s">
        <v>17065</v>
      </c>
      <c r="L4447" t="s">
        <v>17066</v>
      </c>
      <c r="M4447">
        <v>0.627222222</v>
      </c>
      <c r="N4447">
        <v>0</v>
      </c>
      <c r="O4447">
        <v>0</v>
      </c>
      <c r="P4447">
        <v>0</v>
      </c>
      <c r="Q4447">
        <v>91</v>
      </c>
      <c r="R4447">
        <v>0</v>
      </c>
      <c r="S4447">
        <v>0</v>
      </c>
      <c r="T4447">
        <v>0</v>
      </c>
      <c r="U4447">
        <v>57.077221999999999</v>
      </c>
    </row>
    <row r="4448" spans="1:21" x14ac:dyDescent="0.25">
      <c r="A4448" t="s">
        <v>17067</v>
      </c>
      <c r="B4448">
        <v>1</v>
      </c>
      <c r="C4448" t="s">
        <v>78</v>
      </c>
      <c r="D4448" t="s">
        <v>99</v>
      </c>
      <c r="E4448" t="s">
        <v>17068</v>
      </c>
      <c r="F4448" t="s">
        <v>231</v>
      </c>
      <c r="G4448" t="s">
        <v>71</v>
      </c>
      <c r="H4448" t="s">
        <v>136</v>
      </c>
      <c r="I4448" t="s">
        <v>22</v>
      </c>
      <c r="J4448" t="s">
        <v>131</v>
      </c>
      <c r="K4448" t="s">
        <v>17069</v>
      </c>
      <c r="L4448" t="s">
        <v>17070</v>
      </c>
      <c r="M4448">
        <v>0.70888888800000005</v>
      </c>
      <c r="N4448">
        <v>0</v>
      </c>
      <c r="O4448">
        <v>1</v>
      </c>
      <c r="P4448">
        <v>0</v>
      </c>
      <c r="Q4448">
        <v>0</v>
      </c>
      <c r="R4448">
        <v>0</v>
      </c>
      <c r="S4448">
        <v>0.70888899999999999</v>
      </c>
      <c r="T4448">
        <v>0</v>
      </c>
      <c r="U4448">
        <v>0</v>
      </c>
    </row>
    <row r="4449" spans="1:21" x14ac:dyDescent="0.25">
      <c r="A4449" t="s">
        <v>17071</v>
      </c>
      <c r="B4449">
        <v>1</v>
      </c>
      <c r="C4449" t="s">
        <v>78</v>
      </c>
      <c r="D4449" t="s">
        <v>101</v>
      </c>
      <c r="E4449" t="s">
        <v>17072</v>
      </c>
      <c r="F4449" t="s">
        <v>231</v>
      </c>
      <c r="G4449" t="s">
        <v>71</v>
      </c>
      <c r="H4449" t="s">
        <v>136</v>
      </c>
      <c r="I4449" t="s">
        <v>22</v>
      </c>
      <c r="J4449" t="s">
        <v>131</v>
      </c>
      <c r="K4449" t="s">
        <v>17073</v>
      </c>
      <c r="L4449" t="s">
        <v>17074</v>
      </c>
      <c r="M4449">
        <v>0.99833333300000004</v>
      </c>
      <c r="N4449">
        <v>0</v>
      </c>
      <c r="O4449">
        <v>2</v>
      </c>
      <c r="P4449">
        <v>0</v>
      </c>
      <c r="Q4449">
        <v>0</v>
      </c>
      <c r="R4449">
        <v>0</v>
      </c>
      <c r="S4449">
        <v>1.996667</v>
      </c>
      <c r="T4449">
        <v>0</v>
      </c>
      <c r="U4449">
        <v>0</v>
      </c>
    </row>
    <row r="4450" spans="1:21" x14ac:dyDescent="0.25">
      <c r="A4450" t="s">
        <v>17075</v>
      </c>
      <c r="B4450">
        <v>1</v>
      </c>
      <c r="C4450" t="s">
        <v>79</v>
      </c>
      <c r="D4450" t="s">
        <v>110</v>
      </c>
      <c r="E4450" t="s">
        <v>17076</v>
      </c>
      <c r="F4450" t="s">
        <v>226</v>
      </c>
      <c r="G4450" t="s">
        <v>72</v>
      </c>
      <c r="H4450" t="s">
        <v>136</v>
      </c>
      <c r="I4450" t="s">
        <v>22</v>
      </c>
      <c r="J4450" t="s">
        <v>131</v>
      </c>
      <c r="K4450" t="s">
        <v>17077</v>
      </c>
      <c r="L4450" t="s">
        <v>17078</v>
      </c>
      <c r="M4450">
        <v>3.5021222220000001</v>
      </c>
      <c r="N4450">
        <v>0</v>
      </c>
      <c r="O4450">
        <v>0</v>
      </c>
      <c r="P4450">
        <v>0</v>
      </c>
      <c r="Q4450">
        <v>91</v>
      </c>
      <c r="R4450">
        <v>0</v>
      </c>
      <c r="S4450">
        <v>0</v>
      </c>
      <c r="T4450">
        <v>0</v>
      </c>
      <c r="U4450">
        <v>318.69312200000002</v>
      </c>
    </row>
    <row r="4451" spans="1:21" x14ac:dyDescent="0.25">
      <c r="A4451" t="s">
        <v>17079</v>
      </c>
      <c r="B4451">
        <v>1</v>
      </c>
      <c r="C4451" t="s">
        <v>79</v>
      </c>
      <c r="D4451" t="s">
        <v>110</v>
      </c>
      <c r="E4451" t="s">
        <v>17076</v>
      </c>
      <c r="F4451" t="s">
        <v>226</v>
      </c>
      <c r="G4451" t="s">
        <v>72</v>
      </c>
      <c r="H4451" t="s">
        <v>136</v>
      </c>
      <c r="I4451" t="s">
        <v>22</v>
      </c>
      <c r="J4451" t="s">
        <v>131</v>
      </c>
      <c r="K4451" t="s">
        <v>17080</v>
      </c>
      <c r="L4451" t="s">
        <v>17081</v>
      </c>
      <c r="M4451">
        <v>1.510277777</v>
      </c>
      <c r="N4451">
        <v>0</v>
      </c>
      <c r="O4451">
        <v>0</v>
      </c>
      <c r="P4451">
        <v>0</v>
      </c>
      <c r="Q4451">
        <v>91</v>
      </c>
      <c r="R4451">
        <v>0</v>
      </c>
      <c r="S4451">
        <v>0</v>
      </c>
      <c r="T4451">
        <v>0</v>
      </c>
      <c r="U4451">
        <v>137.43527800000001</v>
      </c>
    </row>
    <row r="4452" spans="1:21" x14ac:dyDescent="0.25">
      <c r="A4452" t="s">
        <v>17082</v>
      </c>
      <c r="B4452">
        <v>1</v>
      </c>
      <c r="C4452" t="s">
        <v>79</v>
      </c>
      <c r="D4452" t="s">
        <v>110</v>
      </c>
      <c r="E4452" t="s">
        <v>17083</v>
      </c>
      <c r="F4452" t="s">
        <v>780</v>
      </c>
      <c r="G4452" t="s">
        <v>71</v>
      </c>
      <c r="H4452" t="s">
        <v>136</v>
      </c>
      <c r="I4452" t="s">
        <v>22</v>
      </c>
      <c r="J4452" t="s">
        <v>131</v>
      </c>
      <c r="K4452" t="s">
        <v>17084</v>
      </c>
      <c r="L4452" t="s">
        <v>17085</v>
      </c>
      <c r="M4452">
        <v>1.2527777769999999</v>
      </c>
      <c r="N4452">
        <v>0</v>
      </c>
      <c r="O4452">
        <v>0</v>
      </c>
      <c r="P4452">
        <v>0</v>
      </c>
      <c r="Q4452">
        <v>88</v>
      </c>
      <c r="R4452">
        <v>0</v>
      </c>
      <c r="S4452">
        <v>0</v>
      </c>
      <c r="T4452">
        <v>0</v>
      </c>
      <c r="U4452">
        <v>110.244444</v>
      </c>
    </row>
    <row r="4453" spans="1:21" x14ac:dyDescent="0.25">
      <c r="A4453" t="s">
        <v>17086</v>
      </c>
      <c r="B4453">
        <v>1</v>
      </c>
      <c r="C4453" t="s">
        <v>79</v>
      </c>
      <c r="D4453" t="s">
        <v>118</v>
      </c>
      <c r="E4453" t="s">
        <v>17087</v>
      </c>
      <c r="F4453" t="s">
        <v>247</v>
      </c>
      <c r="G4453" t="s">
        <v>72</v>
      </c>
      <c r="H4453" t="s">
        <v>136</v>
      </c>
      <c r="I4453" t="s">
        <v>22</v>
      </c>
      <c r="J4453" t="s">
        <v>221</v>
      </c>
      <c r="K4453" t="s">
        <v>17088</v>
      </c>
      <c r="L4453" t="s">
        <v>17089</v>
      </c>
      <c r="M4453">
        <v>9.7641666659999995</v>
      </c>
      <c r="N4453">
        <v>0</v>
      </c>
      <c r="O4453">
        <v>1262</v>
      </c>
      <c r="P4453">
        <v>1</v>
      </c>
      <c r="Q4453">
        <v>0</v>
      </c>
      <c r="R4453">
        <v>0</v>
      </c>
      <c r="S4453">
        <v>12322.378332</v>
      </c>
      <c r="T4453">
        <v>9.7641670000000005</v>
      </c>
      <c r="U4453">
        <v>0</v>
      </c>
    </row>
    <row r="4454" spans="1:21" x14ac:dyDescent="0.25">
      <c r="A4454" t="s">
        <v>17090</v>
      </c>
      <c r="B4454">
        <v>1</v>
      </c>
      <c r="C4454" t="s">
        <v>79</v>
      </c>
      <c r="D4454" t="s">
        <v>112</v>
      </c>
      <c r="E4454" t="s">
        <v>17091</v>
      </c>
      <c r="F4454" t="s">
        <v>391</v>
      </c>
      <c r="G4454" t="s">
        <v>72</v>
      </c>
      <c r="H4454" t="s">
        <v>136</v>
      </c>
      <c r="I4454" t="s">
        <v>22</v>
      </c>
      <c r="J4454" t="s">
        <v>131</v>
      </c>
      <c r="K4454" t="s">
        <v>17092</v>
      </c>
      <c r="L4454" t="s">
        <v>17093</v>
      </c>
      <c r="M4454">
        <v>0.86132861100000002</v>
      </c>
      <c r="N4454">
        <v>0</v>
      </c>
      <c r="O4454">
        <v>154</v>
      </c>
      <c r="P4454">
        <v>0</v>
      </c>
      <c r="Q4454">
        <v>1</v>
      </c>
      <c r="R4454">
        <v>0</v>
      </c>
      <c r="S4454">
        <v>132.64460600000001</v>
      </c>
      <c r="T4454">
        <v>0</v>
      </c>
      <c r="U4454">
        <v>0.86132900000000001</v>
      </c>
    </row>
    <row r="4455" spans="1:21" x14ac:dyDescent="0.25">
      <c r="A4455" t="s">
        <v>17094</v>
      </c>
      <c r="B4455">
        <v>1</v>
      </c>
      <c r="C4455" t="s">
        <v>79</v>
      </c>
      <c r="D4455" t="s">
        <v>112</v>
      </c>
      <c r="E4455" t="s">
        <v>17095</v>
      </c>
      <c r="F4455" t="s">
        <v>226</v>
      </c>
      <c r="G4455" t="s">
        <v>72</v>
      </c>
      <c r="H4455" t="s">
        <v>136</v>
      </c>
      <c r="I4455" t="s">
        <v>22</v>
      </c>
      <c r="J4455" t="s">
        <v>131</v>
      </c>
      <c r="K4455" t="s">
        <v>17096</v>
      </c>
      <c r="L4455" t="s">
        <v>17097</v>
      </c>
      <c r="M4455">
        <v>1.9480091660000001</v>
      </c>
      <c r="N4455">
        <v>0</v>
      </c>
      <c r="O4455">
        <v>114</v>
      </c>
      <c r="P4455">
        <v>0</v>
      </c>
      <c r="Q4455">
        <v>1</v>
      </c>
      <c r="R4455">
        <v>0</v>
      </c>
      <c r="S4455">
        <v>222.07304500000001</v>
      </c>
      <c r="T4455">
        <v>0</v>
      </c>
      <c r="U4455">
        <v>1.9480090000000001</v>
      </c>
    </row>
    <row r="4456" spans="1:21" x14ac:dyDescent="0.25">
      <c r="A4456" t="s">
        <v>17098</v>
      </c>
      <c r="B4456">
        <v>1</v>
      </c>
      <c r="C4456" t="s">
        <v>78</v>
      </c>
      <c r="D4456" t="s">
        <v>107</v>
      </c>
      <c r="E4456" t="s">
        <v>17099</v>
      </c>
      <c r="F4456" t="s">
        <v>296</v>
      </c>
      <c r="G4456" t="s">
        <v>71</v>
      </c>
      <c r="H4456" t="s">
        <v>136</v>
      </c>
      <c r="I4456" t="s">
        <v>22</v>
      </c>
      <c r="J4456" t="s">
        <v>221</v>
      </c>
      <c r="K4456" t="s">
        <v>12972</v>
      </c>
      <c r="L4456" t="s">
        <v>17100</v>
      </c>
      <c r="M4456">
        <v>4.6641666659999999</v>
      </c>
      <c r="N4456">
        <v>0</v>
      </c>
      <c r="O4456">
        <v>0</v>
      </c>
      <c r="P4456">
        <v>0</v>
      </c>
      <c r="Q4456">
        <v>31</v>
      </c>
      <c r="R4456">
        <v>0</v>
      </c>
      <c r="S4456">
        <v>0</v>
      </c>
      <c r="T4456">
        <v>0</v>
      </c>
      <c r="U4456">
        <v>144.589167</v>
      </c>
    </row>
    <row r="4457" spans="1:21" x14ac:dyDescent="0.25">
      <c r="A4457" t="s">
        <v>17101</v>
      </c>
      <c r="B4457">
        <v>1</v>
      </c>
      <c r="C4457" t="s">
        <v>79</v>
      </c>
      <c r="D4457" t="s">
        <v>120</v>
      </c>
      <c r="E4457" t="s">
        <v>17102</v>
      </c>
      <c r="F4457" t="s">
        <v>892</v>
      </c>
      <c r="G4457" t="s">
        <v>71</v>
      </c>
      <c r="H4457" t="s">
        <v>136</v>
      </c>
      <c r="I4457" t="s">
        <v>22</v>
      </c>
      <c r="J4457" t="s">
        <v>131</v>
      </c>
      <c r="K4457" t="s">
        <v>17103</v>
      </c>
      <c r="L4457" t="s">
        <v>17104</v>
      </c>
      <c r="M4457">
        <v>0.79055555499999997</v>
      </c>
      <c r="N4457">
        <v>0</v>
      </c>
      <c r="O4457">
        <v>200</v>
      </c>
      <c r="P4457">
        <v>0</v>
      </c>
      <c r="Q4457">
        <v>47</v>
      </c>
      <c r="R4457">
        <v>0</v>
      </c>
      <c r="S4457">
        <v>158.11111099999999</v>
      </c>
      <c r="T4457">
        <v>0</v>
      </c>
      <c r="U4457">
        <v>37.156111000000003</v>
      </c>
    </row>
    <row r="4458" spans="1:21" x14ac:dyDescent="0.25">
      <c r="A4458" t="s">
        <v>17105</v>
      </c>
      <c r="B4458">
        <v>1</v>
      </c>
      <c r="C4458" t="s">
        <v>79</v>
      </c>
      <c r="D4458" t="s">
        <v>120</v>
      </c>
      <c r="E4458" t="s">
        <v>17106</v>
      </c>
      <c r="F4458" t="s">
        <v>247</v>
      </c>
      <c r="G4458" t="s">
        <v>72</v>
      </c>
      <c r="H4458" t="s">
        <v>136</v>
      </c>
      <c r="I4458" t="s">
        <v>22</v>
      </c>
      <c r="J4458" t="s">
        <v>221</v>
      </c>
      <c r="K4458" t="s">
        <v>17107</v>
      </c>
      <c r="L4458" t="s">
        <v>17108</v>
      </c>
      <c r="M4458">
        <v>1.4510702769999999</v>
      </c>
      <c r="N4458">
        <v>0</v>
      </c>
      <c r="O4458">
        <v>311</v>
      </c>
      <c r="P4458">
        <v>0</v>
      </c>
      <c r="Q4458">
        <v>73</v>
      </c>
      <c r="R4458">
        <v>0</v>
      </c>
      <c r="S4458">
        <v>451.28285599999998</v>
      </c>
      <c r="T4458">
        <v>0</v>
      </c>
      <c r="U4458">
        <v>105.92813</v>
      </c>
    </row>
    <row r="4459" spans="1:21" x14ac:dyDescent="0.25">
      <c r="A4459" t="s">
        <v>17109</v>
      </c>
      <c r="B4459">
        <v>1</v>
      </c>
      <c r="C4459" t="s">
        <v>79</v>
      </c>
      <c r="D4459" t="s">
        <v>120</v>
      </c>
      <c r="E4459" t="s">
        <v>17102</v>
      </c>
      <c r="F4459" t="s">
        <v>892</v>
      </c>
      <c r="G4459" t="s">
        <v>71</v>
      </c>
      <c r="H4459" t="s">
        <v>136</v>
      </c>
      <c r="I4459" t="s">
        <v>22</v>
      </c>
      <c r="J4459" t="s">
        <v>131</v>
      </c>
      <c r="K4459" t="s">
        <v>17110</v>
      </c>
      <c r="L4459" t="s">
        <v>17111</v>
      </c>
      <c r="M4459">
        <v>0.87166666599999998</v>
      </c>
      <c r="N4459">
        <v>0</v>
      </c>
      <c r="O4459">
        <v>311</v>
      </c>
      <c r="P4459">
        <v>0</v>
      </c>
      <c r="Q4459">
        <v>73</v>
      </c>
      <c r="R4459">
        <v>0</v>
      </c>
      <c r="S4459">
        <v>271.08833299999998</v>
      </c>
      <c r="T4459">
        <v>0</v>
      </c>
      <c r="U4459">
        <v>63.631667</v>
      </c>
    </row>
    <row r="4460" spans="1:21" x14ac:dyDescent="0.25">
      <c r="A4460" t="s">
        <v>17112</v>
      </c>
      <c r="B4460">
        <v>1</v>
      </c>
      <c r="C4460" t="s">
        <v>79</v>
      </c>
      <c r="D4460" t="s">
        <v>120</v>
      </c>
      <c r="E4460" t="s">
        <v>17113</v>
      </c>
      <c r="F4460" t="s">
        <v>247</v>
      </c>
      <c r="G4460" t="s">
        <v>71</v>
      </c>
      <c r="H4460" t="s">
        <v>136</v>
      </c>
      <c r="I4460" t="s">
        <v>22</v>
      </c>
      <c r="J4460" t="s">
        <v>221</v>
      </c>
      <c r="K4460" t="s">
        <v>17114</v>
      </c>
      <c r="L4460" t="s">
        <v>17115</v>
      </c>
      <c r="M4460">
        <v>8.7958333329999991</v>
      </c>
      <c r="N4460">
        <v>0</v>
      </c>
      <c r="O4460">
        <v>19</v>
      </c>
      <c r="P4460">
        <v>0</v>
      </c>
      <c r="Q4460">
        <v>4</v>
      </c>
      <c r="R4460">
        <v>0</v>
      </c>
      <c r="S4460">
        <v>167.120833</v>
      </c>
      <c r="T4460">
        <v>0</v>
      </c>
      <c r="U4460">
        <v>35.183332999999998</v>
      </c>
    </row>
    <row r="4461" spans="1:21" x14ac:dyDescent="0.25">
      <c r="A4461" t="s">
        <v>17116</v>
      </c>
      <c r="B4461">
        <v>1</v>
      </c>
      <c r="C4461" t="s">
        <v>79</v>
      </c>
      <c r="D4461" t="s">
        <v>120</v>
      </c>
      <c r="E4461" t="s">
        <v>17102</v>
      </c>
      <c r="F4461" t="s">
        <v>247</v>
      </c>
      <c r="G4461" t="s">
        <v>71</v>
      </c>
      <c r="H4461" t="s">
        <v>136</v>
      </c>
      <c r="I4461" t="s">
        <v>22</v>
      </c>
      <c r="J4461" t="s">
        <v>221</v>
      </c>
      <c r="K4461" t="s">
        <v>17117</v>
      </c>
      <c r="L4461" t="s">
        <v>17118</v>
      </c>
      <c r="M4461">
        <v>9.0916666660000001</v>
      </c>
      <c r="N4461">
        <v>0</v>
      </c>
      <c r="O4461">
        <v>311</v>
      </c>
      <c r="P4461">
        <v>0</v>
      </c>
      <c r="Q4461">
        <v>73</v>
      </c>
      <c r="R4461">
        <v>0</v>
      </c>
      <c r="S4461">
        <v>2827.5083330000002</v>
      </c>
      <c r="T4461">
        <v>0</v>
      </c>
      <c r="U4461">
        <v>663.69166700000005</v>
      </c>
    </row>
    <row r="4462" spans="1:21" x14ac:dyDescent="0.25">
      <c r="A4462" t="s">
        <v>17119</v>
      </c>
      <c r="B4462">
        <v>1</v>
      </c>
      <c r="C4462" t="s">
        <v>79</v>
      </c>
      <c r="D4462" t="s">
        <v>120</v>
      </c>
      <c r="E4462" t="s">
        <v>17106</v>
      </c>
      <c r="F4462" t="s">
        <v>247</v>
      </c>
      <c r="G4462" t="s">
        <v>72</v>
      </c>
      <c r="H4462" t="s">
        <v>136</v>
      </c>
      <c r="I4462" t="s">
        <v>22</v>
      </c>
      <c r="J4462" t="s">
        <v>221</v>
      </c>
      <c r="K4462" t="s">
        <v>4299</v>
      </c>
      <c r="L4462" t="s">
        <v>17120</v>
      </c>
      <c r="M4462">
        <v>5.0563888879999999</v>
      </c>
      <c r="N4462">
        <v>0</v>
      </c>
      <c r="O4462">
        <v>200</v>
      </c>
      <c r="P4462">
        <v>0</v>
      </c>
      <c r="Q4462">
        <v>47</v>
      </c>
      <c r="R4462">
        <v>0</v>
      </c>
      <c r="S4462">
        <v>1011.277778</v>
      </c>
      <c r="T4462">
        <v>0</v>
      </c>
      <c r="U4462">
        <v>237.65027799999999</v>
      </c>
    </row>
    <row r="4463" spans="1:21" x14ac:dyDescent="0.25">
      <c r="A4463" t="s">
        <v>17121</v>
      </c>
      <c r="B4463">
        <v>1</v>
      </c>
      <c r="C4463" t="s">
        <v>78</v>
      </c>
      <c r="D4463" t="s">
        <v>88</v>
      </c>
      <c r="E4463" t="s">
        <v>17122</v>
      </c>
      <c r="F4463" t="s">
        <v>934</v>
      </c>
      <c r="G4463" t="s">
        <v>71</v>
      </c>
      <c r="H4463" t="s">
        <v>136</v>
      </c>
      <c r="I4463" t="s">
        <v>22</v>
      </c>
      <c r="J4463" t="s">
        <v>131</v>
      </c>
      <c r="K4463" t="s">
        <v>17123</v>
      </c>
      <c r="L4463" t="s">
        <v>17124</v>
      </c>
      <c r="M4463">
        <v>3.9849999999999999</v>
      </c>
      <c r="N4463">
        <v>0</v>
      </c>
      <c r="O4463">
        <v>10</v>
      </c>
      <c r="P4463">
        <v>0</v>
      </c>
      <c r="Q4463">
        <v>0</v>
      </c>
      <c r="R4463">
        <v>0</v>
      </c>
      <c r="S4463">
        <v>39.85</v>
      </c>
      <c r="T4463">
        <v>0</v>
      </c>
      <c r="U4463">
        <v>0</v>
      </c>
    </row>
    <row r="4464" spans="1:21" x14ac:dyDescent="0.25">
      <c r="A4464" t="s">
        <v>17125</v>
      </c>
      <c r="B4464">
        <v>1</v>
      </c>
      <c r="C4464" t="s">
        <v>78</v>
      </c>
      <c r="D4464" t="s">
        <v>107</v>
      </c>
      <c r="E4464" t="s">
        <v>17126</v>
      </c>
      <c r="F4464" t="s">
        <v>313</v>
      </c>
      <c r="G4464" t="s">
        <v>71</v>
      </c>
      <c r="H4464" t="s">
        <v>136</v>
      </c>
      <c r="I4464" t="s">
        <v>22</v>
      </c>
      <c r="J4464" t="s">
        <v>131</v>
      </c>
      <c r="K4464" t="s">
        <v>17127</v>
      </c>
      <c r="L4464" t="s">
        <v>17128</v>
      </c>
      <c r="M4464">
        <v>1.1472222219999999</v>
      </c>
      <c r="N4464">
        <v>0</v>
      </c>
      <c r="O4464">
        <v>0</v>
      </c>
      <c r="P4464">
        <v>0</v>
      </c>
      <c r="Q4464">
        <v>44</v>
      </c>
      <c r="R4464">
        <v>0</v>
      </c>
      <c r="S4464">
        <v>0</v>
      </c>
      <c r="T4464">
        <v>0</v>
      </c>
      <c r="U4464">
        <v>50.477778000000001</v>
      </c>
    </row>
    <row r="4465" spans="1:21" x14ac:dyDescent="0.25">
      <c r="A4465" t="s">
        <v>17129</v>
      </c>
      <c r="B4465">
        <v>1</v>
      </c>
      <c r="C4465" t="s">
        <v>78</v>
      </c>
      <c r="D4465" t="s">
        <v>96</v>
      </c>
      <c r="E4465" t="s">
        <v>17130</v>
      </c>
      <c r="F4465" t="s">
        <v>296</v>
      </c>
      <c r="G4465" t="s">
        <v>72</v>
      </c>
      <c r="H4465" t="s">
        <v>136</v>
      </c>
      <c r="I4465" t="s">
        <v>22</v>
      </c>
      <c r="J4465" t="s">
        <v>221</v>
      </c>
      <c r="K4465" t="s">
        <v>17131</v>
      </c>
      <c r="L4465" t="s">
        <v>17132</v>
      </c>
      <c r="M4465">
        <v>4.3133333330000001</v>
      </c>
      <c r="N4465">
        <v>0</v>
      </c>
      <c r="O4465">
        <v>21</v>
      </c>
      <c r="P4465">
        <v>0</v>
      </c>
      <c r="Q4465">
        <v>5</v>
      </c>
      <c r="R4465">
        <v>0</v>
      </c>
      <c r="S4465">
        <v>90.58</v>
      </c>
      <c r="T4465">
        <v>0</v>
      </c>
      <c r="U4465">
        <v>21.566666999999999</v>
      </c>
    </row>
    <row r="4466" spans="1:21" x14ac:dyDescent="0.25">
      <c r="A4466" t="s">
        <v>17133</v>
      </c>
      <c r="B4466">
        <v>1</v>
      </c>
      <c r="C4466" t="s">
        <v>78</v>
      </c>
      <c r="D4466" t="s">
        <v>96</v>
      </c>
      <c r="E4466" t="s">
        <v>17134</v>
      </c>
      <c r="F4466" t="s">
        <v>296</v>
      </c>
      <c r="G4466" t="s">
        <v>72</v>
      </c>
      <c r="H4466" t="s">
        <v>136</v>
      </c>
      <c r="I4466" t="s">
        <v>22</v>
      </c>
      <c r="J4466" t="s">
        <v>221</v>
      </c>
      <c r="K4466" t="s">
        <v>17135</v>
      </c>
      <c r="L4466" t="s">
        <v>17136</v>
      </c>
      <c r="M4466">
        <v>4.5865138879999998</v>
      </c>
      <c r="N4466">
        <v>0</v>
      </c>
      <c r="O4466">
        <v>27</v>
      </c>
      <c r="P4466">
        <v>0</v>
      </c>
      <c r="Q4466">
        <v>1</v>
      </c>
      <c r="R4466">
        <v>0</v>
      </c>
      <c r="S4466">
        <v>123.835875</v>
      </c>
      <c r="T4466">
        <v>0</v>
      </c>
      <c r="U4466">
        <v>4.5865140000000002</v>
      </c>
    </row>
    <row r="4467" spans="1:21" x14ac:dyDescent="0.25">
      <c r="A4467" t="s">
        <v>17137</v>
      </c>
      <c r="B4467">
        <v>1</v>
      </c>
      <c r="C4467" t="s">
        <v>78</v>
      </c>
      <c r="D4467" t="s">
        <v>102</v>
      </c>
      <c r="E4467" t="s">
        <v>17138</v>
      </c>
      <c r="F4467" t="s">
        <v>231</v>
      </c>
      <c r="G4467" t="s">
        <v>71</v>
      </c>
      <c r="H4467" t="s">
        <v>136</v>
      </c>
      <c r="I4467" t="s">
        <v>22</v>
      </c>
      <c r="J4467" t="s">
        <v>131</v>
      </c>
      <c r="K4467" t="s">
        <v>17139</v>
      </c>
      <c r="L4467" t="s">
        <v>17140</v>
      </c>
      <c r="M4467">
        <v>3.344166666</v>
      </c>
      <c r="N4467">
        <v>0</v>
      </c>
      <c r="O4467">
        <v>1</v>
      </c>
      <c r="P4467">
        <v>0</v>
      </c>
      <c r="Q4467">
        <v>0</v>
      </c>
      <c r="R4467">
        <v>0</v>
      </c>
      <c r="S4467">
        <v>3.3441670000000001</v>
      </c>
      <c r="T4467">
        <v>0</v>
      </c>
      <c r="U4467">
        <v>0</v>
      </c>
    </row>
    <row r="4468" spans="1:21" x14ac:dyDescent="0.25">
      <c r="A4468" t="s">
        <v>17141</v>
      </c>
      <c r="B4468">
        <v>1</v>
      </c>
      <c r="C4468" t="s">
        <v>78</v>
      </c>
      <c r="D4468" t="s">
        <v>103</v>
      </c>
      <c r="E4468" t="s">
        <v>17142</v>
      </c>
      <c r="F4468" t="s">
        <v>231</v>
      </c>
      <c r="G4468" t="s">
        <v>71</v>
      </c>
      <c r="H4468" t="s">
        <v>136</v>
      </c>
      <c r="I4468" t="s">
        <v>22</v>
      </c>
      <c r="J4468" t="s">
        <v>131</v>
      </c>
      <c r="K4468" t="s">
        <v>17143</v>
      </c>
      <c r="L4468" t="s">
        <v>17144</v>
      </c>
      <c r="M4468">
        <v>3.2349999999999999</v>
      </c>
      <c r="N4468">
        <v>0</v>
      </c>
      <c r="O4468">
        <v>0</v>
      </c>
      <c r="P4468">
        <v>0</v>
      </c>
      <c r="Q4468">
        <v>6</v>
      </c>
      <c r="R4468">
        <v>0</v>
      </c>
      <c r="S4468">
        <v>0</v>
      </c>
      <c r="T4468">
        <v>0</v>
      </c>
      <c r="U4468">
        <v>19.41</v>
      </c>
    </row>
    <row r="4469" spans="1:21" x14ac:dyDescent="0.25">
      <c r="A4469" t="s">
        <v>17145</v>
      </c>
      <c r="B4469">
        <v>1</v>
      </c>
      <c r="C4469" t="s">
        <v>79</v>
      </c>
      <c r="D4469" t="s">
        <v>119</v>
      </c>
      <c r="E4469" t="s">
        <v>17146</v>
      </c>
      <c r="F4469" t="s">
        <v>313</v>
      </c>
      <c r="G4469" t="s">
        <v>71</v>
      </c>
      <c r="H4469" t="s">
        <v>136</v>
      </c>
      <c r="I4469" t="s">
        <v>22</v>
      </c>
      <c r="J4469" t="s">
        <v>131</v>
      </c>
      <c r="K4469" t="s">
        <v>17147</v>
      </c>
      <c r="L4469" t="s">
        <v>17148</v>
      </c>
      <c r="M4469">
        <v>4.1888888880000001</v>
      </c>
      <c r="N4469">
        <v>0</v>
      </c>
      <c r="O4469">
        <v>105</v>
      </c>
      <c r="P4469">
        <v>0</v>
      </c>
      <c r="Q4469">
        <v>0</v>
      </c>
      <c r="R4469">
        <v>0</v>
      </c>
      <c r="S4469">
        <v>439.83333299999998</v>
      </c>
      <c r="T4469">
        <v>0</v>
      </c>
      <c r="U4469">
        <v>0</v>
      </c>
    </row>
    <row r="4470" spans="1:21" x14ac:dyDescent="0.25">
      <c r="A4470" t="s">
        <v>17149</v>
      </c>
      <c r="B4470">
        <v>1</v>
      </c>
      <c r="C4470" t="s">
        <v>79</v>
      </c>
      <c r="D4470" t="s">
        <v>122</v>
      </c>
      <c r="E4470" t="s">
        <v>17150</v>
      </c>
      <c r="F4470" t="s">
        <v>4196</v>
      </c>
      <c r="G4470" t="s">
        <v>71</v>
      </c>
      <c r="H4470" t="s">
        <v>136</v>
      </c>
      <c r="I4470" t="s">
        <v>22</v>
      </c>
      <c r="J4470" t="s">
        <v>131</v>
      </c>
      <c r="K4470" t="s">
        <v>17151</v>
      </c>
      <c r="L4470" t="s">
        <v>17152</v>
      </c>
      <c r="M4470">
        <v>1.9913888879999999</v>
      </c>
      <c r="N4470">
        <v>0</v>
      </c>
      <c r="O4470">
        <v>0</v>
      </c>
      <c r="P4470">
        <v>0</v>
      </c>
      <c r="Q4470">
        <v>33</v>
      </c>
      <c r="R4470">
        <v>0</v>
      </c>
      <c r="S4470">
        <v>0</v>
      </c>
      <c r="T4470">
        <v>0</v>
      </c>
      <c r="U4470">
        <v>65.715833000000003</v>
      </c>
    </row>
    <row r="4471" spans="1:21" x14ac:dyDescent="0.25">
      <c r="A4471" t="s">
        <v>17153</v>
      </c>
      <c r="B4471">
        <v>1</v>
      </c>
      <c r="C4471" t="s">
        <v>79</v>
      </c>
      <c r="D4471" t="s">
        <v>115</v>
      </c>
      <c r="E4471" t="s">
        <v>17154</v>
      </c>
      <c r="F4471" t="s">
        <v>934</v>
      </c>
      <c r="G4471" t="s">
        <v>71</v>
      </c>
      <c r="H4471" t="s">
        <v>136</v>
      </c>
      <c r="I4471" t="s">
        <v>22</v>
      </c>
      <c r="J4471" t="s">
        <v>131</v>
      </c>
      <c r="K4471" t="s">
        <v>17155</v>
      </c>
      <c r="L4471" t="s">
        <v>17156</v>
      </c>
      <c r="M4471">
        <v>0.56805555500000005</v>
      </c>
      <c r="N4471">
        <v>0</v>
      </c>
      <c r="O4471">
        <v>1</v>
      </c>
      <c r="P4471">
        <v>0</v>
      </c>
      <c r="Q4471">
        <v>0</v>
      </c>
      <c r="R4471">
        <v>0</v>
      </c>
      <c r="S4471">
        <v>0.56805600000000001</v>
      </c>
      <c r="T4471">
        <v>0</v>
      </c>
      <c r="U4471">
        <v>0</v>
      </c>
    </row>
    <row r="4472" spans="1:21" x14ac:dyDescent="0.25">
      <c r="A4472" t="s">
        <v>17157</v>
      </c>
      <c r="B4472">
        <v>1</v>
      </c>
      <c r="C4472" t="s">
        <v>78</v>
      </c>
      <c r="D4472" t="s">
        <v>103</v>
      </c>
      <c r="E4472" t="s">
        <v>17158</v>
      </c>
      <c r="F4472" t="s">
        <v>231</v>
      </c>
      <c r="G4472" t="s">
        <v>71</v>
      </c>
      <c r="H4472" t="s">
        <v>136</v>
      </c>
      <c r="I4472" t="s">
        <v>22</v>
      </c>
      <c r="J4472" t="s">
        <v>131</v>
      </c>
      <c r="K4472" t="s">
        <v>17159</v>
      </c>
      <c r="L4472" t="s">
        <v>17160</v>
      </c>
      <c r="M4472">
        <v>4.2372222219999998</v>
      </c>
      <c r="N4472">
        <v>0</v>
      </c>
      <c r="O4472">
        <v>0</v>
      </c>
      <c r="P4472">
        <v>0</v>
      </c>
      <c r="Q4472">
        <v>1</v>
      </c>
      <c r="R4472">
        <v>0</v>
      </c>
      <c r="S4472">
        <v>0</v>
      </c>
      <c r="T4472">
        <v>0</v>
      </c>
      <c r="U4472">
        <v>4.237222</v>
      </c>
    </row>
    <row r="4473" spans="1:21" x14ac:dyDescent="0.25">
      <c r="A4473" t="s">
        <v>17161</v>
      </c>
      <c r="B4473">
        <v>1</v>
      </c>
      <c r="C4473" t="s">
        <v>78</v>
      </c>
      <c r="D4473" t="s">
        <v>103</v>
      </c>
      <c r="E4473" t="s">
        <v>17162</v>
      </c>
      <c r="F4473" t="s">
        <v>231</v>
      </c>
      <c r="G4473" t="s">
        <v>71</v>
      </c>
      <c r="H4473" t="s">
        <v>136</v>
      </c>
      <c r="I4473" t="s">
        <v>22</v>
      </c>
      <c r="J4473" t="s">
        <v>131</v>
      </c>
      <c r="K4473" t="s">
        <v>17163</v>
      </c>
      <c r="L4473" t="s">
        <v>17164</v>
      </c>
      <c r="M4473">
        <v>1.592222222</v>
      </c>
      <c r="N4473">
        <v>0</v>
      </c>
      <c r="O4473">
        <v>2</v>
      </c>
      <c r="P4473">
        <v>0</v>
      </c>
      <c r="Q4473">
        <v>0</v>
      </c>
      <c r="R4473">
        <v>0</v>
      </c>
      <c r="S4473">
        <v>3.1844440000000001</v>
      </c>
      <c r="T4473">
        <v>0</v>
      </c>
      <c r="U4473">
        <v>0</v>
      </c>
    </row>
    <row r="4474" spans="1:21" x14ac:dyDescent="0.25">
      <c r="A4474" t="s">
        <v>17165</v>
      </c>
      <c r="B4474">
        <v>1</v>
      </c>
      <c r="C4474" t="s">
        <v>79</v>
      </c>
      <c r="D4474" t="s">
        <v>114</v>
      </c>
      <c r="E4474" t="s">
        <v>17166</v>
      </c>
      <c r="F4474" t="s">
        <v>166</v>
      </c>
      <c r="G4474" t="s">
        <v>72</v>
      </c>
      <c r="H4474" t="s">
        <v>136</v>
      </c>
      <c r="I4474" t="s">
        <v>22</v>
      </c>
      <c r="J4474" t="s">
        <v>131</v>
      </c>
      <c r="K4474" t="s">
        <v>17167</v>
      </c>
      <c r="L4474" t="s">
        <v>17168</v>
      </c>
      <c r="M4474">
        <v>0.45303222199999998</v>
      </c>
      <c r="N4474">
        <v>59</v>
      </c>
      <c r="O4474">
        <v>3235</v>
      </c>
      <c r="P4474">
        <v>347</v>
      </c>
      <c r="Q4474">
        <v>4147</v>
      </c>
      <c r="R4474">
        <v>26.728901</v>
      </c>
      <c r="S4474">
        <v>1465.5592380000001</v>
      </c>
      <c r="T4474">
        <v>157.202181</v>
      </c>
      <c r="U4474">
        <v>1878.7246250000001</v>
      </c>
    </row>
    <row r="4475" spans="1:21" x14ac:dyDescent="0.25">
      <c r="A4475" t="s">
        <v>17169</v>
      </c>
      <c r="B4475">
        <v>1</v>
      </c>
      <c r="C4475" t="s">
        <v>79</v>
      </c>
      <c r="D4475" t="s">
        <v>109</v>
      </c>
      <c r="E4475" t="s">
        <v>17170</v>
      </c>
      <c r="F4475" t="s">
        <v>166</v>
      </c>
      <c r="G4475" t="s">
        <v>72</v>
      </c>
      <c r="H4475" t="s">
        <v>136</v>
      </c>
      <c r="I4475" t="s">
        <v>22</v>
      </c>
      <c r="J4475" t="s">
        <v>131</v>
      </c>
      <c r="K4475" t="s">
        <v>17171</v>
      </c>
      <c r="L4475" t="s">
        <v>17172</v>
      </c>
      <c r="M4475">
        <v>1.383611111</v>
      </c>
      <c r="N4475">
        <v>0</v>
      </c>
      <c r="O4475">
        <v>0</v>
      </c>
      <c r="P4475">
        <v>0</v>
      </c>
      <c r="Q4475">
        <v>219</v>
      </c>
      <c r="R4475">
        <v>0</v>
      </c>
      <c r="S4475">
        <v>0</v>
      </c>
      <c r="T4475">
        <v>0</v>
      </c>
      <c r="U4475">
        <v>303.01083299999999</v>
      </c>
    </row>
    <row r="4476" spans="1:21" x14ac:dyDescent="0.25">
      <c r="A4476" t="s">
        <v>17173</v>
      </c>
      <c r="B4476">
        <v>1</v>
      </c>
      <c r="C4476" t="s">
        <v>79</v>
      </c>
      <c r="D4476" t="s">
        <v>109</v>
      </c>
      <c r="E4476" t="s">
        <v>17174</v>
      </c>
      <c r="F4476" t="s">
        <v>166</v>
      </c>
      <c r="G4476" t="s">
        <v>72</v>
      </c>
      <c r="H4476" t="s">
        <v>136</v>
      </c>
      <c r="I4476" t="s">
        <v>22</v>
      </c>
      <c r="J4476" t="s">
        <v>131</v>
      </c>
      <c r="K4476" t="s">
        <v>17175</v>
      </c>
      <c r="L4476" t="s">
        <v>17176</v>
      </c>
      <c r="M4476">
        <v>0.4808925</v>
      </c>
      <c r="N4476">
        <v>0</v>
      </c>
      <c r="O4476">
        <v>0</v>
      </c>
      <c r="P4476">
        <v>15</v>
      </c>
      <c r="Q4476">
        <v>112</v>
      </c>
      <c r="R4476">
        <v>0</v>
      </c>
      <c r="S4476">
        <v>0</v>
      </c>
      <c r="T4476">
        <v>7.2133880000000001</v>
      </c>
      <c r="U4476">
        <v>53.859960000000001</v>
      </c>
    </row>
    <row r="4477" spans="1:21" x14ac:dyDescent="0.25">
      <c r="A4477" t="s">
        <v>17177</v>
      </c>
      <c r="B4477">
        <v>1</v>
      </c>
      <c r="C4477" t="s">
        <v>79</v>
      </c>
      <c r="D4477" t="s">
        <v>113</v>
      </c>
      <c r="E4477" t="s">
        <v>8231</v>
      </c>
      <c r="F4477" t="s">
        <v>166</v>
      </c>
      <c r="G4477" t="s">
        <v>72</v>
      </c>
      <c r="H4477" t="s">
        <v>136</v>
      </c>
      <c r="I4477" t="s">
        <v>22</v>
      </c>
      <c r="J4477" t="s">
        <v>131</v>
      </c>
      <c r="K4477" t="s">
        <v>17178</v>
      </c>
      <c r="L4477" t="s">
        <v>17179</v>
      </c>
      <c r="M4477">
        <v>0.59972222200000003</v>
      </c>
      <c r="N4477">
        <v>0</v>
      </c>
      <c r="O4477">
        <v>1707</v>
      </c>
      <c r="P4477">
        <v>54</v>
      </c>
      <c r="Q4477">
        <v>1059</v>
      </c>
      <c r="R4477">
        <v>0</v>
      </c>
      <c r="S4477">
        <v>1023.725833</v>
      </c>
      <c r="T4477">
        <v>32.384999999999998</v>
      </c>
      <c r="U4477">
        <v>635.10583299999996</v>
      </c>
    </row>
    <row r="4478" spans="1:21" x14ac:dyDescent="0.25">
      <c r="A4478" t="s">
        <v>17180</v>
      </c>
      <c r="B4478">
        <v>1</v>
      </c>
      <c r="C4478" t="s">
        <v>79</v>
      </c>
      <c r="D4478" t="s">
        <v>109</v>
      </c>
      <c r="E4478" t="s">
        <v>17181</v>
      </c>
      <c r="F4478" t="s">
        <v>313</v>
      </c>
      <c r="G4478" t="s">
        <v>71</v>
      </c>
      <c r="H4478" t="s">
        <v>136</v>
      </c>
      <c r="I4478" t="s">
        <v>22</v>
      </c>
      <c r="J4478" t="s">
        <v>131</v>
      </c>
      <c r="K4478" t="s">
        <v>17182</v>
      </c>
      <c r="L4478" t="s">
        <v>17183</v>
      </c>
      <c r="M4478">
        <v>1.066944444</v>
      </c>
      <c r="N4478">
        <v>0</v>
      </c>
      <c r="O4478">
        <v>0</v>
      </c>
      <c r="P4478">
        <v>0</v>
      </c>
      <c r="Q4478">
        <v>119</v>
      </c>
      <c r="R4478">
        <v>0</v>
      </c>
      <c r="S4478">
        <v>0</v>
      </c>
      <c r="T4478">
        <v>0</v>
      </c>
      <c r="U4478">
        <v>126.96638900000001</v>
      </c>
    </row>
    <row r="4479" spans="1:21" x14ac:dyDescent="0.25">
      <c r="A4479" t="s">
        <v>17184</v>
      </c>
      <c r="B4479">
        <v>1</v>
      </c>
      <c r="C4479" t="s">
        <v>79</v>
      </c>
      <c r="D4479" t="s">
        <v>109</v>
      </c>
      <c r="E4479" t="s">
        <v>17185</v>
      </c>
      <c r="F4479" t="s">
        <v>166</v>
      </c>
      <c r="G4479" t="s">
        <v>72</v>
      </c>
      <c r="H4479" t="s">
        <v>136</v>
      </c>
      <c r="I4479" t="s">
        <v>22</v>
      </c>
      <c r="J4479" t="s">
        <v>131</v>
      </c>
      <c r="K4479" t="s">
        <v>17186</v>
      </c>
      <c r="L4479" t="s">
        <v>17187</v>
      </c>
      <c r="M4479">
        <v>0.42888888800000002</v>
      </c>
      <c r="N4479">
        <v>0</v>
      </c>
      <c r="O4479">
        <v>709</v>
      </c>
      <c r="P4479">
        <v>136</v>
      </c>
      <c r="Q4479">
        <v>1689</v>
      </c>
      <c r="R4479">
        <v>0</v>
      </c>
      <c r="S4479">
        <v>304.082222</v>
      </c>
      <c r="T4479">
        <v>58.328888999999997</v>
      </c>
      <c r="U4479">
        <v>724.39333199999999</v>
      </c>
    </row>
    <row r="4480" spans="1:21" x14ac:dyDescent="0.25">
      <c r="A4480" t="s">
        <v>17188</v>
      </c>
      <c r="B4480">
        <v>1</v>
      </c>
      <c r="C4480" t="s">
        <v>79</v>
      </c>
      <c r="D4480" t="s">
        <v>109</v>
      </c>
      <c r="E4480" t="s">
        <v>17189</v>
      </c>
      <c r="F4480" t="s">
        <v>921</v>
      </c>
      <c r="G4480" t="s">
        <v>71</v>
      </c>
      <c r="H4480" t="s">
        <v>136</v>
      </c>
      <c r="I4480" t="s">
        <v>22</v>
      </c>
      <c r="J4480" t="s">
        <v>131</v>
      </c>
      <c r="K4480" t="s">
        <v>17190</v>
      </c>
      <c r="L4480" t="s">
        <v>17191</v>
      </c>
      <c r="M4480">
        <v>2.293055555</v>
      </c>
      <c r="N4480">
        <v>0</v>
      </c>
      <c r="O4480">
        <v>0</v>
      </c>
      <c r="P4480">
        <v>0</v>
      </c>
      <c r="Q4480">
        <v>42</v>
      </c>
      <c r="R4480">
        <v>0</v>
      </c>
      <c r="S4480">
        <v>0</v>
      </c>
      <c r="T4480">
        <v>0</v>
      </c>
      <c r="U4480">
        <v>96.308333000000005</v>
      </c>
    </row>
    <row r="4481" spans="1:21" x14ac:dyDescent="0.25">
      <c r="A4481" t="s">
        <v>17192</v>
      </c>
      <c r="B4481">
        <v>1</v>
      </c>
      <c r="C4481" t="s">
        <v>78</v>
      </c>
      <c r="D4481" t="s">
        <v>96</v>
      </c>
      <c r="E4481" t="s">
        <v>17193</v>
      </c>
      <c r="F4481" t="s">
        <v>166</v>
      </c>
      <c r="G4481" t="s">
        <v>72</v>
      </c>
      <c r="H4481" t="s">
        <v>136</v>
      </c>
      <c r="I4481" t="s">
        <v>22</v>
      </c>
      <c r="J4481" t="s">
        <v>131</v>
      </c>
      <c r="K4481" t="s">
        <v>17194</v>
      </c>
      <c r="L4481" t="s">
        <v>17195</v>
      </c>
      <c r="M4481">
        <v>0.85495277700000005</v>
      </c>
      <c r="N4481">
        <v>0</v>
      </c>
      <c r="O4481">
        <v>516</v>
      </c>
      <c r="P4481">
        <v>26</v>
      </c>
      <c r="Q4481">
        <v>112</v>
      </c>
      <c r="R4481">
        <v>0</v>
      </c>
      <c r="S4481">
        <v>441.15563300000002</v>
      </c>
      <c r="T4481">
        <v>22.228771999999999</v>
      </c>
      <c r="U4481">
        <v>95.754711</v>
      </c>
    </row>
    <row r="4482" spans="1:21" x14ac:dyDescent="0.25">
      <c r="A4482" t="s">
        <v>17196</v>
      </c>
      <c r="B4482">
        <v>1</v>
      </c>
      <c r="C4482" t="s">
        <v>78</v>
      </c>
      <c r="D4482" t="s">
        <v>104</v>
      </c>
      <c r="E4482" t="s">
        <v>17197</v>
      </c>
      <c r="F4482" t="s">
        <v>416</v>
      </c>
      <c r="G4482" t="s">
        <v>71</v>
      </c>
      <c r="H4482" t="s">
        <v>136</v>
      </c>
      <c r="I4482" t="s">
        <v>22</v>
      </c>
      <c r="J4482" t="s">
        <v>131</v>
      </c>
      <c r="K4482" t="s">
        <v>17198</v>
      </c>
      <c r="L4482" t="s">
        <v>17199</v>
      </c>
      <c r="M4482">
        <v>4.2733333330000001</v>
      </c>
      <c r="N4482">
        <v>0</v>
      </c>
      <c r="O4482">
        <v>148</v>
      </c>
      <c r="P4482">
        <v>0</v>
      </c>
      <c r="Q4482">
        <v>0</v>
      </c>
      <c r="R4482">
        <v>0</v>
      </c>
      <c r="S4482">
        <v>632.45333300000004</v>
      </c>
      <c r="T4482">
        <v>0</v>
      </c>
      <c r="U4482">
        <v>0</v>
      </c>
    </row>
    <row r="4483" spans="1:21" x14ac:dyDescent="0.25">
      <c r="A4483" t="s">
        <v>17200</v>
      </c>
      <c r="B4483">
        <v>1</v>
      </c>
      <c r="C4483" t="s">
        <v>78</v>
      </c>
      <c r="D4483" t="s">
        <v>85</v>
      </c>
      <c r="E4483" t="s">
        <v>17201</v>
      </c>
      <c r="F4483" t="s">
        <v>2201</v>
      </c>
      <c r="G4483" t="s">
        <v>71</v>
      </c>
      <c r="H4483" t="s">
        <v>136</v>
      </c>
      <c r="I4483" t="s">
        <v>22</v>
      </c>
      <c r="J4483" t="s">
        <v>221</v>
      </c>
      <c r="K4483" t="s">
        <v>17202</v>
      </c>
      <c r="L4483" t="s">
        <v>17203</v>
      </c>
      <c r="M4483">
        <v>2.948555555</v>
      </c>
      <c r="N4483">
        <v>0</v>
      </c>
      <c r="O4483">
        <v>422</v>
      </c>
      <c r="P4483">
        <v>0</v>
      </c>
      <c r="Q4483">
        <v>0</v>
      </c>
      <c r="R4483">
        <v>0</v>
      </c>
      <c r="S4483">
        <v>1244.290444</v>
      </c>
      <c r="T4483">
        <v>0</v>
      </c>
      <c r="U4483">
        <v>0</v>
      </c>
    </row>
    <row r="4484" spans="1:21" x14ac:dyDescent="0.25">
      <c r="A4484" t="s">
        <v>17204</v>
      </c>
      <c r="B4484">
        <v>1</v>
      </c>
      <c r="C4484" t="s">
        <v>79</v>
      </c>
      <c r="D4484" t="s">
        <v>118</v>
      </c>
      <c r="E4484" t="s">
        <v>17205</v>
      </c>
      <c r="F4484" t="s">
        <v>166</v>
      </c>
      <c r="G4484" t="s">
        <v>72</v>
      </c>
      <c r="H4484" t="s">
        <v>136</v>
      </c>
      <c r="I4484" t="s">
        <v>22</v>
      </c>
      <c r="J4484" t="s">
        <v>131</v>
      </c>
      <c r="K4484" t="s">
        <v>17206</v>
      </c>
      <c r="L4484" t="s">
        <v>17207</v>
      </c>
      <c r="M4484">
        <v>0.257762777</v>
      </c>
      <c r="N4484">
        <v>4</v>
      </c>
      <c r="O4484">
        <v>9099</v>
      </c>
      <c r="P4484">
        <v>1</v>
      </c>
      <c r="Q4484">
        <v>5</v>
      </c>
      <c r="R4484">
        <v>1.0310509999999999</v>
      </c>
      <c r="S4484">
        <v>2345.3835079999999</v>
      </c>
      <c r="T4484">
        <v>0.25776300000000002</v>
      </c>
      <c r="U4484">
        <v>1.2888139999999999</v>
      </c>
    </row>
    <row r="4485" spans="1:21" x14ac:dyDescent="0.25">
      <c r="A4485" t="s">
        <v>17208</v>
      </c>
      <c r="B4485">
        <v>1</v>
      </c>
      <c r="C4485" t="s">
        <v>78</v>
      </c>
      <c r="D4485" t="s">
        <v>103</v>
      </c>
      <c r="E4485" t="s">
        <v>17209</v>
      </c>
      <c r="F4485" t="s">
        <v>231</v>
      </c>
      <c r="G4485" t="s">
        <v>71</v>
      </c>
      <c r="H4485" t="s">
        <v>136</v>
      </c>
      <c r="I4485" t="s">
        <v>22</v>
      </c>
      <c r="J4485" t="s">
        <v>131</v>
      </c>
      <c r="K4485" t="s">
        <v>17210</v>
      </c>
      <c r="L4485" t="s">
        <v>17211</v>
      </c>
      <c r="M4485">
        <v>1.135277777</v>
      </c>
      <c r="N4485">
        <v>0</v>
      </c>
      <c r="O4485">
        <v>1</v>
      </c>
      <c r="P4485">
        <v>0</v>
      </c>
      <c r="Q4485">
        <v>0</v>
      </c>
      <c r="R4485">
        <v>0</v>
      </c>
      <c r="S4485">
        <v>1.135278</v>
      </c>
      <c r="T4485">
        <v>0</v>
      </c>
      <c r="U4485">
        <v>0</v>
      </c>
    </row>
    <row r="4486" spans="1:21" x14ac:dyDescent="0.25">
      <c r="A4486" t="s">
        <v>17212</v>
      </c>
      <c r="B4486">
        <v>1</v>
      </c>
      <c r="C4486" t="s">
        <v>78</v>
      </c>
      <c r="D4486" t="s">
        <v>98</v>
      </c>
      <c r="E4486" t="s">
        <v>17213</v>
      </c>
      <c r="F4486" t="s">
        <v>166</v>
      </c>
      <c r="G4486" t="s">
        <v>72</v>
      </c>
      <c r="H4486" t="s">
        <v>136</v>
      </c>
      <c r="I4486" t="s">
        <v>22</v>
      </c>
      <c r="J4486" t="s">
        <v>131</v>
      </c>
      <c r="K4486" t="s">
        <v>17214</v>
      </c>
      <c r="L4486" t="s">
        <v>17215</v>
      </c>
      <c r="M4486">
        <v>0.40591944400000002</v>
      </c>
      <c r="N4486">
        <v>0</v>
      </c>
      <c r="O4486">
        <v>1805</v>
      </c>
      <c r="P4486">
        <v>49</v>
      </c>
      <c r="Q4486">
        <v>93</v>
      </c>
      <c r="R4486">
        <v>0</v>
      </c>
      <c r="S4486">
        <v>732.68459600000006</v>
      </c>
      <c r="T4486">
        <v>19.890053000000002</v>
      </c>
      <c r="U4486">
        <v>37.750508000000004</v>
      </c>
    </row>
    <row r="4487" spans="1:21" x14ac:dyDescent="0.25">
      <c r="A4487" t="s">
        <v>17216</v>
      </c>
      <c r="B4487">
        <v>1</v>
      </c>
      <c r="C4487" t="s">
        <v>78</v>
      </c>
      <c r="D4487" t="s">
        <v>103</v>
      </c>
      <c r="E4487" t="s">
        <v>17217</v>
      </c>
      <c r="F4487" t="s">
        <v>231</v>
      </c>
      <c r="G4487" t="s">
        <v>71</v>
      </c>
      <c r="H4487" t="s">
        <v>136</v>
      </c>
      <c r="I4487" t="s">
        <v>22</v>
      </c>
      <c r="J4487" t="s">
        <v>131</v>
      </c>
      <c r="K4487" t="s">
        <v>17218</v>
      </c>
      <c r="L4487" t="s">
        <v>17219</v>
      </c>
      <c r="M4487">
        <v>0.94888888800000004</v>
      </c>
      <c r="N4487">
        <v>0</v>
      </c>
      <c r="O4487">
        <v>1</v>
      </c>
      <c r="P4487">
        <v>0</v>
      </c>
      <c r="Q4487">
        <v>0</v>
      </c>
      <c r="R4487">
        <v>0</v>
      </c>
      <c r="S4487">
        <v>0.94888899999999998</v>
      </c>
      <c r="T4487">
        <v>0</v>
      </c>
      <c r="U4487">
        <v>0</v>
      </c>
    </row>
    <row r="4488" spans="1:21" x14ac:dyDescent="0.25">
      <c r="A4488" t="s">
        <v>17220</v>
      </c>
      <c r="B4488">
        <v>1</v>
      </c>
      <c r="C4488" t="s">
        <v>78</v>
      </c>
      <c r="D4488" t="s">
        <v>88</v>
      </c>
      <c r="E4488" t="s">
        <v>17221</v>
      </c>
      <c r="F4488" t="s">
        <v>231</v>
      </c>
      <c r="G4488" t="s">
        <v>71</v>
      </c>
      <c r="H4488" t="s">
        <v>136</v>
      </c>
      <c r="I4488" t="s">
        <v>22</v>
      </c>
      <c r="J4488" t="s">
        <v>131</v>
      </c>
      <c r="K4488" t="s">
        <v>17222</v>
      </c>
      <c r="L4488" t="s">
        <v>17223</v>
      </c>
      <c r="M4488">
        <v>0.83944444399999996</v>
      </c>
      <c r="N4488">
        <v>0</v>
      </c>
      <c r="O4488">
        <v>1</v>
      </c>
      <c r="P4488">
        <v>0</v>
      </c>
      <c r="Q4488">
        <v>0</v>
      </c>
      <c r="R4488">
        <v>0</v>
      </c>
      <c r="S4488">
        <v>0.83944399999999997</v>
      </c>
      <c r="T4488">
        <v>0</v>
      </c>
      <c r="U4488">
        <v>0</v>
      </c>
    </row>
    <row r="4489" spans="1:21" x14ac:dyDescent="0.25">
      <c r="A4489" t="s">
        <v>17224</v>
      </c>
      <c r="B4489">
        <v>1</v>
      </c>
      <c r="C4489" t="s">
        <v>79</v>
      </c>
      <c r="D4489" t="s">
        <v>119</v>
      </c>
      <c r="E4489" t="s">
        <v>17225</v>
      </c>
      <c r="F4489" t="s">
        <v>313</v>
      </c>
      <c r="G4489" t="s">
        <v>71</v>
      </c>
      <c r="H4489" t="s">
        <v>136</v>
      </c>
      <c r="I4489" t="s">
        <v>22</v>
      </c>
      <c r="J4489" t="s">
        <v>131</v>
      </c>
      <c r="K4489" t="s">
        <v>17226</v>
      </c>
      <c r="L4489" t="s">
        <v>17227</v>
      </c>
      <c r="M4489">
        <v>1.2211111109999999</v>
      </c>
      <c r="N4489">
        <v>0</v>
      </c>
      <c r="O4489">
        <v>11</v>
      </c>
      <c r="P4489">
        <v>0</v>
      </c>
      <c r="Q4489">
        <v>16</v>
      </c>
      <c r="R4489">
        <v>0</v>
      </c>
      <c r="S4489">
        <v>13.432221999999999</v>
      </c>
      <c r="T4489">
        <v>0</v>
      </c>
      <c r="U4489">
        <v>19.537777999999999</v>
      </c>
    </row>
    <row r="4490" spans="1:21" x14ac:dyDescent="0.25">
      <c r="A4490" t="s">
        <v>17228</v>
      </c>
      <c r="B4490">
        <v>1</v>
      </c>
      <c r="C4490" t="s">
        <v>79</v>
      </c>
      <c r="D4490" t="s">
        <v>119</v>
      </c>
      <c r="E4490" t="s">
        <v>17229</v>
      </c>
      <c r="F4490" t="s">
        <v>921</v>
      </c>
      <c r="G4490" t="s">
        <v>71</v>
      </c>
      <c r="H4490" t="s">
        <v>136</v>
      </c>
      <c r="I4490" t="s">
        <v>22</v>
      </c>
      <c r="J4490" t="s">
        <v>131</v>
      </c>
      <c r="K4490" t="s">
        <v>17230</v>
      </c>
      <c r="L4490" t="s">
        <v>17231</v>
      </c>
      <c r="M4490">
        <v>1.814444444</v>
      </c>
      <c r="N4490">
        <v>0</v>
      </c>
      <c r="O4490">
        <v>78</v>
      </c>
      <c r="P4490">
        <v>0</v>
      </c>
      <c r="Q4490">
        <v>34</v>
      </c>
      <c r="R4490">
        <v>0</v>
      </c>
      <c r="S4490">
        <v>141.526667</v>
      </c>
      <c r="T4490">
        <v>0</v>
      </c>
      <c r="U4490">
        <v>61.691110999999999</v>
      </c>
    </row>
    <row r="4491" spans="1:21" x14ac:dyDescent="0.25">
      <c r="A4491" t="s">
        <v>17232</v>
      </c>
      <c r="B4491">
        <v>1</v>
      </c>
      <c r="C4491" t="s">
        <v>79</v>
      </c>
      <c r="D4491" t="s">
        <v>109</v>
      </c>
      <c r="E4491" t="s">
        <v>17233</v>
      </c>
      <c r="F4491" t="s">
        <v>892</v>
      </c>
      <c r="G4491" t="s">
        <v>71</v>
      </c>
      <c r="H4491" t="s">
        <v>136</v>
      </c>
      <c r="I4491" t="s">
        <v>22</v>
      </c>
      <c r="J4491" t="s">
        <v>131</v>
      </c>
      <c r="K4491" t="s">
        <v>17234</v>
      </c>
      <c r="L4491" t="s">
        <v>17235</v>
      </c>
      <c r="M4491">
        <v>0.83972222200000002</v>
      </c>
      <c r="N4491">
        <v>0</v>
      </c>
      <c r="O4491">
        <v>0</v>
      </c>
      <c r="P4491">
        <v>0</v>
      </c>
      <c r="Q4491">
        <v>149</v>
      </c>
      <c r="R4491">
        <v>0</v>
      </c>
      <c r="S4491">
        <v>0</v>
      </c>
      <c r="T4491">
        <v>0</v>
      </c>
      <c r="U4491">
        <v>125.118611</v>
      </c>
    </row>
    <row r="4492" spans="1:21" x14ac:dyDescent="0.25">
      <c r="A4492" t="s">
        <v>17236</v>
      </c>
      <c r="B4492">
        <v>1</v>
      </c>
      <c r="C4492" t="s">
        <v>78</v>
      </c>
      <c r="D4492" t="s">
        <v>83</v>
      </c>
      <c r="E4492" t="s">
        <v>17237</v>
      </c>
      <c r="F4492" t="s">
        <v>296</v>
      </c>
      <c r="G4492" t="s">
        <v>71</v>
      </c>
      <c r="H4492" t="s">
        <v>136</v>
      </c>
      <c r="I4492" t="s">
        <v>22</v>
      </c>
      <c r="J4492" t="s">
        <v>221</v>
      </c>
      <c r="K4492" t="s">
        <v>17238</v>
      </c>
      <c r="L4492" t="s">
        <v>17239</v>
      </c>
      <c r="M4492">
        <v>0.58772388799999997</v>
      </c>
      <c r="N4492">
        <v>0</v>
      </c>
      <c r="O4492">
        <v>577</v>
      </c>
      <c r="P4492">
        <v>0</v>
      </c>
      <c r="Q4492">
        <v>0</v>
      </c>
      <c r="R4492">
        <v>0</v>
      </c>
      <c r="S4492">
        <v>339.11668300000002</v>
      </c>
      <c r="T4492">
        <v>0</v>
      </c>
      <c r="U4492">
        <v>0</v>
      </c>
    </row>
    <row r="4493" spans="1:21" x14ac:dyDescent="0.25">
      <c r="A4493" t="s">
        <v>17240</v>
      </c>
      <c r="B4493">
        <v>1</v>
      </c>
      <c r="C4493" t="s">
        <v>78</v>
      </c>
      <c r="D4493" t="s">
        <v>83</v>
      </c>
      <c r="E4493" t="s">
        <v>17241</v>
      </c>
      <c r="F4493" t="s">
        <v>921</v>
      </c>
      <c r="G4493" t="s">
        <v>71</v>
      </c>
      <c r="H4493" t="s">
        <v>136</v>
      </c>
      <c r="I4493" t="s">
        <v>22</v>
      </c>
      <c r="J4493" t="s">
        <v>131</v>
      </c>
      <c r="K4493" t="s">
        <v>17242</v>
      </c>
      <c r="L4493" t="s">
        <v>17243</v>
      </c>
      <c r="M4493">
        <v>0.87083333299999999</v>
      </c>
      <c r="N4493">
        <v>0</v>
      </c>
      <c r="O4493">
        <v>57</v>
      </c>
      <c r="P4493">
        <v>0</v>
      </c>
      <c r="Q4493">
        <v>0</v>
      </c>
      <c r="R4493">
        <v>0</v>
      </c>
      <c r="S4493">
        <v>49.637500000000003</v>
      </c>
      <c r="T4493">
        <v>0</v>
      </c>
      <c r="U4493">
        <v>0</v>
      </c>
    </row>
    <row r="4494" spans="1:21" x14ac:dyDescent="0.25">
      <c r="A4494" t="s">
        <v>17244</v>
      </c>
      <c r="B4494">
        <v>1</v>
      </c>
      <c r="C4494" t="s">
        <v>78</v>
      </c>
      <c r="D4494" t="s">
        <v>83</v>
      </c>
      <c r="E4494" t="s">
        <v>17245</v>
      </c>
      <c r="F4494" t="s">
        <v>296</v>
      </c>
      <c r="G4494" t="s">
        <v>71</v>
      </c>
      <c r="H4494" t="s">
        <v>136</v>
      </c>
      <c r="I4494" t="s">
        <v>22</v>
      </c>
      <c r="J4494" t="s">
        <v>221</v>
      </c>
      <c r="K4494" t="s">
        <v>17246</v>
      </c>
      <c r="L4494" t="s">
        <v>17247</v>
      </c>
      <c r="M4494">
        <v>1.055555555</v>
      </c>
      <c r="N4494">
        <v>0</v>
      </c>
      <c r="O4494">
        <v>545</v>
      </c>
      <c r="P4494">
        <v>0</v>
      </c>
      <c r="Q4494">
        <v>0</v>
      </c>
      <c r="R4494">
        <v>0</v>
      </c>
      <c r="S4494">
        <v>575.27777700000001</v>
      </c>
      <c r="T4494">
        <v>0</v>
      </c>
      <c r="U4494">
        <v>0</v>
      </c>
    </row>
    <row r="4495" spans="1:21" x14ac:dyDescent="0.25">
      <c r="A4495" t="s">
        <v>17248</v>
      </c>
      <c r="B4495">
        <v>1</v>
      </c>
      <c r="C4495" t="s">
        <v>78</v>
      </c>
      <c r="D4495" t="s">
        <v>88</v>
      </c>
      <c r="E4495" t="s">
        <v>17249</v>
      </c>
      <c r="F4495" t="s">
        <v>231</v>
      </c>
      <c r="G4495" t="s">
        <v>71</v>
      </c>
      <c r="H4495" t="s">
        <v>136</v>
      </c>
      <c r="I4495" t="s">
        <v>22</v>
      </c>
      <c r="J4495" t="s">
        <v>131</v>
      </c>
      <c r="K4495" t="s">
        <v>17250</v>
      </c>
      <c r="L4495" t="s">
        <v>17251</v>
      </c>
      <c r="M4495">
        <v>2.7344444440000002</v>
      </c>
      <c r="N4495">
        <v>0</v>
      </c>
      <c r="O4495">
        <v>2</v>
      </c>
      <c r="P4495">
        <v>0</v>
      </c>
      <c r="Q4495">
        <v>0</v>
      </c>
      <c r="R4495">
        <v>0</v>
      </c>
      <c r="S4495">
        <v>5.4688889999999999</v>
      </c>
      <c r="T4495">
        <v>0</v>
      </c>
      <c r="U4495">
        <v>0</v>
      </c>
    </row>
    <row r="4496" spans="1:21" x14ac:dyDescent="0.25">
      <c r="A4496" t="s">
        <v>17252</v>
      </c>
      <c r="B4496">
        <v>1</v>
      </c>
      <c r="C4496" t="s">
        <v>78</v>
      </c>
      <c r="D4496" t="s">
        <v>92</v>
      </c>
      <c r="E4496" t="s">
        <v>17253</v>
      </c>
      <c r="F4496" t="s">
        <v>4929</v>
      </c>
      <c r="G4496" t="s">
        <v>71</v>
      </c>
      <c r="H4496" t="s">
        <v>136</v>
      </c>
      <c r="I4496" t="s">
        <v>22</v>
      </c>
      <c r="J4496" t="s">
        <v>131</v>
      </c>
      <c r="K4496" t="s">
        <v>17254</v>
      </c>
      <c r="L4496" t="s">
        <v>17255</v>
      </c>
      <c r="M4496">
        <v>4.7675000000000001</v>
      </c>
      <c r="N4496">
        <v>0</v>
      </c>
      <c r="O4496">
        <v>1</v>
      </c>
      <c r="P4496">
        <v>0</v>
      </c>
      <c r="Q4496">
        <v>32</v>
      </c>
      <c r="R4496">
        <v>0</v>
      </c>
      <c r="S4496">
        <v>4.7675000000000001</v>
      </c>
      <c r="T4496">
        <v>0</v>
      </c>
      <c r="U4496">
        <v>152.56</v>
      </c>
    </row>
    <row r="4497" spans="1:21" x14ac:dyDescent="0.25">
      <c r="A4497" t="s">
        <v>17256</v>
      </c>
      <c r="B4497">
        <v>1</v>
      </c>
      <c r="C4497" t="s">
        <v>78</v>
      </c>
      <c r="D4497" t="s">
        <v>92</v>
      </c>
      <c r="E4497" t="s">
        <v>17257</v>
      </c>
      <c r="F4497" t="s">
        <v>1150</v>
      </c>
      <c r="G4497" t="s">
        <v>71</v>
      </c>
      <c r="H4497" t="s">
        <v>136</v>
      </c>
      <c r="I4497" t="s">
        <v>22</v>
      </c>
      <c r="J4497" t="s">
        <v>131</v>
      </c>
      <c r="K4497" t="s">
        <v>17258</v>
      </c>
      <c r="L4497" t="s">
        <v>17259</v>
      </c>
      <c r="M4497">
        <v>1.450555555</v>
      </c>
      <c r="N4497">
        <v>0</v>
      </c>
      <c r="O4497">
        <v>0</v>
      </c>
      <c r="P4497">
        <v>0</v>
      </c>
      <c r="Q4497">
        <v>10</v>
      </c>
      <c r="R4497">
        <v>0</v>
      </c>
      <c r="S4497">
        <v>0</v>
      </c>
      <c r="T4497">
        <v>0</v>
      </c>
      <c r="U4497">
        <v>14.505556</v>
      </c>
    </row>
    <row r="4498" spans="1:21" x14ac:dyDescent="0.25">
      <c r="A4498" t="s">
        <v>17260</v>
      </c>
      <c r="B4498">
        <v>1</v>
      </c>
      <c r="C4498" t="s">
        <v>78</v>
      </c>
      <c r="D4498" t="s">
        <v>80</v>
      </c>
      <c r="E4498" t="s">
        <v>17261</v>
      </c>
      <c r="F4498" t="s">
        <v>785</v>
      </c>
      <c r="G4498" t="s">
        <v>71</v>
      </c>
      <c r="H4498" t="s">
        <v>136</v>
      </c>
      <c r="I4498" t="s">
        <v>22</v>
      </c>
      <c r="J4498" t="s">
        <v>131</v>
      </c>
      <c r="K4498" t="s">
        <v>17262</v>
      </c>
      <c r="L4498" t="s">
        <v>17263</v>
      </c>
      <c r="M4498">
        <v>2.0333333329999999</v>
      </c>
      <c r="N4498">
        <v>0</v>
      </c>
      <c r="O4498">
        <v>53</v>
      </c>
      <c r="P4498">
        <v>0</v>
      </c>
      <c r="Q4498">
        <v>0</v>
      </c>
      <c r="R4498">
        <v>0</v>
      </c>
      <c r="S4498">
        <v>107.766667</v>
      </c>
      <c r="T4498">
        <v>0</v>
      </c>
      <c r="U4498">
        <v>0</v>
      </c>
    </row>
    <row r="4499" spans="1:21" x14ac:dyDescent="0.25">
      <c r="A4499" t="s">
        <v>17264</v>
      </c>
      <c r="B4499">
        <v>1</v>
      </c>
      <c r="C4499" t="s">
        <v>78</v>
      </c>
      <c r="D4499" t="s">
        <v>91</v>
      </c>
      <c r="E4499" t="s">
        <v>17265</v>
      </c>
      <c r="F4499" t="s">
        <v>166</v>
      </c>
      <c r="G4499" t="s">
        <v>72</v>
      </c>
      <c r="H4499" t="s">
        <v>136</v>
      </c>
      <c r="I4499" t="s">
        <v>22</v>
      </c>
      <c r="J4499" t="s">
        <v>131</v>
      </c>
      <c r="K4499" t="s">
        <v>17266</v>
      </c>
      <c r="L4499" t="s">
        <v>17267</v>
      </c>
      <c r="M4499">
        <v>0.516666666</v>
      </c>
      <c r="N4499">
        <v>0</v>
      </c>
      <c r="O4499">
        <v>563</v>
      </c>
      <c r="P4499">
        <v>0</v>
      </c>
      <c r="Q4499">
        <v>259</v>
      </c>
      <c r="R4499">
        <v>0</v>
      </c>
      <c r="S4499">
        <v>290.88333299999999</v>
      </c>
      <c r="T4499">
        <v>0</v>
      </c>
      <c r="U4499">
        <v>133.816666</v>
      </c>
    </row>
    <row r="4500" spans="1:21" x14ac:dyDescent="0.25">
      <c r="A4500" t="s">
        <v>17268</v>
      </c>
      <c r="B4500">
        <v>1</v>
      </c>
      <c r="C4500" t="s">
        <v>78</v>
      </c>
      <c r="D4500" t="s">
        <v>91</v>
      </c>
      <c r="E4500" t="s">
        <v>17269</v>
      </c>
      <c r="F4500" t="s">
        <v>362</v>
      </c>
      <c r="G4500" t="s">
        <v>71</v>
      </c>
      <c r="H4500" t="s">
        <v>136</v>
      </c>
      <c r="I4500" t="s">
        <v>22</v>
      </c>
      <c r="J4500" t="s">
        <v>131</v>
      </c>
      <c r="K4500" t="s">
        <v>17270</v>
      </c>
      <c r="L4500" t="s">
        <v>17271</v>
      </c>
      <c r="M4500">
        <v>0.44305555499999999</v>
      </c>
      <c r="N4500">
        <v>0</v>
      </c>
      <c r="O4500">
        <v>19</v>
      </c>
      <c r="P4500">
        <v>0</v>
      </c>
      <c r="Q4500">
        <v>4</v>
      </c>
      <c r="R4500">
        <v>0</v>
      </c>
      <c r="S4500">
        <v>8.418056</v>
      </c>
      <c r="T4500">
        <v>0</v>
      </c>
      <c r="U4500">
        <v>1.772222</v>
      </c>
    </row>
    <row r="4501" spans="1:21" x14ac:dyDescent="0.25">
      <c r="A4501" t="s">
        <v>17272</v>
      </c>
      <c r="B4501">
        <v>1</v>
      </c>
      <c r="C4501" t="s">
        <v>78</v>
      </c>
      <c r="D4501" t="s">
        <v>91</v>
      </c>
      <c r="E4501" t="s">
        <v>10916</v>
      </c>
      <c r="F4501" t="s">
        <v>247</v>
      </c>
      <c r="G4501" t="s">
        <v>72</v>
      </c>
      <c r="H4501" t="s">
        <v>136</v>
      </c>
      <c r="I4501" t="s">
        <v>22</v>
      </c>
      <c r="J4501" t="s">
        <v>221</v>
      </c>
      <c r="K4501" t="s">
        <v>17273</v>
      </c>
      <c r="L4501" t="s">
        <v>17274</v>
      </c>
      <c r="M4501">
        <v>0.38365361100000001</v>
      </c>
      <c r="N4501">
        <v>0</v>
      </c>
      <c r="O4501">
        <v>0</v>
      </c>
      <c r="P4501">
        <v>18</v>
      </c>
      <c r="Q4501">
        <v>922</v>
      </c>
      <c r="R4501">
        <v>0</v>
      </c>
      <c r="S4501">
        <v>0</v>
      </c>
      <c r="T4501">
        <v>6.9057649999999997</v>
      </c>
      <c r="U4501">
        <v>353.72862900000001</v>
      </c>
    </row>
    <row r="4502" spans="1:21" x14ac:dyDescent="0.25">
      <c r="A4502" t="s">
        <v>17275</v>
      </c>
      <c r="B4502">
        <v>1</v>
      </c>
      <c r="C4502" t="s">
        <v>78</v>
      </c>
      <c r="D4502" t="s">
        <v>91</v>
      </c>
      <c r="E4502" t="s">
        <v>16428</v>
      </c>
      <c r="F4502" t="s">
        <v>166</v>
      </c>
      <c r="G4502" t="s">
        <v>72</v>
      </c>
      <c r="H4502" t="s">
        <v>136</v>
      </c>
      <c r="I4502" t="s">
        <v>22</v>
      </c>
      <c r="J4502" t="s">
        <v>131</v>
      </c>
      <c r="K4502" t="s">
        <v>17276</v>
      </c>
      <c r="L4502" t="s">
        <v>17277</v>
      </c>
      <c r="M4502">
        <v>0.96472222200000002</v>
      </c>
      <c r="N4502">
        <v>0</v>
      </c>
      <c r="O4502">
        <v>0</v>
      </c>
      <c r="P4502">
        <v>37</v>
      </c>
      <c r="Q4502">
        <v>1</v>
      </c>
      <c r="R4502">
        <v>0</v>
      </c>
      <c r="S4502">
        <v>0</v>
      </c>
      <c r="T4502">
        <v>35.694721999999999</v>
      </c>
      <c r="U4502">
        <v>0.96472199999999997</v>
      </c>
    </row>
    <row r="4503" spans="1:21" x14ac:dyDescent="0.25">
      <c r="A4503" t="s">
        <v>17278</v>
      </c>
      <c r="B4503">
        <v>1</v>
      </c>
      <c r="C4503" t="s">
        <v>79</v>
      </c>
      <c r="D4503" t="s">
        <v>109</v>
      </c>
      <c r="E4503" t="s">
        <v>17279</v>
      </c>
      <c r="F4503" t="s">
        <v>416</v>
      </c>
      <c r="G4503" t="s">
        <v>71</v>
      </c>
      <c r="H4503" t="s">
        <v>136</v>
      </c>
      <c r="I4503" t="s">
        <v>22</v>
      </c>
      <c r="J4503" t="s">
        <v>131</v>
      </c>
      <c r="K4503" t="s">
        <v>17280</v>
      </c>
      <c r="L4503" t="s">
        <v>17281</v>
      </c>
      <c r="M4503">
        <v>0.65500000000000003</v>
      </c>
      <c r="N4503">
        <v>0</v>
      </c>
      <c r="O4503">
        <v>75</v>
      </c>
      <c r="P4503">
        <v>0</v>
      </c>
      <c r="Q4503">
        <v>0</v>
      </c>
      <c r="R4503">
        <v>0</v>
      </c>
      <c r="S4503">
        <v>49.125</v>
      </c>
      <c r="T4503">
        <v>0</v>
      </c>
      <c r="U4503">
        <v>0</v>
      </c>
    </row>
    <row r="4504" spans="1:21" x14ac:dyDescent="0.25">
      <c r="A4504" t="s">
        <v>17282</v>
      </c>
      <c r="B4504">
        <v>1</v>
      </c>
      <c r="C4504" t="s">
        <v>78</v>
      </c>
      <c r="D4504" t="s">
        <v>99</v>
      </c>
      <c r="E4504" t="s">
        <v>17283</v>
      </c>
      <c r="F4504" t="s">
        <v>313</v>
      </c>
      <c r="G4504" t="s">
        <v>71</v>
      </c>
      <c r="H4504" t="s">
        <v>136</v>
      </c>
      <c r="I4504" t="s">
        <v>22</v>
      </c>
      <c r="J4504" t="s">
        <v>131</v>
      </c>
      <c r="K4504" t="s">
        <v>17284</v>
      </c>
      <c r="L4504" t="s">
        <v>17285</v>
      </c>
      <c r="M4504">
        <v>4.7594444439999997</v>
      </c>
      <c r="N4504">
        <v>0</v>
      </c>
      <c r="O4504">
        <v>45</v>
      </c>
      <c r="P4504">
        <v>0</v>
      </c>
      <c r="Q4504">
        <v>0</v>
      </c>
      <c r="R4504">
        <v>0</v>
      </c>
      <c r="S4504">
        <v>214.17500000000001</v>
      </c>
      <c r="T4504">
        <v>0</v>
      </c>
      <c r="U4504">
        <v>0</v>
      </c>
    </row>
    <row r="4505" spans="1:21" x14ac:dyDescent="0.25">
      <c r="A4505" t="s">
        <v>17286</v>
      </c>
      <c r="B4505">
        <v>1</v>
      </c>
      <c r="C4505" t="s">
        <v>78</v>
      </c>
      <c r="D4505" t="s">
        <v>91</v>
      </c>
      <c r="E4505" t="s">
        <v>10920</v>
      </c>
      <c r="F4505" t="s">
        <v>296</v>
      </c>
      <c r="G4505" t="s">
        <v>72</v>
      </c>
      <c r="H4505" t="s">
        <v>136</v>
      </c>
      <c r="I4505" t="s">
        <v>22</v>
      </c>
      <c r="J4505" t="s">
        <v>221</v>
      </c>
      <c r="K4505" t="s">
        <v>17287</v>
      </c>
      <c r="L4505" t="s">
        <v>17288</v>
      </c>
      <c r="M4505">
        <v>1.714207222</v>
      </c>
      <c r="N4505">
        <v>0</v>
      </c>
      <c r="O4505">
        <v>0</v>
      </c>
      <c r="P4505">
        <v>33</v>
      </c>
      <c r="Q4505">
        <v>81</v>
      </c>
      <c r="R4505">
        <v>0</v>
      </c>
      <c r="S4505">
        <v>0</v>
      </c>
      <c r="T4505">
        <v>56.568838</v>
      </c>
      <c r="U4505">
        <v>138.850785</v>
      </c>
    </row>
    <row r="4506" spans="1:21" x14ac:dyDescent="0.25">
      <c r="A4506" t="s">
        <v>17289</v>
      </c>
      <c r="B4506">
        <v>1</v>
      </c>
      <c r="C4506" t="s">
        <v>79</v>
      </c>
      <c r="D4506" t="s">
        <v>111</v>
      </c>
      <c r="E4506" t="s">
        <v>17290</v>
      </c>
      <c r="F4506" t="s">
        <v>313</v>
      </c>
      <c r="G4506" t="s">
        <v>71</v>
      </c>
      <c r="H4506" t="s">
        <v>136</v>
      </c>
      <c r="I4506" t="s">
        <v>22</v>
      </c>
      <c r="J4506" t="s">
        <v>131</v>
      </c>
      <c r="K4506" t="s">
        <v>17291</v>
      </c>
      <c r="L4506" t="s">
        <v>17292</v>
      </c>
      <c r="M4506">
        <v>0.49805555499999998</v>
      </c>
      <c r="N4506">
        <v>0</v>
      </c>
      <c r="O4506">
        <v>0</v>
      </c>
      <c r="P4506">
        <v>0</v>
      </c>
      <c r="Q4506">
        <v>10</v>
      </c>
      <c r="R4506">
        <v>0</v>
      </c>
      <c r="S4506">
        <v>0</v>
      </c>
      <c r="T4506">
        <v>0</v>
      </c>
      <c r="U4506">
        <v>4.980556</v>
      </c>
    </row>
    <row r="4507" spans="1:21" x14ac:dyDescent="0.25">
      <c r="A4507" t="s">
        <v>17293</v>
      </c>
      <c r="B4507">
        <v>1</v>
      </c>
      <c r="C4507" t="s">
        <v>79</v>
      </c>
      <c r="D4507" t="s">
        <v>118</v>
      </c>
      <c r="E4507" t="s">
        <v>17294</v>
      </c>
      <c r="F4507" t="s">
        <v>231</v>
      </c>
      <c r="G4507" t="s">
        <v>71</v>
      </c>
      <c r="H4507" t="s">
        <v>136</v>
      </c>
      <c r="I4507" t="s">
        <v>22</v>
      </c>
      <c r="J4507" t="s">
        <v>131</v>
      </c>
      <c r="K4507" t="s">
        <v>17295</v>
      </c>
      <c r="L4507" t="s">
        <v>17296</v>
      </c>
      <c r="M4507">
        <v>0.451944444</v>
      </c>
      <c r="N4507">
        <v>0</v>
      </c>
      <c r="O4507">
        <v>1</v>
      </c>
      <c r="P4507">
        <v>0</v>
      </c>
      <c r="Q4507">
        <v>0</v>
      </c>
      <c r="R4507">
        <v>0</v>
      </c>
      <c r="S4507">
        <v>0.45194400000000001</v>
      </c>
      <c r="T4507">
        <v>0</v>
      </c>
      <c r="U4507">
        <v>0</v>
      </c>
    </row>
    <row r="4508" spans="1:21" x14ac:dyDescent="0.25">
      <c r="A4508" t="s">
        <v>17297</v>
      </c>
      <c r="B4508">
        <v>1</v>
      </c>
      <c r="C4508" t="s">
        <v>78</v>
      </c>
      <c r="D4508" t="s">
        <v>96</v>
      </c>
      <c r="E4508" t="s">
        <v>17298</v>
      </c>
      <c r="F4508" t="s">
        <v>226</v>
      </c>
      <c r="G4508" t="s">
        <v>72</v>
      </c>
      <c r="H4508" t="s">
        <v>136</v>
      </c>
      <c r="I4508" t="s">
        <v>22</v>
      </c>
      <c r="J4508" t="s">
        <v>131</v>
      </c>
      <c r="K4508" t="s">
        <v>17299</v>
      </c>
      <c r="L4508" t="s">
        <v>17300</v>
      </c>
      <c r="M4508">
        <v>6.8869444440000001</v>
      </c>
      <c r="N4508">
        <v>0</v>
      </c>
      <c r="O4508">
        <v>12</v>
      </c>
      <c r="P4508">
        <v>0</v>
      </c>
      <c r="Q4508">
        <v>7</v>
      </c>
      <c r="R4508">
        <v>0</v>
      </c>
      <c r="S4508">
        <v>82.643332999999998</v>
      </c>
      <c r="T4508">
        <v>0</v>
      </c>
      <c r="U4508">
        <v>48.208610999999998</v>
      </c>
    </row>
    <row r="4509" spans="1:21" x14ac:dyDescent="0.25">
      <c r="A4509" t="s">
        <v>17301</v>
      </c>
      <c r="B4509">
        <v>1</v>
      </c>
      <c r="C4509" t="s">
        <v>79</v>
      </c>
      <c r="D4509" t="s">
        <v>116</v>
      </c>
      <c r="E4509" t="s">
        <v>17302</v>
      </c>
      <c r="F4509" t="s">
        <v>166</v>
      </c>
      <c r="G4509" t="s">
        <v>72</v>
      </c>
      <c r="H4509" t="s">
        <v>136</v>
      </c>
      <c r="I4509" t="s">
        <v>22</v>
      </c>
      <c r="J4509" t="s">
        <v>131</v>
      </c>
      <c r="K4509" t="s">
        <v>17303</v>
      </c>
      <c r="L4509" t="s">
        <v>17304</v>
      </c>
      <c r="M4509">
        <v>1.108333333</v>
      </c>
      <c r="N4509">
        <v>0</v>
      </c>
      <c r="O4509">
        <v>0</v>
      </c>
      <c r="P4509">
        <v>21</v>
      </c>
      <c r="Q4509">
        <v>54</v>
      </c>
      <c r="R4509">
        <v>0</v>
      </c>
      <c r="S4509">
        <v>0</v>
      </c>
      <c r="T4509">
        <v>23.274999999999999</v>
      </c>
      <c r="U4509">
        <v>59.85</v>
      </c>
    </row>
    <row r="4510" spans="1:21" x14ac:dyDescent="0.25">
      <c r="A4510" t="s">
        <v>17305</v>
      </c>
      <c r="B4510">
        <v>1</v>
      </c>
      <c r="C4510" t="s">
        <v>79</v>
      </c>
      <c r="D4510" t="s">
        <v>116</v>
      </c>
      <c r="E4510" t="s">
        <v>17302</v>
      </c>
      <c r="F4510" t="s">
        <v>166</v>
      </c>
      <c r="G4510" t="s">
        <v>72</v>
      </c>
      <c r="H4510" t="s">
        <v>136</v>
      </c>
      <c r="I4510" t="s">
        <v>22</v>
      </c>
      <c r="J4510" t="s">
        <v>131</v>
      </c>
      <c r="K4510" t="s">
        <v>17306</v>
      </c>
      <c r="L4510" t="s">
        <v>17307</v>
      </c>
      <c r="M4510">
        <v>1.2655555549999999</v>
      </c>
      <c r="N4510">
        <v>0</v>
      </c>
      <c r="O4510">
        <v>0</v>
      </c>
      <c r="P4510">
        <v>21</v>
      </c>
      <c r="Q4510">
        <v>54</v>
      </c>
      <c r="R4510">
        <v>0</v>
      </c>
      <c r="S4510">
        <v>0</v>
      </c>
      <c r="T4510">
        <v>26.576667</v>
      </c>
      <c r="U4510">
        <v>68.34</v>
      </c>
    </row>
    <row r="4511" spans="1:21" x14ac:dyDescent="0.25">
      <c r="A4511" t="s">
        <v>17308</v>
      </c>
      <c r="B4511">
        <v>1</v>
      </c>
      <c r="C4511" t="s">
        <v>79</v>
      </c>
      <c r="D4511" t="s">
        <v>116</v>
      </c>
      <c r="E4511" t="s">
        <v>17302</v>
      </c>
      <c r="F4511" t="s">
        <v>166</v>
      </c>
      <c r="G4511" t="s">
        <v>72</v>
      </c>
      <c r="H4511" t="s">
        <v>136</v>
      </c>
      <c r="I4511" t="s">
        <v>22</v>
      </c>
      <c r="J4511" t="s">
        <v>131</v>
      </c>
      <c r="K4511" t="s">
        <v>17309</v>
      </c>
      <c r="L4511" t="s">
        <v>17310</v>
      </c>
      <c r="M4511">
        <v>0.69361111099999995</v>
      </c>
      <c r="N4511">
        <v>0</v>
      </c>
      <c r="O4511">
        <v>0</v>
      </c>
      <c r="P4511">
        <v>21</v>
      </c>
      <c r="Q4511">
        <v>54</v>
      </c>
      <c r="R4511">
        <v>0</v>
      </c>
      <c r="S4511">
        <v>0</v>
      </c>
      <c r="T4511">
        <v>14.565833</v>
      </c>
      <c r="U4511">
        <v>37.454999999999998</v>
      </c>
    </row>
    <row r="4512" spans="1:21" x14ac:dyDescent="0.25">
      <c r="A4512" t="s">
        <v>17311</v>
      </c>
      <c r="B4512">
        <v>1</v>
      </c>
      <c r="C4512" t="s">
        <v>79</v>
      </c>
      <c r="D4512" t="s">
        <v>116</v>
      </c>
      <c r="E4512" t="s">
        <v>17312</v>
      </c>
      <c r="F4512" t="s">
        <v>226</v>
      </c>
      <c r="G4512" t="s">
        <v>72</v>
      </c>
      <c r="H4512" t="s">
        <v>136</v>
      </c>
      <c r="I4512" t="s">
        <v>22</v>
      </c>
      <c r="J4512" t="s">
        <v>131</v>
      </c>
      <c r="K4512" t="s">
        <v>17313</v>
      </c>
      <c r="L4512" t="s">
        <v>17314</v>
      </c>
      <c r="M4512">
        <v>0.95472222200000001</v>
      </c>
      <c r="N4512">
        <v>0</v>
      </c>
      <c r="O4512">
        <v>70</v>
      </c>
      <c r="P4512">
        <v>0</v>
      </c>
      <c r="Q4512">
        <v>0</v>
      </c>
      <c r="R4512">
        <v>0</v>
      </c>
      <c r="S4512">
        <v>66.830556000000001</v>
      </c>
      <c r="T4512">
        <v>0</v>
      </c>
      <c r="U4512">
        <v>0</v>
      </c>
    </row>
    <row r="4513" spans="1:21" x14ac:dyDescent="0.25">
      <c r="A4513" t="s">
        <v>17315</v>
      </c>
      <c r="B4513">
        <v>1</v>
      </c>
      <c r="C4513" t="s">
        <v>79</v>
      </c>
      <c r="D4513" t="s">
        <v>116</v>
      </c>
      <c r="E4513" t="s">
        <v>17302</v>
      </c>
      <c r="F4513" t="s">
        <v>166</v>
      </c>
      <c r="G4513" t="s">
        <v>72</v>
      </c>
      <c r="H4513" t="s">
        <v>136</v>
      </c>
      <c r="I4513" t="s">
        <v>22</v>
      </c>
      <c r="J4513" t="s">
        <v>131</v>
      </c>
      <c r="K4513" t="s">
        <v>17316</v>
      </c>
      <c r="L4513" t="s">
        <v>17317</v>
      </c>
      <c r="M4513">
        <v>0.59277777700000001</v>
      </c>
      <c r="N4513">
        <v>0</v>
      </c>
      <c r="O4513">
        <v>0</v>
      </c>
      <c r="P4513">
        <v>21</v>
      </c>
      <c r="Q4513">
        <v>54</v>
      </c>
      <c r="R4513">
        <v>0</v>
      </c>
      <c r="S4513">
        <v>0</v>
      </c>
      <c r="T4513">
        <v>12.448333</v>
      </c>
      <c r="U4513">
        <v>32.01</v>
      </c>
    </row>
    <row r="4514" spans="1:21" x14ac:dyDescent="0.25">
      <c r="A4514" t="s">
        <v>17318</v>
      </c>
      <c r="B4514">
        <v>1</v>
      </c>
      <c r="C4514" t="s">
        <v>79</v>
      </c>
      <c r="D4514" t="s">
        <v>116</v>
      </c>
      <c r="E4514" t="s">
        <v>17302</v>
      </c>
      <c r="F4514" t="s">
        <v>166</v>
      </c>
      <c r="G4514" t="s">
        <v>72</v>
      </c>
      <c r="H4514" t="s">
        <v>136</v>
      </c>
      <c r="I4514" t="s">
        <v>22</v>
      </c>
      <c r="J4514" t="s">
        <v>131</v>
      </c>
      <c r="K4514" t="s">
        <v>17319</v>
      </c>
      <c r="L4514" t="s">
        <v>17320</v>
      </c>
      <c r="M4514">
        <v>0.88166666599999999</v>
      </c>
      <c r="N4514">
        <v>0</v>
      </c>
      <c r="O4514">
        <v>0</v>
      </c>
      <c r="P4514">
        <v>21</v>
      </c>
      <c r="Q4514">
        <v>54</v>
      </c>
      <c r="R4514">
        <v>0</v>
      </c>
      <c r="S4514">
        <v>0</v>
      </c>
      <c r="T4514">
        <v>18.515000000000001</v>
      </c>
      <c r="U4514">
        <v>47.61</v>
      </c>
    </row>
    <row r="4515" spans="1:21" x14ac:dyDescent="0.25">
      <c r="A4515" t="s">
        <v>17321</v>
      </c>
      <c r="B4515">
        <v>1</v>
      </c>
      <c r="C4515" t="s">
        <v>79</v>
      </c>
      <c r="D4515" t="s">
        <v>116</v>
      </c>
      <c r="E4515" t="s">
        <v>17322</v>
      </c>
      <c r="F4515" t="s">
        <v>367</v>
      </c>
      <c r="G4515" t="s">
        <v>72</v>
      </c>
      <c r="H4515" t="s">
        <v>136</v>
      </c>
      <c r="I4515" t="s">
        <v>22</v>
      </c>
      <c r="J4515" t="s">
        <v>131</v>
      </c>
      <c r="K4515" t="s">
        <v>17323</v>
      </c>
      <c r="L4515" t="s">
        <v>17324</v>
      </c>
      <c r="M4515">
        <v>1.1419444439999999</v>
      </c>
      <c r="N4515">
        <v>0</v>
      </c>
      <c r="O4515">
        <v>0</v>
      </c>
      <c r="P4515">
        <v>0</v>
      </c>
      <c r="Q4515">
        <v>11</v>
      </c>
      <c r="R4515">
        <v>0</v>
      </c>
      <c r="S4515">
        <v>0</v>
      </c>
      <c r="T4515">
        <v>0</v>
      </c>
      <c r="U4515">
        <v>12.561389</v>
      </c>
    </row>
    <row r="4516" spans="1:21" x14ac:dyDescent="0.25">
      <c r="A4516" t="s">
        <v>17325</v>
      </c>
      <c r="B4516">
        <v>1</v>
      </c>
      <c r="C4516" t="s">
        <v>79</v>
      </c>
      <c r="D4516" t="s">
        <v>119</v>
      </c>
      <c r="E4516" t="s">
        <v>17326</v>
      </c>
      <c r="F4516" t="s">
        <v>780</v>
      </c>
      <c r="G4516" t="s">
        <v>71</v>
      </c>
      <c r="H4516" t="s">
        <v>136</v>
      </c>
      <c r="I4516" t="s">
        <v>22</v>
      </c>
      <c r="J4516" t="s">
        <v>131</v>
      </c>
      <c r="K4516" t="s">
        <v>17327</v>
      </c>
      <c r="L4516" t="s">
        <v>17328</v>
      </c>
      <c r="M4516">
        <v>1.784444444</v>
      </c>
      <c r="N4516">
        <v>0</v>
      </c>
      <c r="O4516">
        <v>12</v>
      </c>
      <c r="P4516">
        <v>0</v>
      </c>
      <c r="Q4516">
        <v>2</v>
      </c>
      <c r="R4516">
        <v>0</v>
      </c>
      <c r="S4516">
        <v>21.413333000000002</v>
      </c>
      <c r="T4516">
        <v>0</v>
      </c>
      <c r="U4516">
        <v>3.568889</v>
      </c>
    </row>
    <row r="4517" spans="1:21" x14ac:dyDescent="0.25">
      <c r="A4517" t="s">
        <v>17329</v>
      </c>
      <c r="B4517">
        <v>1</v>
      </c>
      <c r="C4517" t="s">
        <v>79</v>
      </c>
      <c r="D4517" t="s">
        <v>119</v>
      </c>
      <c r="E4517" t="s">
        <v>17330</v>
      </c>
      <c r="F4517" t="s">
        <v>247</v>
      </c>
      <c r="G4517" t="s">
        <v>72</v>
      </c>
      <c r="H4517" t="s">
        <v>136</v>
      </c>
      <c r="I4517" t="s">
        <v>22</v>
      </c>
      <c r="J4517" t="s">
        <v>221</v>
      </c>
      <c r="K4517" t="s">
        <v>17331</v>
      </c>
      <c r="L4517" t="s">
        <v>17332</v>
      </c>
      <c r="M4517">
        <v>9.5952777769999997</v>
      </c>
      <c r="N4517">
        <v>0</v>
      </c>
      <c r="O4517">
        <v>45</v>
      </c>
      <c r="P4517">
        <v>0</v>
      </c>
      <c r="Q4517">
        <v>17</v>
      </c>
      <c r="R4517">
        <v>0</v>
      </c>
      <c r="S4517">
        <v>431.78750000000002</v>
      </c>
      <c r="T4517">
        <v>0</v>
      </c>
      <c r="U4517">
        <v>163.119722</v>
      </c>
    </row>
    <row r="4518" spans="1:21" x14ac:dyDescent="0.25">
      <c r="A4518" t="s">
        <v>17333</v>
      </c>
      <c r="B4518">
        <v>1</v>
      </c>
      <c r="C4518" t="s">
        <v>79</v>
      </c>
      <c r="D4518" t="s">
        <v>119</v>
      </c>
      <c r="E4518" t="s">
        <v>17334</v>
      </c>
      <c r="F4518" t="s">
        <v>416</v>
      </c>
      <c r="G4518" t="s">
        <v>71</v>
      </c>
      <c r="H4518" t="s">
        <v>136</v>
      </c>
      <c r="I4518" t="s">
        <v>22</v>
      </c>
      <c r="J4518" t="s">
        <v>131</v>
      </c>
      <c r="K4518" t="s">
        <v>17335</v>
      </c>
      <c r="L4518" t="s">
        <v>17336</v>
      </c>
      <c r="M4518">
        <v>1.845277777</v>
      </c>
      <c r="N4518">
        <v>1</v>
      </c>
      <c r="O4518">
        <v>566</v>
      </c>
      <c r="P4518">
        <v>0</v>
      </c>
      <c r="Q4518">
        <v>80</v>
      </c>
      <c r="R4518">
        <v>1.845278</v>
      </c>
      <c r="S4518">
        <v>1044.427222</v>
      </c>
      <c r="T4518">
        <v>0</v>
      </c>
      <c r="U4518">
        <v>147.62222199999999</v>
      </c>
    </row>
    <row r="4519" spans="1:21" x14ac:dyDescent="0.25">
      <c r="A4519" t="s">
        <v>17337</v>
      </c>
      <c r="B4519">
        <v>1</v>
      </c>
      <c r="C4519" t="s">
        <v>78</v>
      </c>
      <c r="D4519" t="s">
        <v>95</v>
      </c>
      <c r="E4519" t="s">
        <v>17338</v>
      </c>
      <c r="F4519" t="s">
        <v>934</v>
      </c>
      <c r="G4519" t="s">
        <v>71</v>
      </c>
      <c r="H4519" t="s">
        <v>136</v>
      </c>
      <c r="I4519" t="s">
        <v>22</v>
      </c>
      <c r="J4519" t="s">
        <v>131</v>
      </c>
      <c r="K4519" t="s">
        <v>17339</v>
      </c>
      <c r="L4519" t="s">
        <v>17340</v>
      </c>
      <c r="M4519">
        <v>0.72750000000000004</v>
      </c>
      <c r="N4519">
        <v>0</v>
      </c>
      <c r="O4519">
        <v>1</v>
      </c>
      <c r="P4519">
        <v>0</v>
      </c>
      <c r="Q4519">
        <v>0</v>
      </c>
      <c r="R4519">
        <v>0</v>
      </c>
      <c r="S4519">
        <v>0.72750000000000004</v>
      </c>
      <c r="T4519">
        <v>0</v>
      </c>
      <c r="U4519">
        <v>0</v>
      </c>
    </row>
    <row r="4520" spans="1:21" x14ac:dyDescent="0.25">
      <c r="A4520" t="s">
        <v>17341</v>
      </c>
      <c r="B4520">
        <v>1</v>
      </c>
      <c r="C4520" t="s">
        <v>79</v>
      </c>
      <c r="D4520" t="s">
        <v>118</v>
      </c>
      <c r="E4520" t="s">
        <v>17342</v>
      </c>
      <c r="F4520" t="s">
        <v>231</v>
      </c>
      <c r="G4520" t="s">
        <v>71</v>
      </c>
      <c r="H4520" t="s">
        <v>136</v>
      </c>
      <c r="I4520" t="s">
        <v>22</v>
      </c>
      <c r="J4520" t="s">
        <v>131</v>
      </c>
      <c r="K4520" t="s">
        <v>17343</v>
      </c>
      <c r="L4520" t="s">
        <v>17344</v>
      </c>
      <c r="M4520">
        <v>1.365555555</v>
      </c>
      <c r="N4520">
        <v>0</v>
      </c>
      <c r="O4520">
        <v>2</v>
      </c>
      <c r="P4520">
        <v>0</v>
      </c>
      <c r="Q4520">
        <v>0</v>
      </c>
      <c r="R4520">
        <v>0</v>
      </c>
      <c r="S4520">
        <v>2.7311109999999998</v>
      </c>
      <c r="T4520">
        <v>0</v>
      </c>
      <c r="U4520">
        <v>0</v>
      </c>
    </row>
    <row r="4521" spans="1:21" x14ac:dyDescent="0.25">
      <c r="A4521" t="s">
        <v>17345</v>
      </c>
      <c r="B4521">
        <v>1</v>
      </c>
      <c r="C4521" t="s">
        <v>78</v>
      </c>
      <c r="D4521" t="s">
        <v>84</v>
      </c>
      <c r="E4521" t="s">
        <v>17346</v>
      </c>
      <c r="F4521" t="s">
        <v>934</v>
      </c>
      <c r="G4521" t="s">
        <v>71</v>
      </c>
      <c r="H4521" t="s">
        <v>136</v>
      </c>
      <c r="I4521" t="s">
        <v>22</v>
      </c>
      <c r="J4521" t="s">
        <v>131</v>
      </c>
      <c r="K4521" t="s">
        <v>17347</v>
      </c>
      <c r="L4521" t="s">
        <v>17348</v>
      </c>
      <c r="M4521">
        <v>1.0122222219999999</v>
      </c>
      <c r="N4521">
        <v>0</v>
      </c>
      <c r="O4521">
        <v>17</v>
      </c>
      <c r="P4521">
        <v>0</v>
      </c>
      <c r="Q4521">
        <v>0</v>
      </c>
      <c r="R4521">
        <v>0</v>
      </c>
      <c r="S4521">
        <v>17.207778000000001</v>
      </c>
      <c r="T4521">
        <v>0</v>
      </c>
      <c r="U4521">
        <v>0</v>
      </c>
    </row>
    <row r="4522" spans="1:21" x14ac:dyDescent="0.25">
      <c r="A4522" t="s">
        <v>17349</v>
      </c>
      <c r="B4522">
        <v>1</v>
      </c>
      <c r="C4522" t="s">
        <v>78</v>
      </c>
      <c r="D4522" t="s">
        <v>84</v>
      </c>
      <c r="E4522" t="s">
        <v>17350</v>
      </c>
      <c r="F4522" t="s">
        <v>847</v>
      </c>
      <c r="G4522" t="s">
        <v>71</v>
      </c>
      <c r="H4522" t="s">
        <v>136</v>
      </c>
      <c r="I4522" t="s">
        <v>22</v>
      </c>
      <c r="J4522" t="s">
        <v>131</v>
      </c>
      <c r="K4522" t="s">
        <v>17351</v>
      </c>
      <c r="L4522" t="s">
        <v>17352</v>
      </c>
      <c r="M4522">
        <v>5.7416666660000004</v>
      </c>
      <c r="N4522">
        <v>0</v>
      </c>
      <c r="O4522">
        <v>19</v>
      </c>
      <c r="P4522">
        <v>0</v>
      </c>
      <c r="Q4522">
        <v>0</v>
      </c>
      <c r="R4522">
        <v>0</v>
      </c>
      <c r="S4522">
        <v>109.091667</v>
      </c>
      <c r="T4522">
        <v>0</v>
      </c>
      <c r="U4522">
        <v>0</v>
      </c>
    </row>
    <row r="4523" spans="1:21" x14ac:dyDescent="0.25">
      <c r="A4523" t="s">
        <v>17353</v>
      </c>
      <c r="B4523">
        <v>1</v>
      </c>
      <c r="C4523" t="s">
        <v>78</v>
      </c>
      <c r="D4523" t="s">
        <v>91</v>
      </c>
      <c r="E4523" t="s">
        <v>17354</v>
      </c>
      <c r="F4523" t="s">
        <v>296</v>
      </c>
      <c r="G4523" t="s">
        <v>71</v>
      </c>
      <c r="H4523" t="s">
        <v>136</v>
      </c>
      <c r="I4523" t="s">
        <v>22</v>
      </c>
      <c r="J4523" t="s">
        <v>221</v>
      </c>
      <c r="K4523" t="s">
        <v>17355</v>
      </c>
      <c r="L4523" t="s">
        <v>17356</v>
      </c>
      <c r="M4523">
        <v>7.1438888880000002</v>
      </c>
      <c r="N4523">
        <v>0</v>
      </c>
      <c r="O4523">
        <v>54</v>
      </c>
      <c r="P4523">
        <v>0</v>
      </c>
      <c r="Q4523">
        <v>0</v>
      </c>
      <c r="R4523">
        <v>0</v>
      </c>
      <c r="S4523">
        <v>385.77</v>
      </c>
      <c r="T4523">
        <v>0</v>
      </c>
      <c r="U4523">
        <v>0</v>
      </c>
    </row>
    <row r="4524" spans="1:21" x14ac:dyDescent="0.25">
      <c r="A4524" t="s">
        <v>17357</v>
      </c>
      <c r="B4524">
        <v>1</v>
      </c>
      <c r="C4524" t="s">
        <v>78</v>
      </c>
      <c r="D4524" t="s">
        <v>84</v>
      </c>
      <c r="E4524" t="s">
        <v>17358</v>
      </c>
      <c r="F4524" t="s">
        <v>166</v>
      </c>
      <c r="G4524" t="s">
        <v>72</v>
      </c>
      <c r="H4524" t="s">
        <v>136</v>
      </c>
      <c r="I4524" t="s">
        <v>22</v>
      </c>
      <c r="J4524" t="s">
        <v>131</v>
      </c>
      <c r="K4524" t="s">
        <v>17359</v>
      </c>
      <c r="L4524" t="s">
        <v>17360</v>
      </c>
      <c r="M4524">
        <v>0.62258611100000005</v>
      </c>
      <c r="N4524">
        <v>2</v>
      </c>
      <c r="O4524">
        <v>330</v>
      </c>
      <c r="P4524">
        <v>0</v>
      </c>
      <c r="Q4524">
        <v>25</v>
      </c>
      <c r="R4524">
        <v>1.2451719999999999</v>
      </c>
      <c r="S4524">
        <v>205.453417</v>
      </c>
      <c r="T4524">
        <v>0</v>
      </c>
      <c r="U4524">
        <v>15.564653</v>
      </c>
    </row>
    <row r="4525" spans="1:21" x14ac:dyDescent="0.25">
      <c r="A4525" t="s">
        <v>17361</v>
      </c>
      <c r="B4525">
        <v>1</v>
      </c>
      <c r="C4525" t="s">
        <v>79</v>
      </c>
      <c r="D4525" t="s">
        <v>120</v>
      </c>
      <c r="E4525" t="s">
        <v>17362</v>
      </c>
      <c r="F4525" t="s">
        <v>847</v>
      </c>
      <c r="G4525" t="s">
        <v>71</v>
      </c>
      <c r="H4525" t="s">
        <v>136</v>
      </c>
      <c r="I4525" t="s">
        <v>22</v>
      </c>
      <c r="J4525" t="s">
        <v>131</v>
      </c>
      <c r="K4525" t="s">
        <v>17363</v>
      </c>
      <c r="L4525" t="s">
        <v>17364</v>
      </c>
      <c r="M4525">
        <v>0.948333333</v>
      </c>
      <c r="N4525">
        <v>0</v>
      </c>
      <c r="O4525">
        <v>0</v>
      </c>
      <c r="P4525">
        <v>0</v>
      </c>
      <c r="Q4525">
        <v>1</v>
      </c>
      <c r="R4525">
        <v>0</v>
      </c>
      <c r="S4525">
        <v>0</v>
      </c>
      <c r="T4525">
        <v>0</v>
      </c>
      <c r="U4525">
        <v>0.94833299999999998</v>
      </c>
    </row>
    <row r="4526" spans="1:21" x14ac:dyDescent="0.25">
      <c r="A4526" t="s">
        <v>17365</v>
      </c>
      <c r="B4526">
        <v>1</v>
      </c>
      <c r="C4526" t="s">
        <v>79</v>
      </c>
      <c r="D4526" t="s">
        <v>119</v>
      </c>
      <c r="E4526" t="s">
        <v>17366</v>
      </c>
      <c r="F4526" t="s">
        <v>313</v>
      </c>
      <c r="G4526" t="s">
        <v>71</v>
      </c>
      <c r="H4526" t="s">
        <v>136</v>
      </c>
      <c r="I4526" t="s">
        <v>22</v>
      </c>
      <c r="J4526" t="s">
        <v>131</v>
      </c>
      <c r="K4526" t="s">
        <v>17367</v>
      </c>
      <c r="L4526" t="s">
        <v>17368</v>
      </c>
      <c r="M4526">
        <v>0.56333333299999999</v>
      </c>
      <c r="N4526">
        <v>0</v>
      </c>
      <c r="O4526">
        <v>116</v>
      </c>
      <c r="P4526">
        <v>0</v>
      </c>
      <c r="Q4526">
        <v>13</v>
      </c>
      <c r="R4526">
        <v>0</v>
      </c>
      <c r="S4526">
        <v>65.346666999999997</v>
      </c>
      <c r="T4526">
        <v>0</v>
      </c>
      <c r="U4526">
        <v>7.3233329999999999</v>
      </c>
    </row>
    <row r="4527" spans="1:21" x14ac:dyDescent="0.25">
      <c r="A4527" t="s">
        <v>17369</v>
      </c>
      <c r="B4527">
        <v>1</v>
      </c>
      <c r="C4527" t="s">
        <v>78</v>
      </c>
      <c r="D4527" t="s">
        <v>84</v>
      </c>
      <c r="E4527" t="s">
        <v>17370</v>
      </c>
      <c r="F4527" t="s">
        <v>231</v>
      </c>
      <c r="G4527" t="s">
        <v>71</v>
      </c>
      <c r="H4527" t="s">
        <v>136</v>
      </c>
      <c r="I4527" t="s">
        <v>22</v>
      </c>
      <c r="J4527" t="s">
        <v>131</v>
      </c>
      <c r="K4527" t="s">
        <v>17371</v>
      </c>
      <c r="L4527" t="s">
        <v>17372</v>
      </c>
      <c r="M4527">
        <v>2.2522222219999999</v>
      </c>
      <c r="N4527">
        <v>0</v>
      </c>
      <c r="O4527">
        <v>1</v>
      </c>
      <c r="P4527">
        <v>0</v>
      </c>
      <c r="Q4527">
        <v>0</v>
      </c>
      <c r="R4527">
        <v>0</v>
      </c>
      <c r="S4527">
        <v>2.2522220000000002</v>
      </c>
      <c r="T4527">
        <v>0</v>
      </c>
      <c r="U4527">
        <v>0</v>
      </c>
    </row>
    <row r="4528" spans="1:21" x14ac:dyDescent="0.25">
      <c r="A4528" t="s">
        <v>17373</v>
      </c>
      <c r="B4528">
        <v>1</v>
      </c>
      <c r="C4528" t="s">
        <v>78</v>
      </c>
      <c r="D4528" t="s">
        <v>95</v>
      </c>
      <c r="E4528" t="s">
        <v>17374</v>
      </c>
      <c r="F4528" t="s">
        <v>231</v>
      </c>
      <c r="G4528" t="s">
        <v>71</v>
      </c>
      <c r="H4528" t="s">
        <v>136</v>
      </c>
      <c r="I4528" t="s">
        <v>22</v>
      </c>
      <c r="J4528" t="s">
        <v>131</v>
      </c>
      <c r="K4528" t="s">
        <v>17375</v>
      </c>
      <c r="L4528" t="s">
        <v>17376</v>
      </c>
      <c r="M4528">
        <v>1.411944444</v>
      </c>
      <c r="N4528">
        <v>0</v>
      </c>
      <c r="O4528">
        <v>3</v>
      </c>
      <c r="P4528">
        <v>0</v>
      </c>
      <c r="Q4528">
        <v>0</v>
      </c>
      <c r="R4528">
        <v>0</v>
      </c>
      <c r="S4528">
        <v>4.2358330000000004</v>
      </c>
      <c r="T4528">
        <v>0</v>
      </c>
      <c r="U4528">
        <v>0</v>
      </c>
    </row>
    <row r="4529" spans="1:21" x14ac:dyDescent="0.25">
      <c r="A4529" t="s">
        <v>17377</v>
      </c>
      <c r="B4529">
        <v>1</v>
      </c>
      <c r="C4529" t="s">
        <v>79</v>
      </c>
      <c r="D4529" t="s">
        <v>120</v>
      </c>
      <c r="E4529" t="s">
        <v>17362</v>
      </c>
      <c r="F4529" t="s">
        <v>847</v>
      </c>
      <c r="G4529" t="s">
        <v>71</v>
      </c>
      <c r="H4529" t="s">
        <v>136</v>
      </c>
      <c r="I4529" t="s">
        <v>22</v>
      </c>
      <c r="J4529" t="s">
        <v>131</v>
      </c>
      <c r="K4529" t="s">
        <v>17378</v>
      </c>
      <c r="L4529" t="s">
        <v>17379</v>
      </c>
      <c r="M4529">
        <v>0.637222222</v>
      </c>
      <c r="N4529">
        <v>0</v>
      </c>
      <c r="O4529">
        <v>0</v>
      </c>
      <c r="P4529">
        <v>0</v>
      </c>
      <c r="Q4529">
        <v>1</v>
      </c>
      <c r="R4529">
        <v>0</v>
      </c>
      <c r="S4529">
        <v>0</v>
      </c>
      <c r="T4529">
        <v>0</v>
      </c>
      <c r="U4529">
        <v>0.63722199999999996</v>
      </c>
    </row>
    <row r="4530" spans="1:21" x14ac:dyDescent="0.25">
      <c r="A4530" t="s">
        <v>17380</v>
      </c>
      <c r="B4530">
        <v>1</v>
      </c>
      <c r="C4530" t="s">
        <v>78</v>
      </c>
      <c r="D4530" t="s">
        <v>94</v>
      </c>
      <c r="E4530" t="s">
        <v>6567</v>
      </c>
      <c r="F4530" t="s">
        <v>523</v>
      </c>
      <c r="G4530" t="s">
        <v>72</v>
      </c>
      <c r="H4530" t="s">
        <v>136</v>
      </c>
      <c r="I4530" t="s">
        <v>22</v>
      </c>
      <c r="J4530" t="s">
        <v>131</v>
      </c>
      <c r="K4530" t="s">
        <v>17381</v>
      </c>
      <c r="L4530" t="s">
        <v>17382</v>
      </c>
      <c r="M4530">
        <v>3.525833333</v>
      </c>
      <c r="N4530">
        <v>4</v>
      </c>
      <c r="O4530">
        <v>0</v>
      </c>
      <c r="P4530">
        <v>6</v>
      </c>
      <c r="Q4530">
        <v>1</v>
      </c>
      <c r="R4530">
        <v>14.103332999999999</v>
      </c>
      <c r="S4530">
        <v>0</v>
      </c>
      <c r="T4530">
        <v>21.155000000000001</v>
      </c>
      <c r="U4530">
        <v>3.525833</v>
      </c>
    </row>
    <row r="4531" spans="1:21" x14ac:dyDescent="0.25">
      <c r="A4531" t="s">
        <v>17383</v>
      </c>
      <c r="B4531">
        <v>1</v>
      </c>
      <c r="C4531" t="s">
        <v>78</v>
      </c>
      <c r="D4531" t="s">
        <v>102</v>
      </c>
      <c r="E4531" t="s">
        <v>17384</v>
      </c>
      <c r="F4531" t="s">
        <v>362</v>
      </c>
      <c r="G4531" t="s">
        <v>71</v>
      </c>
      <c r="H4531" t="s">
        <v>136</v>
      </c>
      <c r="I4531" t="s">
        <v>22</v>
      </c>
      <c r="J4531" t="s">
        <v>131</v>
      </c>
      <c r="K4531" t="s">
        <v>17385</v>
      </c>
      <c r="L4531" t="s">
        <v>17386</v>
      </c>
      <c r="M4531">
        <v>1.4144444439999999</v>
      </c>
      <c r="N4531">
        <v>0</v>
      </c>
      <c r="O4531">
        <v>19</v>
      </c>
      <c r="P4531">
        <v>0</v>
      </c>
      <c r="Q4531">
        <v>0</v>
      </c>
      <c r="R4531">
        <v>0</v>
      </c>
      <c r="S4531">
        <v>26.874444</v>
      </c>
      <c r="T4531">
        <v>0</v>
      </c>
      <c r="U4531">
        <v>0</v>
      </c>
    </row>
    <row r="4532" spans="1:21" x14ac:dyDescent="0.25">
      <c r="A4532" t="s">
        <v>17387</v>
      </c>
      <c r="B4532">
        <v>1</v>
      </c>
      <c r="C4532" t="s">
        <v>78</v>
      </c>
      <c r="D4532" t="s">
        <v>104</v>
      </c>
      <c r="E4532" t="s">
        <v>17388</v>
      </c>
      <c r="F4532" t="s">
        <v>985</v>
      </c>
      <c r="G4532" t="s">
        <v>71</v>
      </c>
      <c r="H4532" t="s">
        <v>136</v>
      </c>
      <c r="I4532" t="s">
        <v>22</v>
      </c>
      <c r="J4532" t="s">
        <v>131</v>
      </c>
      <c r="K4532" t="s">
        <v>17389</v>
      </c>
      <c r="L4532" t="s">
        <v>17390</v>
      </c>
      <c r="M4532">
        <v>1.687777777</v>
      </c>
      <c r="N4532">
        <v>0</v>
      </c>
      <c r="O4532">
        <v>1</v>
      </c>
      <c r="P4532">
        <v>0</v>
      </c>
      <c r="Q4532">
        <v>0</v>
      </c>
      <c r="R4532">
        <v>0</v>
      </c>
      <c r="S4532">
        <v>1.687778</v>
      </c>
      <c r="T4532">
        <v>0</v>
      </c>
      <c r="U4532">
        <v>0</v>
      </c>
    </row>
    <row r="4533" spans="1:21" x14ac:dyDescent="0.25">
      <c r="A4533" t="s">
        <v>17391</v>
      </c>
      <c r="B4533">
        <v>1</v>
      </c>
      <c r="C4533" t="s">
        <v>78</v>
      </c>
      <c r="D4533" t="s">
        <v>95</v>
      </c>
      <c r="E4533" t="s">
        <v>17392</v>
      </c>
      <c r="F4533" t="s">
        <v>934</v>
      </c>
      <c r="G4533" t="s">
        <v>71</v>
      </c>
      <c r="H4533" t="s">
        <v>136</v>
      </c>
      <c r="I4533" t="s">
        <v>22</v>
      </c>
      <c r="J4533" t="s">
        <v>131</v>
      </c>
      <c r="K4533" t="s">
        <v>17393</v>
      </c>
      <c r="L4533" t="s">
        <v>17394</v>
      </c>
      <c r="M4533">
        <v>0.63333333300000005</v>
      </c>
      <c r="N4533">
        <v>0</v>
      </c>
      <c r="O4533">
        <v>2</v>
      </c>
      <c r="P4533">
        <v>0</v>
      </c>
      <c r="Q4533">
        <v>0</v>
      </c>
      <c r="R4533">
        <v>0</v>
      </c>
      <c r="S4533">
        <v>1.266667</v>
      </c>
      <c r="T4533">
        <v>0</v>
      </c>
      <c r="U4533">
        <v>0</v>
      </c>
    </row>
    <row r="4534" spans="1:21" x14ac:dyDescent="0.25">
      <c r="A4534" t="s">
        <v>17395</v>
      </c>
      <c r="B4534">
        <v>1</v>
      </c>
      <c r="C4534" t="s">
        <v>78</v>
      </c>
      <c r="D4534" t="s">
        <v>91</v>
      </c>
      <c r="E4534" t="s">
        <v>17396</v>
      </c>
      <c r="F4534" t="s">
        <v>296</v>
      </c>
      <c r="G4534" t="s">
        <v>72</v>
      </c>
      <c r="H4534" t="s">
        <v>136</v>
      </c>
      <c r="I4534" t="s">
        <v>22</v>
      </c>
      <c r="J4534" t="s">
        <v>221</v>
      </c>
      <c r="K4534" t="s">
        <v>17397</v>
      </c>
      <c r="L4534" t="s">
        <v>11045</v>
      </c>
      <c r="M4534">
        <v>1.4754444440000001</v>
      </c>
      <c r="N4534">
        <v>0</v>
      </c>
      <c r="O4534">
        <v>0</v>
      </c>
      <c r="P4534">
        <v>0</v>
      </c>
      <c r="Q4534">
        <v>52</v>
      </c>
      <c r="R4534">
        <v>0</v>
      </c>
      <c r="S4534">
        <v>0</v>
      </c>
      <c r="T4534">
        <v>0</v>
      </c>
      <c r="U4534">
        <v>76.723111000000003</v>
      </c>
    </row>
    <row r="4535" spans="1:21" x14ac:dyDescent="0.25">
      <c r="A4535" t="s">
        <v>17398</v>
      </c>
      <c r="B4535">
        <v>1</v>
      </c>
      <c r="C4535" t="s">
        <v>78</v>
      </c>
      <c r="D4535" t="s">
        <v>87</v>
      </c>
      <c r="E4535" t="s">
        <v>17399</v>
      </c>
      <c r="F4535" t="s">
        <v>313</v>
      </c>
      <c r="G4535" t="s">
        <v>71</v>
      </c>
      <c r="H4535" t="s">
        <v>136</v>
      </c>
      <c r="I4535" t="s">
        <v>22</v>
      </c>
      <c r="J4535" t="s">
        <v>131</v>
      </c>
      <c r="K4535" t="s">
        <v>17400</v>
      </c>
      <c r="L4535" t="s">
        <v>17401</v>
      </c>
      <c r="M4535">
        <v>2.2905555550000001</v>
      </c>
      <c r="N4535">
        <v>0</v>
      </c>
      <c r="O4535">
        <v>6</v>
      </c>
      <c r="P4535">
        <v>0</v>
      </c>
      <c r="Q4535">
        <v>0</v>
      </c>
      <c r="R4535">
        <v>0</v>
      </c>
      <c r="S4535">
        <v>13.743333</v>
      </c>
      <c r="T4535">
        <v>0</v>
      </c>
      <c r="U4535">
        <v>0</v>
      </c>
    </row>
    <row r="4536" spans="1:21" x14ac:dyDescent="0.25">
      <c r="A4536" t="s">
        <v>17402</v>
      </c>
      <c r="B4536">
        <v>1</v>
      </c>
      <c r="C4536" t="s">
        <v>78</v>
      </c>
      <c r="D4536" t="s">
        <v>84</v>
      </c>
      <c r="E4536" t="s">
        <v>17403</v>
      </c>
      <c r="F4536" t="s">
        <v>1685</v>
      </c>
      <c r="G4536" t="s">
        <v>71</v>
      </c>
      <c r="H4536" t="s">
        <v>136</v>
      </c>
      <c r="I4536" t="s">
        <v>22</v>
      </c>
      <c r="J4536" t="s">
        <v>131</v>
      </c>
      <c r="K4536" t="s">
        <v>17404</v>
      </c>
      <c r="L4536" t="s">
        <v>17405</v>
      </c>
      <c r="M4536">
        <v>3.8933333330000002</v>
      </c>
      <c r="N4536">
        <v>0</v>
      </c>
      <c r="O4536">
        <v>74</v>
      </c>
      <c r="P4536">
        <v>0</v>
      </c>
      <c r="Q4536">
        <v>0</v>
      </c>
      <c r="R4536">
        <v>0</v>
      </c>
      <c r="S4536">
        <v>288.10666700000002</v>
      </c>
      <c r="T4536">
        <v>0</v>
      </c>
      <c r="U4536">
        <v>0</v>
      </c>
    </row>
    <row r="4537" spans="1:21" x14ac:dyDescent="0.25">
      <c r="A4537" t="s">
        <v>17406</v>
      </c>
      <c r="B4537">
        <v>1</v>
      </c>
      <c r="C4537" t="s">
        <v>78</v>
      </c>
      <c r="D4537" t="s">
        <v>84</v>
      </c>
      <c r="E4537" t="s">
        <v>17407</v>
      </c>
      <c r="F4537" t="s">
        <v>313</v>
      </c>
      <c r="G4537" t="s">
        <v>71</v>
      </c>
      <c r="H4537" t="s">
        <v>136</v>
      </c>
      <c r="I4537" t="s">
        <v>22</v>
      </c>
      <c r="J4537" t="s">
        <v>131</v>
      </c>
      <c r="K4537" t="s">
        <v>17408</v>
      </c>
      <c r="L4537" t="s">
        <v>17409</v>
      </c>
      <c r="M4537">
        <v>1.6558333329999999</v>
      </c>
      <c r="N4537">
        <v>0</v>
      </c>
      <c r="O4537">
        <v>366</v>
      </c>
      <c r="P4537">
        <v>0</v>
      </c>
      <c r="Q4537">
        <v>0</v>
      </c>
      <c r="R4537">
        <v>0</v>
      </c>
      <c r="S4537">
        <v>606.03499999999997</v>
      </c>
      <c r="T4537">
        <v>0</v>
      </c>
      <c r="U4537">
        <v>0</v>
      </c>
    </row>
    <row r="4538" spans="1:21" x14ac:dyDescent="0.25">
      <c r="A4538" t="s">
        <v>17410</v>
      </c>
      <c r="B4538">
        <v>1</v>
      </c>
      <c r="C4538" t="s">
        <v>78</v>
      </c>
      <c r="D4538" t="s">
        <v>84</v>
      </c>
      <c r="E4538" t="s">
        <v>17407</v>
      </c>
      <c r="F4538" t="s">
        <v>296</v>
      </c>
      <c r="G4538" t="s">
        <v>71</v>
      </c>
      <c r="H4538" t="s">
        <v>136</v>
      </c>
      <c r="I4538" t="s">
        <v>22</v>
      </c>
      <c r="J4538" t="s">
        <v>221</v>
      </c>
      <c r="K4538" t="s">
        <v>17411</v>
      </c>
      <c r="L4538" t="s">
        <v>17412</v>
      </c>
      <c r="M4538">
        <v>1.058333333</v>
      </c>
      <c r="N4538">
        <v>0</v>
      </c>
      <c r="O4538">
        <v>366</v>
      </c>
      <c r="P4538">
        <v>0</v>
      </c>
      <c r="Q4538">
        <v>0</v>
      </c>
      <c r="R4538">
        <v>0</v>
      </c>
      <c r="S4538">
        <v>387.35</v>
      </c>
      <c r="T4538">
        <v>0</v>
      </c>
      <c r="U4538">
        <v>0</v>
      </c>
    </row>
    <row r="4539" spans="1:21" x14ac:dyDescent="0.25">
      <c r="A4539" t="s">
        <v>17413</v>
      </c>
      <c r="B4539">
        <v>1</v>
      </c>
      <c r="C4539" t="s">
        <v>78</v>
      </c>
      <c r="D4539" t="s">
        <v>126</v>
      </c>
      <c r="E4539" t="s">
        <v>17414</v>
      </c>
      <c r="F4539" t="s">
        <v>296</v>
      </c>
      <c r="G4539" t="s">
        <v>71</v>
      </c>
      <c r="H4539" t="s">
        <v>136</v>
      </c>
      <c r="I4539" t="s">
        <v>22</v>
      </c>
      <c r="J4539" t="s">
        <v>221</v>
      </c>
      <c r="K4539" t="s">
        <v>17415</v>
      </c>
      <c r="L4539" t="s">
        <v>17416</v>
      </c>
      <c r="M4539">
        <v>0.81333333299999999</v>
      </c>
      <c r="N4539">
        <v>0</v>
      </c>
      <c r="O4539">
        <v>1</v>
      </c>
      <c r="P4539">
        <v>0</v>
      </c>
      <c r="Q4539">
        <v>0</v>
      </c>
      <c r="R4539">
        <v>0</v>
      </c>
      <c r="S4539">
        <v>0.81333299999999997</v>
      </c>
      <c r="T4539">
        <v>0</v>
      </c>
      <c r="U4539">
        <v>0</v>
      </c>
    </row>
    <row r="4540" spans="1:21" x14ac:dyDescent="0.25">
      <c r="A4540" t="s">
        <v>17417</v>
      </c>
      <c r="B4540">
        <v>1</v>
      </c>
      <c r="C4540" t="s">
        <v>78</v>
      </c>
      <c r="D4540" t="s">
        <v>96</v>
      </c>
      <c r="E4540" t="s">
        <v>17418</v>
      </c>
      <c r="F4540" t="s">
        <v>226</v>
      </c>
      <c r="G4540" t="s">
        <v>72</v>
      </c>
      <c r="H4540" t="s">
        <v>136</v>
      </c>
      <c r="I4540" t="s">
        <v>22</v>
      </c>
      <c r="J4540" t="s">
        <v>131</v>
      </c>
      <c r="K4540" t="s">
        <v>17419</v>
      </c>
      <c r="L4540" t="s">
        <v>17420</v>
      </c>
      <c r="M4540">
        <v>5.6463888879999997</v>
      </c>
      <c r="N4540">
        <v>0</v>
      </c>
      <c r="O4540">
        <v>55</v>
      </c>
      <c r="P4540">
        <v>0</v>
      </c>
      <c r="Q4540">
        <v>3</v>
      </c>
      <c r="R4540">
        <v>0</v>
      </c>
      <c r="S4540">
        <v>310.55138899999997</v>
      </c>
      <c r="T4540">
        <v>0</v>
      </c>
      <c r="U4540">
        <v>16.939167000000001</v>
      </c>
    </row>
    <row r="4541" spans="1:21" x14ac:dyDescent="0.25">
      <c r="A4541" t="s">
        <v>17421</v>
      </c>
      <c r="B4541">
        <v>1</v>
      </c>
      <c r="C4541" t="s">
        <v>79</v>
      </c>
      <c r="D4541" t="s">
        <v>119</v>
      </c>
      <c r="E4541" t="s">
        <v>17422</v>
      </c>
      <c r="F4541" t="s">
        <v>362</v>
      </c>
      <c r="G4541" t="s">
        <v>71</v>
      </c>
      <c r="H4541" t="s">
        <v>136</v>
      </c>
      <c r="I4541" t="s">
        <v>22</v>
      </c>
      <c r="J4541" t="s">
        <v>131</v>
      </c>
      <c r="K4541" t="s">
        <v>17423</v>
      </c>
      <c r="L4541" t="s">
        <v>17424</v>
      </c>
      <c r="M4541">
        <v>1.0363888880000001</v>
      </c>
      <c r="N4541">
        <v>0</v>
      </c>
      <c r="O4541">
        <v>3</v>
      </c>
      <c r="P4541">
        <v>0</v>
      </c>
      <c r="Q4541">
        <v>0</v>
      </c>
      <c r="R4541">
        <v>0</v>
      </c>
      <c r="S4541">
        <v>3.1091669999999998</v>
      </c>
      <c r="T4541">
        <v>0</v>
      </c>
      <c r="U4541">
        <v>0</v>
      </c>
    </row>
    <row r="4542" spans="1:21" x14ac:dyDescent="0.25">
      <c r="A4542" t="s">
        <v>17425</v>
      </c>
      <c r="B4542">
        <v>1</v>
      </c>
      <c r="C4542" t="s">
        <v>79</v>
      </c>
      <c r="D4542" t="s">
        <v>119</v>
      </c>
      <c r="E4542" t="s">
        <v>4965</v>
      </c>
      <c r="F4542" t="s">
        <v>1016</v>
      </c>
      <c r="G4542" t="s">
        <v>72</v>
      </c>
      <c r="H4542" t="s">
        <v>136</v>
      </c>
      <c r="I4542" t="s">
        <v>22</v>
      </c>
      <c r="J4542" t="s">
        <v>131</v>
      </c>
      <c r="K4542" t="s">
        <v>17426</v>
      </c>
      <c r="L4542" t="s">
        <v>17427</v>
      </c>
      <c r="M4542">
        <v>2.1983333329999999</v>
      </c>
      <c r="N4542">
        <v>0</v>
      </c>
      <c r="O4542">
        <v>0</v>
      </c>
      <c r="P4542">
        <v>110</v>
      </c>
      <c r="Q4542">
        <v>0</v>
      </c>
      <c r="R4542">
        <v>0</v>
      </c>
      <c r="S4542">
        <v>0</v>
      </c>
      <c r="T4542">
        <v>241.816667</v>
      </c>
      <c r="U4542">
        <v>0</v>
      </c>
    </row>
    <row r="4543" spans="1:21" x14ac:dyDescent="0.25">
      <c r="A4543" t="s">
        <v>17428</v>
      </c>
      <c r="B4543">
        <v>1</v>
      </c>
      <c r="C4543" t="s">
        <v>78</v>
      </c>
      <c r="D4543" t="s">
        <v>91</v>
      </c>
      <c r="E4543" t="s">
        <v>17429</v>
      </c>
      <c r="F4543" t="s">
        <v>296</v>
      </c>
      <c r="G4543" t="s">
        <v>71</v>
      </c>
      <c r="H4543" t="s">
        <v>136</v>
      </c>
      <c r="I4543" t="s">
        <v>22</v>
      </c>
      <c r="J4543" t="s">
        <v>221</v>
      </c>
      <c r="K4543" t="s">
        <v>17430</v>
      </c>
      <c r="L4543" t="s">
        <v>17431</v>
      </c>
      <c r="M4543">
        <v>0.99277777700000003</v>
      </c>
      <c r="N4543">
        <v>0</v>
      </c>
      <c r="O4543">
        <v>523</v>
      </c>
      <c r="P4543">
        <v>0</v>
      </c>
      <c r="Q4543">
        <v>0</v>
      </c>
      <c r="R4543">
        <v>0</v>
      </c>
      <c r="S4543">
        <v>519.22277699999995</v>
      </c>
      <c r="T4543">
        <v>0</v>
      </c>
      <c r="U4543">
        <v>0</v>
      </c>
    </row>
    <row r="4544" spans="1:21" x14ac:dyDescent="0.25">
      <c r="A4544" t="s">
        <v>17432</v>
      </c>
      <c r="B4544">
        <v>1</v>
      </c>
      <c r="C4544" t="s">
        <v>78</v>
      </c>
      <c r="D4544" t="s">
        <v>83</v>
      </c>
      <c r="E4544" t="s">
        <v>17433</v>
      </c>
      <c r="F4544" t="s">
        <v>313</v>
      </c>
      <c r="G4544" t="s">
        <v>71</v>
      </c>
      <c r="H4544" t="s">
        <v>136</v>
      </c>
      <c r="I4544" t="s">
        <v>22</v>
      </c>
      <c r="J4544" t="s">
        <v>131</v>
      </c>
      <c r="K4544" t="s">
        <v>17434</v>
      </c>
      <c r="L4544" t="s">
        <v>17435</v>
      </c>
      <c r="M4544">
        <v>1.125277777</v>
      </c>
      <c r="N4544">
        <v>0</v>
      </c>
      <c r="O4544">
        <v>93</v>
      </c>
      <c r="P4544">
        <v>0</v>
      </c>
      <c r="Q4544">
        <v>0</v>
      </c>
      <c r="R4544">
        <v>0</v>
      </c>
      <c r="S4544">
        <v>104.65083300000001</v>
      </c>
      <c r="T4544">
        <v>0</v>
      </c>
      <c r="U4544">
        <v>0</v>
      </c>
    </row>
    <row r="4545" spans="1:21" x14ac:dyDescent="0.25">
      <c r="A4545" t="s">
        <v>17436</v>
      </c>
      <c r="B4545">
        <v>1</v>
      </c>
      <c r="C4545" t="s">
        <v>79</v>
      </c>
      <c r="D4545" t="s">
        <v>119</v>
      </c>
      <c r="E4545" t="s">
        <v>17437</v>
      </c>
      <c r="F4545" t="s">
        <v>892</v>
      </c>
      <c r="G4545" t="s">
        <v>71</v>
      </c>
      <c r="H4545" t="s">
        <v>136</v>
      </c>
      <c r="I4545" t="s">
        <v>22</v>
      </c>
      <c r="J4545" t="s">
        <v>131</v>
      </c>
      <c r="K4545" t="s">
        <v>17438</v>
      </c>
      <c r="L4545" t="s">
        <v>17439</v>
      </c>
      <c r="M4545">
        <v>1.9950000000000001</v>
      </c>
      <c r="N4545">
        <v>0</v>
      </c>
      <c r="O4545">
        <v>1</v>
      </c>
      <c r="P4545">
        <v>0</v>
      </c>
      <c r="Q4545">
        <v>0</v>
      </c>
      <c r="R4545">
        <v>0</v>
      </c>
      <c r="S4545">
        <v>1.9950000000000001</v>
      </c>
      <c r="T4545">
        <v>0</v>
      </c>
      <c r="U4545">
        <v>0</v>
      </c>
    </row>
    <row r="4546" spans="1:21" x14ac:dyDescent="0.25">
      <c r="A4546" t="s">
        <v>17440</v>
      </c>
      <c r="B4546">
        <v>1</v>
      </c>
      <c r="C4546" t="s">
        <v>78</v>
      </c>
      <c r="D4546" t="s">
        <v>86</v>
      </c>
      <c r="E4546" t="s">
        <v>17441</v>
      </c>
      <c r="F4546" t="s">
        <v>2615</v>
      </c>
      <c r="G4546" t="s">
        <v>71</v>
      </c>
      <c r="H4546" t="s">
        <v>136</v>
      </c>
      <c r="I4546" t="s">
        <v>22</v>
      </c>
      <c r="J4546" t="s">
        <v>131</v>
      </c>
      <c r="K4546" t="s">
        <v>17442</v>
      </c>
      <c r="L4546" t="s">
        <v>17443</v>
      </c>
      <c r="M4546">
        <v>6.2727777769999999</v>
      </c>
      <c r="N4546">
        <v>0</v>
      </c>
      <c r="O4546">
        <v>100</v>
      </c>
      <c r="P4546">
        <v>0</v>
      </c>
      <c r="Q4546">
        <v>0</v>
      </c>
      <c r="R4546">
        <v>0</v>
      </c>
      <c r="S4546">
        <v>627.27777800000001</v>
      </c>
      <c r="T4546">
        <v>0</v>
      </c>
      <c r="U4546">
        <v>0</v>
      </c>
    </row>
    <row r="4547" spans="1:21" x14ac:dyDescent="0.25">
      <c r="A4547" t="s">
        <v>17444</v>
      </c>
      <c r="B4547">
        <v>1</v>
      </c>
      <c r="C4547" t="s">
        <v>78</v>
      </c>
      <c r="D4547" t="s">
        <v>86</v>
      </c>
      <c r="E4547" t="s">
        <v>17445</v>
      </c>
      <c r="F4547" t="s">
        <v>231</v>
      </c>
      <c r="G4547" t="s">
        <v>71</v>
      </c>
      <c r="H4547" t="s">
        <v>136</v>
      </c>
      <c r="I4547" t="s">
        <v>22</v>
      </c>
      <c r="J4547" t="s">
        <v>131</v>
      </c>
      <c r="K4547" t="s">
        <v>17446</v>
      </c>
      <c r="L4547" t="s">
        <v>17447</v>
      </c>
      <c r="M4547">
        <v>28.265277777000001</v>
      </c>
      <c r="N4547">
        <v>0</v>
      </c>
      <c r="O4547">
        <v>6</v>
      </c>
      <c r="P4547">
        <v>0</v>
      </c>
      <c r="Q4547">
        <v>0</v>
      </c>
      <c r="R4547">
        <v>0</v>
      </c>
      <c r="S4547">
        <v>169.591667</v>
      </c>
      <c r="T4547">
        <v>0</v>
      </c>
      <c r="U4547">
        <v>0</v>
      </c>
    </row>
    <row r="4548" spans="1:21" x14ac:dyDescent="0.25">
      <c r="A4548" t="s">
        <v>17448</v>
      </c>
      <c r="B4548">
        <v>1</v>
      </c>
      <c r="C4548" t="s">
        <v>78</v>
      </c>
      <c r="D4548" t="s">
        <v>86</v>
      </c>
      <c r="E4548" t="s">
        <v>17449</v>
      </c>
      <c r="F4548" t="s">
        <v>934</v>
      </c>
      <c r="G4548" t="s">
        <v>71</v>
      </c>
      <c r="H4548" t="s">
        <v>136</v>
      </c>
      <c r="I4548" t="s">
        <v>22</v>
      </c>
      <c r="J4548" t="s">
        <v>131</v>
      </c>
      <c r="K4548" t="s">
        <v>17450</v>
      </c>
      <c r="L4548" t="s">
        <v>17451</v>
      </c>
      <c r="M4548">
        <v>2.0083333329999999</v>
      </c>
      <c r="N4548">
        <v>0</v>
      </c>
      <c r="O4548">
        <v>6</v>
      </c>
      <c r="P4548">
        <v>0</v>
      </c>
      <c r="Q4548">
        <v>0</v>
      </c>
      <c r="R4548">
        <v>0</v>
      </c>
      <c r="S4548">
        <v>12.05</v>
      </c>
      <c r="T4548">
        <v>0</v>
      </c>
      <c r="U4548">
        <v>0</v>
      </c>
    </row>
    <row r="4549" spans="1:21" x14ac:dyDescent="0.25">
      <c r="A4549" t="s">
        <v>17452</v>
      </c>
      <c r="B4549">
        <v>1</v>
      </c>
      <c r="C4549" t="s">
        <v>79</v>
      </c>
      <c r="D4549" t="s">
        <v>123</v>
      </c>
      <c r="E4549" t="s">
        <v>17040</v>
      </c>
      <c r="F4549" t="s">
        <v>166</v>
      </c>
      <c r="G4549" t="s">
        <v>72</v>
      </c>
      <c r="H4549" t="s">
        <v>136</v>
      </c>
      <c r="I4549" t="s">
        <v>22</v>
      </c>
      <c r="J4549" t="s">
        <v>131</v>
      </c>
      <c r="K4549" t="s">
        <v>17453</v>
      </c>
      <c r="L4549" t="s">
        <v>17454</v>
      </c>
      <c r="M4549">
        <v>0.83499999999999996</v>
      </c>
      <c r="N4549">
        <v>0</v>
      </c>
      <c r="O4549">
        <v>0</v>
      </c>
      <c r="P4549">
        <v>43</v>
      </c>
      <c r="Q4549">
        <v>27</v>
      </c>
      <c r="R4549">
        <v>0</v>
      </c>
      <c r="S4549">
        <v>0</v>
      </c>
      <c r="T4549">
        <v>35.905000000000001</v>
      </c>
      <c r="U4549">
        <v>22.545000000000002</v>
      </c>
    </row>
    <row r="4550" spans="1:21" x14ac:dyDescent="0.25">
      <c r="A4550" t="s">
        <v>17455</v>
      </c>
      <c r="B4550">
        <v>1</v>
      </c>
      <c r="C4550" t="s">
        <v>79</v>
      </c>
      <c r="D4550" t="s">
        <v>123</v>
      </c>
      <c r="E4550" t="s">
        <v>17456</v>
      </c>
      <c r="F4550" t="s">
        <v>166</v>
      </c>
      <c r="G4550" t="s">
        <v>72</v>
      </c>
      <c r="H4550" t="s">
        <v>136</v>
      </c>
      <c r="I4550" t="s">
        <v>22</v>
      </c>
      <c r="J4550" t="s">
        <v>131</v>
      </c>
      <c r="K4550" t="s">
        <v>17457</v>
      </c>
      <c r="L4550" t="s">
        <v>17458</v>
      </c>
      <c r="M4550">
        <v>0.66637305499999999</v>
      </c>
      <c r="N4550">
        <v>0</v>
      </c>
      <c r="O4550">
        <v>0</v>
      </c>
      <c r="P4550">
        <v>0</v>
      </c>
      <c r="Q4550">
        <v>48</v>
      </c>
      <c r="R4550">
        <v>0</v>
      </c>
      <c r="S4550">
        <v>0</v>
      </c>
      <c r="T4550">
        <v>0</v>
      </c>
      <c r="U4550">
        <v>31.985907000000001</v>
      </c>
    </row>
    <row r="4551" spans="1:21" x14ac:dyDescent="0.25">
      <c r="A4551" t="s">
        <v>17459</v>
      </c>
      <c r="B4551">
        <v>1</v>
      </c>
      <c r="C4551" t="s">
        <v>79</v>
      </c>
      <c r="D4551" t="s">
        <v>123</v>
      </c>
      <c r="E4551" t="s">
        <v>17460</v>
      </c>
      <c r="F4551" t="s">
        <v>296</v>
      </c>
      <c r="G4551" t="s">
        <v>72</v>
      </c>
      <c r="H4551" t="s">
        <v>136</v>
      </c>
      <c r="I4551" t="s">
        <v>22</v>
      </c>
      <c r="J4551" t="s">
        <v>221</v>
      </c>
      <c r="K4551" t="s">
        <v>15358</v>
      </c>
      <c r="L4551" t="s">
        <v>17461</v>
      </c>
      <c r="M4551">
        <v>1.6385444440000001</v>
      </c>
      <c r="N4551">
        <v>3</v>
      </c>
      <c r="O4551">
        <v>1899</v>
      </c>
      <c r="P4551">
        <v>516</v>
      </c>
      <c r="Q4551">
        <v>352</v>
      </c>
      <c r="R4551">
        <v>4.9156329999999997</v>
      </c>
      <c r="S4551">
        <v>3111.5958989999999</v>
      </c>
      <c r="T4551">
        <v>845.48893299999997</v>
      </c>
      <c r="U4551">
        <v>576.76764400000002</v>
      </c>
    </row>
    <row r="4552" spans="1:21" x14ac:dyDescent="0.25">
      <c r="A4552" t="s">
        <v>17462</v>
      </c>
      <c r="B4552">
        <v>1</v>
      </c>
      <c r="C4552" t="s">
        <v>79</v>
      </c>
      <c r="D4552" t="s">
        <v>118</v>
      </c>
      <c r="E4552" t="s">
        <v>17463</v>
      </c>
      <c r="F4552" t="s">
        <v>362</v>
      </c>
      <c r="G4552" t="s">
        <v>71</v>
      </c>
      <c r="H4552" t="s">
        <v>136</v>
      </c>
      <c r="I4552" t="s">
        <v>22</v>
      </c>
      <c r="J4552" t="s">
        <v>131</v>
      </c>
      <c r="K4552" t="s">
        <v>17464</v>
      </c>
      <c r="L4552" t="s">
        <v>17465</v>
      </c>
      <c r="M4552">
        <v>0.466388888</v>
      </c>
      <c r="N4552">
        <v>0</v>
      </c>
      <c r="O4552">
        <v>199</v>
      </c>
      <c r="P4552">
        <v>0</v>
      </c>
      <c r="Q4552">
        <v>0</v>
      </c>
      <c r="R4552">
        <v>0</v>
      </c>
      <c r="S4552">
        <v>92.811389000000005</v>
      </c>
      <c r="T4552">
        <v>0</v>
      </c>
      <c r="U4552">
        <v>0</v>
      </c>
    </row>
    <row r="4553" spans="1:21" x14ac:dyDescent="0.25">
      <c r="A4553" t="s">
        <v>17466</v>
      </c>
      <c r="B4553">
        <v>1</v>
      </c>
      <c r="C4553" t="s">
        <v>78</v>
      </c>
      <c r="D4553" t="s">
        <v>102</v>
      </c>
      <c r="E4553" t="s">
        <v>17467</v>
      </c>
      <c r="F4553" t="s">
        <v>226</v>
      </c>
      <c r="G4553" t="s">
        <v>72</v>
      </c>
      <c r="H4553" t="s">
        <v>136</v>
      </c>
      <c r="I4553" t="s">
        <v>22</v>
      </c>
      <c r="J4553" t="s">
        <v>131</v>
      </c>
      <c r="K4553" t="s">
        <v>17468</v>
      </c>
      <c r="L4553" t="s">
        <v>17469</v>
      </c>
      <c r="M4553">
        <v>2.7774999999999999</v>
      </c>
      <c r="N4553">
        <v>0</v>
      </c>
      <c r="O4553">
        <v>0</v>
      </c>
      <c r="P4553">
        <v>7</v>
      </c>
      <c r="Q4553">
        <v>0</v>
      </c>
      <c r="R4553">
        <v>0</v>
      </c>
      <c r="S4553">
        <v>0</v>
      </c>
      <c r="T4553">
        <v>19.442499999999999</v>
      </c>
      <c r="U4553">
        <v>0</v>
      </c>
    </row>
    <row r="4554" spans="1:21" x14ac:dyDescent="0.25">
      <c r="A4554" t="s">
        <v>17470</v>
      </c>
      <c r="B4554">
        <v>1</v>
      </c>
      <c r="C4554" t="s">
        <v>78</v>
      </c>
      <c r="D4554" t="s">
        <v>80</v>
      </c>
      <c r="E4554" t="s">
        <v>17471</v>
      </c>
      <c r="F4554" t="s">
        <v>2615</v>
      </c>
      <c r="G4554" t="s">
        <v>71</v>
      </c>
      <c r="H4554" t="s">
        <v>136</v>
      </c>
      <c r="I4554" t="s">
        <v>22</v>
      </c>
      <c r="J4554" t="s">
        <v>131</v>
      </c>
      <c r="K4554" t="s">
        <v>17472</v>
      </c>
      <c r="L4554" t="s">
        <v>17473</v>
      </c>
      <c r="M4554">
        <v>9.0569444440000009</v>
      </c>
      <c r="N4554">
        <v>0</v>
      </c>
      <c r="O4554">
        <v>10</v>
      </c>
      <c r="P4554">
        <v>0</v>
      </c>
      <c r="Q4554">
        <v>0</v>
      </c>
      <c r="R4554">
        <v>0</v>
      </c>
      <c r="S4554">
        <v>90.569444000000004</v>
      </c>
      <c r="T4554">
        <v>0</v>
      </c>
      <c r="U4554">
        <v>0</v>
      </c>
    </row>
    <row r="4555" spans="1:21" x14ac:dyDescent="0.25">
      <c r="A4555" t="s">
        <v>17474</v>
      </c>
      <c r="B4555">
        <v>1</v>
      </c>
      <c r="C4555" t="s">
        <v>78</v>
      </c>
      <c r="D4555" t="s">
        <v>80</v>
      </c>
      <c r="E4555" t="s">
        <v>17475</v>
      </c>
      <c r="F4555" t="s">
        <v>785</v>
      </c>
      <c r="G4555" t="s">
        <v>71</v>
      </c>
      <c r="H4555" t="s">
        <v>136</v>
      </c>
      <c r="I4555" t="s">
        <v>22</v>
      </c>
      <c r="J4555" t="s">
        <v>131</v>
      </c>
      <c r="K4555" t="s">
        <v>17476</v>
      </c>
      <c r="L4555" t="s">
        <v>17477</v>
      </c>
      <c r="M4555">
        <v>0.68277777699999997</v>
      </c>
      <c r="N4555">
        <v>0</v>
      </c>
      <c r="O4555">
        <v>41</v>
      </c>
      <c r="P4555">
        <v>0</v>
      </c>
      <c r="Q4555">
        <v>0</v>
      </c>
      <c r="R4555">
        <v>0</v>
      </c>
      <c r="S4555">
        <v>27.993888999999999</v>
      </c>
      <c r="T4555">
        <v>0</v>
      </c>
      <c r="U4555">
        <v>0</v>
      </c>
    </row>
    <row r="4556" spans="1:21" x14ac:dyDescent="0.25">
      <c r="A4556" t="s">
        <v>17478</v>
      </c>
      <c r="B4556">
        <v>1</v>
      </c>
      <c r="C4556" t="s">
        <v>79</v>
      </c>
      <c r="D4556" t="s">
        <v>118</v>
      </c>
      <c r="E4556" t="s">
        <v>17479</v>
      </c>
      <c r="F4556" t="s">
        <v>231</v>
      </c>
      <c r="G4556" t="s">
        <v>71</v>
      </c>
      <c r="H4556" t="s">
        <v>136</v>
      </c>
      <c r="I4556" t="s">
        <v>22</v>
      </c>
      <c r="J4556" t="s">
        <v>131</v>
      </c>
      <c r="K4556" t="s">
        <v>17480</v>
      </c>
      <c r="L4556" t="s">
        <v>17481</v>
      </c>
      <c r="M4556">
        <v>1.6869444440000001</v>
      </c>
      <c r="N4556">
        <v>0</v>
      </c>
      <c r="O4556">
        <v>1</v>
      </c>
      <c r="P4556">
        <v>0</v>
      </c>
      <c r="Q4556">
        <v>0</v>
      </c>
      <c r="R4556">
        <v>0</v>
      </c>
      <c r="S4556">
        <v>1.686944</v>
      </c>
      <c r="T4556">
        <v>0</v>
      </c>
      <c r="U4556">
        <v>0</v>
      </c>
    </row>
    <row r="4557" spans="1:21" x14ac:dyDescent="0.25">
      <c r="A4557" t="s">
        <v>17482</v>
      </c>
      <c r="B4557">
        <v>1</v>
      </c>
      <c r="C4557" t="s">
        <v>78</v>
      </c>
      <c r="D4557" t="s">
        <v>99</v>
      </c>
      <c r="E4557" t="s">
        <v>17483</v>
      </c>
      <c r="F4557" t="s">
        <v>231</v>
      </c>
      <c r="G4557" t="s">
        <v>71</v>
      </c>
      <c r="H4557" t="s">
        <v>136</v>
      </c>
      <c r="I4557" t="s">
        <v>22</v>
      </c>
      <c r="J4557" t="s">
        <v>131</v>
      </c>
      <c r="K4557" t="s">
        <v>17484</v>
      </c>
      <c r="L4557" t="s">
        <v>17485</v>
      </c>
      <c r="M4557">
        <v>44.338888888</v>
      </c>
      <c r="N4557">
        <v>0</v>
      </c>
      <c r="O4557">
        <v>1</v>
      </c>
      <c r="P4557">
        <v>0</v>
      </c>
      <c r="Q4557">
        <v>0</v>
      </c>
      <c r="R4557">
        <v>0</v>
      </c>
      <c r="S4557">
        <v>44.338889000000002</v>
      </c>
      <c r="T4557">
        <v>0</v>
      </c>
      <c r="U4557">
        <v>0</v>
      </c>
    </row>
    <row r="4558" spans="1:21" x14ac:dyDescent="0.25">
      <c r="A4558" t="s">
        <v>17486</v>
      </c>
      <c r="B4558">
        <v>1</v>
      </c>
      <c r="C4558" t="s">
        <v>78</v>
      </c>
      <c r="D4558" t="s">
        <v>99</v>
      </c>
      <c r="E4558" t="s">
        <v>17487</v>
      </c>
      <c r="F4558" t="s">
        <v>296</v>
      </c>
      <c r="G4558" t="s">
        <v>71</v>
      </c>
      <c r="H4558" t="s">
        <v>136</v>
      </c>
      <c r="I4558" t="s">
        <v>22</v>
      </c>
      <c r="J4558" t="s">
        <v>221</v>
      </c>
      <c r="K4558" t="s">
        <v>17488</v>
      </c>
      <c r="L4558" t="s">
        <v>11828</v>
      </c>
      <c r="M4558">
        <v>0.77749999999999997</v>
      </c>
      <c r="N4558">
        <v>0</v>
      </c>
      <c r="O4558">
        <v>57</v>
      </c>
      <c r="P4558">
        <v>0</v>
      </c>
      <c r="Q4558">
        <v>0</v>
      </c>
      <c r="R4558">
        <v>0</v>
      </c>
      <c r="S4558">
        <v>44.317500000000003</v>
      </c>
      <c r="T4558">
        <v>0</v>
      </c>
      <c r="U4558">
        <v>0</v>
      </c>
    </row>
    <row r="4559" spans="1:21" x14ac:dyDescent="0.25">
      <c r="A4559" t="s">
        <v>17489</v>
      </c>
      <c r="B4559">
        <v>1</v>
      </c>
      <c r="C4559" t="s">
        <v>79</v>
      </c>
      <c r="D4559" t="s">
        <v>119</v>
      </c>
      <c r="E4559" t="s">
        <v>17490</v>
      </c>
      <c r="F4559" t="s">
        <v>780</v>
      </c>
      <c r="G4559" t="s">
        <v>71</v>
      </c>
      <c r="H4559" t="s">
        <v>136</v>
      </c>
      <c r="I4559" t="s">
        <v>22</v>
      </c>
      <c r="J4559" t="s">
        <v>131</v>
      </c>
      <c r="K4559" t="s">
        <v>17491</v>
      </c>
      <c r="L4559" t="s">
        <v>17492</v>
      </c>
      <c r="M4559">
        <v>1.7725</v>
      </c>
      <c r="N4559">
        <v>0</v>
      </c>
      <c r="O4559">
        <v>11</v>
      </c>
      <c r="P4559">
        <v>0</v>
      </c>
      <c r="Q4559">
        <v>11</v>
      </c>
      <c r="R4559">
        <v>0</v>
      </c>
      <c r="S4559">
        <v>19.497499999999999</v>
      </c>
      <c r="T4559">
        <v>0</v>
      </c>
      <c r="U4559">
        <v>19.497499999999999</v>
      </c>
    </row>
    <row r="4560" spans="1:21" x14ac:dyDescent="0.25">
      <c r="A4560" t="s">
        <v>17493</v>
      </c>
      <c r="B4560">
        <v>1</v>
      </c>
      <c r="C4560" t="s">
        <v>79</v>
      </c>
      <c r="D4560" t="s">
        <v>119</v>
      </c>
      <c r="E4560" t="s">
        <v>17494</v>
      </c>
      <c r="F4560" t="s">
        <v>785</v>
      </c>
      <c r="G4560" t="s">
        <v>71</v>
      </c>
      <c r="H4560" t="s">
        <v>136</v>
      </c>
      <c r="I4560" t="s">
        <v>22</v>
      </c>
      <c r="J4560" t="s">
        <v>131</v>
      </c>
      <c r="K4560" t="s">
        <v>17495</v>
      </c>
      <c r="L4560" t="s">
        <v>17496</v>
      </c>
      <c r="M4560">
        <v>0.66305555500000002</v>
      </c>
      <c r="N4560">
        <v>0</v>
      </c>
      <c r="O4560">
        <v>4</v>
      </c>
      <c r="P4560">
        <v>0</v>
      </c>
      <c r="Q4560">
        <v>2</v>
      </c>
      <c r="R4560">
        <v>0</v>
      </c>
      <c r="S4560">
        <v>2.6522220000000001</v>
      </c>
      <c r="T4560">
        <v>0</v>
      </c>
      <c r="U4560">
        <v>1.326111</v>
      </c>
    </row>
    <row r="4561" spans="1:21" x14ac:dyDescent="0.25">
      <c r="A4561" t="s">
        <v>17497</v>
      </c>
      <c r="B4561">
        <v>1</v>
      </c>
      <c r="C4561" t="s">
        <v>79</v>
      </c>
      <c r="D4561" t="s">
        <v>115</v>
      </c>
      <c r="E4561" t="s">
        <v>17498</v>
      </c>
      <c r="F4561" t="s">
        <v>780</v>
      </c>
      <c r="G4561" t="s">
        <v>71</v>
      </c>
      <c r="H4561" t="s">
        <v>136</v>
      </c>
      <c r="I4561" t="s">
        <v>22</v>
      </c>
      <c r="J4561" t="s">
        <v>131</v>
      </c>
      <c r="K4561" t="s">
        <v>17499</v>
      </c>
      <c r="L4561" t="s">
        <v>17500</v>
      </c>
      <c r="M4561">
        <v>0.75694444400000005</v>
      </c>
      <c r="N4561">
        <v>0</v>
      </c>
      <c r="O4561">
        <v>54</v>
      </c>
      <c r="P4561">
        <v>0</v>
      </c>
      <c r="Q4561">
        <v>0</v>
      </c>
      <c r="R4561">
        <v>0</v>
      </c>
      <c r="S4561">
        <v>40.875</v>
      </c>
      <c r="T4561">
        <v>0</v>
      </c>
      <c r="U4561">
        <v>0</v>
      </c>
    </row>
    <row r="4562" spans="1:21" x14ac:dyDescent="0.25">
      <c r="A4562" t="s">
        <v>17501</v>
      </c>
      <c r="B4562">
        <v>1</v>
      </c>
      <c r="C4562" t="s">
        <v>78</v>
      </c>
      <c r="D4562" t="s">
        <v>107</v>
      </c>
      <c r="E4562" t="s">
        <v>17502</v>
      </c>
      <c r="F4562" t="s">
        <v>231</v>
      </c>
      <c r="G4562" t="s">
        <v>71</v>
      </c>
      <c r="H4562" t="s">
        <v>136</v>
      </c>
      <c r="I4562" t="s">
        <v>22</v>
      </c>
      <c r="J4562" t="s">
        <v>131</v>
      </c>
      <c r="K4562" t="s">
        <v>17503</v>
      </c>
      <c r="L4562" t="s">
        <v>17504</v>
      </c>
      <c r="M4562">
        <v>1.1372222219999999</v>
      </c>
      <c r="N4562">
        <v>0</v>
      </c>
      <c r="O4562">
        <v>0</v>
      </c>
      <c r="P4562">
        <v>0</v>
      </c>
      <c r="Q4562">
        <v>1</v>
      </c>
      <c r="R4562">
        <v>0</v>
      </c>
      <c r="S4562">
        <v>0</v>
      </c>
      <c r="T4562">
        <v>0</v>
      </c>
      <c r="U4562">
        <v>1.137222</v>
      </c>
    </row>
    <row r="4563" spans="1:21" x14ac:dyDescent="0.25">
      <c r="A4563" t="s">
        <v>17505</v>
      </c>
      <c r="B4563">
        <v>1</v>
      </c>
      <c r="C4563" t="s">
        <v>78</v>
      </c>
      <c r="D4563" t="s">
        <v>102</v>
      </c>
      <c r="E4563" t="s">
        <v>17506</v>
      </c>
      <c r="F4563" t="s">
        <v>166</v>
      </c>
      <c r="G4563" t="s">
        <v>72</v>
      </c>
      <c r="H4563" t="s">
        <v>136</v>
      </c>
      <c r="I4563" t="s">
        <v>22</v>
      </c>
      <c r="J4563" t="s">
        <v>131</v>
      </c>
      <c r="K4563" t="s">
        <v>17507</v>
      </c>
      <c r="L4563" t="s">
        <v>17508</v>
      </c>
      <c r="M4563">
        <v>0.95583333299999995</v>
      </c>
      <c r="N4563">
        <v>0</v>
      </c>
      <c r="O4563">
        <v>0</v>
      </c>
      <c r="P4563">
        <v>2</v>
      </c>
      <c r="Q4563">
        <v>383</v>
      </c>
      <c r="R4563">
        <v>0</v>
      </c>
      <c r="S4563">
        <v>0</v>
      </c>
      <c r="T4563">
        <v>1.911667</v>
      </c>
      <c r="U4563">
        <v>366.08416699999998</v>
      </c>
    </row>
    <row r="4564" spans="1:21" x14ac:dyDescent="0.25">
      <c r="A4564" t="s">
        <v>17509</v>
      </c>
      <c r="B4564">
        <v>1</v>
      </c>
      <c r="C4564" t="s">
        <v>78</v>
      </c>
      <c r="D4564" t="s">
        <v>102</v>
      </c>
      <c r="E4564" t="s">
        <v>17510</v>
      </c>
      <c r="F4564" t="s">
        <v>4196</v>
      </c>
      <c r="G4564" t="s">
        <v>71</v>
      </c>
      <c r="H4564" t="s">
        <v>136</v>
      </c>
      <c r="I4564" t="s">
        <v>22</v>
      </c>
      <c r="J4564" t="s">
        <v>131</v>
      </c>
      <c r="K4564" t="s">
        <v>17511</v>
      </c>
      <c r="L4564" t="s">
        <v>17512</v>
      </c>
      <c r="M4564">
        <v>4.4005555550000004</v>
      </c>
      <c r="N4564">
        <v>0</v>
      </c>
      <c r="O4564">
        <v>321</v>
      </c>
      <c r="P4564">
        <v>0</v>
      </c>
      <c r="Q4564">
        <v>0</v>
      </c>
      <c r="R4564">
        <v>0</v>
      </c>
      <c r="S4564">
        <v>1412.5783329999999</v>
      </c>
      <c r="T4564">
        <v>0</v>
      </c>
      <c r="U4564">
        <v>0</v>
      </c>
    </row>
    <row r="4565" spans="1:21" x14ac:dyDescent="0.25">
      <c r="A4565" t="s">
        <v>17513</v>
      </c>
      <c r="B4565">
        <v>1</v>
      </c>
      <c r="C4565" t="s">
        <v>78</v>
      </c>
      <c r="D4565" t="s">
        <v>104</v>
      </c>
      <c r="E4565" t="s">
        <v>17514</v>
      </c>
      <c r="F4565" t="s">
        <v>985</v>
      </c>
      <c r="G4565" t="s">
        <v>71</v>
      </c>
      <c r="H4565" t="s">
        <v>136</v>
      </c>
      <c r="I4565" t="s">
        <v>22</v>
      </c>
      <c r="J4565" t="s">
        <v>131</v>
      </c>
      <c r="K4565" t="s">
        <v>17515</v>
      </c>
      <c r="L4565" t="s">
        <v>17516</v>
      </c>
      <c r="M4565">
        <v>0.36611111099999999</v>
      </c>
      <c r="N4565">
        <v>0</v>
      </c>
      <c r="O4565">
        <v>14</v>
      </c>
      <c r="P4565">
        <v>0</v>
      </c>
      <c r="Q4565">
        <v>0</v>
      </c>
      <c r="R4565">
        <v>0</v>
      </c>
      <c r="S4565">
        <v>5.1255559999999996</v>
      </c>
      <c r="T4565">
        <v>0</v>
      </c>
      <c r="U4565">
        <v>0</v>
      </c>
    </row>
    <row r="4566" spans="1:21" x14ac:dyDescent="0.25">
      <c r="A4566" t="s">
        <v>17517</v>
      </c>
      <c r="B4566">
        <v>1</v>
      </c>
      <c r="C4566" t="s">
        <v>78</v>
      </c>
      <c r="D4566" t="s">
        <v>81</v>
      </c>
      <c r="E4566" t="s">
        <v>5915</v>
      </c>
      <c r="F4566" t="s">
        <v>313</v>
      </c>
      <c r="G4566" t="s">
        <v>71</v>
      </c>
      <c r="H4566" t="s">
        <v>136</v>
      </c>
      <c r="I4566" t="s">
        <v>22</v>
      </c>
      <c r="J4566" t="s">
        <v>131</v>
      </c>
      <c r="K4566" t="s">
        <v>17518</v>
      </c>
      <c r="L4566" t="s">
        <v>17519</v>
      </c>
      <c r="M4566">
        <v>2.37</v>
      </c>
      <c r="N4566">
        <v>0</v>
      </c>
      <c r="O4566">
        <v>40</v>
      </c>
      <c r="P4566">
        <v>0</v>
      </c>
      <c r="Q4566">
        <v>0</v>
      </c>
      <c r="R4566">
        <v>0</v>
      </c>
      <c r="S4566">
        <v>94.8</v>
      </c>
      <c r="T4566">
        <v>0</v>
      </c>
      <c r="U4566">
        <v>0</v>
      </c>
    </row>
    <row r="4567" spans="1:21" x14ac:dyDescent="0.25">
      <c r="A4567" t="s">
        <v>17520</v>
      </c>
      <c r="B4567">
        <v>1</v>
      </c>
      <c r="C4567" t="s">
        <v>78</v>
      </c>
      <c r="D4567" t="s">
        <v>81</v>
      </c>
      <c r="E4567" t="s">
        <v>5941</v>
      </c>
      <c r="F4567" t="s">
        <v>313</v>
      </c>
      <c r="G4567" t="s">
        <v>71</v>
      </c>
      <c r="H4567" t="s">
        <v>136</v>
      </c>
      <c r="I4567" t="s">
        <v>22</v>
      </c>
      <c r="J4567" t="s">
        <v>131</v>
      </c>
      <c r="K4567" t="s">
        <v>17521</v>
      </c>
      <c r="L4567" t="s">
        <v>17522</v>
      </c>
      <c r="M4567">
        <v>0.65944444400000002</v>
      </c>
      <c r="N4567">
        <v>0</v>
      </c>
      <c r="O4567">
        <v>96</v>
      </c>
      <c r="P4567">
        <v>0</v>
      </c>
      <c r="Q4567">
        <v>0</v>
      </c>
      <c r="R4567">
        <v>0</v>
      </c>
      <c r="S4567">
        <v>63.306666999999997</v>
      </c>
      <c r="T4567">
        <v>0</v>
      </c>
      <c r="U4567">
        <v>0</v>
      </c>
    </row>
    <row r="4568" spans="1:21" x14ac:dyDescent="0.25">
      <c r="A4568" t="s">
        <v>17523</v>
      </c>
      <c r="B4568">
        <v>1</v>
      </c>
      <c r="C4568" t="s">
        <v>78</v>
      </c>
      <c r="D4568" t="s">
        <v>81</v>
      </c>
      <c r="E4568" t="s">
        <v>5915</v>
      </c>
      <c r="F4568" t="s">
        <v>313</v>
      </c>
      <c r="G4568" t="s">
        <v>71</v>
      </c>
      <c r="H4568" t="s">
        <v>136</v>
      </c>
      <c r="I4568" t="s">
        <v>22</v>
      </c>
      <c r="J4568" t="s">
        <v>131</v>
      </c>
      <c r="K4568" t="s">
        <v>17524</v>
      </c>
      <c r="L4568" t="s">
        <v>17525</v>
      </c>
      <c r="M4568">
        <v>6.204722222</v>
      </c>
      <c r="N4568">
        <v>0</v>
      </c>
      <c r="O4568">
        <v>40</v>
      </c>
      <c r="P4568">
        <v>0</v>
      </c>
      <c r="Q4568">
        <v>0</v>
      </c>
      <c r="R4568">
        <v>0</v>
      </c>
      <c r="S4568">
        <v>248.18888899999999</v>
      </c>
      <c r="T4568">
        <v>0</v>
      </c>
      <c r="U4568">
        <v>0</v>
      </c>
    </row>
    <row r="4569" spans="1:21" x14ac:dyDescent="0.25">
      <c r="A4569" t="s">
        <v>17526</v>
      </c>
      <c r="B4569">
        <v>1</v>
      </c>
      <c r="C4569" t="s">
        <v>78</v>
      </c>
      <c r="D4569" t="s">
        <v>102</v>
      </c>
      <c r="E4569" t="s">
        <v>17527</v>
      </c>
      <c r="F4569" t="s">
        <v>296</v>
      </c>
      <c r="G4569" t="s">
        <v>72</v>
      </c>
      <c r="H4569" t="s">
        <v>136</v>
      </c>
      <c r="I4569" t="s">
        <v>22</v>
      </c>
      <c r="J4569" t="s">
        <v>221</v>
      </c>
      <c r="K4569" t="s">
        <v>17528</v>
      </c>
      <c r="L4569" t="s">
        <v>17529</v>
      </c>
      <c r="M4569">
        <v>0.86745444400000005</v>
      </c>
      <c r="N4569">
        <v>0</v>
      </c>
      <c r="O4569">
        <v>0</v>
      </c>
      <c r="P4569">
        <v>84</v>
      </c>
      <c r="Q4569">
        <v>1661</v>
      </c>
      <c r="R4569">
        <v>0</v>
      </c>
      <c r="S4569">
        <v>0</v>
      </c>
      <c r="T4569">
        <v>72.866173000000003</v>
      </c>
      <c r="U4569">
        <v>1440.841831</v>
      </c>
    </row>
    <row r="4570" spans="1:21" x14ac:dyDescent="0.25">
      <c r="A4570" t="s">
        <v>17530</v>
      </c>
      <c r="B4570">
        <v>1</v>
      </c>
      <c r="C4570" t="s">
        <v>78</v>
      </c>
      <c r="D4570" t="s">
        <v>102</v>
      </c>
      <c r="E4570" t="s">
        <v>17531</v>
      </c>
      <c r="F4570" t="s">
        <v>226</v>
      </c>
      <c r="G4570" t="s">
        <v>72</v>
      </c>
      <c r="H4570" t="s">
        <v>136</v>
      </c>
      <c r="I4570" t="s">
        <v>22</v>
      </c>
      <c r="J4570" t="s">
        <v>131</v>
      </c>
      <c r="K4570" t="s">
        <v>17532</v>
      </c>
      <c r="L4570" t="s">
        <v>17533</v>
      </c>
      <c r="M4570">
        <v>1.0725</v>
      </c>
      <c r="N4570">
        <v>0</v>
      </c>
      <c r="O4570">
        <v>0</v>
      </c>
      <c r="P4570">
        <v>0</v>
      </c>
      <c r="Q4570">
        <v>138</v>
      </c>
      <c r="R4570">
        <v>0</v>
      </c>
      <c r="S4570">
        <v>0</v>
      </c>
      <c r="T4570">
        <v>0</v>
      </c>
      <c r="U4570">
        <v>148.005</v>
      </c>
    </row>
    <row r="4571" spans="1:21" x14ac:dyDescent="0.25">
      <c r="A4571" t="s">
        <v>17534</v>
      </c>
      <c r="B4571">
        <v>1</v>
      </c>
      <c r="C4571" t="s">
        <v>78</v>
      </c>
      <c r="D4571" t="s">
        <v>102</v>
      </c>
      <c r="E4571" t="s">
        <v>17535</v>
      </c>
      <c r="F4571" t="s">
        <v>780</v>
      </c>
      <c r="G4571" t="s">
        <v>71</v>
      </c>
      <c r="H4571" t="s">
        <v>136</v>
      </c>
      <c r="I4571" t="s">
        <v>22</v>
      </c>
      <c r="J4571" t="s">
        <v>131</v>
      </c>
      <c r="K4571" t="s">
        <v>17536</v>
      </c>
      <c r="L4571" t="s">
        <v>17537</v>
      </c>
      <c r="M4571">
        <v>2.5669444440000002</v>
      </c>
      <c r="N4571">
        <v>0</v>
      </c>
      <c r="O4571">
        <v>0</v>
      </c>
      <c r="P4571">
        <v>0</v>
      </c>
      <c r="Q4571">
        <v>18</v>
      </c>
      <c r="R4571">
        <v>0</v>
      </c>
      <c r="S4571">
        <v>0</v>
      </c>
      <c r="T4571">
        <v>0</v>
      </c>
      <c r="U4571">
        <v>46.204999999999998</v>
      </c>
    </row>
    <row r="4572" spans="1:21" x14ac:dyDescent="0.25">
      <c r="A4572" t="s">
        <v>17538</v>
      </c>
      <c r="B4572">
        <v>1</v>
      </c>
      <c r="C4572" t="s">
        <v>78</v>
      </c>
      <c r="D4572" t="s">
        <v>102</v>
      </c>
      <c r="E4572" t="s">
        <v>17539</v>
      </c>
      <c r="F4572" t="s">
        <v>780</v>
      </c>
      <c r="G4572" t="s">
        <v>71</v>
      </c>
      <c r="H4572" t="s">
        <v>136</v>
      </c>
      <c r="I4572" t="s">
        <v>22</v>
      </c>
      <c r="J4572" t="s">
        <v>131</v>
      </c>
      <c r="K4572" t="s">
        <v>17540</v>
      </c>
      <c r="L4572" t="s">
        <v>17541</v>
      </c>
      <c r="M4572">
        <v>2.2030555550000002</v>
      </c>
      <c r="N4572">
        <v>0</v>
      </c>
      <c r="O4572">
        <v>0</v>
      </c>
      <c r="P4572">
        <v>0</v>
      </c>
      <c r="Q4572">
        <v>21</v>
      </c>
      <c r="R4572">
        <v>0</v>
      </c>
      <c r="S4572">
        <v>0</v>
      </c>
      <c r="T4572">
        <v>0</v>
      </c>
      <c r="U4572">
        <v>46.264167</v>
      </c>
    </row>
    <row r="4573" spans="1:21" x14ac:dyDescent="0.25">
      <c r="A4573" t="s">
        <v>17542</v>
      </c>
      <c r="B4573">
        <v>1</v>
      </c>
      <c r="C4573" t="s">
        <v>78</v>
      </c>
      <c r="D4573" t="s">
        <v>107</v>
      </c>
      <c r="E4573" t="s">
        <v>17543</v>
      </c>
      <c r="F4573" t="s">
        <v>231</v>
      </c>
      <c r="G4573" t="s">
        <v>71</v>
      </c>
      <c r="H4573" t="s">
        <v>136</v>
      </c>
      <c r="I4573" t="s">
        <v>22</v>
      </c>
      <c r="J4573" t="s">
        <v>131</v>
      </c>
      <c r="K4573" t="s">
        <v>17544</v>
      </c>
      <c r="L4573" t="s">
        <v>17545</v>
      </c>
      <c r="M4573">
        <v>2.503055555</v>
      </c>
      <c r="N4573">
        <v>0</v>
      </c>
      <c r="O4573">
        <v>0</v>
      </c>
      <c r="P4573">
        <v>0</v>
      </c>
      <c r="Q4573">
        <v>1</v>
      </c>
      <c r="R4573">
        <v>0</v>
      </c>
      <c r="S4573">
        <v>0</v>
      </c>
      <c r="T4573">
        <v>0</v>
      </c>
      <c r="U4573">
        <v>2.5030559999999999</v>
      </c>
    </row>
    <row r="4574" spans="1:21" x14ac:dyDescent="0.25">
      <c r="A4574" t="s">
        <v>17546</v>
      </c>
      <c r="B4574">
        <v>1</v>
      </c>
      <c r="C4574" t="s">
        <v>79</v>
      </c>
      <c r="D4574" t="s">
        <v>124</v>
      </c>
      <c r="E4574" t="s">
        <v>308</v>
      </c>
      <c r="F4574" t="s">
        <v>166</v>
      </c>
      <c r="G4574" t="s">
        <v>72</v>
      </c>
      <c r="H4574" t="s">
        <v>136</v>
      </c>
      <c r="I4574" t="s">
        <v>22</v>
      </c>
      <c r="J4574" t="s">
        <v>131</v>
      </c>
      <c r="K4574" t="s">
        <v>17547</v>
      </c>
      <c r="L4574" t="s">
        <v>17548</v>
      </c>
      <c r="M4574">
        <v>0.74205916599999999</v>
      </c>
      <c r="N4574">
        <v>1</v>
      </c>
      <c r="O4574">
        <v>595</v>
      </c>
      <c r="P4574">
        <v>5</v>
      </c>
      <c r="Q4574">
        <v>137</v>
      </c>
      <c r="R4574">
        <v>0.74205900000000002</v>
      </c>
      <c r="S4574">
        <v>441.52520399999997</v>
      </c>
      <c r="T4574">
        <v>3.710296</v>
      </c>
      <c r="U4574">
        <v>101.66210599999999</v>
      </c>
    </row>
    <row r="4575" spans="1:21" x14ac:dyDescent="0.25">
      <c r="A4575" t="s">
        <v>17549</v>
      </c>
      <c r="B4575">
        <v>1</v>
      </c>
      <c r="C4575" t="s">
        <v>79</v>
      </c>
      <c r="D4575" t="s">
        <v>124</v>
      </c>
      <c r="E4575" t="s">
        <v>304</v>
      </c>
      <c r="F4575" t="s">
        <v>166</v>
      </c>
      <c r="G4575" t="s">
        <v>72</v>
      </c>
      <c r="H4575" t="s">
        <v>136</v>
      </c>
      <c r="I4575" t="s">
        <v>22</v>
      </c>
      <c r="J4575" t="s">
        <v>131</v>
      </c>
      <c r="K4575" t="s">
        <v>17550</v>
      </c>
      <c r="L4575" t="s">
        <v>17551</v>
      </c>
      <c r="M4575">
        <v>0.32750000000000001</v>
      </c>
      <c r="N4575">
        <v>0</v>
      </c>
      <c r="O4575">
        <v>0</v>
      </c>
      <c r="P4575">
        <v>259</v>
      </c>
      <c r="Q4575">
        <v>65</v>
      </c>
      <c r="R4575">
        <v>0</v>
      </c>
      <c r="S4575">
        <v>0</v>
      </c>
      <c r="T4575">
        <v>84.822500000000005</v>
      </c>
      <c r="U4575">
        <v>21.287500000000001</v>
      </c>
    </row>
    <row r="4576" spans="1:21" x14ac:dyDescent="0.25">
      <c r="A4576" t="s">
        <v>17552</v>
      </c>
      <c r="B4576">
        <v>1</v>
      </c>
      <c r="C4576" t="s">
        <v>78</v>
      </c>
      <c r="D4576" t="s">
        <v>92</v>
      </c>
      <c r="E4576" t="s">
        <v>17553</v>
      </c>
      <c r="F4576" t="s">
        <v>166</v>
      </c>
      <c r="G4576" t="s">
        <v>72</v>
      </c>
      <c r="H4576" t="s">
        <v>136</v>
      </c>
      <c r="I4576" t="s">
        <v>22</v>
      </c>
      <c r="J4576" t="s">
        <v>131</v>
      </c>
      <c r="K4576" t="s">
        <v>17554</v>
      </c>
      <c r="L4576" t="s">
        <v>17555</v>
      </c>
      <c r="M4576">
        <v>2.3980083329999999</v>
      </c>
      <c r="N4576">
        <v>21</v>
      </c>
      <c r="O4576">
        <v>12474</v>
      </c>
      <c r="P4576">
        <v>152</v>
      </c>
      <c r="Q4576">
        <v>1262</v>
      </c>
      <c r="R4576">
        <v>50.358175000000003</v>
      </c>
      <c r="S4576">
        <v>29912.755946000001</v>
      </c>
      <c r="T4576">
        <v>364.49726700000002</v>
      </c>
      <c r="U4576">
        <v>3026.2865160000001</v>
      </c>
    </row>
    <row r="4577" spans="1:21" x14ac:dyDescent="0.25">
      <c r="A4577" t="s">
        <v>17556</v>
      </c>
      <c r="B4577">
        <v>1</v>
      </c>
      <c r="C4577" t="s">
        <v>78</v>
      </c>
      <c r="D4577" t="s">
        <v>92</v>
      </c>
      <c r="E4577" t="s">
        <v>17557</v>
      </c>
      <c r="F4577" t="s">
        <v>490</v>
      </c>
      <c r="G4577" t="s">
        <v>72</v>
      </c>
      <c r="H4577" t="s">
        <v>136</v>
      </c>
      <c r="I4577" t="s">
        <v>22</v>
      </c>
      <c r="J4577" t="s">
        <v>131</v>
      </c>
      <c r="K4577" t="s">
        <v>17558</v>
      </c>
      <c r="L4577" t="s">
        <v>17559</v>
      </c>
      <c r="M4577">
        <v>0.28821388799999997</v>
      </c>
      <c r="N4577">
        <v>2</v>
      </c>
      <c r="O4577">
        <v>1119</v>
      </c>
      <c r="P4577">
        <v>0</v>
      </c>
      <c r="Q4577">
        <v>68</v>
      </c>
      <c r="R4577">
        <v>0.57642800000000005</v>
      </c>
      <c r="S4577">
        <v>322.51134100000002</v>
      </c>
      <c r="T4577">
        <v>0</v>
      </c>
      <c r="U4577">
        <v>19.598544</v>
      </c>
    </row>
    <row r="4578" spans="1:21" x14ac:dyDescent="0.25">
      <c r="A4578" t="s">
        <v>17560</v>
      </c>
      <c r="B4578">
        <v>1</v>
      </c>
      <c r="C4578" t="s">
        <v>78</v>
      </c>
      <c r="D4578" t="s">
        <v>107</v>
      </c>
      <c r="E4578" t="s">
        <v>17561</v>
      </c>
      <c r="F4578" t="s">
        <v>847</v>
      </c>
      <c r="G4578" t="s">
        <v>71</v>
      </c>
      <c r="H4578" t="s">
        <v>136</v>
      </c>
      <c r="I4578" t="s">
        <v>22</v>
      </c>
      <c r="J4578" t="s">
        <v>131</v>
      </c>
      <c r="K4578" t="s">
        <v>17562</v>
      </c>
      <c r="L4578" t="s">
        <v>17563</v>
      </c>
      <c r="M4578">
        <v>0.44305555499999999</v>
      </c>
      <c r="N4578">
        <v>0</v>
      </c>
      <c r="O4578">
        <v>0</v>
      </c>
      <c r="P4578">
        <v>0</v>
      </c>
      <c r="Q4578">
        <v>1</v>
      </c>
      <c r="R4578">
        <v>0</v>
      </c>
      <c r="S4578">
        <v>0</v>
      </c>
      <c r="T4578">
        <v>0</v>
      </c>
      <c r="U4578">
        <v>0.44305600000000001</v>
      </c>
    </row>
    <row r="4579" spans="1:21" x14ac:dyDescent="0.25">
      <c r="A4579" t="s">
        <v>17564</v>
      </c>
      <c r="B4579">
        <v>1</v>
      </c>
      <c r="C4579" t="s">
        <v>78</v>
      </c>
      <c r="D4579" t="s">
        <v>107</v>
      </c>
      <c r="E4579" t="s">
        <v>17543</v>
      </c>
      <c r="F4579" t="s">
        <v>231</v>
      </c>
      <c r="G4579" t="s">
        <v>71</v>
      </c>
      <c r="H4579" t="s">
        <v>136</v>
      </c>
      <c r="I4579" t="s">
        <v>22</v>
      </c>
      <c r="J4579" t="s">
        <v>131</v>
      </c>
      <c r="K4579" t="s">
        <v>17565</v>
      </c>
      <c r="L4579" t="s">
        <v>17566</v>
      </c>
      <c r="M4579">
        <v>3.8505555550000001</v>
      </c>
      <c r="N4579">
        <v>0</v>
      </c>
      <c r="O4579">
        <v>0</v>
      </c>
      <c r="P4579">
        <v>0</v>
      </c>
      <c r="Q4579">
        <v>1</v>
      </c>
      <c r="R4579">
        <v>0</v>
      </c>
      <c r="S4579">
        <v>0</v>
      </c>
      <c r="T4579">
        <v>0</v>
      </c>
      <c r="U4579">
        <v>3.8505560000000001</v>
      </c>
    </row>
    <row r="4580" spans="1:21" x14ac:dyDescent="0.25">
      <c r="A4580" t="s">
        <v>17567</v>
      </c>
      <c r="B4580">
        <v>1</v>
      </c>
      <c r="C4580" t="s">
        <v>78</v>
      </c>
      <c r="D4580" t="s">
        <v>91</v>
      </c>
      <c r="E4580" t="s">
        <v>16329</v>
      </c>
      <c r="F4580" t="s">
        <v>166</v>
      </c>
      <c r="G4580" t="s">
        <v>72</v>
      </c>
      <c r="H4580" t="s">
        <v>136</v>
      </c>
      <c r="I4580" t="s">
        <v>22</v>
      </c>
      <c r="J4580" t="s">
        <v>131</v>
      </c>
      <c r="K4580" t="s">
        <v>17568</v>
      </c>
      <c r="L4580" t="s">
        <v>17569</v>
      </c>
      <c r="M4580">
        <v>2.2694444439999999</v>
      </c>
      <c r="N4580">
        <v>0</v>
      </c>
      <c r="O4580">
        <v>0</v>
      </c>
      <c r="P4580">
        <v>49</v>
      </c>
      <c r="Q4580">
        <v>0</v>
      </c>
      <c r="R4580">
        <v>0</v>
      </c>
      <c r="S4580">
        <v>0</v>
      </c>
      <c r="T4580">
        <v>111.202778</v>
      </c>
      <c r="U4580">
        <v>0</v>
      </c>
    </row>
    <row r="4581" spans="1:21" x14ac:dyDescent="0.25">
      <c r="A4581" t="s">
        <v>17570</v>
      </c>
      <c r="B4581">
        <v>1</v>
      </c>
      <c r="C4581" t="s">
        <v>79</v>
      </c>
      <c r="D4581" t="s">
        <v>118</v>
      </c>
      <c r="E4581" t="s">
        <v>17571</v>
      </c>
      <c r="F4581" t="s">
        <v>847</v>
      </c>
      <c r="G4581" t="s">
        <v>71</v>
      </c>
      <c r="H4581" t="s">
        <v>136</v>
      </c>
      <c r="I4581" t="s">
        <v>22</v>
      </c>
      <c r="J4581" t="s">
        <v>131</v>
      </c>
      <c r="K4581" t="s">
        <v>17572</v>
      </c>
      <c r="L4581" t="s">
        <v>17573</v>
      </c>
      <c r="M4581">
        <v>1.770277777</v>
      </c>
      <c r="N4581">
        <v>0</v>
      </c>
      <c r="O4581">
        <v>18</v>
      </c>
      <c r="P4581">
        <v>0</v>
      </c>
      <c r="Q4581">
        <v>0</v>
      </c>
      <c r="R4581">
        <v>0</v>
      </c>
      <c r="S4581">
        <v>31.864999999999998</v>
      </c>
      <c r="T4581">
        <v>0</v>
      </c>
      <c r="U4581">
        <v>0</v>
      </c>
    </row>
    <row r="4582" spans="1:21" x14ac:dyDescent="0.25">
      <c r="A4582" t="s">
        <v>17574</v>
      </c>
      <c r="B4582">
        <v>1</v>
      </c>
      <c r="C4582" t="s">
        <v>79</v>
      </c>
      <c r="D4582" t="s">
        <v>118</v>
      </c>
      <c r="E4582" t="s">
        <v>17575</v>
      </c>
      <c r="F4582" t="s">
        <v>231</v>
      </c>
      <c r="G4582" t="s">
        <v>71</v>
      </c>
      <c r="H4582" t="s">
        <v>136</v>
      </c>
      <c r="I4582" t="s">
        <v>22</v>
      </c>
      <c r="J4582" t="s">
        <v>131</v>
      </c>
      <c r="K4582" t="s">
        <v>17576</v>
      </c>
      <c r="L4582" t="s">
        <v>17577</v>
      </c>
      <c r="M4582">
        <v>0.93833333299999999</v>
      </c>
      <c r="N4582">
        <v>0</v>
      </c>
      <c r="O4582">
        <v>11</v>
      </c>
      <c r="P4582">
        <v>0</v>
      </c>
      <c r="Q4582">
        <v>0</v>
      </c>
      <c r="R4582">
        <v>0</v>
      </c>
      <c r="S4582">
        <v>10.321667</v>
      </c>
      <c r="T4582">
        <v>0</v>
      </c>
      <c r="U4582">
        <v>0</v>
      </c>
    </row>
    <row r="4583" spans="1:21" x14ac:dyDescent="0.25">
      <c r="A4583" t="s">
        <v>17578</v>
      </c>
      <c r="B4583">
        <v>1</v>
      </c>
      <c r="C4583" t="s">
        <v>78</v>
      </c>
      <c r="D4583" t="s">
        <v>91</v>
      </c>
      <c r="E4583" t="s">
        <v>17579</v>
      </c>
      <c r="F4583" t="s">
        <v>226</v>
      </c>
      <c r="G4583" t="s">
        <v>72</v>
      </c>
      <c r="H4583" t="s">
        <v>136</v>
      </c>
      <c r="I4583" t="s">
        <v>22</v>
      </c>
      <c r="J4583" t="s">
        <v>131</v>
      </c>
      <c r="K4583" t="s">
        <v>17580</v>
      </c>
      <c r="L4583" t="s">
        <v>17581</v>
      </c>
      <c r="M4583">
        <v>2.1302777769999999</v>
      </c>
      <c r="N4583">
        <v>0</v>
      </c>
      <c r="O4583">
        <v>0</v>
      </c>
      <c r="P4583">
        <v>0</v>
      </c>
      <c r="Q4583">
        <v>30</v>
      </c>
      <c r="R4583">
        <v>0</v>
      </c>
      <c r="S4583">
        <v>0</v>
      </c>
      <c r="T4583">
        <v>0</v>
      </c>
      <c r="U4583">
        <v>63.908332999999999</v>
      </c>
    </row>
    <row r="4584" spans="1:21" x14ac:dyDescent="0.25">
      <c r="A4584" t="s">
        <v>17582</v>
      </c>
      <c r="B4584">
        <v>1</v>
      </c>
      <c r="C4584" t="s">
        <v>79</v>
      </c>
      <c r="D4584" t="s">
        <v>119</v>
      </c>
      <c r="E4584" t="s">
        <v>17056</v>
      </c>
      <c r="F4584" t="s">
        <v>1685</v>
      </c>
      <c r="G4584" t="s">
        <v>71</v>
      </c>
      <c r="H4584" t="s">
        <v>136</v>
      </c>
      <c r="I4584" t="s">
        <v>22</v>
      </c>
      <c r="J4584" t="s">
        <v>131</v>
      </c>
      <c r="K4584" t="s">
        <v>17583</v>
      </c>
      <c r="L4584" t="s">
        <v>17584</v>
      </c>
      <c r="M4584">
        <v>0.97472222200000003</v>
      </c>
      <c r="N4584">
        <v>0</v>
      </c>
      <c r="O4584">
        <v>108</v>
      </c>
      <c r="P4584">
        <v>0</v>
      </c>
      <c r="Q4584">
        <v>71</v>
      </c>
      <c r="R4584">
        <v>0</v>
      </c>
      <c r="S4584">
        <v>105.27</v>
      </c>
      <c r="T4584">
        <v>0</v>
      </c>
      <c r="U4584">
        <v>69.205278000000007</v>
      </c>
    </row>
    <row r="4585" spans="1:21" x14ac:dyDescent="0.25">
      <c r="A4585" t="s">
        <v>17585</v>
      </c>
      <c r="B4585">
        <v>1</v>
      </c>
      <c r="C4585" t="s">
        <v>78</v>
      </c>
      <c r="D4585" t="s">
        <v>103</v>
      </c>
      <c r="E4585" t="s">
        <v>17586</v>
      </c>
      <c r="F4585" t="s">
        <v>780</v>
      </c>
      <c r="G4585" t="s">
        <v>71</v>
      </c>
      <c r="H4585" t="s">
        <v>136</v>
      </c>
      <c r="I4585" t="s">
        <v>22</v>
      </c>
      <c r="J4585" t="s">
        <v>131</v>
      </c>
      <c r="K4585" t="s">
        <v>17587</v>
      </c>
      <c r="L4585" t="s">
        <v>17588</v>
      </c>
      <c r="M4585">
        <v>1.3352777769999999</v>
      </c>
      <c r="N4585">
        <v>0</v>
      </c>
      <c r="O4585">
        <v>204</v>
      </c>
      <c r="P4585">
        <v>0</v>
      </c>
      <c r="Q4585">
        <v>0</v>
      </c>
      <c r="R4585">
        <v>0</v>
      </c>
      <c r="S4585">
        <v>272.39666699999998</v>
      </c>
      <c r="T4585">
        <v>0</v>
      </c>
      <c r="U4585">
        <v>0</v>
      </c>
    </row>
    <row r="4586" spans="1:21" x14ac:dyDescent="0.25">
      <c r="A4586" t="s">
        <v>17589</v>
      </c>
      <c r="B4586">
        <v>1</v>
      </c>
      <c r="C4586" t="s">
        <v>79</v>
      </c>
      <c r="D4586" t="s">
        <v>114</v>
      </c>
      <c r="E4586" t="s">
        <v>17590</v>
      </c>
      <c r="F4586" t="s">
        <v>313</v>
      </c>
      <c r="G4586" t="s">
        <v>71</v>
      </c>
      <c r="H4586" t="s">
        <v>136</v>
      </c>
      <c r="I4586" t="s">
        <v>22</v>
      </c>
      <c r="J4586" t="s">
        <v>131</v>
      </c>
      <c r="K4586" t="s">
        <v>17591</v>
      </c>
      <c r="L4586" t="s">
        <v>17592</v>
      </c>
      <c r="M4586">
        <v>0.84166666599999995</v>
      </c>
      <c r="N4586">
        <v>0</v>
      </c>
      <c r="O4586">
        <v>0</v>
      </c>
      <c r="P4586">
        <v>0</v>
      </c>
      <c r="Q4586">
        <v>26</v>
      </c>
      <c r="R4586">
        <v>0</v>
      </c>
      <c r="S4586">
        <v>0</v>
      </c>
      <c r="T4586">
        <v>0</v>
      </c>
      <c r="U4586">
        <v>21.883333</v>
      </c>
    </row>
    <row r="4587" spans="1:21" x14ac:dyDescent="0.25">
      <c r="A4587" t="s">
        <v>17593</v>
      </c>
      <c r="B4587">
        <v>1</v>
      </c>
      <c r="C4587" t="s">
        <v>79</v>
      </c>
      <c r="D4587" t="s">
        <v>114</v>
      </c>
      <c r="E4587" t="s">
        <v>17594</v>
      </c>
      <c r="F4587" t="s">
        <v>313</v>
      </c>
      <c r="G4587" t="s">
        <v>71</v>
      </c>
      <c r="H4587" t="s">
        <v>136</v>
      </c>
      <c r="I4587" t="s">
        <v>22</v>
      </c>
      <c r="J4587" t="s">
        <v>131</v>
      </c>
      <c r="K4587" t="s">
        <v>17595</v>
      </c>
      <c r="L4587" t="s">
        <v>17596</v>
      </c>
      <c r="M4587">
        <v>4.6469833329999997</v>
      </c>
      <c r="N4587">
        <v>0</v>
      </c>
      <c r="O4587">
        <v>0</v>
      </c>
      <c r="P4587">
        <v>0</v>
      </c>
      <c r="Q4587">
        <v>22</v>
      </c>
      <c r="R4587">
        <v>0</v>
      </c>
      <c r="S4587">
        <v>0</v>
      </c>
      <c r="T4587">
        <v>0</v>
      </c>
      <c r="U4587">
        <v>102.233633</v>
      </c>
    </row>
    <row r="4588" spans="1:21" x14ac:dyDescent="0.25">
      <c r="A4588" t="s">
        <v>17597</v>
      </c>
      <c r="B4588">
        <v>1</v>
      </c>
      <c r="C4588" t="s">
        <v>79</v>
      </c>
      <c r="D4588" t="s">
        <v>114</v>
      </c>
      <c r="E4588" t="s">
        <v>17598</v>
      </c>
      <c r="F4588" t="s">
        <v>313</v>
      </c>
      <c r="G4588" t="s">
        <v>71</v>
      </c>
      <c r="H4588" t="s">
        <v>136</v>
      </c>
      <c r="I4588" t="s">
        <v>22</v>
      </c>
      <c r="J4588" t="s">
        <v>131</v>
      </c>
      <c r="K4588" t="s">
        <v>17599</v>
      </c>
      <c r="L4588" t="s">
        <v>17600</v>
      </c>
      <c r="M4588">
        <v>2.068888888</v>
      </c>
      <c r="N4588">
        <v>0</v>
      </c>
      <c r="O4588">
        <v>0</v>
      </c>
      <c r="P4588">
        <v>0</v>
      </c>
      <c r="Q4588">
        <v>15</v>
      </c>
      <c r="R4588">
        <v>0</v>
      </c>
      <c r="S4588">
        <v>0</v>
      </c>
      <c r="T4588">
        <v>0</v>
      </c>
      <c r="U4588">
        <v>31.033332999999999</v>
      </c>
    </row>
    <row r="4589" spans="1:21" x14ac:dyDescent="0.25">
      <c r="A4589" t="s">
        <v>17601</v>
      </c>
      <c r="B4589">
        <v>1</v>
      </c>
      <c r="C4589" t="s">
        <v>79</v>
      </c>
      <c r="D4589" t="s">
        <v>114</v>
      </c>
      <c r="E4589" t="s">
        <v>17602</v>
      </c>
      <c r="F4589" t="s">
        <v>166</v>
      </c>
      <c r="G4589" t="s">
        <v>72</v>
      </c>
      <c r="H4589" t="s">
        <v>136</v>
      </c>
      <c r="I4589" t="s">
        <v>22</v>
      </c>
      <c r="J4589" t="s">
        <v>131</v>
      </c>
      <c r="K4589" t="s">
        <v>17603</v>
      </c>
      <c r="L4589" t="s">
        <v>17604</v>
      </c>
      <c r="M4589">
        <v>0.50055555500000004</v>
      </c>
      <c r="N4589">
        <v>0</v>
      </c>
      <c r="O4589">
        <v>0</v>
      </c>
      <c r="P4589">
        <v>0</v>
      </c>
      <c r="Q4589">
        <v>50</v>
      </c>
      <c r="R4589">
        <v>0</v>
      </c>
      <c r="S4589">
        <v>0</v>
      </c>
      <c r="T4589">
        <v>0</v>
      </c>
      <c r="U4589">
        <v>25.027778000000001</v>
      </c>
    </row>
    <row r="4590" spans="1:21" x14ac:dyDescent="0.25">
      <c r="A4590" t="s">
        <v>17605</v>
      </c>
      <c r="B4590">
        <v>1</v>
      </c>
      <c r="C4590" t="s">
        <v>79</v>
      </c>
      <c r="D4590" t="s">
        <v>114</v>
      </c>
      <c r="E4590" t="s">
        <v>17606</v>
      </c>
      <c r="F4590" t="s">
        <v>226</v>
      </c>
      <c r="G4590" t="s">
        <v>72</v>
      </c>
      <c r="H4590" t="s">
        <v>136</v>
      </c>
      <c r="I4590" t="s">
        <v>22</v>
      </c>
      <c r="J4590" t="s">
        <v>131</v>
      </c>
      <c r="K4590" t="s">
        <v>17607</v>
      </c>
      <c r="L4590" t="s">
        <v>17608</v>
      </c>
      <c r="M4590">
        <v>2.2577861110000002</v>
      </c>
      <c r="N4590">
        <v>0</v>
      </c>
      <c r="O4590">
        <v>10</v>
      </c>
      <c r="P4590">
        <v>0</v>
      </c>
      <c r="Q4590">
        <v>14</v>
      </c>
      <c r="R4590">
        <v>0</v>
      </c>
      <c r="S4590">
        <v>22.577860999999999</v>
      </c>
      <c r="T4590">
        <v>0</v>
      </c>
      <c r="U4590">
        <v>31.609006000000001</v>
      </c>
    </row>
    <row r="4591" spans="1:21" x14ac:dyDescent="0.25">
      <c r="A4591" t="s">
        <v>17609</v>
      </c>
      <c r="B4591">
        <v>1</v>
      </c>
      <c r="C4591" t="s">
        <v>79</v>
      </c>
      <c r="D4591" t="s">
        <v>114</v>
      </c>
      <c r="E4591" t="s">
        <v>17610</v>
      </c>
      <c r="F4591" t="s">
        <v>166</v>
      </c>
      <c r="G4591" t="s">
        <v>72</v>
      </c>
      <c r="H4591" t="s">
        <v>136</v>
      </c>
      <c r="I4591" t="s">
        <v>22</v>
      </c>
      <c r="J4591" t="s">
        <v>131</v>
      </c>
      <c r="K4591" t="s">
        <v>17611</v>
      </c>
      <c r="L4591" t="s">
        <v>17612</v>
      </c>
      <c r="M4591">
        <v>0.88905722200000004</v>
      </c>
      <c r="N4591">
        <v>0</v>
      </c>
      <c r="O4591">
        <v>422</v>
      </c>
      <c r="P4591">
        <v>0</v>
      </c>
      <c r="Q4591">
        <v>26</v>
      </c>
      <c r="R4591">
        <v>0</v>
      </c>
      <c r="S4591">
        <v>375.18214799999998</v>
      </c>
      <c r="T4591">
        <v>0</v>
      </c>
      <c r="U4591">
        <v>23.115487999999999</v>
      </c>
    </row>
    <row r="4592" spans="1:21" x14ac:dyDescent="0.25">
      <c r="A4592" t="s">
        <v>17613</v>
      </c>
      <c r="B4592">
        <v>1</v>
      </c>
      <c r="C4592" t="s">
        <v>78</v>
      </c>
      <c r="D4592" t="s">
        <v>104</v>
      </c>
      <c r="E4592" t="s">
        <v>17614</v>
      </c>
      <c r="F4592" t="s">
        <v>780</v>
      </c>
      <c r="G4592" t="s">
        <v>71</v>
      </c>
      <c r="H4592" t="s">
        <v>136</v>
      </c>
      <c r="I4592" t="s">
        <v>22</v>
      </c>
      <c r="J4592" t="s">
        <v>131</v>
      </c>
      <c r="K4592" t="s">
        <v>17615</v>
      </c>
      <c r="L4592" t="s">
        <v>17616</v>
      </c>
      <c r="M4592">
        <v>1.326916666</v>
      </c>
      <c r="N4592">
        <v>0</v>
      </c>
      <c r="O4592">
        <v>165</v>
      </c>
      <c r="P4592">
        <v>0</v>
      </c>
      <c r="Q4592">
        <v>0</v>
      </c>
      <c r="R4592">
        <v>0</v>
      </c>
      <c r="S4592">
        <v>218.94125</v>
      </c>
      <c r="T4592">
        <v>0</v>
      </c>
      <c r="U4592">
        <v>0</v>
      </c>
    </row>
    <row r="4593" spans="1:21" x14ac:dyDescent="0.25">
      <c r="A4593" t="s">
        <v>17617</v>
      </c>
      <c r="B4593">
        <v>1</v>
      </c>
      <c r="C4593" t="s">
        <v>79</v>
      </c>
      <c r="D4593" t="s">
        <v>123</v>
      </c>
      <c r="E4593" t="s">
        <v>17618</v>
      </c>
      <c r="F4593" t="s">
        <v>231</v>
      </c>
      <c r="G4593" t="s">
        <v>71</v>
      </c>
      <c r="H4593" t="s">
        <v>136</v>
      </c>
      <c r="I4593" t="s">
        <v>22</v>
      </c>
      <c r="J4593" t="s">
        <v>131</v>
      </c>
      <c r="K4593" t="s">
        <v>17619</v>
      </c>
      <c r="L4593" t="s">
        <v>17620</v>
      </c>
      <c r="M4593">
        <v>3.4938888879999999</v>
      </c>
      <c r="N4593">
        <v>0</v>
      </c>
      <c r="O4593">
        <v>1</v>
      </c>
      <c r="P4593">
        <v>0</v>
      </c>
      <c r="Q4593">
        <v>0</v>
      </c>
      <c r="R4593">
        <v>0</v>
      </c>
      <c r="S4593">
        <v>3.4938889999999998</v>
      </c>
      <c r="T4593">
        <v>0</v>
      </c>
      <c r="U4593">
        <v>0</v>
      </c>
    </row>
    <row r="4594" spans="1:21" x14ac:dyDescent="0.25">
      <c r="A4594" t="s">
        <v>17621</v>
      </c>
      <c r="B4594">
        <v>1</v>
      </c>
      <c r="C4594" t="s">
        <v>79</v>
      </c>
      <c r="D4594" t="s">
        <v>123</v>
      </c>
      <c r="E4594" t="s">
        <v>16466</v>
      </c>
      <c r="F4594" t="s">
        <v>166</v>
      </c>
      <c r="G4594" t="s">
        <v>72</v>
      </c>
      <c r="H4594" t="s">
        <v>136</v>
      </c>
      <c r="I4594" t="s">
        <v>22</v>
      </c>
      <c r="J4594" t="s">
        <v>131</v>
      </c>
      <c r="K4594" t="s">
        <v>17622</v>
      </c>
      <c r="L4594" t="s">
        <v>7840</v>
      </c>
      <c r="M4594">
        <v>1.086568333</v>
      </c>
      <c r="N4594">
        <v>0</v>
      </c>
      <c r="O4594">
        <v>552</v>
      </c>
      <c r="P4594">
        <v>0</v>
      </c>
      <c r="Q4594">
        <v>3</v>
      </c>
      <c r="R4594">
        <v>0</v>
      </c>
      <c r="S4594">
        <v>599.78571999999997</v>
      </c>
      <c r="T4594">
        <v>0</v>
      </c>
      <c r="U4594">
        <v>3.2597049999999999</v>
      </c>
    </row>
    <row r="4595" spans="1:21" x14ac:dyDescent="0.25">
      <c r="A4595" t="s">
        <v>17623</v>
      </c>
      <c r="B4595">
        <v>1</v>
      </c>
      <c r="C4595" t="s">
        <v>79</v>
      </c>
      <c r="D4595" t="s">
        <v>123</v>
      </c>
      <c r="E4595" t="s">
        <v>16470</v>
      </c>
      <c r="F4595" t="s">
        <v>166</v>
      </c>
      <c r="G4595" t="s">
        <v>72</v>
      </c>
      <c r="H4595" t="s">
        <v>136</v>
      </c>
      <c r="I4595" t="s">
        <v>22</v>
      </c>
      <c r="J4595" t="s">
        <v>131</v>
      </c>
      <c r="K4595" t="s">
        <v>17624</v>
      </c>
      <c r="L4595" t="s">
        <v>17625</v>
      </c>
      <c r="M4595">
        <v>1.361359166</v>
      </c>
      <c r="N4595">
        <v>10</v>
      </c>
      <c r="O4595">
        <v>874</v>
      </c>
      <c r="P4595">
        <v>2</v>
      </c>
      <c r="Q4595">
        <v>30</v>
      </c>
      <c r="R4595">
        <v>13.613592000000001</v>
      </c>
      <c r="S4595">
        <v>1189.8279110000001</v>
      </c>
      <c r="T4595">
        <v>2.722718</v>
      </c>
      <c r="U4595">
        <v>40.840775000000001</v>
      </c>
    </row>
    <row r="4596" spans="1:21" x14ac:dyDescent="0.25">
      <c r="A4596" t="s">
        <v>17626</v>
      </c>
      <c r="B4596">
        <v>1</v>
      </c>
      <c r="C4596" t="s">
        <v>78</v>
      </c>
      <c r="D4596" t="s">
        <v>102</v>
      </c>
      <c r="E4596" t="s">
        <v>17627</v>
      </c>
      <c r="F4596" t="s">
        <v>247</v>
      </c>
      <c r="G4596" t="s">
        <v>72</v>
      </c>
      <c r="H4596" t="s">
        <v>136</v>
      </c>
      <c r="I4596" t="s">
        <v>22</v>
      </c>
      <c r="J4596" t="s">
        <v>221</v>
      </c>
      <c r="K4596" t="s">
        <v>17628</v>
      </c>
      <c r="L4596" t="s">
        <v>17629</v>
      </c>
      <c r="M4596">
        <v>7.233333333</v>
      </c>
      <c r="N4596">
        <v>3</v>
      </c>
      <c r="O4596">
        <v>0</v>
      </c>
      <c r="P4596">
        <v>81</v>
      </c>
      <c r="Q4596">
        <v>213</v>
      </c>
      <c r="R4596">
        <v>21.7</v>
      </c>
      <c r="S4596">
        <v>0</v>
      </c>
      <c r="T4596">
        <v>585.9</v>
      </c>
      <c r="U4596">
        <v>1540.7</v>
      </c>
    </row>
    <row r="4597" spans="1:21" x14ac:dyDescent="0.25">
      <c r="A4597" t="s">
        <v>17630</v>
      </c>
      <c r="B4597">
        <v>1</v>
      </c>
      <c r="C4597" t="s">
        <v>79</v>
      </c>
      <c r="D4597" t="s">
        <v>118</v>
      </c>
      <c r="E4597" t="s">
        <v>17631</v>
      </c>
      <c r="F4597" t="s">
        <v>934</v>
      </c>
      <c r="G4597" t="s">
        <v>71</v>
      </c>
      <c r="H4597" t="s">
        <v>136</v>
      </c>
      <c r="I4597" t="s">
        <v>22</v>
      </c>
      <c r="J4597" t="s">
        <v>131</v>
      </c>
      <c r="K4597" t="s">
        <v>17632</v>
      </c>
      <c r="L4597" t="s">
        <v>17633</v>
      </c>
      <c r="M4597">
        <v>0.61666666599999997</v>
      </c>
      <c r="N4597">
        <v>0</v>
      </c>
      <c r="O4597">
        <v>4</v>
      </c>
      <c r="P4597">
        <v>0</v>
      </c>
      <c r="Q4597">
        <v>0</v>
      </c>
      <c r="R4597">
        <v>0</v>
      </c>
      <c r="S4597">
        <v>2.4666670000000002</v>
      </c>
      <c r="T4597">
        <v>0</v>
      </c>
      <c r="U4597">
        <v>0</v>
      </c>
    </row>
    <row r="4598" spans="1:21" x14ac:dyDescent="0.25">
      <c r="A4598" t="s">
        <v>17634</v>
      </c>
      <c r="B4598">
        <v>1</v>
      </c>
      <c r="C4598" t="s">
        <v>78</v>
      </c>
      <c r="D4598" t="s">
        <v>101</v>
      </c>
      <c r="E4598" t="s">
        <v>17635</v>
      </c>
      <c r="F4598" t="s">
        <v>166</v>
      </c>
      <c r="G4598" t="s">
        <v>72</v>
      </c>
      <c r="H4598" t="s">
        <v>136</v>
      </c>
      <c r="I4598" t="s">
        <v>22</v>
      </c>
      <c r="J4598" t="s">
        <v>131</v>
      </c>
      <c r="K4598" t="s">
        <v>17636</v>
      </c>
      <c r="L4598" t="s">
        <v>17637</v>
      </c>
      <c r="M4598">
        <v>2.7414527770000001</v>
      </c>
      <c r="N4598">
        <v>0</v>
      </c>
      <c r="O4598">
        <v>299</v>
      </c>
      <c r="P4598">
        <v>39</v>
      </c>
      <c r="Q4598">
        <v>1620</v>
      </c>
      <c r="R4598">
        <v>0</v>
      </c>
      <c r="S4598">
        <v>819.69438000000002</v>
      </c>
      <c r="T4598">
        <v>106.916658</v>
      </c>
      <c r="U4598">
        <v>4441.153499</v>
      </c>
    </row>
    <row r="4599" spans="1:21" x14ac:dyDescent="0.25">
      <c r="A4599" t="s">
        <v>17638</v>
      </c>
      <c r="B4599">
        <v>1</v>
      </c>
      <c r="C4599" t="s">
        <v>78</v>
      </c>
      <c r="D4599" t="s">
        <v>84</v>
      </c>
      <c r="E4599" t="s">
        <v>17639</v>
      </c>
      <c r="F4599" t="s">
        <v>2201</v>
      </c>
      <c r="G4599" t="s">
        <v>71</v>
      </c>
      <c r="H4599" t="s">
        <v>136</v>
      </c>
      <c r="I4599" t="s">
        <v>22</v>
      </c>
      <c r="J4599" t="s">
        <v>221</v>
      </c>
      <c r="K4599" t="s">
        <v>17640</v>
      </c>
      <c r="L4599" t="s">
        <v>17641</v>
      </c>
      <c r="M4599">
        <v>1.610833333</v>
      </c>
      <c r="N4599">
        <v>0</v>
      </c>
      <c r="O4599">
        <v>101</v>
      </c>
      <c r="P4599">
        <v>0</v>
      </c>
      <c r="Q4599">
        <v>0</v>
      </c>
      <c r="R4599">
        <v>0</v>
      </c>
      <c r="S4599">
        <v>162.69416699999999</v>
      </c>
      <c r="T4599">
        <v>0</v>
      </c>
      <c r="U4599">
        <v>0</v>
      </c>
    </row>
    <row r="4600" spans="1:21" x14ac:dyDescent="0.25">
      <c r="A4600" t="s">
        <v>17642</v>
      </c>
      <c r="B4600">
        <v>1</v>
      </c>
      <c r="C4600" t="s">
        <v>78</v>
      </c>
      <c r="D4600" t="s">
        <v>92</v>
      </c>
      <c r="E4600" t="s">
        <v>17643</v>
      </c>
      <c r="F4600" t="s">
        <v>231</v>
      </c>
      <c r="G4600" t="s">
        <v>71</v>
      </c>
      <c r="H4600" t="s">
        <v>136</v>
      </c>
      <c r="I4600" t="s">
        <v>22</v>
      </c>
      <c r="J4600" t="s">
        <v>131</v>
      </c>
      <c r="K4600" t="s">
        <v>17644</v>
      </c>
      <c r="L4600" t="s">
        <v>17645</v>
      </c>
      <c r="M4600">
        <v>1.1816666659999999</v>
      </c>
      <c r="N4600">
        <v>0</v>
      </c>
      <c r="O4600">
        <v>0</v>
      </c>
      <c r="P4600">
        <v>0</v>
      </c>
      <c r="Q4600">
        <v>1</v>
      </c>
      <c r="R4600">
        <v>0</v>
      </c>
      <c r="S4600">
        <v>0</v>
      </c>
      <c r="T4600">
        <v>0</v>
      </c>
      <c r="U4600">
        <v>1.181667</v>
      </c>
    </row>
    <row r="4601" spans="1:21" x14ac:dyDescent="0.25">
      <c r="A4601" t="s">
        <v>17646</v>
      </c>
      <c r="B4601">
        <v>1</v>
      </c>
      <c r="C4601" t="s">
        <v>79</v>
      </c>
      <c r="D4601" t="s">
        <v>122</v>
      </c>
      <c r="E4601" t="s">
        <v>17647</v>
      </c>
      <c r="F4601" t="s">
        <v>313</v>
      </c>
      <c r="G4601" t="s">
        <v>71</v>
      </c>
      <c r="H4601" t="s">
        <v>136</v>
      </c>
      <c r="I4601" t="s">
        <v>22</v>
      </c>
      <c r="J4601" t="s">
        <v>131</v>
      </c>
      <c r="K4601" t="s">
        <v>17648</v>
      </c>
      <c r="L4601" t="s">
        <v>17649</v>
      </c>
      <c r="M4601">
        <v>1.2677777770000001</v>
      </c>
      <c r="N4601">
        <v>0</v>
      </c>
      <c r="O4601">
        <v>0</v>
      </c>
      <c r="P4601">
        <v>0</v>
      </c>
      <c r="Q4601">
        <v>5</v>
      </c>
      <c r="R4601">
        <v>0</v>
      </c>
      <c r="S4601">
        <v>0</v>
      </c>
      <c r="T4601">
        <v>0</v>
      </c>
      <c r="U4601">
        <v>6.338889</v>
      </c>
    </row>
    <row r="4602" spans="1:21" x14ac:dyDescent="0.25">
      <c r="A4602" t="s">
        <v>17650</v>
      </c>
      <c r="B4602">
        <v>1</v>
      </c>
      <c r="C4602" t="s">
        <v>79</v>
      </c>
      <c r="D4602" t="s">
        <v>119</v>
      </c>
      <c r="E4602" t="s">
        <v>17651</v>
      </c>
      <c r="F4602" t="s">
        <v>231</v>
      </c>
      <c r="G4602" t="s">
        <v>71</v>
      </c>
      <c r="H4602" t="s">
        <v>136</v>
      </c>
      <c r="I4602" t="s">
        <v>22</v>
      </c>
      <c r="J4602" t="s">
        <v>131</v>
      </c>
      <c r="K4602" t="s">
        <v>17652</v>
      </c>
      <c r="L4602" t="s">
        <v>17653</v>
      </c>
      <c r="M4602">
        <v>1.1205555549999999</v>
      </c>
      <c r="N4602">
        <v>0</v>
      </c>
      <c r="O4602">
        <v>3</v>
      </c>
      <c r="P4602">
        <v>0</v>
      </c>
      <c r="Q4602">
        <v>0</v>
      </c>
      <c r="R4602">
        <v>0</v>
      </c>
      <c r="S4602">
        <v>3.3616670000000002</v>
      </c>
      <c r="T4602">
        <v>0</v>
      </c>
      <c r="U4602">
        <v>0</v>
      </c>
    </row>
    <row r="4603" spans="1:21" x14ac:dyDescent="0.25">
      <c r="A4603" t="s">
        <v>17654</v>
      </c>
      <c r="B4603">
        <v>1</v>
      </c>
      <c r="C4603" t="s">
        <v>78</v>
      </c>
      <c r="D4603" t="s">
        <v>102</v>
      </c>
      <c r="E4603" t="s">
        <v>17655</v>
      </c>
      <c r="F4603" t="s">
        <v>247</v>
      </c>
      <c r="G4603" t="s">
        <v>72</v>
      </c>
      <c r="H4603" t="s">
        <v>136</v>
      </c>
      <c r="I4603" t="s">
        <v>22</v>
      </c>
      <c r="J4603" t="s">
        <v>221</v>
      </c>
      <c r="K4603" t="s">
        <v>17656</v>
      </c>
      <c r="L4603" t="s">
        <v>17657</v>
      </c>
      <c r="M4603">
        <v>2.8791666660000002</v>
      </c>
      <c r="N4603">
        <v>0</v>
      </c>
      <c r="O4603">
        <v>0</v>
      </c>
      <c r="P4603">
        <v>0</v>
      </c>
      <c r="Q4603">
        <v>4</v>
      </c>
      <c r="R4603">
        <v>0</v>
      </c>
      <c r="S4603">
        <v>0</v>
      </c>
      <c r="T4603">
        <v>0</v>
      </c>
      <c r="U4603">
        <v>11.516667</v>
      </c>
    </row>
    <row r="4604" spans="1:21" x14ac:dyDescent="0.25">
      <c r="A4604" t="s">
        <v>17658</v>
      </c>
      <c r="B4604">
        <v>1</v>
      </c>
      <c r="C4604" t="s">
        <v>78</v>
      </c>
      <c r="D4604" t="s">
        <v>102</v>
      </c>
      <c r="E4604" t="s">
        <v>17659</v>
      </c>
      <c r="F4604" t="s">
        <v>231</v>
      </c>
      <c r="G4604" t="s">
        <v>71</v>
      </c>
      <c r="H4604" t="s">
        <v>136</v>
      </c>
      <c r="I4604" t="s">
        <v>22</v>
      </c>
      <c r="J4604" t="s">
        <v>131</v>
      </c>
      <c r="K4604" t="s">
        <v>17660</v>
      </c>
      <c r="L4604" t="s">
        <v>17661</v>
      </c>
      <c r="M4604">
        <v>0.89</v>
      </c>
      <c r="N4604">
        <v>0</v>
      </c>
      <c r="O4604">
        <v>0</v>
      </c>
      <c r="P4604">
        <v>0</v>
      </c>
      <c r="Q4604">
        <v>1</v>
      </c>
      <c r="R4604">
        <v>0</v>
      </c>
      <c r="S4604">
        <v>0</v>
      </c>
      <c r="T4604">
        <v>0</v>
      </c>
      <c r="U4604">
        <v>0.89</v>
      </c>
    </row>
    <row r="4605" spans="1:21" x14ac:dyDescent="0.25">
      <c r="A4605" t="s">
        <v>17662</v>
      </c>
      <c r="B4605">
        <v>1</v>
      </c>
      <c r="C4605" t="s">
        <v>79</v>
      </c>
      <c r="D4605" t="s">
        <v>119</v>
      </c>
      <c r="E4605" t="s">
        <v>17663</v>
      </c>
      <c r="F4605" t="s">
        <v>226</v>
      </c>
      <c r="G4605" t="s">
        <v>72</v>
      </c>
      <c r="H4605" t="s">
        <v>136</v>
      </c>
      <c r="I4605" t="s">
        <v>22</v>
      </c>
      <c r="J4605" t="s">
        <v>131</v>
      </c>
      <c r="K4605" t="s">
        <v>17664</v>
      </c>
      <c r="L4605" t="s">
        <v>17665</v>
      </c>
      <c r="M4605">
        <v>2.2813888879999999</v>
      </c>
      <c r="N4605">
        <v>0</v>
      </c>
      <c r="O4605">
        <v>25</v>
      </c>
      <c r="P4605">
        <v>0</v>
      </c>
      <c r="Q4605">
        <v>2</v>
      </c>
      <c r="R4605">
        <v>0</v>
      </c>
      <c r="S4605">
        <v>57.034722000000002</v>
      </c>
      <c r="T4605">
        <v>0</v>
      </c>
      <c r="U4605">
        <v>4.5627779999999998</v>
      </c>
    </row>
    <row r="4606" spans="1:21" x14ac:dyDescent="0.25">
      <c r="A4606" t="s">
        <v>17666</v>
      </c>
      <c r="B4606">
        <v>1</v>
      </c>
      <c r="C4606" t="s">
        <v>79</v>
      </c>
      <c r="D4606" t="s">
        <v>119</v>
      </c>
      <c r="E4606" t="s">
        <v>17667</v>
      </c>
      <c r="F4606" t="s">
        <v>231</v>
      </c>
      <c r="G4606" t="s">
        <v>71</v>
      </c>
      <c r="H4606" t="s">
        <v>136</v>
      </c>
      <c r="I4606" t="s">
        <v>22</v>
      </c>
      <c r="J4606" t="s">
        <v>131</v>
      </c>
      <c r="K4606" t="s">
        <v>17668</v>
      </c>
      <c r="L4606" t="s">
        <v>17669</v>
      </c>
      <c r="M4606">
        <v>0.81055555499999998</v>
      </c>
      <c r="N4606">
        <v>0</v>
      </c>
      <c r="O4606">
        <v>1</v>
      </c>
      <c r="P4606">
        <v>0</v>
      </c>
      <c r="Q4606">
        <v>0</v>
      </c>
      <c r="R4606">
        <v>0</v>
      </c>
      <c r="S4606">
        <v>0.81055600000000005</v>
      </c>
      <c r="T4606">
        <v>0</v>
      </c>
      <c r="U4606">
        <v>0</v>
      </c>
    </row>
    <row r="4607" spans="1:21" x14ac:dyDescent="0.25">
      <c r="A4607" t="s">
        <v>17670</v>
      </c>
      <c r="B4607">
        <v>1</v>
      </c>
      <c r="C4607" t="s">
        <v>78</v>
      </c>
      <c r="D4607" t="s">
        <v>96</v>
      </c>
      <c r="E4607" t="s">
        <v>17671</v>
      </c>
      <c r="F4607" t="s">
        <v>226</v>
      </c>
      <c r="G4607" t="s">
        <v>72</v>
      </c>
      <c r="H4607" t="s">
        <v>136</v>
      </c>
      <c r="I4607" t="s">
        <v>22</v>
      </c>
      <c r="J4607" t="s">
        <v>131</v>
      </c>
      <c r="K4607" t="s">
        <v>17672</v>
      </c>
      <c r="L4607" t="s">
        <v>17673</v>
      </c>
      <c r="M4607">
        <v>4.5158333329999998</v>
      </c>
      <c r="N4607">
        <v>0</v>
      </c>
      <c r="O4607">
        <v>47</v>
      </c>
      <c r="P4607">
        <v>0</v>
      </c>
      <c r="Q4607">
        <v>2</v>
      </c>
      <c r="R4607">
        <v>0</v>
      </c>
      <c r="S4607">
        <v>212.244167</v>
      </c>
      <c r="T4607">
        <v>0</v>
      </c>
      <c r="U4607">
        <v>9.0316670000000006</v>
      </c>
    </row>
    <row r="4608" spans="1:21" x14ac:dyDescent="0.25">
      <c r="A4608" t="s">
        <v>17674</v>
      </c>
      <c r="B4608">
        <v>1</v>
      </c>
      <c r="C4608" t="s">
        <v>78</v>
      </c>
      <c r="D4608" t="s">
        <v>96</v>
      </c>
      <c r="E4608" t="s">
        <v>17675</v>
      </c>
      <c r="F4608" t="s">
        <v>231</v>
      </c>
      <c r="G4608" t="s">
        <v>71</v>
      </c>
      <c r="H4608" t="s">
        <v>136</v>
      </c>
      <c r="I4608" t="s">
        <v>22</v>
      </c>
      <c r="J4608" t="s">
        <v>131</v>
      </c>
      <c r="K4608" t="s">
        <v>17676</v>
      </c>
      <c r="L4608" t="s">
        <v>17677</v>
      </c>
      <c r="M4608">
        <v>1.7580555550000001</v>
      </c>
      <c r="N4608">
        <v>0</v>
      </c>
      <c r="O4608">
        <v>2</v>
      </c>
      <c r="P4608">
        <v>0</v>
      </c>
      <c r="Q4608">
        <v>0</v>
      </c>
      <c r="R4608">
        <v>0</v>
      </c>
      <c r="S4608">
        <v>3.516111</v>
      </c>
      <c r="T4608">
        <v>0</v>
      </c>
      <c r="U4608">
        <v>0</v>
      </c>
    </row>
    <row r="4609" spans="1:21" x14ac:dyDescent="0.25">
      <c r="A4609" t="s">
        <v>17678</v>
      </c>
      <c r="B4609">
        <v>1</v>
      </c>
      <c r="C4609" t="s">
        <v>78</v>
      </c>
      <c r="D4609" t="s">
        <v>102</v>
      </c>
      <c r="E4609" t="s">
        <v>17679</v>
      </c>
      <c r="F4609" t="s">
        <v>296</v>
      </c>
      <c r="G4609" t="s">
        <v>72</v>
      </c>
      <c r="H4609" t="s">
        <v>136</v>
      </c>
      <c r="I4609" t="s">
        <v>22</v>
      </c>
      <c r="J4609" t="s">
        <v>221</v>
      </c>
      <c r="K4609" t="s">
        <v>17680</v>
      </c>
      <c r="L4609" t="s">
        <v>17681</v>
      </c>
      <c r="M4609">
        <v>4.7441666659999999</v>
      </c>
      <c r="N4609">
        <v>0</v>
      </c>
      <c r="O4609">
        <v>520</v>
      </c>
      <c r="P4609">
        <v>0</v>
      </c>
      <c r="Q4609">
        <v>88</v>
      </c>
      <c r="R4609">
        <v>0</v>
      </c>
      <c r="S4609">
        <v>2466.9666659999998</v>
      </c>
      <c r="T4609">
        <v>0</v>
      </c>
      <c r="U4609">
        <v>417.48666700000001</v>
      </c>
    </row>
    <row r="4610" spans="1:21" x14ac:dyDescent="0.25">
      <c r="A4610" t="s">
        <v>17682</v>
      </c>
      <c r="B4610">
        <v>1</v>
      </c>
      <c r="C4610" t="s">
        <v>79</v>
      </c>
      <c r="D4610" t="s">
        <v>119</v>
      </c>
      <c r="E4610" t="s">
        <v>17683</v>
      </c>
      <c r="F4610" t="s">
        <v>416</v>
      </c>
      <c r="G4610" t="s">
        <v>71</v>
      </c>
      <c r="H4610" t="s">
        <v>136</v>
      </c>
      <c r="I4610" t="s">
        <v>22</v>
      </c>
      <c r="J4610" t="s">
        <v>131</v>
      </c>
      <c r="K4610" t="s">
        <v>17684</v>
      </c>
      <c r="L4610" t="s">
        <v>17685</v>
      </c>
      <c r="M4610">
        <v>2.1427777770000001</v>
      </c>
      <c r="N4610">
        <v>0</v>
      </c>
      <c r="O4610">
        <v>3</v>
      </c>
      <c r="P4610">
        <v>0</v>
      </c>
      <c r="Q4610">
        <v>0</v>
      </c>
      <c r="R4610">
        <v>0</v>
      </c>
      <c r="S4610">
        <v>6.4283330000000003</v>
      </c>
      <c r="T4610">
        <v>0</v>
      </c>
      <c r="U4610">
        <v>0</v>
      </c>
    </row>
    <row r="4611" spans="1:21" x14ac:dyDescent="0.25">
      <c r="A4611" t="s">
        <v>17686</v>
      </c>
      <c r="B4611">
        <v>1</v>
      </c>
      <c r="C4611" t="s">
        <v>79</v>
      </c>
      <c r="D4611" t="s">
        <v>119</v>
      </c>
      <c r="E4611" t="s">
        <v>17683</v>
      </c>
      <c r="F4611" t="s">
        <v>313</v>
      </c>
      <c r="G4611" t="s">
        <v>71</v>
      </c>
      <c r="H4611" t="s">
        <v>136</v>
      </c>
      <c r="I4611" t="s">
        <v>22</v>
      </c>
      <c r="J4611" t="s">
        <v>131</v>
      </c>
      <c r="K4611" t="s">
        <v>17687</v>
      </c>
      <c r="L4611" t="s">
        <v>17688</v>
      </c>
      <c r="M4611">
        <v>0.63611111099999995</v>
      </c>
      <c r="N4611">
        <v>0</v>
      </c>
      <c r="O4611">
        <v>3</v>
      </c>
      <c r="P4611">
        <v>0</v>
      </c>
      <c r="Q4611">
        <v>0</v>
      </c>
      <c r="R4611">
        <v>0</v>
      </c>
      <c r="S4611">
        <v>1.9083330000000001</v>
      </c>
      <c r="T4611">
        <v>0</v>
      </c>
      <c r="U4611">
        <v>0</v>
      </c>
    </row>
    <row r="4612" spans="1:21" x14ac:dyDescent="0.25">
      <c r="A4612" t="s">
        <v>17689</v>
      </c>
      <c r="B4612">
        <v>1</v>
      </c>
      <c r="C4612" t="s">
        <v>79</v>
      </c>
      <c r="D4612" t="s">
        <v>110</v>
      </c>
      <c r="E4612" t="s">
        <v>17690</v>
      </c>
      <c r="F4612" t="s">
        <v>226</v>
      </c>
      <c r="G4612" t="s">
        <v>72</v>
      </c>
      <c r="H4612" t="s">
        <v>136</v>
      </c>
      <c r="I4612" t="s">
        <v>22</v>
      </c>
      <c r="J4612" t="s">
        <v>131</v>
      </c>
      <c r="K4612" t="s">
        <v>17691</v>
      </c>
      <c r="L4612" t="s">
        <v>17692</v>
      </c>
      <c r="M4612">
        <v>1.371159166</v>
      </c>
      <c r="N4612">
        <v>0</v>
      </c>
      <c r="O4612">
        <v>0</v>
      </c>
      <c r="P4612">
        <v>0</v>
      </c>
      <c r="Q4612">
        <v>131</v>
      </c>
      <c r="R4612">
        <v>0</v>
      </c>
      <c r="S4612">
        <v>0</v>
      </c>
      <c r="T4612">
        <v>0</v>
      </c>
      <c r="U4612">
        <v>179.62185099999999</v>
      </c>
    </row>
    <row r="4613" spans="1:21" x14ac:dyDescent="0.25">
      <c r="A4613" t="s">
        <v>17693</v>
      </c>
      <c r="B4613">
        <v>1</v>
      </c>
      <c r="C4613" t="s">
        <v>78</v>
      </c>
      <c r="D4613" t="s">
        <v>97</v>
      </c>
      <c r="E4613" t="s">
        <v>17694</v>
      </c>
      <c r="F4613" t="s">
        <v>296</v>
      </c>
      <c r="G4613" t="s">
        <v>71</v>
      </c>
      <c r="H4613" t="s">
        <v>136</v>
      </c>
      <c r="I4613" t="s">
        <v>22</v>
      </c>
      <c r="J4613" t="s">
        <v>221</v>
      </c>
      <c r="K4613" t="s">
        <v>17695</v>
      </c>
      <c r="L4613" t="s">
        <v>17696</v>
      </c>
      <c r="M4613">
        <v>4.4163888880000002</v>
      </c>
      <c r="N4613">
        <v>0</v>
      </c>
      <c r="O4613">
        <v>29</v>
      </c>
      <c r="P4613">
        <v>0</v>
      </c>
      <c r="Q4613">
        <v>0</v>
      </c>
      <c r="R4613">
        <v>0</v>
      </c>
      <c r="S4613">
        <v>128.075278</v>
      </c>
      <c r="T4613">
        <v>0</v>
      </c>
      <c r="U4613">
        <v>0</v>
      </c>
    </row>
    <row r="4614" spans="1:21" x14ac:dyDescent="0.25">
      <c r="A4614" t="s">
        <v>17697</v>
      </c>
      <c r="B4614">
        <v>1</v>
      </c>
      <c r="C4614" t="s">
        <v>78</v>
      </c>
      <c r="D4614" t="s">
        <v>97</v>
      </c>
      <c r="E4614" t="s">
        <v>17698</v>
      </c>
      <c r="F4614" t="s">
        <v>166</v>
      </c>
      <c r="G4614" t="s">
        <v>72</v>
      </c>
      <c r="H4614" t="s">
        <v>136</v>
      </c>
      <c r="I4614" t="s">
        <v>22</v>
      </c>
      <c r="J4614" t="s">
        <v>131</v>
      </c>
      <c r="K4614" t="s">
        <v>17699</v>
      </c>
      <c r="L4614" t="s">
        <v>17700</v>
      </c>
      <c r="M4614">
        <v>0.44761388800000002</v>
      </c>
      <c r="N4614">
        <v>4</v>
      </c>
      <c r="O4614">
        <v>1853</v>
      </c>
      <c r="P4614">
        <v>0</v>
      </c>
      <c r="Q4614">
        <v>10</v>
      </c>
      <c r="R4614">
        <v>1.790456</v>
      </c>
      <c r="S4614">
        <v>829.42853400000001</v>
      </c>
      <c r="T4614">
        <v>0</v>
      </c>
      <c r="U4614">
        <v>4.4761389999999999</v>
      </c>
    </row>
    <row r="4615" spans="1:21" x14ac:dyDescent="0.25">
      <c r="A4615" t="s">
        <v>17701</v>
      </c>
      <c r="B4615">
        <v>1</v>
      </c>
      <c r="C4615" t="s">
        <v>79</v>
      </c>
      <c r="D4615" t="s">
        <v>118</v>
      </c>
      <c r="E4615" t="s">
        <v>17702</v>
      </c>
      <c r="F4615" t="s">
        <v>2615</v>
      </c>
      <c r="G4615" t="s">
        <v>71</v>
      </c>
      <c r="H4615" t="s">
        <v>136</v>
      </c>
      <c r="I4615" t="s">
        <v>22</v>
      </c>
      <c r="J4615" t="s">
        <v>131</v>
      </c>
      <c r="K4615" t="s">
        <v>17703</v>
      </c>
      <c r="L4615" t="s">
        <v>17704</v>
      </c>
      <c r="M4615">
        <v>2.7</v>
      </c>
      <c r="N4615">
        <v>0</v>
      </c>
      <c r="O4615">
        <v>91</v>
      </c>
      <c r="P4615">
        <v>0</v>
      </c>
      <c r="Q4615">
        <v>0</v>
      </c>
      <c r="R4615">
        <v>0</v>
      </c>
      <c r="S4615">
        <v>245.7</v>
      </c>
      <c r="T4615">
        <v>0</v>
      </c>
      <c r="U4615">
        <v>0</v>
      </c>
    </row>
    <row r="4616" spans="1:21" x14ac:dyDescent="0.25">
      <c r="A4616" t="s">
        <v>17705</v>
      </c>
      <c r="B4616">
        <v>1</v>
      </c>
      <c r="C4616" t="s">
        <v>78</v>
      </c>
      <c r="D4616" t="s">
        <v>92</v>
      </c>
      <c r="E4616" t="s">
        <v>17706</v>
      </c>
      <c r="F4616" t="s">
        <v>296</v>
      </c>
      <c r="G4616" t="s">
        <v>71</v>
      </c>
      <c r="H4616" t="s">
        <v>136</v>
      </c>
      <c r="I4616" t="s">
        <v>22</v>
      </c>
      <c r="J4616" t="s">
        <v>221</v>
      </c>
      <c r="K4616" t="s">
        <v>17707</v>
      </c>
      <c r="L4616" t="s">
        <v>17708</v>
      </c>
      <c r="M4616">
        <v>0.61444444399999998</v>
      </c>
      <c r="N4616">
        <v>0</v>
      </c>
      <c r="O4616">
        <v>0</v>
      </c>
      <c r="P4616">
        <v>0</v>
      </c>
      <c r="Q4616">
        <v>53</v>
      </c>
      <c r="R4616">
        <v>0</v>
      </c>
      <c r="S4616">
        <v>0</v>
      </c>
      <c r="T4616">
        <v>0</v>
      </c>
      <c r="U4616">
        <v>32.565556000000001</v>
      </c>
    </row>
    <row r="4617" spans="1:21" x14ac:dyDescent="0.25">
      <c r="A4617" t="s">
        <v>17709</v>
      </c>
      <c r="B4617">
        <v>1</v>
      </c>
      <c r="C4617" t="s">
        <v>79</v>
      </c>
      <c r="D4617" t="s">
        <v>110</v>
      </c>
      <c r="E4617" t="s">
        <v>17690</v>
      </c>
      <c r="F4617" t="s">
        <v>226</v>
      </c>
      <c r="G4617" t="s">
        <v>72</v>
      </c>
      <c r="H4617" t="s">
        <v>136</v>
      </c>
      <c r="I4617" t="s">
        <v>22</v>
      </c>
      <c r="J4617" t="s">
        <v>131</v>
      </c>
      <c r="K4617" t="s">
        <v>17710</v>
      </c>
      <c r="L4617" t="s">
        <v>17711</v>
      </c>
      <c r="M4617">
        <v>4.7055555550000001</v>
      </c>
      <c r="N4617">
        <v>0</v>
      </c>
      <c r="O4617">
        <v>0</v>
      </c>
      <c r="P4617">
        <v>0</v>
      </c>
      <c r="Q4617">
        <v>131</v>
      </c>
      <c r="R4617">
        <v>0</v>
      </c>
      <c r="S4617">
        <v>0</v>
      </c>
      <c r="T4617">
        <v>0</v>
      </c>
      <c r="U4617">
        <v>616.42777799999999</v>
      </c>
    </row>
    <row r="4618" spans="1:21" x14ac:dyDescent="0.25">
      <c r="A4618" t="s">
        <v>17712</v>
      </c>
      <c r="B4618">
        <v>1</v>
      </c>
      <c r="C4618" t="s">
        <v>78</v>
      </c>
      <c r="D4618" t="s">
        <v>102</v>
      </c>
      <c r="E4618" t="s">
        <v>17713</v>
      </c>
      <c r="F4618" t="s">
        <v>362</v>
      </c>
      <c r="G4618" t="s">
        <v>71</v>
      </c>
      <c r="H4618" t="s">
        <v>136</v>
      </c>
      <c r="I4618" t="s">
        <v>22</v>
      </c>
      <c r="J4618" t="s">
        <v>131</v>
      </c>
      <c r="K4618" t="s">
        <v>17714</v>
      </c>
      <c r="L4618" t="s">
        <v>17715</v>
      </c>
      <c r="M4618">
        <v>1.383888888</v>
      </c>
      <c r="N4618">
        <v>0</v>
      </c>
      <c r="O4618">
        <v>441</v>
      </c>
      <c r="P4618">
        <v>0</v>
      </c>
      <c r="Q4618">
        <v>16</v>
      </c>
      <c r="R4618">
        <v>0</v>
      </c>
      <c r="S4618">
        <v>610.29499999999996</v>
      </c>
      <c r="T4618">
        <v>0</v>
      </c>
      <c r="U4618">
        <v>22.142222</v>
      </c>
    </row>
    <row r="4619" spans="1:21" x14ac:dyDescent="0.25">
      <c r="A4619" t="s">
        <v>17716</v>
      </c>
      <c r="B4619">
        <v>1</v>
      </c>
      <c r="C4619" t="s">
        <v>78</v>
      </c>
      <c r="D4619" t="s">
        <v>102</v>
      </c>
      <c r="E4619" t="s">
        <v>17717</v>
      </c>
      <c r="F4619" t="s">
        <v>226</v>
      </c>
      <c r="G4619" t="s">
        <v>72</v>
      </c>
      <c r="H4619" t="s">
        <v>136</v>
      </c>
      <c r="I4619" t="s">
        <v>22</v>
      </c>
      <c r="J4619" t="s">
        <v>131</v>
      </c>
      <c r="K4619" t="s">
        <v>17718</v>
      </c>
      <c r="L4619" t="s">
        <v>17719</v>
      </c>
      <c r="M4619">
        <v>2.2541666660000002</v>
      </c>
      <c r="N4619">
        <v>0</v>
      </c>
      <c r="O4619">
        <v>0</v>
      </c>
      <c r="P4619">
        <v>4</v>
      </c>
      <c r="Q4619">
        <v>0</v>
      </c>
      <c r="R4619">
        <v>0</v>
      </c>
      <c r="S4619">
        <v>0</v>
      </c>
      <c r="T4619">
        <v>9.016667</v>
      </c>
      <c r="U4619">
        <v>0</v>
      </c>
    </row>
    <row r="4620" spans="1:21" x14ac:dyDescent="0.25">
      <c r="A4620" t="s">
        <v>17720</v>
      </c>
      <c r="B4620">
        <v>1</v>
      </c>
      <c r="C4620" t="s">
        <v>78</v>
      </c>
      <c r="D4620" t="s">
        <v>102</v>
      </c>
      <c r="E4620" t="s">
        <v>17721</v>
      </c>
      <c r="F4620" t="s">
        <v>892</v>
      </c>
      <c r="G4620" t="s">
        <v>71</v>
      </c>
      <c r="H4620" t="s">
        <v>136</v>
      </c>
      <c r="I4620" t="s">
        <v>22</v>
      </c>
      <c r="J4620" t="s">
        <v>131</v>
      </c>
      <c r="K4620" t="s">
        <v>17722</v>
      </c>
      <c r="L4620" t="s">
        <v>17723</v>
      </c>
      <c r="M4620">
        <v>0.61472222200000004</v>
      </c>
      <c r="N4620">
        <v>0</v>
      </c>
      <c r="O4620">
        <v>147</v>
      </c>
      <c r="P4620">
        <v>0</v>
      </c>
      <c r="Q4620">
        <v>0</v>
      </c>
      <c r="R4620">
        <v>0</v>
      </c>
      <c r="S4620">
        <v>90.364166999999995</v>
      </c>
      <c r="T4620">
        <v>0</v>
      </c>
      <c r="U4620">
        <v>0</v>
      </c>
    </row>
    <row r="4621" spans="1:21" x14ac:dyDescent="0.25">
      <c r="A4621" t="s">
        <v>17724</v>
      </c>
      <c r="B4621">
        <v>1</v>
      </c>
      <c r="C4621" t="s">
        <v>78</v>
      </c>
      <c r="D4621" t="s">
        <v>102</v>
      </c>
      <c r="E4621" t="s">
        <v>17725</v>
      </c>
      <c r="F4621" t="s">
        <v>847</v>
      </c>
      <c r="G4621" t="s">
        <v>71</v>
      </c>
      <c r="H4621" t="s">
        <v>136</v>
      </c>
      <c r="I4621" t="s">
        <v>22</v>
      </c>
      <c r="J4621" t="s">
        <v>131</v>
      </c>
      <c r="K4621" t="s">
        <v>17726</v>
      </c>
      <c r="L4621" t="s">
        <v>17727</v>
      </c>
      <c r="M4621">
        <v>3.426666666</v>
      </c>
      <c r="N4621">
        <v>0</v>
      </c>
      <c r="O4621">
        <v>1</v>
      </c>
      <c r="P4621">
        <v>0</v>
      </c>
      <c r="Q4621">
        <v>0</v>
      </c>
      <c r="R4621">
        <v>0</v>
      </c>
      <c r="S4621">
        <v>3.4266670000000001</v>
      </c>
      <c r="T4621">
        <v>0</v>
      </c>
      <c r="U4621">
        <v>0</v>
      </c>
    </row>
    <row r="4622" spans="1:21" x14ac:dyDescent="0.25">
      <c r="A4622" t="s">
        <v>17728</v>
      </c>
      <c r="B4622">
        <v>1</v>
      </c>
      <c r="C4622" t="s">
        <v>79</v>
      </c>
      <c r="D4622" t="s">
        <v>110</v>
      </c>
      <c r="E4622" t="s">
        <v>17690</v>
      </c>
      <c r="F4622" t="s">
        <v>226</v>
      </c>
      <c r="G4622" t="s">
        <v>72</v>
      </c>
      <c r="H4622" t="s">
        <v>136</v>
      </c>
      <c r="I4622" t="s">
        <v>22</v>
      </c>
      <c r="J4622" t="s">
        <v>131</v>
      </c>
      <c r="K4622" t="s">
        <v>17729</v>
      </c>
      <c r="L4622" t="s">
        <v>17730</v>
      </c>
      <c r="M4622">
        <v>1.7633333330000001</v>
      </c>
      <c r="N4622">
        <v>0</v>
      </c>
      <c r="O4622">
        <v>0</v>
      </c>
      <c r="P4622">
        <v>0</v>
      </c>
      <c r="Q4622">
        <v>131</v>
      </c>
      <c r="R4622">
        <v>0</v>
      </c>
      <c r="S4622">
        <v>0</v>
      </c>
      <c r="T4622">
        <v>0</v>
      </c>
      <c r="U4622">
        <v>230.996667</v>
      </c>
    </row>
    <row r="4623" spans="1:21" x14ac:dyDescent="0.25">
      <c r="A4623" t="s">
        <v>17731</v>
      </c>
      <c r="B4623">
        <v>1</v>
      </c>
      <c r="C4623" t="s">
        <v>78</v>
      </c>
      <c r="D4623" t="s">
        <v>102</v>
      </c>
      <c r="E4623" t="s">
        <v>17732</v>
      </c>
      <c r="F4623" t="s">
        <v>166</v>
      </c>
      <c r="G4623" t="s">
        <v>72</v>
      </c>
      <c r="H4623" t="s">
        <v>136</v>
      </c>
      <c r="I4623" t="s">
        <v>22</v>
      </c>
      <c r="J4623" t="s">
        <v>131</v>
      </c>
      <c r="K4623" t="s">
        <v>17733</v>
      </c>
      <c r="L4623" t="s">
        <v>17734</v>
      </c>
      <c r="M4623">
        <v>1.013229444</v>
      </c>
      <c r="N4623">
        <v>0</v>
      </c>
      <c r="O4623">
        <v>0</v>
      </c>
      <c r="P4623">
        <v>232</v>
      </c>
      <c r="Q4623">
        <v>2169</v>
      </c>
      <c r="R4623">
        <v>0</v>
      </c>
      <c r="S4623">
        <v>0</v>
      </c>
      <c r="T4623">
        <v>235.069231</v>
      </c>
      <c r="U4623">
        <v>2197.6946640000001</v>
      </c>
    </row>
    <row r="4624" spans="1:21" x14ac:dyDescent="0.25">
      <c r="A4624" t="s">
        <v>17735</v>
      </c>
      <c r="B4624">
        <v>1</v>
      </c>
      <c r="C4624" t="s">
        <v>79</v>
      </c>
      <c r="D4624" t="s">
        <v>110</v>
      </c>
      <c r="E4624" t="s">
        <v>16933</v>
      </c>
      <c r="F4624" t="s">
        <v>226</v>
      </c>
      <c r="G4624" t="s">
        <v>72</v>
      </c>
      <c r="H4624" t="s">
        <v>136</v>
      </c>
      <c r="I4624" t="s">
        <v>22</v>
      </c>
      <c r="J4624" t="s">
        <v>131</v>
      </c>
      <c r="K4624" t="s">
        <v>17736</v>
      </c>
      <c r="L4624" t="s">
        <v>17737</v>
      </c>
      <c r="M4624">
        <v>1.551087777</v>
      </c>
      <c r="N4624">
        <v>0</v>
      </c>
      <c r="O4624">
        <v>0</v>
      </c>
      <c r="P4624">
        <v>0</v>
      </c>
      <c r="Q4624">
        <v>75</v>
      </c>
      <c r="R4624">
        <v>0</v>
      </c>
      <c r="S4624">
        <v>0</v>
      </c>
      <c r="T4624">
        <v>0</v>
      </c>
      <c r="U4624">
        <v>116.33158299999999</v>
      </c>
    </row>
    <row r="4625" spans="1:21" x14ac:dyDescent="0.25">
      <c r="A4625" t="s">
        <v>17738</v>
      </c>
      <c r="B4625">
        <v>1</v>
      </c>
      <c r="C4625" t="s">
        <v>78</v>
      </c>
      <c r="D4625" t="s">
        <v>102</v>
      </c>
      <c r="E4625" t="s">
        <v>17732</v>
      </c>
      <c r="F4625" t="s">
        <v>247</v>
      </c>
      <c r="G4625" t="s">
        <v>72</v>
      </c>
      <c r="H4625" t="s">
        <v>136</v>
      </c>
      <c r="I4625" t="s">
        <v>22</v>
      </c>
      <c r="J4625" t="s">
        <v>221</v>
      </c>
      <c r="K4625" t="s">
        <v>17739</v>
      </c>
      <c r="L4625" t="s">
        <v>17740</v>
      </c>
      <c r="M4625">
        <v>9.0801424999999991</v>
      </c>
      <c r="N4625">
        <v>0</v>
      </c>
      <c r="O4625">
        <v>0</v>
      </c>
      <c r="P4625">
        <v>232</v>
      </c>
      <c r="Q4625">
        <v>2169</v>
      </c>
      <c r="R4625">
        <v>0</v>
      </c>
      <c r="S4625">
        <v>0</v>
      </c>
      <c r="T4625">
        <v>2106.5930600000002</v>
      </c>
      <c r="U4625">
        <v>19694.829083000001</v>
      </c>
    </row>
    <row r="4626" spans="1:21" x14ac:dyDescent="0.25">
      <c r="A4626" t="s">
        <v>17741</v>
      </c>
      <c r="B4626">
        <v>1</v>
      </c>
      <c r="C4626" t="s">
        <v>78</v>
      </c>
      <c r="D4626" t="s">
        <v>102</v>
      </c>
      <c r="E4626" t="s">
        <v>17742</v>
      </c>
      <c r="F4626" t="s">
        <v>747</v>
      </c>
      <c r="G4626" t="s">
        <v>72</v>
      </c>
      <c r="H4626" t="s">
        <v>136</v>
      </c>
      <c r="I4626" t="s">
        <v>22</v>
      </c>
      <c r="J4626" t="s">
        <v>131</v>
      </c>
      <c r="K4626" t="s">
        <v>17743</v>
      </c>
      <c r="L4626" t="s">
        <v>17744</v>
      </c>
      <c r="M4626">
        <v>0.64944444400000001</v>
      </c>
      <c r="N4626">
        <v>3</v>
      </c>
      <c r="O4626">
        <v>4812</v>
      </c>
      <c r="P4626">
        <v>197</v>
      </c>
      <c r="Q4626">
        <v>1847</v>
      </c>
      <c r="R4626">
        <v>1.9483330000000001</v>
      </c>
      <c r="S4626">
        <v>3125.1266649999998</v>
      </c>
      <c r="T4626">
        <v>127.940555</v>
      </c>
      <c r="U4626">
        <v>1199.5238879999999</v>
      </c>
    </row>
    <row r="4627" spans="1:21" x14ac:dyDescent="0.25">
      <c r="A4627" t="s">
        <v>17745</v>
      </c>
      <c r="B4627">
        <v>1</v>
      </c>
      <c r="C4627" t="s">
        <v>78</v>
      </c>
      <c r="D4627" t="s">
        <v>102</v>
      </c>
      <c r="E4627" t="s">
        <v>17746</v>
      </c>
      <c r="F4627" t="s">
        <v>296</v>
      </c>
      <c r="G4627" t="s">
        <v>72</v>
      </c>
      <c r="H4627" t="s">
        <v>136</v>
      </c>
      <c r="I4627" t="s">
        <v>22</v>
      </c>
      <c r="J4627" t="s">
        <v>221</v>
      </c>
      <c r="K4627" t="s">
        <v>17747</v>
      </c>
      <c r="L4627" t="s">
        <v>17748</v>
      </c>
      <c r="M4627">
        <v>5.5888888879999996</v>
      </c>
      <c r="N4627">
        <v>0</v>
      </c>
      <c r="O4627">
        <v>0</v>
      </c>
      <c r="P4627">
        <v>121</v>
      </c>
      <c r="Q4627">
        <v>188</v>
      </c>
      <c r="R4627">
        <v>0</v>
      </c>
      <c r="S4627">
        <v>0</v>
      </c>
      <c r="T4627">
        <v>676.25555499999996</v>
      </c>
      <c r="U4627">
        <v>1050.7111110000001</v>
      </c>
    </row>
    <row r="4628" spans="1:21" x14ac:dyDescent="0.25">
      <c r="A4628" t="s">
        <v>17749</v>
      </c>
      <c r="B4628">
        <v>1</v>
      </c>
      <c r="C4628" t="s">
        <v>79</v>
      </c>
      <c r="D4628" t="s">
        <v>110</v>
      </c>
      <c r="E4628" t="s">
        <v>16933</v>
      </c>
      <c r="F4628" t="s">
        <v>226</v>
      </c>
      <c r="G4628" t="s">
        <v>72</v>
      </c>
      <c r="H4628" t="s">
        <v>136</v>
      </c>
      <c r="I4628" t="s">
        <v>22</v>
      </c>
      <c r="J4628" t="s">
        <v>131</v>
      </c>
      <c r="K4628" t="s">
        <v>17750</v>
      </c>
      <c r="L4628" t="s">
        <v>17751</v>
      </c>
      <c r="M4628">
        <v>3.230277777</v>
      </c>
      <c r="N4628">
        <v>0</v>
      </c>
      <c r="O4628">
        <v>0</v>
      </c>
      <c r="P4628">
        <v>0</v>
      </c>
      <c r="Q4628">
        <v>75</v>
      </c>
      <c r="R4628">
        <v>0</v>
      </c>
      <c r="S4628">
        <v>0</v>
      </c>
      <c r="T4628">
        <v>0</v>
      </c>
      <c r="U4628">
        <v>242.27083300000001</v>
      </c>
    </row>
    <row r="4629" spans="1:21" x14ac:dyDescent="0.25">
      <c r="A4629" t="s">
        <v>17752</v>
      </c>
      <c r="B4629">
        <v>1</v>
      </c>
      <c r="C4629" t="s">
        <v>78</v>
      </c>
      <c r="D4629" t="s">
        <v>100</v>
      </c>
      <c r="E4629" t="s">
        <v>17753</v>
      </c>
      <c r="F4629" t="s">
        <v>1227</v>
      </c>
      <c r="G4629" t="s">
        <v>72</v>
      </c>
      <c r="H4629" t="s">
        <v>136</v>
      </c>
      <c r="I4629" t="s">
        <v>22</v>
      </c>
      <c r="J4629" t="s">
        <v>131</v>
      </c>
      <c r="K4629" t="s">
        <v>17754</v>
      </c>
      <c r="L4629" t="s">
        <v>17755</v>
      </c>
      <c r="M4629">
        <v>0.90582499999999999</v>
      </c>
      <c r="N4629">
        <v>0</v>
      </c>
      <c r="O4629">
        <v>113</v>
      </c>
      <c r="P4629">
        <v>0</v>
      </c>
      <c r="Q4629">
        <v>1</v>
      </c>
      <c r="R4629">
        <v>0</v>
      </c>
      <c r="S4629">
        <v>102.358225</v>
      </c>
      <c r="T4629">
        <v>0</v>
      </c>
      <c r="U4629">
        <v>0.90582499999999999</v>
      </c>
    </row>
    <row r="4630" spans="1:21" x14ac:dyDescent="0.25">
      <c r="A4630" t="s">
        <v>17756</v>
      </c>
      <c r="B4630">
        <v>1</v>
      </c>
      <c r="C4630" t="s">
        <v>78</v>
      </c>
      <c r="D4630" t="s">
        <v>87</v>
      </c>
      <c r="E4630" t="s">
        <v>17757</v>
      </c>
      <c r="F4630" t="s">
        <v>847</v>
      </c>
      <c r="G4630" t="s">
        <v>71</v>
      </c>
      <c r="H4630" t="s">
        <v>136</v>
      </c>
      <c r="I4630" t="s">
        <v>22</v>
      </c>
      <c r="J4630" t="s">
        <v>131</v>
      </c>
      <c r="K4630" t="s">
        <v>17758</v>
      </c>
      <c r="L4630" t="s">
        <v>17759</v>
      </c>
      <c r="M4630">
        <v>11.988055555000001</v>
      </c>
      <c r="N4630">
        <v>0</v>
      </c>
      <c r="O4630">
        <v>2</v>
      </c>
      <c r="P4630">
        <v>0</v>
      </c>
      <c r="Q4630">
        <v>0</v>
      </c>
      <c r="R4630">
        <v>0</v>
      </c>
      <c r="S4630">
        <v>23.976111</v>
      </c>
      <c r="T4630">
        <v>0</v>
      </c>
      <c r="U4630">
        <v>0</v>
      </c>
    </row>
    <row r="4631" spans="1:21" x14ac:dyDescent="0.25">
      <c r="A4631" t="s">
        <v>17760</v>
      </c>
      <c r="B4631">
        <v>1</v>
      </c>
      <c r="C4631" t="s">
        <v>78</v>
      </c>
      <c r="D4631" t="s">
        <v>99</v>
      </c>
      <c r="E4631" t="s">
        <v>17761</v>
      </c>
      <c r="F4631" t="s">
        <v>231</v>
      </c>
      <c r="G4631" t="s">
        <v>71</v>
      </c>
      <c r="H4631" t="s">
        <v>136</v>
      </c>
      <c r="I4631" t="s">
        <v>22</v>
      </c>
      <c r="J4631" t="s">
        <v>131</v>
      </c>
      <c r="K4631" t="s">
        <v>17762</v>
      </c>
      <c r="L4631" t="s">
        <v>17763</v>
      </c>
      <c r="M4631">
        <v>1.9424999999999999</v>
      </c>
      <c r="N4631">
        <v>0</v>
      </c>
      <c r="O4631">
        <v>1</v>
      </c>
      <c r="P4631">
        <v>0</v>
      </c>
      <c r="Q4631">
        <v>0</v>
      </c>
      <c r="R4631">
        <v>0</v>
      </c>
      <c r="S4631">
        <v>1.9424999999999999</v>
      </c>
      <c r="T4631">
        <v>0</v>
      </c>
      <c r="U4631">
        <v>0</v>
      </c>
    </row>
    <row r="4632" spans="1:21" x14ac:dyDescent="0.25">
      <c r="A4632" t="s">
        <v>17764</v>
      </c>
      <c r="B4632">
        <v>1</v>
      </c>
      <c r="C4632" t="s">
        <v>79</v>
      </c>
      <c r="D4632" t="s">
        <v>118</v>
      </c>
      <c r="E4632" t="s">
        <v>17765</v>
      </c>
      <c r="F4632" t="s">
        <v>847</v>
      </c>
      <c r="G4632" t="s">
        <v>71</v>
      </c>
      <c r="H4632" t="s">
        <v>136</v>
      </c>
      <c r="I4632" t="s">
        <v>22</v>
      </c>
      <c r="J4632" t="s">
        <v>131</v>
      </c>
      <c r="K4632" t="s">
        <v>17766</v>
      </c>
      <c r="L4632" t="s">
        <v>17767</v>
      </c>
      <c r="M4632">
        <v>14.990555555</v>
      </c>
      <c r="N4632">
        <v>0</v>
      </c>
      <c r="O4632">
        <v>2</v>
      </c>
      <c r="P4632">
        <v>0</v>
      </c>
      <c r="Q4632">
        <v>0</v>
      </c>
      <c r="R4632">
        <v>0</v>
      </c>
      <c r="S4632">
        <v>29.981110999999999</v>
      </c>
      <c r="T4632">
        <v>0</v>
      </c>
      <c r="U4632">
        <v>0</v>
      </c>
    </row>
    <row r="4633" spans="1:21" x14ac:dyDescent="0.25">
      <c r="A4633" t="s">
        <v>17768</v>
      </c>
      <c r="B4633">
        <v>1</v>
      </c>
      <c r="C4633" t="s">
        <v>78</v>
      </c>
      <c r="D4633" t="s">
        <v>101</v>
      </c>
      <c r="E4633" t="s">
        <v>17769</v>
      </c>
      <c r="F4633" t="s">
        <v>166</v>
      </c>
      <c r="G4633" t="s">
        <v>72</v>
      </c>
      <c r="H4633" t="s">
        <v>136</v>
      </c>
      <c r="I4633" t="s">
        <v>22</v>
      </c>
      <c r="J4633" t="s">
        <v>131</v>
      </c>
      <c r="K4633" t="s">
        <v>17770</v>
      </c>
      <c r="L4633" t="s">
        <v>17771</v>
      </c>
      <c r="M4633">
        <v>0.11388055499999999</v>
      </c>
      <c r="N4633">
        <v>20</v>
      </c>
      <c r="O4633">
        <v>47</v>
      </c>
      <c r="P4633">
        <v>2</v>
      </c>
      <c r="Q4633">
        <v>669</v>
      </c>
      <c r="R4633">
        <v>2.2776109999999998</v>
      </c>
      <c r="S4633">
        <v>5.3523860000000001</v>
      </c>
      <c r="T4633">
        <v>0.22776099999999999</v>
      </c>
      <c r="U4633">
        <v>76.186091000000005</v>
      </c>
    </row>
    <row r="4634" spans="1:21" x14ac:dyDescent="0.25">
      <c r="A4634" t="s">
        <v>17772</v>
      </c>
      <c r="B4634">
        <v>1</v>
      </c>
      <c r="C4634" t="s">
        <v>78</v>
      </c>
      <c r="D4634" t="s">
        <v>101</v>
      </c>
      <c r="E4634" t="s">
        <v>14686</v>
      </c>
      <c r="F4634" t="s">
        <v>166</v>
      </c>
      <c r="G4634" t="s">
        <v>72</v>
      </c>
      <c r="H4634" t="s">
        <v>136</v>
      </c>
      <c r="I4634" t="s">
        <v>22</v>
      </c>
      <c r="J4634" t="s">
        <v>131</v>
      </c>
      <c r="K4634" t="s">
        <v>17773</v>
      </c>
      <c r="L4634" t="s">
        <v>17774</v>
      </c>
      <c r="M4634">
        <v>0.29833333299999998</v>
      </c>
      <c r="N4634">
        <v>0</v>
      </c>
      <c r="O4634">
        <v>0</v>
      </c>
      <c r="P4634">
        <v>29</v>
      </c>
      <c r="Q4634">
        <v>0</v>
      </c>
      <c r="R4634">
        <v>0</v>
      </c>
      <c r="S4634">
        <v>0</v>
      </c>
      <c r="T4634">
        <v>8.6516669999999998</v>
      </c>
      <c r="U4634">
        <v>0</v>
      </c>
    </row>
    <row r="4635" spans="1:21" x14ac:dyDescent="0.25">
      <c r="A4635" t="s">
        <v>17775</v>
      </c>
      <c r="B4635">
        <v>1</v>
      </c>
      <c r="C4635" t="s">
        <v>78</v>
      </c>
      <c r="D4635" t="s">
        <v>101</v>
      </c>
      <c r="E4635" t="s">
        <v>13049</v>
      </c>
      <c r="F4635" t="s">
        <v>166</v>
      </c>
      <c r="G4635" t="s">
        <v>72</v>
      </c>
      <c r="H4635" t="s">
        <v>136</v>
      </c>
      <c r="I4635" t="s">
        <v>22</v>
      </c>
      <c r="J4635" t="s">
        <v>131</v>
      </c>
      <c r="K4635" t="s">
        <v>17776</v>
      </c>
      <c r="L4635" t="s">
        <v>17777</v>
      </c>
      <c r="M4635">
        <v>0.60666666599999997</v>
      </c>
      <c r="N4635">
        <v>14</v>
      </c>
      <c r="O4635">
        <v>5</v>
      </c>
      <c r="P4635">
        <v>12</v>
      </c>
      <c r="Q4635">
        <v>10</v>
      </c>
      <c r="R4635">
        <v>8.4933329999999998</v>
      </c>
      <c r="S4635">
        <v>3.0333329999999998</v>
      </c>
      <c r="T4635">
        <v>7.28</v>
      </c>
      <c r="U4635">
        <v>6.0666669999999998</v>
      </c>
    </row>
    <row r="4636" spans="1:21" x14ac:dyDescent="0.25">
      <c r="A4636" t="s">
        <v>17778</v>
      </c>
      <c r="B4636">
        <v>1</v>
      </c>
      <c r="C4636" t="s">
        <v>78</v>
      </c>
      <c r="D4636" t="s">
        <v>101</v>
      </c>
      <c r="E4636" t="s">
        <v>13045</v>
      </c>
      <c r="F4636" t="s">
        <v>166</v>
      </c>
      <c r="G4636" t="s">
        <v>72</v>
      </c>
      <c r="H4636" t="s">
        <v>136</v>
      </c>
      <c r="I4636" t="s">
        <v>22</v>
      </c>
      <c r="J4636" t="s">
        <v>131</v>
      </c>
      <c r="K4636" t="s">
        <v>17779</v>
      </c>
      <c r="L4636" t="s">
        <v>17780</v>
      </c>
      <c r="M4636">
        <v>0.280352777</v>
      </c>
      <c r="N4636">
        <v>3</v>
      </c>
      <c r="O4636">
        <v>16</v>
      </c>
      <c r="P4636">
        <v>59</v>
      </c>
      <c r="Q4636">
        <v>102</v>
      </c>
      <c r="R4636">
        <v>0.84105799999999997</v>
      </c>
      <c r="S4636">
        <v>4.4856439999999997</v>
      </c>
      <c r="T4636">
        <v>16.540814000000001</v>
      </c>
      <c r="U4636">
        <v>28.595983</v>
      </c>
    </row>
    <row r="4637" spans="1:21" x14ac:dyDescent="0.25">
      <c r="A4637" t="s">
        <v>17781</v>
      </c>
      <c r="B4637">
        <v>1</v>
      </c>
      <c r="C4637" t="s">
        <v>78</v>
      </c>
      <c r="D4637" t="s">
        <v>101</v>
      </c>
      <c r="E4637" t="s">
        <v>17782</v>
      </c>
      <c r="F4637" t="s">
        <v>166</v>
      </c>
      <c r="G4637" t="s">
        <v>72</v>
      </c>
      <c r="H4637" t="s">
        <v>136</v>
      </c>
      <c r="I4637" t="s">
        <v>22</v>
      </c>
      <c r="J4637" t="s">
        <v>131</v>
      </c>
      <c r="K4637" t="s">
        <v>17783</v>
      </c>
      <c r="L4637" t="s">
        <v>17784</v>
      </c>
      <c r="M4637">
        <v>0.571111111</v>
      </c>
      <c r="N4637">
        <v>0</v>
      </c>
      <c r="O4637">
        <v>0</v>
      </c>
      <c r="P4637">
        <v>43</v>
      </c>
      <c r="Q4637">
        <v>16</v>
      </c>
      <c r="R4637">
        <v>0</v>
      </c>
      <c r="S4637">
        <v>0</v>
      </c>
      <c r="T4637">
        <v>24.557777999999999</v>
      </c>
      <c r="U4637">
        <v>9.1377780000000008</v>
      </c>
    </row>
    <row r="4638" spans="1:21" x14ac:dyDescent="0.25">
      <c r="A4638" t="s">
        <v>17785</v>
      </c>
      <c r="B4638">
        <v>1</v>
      </c>
      <c r="C4638" t="s">
        <v>78</v>
      </c>
      <c r="D4638" t="s">
        <v>101</v>
      </c>
      <c r="E4638" t="s">
        <v>14686</v>
      </c>
      <c r="F4638" t="s">
        <v>391</v>
      </c>
      <c r="G4638" t="s">
        <v>72</v>
      </c>
      <c r="H4638" t="s">
        <v>136</v>
      </c>
      <c r="I4638" t="s">
        <v>22</v>
      </c>
      <c r="J4638" t="s">
        <v>131</v>
      </c>
      <c r="K4638" t="s">
        <v>17786</v>
      </c>
      <c r="L4638" t="s">
        <v>17787</v>
      </c>
      <c r="M4638">
        <v>6.5038888879999996</v>
      </c>
      <c r="N4638">
        <v>0</v>
      </c>
      <c r="O4638">
        <v>0</v>
      </c>
      <c r="P4638">
        <v>29</v>
      </c>
      <c r="Q4638">
        <v>0</v>
      </c>
      <c r="R4638">
        <v>0</v>
      </c>
      <c r="S4638">
        <v>0</v>
      </c>
      <c r="T4638">
        <v>188.61277799999999</v>
      </c>
      <c r="U4638">
        <v>0</v>
      </c>
    </row>
    <row r="4639" spans="1:21" x14ac:dyDescent="0.25">
      <c r="A4639" t="s">
        <v>17788</v>
      </c>
      <c r="B4639">
        <v>1</v>
      </c>
      <c r="C4639" t="s">
        <v>78</v>
      </c>
      <c r="D4639" t="s">
        <v>101</v>
      </c>
      <c r="E4639" t="s">
        <v>698</v>
      </c>
      <c r="F4639" t="s">
        <v>166</v>
      </c>
      <c r="G4639" t="s">
        <v>72</v>
      </c>
      <c r="H4639" t="s">
        <v>136</v>
      </c>
      <c r="I4639" t="s">
        <v>22</v>
      </c>
      <c r="J4639" t="s">
        <v>131</v>
      </c>
      <c r="K4639" t="s">
        <v>17789</v>
      </c>
      <c r="L4639" t="s">
        <v>17790</v>
      </c>
      <c r="M4639">
        <v>1.113116666</v>
      </c>
      <c r="N4639">
        <v>0</v>
      </c>
      <c r="O4639">
        <v>258</v>
      </c>
      <c r="P4639">
        <v>0</v>
      </c>
      <c r="Q4639">
        <v>30</v>
      </c>
      <c r="R4639">
        <v>0</v>
      </c>
      <c r="S4639">
        <v>287.1841</v>
      </c>
      <c r="T4639">
        <v>0</v>
      </c>
      <c r="U4639">
        <v>33.393500000000003</v>
      </c>
    </row>
    <row r="4640" spans="1:21" x14ac:dyDescent="0.25">
      <c r="A4640" t="s">
        <v>17791</v>
      </c>
      <c r="B4640">
        <v>1</v>
      </c>
      <c r="C4640" t="s">
        <v>78</v>
      </c>
      <c r="D4640" t="s">
        <v>101</v>
      </c>
      <c r="E4640" t="s">
        <v>13049</v>
      </c>
      <c r="F4640" t="s">
        <v>166</v>
      </c>
      <c r="G4640" t="s">
        <v>72</v>
      </c>
      <c r="H4640" t="s">
        <v>136</v>
      </c>
      <c r="I4640" t="s">
        <v>22</v>
      </c>
      <c r="J4640" t="s">
        <v>131</v>
      </c>
      <c r="K4640" t="s">
        <v>17792</v>
      </c>
      <c r="L4640" t="s">
        <v>17793</v>
      </c>
      <c r="M4640">
        <v>0.518055555</v>
      </c>
      <c r="N4640">
        <v>14</v>
      </c>
      <c r="O4640">
        <v>5</v>
      </c>
      <c r="P4640">
        <v>12</v>
      </c>
      <c r="Q4640">
        <v>10</v>
      </c>
      <c r="R4640">
        <v>7.2527780000000002</v>
      </c>
      <c r="S4640">
        <v>2.5902780000000001</v>
      </c>
      <c r="T4640">
        <v>6.2166670000000002</v>
      </c>
      <c r="U4640">
        <v>5.1805560000000002</v>
      </c>
    </row>
    <row r="4641" spans="1:21" x14ac:dyDescent="0.25">
      <c r="A4641" t="s">
        <v>17794</v>
      </c>
      <c r="B4641">
        <v>1</v>
      </c>
      <c r="C4641" t="s">
        <v>78</v>
      </c>
      <c r="D4641" t="s">
        <v>101</v>
      </c>
      <c r="E4641" t="s">
        <v>13034</v>
      </c>
      <c r="F4641" t="s">
        <v>166</v>
      </c>
      <c r="G4641" t="s">
        <v>72</v>
      </c>
      <c r="H4641" t="s">
        <v>136</v>
      </c>
      <c r="I4641" t="s">
        <v>22</v>
      </c>
      <c r="J4641" t="s">
        <v>131</v>
      </c>
      <c r="K4641" t="s">
        <v>17795</v>
      </c>
      <c r="L4641" t="s">
        <v>17796</v>
      </c>
      <c r="M4641">
        <v>4.1105555550000004</v>
      </c>
      <c r="N4641">
        <v>0</v>
      </c>
      <c r="O4641">
        <v>239</v>
      </c>
      <c r="P4641">
        <v>131</v>
      </c>
      <c r="Q4641">
        <v>2143</v>
      </c>
      <c r="R4641">
        <v>0</v>
      </c>
      <c r="S4641">
        <v>982.42277799999999</v>
      </c>
      <c r="T4641">
        <v>538.48277800000005</v>
      </c>
      <c r="U4641">
        <v>8808.9205540000003</v>
      </c>
    </row>
    <row r="4642" spans="1:21" x14ac:dyDescent="0.25">
      <c r="A4642" t="s">
        <v>17797</v>
      </c>
      <c r="B4642">
        <v>1</v>
      </c>
      <c r="C4642" t="s">
        <v>78</v>
      </c>
      <c r="D4642" t="s">
        <v>101</v>
      </c>
      <c r="E4642" t="s">
        <v>13034</v>
      </c>
      <c r="F4642" t="s">
        <v>166</v>
      </c>
      <c r="G4642" t="s">
        <v>72</v>
      </c>
      <c r="H4642" t="s">
        <v>136</v>
      </c>
      <c r="I4642" t="s">
        <v>22</v>
      </c>
      <c r="J4642" t="s">
        <v>131</v>
      </c>
      <c r="K4642" t="s">
        <v>17798</v>
      </c>
      <c r="L4642" t="s">
        <v>17799</v>
      </c>
      <c r="M4642">
        <v>0.35298416599999999</v>
      </c>
      <c r="N4642">
        <v>0</v>
      </c>
      <c r="O4642">
        <v>239</v>
      </c>
      <c r="P4642">
        <v>131</v>
      </c>
      <c r="Q4642">
        <v>2143</v>
      </c>
      <c r="R4642">
        <v>0</v>
      </c>
      <c r="S4642">
        <v>84.363215999999994</v>
      </c>
      <c r="T4642">
        <v>46.240926000000002</v>
      </c>
      <c r="U4642">
        <v>756.44506799999999</v>
      </c>
    </row>
    <row r="4643" spans="1:21" x14ac:dyDescent="0.25">
      <c r="A4643" t="s">
        <v>17800</v>
      </c>
      <c r="B4643">
        <v>1</v>
      </c>
      <c r="C4643" t="s">
        <v>78</v>
      </c>
      <c r="D4643" t="s">
        <v>101</v>
      </c>
      <c r="E4643" t="s">
        <v>702</v>
      </c>
      <c r="F4643" t="s">
        <v>1016</v>
      </c>
      <c r="G4643" t="s">
        <v>72</v>
      </c>
      <c r="H4643" t="s">
        <v>136</v>
      </c>
      <c r="I4643" t="s">
        <v>22</v>
      </c>
      <c r="J4643" t="s">
        <v>131</v>
      </c>
      <c r="K4643" t="s">
        <v>17801</v>
      </c>
      <c r="L4643" t="s">
        <v>17802</v>
      </c>
      <c r="M4643">
        <v>0.591388888</v>
      </c>
      <c r="N4643">
        <v>0</v>
      </c>
      <c r="O4643">
        <v>0</v>
      </c>
      <c r="P4643">
        <v>53</v>
      </c>
      <c r="Q4643">
        <v>1146</v>
      </c>
      <c r="R4643">
        <v>0</v>
      </c>
      <c r="S4643">
        <v>0</v>
      </c>
      <c r="T4643">
        <v>31.343610999999999</v>
      </c>
      <c r="U4643">
        <v>677.73166600000002</v>
      </c>
    </row>
    <row r="4644" spans="1:21" x14ac:dyDescent="0.25">
      <c r="A4644" t="s">
        <v>17803</v>
      </c>
      <c r="B4644">
        <v>1</v>
      </c>
      <c r="C4644" t="s">
        <v>78</v>
      </c>
      <c r="D4644" t="s">
        <v>101</v>
      </c>
      <c r="E4644" t="s">
        <v>17804</v>
      </c>
      <c r="F4644" t="s">
        <v>166</v>
      </c>
      <c r="G4644" t="s">
        <v>72</v>
      </c>
      <c r="H4644" t="s">
        <v>136</v>
      </c>
      <c r="I4644" t="s">
        <v>22</v>
      </c>
      <c r="J4644" t="s">
        <v>131</v>
      </c>
      <c r="K4644" t="s">
        <v>17805</v>
      </c>
      <c r="L4644" t="s">
        <v>17806</v>
      </c>
      <c r="M4644">
        <v>0.140833333</v>
      </c>
      <c r="N4644">
        <v>38</v>
      </c>
      <c r="O4644">
        <v>0</v>
      </c>
      <c r="P4644">
        <v>57</v>
      </c>
      <c r="Q4644">
        <v>491</v>
      </c>
      <c r="R4644">
        <v>5.351667</v>
      </c>
      <c r="S4644">
        <v>0</v>
      </c>
      <c r="T4644">
        <v>8.0274999999999999</v>
      </c>
      <c r="U4644">
        <v>69.149167000000006</v>
      </c>
    </row>
    <row r="4645" spans="1:21" x14ac:dyDescent="0.25">
      <c r="A4645" t="s">
        <v>17807</v>
      </c>
      <c r="B4645">
        <v>1</v>
      </c>
      <c r="C4645" t="s">
        <v>78</v>
      </c>
      <c r="D4645" t="s">
        <v>101</v>
      </c>
      <c r="E4645" t="s">
        <v>14567</v>
      </c>
      <c r="F4645" t="s">
        <v>166</v>
      </c>
      <c r="G4645" t="s">
        <v>72</v>
      </c>
      <c r="H4645" t="s">
        <v>136</v>
      </c>
      <c r="I4645" t="s">
        <v>22</v>
      </c>
      <c r="J4645" t="s">
        <v>131</v>
      </c>
      <c r="K4645" t="s">
        <v>17808</v>
      </c>
      <c r="L4645" t="s">
        <v>17809</v>
      </c>
      <c r="M4645">
        <v>1.9316666659999999</v>
      </c>
      <c r="N4645">
        <v>11</v>
      </c>
      <c r="O4645">
        <v>1021</v>
      </c>
      <c r="P4645">
        <v>173</v>
      </c>
      <c r="Q4645">
        <v>5270</v>
      </c>
      <c r="R4645">
        <v>21.248332999999999</v>
      </c>
      <c r="S4645">
        <v>1972.2316659999999</v>
      </c>
      <c r="T4645">
        <v>334.17833300000001</v>
      </c>
      <c r="U4645">
        <v>10179.883330000001</v>
      </c>
    </row>
    <row r="4646" spans="1:21" x14ac:dyDescent="0.25">
      <c r="A4646" t="s">
        <v>17810</v>
      </c>
      <c r="B4646">
        <v>1</v>
      </c>
      <c r="C4646" t="s">
        <v>78</v>
      </c>
      <c r="D4646" t="s">
        <v>101</v>
      </c>
      <c r="E4646" t="s">
        <v>17804</v>
      </c>
      <c r="F4646" t="s">
        <v>166</v>
      </c>
      <c r="G4646" t="s">
        <v>72</v>
      </c>
      <c r="H4646" t="s">
        <v>136</v>
      </c>
      <c r="I4646" t="s">
        <v>22</v>
      </c>
      <c r="J4646" t="s">
        <v>131</v>
      </c>
      <c r="K4646" t="s">
        <v>17811</v>
      </c>
      <c r="L4646" t="s">
        <v>17812</v>
      </c>
      <c r="M4646">
        <v>1.7894444439999999</v>
      </c>
      <c r="N4646">
        <v>38</v>
      </c>
      <c r="O4646">
        <v>0</v>
      </c>
      <c r="P4646">
        <v>57</v>
      </c>
      <c r="Q4646">
        <v>491</v>
      </c>
      <c r="R4646">
        <v>67.998889000000005</v>
      </c>
      <c r="S4646">
        <v>0</v>
      </c>
      <c r="T4646">
        <v>101.998333</v>
      </c>
      <c r="U4646">
        <v>878.61722199999997</v>
      </c>
    </row>
    <row r="4647" spans="1:21" x14ac:dyDescent="0.25">
      <c r="A4647" t="s">
        <v>17813</v>
      </c>
      <c r="B4647">
        <v>1</v>
      </c>
      <c r="C4647" t="s">
        <v>78</v>
      </c>
      <c r="D4647" t="s">
        <v>101</v>
      </c>
      <c r="E4647" t="s">
        <v>14567</v>
      </c>
      <c r="F4647" t="s">
        <v>166</v>
      </c>
      <c r="G4647" t="s">
        <v>72</v>
      </c>
      <c r="H4647" t="s">
        <v>136</v>
      </c>
      <c r="I4647" t="s">
        <v>22</v>
      </c>
      <c r="J4647" t="s">
        <v>131</v>
      </c>
      <c r="K4647" t="s">
        <v>17814</v>
      </c>
      <c r="L4647" t="s">
        <v>17815</v>
      </c>
      <c r="M4647">
        <v>0.25256277700000002</v>
      </c>
      <c r="N4647">
        <v>11</v>
      </c>
      <c r="O4647">
        <v>1124</v>
      </c>
      <c r="P4647">
        <v>173</v>
      </c>
      <c r="Q4647">
        <v>5388</v>
      </c>
      <c r="R4647">
        <v>2.7781910000000001</v>
      </c>
      <c r="S4647">
        <v>283.880561</v>
      </c>
      <c r="T4647">
        <v>43.693359999999998</v>
      </c>
      <c r="U4647">
        <v>1360.8082420000001</v>
      </c>
    </row>
    <row r="4648" spans="1:21" x14ac:dyDescent="0.25">
      <c r="A4648" t="s">
        <v>17816</v>
      </c>
      <c r="B4648">
        <v>1</v>
      </c>
      <c r="C4648" t="s">
        <v>78</v>
      </c>
      <c r="D4648" t="s">
        <v>101</v>
      </c>
      <c r="E4648" t="s">
        <v>17804</v>
      </c>
      <c r="F4648" t="s">
        <v>166</v>
      </c>
      <c r="G4648" t="s">
        <v>72</v>
      </c>
      <c r="H4648" t="s">
        <v>136</v>
      </c>
      <c r="I4648" t="s">
        <v>22</v>
      </c>
      <c r="J4648" t="s">
        <v>131</v>
      </c>
      <c r="K4648" t="s">
        <v>17817</v>
      </c>
      <c r="L4648" t="s">
        <v>17818</v>
      </c>
      <c r="M4648">
        <v>0.133998055</v>
      </c>
      <c r="N4648">
        <v>38</v>
      </c>
      <c r="O4648">
        <v>0</v>
      </c>
      <c r="P4648">
        <v>57</v>
      </c>
      <c r="Q4648">
        <v>491</v>
      </c>
      <c r="R4648">
        <v>5.091926</v>
      </c>
      <c r="S4648">
        <v>0</v>
      </c>
      <c r="T4648">
        <v>7.6378890000000004</v>
      </c>
      <c r="U4648">
        <v>65.793045000000006</v>
      </c>
    </row>
    <row r="4649" spans="1:21" x14ac:dyDescent="0.25">
      <c r="A4649" t="s">
        <v>17819</v>
      </c>
      <c r="B4649">
        <v>1</v>
      </c>
      <c r="C4649" t="s">
        <v>78</v>
      </c>
      <c r="D4649" t="s">
        <v>101</v>
      </c>
      <c r="E4649" t="s">
        <v>13049</v>
      </c>
      <c r="F4649" t="s">
        <v>166</v>
      </c>
      <c r="G4649" t="s">
        <v>72</v>
      </c>
      <c r="H4649" t="s">
        <v>136</v>
      </c>
      <c r="I4649" t="s">
        <v>22</v>
      </c>
      <c r="J4649" t="s">
        <v>131</v>
      </c>
      <c r="K4649" t="s">
        <v>17820</v>
      </c>
      <c r="L4649" t="s">
        <v>17821</v>
      </c>
      <c r="M4649">
        <v>4.2472222220000004</v>
      </c>
      <c r="N4649">
        <v>14</v>
      </c>
      <c r="O4649">
        <v>5</v>
      </c>
      <c r="P4649">
        <v>12</v>
      </c>
      <c r="Q4649">
        <v>10</v>
      </c>
      <c r="R4649">
        <v>59.461111000000002</v>
      </c>
      <c r="S4649">
        <v>21.236111000000001</v>
      </c>
      <c r="T4649">
        <v>50.966667000000001</v>
      </c>
      <c r="U4649">
        <v>42.472222000000002</v>
      </c>
    </row>
    <row r="4650" spans="1:21" x14ac:dyDescent="0.25">
      <c r="A4650" t="s">
        <v>17822</v>
      </c>
      <c r="B4650">
        <v>1</v>
      </c>
      <c r="C4650" t="s">
        <v>78</v>
      </c>
      <c r="D4650" t="s">
        <v>101</v>
      </c>
      <c r="E4650" t="s">
        <v>17823</v>
      </c>
      <c r="F4650" t="s">
        <v>226</v>
      </c>
      <c r="G4650" t="s">
        <v>72</v>
      </c>
      <c r="H4650" t="s">
        <v>136</v>
      </c>
      <c r="I4650" t="s">
        <v>22</v>
      </c>
      <c r="J4650" t="s">
        <v>131</v>
      </c>
      <c r="K4650" t="s">
        <v>17824</v>
      </c>
      <c r="L4650" t="s">
        <v>17825</v>
      </c>
      <c r="M4650">
        <v>3.5122222220000001</v>
      </c>
      <c r="N4650">
        <v>0</v>
      </c>
      <c r="O4650">
        <v>0</v>
      </c>
      <c r="P4650">
        <v>0</v>
      </c>
      <c r="Q4650">
        <v>47</v>
      </c>
      <c r="R4650">
        <v>0</v>
      </c>
      <c r="S4650">
        <v>0</v>
      </c>
      <c r="T4650">
        <v>0</v>
      </c>
      <c r="U4650">
        <v>165.074444</v>
      </c>
    </row>
    <row r="4651" spans="1:21" x14ac:dyDescent="0.25">
      <c r="A4651" t="s">
        <v>17826</v>
      </c>
      <c r="B4651">
        <v>1</v>
      </c>
      <c r="C4651" t="s">
        <v>78</v>
      </c>
      <c r="D4651" t="s">
        <v>101</v>
      </c>
      <c r="E4651" t="s">
        <v>702</v>
      </c>
      <c r="F4651" t="s">
        <v>166</v>
      </c>
      <c r="G4651" t="s">
        <v>72</v>
      </c>
      <c r="H4651" t="s">
        <v>136</v>
      </c>
      <c r="I4651" t="s">
        <v>22</v>
      </c>
      <c r="J4651" t="s">
        <v>131</v>
      </c>
      <c r="K4651" t="s">
        <v>17827</v>
      </c>
      <c r="L4651" t="s">
        <v>17828</v>
      </c>
      <c r="M4651">
        <v>7.0443332999999997E-2</v>
      </c>
      <c r="N4651">
        <v>0</v>
      </c>
      <c r="O4651">
        <v>0</v>
      </c>
      <c r="P4651">
        <v>53</v>
      </c>
      <c r="Q4651">
        <v>1146</v>
      </c>
      <c r="R4651">
        <v>0</v>
      </c>
      <c r="S4651">
        <v>0</v>
      </c>
      <c r="T4651">
        <v>3.7334969999999998</v>
      </c>
      <c r="U4651">
        <v>80.728059999999999</v>
      </c>
    </row>
    <row r="4652" spans="1:21" x14ac:dyDescent="0.25">
      <c r="A4652" t="s">
        <v>17829</v>
      </c>
      <c r="B4652">
        <v>1</v>
      </c>
      <c r="C4652" t="s">
        <v>78</v>
      </c>
      <c r="D4652" t="s">
        <v>101</v>
      </c>
      <c r="E4652" t="s">
        <v>17830</v>
      </c>
      <c r="F4652" t="s">
        <v>166</v>
      </c>
      <c r="G4652" t="s">
        <v>72</v>
      </c>
      <c r="H4652" t="s">
        <v>136</v>
      </c>
      <c r="I4652" t="s">
        <v>22</v>
      </c>
      <c r="J4652" t="s">
        <v>131</v>
      </c>
      <c r="K4652" t="s">
        <v>17831</v>
      </c>
      <c r="L4652" t="s">
        <v>17832</v>
      </c>
      <c r="M4652">
        <v>0.77</v>
      </c>
      <c r="N4652">
        <v>0</v>
      </c>
      <c r="O4652">
        <v>970</v>
      </c>
      <c r="P4652">
        <v>86</v>
      </c>
      <c r="Q4652">
        <v>1265</v>
      </c>
      <c r="R4652">
        <v>0</v>
      </c>
      <c r="S4652">
        <v>746.9</v>
      </c>
      <c r="T4652">
        <v>66.22</v>
      </c>
      <c r="U4652">
        <v>974.05</v>
      </c>
    </row>
    <row r="4653" spans="1:21" x14ac:dyDescent="0.25">
      <c r="A4653" t="s">
        <v>17833</v>
      </c>
      <c r="B4653">
        <v>1</v>
      </c>
      <c r="C4653" t="s">
        <v>78</v>
      </c>
      <c r="D4653" t="s">
        <v>101</v>
      </c>
      <c r="E4653" t="s">
        <v>710</v>
      </c>
      <c r="F4653" t="s">
        <v>296</v>
      </c>
      <c r="G4653" t="s">
        <v>72</v>
      </c>
      <c r="H4653" t="s">
        <v>136</v>
      </c>
      <c r="I4653" t="s">
        <v>22</v>
      </c>
      <c r="J4653" t="s">
        <v>221</v>
      </c>
      <c r="K4653" t="s">
        <v>17834</v>
      </c>
      <c r="L4653" t="s">
        <v>17835</v>
      </c>
      <c r="M4653">
        <v>4.8691666659999999</v>
      </c>
      <c r="N4653">
        <v>0</v>
      </c>
      <c r="O4653">
        <v>0</v>
      </c>
      <c r="P4653">
        <v>174</v>
      </c>
      <c r="Q4653">
        <v>538</v>
      </c>
      <c r="R4653">
        <v>0</v>
      </c>
      <c r="S4653">
        <v>0</v>
      </c>
      <c r="T4653">
        <v>847.23500000000001</v>
      </c>
      <c r="U4653">
        <v>2619.6116659999998</v>
      </c>
    </row>
    <row r="4654" spans="1:21" x14ac:dyDescent="0.25">
      <c r="A4654" t="s">
        <v>17836</v>
      </c>
      <c r="B4654">
        <v>1</v>
      </c>
      <c r="C4654" t="s">
        <v>78</v>
      </c>
      <c r="D4654" t="s">
        <v>101</v>
      </c>
      <c r="E4654" t="s">
        <v>726</v>
      </c>
      <c r="F4654" t="s">
        <v>296</v>
      </c>
      <c r="G4654" t="s">
        <v>72</v>
      </c>
      <c r="H4654" t="s">
        <v>136</v>
      </c>
      <c r="I4654" t="s">
        <v>22</v>
      </c>
      <c r="J4654" t="s">
        <v>221</v>
      </c>
      <c r="K4654" t="s">
        <v>17837</v>
      </c>
      <c r="L4654" t="s">
        <v>17838</v>
      </c>
      <c r="M4654">
        <v>4.8351527770000002</v>
      </c>
      <c r="N4654">
        <v>1</v>
      </c>
      <c r="O4654">
        <v>892</v>
      </c>
      <c r="P4654">
        <v>63</v>
      </c>
      <c r="Q4654">
        <v>421</v>
      </c>
      <c r="R4654">
        <v>4.835153</v>
      </c>
      <c r="S4654">
        <v>4312.9562770000002</v>
      </c>
      <c r="T4654">
        <v>304.61462499999999</v>
      </c>
      <c r="U4654">
        <v>2035.5993189999999</v>
      </c>
    </row>
    <row r="4655" spans="1:21" x14ac:dyDescent="0.25">
      <c r="A4655" t="s">
        <v>17839</v>
      </c>
      <c r="B4655">
        <v>1</v>
      </c>
      <c r="C4655" t="s">
        <v>78</v>
      </c>
      <c r="D4655" t="s">
        <v>101</v>
      </c>
      <c r="E4655" t="s">
        <v>702</v>
      </c>
      <c r="F4655" t="s">
        <v>296</v>
      </c>
      <c r="G4655" t="s">
        <v>72</v>
      </c>
      <c r="H4655" t="s">
        <v>136</v>
      </c>
      <c r="I4655" t="s">
        <v>22</v>
      </c>
      <c r="J4655" t="s">
        <v>221</v>
      </c>
      <c r="K4655" t="s">
        <v>17840</v>
      </c>
      <c r="L4655" t="s">
        <v>17838</v>
      </c>
      <c r="M4655">
        <v>4.837670277</v>
      </c>
      <c r="N4655">
        <v>0</v>
      </c>
      <c r="O4655">
        <v>0</v>
      </c>
      <c r="P4655">
        <v>53</v>
      </c>
      <c r="Q4655">
        <v>1146</v>
      </c>
      <c r="R4655">
        <v>0</v>
      </c>
      <c r="S4655">
        <v>0</v>
      </c>
      <c r="T4655">
        <v>256.396525</v>
      </c>
      <c r="U4655">
        <v>5543.9701370000002</v>
      </c>
    </row>
    <row r="4656" spans="1:21" x14ac:dyDescent="0.25">
      <c r="A4656" t="s">
        <v>17841</v>
      </c>
      <c r="B4656">
        <v>1</v>
      </c>
      <c r="C4656" t="s">
        <v>78</v>
      </c>
      <c r="D4656" t="s">
        <v>101</v>
      </c>
      <c r="E4656" t="s">
        <v>17842</v>
      </c>
      <c r="F4656" t="s">
        <v>2615</v>
      </c>
      <c r="G4656" t="s">
        <v>71</v>
      </c>
      <c r="H4656" t="s">
        <v>136</v>
      </c>
      <c r="I4656" t="s">
        <v>22</v>
      </c>
      <c r="J4656" t="s">
        <v>131</v>
      </c>
      <c r="K4656" t="s">
        <v>17843</v>
      </c>
      <c r="L4656" t="s">
        <v>17844</v>
      </c>
      <c r="M4656">
        <v>0.43722222199999999</v>
      </c>
      <c r="N4656">
        <v>0</v>
      </c>
      <c r="O4656">
        <v>0</v>
      </c>
      <c r="P4656">
        <v>0</v>
      </c>
      <c r="Q4656">
        <v>114</v>
      </c>
      <c r="R4656">
        <v>0</v>
      </c>
      <c r="S4656">
        <v>0</v>
      </c>
      <c r="T4656">
        <v>0</v>
      </c>
      <c r="U4656">
        <v>49.843333000000001</v>
      </c>
    </row>
    <row r="4657" spans="1:21" x14ac:dyDescent="0.25">
      <c r="A4657" t="s">
        <v>17845</v>
      </c>
      <c r="B4657">
        <v>1</v>
      </c>
      <c r="C4657" t="s">
        <v>78</v>
      </c>
      <c r="D4657" t="s">
        <v>91</v>
      </c>
      <c r="E4657" t="s">
        <v>17846</v>
      </c>
      <c r="F4657" t="s">
        <v>313</v>
      </c>
      <c r="G4657" t="s">
        <v>71</v>
      </c>
      <c r="H4657" t="s">
        <v>136</v>
      </c>
      <c r="I4657" t="s">
        <v>22</v>
      </c>
      <c r="J4657" t="s">
        <v>131</v>
      </c>
      <c r="K4657" t="s">
        <v>17847</v>
      </c>
      <c r="L4657" t="s">
        <v>17848</v>
      </c>
      <c r="M4657">
        <v>1.4055555550000001</v>
      </c>
      <c r="N4657">
        <v>0</v>
      </c>
      <c r="O4657">
        <v>0</v>
      </c>
      <c r="P4657">
        <v>0</v>
      </c>
      <c r="Q4657">
        <v>14</v>
      </c>
      <c r="R4657">
        <v>0</v>
      </c>
      <c r="S4657">
        <v>0</v>
      </c>
      <c r="T4657">
        <v>0</v>
      </c>
      <c r="U4657">
        <v>19.677778</v>
      </c>
    </row>
    <row r="4658" spans="1:21" x14ac:dyDescent="0.25">
      <c r="A4658" t="s">
        <v>17849</v>
      </c>
      <c r="B4658">
        <v>1</v>
      </c>
      <c r="C4658" t="s">
        <v>78</v>
      </c>
      <c r="D4658" t="s">
        <v>91</v>
      </c>
      <c r="E4658" t="s">
        <v>17846</v>
      </c>
      <c r="F4658" t="s">
        <v>313</v>
      </c>
      <c r="G4658" t="s">
        <v>71</v>
      </c>
      <c r="H4658" t="s">
        <v>136</v>
      </c>
      <c r="I4658" t="s">
        <v>22</v>
      </c>
      <c r="J4658" t="s">
        <v>131</v>
      </c>
      <c r="K4658" t="s">
        <v>17850</v>
      </c>
      <c r="L4658" t="s">
        <v>17851</v>
      </c>
      <c r="M4658">
        <v>1.743333333</v>
      </c>
      <c r="N4658">
        <v>0</v>
      </c>
      <c r="O4658">
        <v>0</v>
      </c>
      <c r="P4658">
        <v>0</v>
      </c>
      <c r="Q4658">
        <v>14</v>
      </c>
      <c r="R4658">
        <v>0</v>
      </c>
      <c r="S4658">
        <v>0</v>
      </c>
      <c r="T4658">
        <v>0</v>
      </c>
      <c r="U4658">
        <v>24.406666999999999</v>
      </c>
    </row>
    <row r="4659" spans="1:21" x14ac:dyDescent="0.25">
      <c r="A4659" t="s">
        <v>17852</v>
      </c>
      <c r="B4659">
        <v>1</v>
      </c>
      <c r="C4659" t="s">
        <v>78</v>
      </c>
      <c r="D4659" t="s">
        <v>91</v>
      </c>
      <c r="E4659" t="s">
        <v>17846</v>
      </c>
      <c r="F4659" t="s">
        <v>313</v>
      </c>
      <c r="G4659" t="s">
        <v>71</v>
      </c>
      <c r="H4659" t="s">
        <v>136</v>
      </c>
      <c r="I4659" t="s">
        <v>22</v>
      </c>
      <c r="J4659" t="s">
        <v>131</v>
      </c>
      <c r="K4659" t="s">
        <v>17853</v>
      </c>
      <c r="L4659" t="s">
        <v>17854</v>
      </c>
      <c r="M4659">
        <v>2.3152777769999999</v>
      </c>
      <c r="N4659">
        <v>0</v>
      </c>
      <c r="O4659">
        <v>0</v>
      </c>
      <c r="P4659">
        <v>0</v>
      </c>
      <c r="Q4659">
        <v>14</v>
      </c>
      <c r="R4659">
        <v>0</v>
      </c>
      <c r="S4659">
        <v>0</v>
      </c>
      <c r="T4659">
        <v>0</v>
      </c>
      <c r="U4659">
        <v>32.413888999999998</v>
      </c>
    </row>
    <row r="4660" spans="1:21" x14ac:dyDescent="0.25">
      <c r="A4660" t="s">
        <v>17855</v>
      </c>
      <c r="B4660">
        <v>1</v>
      </c>
      <c r="C4660" t="s">
        <v>79</v>
      </c>
      <c r="D4660" t="s">
        <v>118</v>
      </c>
      <c r="E4660" t="s">
        <v>17856</v>
      </c>
      <c r="F4660" t="s">
        <v>166</v>
      </c>
      <c r="G4660" t="s">
        <v>72</v>
      </c>
      <c r="H4660" t="s">
        <v>136</v>
      </c>
      <c r="I4660" t="s">
        <v>22</v>
      </c>
      <c r="J4660" t="s">
        <v>131</v>
      </c>
      <c r="K4660" t="s">
        <v>17857</v>
      </c>
      <c r="L4660" t="s">
        <v>17858</v>
      </c>
      <c r="M4660">
        <v>0.45750000000000002</v>
      </c>
      <c r="N4660">
        <v>0</v>
      </c>
      <c r="O4660">
        <v>0</v>
      </c>
      <c r="P4660">
        <v>1</v>
      </c>
      <c r="Q4660">
        <v>0</v>
      </c>
      <c r="R4660">
        <v>0</v>
      </c>
      <c r="S4660">
        <v>0</v>
      </c>
      <c r="T4660">
        <v>0.45750000000000002</v>
      </c>
      <c r="U4660">
        <v>0</v>
      </c>
    </row>
    <row r="4661" spans="1:21" x14ac:dyDescent="0.25">
      <c r="A4661" t="s">
        <v>17859</v>
      </c>
      <c r="B4661">
        <v>1</v>
      </c>
      <c r="C4661" t="s">
        <v>78</v>
      </c>
      <c r="D4661" t="s">
        <v>84</v>
      </c>
      <c r="E4661" t="s">
        <v>17860</v>
      </c>
      <c r="F4661" t="s">
        <v>231</v>
      </c>
      <c r="G4661" t="s">
        <v>71</v>
      </c>
      <c r="H4661" t="s">
        <v>136</v>
      </c>
      <c r="I4661" t="s">
        <v>22</v>
      </c>
      <c r="J4661" t="s">
        <v>131</v>
      </c>
      <c r="K4661" t="s">
        <v>17861</v>
      </c>
      <c r="L4661" t="s">
        <v>17862</v>
      </c>
      <c r="M4661">
        <v>5.6174999999999997</v>
      </c>
      <c r="N4661">
        <v>0</v>
      </c>
      <c r="O4661">
        <v>1</v>
      </c>
      <c r="P4661">
        <v>0</v>
      </c>
      <c r="Q4661">
        <v>0</v>
      </c>
      <c r="R4661">
        <v>0</v>
      </c>
      <c r="S4661">
        <v>5.6174999999999997</v>
      </c>
      <c r="T4661">
        <v>0</v>
      </c>
      <c r="U4661">
        <v>0</v>
      </c>
    </row>
    <row r="4662" spans="1:21" x14ac:dyDescent="0.25">
      <c r="A4662" t="s">
        <v>17863</v>
      </c>
      <c r="B4662">
        <v>1</v>
      </c>
      <c r="C4662" t="s">
        <v>78</v>
      </c>
      <c r="D4662" t="s">
        <v>84</v>
      </c>
      <c r="E4662" t="s">
        <v>17864</v>
      </c>
      <c r="F4662" t="s">
        <v>921</v>
      </c>
      <c r="G4662" t="s">
        <v>71</v>
      </c>
      <c r="H4662" t="s">
        <v>136</v>
      </c>
      <c r="I4662" t="s">
        <v>22</v>
      </c>
      <c r="J4662" t="s">
        <v>131</v>
      </c>
      <c r="K4662" t="s">
        <v>17865</v>
      </c>
      <c r="L4662" t="s">
        <v>17866</v>
      </c>
      <c r="M4662">
        <v>2.548611111</v>
      </c>
      <c r="N4662">
        <v>0</v>
      </c>
      <c r="O4662">
        <v>37</v>
      </c>
      <c r="P4662">
        <v>0</v>
      </c>
      <c r="Q4662">
        <v>10</v>
      </c>
      <c r="R4662">
        <v>0</v>
      </c>
      <c r="S4662">
        <v>94.298610999999994</v>
      </c>
      <c r="T4662">
        <v>0</v>
      </c>
      <c r="U4662">
        <v>25.486111000000001</v>
      </c>
    </row>
    <row r="4663" spans="1:21" x14ac:dyDescent="0.25">
      <c r="A4663" t="s">
        <v>17867</v>
      </c>
      <c r="B4663">
        <v>1</v>
      </c>
      <c r="C4663" t="s">
        <v>79</v>
      </c>
      <c r="D4663" t="s">
        <v>119</v>
      </c>
      <c r="E4663" t="s">
        <v>17868</v>
      </c>
      <c r="F4663" t="s">
        <v>166</v>
      </c>
      <c r="G4663" t="s">
        <v>72</v>
      </c>
      <c r="H4663" t="s">
        <v>136</v>
      </c>
      <c r="I4663" t="s">
        <v>22</v>
      </c>
      <c r="J4663" t="s">
        <v>131</v>
      </c>
      <c r="K4663" t="s">
        <v>17869</v>
      </c>
      <c r="L4663" t="s">
        <v>17870</v>
      </c>
      <c r="M4663">
        <v>0.58305555499999995</v>
      </c>
      <c r="N4663">
        <v>0</v>
      </c>
      <c r="O4663">
        <v>12</v>
      </c>
      <c r="P4663">
        <v>75</v>
      </c>
      <c r="Q4663">
        <v>103</v>
      </c>
      <c r="R4663">
        <v>0</v>
      </c>
      <c r="S4663">
        <v>6.9966670000000004</v>
      </c>
      <c r="T4663">
        <v>43.729166999999997</v>
      </c>
      <c r="U4663">
        <v>60.054721999999998</v>
      </c>
    </row>
    <row r="4664" spans="1:21" x14ac:dyDescent="0.25">
      <c r="A4664" t="s">
        <v>17871</v>
      </c>
      <c r="B4664">
        <v>1</v>
      </c>
      <c r="C4664" t="s">
        <v>78</v>
      </c>
      <c r="D4664" t="s">
        <v>97</v>
      </c>
      <c r="E4664" t="s">
        <v>17872</v>
      </c>
      <c r="F4664" t="s">
        <v>247</v>
      </c>
      <c r="G4664" t="s">
        <v>71</v>
      </c>
      <c r="H4664" t="s">
        <v>136</v>
      </c>
      <c r="I4664" t="s">
        <v>22</v>
      </c>
      <c r="J4664" t="s">
        <v>221</v>
      </c>
      <c r="K4664" t="s">
        <v>17873</v>
      </c>
      <c r="L4664" t="s">
        <v>17874</v>
      </c>
      <c r="M4664">
        <v>0.90444444400000001</v>
      </c>
      <c r="N4664">
        <v>0</v>
      </c>
      <c r="O4664">
        <v>30</v>
      </c>
      <c r="P4664">
        <v>0</v>
      </c>
      <c r="Q4664">
        <v>0</v>
      </c>
      <c r="R4664">
        <v>0</v>
      </c>
      <c r="S4664">
        <v>27.133333</v>
      </c>
      <c r="T4664">
        <v>0</v>
      </c>
      <c r="U4664">
        <v>0</v>
      </c>
    </row>
    <row r="4665" spans="1:21" x14ac:dyDescent="0.25">
      <c r="A4665" t="s">
        <v>17875</v>
      </c>
      <c r="B4665">
        <v>1</v>
      </c>
      <c r="C4665" t="s">
        <v>79</v>
      </c>
      <c r="D4665" t="s">
        <v>118</v>
      </c>
      <c r="E4665" t="s">
        <v>17876</v>
      </c>
      <c r="F4665" t="s">
        <v>226</v>
      </c>
      <c r="G4665" t="s">
        <v>72</v>
      </c>
      <c r="H4665" t="s">
        <v>136</v>
      </c>
      <c r="I4665" t="s">
        <v>22</v>
      </c>
      <c r="J4665" t="s">
        <v>131</v>
      </c>
      <c r="K4665" t="s">
        <v>17877</v>
      </c>
      <c r="L4665" t="s">
        <v>17878</v>
      </c>
      <c r="M4665">
        <v>1.8302472219999999</v>
      </c>
      <c r="N4665">
        <v>0</v>
      </c>
      <c r="O4665">
        <v>205</v>
      </c>
      <c r="P4665">
        <v>0</v>
      </c>
      <c r="Q4665">
        <v>0</v>
      </c>
      <c r="R4665">
        <v>0</v>
      </c>
      <c r="S4665">
        <v>375.20068099999997</v>
      </c>
      <c r="T4665">
        <v>0</v>
      </c>
      <c r="U4665">
        <v>0</v>
      </c>
    </row>
    <row r="4666" spans="1:21" x14ac:dyDescent="0.25">
      <c r="A4666" t="s">
        <v>17879</v>
      </c>
      <c r="B4666">
        <v>1</v>
      </c>
      <c r="C4666" t="s">
        <v>78</v>
      </c>
      <c r="D4666" t="s">
        <v>98</v>
      </c>
      <c r="E4666" t="s">
        <v>17213</v>
      </c>
      <c r="F4666" t="s">
        <v>166</v>
      </c>
      <c r="G4666" t="s">
        <v>72</v>
      </c>
      <c r="H4666" t="s">
        <v>136</v>
      </c>
      <c r="I4666" t="s">
        <v>22</v>
      </c>
      <c r="J4666" t="s">
        <v>131</v>
      </c>
      <c r="K4666" t="s">
        <v>17880</v>
      </c>
      <c r="L4666" t="s">
        <v>17881</v>
      </c>
      <c r="M4666">
        <v>0.46704250000000003</v>
      </c>
      <c r="N4666">
        <v>0</v>
      </c>
      <c r="O4666">
        <v>1805</v>
      </c>
      <c r="P4666">
        <v>49</v>
      </c>
      <c r="Q4666">
        <v>93</v>
      </c>
      <c r="R4666">
        <v>0</v>
      </c>
      <c r="S4666">
        <v>843.01171299999999</v>
      </c>
      <c r="T4666">
        <v>22.885083000000002</v>
      </c>
      <c r="U4666">
        <v>43.434953</v>
      </c>
    </row>
    <row r="4667" spans="1:21" x14ac:dyDescent="0.25">
      <c r="A4667" t="s">
        <v>17882</v>
      </c>
      <c r="B4667">
        <v>1</v>
      </c>
      <c r="C4667" t="s">
        <v>78</v>
      </c>
      <c r="D4667" t="s">
        <v>98</v>
      </c>
      <c r="E4667" t="s">
        <v>17213</v>
      </c>
      <c r="F4667" t="s">
        <v>166</v>
      </c>
      <c r="G4667" t="s">
        <v>72</v>
      </c>
      <c r="H4667" t="s">
        <v>136</v>
      </c>
      <c r="I4667" t="s">
        <v>22</v>
      </c>
      <c r="J4667" t="s">
        <v>131</v>
      </c>
      <c r="K4667" t="s">
        <v>17883</v>
      </c>
      <c r="L4667" t="s">
        <v>17884</v>
      </c>
      <c r="M4667">
        <v>0.79870722199999999</v>
      </c>
      <c r="N4667">
        <v>0</v>
      </c>
      <c r="O4667">
        <v>1805</v>
      </c>
      <c r="P4667">
        <v>49</v>
      </c>
      <c r="Q4667">
        <v>93</v>
      </c>
      <c r="R4667">
        <v>0</v>
      </c>
      <c r="S4667">
        <v>1441.666536</v>
      </c>
      <c r="T4667">
        <v>39.136654</v>
      </c>
      <c r="U4667">
        <v>74.279771999999994</v>
      </c>
    </row>
    <row r="4668" spans="1:21" x14ac:dyDescent="0.25">
      <c r="A4668" t="s">
        <v>17885</v>
      </c>
      <c r="B4668">
        <v>1</v>
      </c>
      <c r="C4668" t="s">
        <v>78</v>
      </c>
      <c r="D4668" t="s">
        <v>98</v>
      </c>
      <c r="E4668" t="s">
        <v>17213</v>
      </c>
      <c r="F4668" t="s">
        <v>166</v>
      </c>
      <c r="G4668" t="s">
        <v>72</v>
      </c>
      <c r="H4668" t="s">
        <v>136</v>
      </c>
      <c r="I4668" t="s">
        <v>22</v>
      </c>
      <c r="J4668" t="s">
        <v>131</v>
      </c>
      <c r="K4668" t="s">
        <v>17886</v>
      </c>
      <c r="L4668" t="s">
        <v>17887</v>
      </c>
      <c r="M4668">
        <v>0.57722222199999995</v>
      </c>
      <c r="N4668">
        <v>0</v>
      </c>
      <c r="O4668">
        <v>1805</v>
      </c>
      <c r="P4668">
        <v>49</v>
      </c>
      <c r="Q4668">
        <v>93</v>
      </c>
      <c r="R4668">
        <v>0</v>
      </c>
      <c r="S4668">
        <v>1041.886111</v>
      </c>
      <c r="T4668">
        <v>28.283888999999999</v>
      </c>
      <c r="U4668">
        <v>53.681666999999997</v>
      </c>
    </row>
    <row r="4669" spans="1:21" x14ac:dyDescent="0.25">
      <c r="A4669" t="s">
        <v>17888</v>
      </c>
      <c r="B4669">
        <v>1</v>
      </c>
      <c r="C4669" t="s">
        <v>78</v>
      </c>
      <c r="D4669" t="s">
        <v>98</v>
      </c>
      <c r="E4669" t="s">
        <v>17889</v>
      </c>
      <c r="F4669" t="s">
        <v>892</v>
      </c>
      <c r="G4669" t="s">
        <v>71</v>
      </c>
      <c r="H4669" t="s">
        <v>136</v>
      </c>
      <c r="I4669" t="s">
        <v>22</v>
      </c>
      <c r="J4669" t="s">
        <v>131</v>
      </c>
      <c r="K4669" t="s">
        <v>17890</v>
      </c>
      <c r="L4669" t="s">
        <v>17891</v>
      </c>
      <c r="M4669">
        <v>1.143600833</v>
      </c>
      <c r="N4669">
        <v>0</v>
      </c>
      <c r="O4669">
        <v>114</v>
      </c>
      <c r="P4669">
        <v>0</v>
      </c>
      <c r="Q4669">
        <v>6</v>
      </c>
      <c r="R4669">
        <v>0</v>
      </c>
      <c r="S4669">
        <v>130.37049500000001</v>
      </c>
      <c r="T4669">
        <v>0</v>
      </c>
      <c r="U4669">
        <v>6.861605</v>
      </c>
    </row>
    <row r="4670" spans="1:21" x14ac:dyDescent="0.25">
      <c r="A4670" t="s">
        <v>17892</v>
      </c>
      <c r="B4670">
        <v>1</v>
      </c>
      <c r="C4670" t="s">
        <v>78</v>
      </c>
      <c r="D4670" t="s">
        <v>92</v>
      </c>
      <c r="E4670" t="s">
        <v>17893</v>
      </c>
      <c r="F4670" t="s">
        <v>296</v>
      </c>
      <c r="G4670" t="s">
        <v>71</v>
      </c>
      <c r="H4670" t="s">
        <v>136</v>
      </c>
      <c r="I4670" t="s">
        <v>22</v>
      </c>
      <c r="J4670" t="s">
        <v>221</v>
      </c>
      <c r="K4670" t="s">
        <v>17894</v>
      </c>
      <c r="L4670" t="s">
        <v>17895</v>
      </c>
      <c r="M4670">
        <v>10.893055555</v>
      </c>
      <c r="N4670">
        <v>0</v>
      </c>
      <c r="O4670">
        <v>0</v>
      </c>
      <c r="P4670">
        <v>0</v>
      </c>
      <c r="Q4670">
        <v>220</v>
      </c>
      <c r="R4670">
        <v>0</v>
      </c>
      <c r="S4670">
        <v>0</v>
      </c>
      <c r="T4670">
        <v>0</v>
      </c>
      <c r="U4670">
        <v>2396.4722219999999</v>
      </c>
    </row>
    <row r="4671" spans="1:21" x14ac:dyDescent="0.25">
      <c r="A4671" t="s">
        <v>17896</v>
      </c>
      <c r="B4671">
        <v>1</v>
      </c>
      <c r="C4671" t="s">
        <v>78</v>
      </c>
      <c r="D4671" t="s">
        <v>92</v>
      </c>
      <c r="E4671" t="s">
        <v>17897</v>
      </c>
      <c r="F4671" t="s">
        <v>296</v>
      </c>
      <c r="G4671" t="s">
        <v>71</v>
      </c>
      <c r="H4671" t="s">
        <v>136</v>
      </c>
      <c r="I4671" t="s">
        <v>22</v>
      </c>
      <c r="J4671" t="s">
        <v>221</v>
      </c>
      <c r="K4671" t="s">
        <v>17898</v>
      </c>
      <c r="L4671" t="s">
        <v>17899</v>
      </c>
      <c r="M4671">
        <v>2.4781508329999999</v>
      </c>
      <c r="N4671">
        <v>0</v>
      </c>
      <c r="O4671">
        <v>0</v>
      </c>
      <c r="P4671">
        <v>0</v>
      </c>
      <c r="Q4671">
        <v>84</v>
      </c>
      <c r="R4671">
        <v>0</v>
      </c>
      <c r="S4671">
        <v>0</v>
      </c>
      <c r="T4671">
        <v>0</v>
      </c>
      <c r="U4671">
        <v>208.16467</v>
      </c>
    </row>
    <row r="4672" spans="1:21" x14ac:dyDescent="0.25">
      <c r="A4672" t="s">
        <v>17900</v>
      </c>
      <c r="B4672">
        <v>1</v>
      </c>
      <c r="C4672" t="s">
        <v>78</v>
      </c>
      <c r="D4672" t="s">
        <v>92</v>
      </c>
      <c r="E4672" t="s">
        <v>17901</v>
      </c>
      <c r="F4672" t="s">
        <v>313</v>
      </c>
      <c r="G4672" t="s">
        <v>71</v>
      </c>
      <c r="H4672" t="s">
        <v>136</v>
      </c>
      <c r="I4672" t="s">
        <v>22</v>
      </c>
      <c r="J4672" t="s">
        <v>131</v>
      </c>
      <c r="K4672" t="s">
        <v>17902</v>
      </c>
      <c r="L4672" t="s">
        <v>17903</v>
      </c>
      <c r="M4672">
        <v>2.8091666659999999</v>
      </c>
      <c r="N4672">
        <v>0</v>
      </c>
      <c r="O4672">
        <v>0</v>
      </c>
      <c r="P4672">
        <v>0</v>
      </c>
      <c r="Q4672">
        <v>39</v>
      </c>
      <c r="R4672">
        <v>0</v>
      </c>
      <c r="S4672">
        <v>0</v>
      </c>
      <c r="T4672">
        <v>0</v>
      </c>
      <c r="U4672">
        <v>109.5575</v>
      </c>
    </row>
    <row r="4673" spans="1:21" x14ac:dyDescent="0.25">
      <c r="A4673" t="s">
        <v>17904</v>
      </c>
      <c r="B4673">
        <v>1</v>
      </c>
      <c r="C4673" t="s">
        <v>78</v>
      </c>
      <c r="D4673" t="s">
        <v>92</v>
      </c>
      <c r="E4673" t="s">
        <v>17905</v>
      </c>
      <c r="F4673" t="s">
        <v>166</v>
      </c>
      <c r="G4673" t="s">
        <v>72</v>
      </c>
      <c r="H4673" t="s">
        <v>136</v>
      </c>
      <c r="I4673" t="s">
        <v>22</v>
      </c>
      <c r="J4673" t="s">
        <v>131</v>
      </c>
      <c r="K4673" t="s">
        <v>17906</v>
      </c>
      <c r="L4673" t="s">
        <v>17907</v>
      </c>
      <c r="M4673">
        <v>0.44196277699999997</v>
      </c>
      <c r="N4673">
        <v>0</v>
      </c>
      <c r="O4673">
        <v>0</v>
      </c>
      <c r="P4673">
        <v>29</v>
      </c>
      <c r="Q4673">
        <v>495</v>
      </c>
      <c r="R4673">
        <v>0</v>
      </c>
      <c r="S4673">
        <v>0</v>
      </c>
      <c r="T4673">
        <v>12.816921000000001</v>
      </c>
      <c r="U4673">
        <v>218.77157500000001</v>
      </c>
    </row>
    <row r="4674" spans="1:21" x14ac:dyDescent="0.25">
      <c r="A4674" t="s">
        <v>17908</v>
      </c>
      <c r="B4674">
        <v>1</v>
      </c>
      <c r="C4674" t="s">
        <v>78</v>
      </c>
      <c r="D4674" t="s">
        <v>92</v>
      </c>
      <c r="E4674" t="s">
        <v>17909</v>
      </c>
      <c r="F4674" t="s">
        <v>1016</v>
      </c>
      <c r="G4674" t="s">
        <v>72</v>
      </c>
      <c r="H4674" t="s">
        <v>136</v>
      </c>
      <c r="I4674" t="s">
        <v>22</v>
      </c>
      <c r="J4674" t="s">
        <v>131</v>
      </c>
      <c r="K4674" t="s">
        <v>17910</v>
      </c>
      <c r="L4674" t="s">
        <v>17911</v>
      </c>
      <c r="M4674">
        <v>1.154722222</v>
      </c>
      <c r="N4674">
        <v>0</v>
      </c>
      <c r="O4674">
        <v>0</v>
      </c>
      <c r="P4674">
        <v>7</v>
      </c>
      <c r="Q4674">
        <v>1192</v>
      </c>
      <c r="R4674">
        <v>0</v>
      </c>
      <c r="S4674">
        <v>0</v>
      </c>
      <c r="T4674">
        <v>8.0830559999999991</v>
      </c>
      <c r="U4674">
        <v>1376.428889</v>
      </c>
    </row>
    <row r="4675" spans="1:21" x14ac:dyDescent="0.25">
      <c r="A4675" t="s">
        <v>17912</v>
      </c>
      <c r="B4675">
        <v>1</v>
      </c>
      <c r="C4675" t="s">
        <v>79</v>
      </c>
      <c r="D4675" t="s">
        <v>117</v>
      </c>
      <c r="E4675" t="s">
        <v>17913</v>
      </c>
      <c r="F4675" t="s">
        <v>892</v>
      </c>
      <c r="G4675" t="s">
        <v>71</v>
      </c>
      <c r="H4675" t="s">
        <v>136</v>
      </c>
      <c r="I4675" t="s">
        <v>22</v>
      </c>
      <c r="J4675" t="s">
        <v>131</v>
      </c>
      <c r="K4675" t="s">
        <v>17914</v>
      </c>
      <c r="L4675" t="s">
        <v>17915</v>
      </c>
      <c r="M4675">
        <v>1.386111111</v>
      </c>
      <c r="N4675">
        <v>0</v>
      </c>
      <c r="O4675">
        <v>0</v>
      </c>
      <c r="P4675">
        <v>0</v>
      </c>
      <c r="Q4675">
        <v>30</v>
      </c>
      <c r="R4675">
        <v>0</v>
      </c>
      <c r="S4675">
        <v>0</v>
      </c>
      <c r="T4675">
        <v>0</v>
      </c>
      <c r="U4675">
        <v>41.583333000000003</v>
      </c>
    </row>
    <row r="4676" spans="1:21" x14ac:dyDescent="0.25">
      <c r="A4676" t="s">
        <v>17916</v>
      </c>
      <c r="B4676">
        <v>1</v>
      </c>
      <c r="C4676" t="s">
        <v>79</v>
      </c>
      <c r="D4676" t="s">
        <v>117</v>
      </c>
      <c r="E4676" t="s">
        <v>17913</v>
      </c>
      <c r="F4676" t="s">
        <v>892</v>
      </c>
      <c r="G4676" t="s">
        <v>71</v>
      </c>
      <c r="H4676" t="s">
        <v>136</v>
      </c>
      <c r="I4676" t="s">
        <v>22</v>
      </c>
      <c r="J4676" t="s">
        <v>131</v>
      </c>
      <c r="K4676" t="s">
        <v>17917</v>
      </c>
      <c r="L4676" t="s">
        <v>17918</v>
      </c>
      <c r="M4676">
        <v>1.1105555549999999</v>
      </c>
      <c r="N4676">
        <v>0</v>
      </c>
      <c r="O4676">
        <v>0</v>
      </c>
      <c r="P4676">
        <v>0</v>
      </c>
      <c r="Q4676">
        <v>5</v>
      </c>
      <c r="R4676">
        <v>0</v>
      </c>
      <c r="S4676">
        <v>0</v>
      </c>
      <c r="T4676">
        <v>0</v>
      </c>
      <c r="U4676">
        <v>5.552778</v>
      </c>
    </row>
    <row r="4677" spans="1:21" x14ac:dyDescent="0.25">
      <c r="A4677" t="s">
        <v>17919</v>
      </c>
      <c r="B4677">
        <v>1</v>
      </c>
      <c r="C4677" t="s">
        <v>79</v>
      </c>
      <c r="D4677" t="s">
        <v>117</v>
      </c>
      <c r="E4677" t="s">
        <v>17920</v>
      </c>
      <c r="F4677" t="s">
        <v>226</v>
      </c>
      <c r="G4677" t="s">
        <v>72</v>
      </c>
      <c r="H4677" t="s">
        <v>136</v>
      </c>
      <c r="I4677" t="s">
        <v>22</v>
      </c>
      <c r="J4677" t="s">
        <v>131</v>
      </c>
      <c r="K4677" t="s">
        <v>17921</v>
      </c>
      <c r="L4677" t="s">
        <v>17922</v>
      </c>
      <c r="M4677">
        <v>1.463055555</v>
      </c>
      <c r="N4677">
        <v>0</v>
      </c>
      <c r="O4677">
        <v>0</v>
      </c>
      <c r="P4677">
        <v>0</v>
      </c>
      <c r="Q4677">
        <v>32</v>
      </c>
      <c r="R4677">
        <v>0</v>
      </c>
      <c r="S4677">
        <v>0</v>
      </c>
      <c r="T4677">
        <v>0</v>
      </c>
      <c r="U4677">
        <v>46.817777999999997</v>
      </c>
    </row>
    <row r="4678" spans="1:21" x14ac:dyDescent="0.25">
      <c r="A4678" t="s">
        <v>17923</v>
      </c>
      <c r="B4678">
        <v>1</v>
      </c>
      <c r="C4678" t="s">
        <v>79</v>
      </c>
      <c r="D4678" t="s">
        <v>117</v>
      </c>
      <c r="E4678" t="s">
        <v>17924</v>
      </c>
      <c r="F4678" t="s">
        <v>10815</v>
      </c>
      <c r="G4678" t="s">
        <v>71</v>
      </c>
      <c r="H4678" t="s">
        <v>136</v>
      </c>
      <c r="I4678" t="s">
        <v>22</v>
      </c>
      <c r="J4678" t="s">
        <v>131</v>
      </c>
      <c r="K4678" t="s">
        <v>17925</v>
      </c>
      <c r="L4678" t="s">
        <v>17926</v>
      </c>
      <c r="M4678">
        <v>0.72333333300000002</v>
      </c>
      <c r="N4678">
        <v>0</v>
      </c>
      <c r="O4678">
        <v>0</v>
      </c>
      <c r="P4678">
        <v>0</v>
      </c>
      <c r="Q4678">
        <v>4</v>
      </c>
      <c r="R4678">
        <v>0</v>
      </c>
      <c r="S4678">
        <v>0</v>
      </c>
      <c r="T4678">
        <v>0</v>
      </c>
      <c r="U4678">
        <v>2.8933330000000002</v>
      </c>
    </row>
    <row r="4679" spans="1:21" x14ac:dyDescent="0.25">
      <c r="A4679" t="s">
        <v>17927</v>
      </c>
      <c r="B4679">
        <v>1</v>
      </c>
      <c r="C4679" t="s">
        <v>78</v>
      </c>
      <c r="D4679" t="s">
        <v>92</v>
      </c>
      <c r="E4679" t="s">
        <v>17928</v>
      </c>
      <c r="F4679" t="s">
        <v>166</v>
      </c>
      <c r="G4679" t="s">
        <v>72</v>
      </c>
      <c r="H4679" t="s">
        <v>136</v>
      </c>
      <c r="I4679" t="s">
        <v>22</v>
      </c>
      <c r="J4679" t="s">
        <v>131</v>
      </c>
      <c r="K4679" t="s">
        <v>17929</v>
      </c>
      <c r="L4679" t="s">
        <v>17930</v>
      </c>
      <c r="M4679">
        <v>0.26610638800000003</v>
      </c>
      <c r="N4679">
        <v>17</v>
      </c>
      <c r="O4679">
        <v>5451</v>
      </c>
      <c r="P4679">
        <v>93</v>
      </c>
      <c r="Q4679">
        <v>567</v>
      </c>
      <c r="R4679">
        <v>4.523809</v>
      </c>
      <c r="S4679">
        <v>1450.5459209999999</v>
      </c>
      <c r="T4679">
        <v>24.747893999999999</v>
      </c>
      <c r="U4679">
        <v>150.88232199999999</v>
      </c>
    </row>
    <row r="4680" spans="1:21" x14ac:dyDescent="0.25">
      <c r="A4680" t="s">
        <v>17931</v>
      </c>
      <c r="B4680">
        <v>1</v>
      </c>
      <c r="C4680" t="s">
        <v>78</v>
      </c>
      <c r="D4680" t="s">
        <v>92</v>
      </c>
      <c r="E4680" t="s">
        <v>17932</v>
      </c>
      <c r="F4680" t="s">
        <v>166</v>
      </c>
      <c r="G4680" t="s">
        <v>72</v>
      </c>
      <c r="H4680" t="s">
        <v>136</v>
      </c>
      <c r="I4680" t="s">
        <v>22</v>
      </c>
      <c r="J4680" t="s">
        <v>131</v>
      </c>
      <c r="K4680" t="s">
        <v>17933</v>
      </c>
      <c r="L4680" t="s">
        <v>17934</v>
      </c>
      <c r="M4680">
        <v>0.92361111100000004</v>
      </c>
      <c r="N4680">
        <v>0</v>
      </c>
      <c r="O4680">
        <v>0</v>
      </c>
      <c r="P4680">
        <v>6</v>
      </c>
      <c r="Q4680">
        <v>0</v>
      </c>
      <c r="R4680">
        <v>0</v>
      </c>
      <c r="S4680">
        <v>0</v>
      </c>
      <c r="T4680">
        <v>5.5416670000000003</v>
      </c>
      <c r="U4680">
        <v>0</v>
      </c>
    </row>
    <row r="4681" spans="1:21" x14ac:dyDescent="0.25">
      <c r="A4681" t="s">
        <v>17935</v>
      </c>
      <c r="B4681">
        <v>1</v>
      </c>
      <c r="C4681" t="s">
        <v>78</v>
      </c>
      <c r="D4681" t="s">
        <v>92</v>
      </c>
      <c r="E4681" t="s">
        <v>17936</v>
      </c>
      <c r="F4681" t="s">
        <v>166</v>
      </c>
      <c r="G4681" t="s">
        <v>72</v>
      </c>
      <c r="H4681" t="s">
        <v>136</v>
      </c>
      <c r="I4681" t="s">
        <v>22</v>
      </c>
      <c r="J4681" t="s">
        <v>131</v>
      </c>
      <c r="K4681" t="s">
        <v>17937</v>
      </c>
      <c r="L4681" t="s">
        <v>17938</v>
      </c>
      <c r="M4681">
        <v>8.9080555000000006E-2</v>
      </c>
      <c r="N4681">
        <v>0</v>
      </c>
      <c r="O4681">
        <v>0</v>
      </c>
      <c r="P4681">
        <v>0</v>
      </c>
      <c r="Q4681">
        <v>316</v>
      </c>
      <c r="R4681">
        <v>0</v>
      </c>
      <c r="S4681">
        <v>0</v>
      </c>
      <c r="T4681">
        <v>0</v>
      </c>
      <c r="U4681">
        <v>28.149455</v>
      </c>
    </row>
    <row r="4682" spans="1:21" x14ac:dyDescent="0.25">
      <c r="A4682" t="s">
        <v>17939</v>
      </c>
      <c r="B4682">
        <v>1</v>
      </c>
      <c r="C4682" t="s">
        <v>78</v>
      </c>
      <c r="D4682" t="s">
        <v>92</v>
      </c>
      <c r="E4682" t="s">
        <v>17940</v>
      </c>
      <c r="F4682" t="s">
        <v>166</v>
      </c>
      <c r="G4682" t="s">
        <v>72</v>
      </c>
      <c r="H4682" t="s">
        <v>136</v>
      </c>
      <c r="I4682" t="s">
        <v>22</v>
      </c>
      <c r="J4682" t="s">
        <v>131</v>
      </c>
      <c r="K4682" t="s">
        <v>17941</v>
      </c>
      <c r="L4682" t="s">
        <v>17942</v>
      </c>
      <c r="M4682">
        <v>1.039722222</v>
      </c>
      <c r="N4682">
        <v>0</v>
      </c>
      <c r="O4682">
        <v>0</v>
      </c>
      <c r="P4682">
        <v>9</v>
      </c>
      <c r="Q4682">
        <v>173</v>
      </c>
      <c r="R4682">
        <v>0</v>
      </c>
      <c r="S4682">
        <v>0</v>
      </c>
      <c r="T4682">
        <v>9.3574999999999999</v>
      </c>
      <c r="U4682">
        <v>179.87194400000001</v>
      </c>
    </row>
    <row r="4683" spans="1:21" x14ac:dyDescent="0.25">
      <c r="A4683" t="s">
        <v>17943</v>
      </c>
      <c r="B4683">
        <v>1</v>
      </c>
      <c r="C4683" t="s">
        <v>78</v>
      </c>
      <c r="D4683" t="s">
        <v>92</v>
      </c>
      <c r="E4683" t="s">
        <v>17928</v>
      </c>
      <c r="F4683" t="s">
        <v>166</v>
      </c>
      <c r="G4683" t="s">
        <v>72</v>
      </c>
      <c r="H4683" t="s">
        <v>136</v>
      </c>
      <c r="I4683" t="s">
        <v>22</v>
      </c>
      <c r="J4683" t="s">
        <v>131</v>
      </c>
      <c r="K4683" t="s">
        <v>17944</v>
      </c>
      <c r="L4683" t="s">
        <v>17945</v>
      </c>
      <c r="M4683">
        <v>1.1115027770000001</v>
      </c>
      <c r="N4683">
        <v>19</v>
      </c>
      <c r="O4683">
        <v>11087</v>
      </c>
      <c r="P4683">
        <v>93</v>
      </c>
      <c r="Q4683">
        <v>567</v>
      </c>
      <c r="R4683">
        <v>21.118552999999999</v>
      </c>
      <c r="S4683">
        <v>12323.231288999999</v>
      </c>
      <c r="T4683">
        <v>103.369758</v>
      </c>
      <c r="U4683">
        <v>630.22207500000002</v>
      </c>
    </row>
    <row r="4684" spans="1:21" x14ac:dyDescent="0.25">
      <c r="A4684" t="s">
        <v>17946</v>
      </c>
      <c r="B4684">
        <v>1</v>
      </c>
      <c r="C4684" t="s">
        <v>79</v>
      </c>
      <c r="D4684" t="s">
        <v>118</v>
      </c>
      <c r="E4684" t="s">
        <v>17947</v>
      </c>
      <c r="F4684" t="s">
        <v>231</v>
      </c>
      <c r="G4684" t="s">
        <v>71</v>
      </c>
      <c r="H4684" t="s">
        <v>136</v>
      </c>
      <c r="I4684" t="s">
        <v>22</v>
      </c>
      <c r="J4684" t="s">
        <v>131</v>
      </c>
      <c r="K4684" t="s">
        <v>17948</v>
      </c>
      <c r="L4684" t="s">
        <v>17949</v>
      </c>
      <c r="M4684">
        <v>3.557222222</v>
      </c>
      <c r="N4684">
        <v>0</v>
      </c>
      <c r="O4684">
        <v>0</v>
      </c>
      <c r="P4684">
        <v>0</v>
      </c>
      <c r="Q4684">
        <v>1</v>
      </c>
      <c r="R4684">
        <v>0</v>
      </c>
      <c r="S4684">
        <v>0</v>
      </c>
      <c r="T4684">
        <v>0</v>
      </c>
      <c r="U4684">
        <v>3.5572219999999999</v>
      </c>
    </row>
    <row r="4685" spans="1:21" x14ac:dyDescent="0.25">
      <c r="A4685" t="s">
        <v>17950</v>
      </c>
      <c r="B4685">
        <v>1</v>
      </c>
      <c r="C4685" t="s">
        <v>78</v>
      </c>
      <c r="D4685" t="s">
        <v>92</v>
      </c>
      <c r="E4685" t="s">
        <v>17951</v>
      </c>
      <c r="F4685" t="s">
        <v>892</v>
      </c>
      <c r="G4685" t="s">
        <v>71</v>
      </c>
      <c r="H4685" t="s">
        <v>136</v>
      </c>
      <c r="I4685" t="s">
        <v>22</v>
      </c>
      <c r="J4685" t="s">
        <v>131</v>
      </c>
      <c r="K4685" t="s">
        <v>17952</v>
      </c>
      <c r="L4685" t="s">
        <v>17953</v>
      </c>
      <c r="M4685">
        <v>1.461337777</v>
      </c>
      <c r="N4685">
        <v>0</v>
      </c>
      <c r="O4685">
        <v>0</v>
      </c>
      <c r="P4685">
        <v>0</v>
      </c>
      <c r="Q4685">
        <v>2</v>
      </c>
      <c r="R4685">
        <v>0</v>
      </c>
      <c r="S4685">
        <v>0</v>
      </c>
      <c r="T4685">
        <v>0</v>
      </c>
      <c r="U4685">
        <v>2.9226760000000001</v>
      </c>
    </row>
    <row r="4686" spans="1:21" x14ac:dyDescent="0.25">
      <c r="A4686" t="s">
        <v>17954</v>
      </c>
      <c r="B4686">
        <v>1</v>
      </c>
      <c r="C4686" t="s">
        <v>78</v>
      </c>
      <c r="D4686" t="s">
        <v>93</v>
      </c>
      <c r="E4686" t="s">
        <v>10838</v>
      </c>
      <c r="F4686" t="s">
        <v>226</v>
      </c>
      <c r="G4686" t="s">
        <v>72</v>
      </c>
      <c r="H4686" t="s">
        <v>136</v>
      </c>
      <c r="I4686" t="s">
        <v>22</v>
      </c>
      <c r="J4686" t="s">
        <v>131</v>
      </c>
      <c r="K4686" t="s">
        <v>17955</v>
      </c>
      <c r="L4686" t="s">
        <v>17956</v>
      </c>
      <c r="M4686">
        <v>1.985833333</v>
      </c>
      <c r="N4686">
        <v>0</v>
      </c>
      <c r="O4686">
        <v>0</v>
      </c>
      <c r="P4686">
        <v>0</v>
      </c>
      <c r="Q4686">
        <v>185</v>
      </c>
      <c r="R4686">
        <v>0</v>
      </c>
      <c r="S4686">
        <v>0</v>
      </c>
      <c r="T4686">
        <v>0</v>
      </c>
      <c r="U4686">
        <v>367.379167</v>
      </c>
    </row>
    <row r="4687" spans="1:21" x14ac:dyDescent="0.25">
      <c r="A4687" t="s">
        <v>17957</v>
      </c>
      <c r="B4687">
        <v>1</v>
      </c>
      <c r="C4687" t="s">
        <v>78</v>
      </c>
      <c r="D4687" t="s">
        <v>105</v>
      </c>
      <c r="E4687" t="s">
        <v>17958</v>
      </c>
      <c r="F4687" t="s">
        <v>231</v>
      </c>
      <c r="G4687" t="s">
        <v>71</v>
      </c>
      <c r="H4687" t="s">
        <v>136</v>
      </c>
      <c r="I4687" t="s">
        <v>22</v>
      </c>
      <c r="J4687" t="s">
        <v>131</v>
      </c>
      <c r="K4687" t="s">
        <v>17959</v>
      </c>
      <c r="L4687" t="s">
        <v>17960</v>
      </c>
      <c r="M4687">
        <v>1.161944444</v>
      </c>
      <c r="N4687">
        <v>0</v>
      </c>
      <c r="O4687">
        <v>0</v>
      </c>
      <c r="P4687">
        <v>0</v>
      </c>
      <c r="Q4687">
        <v>1</v>
      </c>
      <c r="R4687">
        <v>0</v>
      </c>
      <c r="S4687">
        <v>0</v>
      </c>
      <c r="T4687">
        <v>0</v>
      </c>
      <c r="U4687">
        <v>1.1619440000000001</v>
      </c>
    </row>
    <row r="4688" spans="1:21" x14ac:dyDescent="0.25">
      <c r="A4688" t="s">
        <v>17961</v>
      </c>
      <c r="B4688">
        <v>1</v>
      </c>
      <c r="C4688" t="s">
        <v>78</v>
      </c>
      <c r="D4688" t="s">
        <v>92</v>
      </c>
      <c r="E4688" t="s">
        <v>17962</v>
      </c>
      <c r="F4688" t="s">
        <v>166</v>
      </c>
      <c r="G4688" t="s">
        <v>72</v>
      </c>
      <c r="H4688" t="s">
        <v>136</v>
      </c>
      <c r="I4688" t="s">
        <v>22</v>
      </c>
      <c r="J4688" t="s">
        <v>131</v>
      </c>
      <c r="K4688" t="s">
        <v>17963</v>
      </c>
      <c r="L4688" t="s">
        <v>17964</v>
      </c>
      <c r="M4688">
        <v>1.2752777769999999</v>
      </c>
      <c r="N4688">
        <v>2</v>
      </c>
      <c r="O4688">
        <v>981</v>
      </c>
      <c r="P4688">
        <v>2</v>
      </c>
      <c r="Q4688">
        <v>50</v>
      </c>
      <c r="R4688">
        <v>2.5505559999999998</v>
      </c>
      <c r="S4688">
        <v>1251.047499</v>
      </c>
      <c r="T4688">
        <v>2.5505559999999998</v>
      </c>
      <c r="U4688">
        <v>63.763888999999999</v>
      </c>
    </row>
    <row r="4689" spans="1:21" x14ac:dyDescent="0.25">
      <c r="A4689" t="s">
        <v>17965</v>
      </c>
      <c r="B4689">
        <v>1</v>
      </c>
      <c r="C4689" t="s">
        <v>78</v>
      </c>
      <c r="D4689" t="s">
        <v>83</v>
      </c>
      <c r="E4689" t="s">
        <v>17966</v>
      </c>
      <c r="F4689" t="s">
        <v>921</v>
      </c>
      <c r="G4689" t="s">
        <v>71</v>
      </c>
      <c r="H4689" t="s">
        <v>136</v>
      </c>
      <c r="I4689" t="s">
        <v>22</v>
      </c>
      <c r="J4689" t="s">
        <v>131</v>
      </c>
      <c r="K4689" t="s">
        <v>17967</v>
      </c>
      <c r="L4689" t="s">
        <v>17968</v>
      </c>
      <c r="M4689">
        <v>0.74908416600000005</v>
      </c>
      <c r="N4689">
        <v>0</v>
      </c>
      <c r="O4689">
        <v>953</v>
      </c>
      <c r="P4689">
        <v>0</v>
      </c>
      <c r="Q4689">
        <v>0</v>
      </c>
      <c r="R4689">
        <v>0</v>
      </c>
      <c r="S4689">
        <v>713.87720999999999</v>
      </c>
      <c r="T4689">
        <v>0</v>
      </c>
      <c r="U4689">
        <v>0</v>
      </c>
    </row>
    <row r="4690" spans="1:21" x14ac:dyDescent="0.25">
      <c r="A4690" t="s">
        <v>17969</v>
      </c>
      <c r="B4690">
        <v>1</v>
      </c>
      <c r="C4690" t="s">
        <v>78</v>
      </c>
      <c r="D4690" t="s">
        <v>99</v>
      </c>
      <c r="E4690" t="s">
        <v>17970</v>
      </c>
      <c r="F4690" t="s">
        <v>921</v>
      </c>
      <c r="G4690" t="s">
        <v>71</v>
      </c>
      <c r="H4690" t="s">
        <v>136</v>
      </c>
      <c r="I4690" t="s">
        <v>22</v>
      </c>
      <c r="J4690" t="s">
        <v>131</v>
      </c>
      <c r="K4690" t="s">
        <v>17971</v>
      </c>
      <c r="L4690" t="s">
        <v>17972</v>
      </c>
      <c r="M4690">
        <v>1.271666666</v>
      </c>
      <c r="N4690">
        <v>0</v>
      </c>
      <c r="O4690">
        <v>78</v>
      </c>
      <c r="P4690">
        <v>0</v>
      </c>
      <c r="Q4690">
        <v>0</v>
      </c>
      <c r="R4690">
        <v>0</v>
      </c>
      <c r="S4690">
        <v>99.19</v>
      </c>
      <c r="T4690">
        <v>0</v>
      </c>
      <c r="U4690">
        <v>0</v>
      </c>
    </row>
    <row r="4691" spans="1:21" x14ac:dyDescent="0.25">
      <c r="A4691" t="s">
        <v>17973</v>
      </c>
      <c r="B4691">
        <v>1</v>
      </c>
      <c r="C4691" t="s">
        <v>79</v>
      </c>
      <c r="D4691" t="s">
        <v>116</v>
      </c>
      <c r="E4691" t="s">
        <v>17974</v>
      </c>
      <c r="F4691" t="s">
        <v>296</v>
      </c>
      <c r="G4691" t="s">
        <v>72</v>
      </c>
      <c r="H4691" t="s">
        <v>136</v>
      </c>
      <c r="I4691" t="s">
        <v>22</v>
      </c>
      <c r="J4691" t="s">
        <v>221</v>
      </c>
      <c r="K4691" t="s">
        <v>17975</v>
      </c>
      <c r="L4691" t="s">
        <v>17976</v>
      </c>
      <c r="M4691">
        <v>3.0355555550000002</v>
      </c>
      <c r="N4691">
        <v>1</v>
      </c>
      <c r="O4691">
        <v>0</v>
      </c>
      <c r="P4691">
        <v>3</v>
      </c>
      <c r="Q4691">
        <v>0</v>
      </c>
      <c r="R4691">
        <v>3.0355560000000001</v>
      </c>
      <c r="S4691">
        <v>0</v>
      </c>
      <c r="T4691">
        <v>9.1066669999999998</v>
      </c>
      <c r="U4691">
        <v>0</v>
      </c>
    </row>
    <row r="4692" spans="1:21" x14ac:dyDescent="0.25">
      <c r="A4692" t="s">
        <v>17977</v>
      </c>
      <c r="B4692">
        <v>1</v>
      </c>
      <c r="C4692" t="s">
        <v>78</v>
      </c>
      <c r="D4692" t="s">
        <v>98</v>
      </c>
      <c r="E4692" t="s">
        <v>17978</v>
      </c>
      <c r="F4692" t="s">
        <v>231</v>
      </c>
      <c r="G4692" t="s">
        <v>71</v>
      </c>
      <c r="H4692" t="s">
        <v>136</v>
      </c>
      <c r="I4692" t="s">
        <v>22</v>
      </c>
      <c r="J4692" t="s">
        <v>131</v>
      </c>
      <c r="K4692" t="s">
        <v>17979</v>
      </c>
      <c r="L4692" t="s">
        <v>17980</v>
      </c>
      <c r="M4692">
        <v>3.5705555549999999</v>
      </c>
      <c r="N4692">
        <v>0</v>
      </c>
      <c r="O4692">
        <v>2</v>
      </c>
      <c r="P4692">
        <v>0</v>
      </c>
      <c r="Q4692">
        <v>0</v>
      </c>
      <c r="R4692">
        <v>0</v>
      </c>
      <c r="S4692">
        <v>7.1411110000000004</v>
      </c>
      <c r="T4692">
        <v>0</v>
      </c>
      <c r="U4692">
        <v>0</v>
      </c>
    </row>
    <row r="4693" spans="1:21" x14ac:dyDescent="0.25">
      <c r="A4693" t="s">
        <v>17981</v>
      </c>
      <c r="B4693">
        <v>1</v>
      </c>
      <c r="C4693" t="s">
        <v>78</v>
      </c>
      <c r="D4693" t="s">
        <v>98</v>
      </c>
      <c r="E4693" t="s">
        <v>17982</v>
      </c>
      <c r="F4693" t="s">
        <v>247</v>
      </c>
      <c r="G4693" t="s">
        <v>71</v>
      </c>
      <c r="H4693" t="s">
        <v>136</v>
      </c>
      <c r="I4693" t="s">
        <v>22</v>
      </c>
      <c r="J4693" t="s">
        <v>221</v>
      </c>
      <c r="K4693" t="s">
        <v>17983</v>
      </c>
      <c r="L4693" t="s">
        <v>17984</v>
      </c>
      <c r="M4693">
        <v>8.6808333330000007</v>
      </c>
      <c r="N4693">
        <v>0</v>
      </c>
      <c r="O4693">
        <v>72</v>
      </c>
      <c r="P4693">
        <v>0</v>
      </c>
      <c r="Q4693">
        <v>13</v>
      </c>
      <c r="R4693">
        <v>0</v>
      </c>
      <c r="S4693">
        <v>625.02</v>
      </c>
      <c r="T4693">
        <v>0</v>
      </c>
      <c r="U4693">
        <v>112.85083299999999</v>
      </c>
    </row>
    <row r="4694" spans="1:21" x14ac:dyDescent="0.25">
      <c r="A4694" t="s">
        <v>17985</v>
      </c>
      <c r="B4694">
        <v>1</v>
      </c>
      <c r="C4694" t="s">
        <v>79</v>
      </c>
      <c r="D4694" t="s">
        <v>120</v>
      </c>
      <c r="E4694" t="s">
        <v>17986</v>
      </c>
      <c r="F4694" t="s">
        <v>780</v>
      </c>
      <c r="G4694" t="s">
        <v>71</v>
      </c>
      <c r="H4694" t="s">
        <v>136</v>
      </c>
      <c r="I4694" t="s">
        <v>22</v>
      </c>
      <c r="J4694" t="s">
        <v>131</v>
      </c>
      <c r="K4694" t="s">
        <v>17987</v>
      </c>
      <c r="L4694" t="s">
        <v>17988</v>
      </c>
      <c r="M4694">
        <v>1.3963888879999999</v>
      </c>
      <c r="N4694">
        <v>0</v>
      </c>
      <c r="O4694">
        <v>1</v>
      </c>
      <c r="P4694">
        <v>0</v>
      </c>
      <c r="Q4694">
        <v>0</v>
      </c>
      <c r="R4694">
        <v>0</v>
      </c>
      <c r="S4694">
        <v>1.3963890000000001</v>
      </c>
      <c r="T4694">
        <v>0</v>
      </c>
      <c r="U4694">
        <v>0</v>
      </c>
    </row>
    <row r="4695" spans="1:21" x14ac:dyDescent="0.25">
      <c r="A4695" t="s">
        <v>17989</v>
      </c>
      <c r="B4695">
        <v>1</v>
      </c>
      <c r="C4695" t="s">
        <v>79</v>
      </c>
      <c r="D4695" t="s">
        <v>120</v>
      </c>
      <c r="E4695" t="s">
        <v>17990</v>
      </c>
      <c r="F4695" t="s">
        <v>247</v>
      </c>
      <c r="G4695" t="s">
        <v>72</v>
      </c>
      <c r="H4695" t="s">
        <v>136</v>
      </c>
      <c r="I4695" t="s">
        <v>22</v>
      </c>
      <c r="J4695" t="s">
        <v>221</v>
      </c>
      <c r="K4695" t="s">
        <v>9920</v>
      </c>
      <c r="L4695" t="s">
        <v>17991</v>
      </c>
      <c r="M4695">
        <v>9.0470433329999995</v>
      </c>
      <c r="N4695">
        <v>0</v>
      </c>
      <c r="O4695">
        <v>17</v>
      </c>
      <c r="P4695">
        <v>0</v>
      </c>
      <c r="Q4695">
        <v>24</v>
      </c>
      <c r="R4695">
        <v>0</v>
      </c>
      <c r="S4695">
        <v>153.79973699999999</v>
      </c>
      <c r="T4695">
        <v>0</v>
      </c>
      <c r="U4695">
        <v>217.12904</v>
      </c>
    </row>
    <row r="4696" spans="1:21" x14ac:dyDescent="0.25">
      <c r="A4696" t="s">
        <v>17992</v>
      </c>
      <c r="B4696">
        <v>1</v>
      </c>
      <c r="C4696" t="s">
        <v>78</v>
      </c>
      <c r="D4696" t="s">
        <v>126</v>
      </c>
      <c r="E4696" t="s">
        <v>17993</v>
      </c>
      <c r="F4696" t="s">
        <v>296</v>
      </c>
      <c r="G4696" t="s">
        <v>71</v>
      </c>
      <c r="H4696" t="s">
        <v>136</v>
      </c>
      <c r="I4696" t="s">
        <v>22</v>
      </c>
      <c r="J4696" t="s">
        <v>221</v>
      </c>
      <c r="K4696" t="s">
        <v>17994</v>
      </c>
      <c r="L4696" t="s">
        <v>17995</v>
      </c>
      <c r="M4696">
        <v>2.031875833</v>
      </c>
      <c r="N4696">
        <v>0</v>
      </c>
      <c r="O4696">
        <v>630</v>
      </c>
      <c r="P4696">
        <v>0</v>
      </c>
      <c r="Q4696">
        <v>0</v>
      </c>
      <c r="R4696">
        <v>0</v>
      </c>
      <c r="S4696">
        <v>1280.0817750000001</v>
      </c>
      <c r="T4696">
        <v>0</v>
      </c>
      <c r="U4696">
        <v>0</v>
      </c>
    </row>
    <row r="4697" spans="1:21" x14ac:dyDescent="0.25">
      <c r="A4697" t="s">
        <v>17996</v>
      </c>
      <c r="B4697">
        <v>1</v>
      </c>
      <c r="C4697" t="s">
        <v>78</v>
      </c>
      <c r="D4697" t="s">
        <v>126</v>
      </c>
      <c r="E4697" t="s">
        <v>17997</v>
      </c>
      <c r="F4697" t="s">
        <v>296</v>
      </c>
      <c r="G4697" t="s">
        <v>71</v>
      </c>
      <c r="H4697" t="s">
        <v>136</v>
      </c>
      <c r="I4697" t="s">
        <v>22</v>
      </c>
      <c r="J4697" t="s">
        <v>221</v>
      </c>
      <c r="K4697" t="s">
        <v>17998</v>
      </c>
      <c r="L4697" t="s">
        <v>17999</v>
      </c>
      <c r="M4697">
        <v>1.156111111</v>
      </c>
      <c r="N4697">
        <v>0</v>
      </c>
      <c r="O4697">
        <v>81</v>
      </c>
      <c r="P4697">
        <v>0</v>
      </c>
      <c r="Q4697">
        <v>0</v>
      </c>
      <c r="R4697">
        <v>0</v>
      </c>
      <c r="S4697">
        <v>93.644999999999996</v>
      </c>
      <c r="T4697">
        <v>0</v>
      </c>
      <c r="U4697">
        <v>0</v>
      </c>
    </row>
    <row r="4698" spans="1:21" x14ac:dyDescent="0.25">
      <c r="A4698" t="s">
        <v>18000</v>
      </c>
      <c r="B4698">
        <v>1</v>
      </c>
      <c r="C4698" t="s">
        <v>78</v>
      </c>
      <c r="D4698" t="s">
        <v>87</v>
      </c>
      <c r="E4698" t="s">
        <v>18001</v>
      </c>
      <c r="F4698" t="s">
        <v>2201</v>
      </c>
      <c r="G4698" t="s">
        <v>71</v>
      </c>
      <c r="H4698" t="s">
        <v>136</v>
      </c>
      <c r="I4698" t="s">
        <v>22</v>
      </c>
      <c r="J4698" t="s">
        <v>221</v>
      </c>
      <c r="K4698" t="s">
        <v>18002</v>
      </c>
      <c r="L4698" t="s">
        <v>17139</v>
      </c>
      <c r="M4698">
        <v>3.9430555549999999</v>
      </c>
      <c r="N4698">
        <v>0</v>
      </c>
      <c r="O4698">
        <v>146</v>
      </c>
      <c r="P4698">
        <v>0</v>
      </c>
      <c r="Q4698">
        <v>0</v>
      </c>
      <c r="R4698">
        <v>0</v>
      </c>
      <c r="S4698">
        <v>575.68611099999998</v>
      </c>
      <c r="T4698">
        <v>0</v>
      </c>
      <c r="U4698">
        <v>0</v>
      </c>
    </row>
    <row r="4699" spans="1:21" x14ac:dyDescent="0.25">
      <c r="A4699" t="s">
        <v>18003</v>
      </c>
      <c r="B4699">
        <v>1</v>
      </c>
      <c r="C4699" t="s">
        <v>78</v>
      </c>
      <c r="D4699" t="s">
        <v>126</v>
      </c>
      <c r="E4699" t="s">
        <v>18004</v>
      </c>
      <c r="F4699" t="s">
        <v>847</v>
      </c>
      <c r="G4699" t="s">
        <v>71</v>
      </c>
      <c r="H4699" t="s">
        <v>136</v>
      </c>
      <c r="I4699" t="s">
        <v>22</v>
      </c>
      <c r="J4699" t="s">
        <v>131</v>
      </c>
      <c r="K4699" t="s">
        <v>18005</v>
      </c>
      <c r="L4699" t="s">
        <v>18006</v>
      </c>
      <c r="M4699">
        <v>2.1005555550000001</v>
      </c>
      <c r="N4699">
        <v>0</v>
      </c>
      <c r="O4699">
        <v>9</v>
      </c>
      <c r="P4699">
        <v>0</v>
      </c>
      <c r="Q4699">
        <v>0</v>
      </c>
      <c r="R4699">
        <v>0</v>
      </c>
      <c r="S4699">
        <v>18.905000000000001</v>
      </c>
      <c r="T4699">
        <v>0</v>
      </c>
      <c r="U4699">
        <v>0</v>
      </c>
    </row>
    <row r="4700" spans="1:21" x14ac:dyDescent="0.25">
      <c r="A4700" t="s">
        <v>18007</v>
      </c>
      <c r="B4700">
        <v>1</v>
      </c>
      <c r="C4700" t="s">
        <v>78</v>
      </c>
      <c r="D4700" t="s">
        <v>126</v>
      </c>
      <c r="E4700" t="s">
        <v>18008</v>
      </c>
      <c r="F4700" t="s">
        <v>934</v>
      </c>
      <c r="G4700" t="s">
        <v>71</v>
      </c>
      <c r="H4700" t="s">
        <v>136</v>
      </c>
      <c r="I4700" t="s">
        <v>22</v>
      </c>
      <c r="J4700" t="s">
        <v>131</v>
      </c>
      <c r="K4700" t="s">
        <v>18009</v>
      </c>
      <c r="L4700" t="s">
        <v>18010</v>
      </c>
      <c r="M4700">
        <v>1.935277777</v>
      </c>
      <c r="N4700">
        <v>0</v>
      </c>
      <c r="O4700">
        <v>9</v>
      </c>
      <c r="P4700">
        <v>0</v>
      </c>
      <c r="Q4700">
        <v>0</v>
      </c>
      <c r="R4700">
        <v>0</v>
      </c>
      <c r="S4700">
        <v>17.4175</v>
      </c>
      <c r="T4700">
        <v>0</v>
      </c>
      <c r="U4700">
        <v>0</v>
      </c>
    </row>
    <row r="4701" spans="1:21" x14ac:dyDescent="0.25">
      <c r="A4701" t="s">
        <v>18011</v>
      </c>
      <c r="B4701">
        <v>1</v>
      </c>
      <c r="C4701" t="s">
        <v>78</v>
      </c>
      <c r="D4701" t="s">
        <v>84</v>
      </c>
      <c r="E4701" t="s">
        <v>18012</v>
      </c>
      <c r="F4701" t="s">
        <v>247</v>
      </c>
      <c r="G4701" t="s">
        <v>71</v>
      </c>
      <c r="H4701" t="s">
        <v>136</v>
      </c>
      <c r="I4701" t="s">
        <v>22</v>
      </c>
      <c r="J4701" t="s">
        <v>131</v>
      </c>
      <c r="K4701" t="s">
        <v>18013</v>
      </c>
      <c r="L4701" t="s">
        <v>18014</v>
      </c>
      <c r="M4701">
        <v>0.75</v>
      </c>
      <c r="N4701">
        <v>0</v>
      </c>
      <c r="O4701">
        <v>26</v>
      </c>
      <c r="P4701">
        <v>0</v>
      </c>
      <c r="Q4701">
        <v>0</v>
      </c>
      <c r="R4701">
        <v>0</v>
      </c>
      <c r="S4701">
        <v>19.5</v>
      </c>
      <c r="T4701">
        <v>0</v>
      </c>
      <c r="U4701">
        <v>0</v>
      </c>
    </row>
    <row r="4702" spans="1:21" x14ac:dyDescent="0.25">
      <c r="A4702" t="s">
        <v>18015</v>
      </c>
      <c r="B4702">
        <v>1</v>
      </c>
      <c r="C4702" t="s">
        <v>78</v>
      </c>
      <c r="D4702" t="s">
        <v>84</v>
      </c>
      <c r="E4702" t="s">
        <v>18016</v>
      </c>
      <c r="F4702" t="s">
        <v>2201</v>
      </c>
      <c r="G4702" t="s">
        <v>71</v>
      </c>
      <c r="H4702" t="s">
        <v>136</v>
      </c>
      <c r="I4702" t="s">
        <v>22</v>
      </c>
      <c r="J4702" t="s">
        <v>221</v>
      </c>
      <c r="K4702" t="s">
        <v>18017</v>
      </c>
      <c r="L4702" t="s">
        <v>18018</v>
      </c>
      <c r="M4702">
        <v>1.603888888</v>
      </c>
      <c r="N4702">
        <v>0</v>
      </c>
      <c r="O4702">
        <v>176</v>
      </c>
      <c r="P4702">
        <v>0</v>
      </c>
      <c r="Q4702">
        <v>1</v>
      </c>
      <c r="R4702">
        <v>0</v>
      </c>
      <c r="S4702">
        <v>282.28444400000001</v>
      </c>
      <c r="T4702">
        <v>0</v>
      </c>
      <c r="U4702">
        <v>1.6038889999999999</v>
      </c>
    </row>
    <row r="4703" spans="1:21" x14ac:dyDescent="0.25">
      <c r="A4703" t="s">
        <v>18019</v>
      </c>
      <c r="B4703">
        <v>1</v>
      </c>
      <c r="C4703" t="s">
        <v>78</v>
      </c>
      <c r="D4703" t="s">
        <v>99</v>
      </c>
      <c r="E4703" t="s">
        <v>18020</v>
      </c>
      <c r="F4703" t="s">
        <v>1685</v>
      </c>
      <c r="G4703" t="s">
        <v>71</v>
      </c>
      <c r="H4703" t="s">
        <v>136</v>
      </c>
      <c r="I4703" t="s">
        <v>22</v>
      </c>
      <c r="J4703" t="s">
        <v>131</v>
      </c>
      <c r="K4703" t="s">
        <v>18021</v>
      </c>
      <c r="L4703" t="s">
        <v>18022</v>
      </c>
      <c r="M4703">
        <v>1.2825</v>
      </c>
      <c r="N4703">
        <v>0</v>
      </c>
      <c r="O4703">
        <v>1</v>
      </c>
      <c r="P4703">
        <v>0</v>
      </c>
      <c r="Q4703">
        <v>0</v>
      </c>
      <c r="R4703">
        <v>0</v>
      </c>
      <c r="S4703">
        <v>1.2825</v>
      </c>
      <c r="T4703">
        <v>0</v>
      </c>
      <c r="U4703">
        <v>0</v>
      </c>
    </row>
    <row r="4704" spans="1:21" x14ac:dyDescent="0.25">
      <c r="A4704" t="s">
        <v>18023</v>
      </c>
      <c r="B4704">
        <v>1</v>
      </c>
      <c r="C4704" t="s">
        <v>78</v>
      </c>
      <c r="D4704" t="s">
        <v>92</v>
      </c>
      <c r="E4704" t="s">
        <v>18024</v>
      </c>
      <c r="F4704" t="s">
        <v>1472</v>
      </c>
      <c r="G4704" t="s">
        <v>71</v>
      </c>
      <c r="H4704" t="s">
        <v>136</v>
      </c>
      <c r="I4704" t="s">
        <v>22</v>
      </c>
      <c r="J4704" t="s">
        <v>131</v>
      </c>
      <c r="K4704" t="s">
        <v>18025</v>
      </c>
      <c r="L4704" t="s">
        <v>18026</v>
      </c>
      <c r="M4704">
        <v>1.8477777769999999</v>
      </c>
      <c r="N4704">
        <v>0</v>
      </c>
      <c r="O4704">
        <v>923</v>
      </c>
      <c r="P4704">
        <v>0</v>
      </c>
      <c r="Q4704">
        <v>0</v>
      </c>
      <c r="R4704">
        <v>0</v>
      </c>
      <c r="S4704">
        <v>1705.4988880000001</v>
      </c>
      <c r="T4704">
        <v>0</v>
      </c>
      <c r="U4704">
        <v>0</v>
      </c>
    </row>
    <row r="4705" spans="1:21" x14ac:dyDescent="0.25">
      <c r="A4705" t="s">
        <v>18027</v>
      </c>
      <c r="B4705">
        <v>1</v>
      </c>
      <c r="C4705" t="s">
        <v>78</v>
      </c>
      <c r="D4705" t="s">
        <v>92</v>
      </c>
      <c r="E4705" t="s">
        <v>18028</v>
      </c>
      <c r="F4705" t="s">
        <v>231</v>
      </c>
      <c r="G4705" t="s">
        <v>71</v>
      </c>
      <c r="H4705" t="s">
        <v>136</v>
      </c>
      <c r="I4705" t="s">
        <v>22</v>
      </c>
      <c r="J4705" t="s">
        <v>131</v>
      </c>
      <c r="K4705" t="s">
        <v>18029</v>
      </c>
      <c r="L4705" t="s">
        <v>18030</v>
      </c>
      <c r="M4705">
        <v>2.9988888880000002</v>
      </c>
      <c r="N4705">
        <v>0</v>
      </c>
      <c r="O4705">
        <v>1</v>
      </c>
      <c r="P4705">
        <v>0</v>
      </c>
      <c r="Q4705">
        <v>0</v>
      </c>
      <c r="R4705">
        <v>0</v>
      </c>
      <c r="S4705">
        <v>2.9988890000000001</v>
      </c>
      <c r="T4705">
        <v>0</v>
      </c>
      <c r="U4705">
        <v>0</v>
      </c>
    </row>
    <row r="4706" spans="1:21" x14ac:dyDescent="0.25">
      <c r="A4706" t="s">
        <v>18031</v>
      </c>
      <c r="B4706">
        <v>1</v>
      </c>
      <c r="C4706" t="s">
        <v>79</v>
      </c>
      <c r="D4706" t="s">
        <v>109</v>
      </c>
      <c r="E4706" t="s">
        <v>18032</v>
      </c>
      <c r="F4706" t="s">
        <v>4789</v>
      </c>
      <c r="G4706" t="s">
        <v>76</v>
      </c>
      <c r="H4706" t="s">
        <v>136</v>
      </c>
      <c r="I4706" t="s">
        <v>22</v>
      </c>
      <c r="J4706" t="s">
        <v>131</v>
      </c>
      <c r="K4706" t="s">
        <v>18033</v>
      </c>
      <c r="L4706" t="s">
        <v>18034</v>
      </c>
      <c r="M4706">
        <v>0.93694444399999999</v>
      </c>
      <c r="N4706">
        <v>14</v>
      </c>
      <c r="O4706">
        <v>9129</v>
      </c>
      <c r="P4706">
        <v>7</v>
      </c>
      <c r="Q4706">
        <v>210</v>
      </c>
      <c r="R4706">
        <v>13.117222</v>
      </c>
      <c r="S4706">
        <v>8553.3658290000003</v>
      </c>
      <c r="T4706">
        <v>6.558611</v>
      </c>
      <c r="U4706">
        <v>196.75833299999999</v>
      </c>
    </row>
    <row r="4707" spans="1:21" x14ac:dyDescent="0.25">
      <c r="A4707" t="s">
        <v>18035</v>
      </c>
      <c r="B4707">
        <v>1</v>
      </c>
      <c r="C4707" t="s">
        <v>79</v>
      </c>
      <c r="D4707" t="s">
        <v>109</v>
      </c>
      <c r="E4707" t="s">
        <v>18036</v>
      </c>
      <c r="F4707" t="s">
        <v>166</v>
      </c>
      <c r="G4707" t="s">
        <v>72</v>
      </c>
      <c r="H4707" t="s">
        <v>136</v>
      </c>
      <c r="I4707" t="s">
        <v>22</v>
      </c>
      <c r="J4707" t="s">
        <v>131</v>
      </c>
      <c r="K4707" t="s">
        <v>18037</v>
      </c>
      <c r="L4707" t="s">
        <v>18038</v>
      </c>
      <c r="M4707">
        <v>0.42907583300000002</v>
      </c>
      <c r="N4707">
        <v>14</v>
      </c>
      <c r="O4707">
        <v>34</v>
      </c>
      <c r="P4707">
        <v>142</v>
      </c>
      <c r="Q4707">
        <v>5542</v>
      </c>
      <c r="R4707">
        <v>6.0070620000000003</v>
      </c>
      <c r="S4707">
        <v>14.588578</v>
      </c>
      <c r="T4707">
        <v>60.928767999999998</v>
      </c>
      <c r="U4707">
        <v>2377.9382660000001</v>
      </c>
    </row>
    <row r="4708" spans="1:21" x14ac:dyDescent="0.25">
      <c r="A4708" t="s">
        <v>18039</v>
      </c>
      <c r="B4708">
        <v>1</v>
      </c>
      <c r="C4708" t="s">
        <v>79</v>
      </c>
      <c r="D4708" t="s">
        <v>124</v>
      </c>
      <c r="E4708" t="s">
        <v>6381</v>
      </c>
      <c r="F4708" t="s">
        <v>166</v>
      </c>
      <c r="G4708" t="s">
        <v>72</v>
      </c>
      <c r="H4708" t="s">
        <v>136</v>
      </c>
      <c r="I4708" t="s">
        <v>22</v>
      </c>
      <c r="J4708" t="s">
        <v>131</v>
      </c>
      <c r="K4708" t="s">
        <v>18040</v>
      </c>
      <c r="L4708" t="s">
        <v>18041</v>
      </c>
      <c r="M4708">
        <v>0.43833333299999999</v>
      </c>
      <c r="N4708">
        <v>4</v>
      </c>
      <c r="O4708">
        <v>276</v>
      </c>
      <c r="P4708">
        <v>44</v>
      </c>
      <c r="Q4708">
        <v>865</v>
      </c>
      <c r="R4708">
        <v>1.753333</v>
      </c>
      <c r="S4708">
        <v>120.98</v>
      </c>
      <c r="T4708">
        <v>19.286667000000001</v>
      </c>
      <c r="U4708">
        <v>379.15833300000003</v>
      </c>
    </row>
    <row r="4709" spans="1:21" x14ac:dyDescent="0.25">
      <c r="A4709" t="s">
        <v>18042</v>
      </c>
      <c r="B4709">
        <v>1</v>
      </c>
      <c r="C4709" t="s">
        <v>79</v>
      </c>
      <c r="D4709" t="s">
        <v>111</v>
      </c>
      <c r="E4709" t="s">
        <v>18043</v>
      </c>
      <c r="F4709" t="s">
        <v>296</v>
      </c>
      <c r="G4709" t="s">
        <v>72</v>
      </c>
      <c r="H4709" t="s">
        <v>136</v>
      </c>
      <c r="I4709" t="s">
        <v>22</v>
      </c>
      <c r="J4709" t="s">
        <v>221</v>
      </c>
      <c r="K4709" t="s">
        <v>18044</v>
      </c>
      <c r="L4709" t="s">
        <v>18045</v>
      </c>
      <c r="M4709">
        <v>1.8093055549999999</v>
      </c>
      <c r="N4709">
        <v>0</v>
      </c>
      <c r="O4709">
        <v>410</v>
      </c>
      <c r="P4709">
        <v>0</v>
      </c>
      <c r="Q4709">
        <v>0</v>
      </c>
      <c r="R4709">
        <v>0</v>
      </c>
      <c r="S4709">
        <v>741.81527800000003</v>
      </c>
      <c r="T4709">
        <v>0</v>
      </c>
      <c r="U4709">
        <v>0</v>
      </c>
    </row>
    <row r="4710" spans="1:21" x14ac:dyDescent="0.25">
      <c r="A4710" t="s">
        <v>18046</v>
      </c>
      <c r="B4710">
        <v>1</v>
      </c>
      <c r="C4710" t="s">
        <v>79</v>
      </c>
      <c r="D4710" t="s">
        <v>122</v>
      </c>
      <c r="E4710" t="s">
        <v>18047</v>
      </c>
      <c r="F4710" t="s">
        <v>226</v>
      </c>
      <c r="G4710" t="s">
        <v>72</v>
      </c>
      <c r="H4710" t="s">
        <v>136</v>
      </c>
      <c r="I4710" t="s">
        <v>22</v>
      </c>
      <c r="J4710" t="s">
        <v>131</v>
      </c>
      <c r="K4710" t="s">
        <v>18048</v>
      </c>
      <c r="L4710" t="s">
        <v>18049</v>
      </c>
      <c r="M4710">
        <v>1.033055555</v>
      </c>
      <c r="N4710">
        <v>0</v>
      </c>
      <c r="O4710">
        <v>0</v>
      </c>
      <c r="P4710">
        <v>0</v>
      </c>
      <c r="Q4710">
        <v>62</v>
      </c>
      <c r="R4710">
        <v>0</v>
      </c>
      <c r="S4710">
        <v>0</v>
      </c>
      <c r="T4710">
        <v>0</v>
      </c>
      <c r="U4710">
        <v>64.049443999999994</v>
      </c>
    </row>
    <row r="4711" spans="1:21" x14ac:dyDescent="0.25">
      <c r="A4711" t="s">
        <v>18050</v>
      </c>
      <c r="B4711">
        <v>1</v>
      </c>
      <c r="C4711" t="s">
        <v>79</v>
      </c>
      <c r="D4711" t="s">
        <v>122</v>
      </c>
      <c r="E4711" t="s">
        <v>18051</v>
      </c>
      <c r="F4711" t="s">
        <v>226</v>
      </c>
      <c r="G4711" t="s">
        <v>72</v>
      </c>
      <c r="H4711" t="s">
        <v>136</v>
      </c>
      <c r="I4711" t="s">
        <v>22</v>
      </c>
      <c r="J4711" t="s">
        <v>131</v>
      </c>
      <c r="K4711" t="s">
        <v>18052</v>
      </c>
      <c r="L4711" t="s">
        <v>18053</v>
      </c>
      <c r="M4711">
        <v>0.67916666599999997</v>
      </c>
      <c r="N4711">
        <v>0</v>
      </c>
      <c r="O4711">
        <v>0</v>
      </c>
      <c r="P4711">
        <v>0</v>
      </c>
      <c r="Q4711">
        <v>52</v>
      </c>
      <c r="R4711">
        <v>0</v>
      </c>
      <c r="S4711">
        <v>0</v>
      </c>
      <c r="T4711">
        <v>0</v>
      </c>
      <c r="U4711">
        <v>35.316667000000002</v>
      </c>
    </row>
    <row r="4712" spans="1:21" x14ac:dyDescent="0.25">
      <c r="A4712" t="s">
        <v>18054</v>
      </c>
      <c r="B4712">
        <v>1</v>
      </c>
      <c r="C4712" t="s">
        <v>79</v>
      </c>
      <c r="D4712" t="s">
        <v>122</v>
      </c>
      <c r="E4712" t="s">
        <v>18055</v>
      </c>
      <c r="F4712" t="s">
        <v>362</v>
      </c>
      <c r="G4712" t="s">
        <v>71</v>
      </c>
      <c r="H4712" t="s">
        <v>136</v>
      </c>
      <c r="I4712" t="s">
        <v>22</v>
      </c>
      <c r="J4712" t="s">
        <v>131</v>
      </c>
      <c r="K4712" t="s">
        <v>18056</v>
      </c>
      <c r="L4712" t="s">
        <v>18057</v>
      </c>
      <c r="M4712">
        <v>0.259722222</v>
      </c>
      <c r="N4712">
        <v>0</v>
      </c>
      <c r="O4712">
        <v>155</v>
      </c>
      <c r="P4712">
        <v>0</v>
      </c>
      <c r="Q4712">
        <v>0</v>
      </c>
      <c r="R4712">
        <v>0</v>
      </c>
      <c r="S4712">
        <v>40.256943999999997</v>
      </c>
      <c r="T4712">
        <v>0</v>
      </c>
      <c r="U4712">
        <v>0</v>
      </c>
    </row>
    <row r="4713" spans="1:21" x14ac:dyDescent="0.25">
      <c r="A4713" t="s">
        <v>18058</v>
      </c>
      <c r="B4713">
        <v>1</v>
      </c>
      <c r="C4713" t="s">
        <v>79</v>
      </c>
      <c r="D4713" t="s">
        <v>122</v>
      </c>
      <c r="E4713" t="s">
        <v>18059</v>
      </c>
      <c r="F4713" t="s">
        <v>226</v>
      </c>
      <c r="G4713" t="s">
        <v>72</v>
      </c>
      <c r="H4713" t="s">
        <v>136</v>
      </c>
      <c r="I4713" t="s">
        <v>22</v>
      </c>
      <c r="J4713" t="s">
        <v>131</v>
      </c>
      <c r="K4713" t="s">
        <v>18060</v>
      </c>
      <c r="L4713" t="s">
        <v>18061</v>
      </c>
      <c r="M4713">
        <v>0.59333333300000002</v>
      </c>
      <c r="N4713">
        <v>0</v>
      </c>
      <c r="O4713">
        <v>0</v>
      </c>
      <c r="P4713">
        <v>0</v>
      </c>
      <c r="Q4713">
        <v>13</v>
      </c>
      <c r="R4713">
        <v>0</v>
      </c>
      <c r="S4713">
        <v>0</v>
      </c>
      <c r="T4713">
        <v>0</v>
      </c>
      <c r="U4713">
        <v>7.7133330000000004</v>
      </c>
    </row>
    <row r="4714" spans="1:21" x14ac:dyDescent="0.25">
      <c r="A4714" t="s">
        <v>18062</v>
      </c>
      <c r="B4714">
        <v>1</v>
      </c>
      <c r="C4714" t="s">
        <v>78</v>
      </c>
      <c r="D4714" t="s">
        <v>102</v>
      </c>
      <c r="E4714" t="s">
        <v>18063</v>
      </c>
      <c r="F4714" t="s">
        <v>226</v>
      </c>
      <c r="G4714" t="s">
        <v>72</v>
      </c>
      <c r="H4714" t="s">
        <v>136</v>
      </c>
      <c r="I4714" t="s">
        <v>22</v>
      </c>
      <c r="J4714" t="s">
        <v>131</v>
      </c>
      <c r="K4714" t="s">
        <v>18064</v>
      </c>
      <c r="L4714" t="s">
        <v>18065</v>
      </c>
      <c r="M4714">
        <v>0.82722222199999995</v>
      </c>
      <c r="N4714">
        <v>0</v>
      </c>
      <c r="O4714">
        <v>0</v>
      </c>
      <c r="P4714">
        <v>0</v>
      </c>
      <c r="Q4714">
        <v>10</v>
      </c>
      <c r="R4714">
        <v>0</v>
      </c>
      <c r="S4714">
        <v>0</v>
      </c>
      <c r="T4714">
        <v>0</v>
      </c>
      <c r="U4714">
        <v>8.2722219999999993</v>
      </c>
    </row>
    <row r="4715" spans="1:21" x14ac:dyDescent="0.25">
      <c r="A4715" t="s">
        <v>18066</v>
      </c>
      <c r="B4715">
        <v>1</v>
      </c>
      <c r="C4715" t="s">
        <v>79</v>
      </c>
      <c r="D4715" t="s">
        <v>122</v>
      </c>
      <c r="E4715" t="s">
        <v>18067</v>
      </c>
      <c r="F4715" t="s">
        <v>226</v>
      </c>
      <c r="G4715" t="s">
        <v>72</v>
      </c>
      <c r="H4715" t="s">
        <v>136</v>
      </c>
      <c r="I4715" t="s">
        <v>22</v>
      </c>
      <c r="J4715" t="s">
        <v>131</v>
      </c>
      <c r="K4715" t="s">
        <v>18068</v>
      </c>
      <c r="L4715" t="s">
        <v>18069</v>
      </c>
      <c r="M4715">
        <v>0.33929166599999999</v>
      </c>
      <c r="N4715">
        <v>0</v>
      </c>
      <c r="O4715">
        <v>0</v>
      </c>
      <c r="P4715">
        <v>1</v>
      </c>
      <c r="Q4715">
        <v>0</v>
      </c>
      <c r="R4715">
        <v>0</v>
      </c>
      <c r="S4715">
        <v>0</v>
      </c>
      <c r="T4715">
        <v>0.33929199999999998</v>
      </c>
      <c r="U4715">
        <v>0</v>
      </c>
    </row>
    <row r="4716" spans="1:21" x14ac:dyDescent="0.25">
      <c r="A4716" t="s">
        <v>18070</v>
      </c>
      <c r="B4716">
        <v>1</v>
      </c>
      <c r="C4716" t="s">
        <v>79</v>
      </c>
      <c r="D4716" t="s">
        <v>122</v>
      </c>
      <c r="E4716" t="s">
        <v>18071</v>
      </c>
      <c r="F4716" t="s">
        <v>166</v>
      </c>
      <c r="G4716" t="s">
        <v>72</v>
      </c>
      <c r="H4716" t="s">
        <v>136</v>
      </c>
      <c r="I4716" t="s">
        <v>22</v>
      </c>
      <c r="J4716" t="s">
        <v>131</v>
      </c>
      <c r="K4716" t="s">
        <v>18072</v>
      </c>
      <c r="L4716" t="s">
        <v>18073</v>
      </c>
      <c r="M4716">
        <v>0.39500000000000002</v>
      </c>
      <c r="N4716">
        <v>0</v>
      </c>
      <c r="O4716">
        <v>0</v>
      </c>
      <c r="P4716">
        <v>28</v>
      </c>
      <c r="Q4716">
        <v>736</v>
      </c>
      <c r="R4716">
        <v>0</v>
      </c>
      <c r="S4716">
        <v>0</v>
      </c>
      <c r="T4716">
        <v>11.06</v>
      </c>
      <c r="U4716">
        <v>290.72000000000003</v>
      </c>
    </row>
    <row r="4717" spans="1:21" x14ac:dyDescent="0.25">
      <c r="A4717" t="s">
        <v>18074</v>
      </c>
      <c r="B4717">
        <v>1</v>
      </c>
      <c r="C4717" t="s">
        <v>79</v>
      </c>
      <c r="D4717" t="s">
        <v>122</v>
      </c>
      <c r="E4717" t="s">
        <v>18075</v>
      </c>
      <c r="F4717" t="s">
        <v>166</v>
      </c>
      <c r="G4717" t="s">
        <v>72</v>
      </c>
      <c r="H4717" t="s">
        <v>136</v>
      </c>
      <c r="I4717" t="s">
        <v>22</v>
      </c>
      <c r="J4717" t="s">
        <v>131</v>
      </c>
      <c r="K4717" t="s">
        <v>18076</v>
      </c>
      <c r="L4717" t="s">
        <v>18077</v>
      </c>
      <c r="M4717">
        <v>1.070277777</v>
      </c>
      <c r="N4717">
        <v>0</v>
      </c>
      <c r="O4717">
        <v>59</v>
      </c>
      <c r="P4717">
        <v>12</v>
      </c>
      <c r="Q4717">
        <v>124</v>
      </c>
      <c r="R4717">
        <v>0</v>
      </c>
      <c r="S4717">
        <v>63.146388999999999</v>
      </c>
      <c r="T4717">
        <v>12.843332999999999</v>
      </c>
      <c r="U4717">
        <v>132.71444399999999</v>
      </c>
    </row>
    <row r="4718" spans="1:21" x14ac:dyDescent="0.25">
      <c r="A4718" t="s">
        <v>18078</v>
      </c>
      <c r="B4718">
        <v>1</v>
      </c>
      <c r="C4718" t="s">
        <v>79</v>
      </c>
      <c r="D4718" t="s">
        <v>122</v>
      </c>
      <c r="E4718" t="s">
        <v>18079</v>
      </c>
      <c r="F4718" t="s">
        <v>367</v>
      </c>
      <c r="G4718" t="s">
        <v>72</v>
      </c>
      <c r="H4718" t="s">
        <v>136</v>
      </c>
      <c r="I4718" t="s">
        <v>22</v>
      </c>
      <c r="J4718" t="s">
        <v>131</v>
      </c>
      <c r="K4718" t="s">
        <v>18080</v>
      </c>
      <c r="L4718" t="s">
        <v>18081</v>
      </c>
      <c r="M4718">
        <v>5.0247222220000003</v>
      </c>
      <c r="N4718">
        <v>0</v>
      </c>
      <c r="O4718">
        <v>0</v>
      </c>
      <c r="P4718">
        <v>0</v>
      </c>
      <c r="Q4718">
        <v>29</v>
      </c>
      <c r="R4718">
        <v>0</v>
      </c>
      <c r="S4718">
        <v>0</v>
      </c>
      <c r="T4718">
        <v>0</v>
      </c>
      <c r="U4718">
        <v>145.71694400000001</v>
      </c>
    </row>
    <row r="4719" spans="1:21" x14ac:dyDescent="0.25">
      <c r="A4719" t="s">
        <v>18082</v>
      </c>
      <c r="B4719">
        <v>1</v>
      </c>
      <c r="C4719" t="s">
        <v>79</v>
      </c>
      <c r="D4719" t="s">
        <v>122</v>
      </c>
      <c r="E4719" t="s">
        <v>18083</v>
      </c>
      <c r="F4719" t="s">
        <v>296</v>
      </c>
      <c r="G4719" t="s">
        <v>72</v>
      </c>
      <c r="H4719" t="s">
        <v>136</v>
      </c>
      <c r="I4719" t="s">
        <v>22</v>
      </c>
      <c r="J4719" t="s">
        <v>221</v>
      </c>
      <c r="K4719" t="s">
        <v>18084</v>
      </c>
      <c r="L4719" t="s">
        <v>18085</v>
      </c>
      <c r="M4719">
        <v>3.4824674999999998</v>
      </c>
      <c r="N4719">
        <v>0</v>
      </c>
      <c r="O4719">
        <v>0</v>
      </c>
      <c r="P4719">
        <v>74</v>
      </c>
      <c r="Q4719">
        <v>1634</v>
      </c>
      <c r="R4719">
        <v>0</v>
      </c>
      <c r="S4719">
        <v>0</v>
      </c>
      <c r="T4719">
        <v>257.70259499999997</v>
      </c>
      <c r="U4719">
        <v>5690.3518949999998</v>
      </c>
    </row>
    <row r="4720" spans="1:21" x14ac:dyDescent="0.25">
      <c r="A4720" t="s">
        <v>18086</v>
      </c>
      <c r="B4720">
        <v>1</v>
      </c>
      <c r="C4720" t="s">
        <v>79</v>
      </c>
      <c r="D4720" t="s">
        <v>122</v>
      </c>
      <c r="E4720" t="s">
        <v>18087</v>
      </c>
      <c r="F4720" t="s">
        <v>166</v>
      </c>
      <c r="G4720" t="s">
        <v>72</v>
      </c>
      <c r="H4720" t="s">
        <v>136</v>
      </c>
      <c r="I4720" t="s">
        <v>22</v>
      </c>
      <c r="J4720" t="s">
        <v>131</v>
      </c>
      <c r="K4720" t="s">
        <v>18088</v>
      </c>
      <c r="L4720" t="s">
        <v>18089</v>
      </c>
      <c r="M4720">
        <v>0.58111111100000001</v>
      </c>
      <c r="N4720">
        <v>0</v>
      </c>
      <c r="O4720">
        <v>0</v>
      </c>
      <c r="P4720">
        <v>36</v>
      </c>
      <c r="Q4720">
        <v>455</v>
      </c>
      <c r="R4720">
        <v>0</v>
      </c>
      <c r="S4720">
        <v>0</v>
      </c>
      <c r="T4720">
        <v>20.92</v>
      </c>
      <c r="U4720">
        <v>264.40555599999999</v>
      </c>
    </row>
    <row r="4721" spans="1:21" x14ac:dyDescent="0.25">
      <c r="A4721" t="s">
        <v>18090</v>
      </c>
      <c r="B4721">
        <v>1</v>
      </c>
      <c r="C4721" t="s">
        <v>79</v>
      </c>
      <c r="D4721" t="s">
        <v>122</v>
      </c>
      <c r="E4721" t="s">
        <v>18087</v>
      </c>
      <c r="F4721" t="s">
        <v>166</v>
      </c>
      <c r="G4721" t="s">
        <v>72</v>
      </c>
      <c r="H4721" t="s">
        <v>136</v>
      </c>
      <c r="I4721" t="s">
        <v>22</v>
      </c>
      <c r="J4721" t="s">
        <v>131</v>
      </c>
      <c r="K4721" t="s">
        <v>18091</v>
      </c>
      <c r="L4721" t="s">
        <v>18092</v>
      </c>
      <c r="M4721">
        <v>1.4566666660000001</v>
      </c>
      <c r="N4721">
        <v>0</v>
      </c>
      <c r="O4721">
        <v>0</v>
      </c>
      <c r="P4721">
        <v>36</v>
      </c>
      <c r="Q4721">
        <v>455</v>
      </c>
      <c r="R4721">
        <v>0</v>
      </c>
      <c r="S4721">
        <v>0</v>
      </c>
      <c r="T4721">
        <v>52.44</v>
      </c>
      <c r="U4721">
        <v>662.78333299999997</v>
      </c>
    </row>
    <row r="4722" spans="1:21" x14ac:dyDescent="0.25">
      <c r="A4722" t="s">
        <v>18093</v>
      </c>
      <c r="B4722">
        <v>1</v>
      </c>
      <c r="C4722" t="s">
        <v>79</v>
      </c>
      <c r="D4722" t="s">
        <v>122</v>
      </c>
      <c r="E4722" t="s">
        <v>18075</v>
      </c>
      <c r="F4722" t="s">
        <v>247</v>
      </c>
      <c r="G4722" t="s">
        <v>72</v>
      </c>
      <c r="H4722" t="s">
        <v>136</v>
      </c>
      <c r="I4722" t="s">
        <v>22</v>
      </c>
      <c r="J4722" t="s">
        <v>221</v>
      </c>
      <c r="K4722" t="s">
        <v>18094</v>
      </c>
      <c r="L4722" t="s">
        <v>18095</v>
      </c>
      <c r="M4722">
        <v>3.9958841660000002</v>
      </c>
      <c r="N4722">
        <v>0</v>
      </c>
      <c r="O4722">
        <v>59</v>
      </c>
      <c r="P4722">
        <v>12</v>
      </c>
      <c r="Q4722">
        <v>124</v>
      </c>
      <c r="R4722">
        <v>0</v>
      </c>
      <c r="S4722">
        <v>235.75716600000001</v>
      </c>
      <c r="T4722">
        <v>47.950609999999998</v>
      </c>
      <c r="U4722">
        <v>495.48963700000002</v>
      </c>
    </row>
    <row r="4723" spans="1:21" x14ac:dyDescent="0.25">
      <c r="A4723" t="s">
        <v>18096</v>
      </c>
      <c r="B4723">
        <v>1</v>
      </c>
      <c r="C4723" t="s">
        <v>79</v>
      </c>
      <c r="D4723" t="s">
        <v>113</v>
      </c>
      <c r="E4723" t="s">
        <v>18097</v>
      </c>
      <c r="F4723" t="s">
        <v>166</v>
      </c>
      <c r="G4723" t="s">
        <v>72</v>
      </c>
      <c r="H4723" t="s">
        <v>136</v>
      </c>
      <c r="I4723" t="s">
        <v>22</v>
      </c>
      <c r="J4723" t="s">
        <v>131</v>
      </c>
      <c r="K4723" t="s">
        <v>18098</v>
      </c>
      <c r="L4723" t="s">
        <v>18099</v>
      </c>
      <c r="M4723">
        <v>0.30944444399999999</v>
      </c>
      <c r="N4723">
        <v>4</v>
      </c>
      <c r="O4723">
        <v>5448</v>
      </c>
      <c r="P4723">
        <v>0</v>
      </c>
      <c r="Q4723">
        <v>4</v>
      </c>
      <c r="R4723">
        <v>1.237778</v>
      </c>
      <c r="S4723">
        <v>1685.853331</v>
      </c>
      <c r="T4723">
        <v>0</v>
      </c>
      <c r="U4723">
        <v>1.237778</v>
      </c>
    </row>
    <row r="4724" spans="1:21" x14ac:dyDescent="0.25">
      <c r="A4724" t="s">
        <v>18100</v>
      </c>
      <c r="B4724">
        <v>1</v>
      </c>
      <c r="C4724" t="s">
        <v>79</v>
      </c>
      <c r="D4724" t="s">
        <v>113</v>
      </c>
      <c r="E4724" t="s">
        <v>8245</v>
      </c>
      <c r="F4724" t="s">
        <v>747</v>
      </c>
      <c r="G4724" t="s">
        <v>72</v>
      </c>
      <c r="H4724" t="s">
        <v>136</v>
      </c>
      <c r="I4724" t="s">
        <v>22</v>
      </c>
      <c r="J4724" t="s">
        <v>131</v>
      </c>
      <c r="K4724" t="s">
        <v>18101</v>
      </c>
      <c r="L4724" t="s">
        <v>18102</v>
      </c>
      <c r="M4724">
        <v>1.267222222</v>
      </c>
      <c r="N4724">
        <v>4</v>
      </c>
      <c r="O4724">
        <v>6462</v>
      </c>
      <c r="P4724">
        <v>2</v>
      </c>
      <c r="Q4724">
        <v>48</v>
      </c>
      <c r="R4724">
        <v>5.0688890000000004</v>
      </c>
      <c r="S4724">
        <v>8188.7899989999996</v>
      </c>
      <c r="T4724">
        <v>2.5344440000000001</v>
      </c>
      <c r="U4724">
        <v>60.826667</v>
      </c>
    </row>
    <row r="4725" spans="1:21" x14ac:dyDescent="0.25">
      <c r="A4725" t="s">
        <v>18103</v>
      </c>
      <c r="B4725">
        <v>1</v>
      </c>
      <c r="C4725" t="s">
        <v>78</v>
      </c>
      <c r="D4725" t="s">
        <v>98</v>
      </c>
      <c r="E4725" t="s">
        <v>18104</v>
      </c>
      <c r="F4725" t="s">
        <v>921</v>
      </c>
      <c r="G4725" t="s">
        <v>71</v>
      </c>
      <c r="H4725" t="s">
        <v>136</v>
      </c>
      <c r="I4725" t="s">
        <v>22</v>
      </c>
      <c r="J4725" t="s">
        <v>131</v>
      </c>
      <c r="K4725" t="s">
        <v>18105</v>
      </c>
      <c r="L4725" t="s">
        <v>18106</v>
      </c>
      <c r="M4725">
        <v>0.521666666</v>
      </c>
      <c r="N4725">
        <v>0</v>
      </c>
      <c r="O4725">
        <v>101</v>
      </c>
      <c r="P4725">
        <v>0</v>
      </c>
      <c r="Q4725">
        <v>0</v>
      </c>
      <c r="R4725">
        <v>0</v>
      </c>
      <c r="S4725">
        <v>52.688333</v>
      </c>
      <c r="T4725">
        <v>0</v>
      </c>
      <c r="U4725">
        <v>0</v>
      </c>
    </row>
    <row r="4726" spans="1:21" x14ac:dyDescent="0.25">
      <c r="A4726" t="s">
        <v>18107</v>
      </c>
      <c r="B4726">
        <v>1</v>
      </c>
      <c r="C4726" t="s">
        <v>78</v>
      </c>
      <c r="D4726" t="s">
        <v>96</v>
      </c>
      <c r="E4726" t="s">
        <v>18108</v>
      </c>
      <c r="F4726" t="s">
        <v>231</v>
      </c>
      <c r="G4726" t="s">
        <v>71</v>
      </c>
      <c r="H4726" t="s">
        <v>136</v>
      </c>
      <c r="I4726" t="s">
        <v>22</v>
      </c>
      <c r="J4726" t="s">
        <v>131</v>
      </c>
      <c r="K4726" t="s">
        <v>18109</v>
      </c>
      <c r="L4726" t="s">
        <v>18110</v>
      </c>
      <c r="M4726">
        <v>0.94166666600000004</v>
      </c>
      <c r="N4726">
        <v>0</v>
      </c>
      <c r="O4726">
        <v>1</v>
      </c>
      <c r="P4726">
        <v>0</v>
      </c>
      <c r="Q4726">
        <v>0</v>
      </c>
      <c r="R4726">
        <v>0</v>
      </c>
      <c r="S4726">
        <v>0.94166700000000003</v>
      </c>
      <c r="T4726">
        <v>0</v>
      </c>
      <c r="U4726">
        <v>0</v>
      </c>
    </row>
    <row r="4727" spans="1:21" x14ac:dyDescent="0.25">
      <c r="A4727" t="s">
        <v>18111</v>
      </c>
      <c r="B4727">
        <v>1</v>
      </c>
      <c r="C4727" t="s">
        <v>79</v>
      </c>
      <c r="D4727" t="s">
        <v>118</v>
      </c>
      <c r="E4727" t="s">
        <v>18112</v>
      </c>
      <c r="F4727" t="s">
        <v>231</v>
      </c>
      <c r="G4727" t="s">
        <v>71</v>
      </c>
      <c r="H4727" t="s">
        <v>136</v>
      </c>
      <c r="I4727" t="s">
        <v>22</v>
      </c>
      <c r="J4727" t="s">
        <v>131</v>
      </c>
      <c r="K4727" t="s">
        <v>18113</v>
      </c>
      <c r="L4727" t="s">
        <v>18114</v>
      </c>
      <c r="M4727">
        <v>3.665</v>
      </c>
      <c r="N4727">
        <v>0</v>
      </c>
      <c r="O4727">
        <v>2</v>
      </c>
      <c r="P4727">
        <v>0</v>
      </c>
      <c r="Q4727">
        <v>0</v>
      </c>
      <c r="R4727">
        <v>0</v>
      </c>
      <c r="S4727">
        <v>7.33</v>
      </c>
      <c r="T4727">
        <v>0</v>
      </c>
      <c r="U4727">
        <v>0</v>
      </c>
    </row>
    <row r="4728" spans="1:21" x14ac:dyDescent="0.25">
      <c r="A4728" t="s">
        <v>18115</v>
      </c>
      <c r="B4728">
        <v>1</v>
      </c>
      <c r="C4728" t="s">
        <v>78</v>
      </c>
      <c r="D4728" t="s">
        <v>91</v>
      </c>
      <c r="E4728" t="s">
        <v>18116</v>
      </c>
      <c r="F4728" t="s">
        <v>296</v>
      </c>
      <c r="G4728" t="s">
        <v>72</v>
      </c>
      <c r="H4728" t="s">
        <v>136</v>
      </c>
      <c r="I4728" t="s">
        <v>22</v>
      </c>
      <c r="J4728" t="s">
        <v>221</v>
      </c>
      <c r="K4728" t="s">
        <v>18117</v>
      </c>
      <c r="L4728" t="s">
        <v>18118</v>
      </c>
      <c r="M4728">
        <v>0.411453611</v>
      </c>
      <c r="N4728">
        <v>0</v>
      </c>
      <c r="O4728">
        <v>710</v>
      </c>
      <c r="P4728">
        <v>0</v>
      </c>
      <c r="Q4728">
        <v>0</v>
      </c>
      <c r="R4728">
        <v>0</v>
      </c>
      <c r="S4728">
        <v>292.13206400000001</v>
      </c>
      <c r="T4728">
        <v>0</v>
      </c>
      <c r="U4728">
        <v>0</v>
      </c>
    </row>
    <row r="4729" spans="1:21" x14ac:dyDescent="0.25">
      <c r="A4729" t="s">
        <v>18119</v>
      </c>
      <c r="B4729">
        <v>1</v>
      </c>
      <c r="C4729" t="s">
        <v>78</v>
      </c>
      <c r="D4729" t="s">
        <v>91</v>
      </c>
      <c r="E4729" t="s">
        <v>18120</v>
      </c>
      <c r="F4729" t="s">
        <v>1227</v>
      </c>
      <c r="G4729" t="s">
        <v>72</v>
      </c>
      <c r="H4729" t="s">
        <v>136</v>
      </c>
      <c r="I4729" t="s">
        <v>22</v>
      </c>
      <c r="J4729" t="s">
        <v>131</v>
      </c>
      <c r="K4729" t="s">
        <v>18121</v>
      </c>
      <c r="L4729" t="s">
        <v>18122</v>
      </c>
      <c r="M4729">
        <v>9.3208333329999995</v>
      </c>
      <c r="N4729">
        <v>0</v>
      </c>
      <c r="O4729">
        <v>0</v>
      </c>
      <c r="P4729">
        <v>0</v>
      </c>
      <c r="Q4729">
        <v>46</v>
      </c>
      <c r="R4729">
        <v>0</v>
      </c>
      <c r="S4729">
        <v>0</v>
      </c>
      <c r="T4729">
        <v>0</v>
      </c>
      <c r="U4729">
        <v>428.75833299999999</v>
      </c>
    </row>
    <row r="4730" spans="1:21" x14ac:dyDescent="0.25">
      <c r="A4730" t="s">
        <v>18123</v>
      </c>
      <c r="B4730">
        <v>1</v>
      </c>
      <c r="C4730" t="s">
        <v>79</v>
      </c>
      <c r="D4730" t="s">
        <v>116</v>
      </c>
      <c r="E4730" t="s">
        <v>18124</v>
      </c>
      <c r="F4730" t="s">
        <v>166</v>
      </c>
      <c r="G4730" t="s">
        <v>72</v>
      </c>
      <c r="H4730" t="s">
        <v>136</v>
      </c>
      <c r="I4730" t="s">
        <v>22</v>
      </c>
      <c r="J4730" t="s">
        <v>131</v>
      </c>
      <c r="K4730" t="s">
        <v>18125</v>
      </c>
      <c r="L4730" t="s">
        <v>18126</v>
      </c>
      <c r="M4730">
        <v>0.48639888799999997</v>
      </c>
      <c r="N4730">
        <v>1</v>
      </c>
      <c r="O4730">
        <v>1519</v>
      </c>
      <c r="P4730">
        <v>118</v>
      </c>
      <c r="Q4730">
        <v>1894</v>
      </c>
      <c r="R4730">
        <v>0.48639900000000003</v>
      </c>
      <c r="S4730">
        <v>738.83991100000003</v>
      </c>
      <c r="T4730">
        <v>57.395068999999999</v>
      </c>
      <c r="U4730">
        <v>921.23949400000004</v>
      </c>
    </row>
    <row r="4731" spans="1:21" x14ac:dyDescent="0.25">
      <c r="A4731" t="s">
        <v>18127</v>
      </c>
      <c r="B4731">
        <v>1</v>
      </c>
      <c r="C4731" t="s">
        <v>79</v>
      </c>
      <c r="D4731" t="s">
        <v>118</v>
      </c>
      <c r="E4731" t="s">
        <v>18128</v>
      </c>
      <c r="F4731" t="s">
        <v>226</v>
      </c>
      <c r="G4731" t="s">
        <v>72</v>
      </c>
      <c r="H4731" t="s">
        <v>136</v>
      </c>
      <c r="I4731" t="s">
        <v>22</v>
      </c>
      <c r="J4731" t="s">
        <v>131</v>
      </c>
      <c r="K4731" t="s">
        <v>18129</v>
      </c>
      <c r="L4731" t="s">
        <v>18130</v>
      </c>
      <c r="M4731">
        <v>0.60638888800000001</v>
      </c>
      <c r="N4731">
        <v>0</v>
      </c>
      <c r="O4731">
        <v>238</v>
      </c>
      <c r="P4731">
        <v>0</v>
      </c>
      <c r="Q4731">
        <v>3</v>
      </c>
      <c r="R4731">
        <v>0</v>
      </c>
      <c r="S4731">
        <v>144.32055500000001</v>
      </c>
      <c r="T4731">
        <v>0</v>
      </c>
      <c r="U4731">
        <v>1.819167</v>
      </c>
    </row>
    <row r="4732" spans="1:21" x14ac:dyDescent="0.25">
      <c r="A4732" t="s">
        <v>18131</v>
      </c>
      <c r="B4732">
        <v>1</v>
      </c>
      <c r="C4732" t="s">
        <v>78</v>
      </c>
      <c r="D4732" t="s">
        <v>89</v>
      </c>
      <c r="E4732" t="s">
        <v>18132</v>
      </c>
      <c r="F4732" t="s">
        <v>892</v>
      </c>
      <c r="G4732" t="s">
        <v>71</v>
      </c>
      <c r="H4732" t="s">
        <v>136</v>
      </c>
      <c r="I4732" t="s">
        <v>22</v>
      </c>
      <c r="J4732" t="s">
        <v>131</v>
      </c>
      <c r="K4732" t="s">
        <v>18133</v>
      </c>
      <c r="L4732" t="s">
        <v>18134</v>
      </c>
      <c r="M4732">
        <v>0.246396111</v>
      </c>
      <c r="N4732">
        <v>0</v>
      </c>
      <c r="O4732">
        <v>13</v>
      </c>
      <c r="P4732">
        <v>0</v>
      </c>
      <c r="Q4732">
        <v>2</v>
      </c>
      <c r="R4732">
        <v>0</v>
      </c>
      <c r="S4732">
        <v>3.2031489999999998</v>
      </c>
      <c r="T4732">
        <v>0</v>
      </c>
      <c r="U4732">
        <v>0.49279200000000001</v>
      </c>
    </row>
    <row r="4733" spans="1:21" x14ac:dyDescent="0.25">
      <c r="A4733" t="s">
        <v>18135</v>
      </c>
      <c r="B4733">
        <v>1</v>
      </c>
      <c r="C4733" t="s">
        <v>78</v>
      </c>
      <c r="D4733" t="s">
        <v>93</v>
      </c>
      <c r="E4733" t="s">
        <v>18136</v>
      </c>
      <c r="F4733" t="s">
        <v>226</v>
      </c>
      <c r="G4733" t="s">
        <v>72</v>
      </c>
      <c r="H4733" t="s">
        <v>136</v>
      </c>
      <c r="I4733" t="s">
        <v>22</v>
      </c>
      <c r="J4733" t="s">
        <v>131</v>
      </c>
      <c r="K4733" t="s">
        <v>18137</v>
      </c>
      <c r="L4733" t="s">
        <v>18138</v>
      </c>
      <c r="M4733">
        <v>1.778888888</v>
      </c>
      <c r="N4733">
        <v>0</v>
      </c>
      <c r="O4733">
        <v>33</v>
      </c>
      <c r="P4733">
        <v>0</v>
      </c>
      <c r="Q4733">
        <v>164</v>
      </c>
      <c r="R4733">
        <v>0</v>
      </c>
      <c r="S4733">
        <v>58.703333000000001</v>
      </c>
      <c r="T4733">
        <v>0</v>
      </c>
      <c r="U4733">
        <v>291.73777799999999</v>
      </c>
    </row>
    <row r="4734" spans="1:21" x14ac:dyDescent="0.25">
      <c r="A4734" t="s">
        <v>18139</v>
      </c>
      <c r="B4734">
        <v>1</v>
      </c>
      <c r="C4734" t="s">
        <v>78</v>
      </c>
      <c r="D4734" t="s">
        <v>93</v>
      </c>
      <c r="E4734" t="s">
        <v>18140</v>
      </c>
      <c r="F4734" t="s">
        <v>231</v>
      </c>
      <c r="G4734" t="s">
        <v>71</v>
      </c>
      <c r="H4734" t="s">
        <v>136</v>
      </c>
      <c r="I4734" t="s">
        <v>22</v>
      </c>
      <c r="J4734" t="s">
        <v>131</v>
      </c>
      <c r="K4734" t="s">
        <v>18141</v>
      </c>
      <c r="L4734" t="s">
        <v>18142</v>
      </c>
      <c r="M4734">
        <v>2.6683333330000001</v>
      </c>
      <c r="N4734">
        <v>0</v>
      </c>
      <c r="O4734">
        <v>2</v>
      </c>
      <c r="P4734">
        <v>0</v>
      </c>
      <c r="Q4734">
        <v>0</v>
      </c>
      <c r="R4734">
        <v>0</v>
      </c>
      <c r="S4734">
        <v>5.3366670000000003</v>
      </c>
      <c r="T4734">
        <v>0</v>
      </c>
      <c r="U4734">
        <v>0</v>
      </c>
    </row>
    <row r="4735" spans="1:21" x14ac:dyDescent="0.25">
      <c r="A4735" t="s">
        <v>18143</v>
      </c>
      <c r="B4735">
        <v>1</v>
      </c>
      <c r="C4735" t="s">
        <v>78</v>
      </c>
      <c r="D4735" t="s">
        <v>98</v>
      </c>
      <c r="E4735" t="s">
        <v>18144</v>
      </c>
      <c r="F4735" t="s">
        <v>166</v>
      </c>
      <c r="G4735" t="s">
        <v>72</v>
      </c>
      <c r="H4735" t="s">
        <v>136</v>
      </c>
      <c r="I4735" t="s">
        <v>22</v>
      </c>
      <c r="J4735" t="s">
        <v>131</v>
      </c>
      <c r="K4735" t="s">
        <v>18145</v>
      </c>
      <c r="L4735" t="s">
        <v>18146</v>
      </c>
      <c r="M4735">
        <v>0.630833333</v>
      </c>
      <c r="N4735">
        <v>0</v>
      </c>
      <c r="O4735">
        <v>225</v>
      </c>
      <c r="P4735">
        <v>0</v>
      </c>
      <c r="Q4735">
        <v>11</v>
      </c>
      <c r="R4735">
        <v>0</v>
      </c>
      <c r="S4735">
        <v>141.9375</v>
      </c>
      <c r="T4735">
        <v>0</v>
      </c>
      <c r="U4735">
        <v>6.9391670000000003</v>
      </c>
    </row>
    <row r="4736" spans="1:21" x14ac:dyDescent="0.25">
      <c r="A4736" t="s">
        <v>18147</v>
      </c>
      <c r="B4736">
        <v>1</v>
      </c>
      <c r="C4736" t="s">
        <v>78</v>
      </c>
      <c r="D4736" t="s">
        <v>98</v>
      </c>
      <c r="E4736" t="s">
        <v>18148</v>
      </c>
      <c r="F4736" t="s">
        <v>226</v>
      </c>
      <c r="G4736" t="s">
        <v>72</v>
      </c>
      <c r="H4736" t="s">
        <v>136</v>
      </c>
      <c r="I4736" t="s">
        <v>22</v>
      </c>
      <c r="J4736" t="s">
        <v>131</v>
      </c>
      <c r="K4736" t="s">
        <v>18149</v>
      </c>
      <c r="L4736" t="s">
        <v>18150</v>
      </c>
      <c r="M4736">
        <v>1.3072258329999999</v>
      </c>
      <c r="N4736">
        <v>0</v>
      </c>
      <c r="O4736">
        <v>432</v>
      </c>
      <c r="P4736">
        <v>36</v>
      </c>
      <c r="Q4736">
        <v>40</v>
      </c>
      <c r="R4736">
        <v>0</v>
      </c>
      <c r="S4736">
        <v>564.72155999999995</v>
      </c>
      <c r="T4736">
        <v>47.060130000000001</v>
      </c>
      <c r="U4736">
        <v>52.289033000000003</v>
      </c>
    </row>
    <row r="4737" spans="1:21" x14ac:dyDescent="0.25">
      <c r="A4737" t="s">
        <v>18151</v>
      </c>
      <c r="B4737">
        <v>1</v>
      </c>
      <c r="C4737" t="s">
        <v>78</v>
      </c>
      <c r="D4737" t="s">
        <v>99</v>
      </c>
      <c r="E4737" t="s">
        <v>18152</v>
      </c>
      <c r="F4737" t="s">
        <v>934</v>
      </c>
      <c r="G4737" t="s">
        <v>71</v>
      </c>
      <c r="H4737" t="s">
        <v>136</v>
      </c>
      <c r="I4737" t="s">
        <v>22</v>
      </c>
      <c r="J4737" t="s">
        <v>131</v>
      </c>
      <c r="K4737" t="s">
        <v>18153</v>
      </c>
      <c r="L4737" t="s">
        <v>18154</v>
      </c>
      <c r="M4737">
        <v>1.6530555549999999</v>
      </c>
      <c r="N4737">
        <v>0</v>
      </c>
      <c r="O4737">
        <v>1</v>
      </c>
      <c r="P4737">
        <v>0</v>
      </c>
      <c r="Q4737">
        <v>0</v>
      </c>
      <c r="R4737">
        <v>0</v>
      </c>
      <c r="S4737">
        <v>1.6530560000000001</v>
      </c>
      <c r="T4737">
        <v>0</v>
      </c>
      <c r="U4737">
        <v>0</v>
      </c>
    </row>
    <row r="4738" spans="1:21" x14ac:dyDescent="0.25">
      <c r="A4738" t="s">
        <v>18155</v>
      </c>
      <c r="B4738">
        <v>1</v>
      </c>
      <c r="C4738" t="s">
        <v>78</v>
      </c>
      <c r="D4738" t="s">
        <v>91</v>
      </c>
      <c r="E4738" t="s">
        <v>18156</v>
      </c>
      <c r="F4738" t="s">
        <v>231</v>
      </c>
      <c r="G4738" t="s">
        <v>71</v>
      </c>
      <c r="H4738" t="s">
        <v>136</v>
      </c>
      <c r="I4738" t="s">
        <v>22</v>
      </c>
      <c r="J4738" t="s">
        <v>131</v>
      </c>
      <c r="K4738" t="s">
        <v>18157</v>
      </c>
      <c r="L4738" t="s">
        <v>18158</v>
      </c>
      <c r="M4738">
        <v>2.8746452769999999</v>
      </c>
      <c r="N4738">
        <v>0</v>
      </c>
      <c r="O4738">
        <v>1</v>
      </c>
      <c r="P4738">
        <v>0</v>
      </c>
      <c r="Q4738">
        <v>0</v>
      </c>
      <c r="R4738">
        <v>0</v>
      </c>
      <c r="S4738">
        <v>2.8746450000000001</v>
      </c>
      <c r="T4738">
        <v>0</v>
      </c>
      <c r="U4738">
        <v>0</v>
      </c>
    </row>
    <row r="4739" spans="1:21" x14ac:dyDescent="0.25">
      <c r="A4739" t="s">
        <v>18159</v>
      </c>
      <c r="B4739">
        <v>1</v>
      </c>
      <c r="C4739" t="s">
        <v>79</v>
      </c>
      <c r="D4739" t="s">
        <v>119</v>
      </c>
      <c r="E4739" t="s">
        <v>18160</v>
      </c>
      <c r="F4739" t="s">
        <v>166</v>
      </c>
      <c r="G4739" t="s">
        <v>72</v>
      </c>
      <c r="H4739" t="s">
        <v>136</v>
      </c>
      <c r="I4739" t="s">
        <v>22</v>
      </c>
      <c r="J4739" t="s">
        <v>131</v>
      </c>
      <c r="K4739" t="s">
        <v>18161</v>
      </c>
      <c r="L4739" t="s">
        <v>18162</v>
      </c>
      <c r="M4739">
        <v>0.46135722200000001</v>
      </c>
      <c r="N4739">
        <v>18</v>
      </c>
      <c r="O4739">
        <v>1209</v>
      </c>
      <c r="P4739">
        <v>239</v>
      </c>
      <c r="Q4739">
        <v>213</v>
      </c>
      <c r="R4739">
        <v>8.30443</v>
      </c>
      <c r="S4739">
        <v>557.78088100000002</v>
      </c>
      <c r="T4739">
        <v>110.264376</v>
      </c>
      <c r="U4739">
        <v>98.269087999999996</v>
      </c>
    </row>
    <row r="4740" spans="1:21" x14ac:dyDescent="0.25">
      <c r="A4740" t="s">
        <v>18163</v>
      </c>
      <c r="B4740">
        <v>1</v>
      </c>
      <c r="C4740" t="s">
        <v>79</v>
      </c>
      <c r="D4740" t="s">
        <v>119</v>
      </c>
      <c r="E4740" t="s">
        <v>18164</v>
      </c>
      <c r="F4740" t="s">
        <v>166</v>
      </c>
      <c r="G4740" t="s">
        <v>72</v>
      </c>
      <c r="H4740" t="s">
        <v>136</v>
      </c>
      <c r="I4740" t="s">
        <v>22</v>
      </c>
      <c r="J4740" t="s">
        <v>131</v>
      </c>
      <c r="K4740" t="s">
        <v>18165</v>
      </c>
      <c r="L4740" t="s">
        <v>18166</v>
      </c>
      <c r="M4740">
        <v>0.352471111</v>
      </c>
      <c r="N4740">
        <v>39</v>
      </c>
      <c r="O4740">
        <v>190</v>
      </c>
      <c r="P4740">
        <v>241</v>
      </c>
      <c r="Q4740">
        <v>144</v>
      </c>
      <c r="R4740">
        <v>13.746373</v>
      </c>
      <c r="S4740">
        <v>66.969510999999997</v>
      </c>
      <c r="T4740">
        <v>84.945537999999999</v>
      </c>
      <c r="U4740">
        <v>50.755839999999999</v>
      </c>
    </row>
    <row r="4741" spans="1:21" x14ac:dyDescent="0.25">
      <c r="A4741" t="s">
        <v>18167</v>
      </c>
      <c r="B4741">
        <v>1</v>
      </c>
      <c r="C4741" t="s">
        <v>79</v>
      </c>
      <c r="D4741" t="s">
        <v>119</v>
      </c>
      <c r="E4741" t="s">
        <v>18168</v>
      </c>
      <c r="F4741" t="s">
        <v>166</v>
      </c>
      <c r="G4741" t="s">
        <v>72</v>
      </c>
      <c r="H4741" t="s">
        <v>136</v>
      </c>
      <c r="I4741" t="s">
        <v>22</v>
      </c>
      <c r="J4741" t="s">
        <v>131</v>
      </c>
      <c r="K4741" t="s">
        <v>18169</v>
      </c>
      <c r="L4741" t="s">
        <v>18170</v>
      </c>
      <c r="M4741">
        <v>0.24982499999999999</v>
      </c>
      <c r="N4741">
        <v>7</v>
      </c>
      <c r="O4741">
        <v>1349</v>
      </c>
      <c r="P4741">
        <v>902</v>
      </c>
      <c r="Q4741">
        <v>575</v>
      </c>
      <c r="R4741">
        <v>1.748775</v>
      </c>
      <c r="S4741">
        <v>337.01392499999997</v>
      </c>
      <c r="T4741">
        <v>225.34215</v>
      </c>
      <c r="U4741">
        <v>143.64937499999999</v>
      </c>
    </row>
    <row r="4742" spans="1:21" x14ac:dyDescent="0.25">
      <c r="A4742" t="s">
        <v>18171</v>
      </c>
      <c r="B4742">
        <v>1</v>
      </c>
      <c r="C4742" t="s">
        <v>79</v>
      </c>
      <c r="D4742" t="s">
        <v>119</v>
      </c>
      <c r="E4742" t="s">
        <v>18172</v>
      </c>
      <c r="F4742" t="s">
        <v>166</v>
      </c>
      <c r="G4742" t="s">
        <v>72</v>
      </c>
      <c r="H4742" t="s">
        <v>136</v>
      </c>
      <c r="I4742" t="s">
        <v>22</v>
      </c>
      <c r="J4742" t="s">
        <v>131</v>
      </c>
      <c r="K4742" t="s">
        <v>18173</v>
      </c>
      <c r="L4742" t="s">
        <v>18174</v>
      </c>
      <c r="M4742">
        <v>0.642236111</v>
      </c>
      <c r="N4742">
        <v>53</v>
      </c>
      <c r="O4742">
        <v>2013</v>
      </c>
      <c r="P4742">
        <v>1</v>
      </c>
      <c r="Q4742">
        <v>451</v>
      </c>
      <c r="R4742">
        <v>34.038513999999999</v>
      </c>
      <c r="S4742">
        <v>1292.821291</v>
      </c>
      <c r="T4742">
        <v>0.64223600000000003</v>
      </c>
      <c r="U4742">
        <v>289.64848599999999</v>
      </c>
    </row>
    <row r="4743" spans="1:21" x14ac:dyDescent="0.25">
      <c r="A4743" t="s">
        <v>18175</v>
      </c>
      <c r="B4743">
        <v>1</v>
      </c>
      <c r="C4743" t="s">
        <v>79</v>
      </c>
      <c r="D4743" t="s">
        <v>119</v>
      </c>
      <c r="E4743" t="s">
        <v>18164</v>
      </c>
      <c r="F4743" t="s">
        <v>166</v>
      </c>
      <c r="G4743" t="s">
        <v>72</v>
      </c>
      <c r="H4743" t="s">
        <v>136</v>
      </c>
      <c r="I4743" t="s">
        <v>22</v>
      </c>
      <c r="J4743" t="s">
        <v>131</v>
      </c>
      <c r="K4743" t="s">
        <v>18176</v>
      </c>
      <c r="L4743" t="s">
        <v>18177</v>
      </c>
      <c r="M4743">
        <v>1.0011111109999999</v>
      </c>
      <c r="N4743">
        <v>39</v>
      </c>
      <c r="O4743">
        <v>190</v>
      </c>
      <c r="P4743">
        <v>241</v>
      </c>
      <c r="Q4743">
        <v>144</v>
      </c>
      <c r="R4743">
        <v>39.043332999999997</v>
      </c>
      <c r="S4743">
        <v>190.21111099999999</v>
      </c>
      <c r="T4743">
        <v>241.26777799999999</v>
      </c>
      <c r="U4743">
        <v>144.16</v>
      </c>
    </row>
    <row r="4744" spans="1:21" x14ac:dyDescent="0.25">
      <c r="A4744" t="s">
        <v>18178</v>
      </c>
      <c r="B4744">
        <v>1</v>
      </c>
      <c r="C4744" t="s">
        <v>79</v>
      </c>
      <c r="D4744" t="s">
        <v>119</v>
      </c>
      <c r="E4744" t="s">
        <v>18160</v>
      </c>
      <c r="F4744" t="s">
        <v>166</v>
      </c>
      <c r="G4744" t="s">
        <v>72</v>
      </c>
      <c r="H4744" t="s">
        <v>136</v>
      </c>
      <c r="I4744" t="s">
        <v>22</v>
      </c>
      <c r="J4744" t="s">
        <v>131</v>
      </c>
      <c r="K4744" t="s">
        <v>18179</v>
      </c>
      <c r="L4744" t="s">
        <v>18180</v>
      </c>
      <c r="M4744">
        <v>0.30867388800000001</v>
      </c>
      <c r="N4744">
        <v>18</v>
      </c>
      <c r="O4744">
        <v>1209</v>
      </c>
      <c r="P4744">
        <v>239</v>
      </c>
      <c r="Q4744">
        <v>213</v>
      </c>
      <c r="R4744">
        <v>5.5561299999999996</v>
      </c>
      <c r="S4744">
        <v>373.18673100000001</v>
      </c>
      <c r="T4744">
        <v>73.773059000000003</v>
      </c>
      <c r="U4744">
        <v>65.747538000000006</v>
      </c>
    </row>
    <row r="4745" spans="1:21" x14ac:dyDescent="0.25">
      <c r="A4745" t="s">
        <v>18181</v>
      </c>
      <c r="B4745">
        <v>1</v>
      </c>
      <c r="C4745" t="s">
        <v>79</v>
      </c>
      <c r="D4745" t="s">
        <v>119</v>
      </c>
      <c r="E4745" t="s">
        <v>18182</v>
      </c>
      <c r="F4745" t="s">
        <v>166</v>
      </c>
      <c r="G4745" t="s">
        <v>72</v>
      </c>
      <c r="H4745" t="s">
        <v>136</v>
      </c>
      <c r="I4745" t="s">
        <v>22</v>
      </c>
      <c r="J4745" t="s">
        <v>131</v>
      </c>
      <c r="K4745" t="s">
        <v>18183</v>
      </c>
      <c r="L4745" t="s">
        <v>18184</v>
      </c>
      <c r="M4745">
        <v>6.0638888880000001</v>
      </c>
      <c r="N4745">
        <v>0</v>
      </c>
      <c r="O4745">
        <v>0</v>
      </c>
      <c r="P4745">
        <v>5</v>
      </c>
      <c r="Q4745">
        <v>0</v>
      </c>
      <c r="R4745">
        <v>0</v>
      </c>
      <c r="S4745">
        <v>0</v>
      </c>
      <c r="T4745">
        <v>30.319444000000001</v>
      </c>
      <c r="U4745">
        <v>0</v>
      </c>
    </row>
    <row r="4746" spans="1:21" x14ac:dyDescent="0.25">
      <c r="A4746" t="s">
        <v>18185</v>
      </c>
      <c r="B4746">
        <v>1</v>
      </c>
      <c r="C4746" t="s">
        <v>79</v>
      </c>
      <c r="D4746" t="s">
        <v>119</v>
      </c>
      <c r="E4746" t="s">
        <v>18186</v>
      </c>
      <c r="F4746" t="s">
        <v>226</v>
      </c>
      <c r="G4746" t="s">
        <v>72</v>
      </c>
      <c r="H4746" t="s">
        <v>136</v>
      </c>
      <c r="I4746" t="s">
        <v>22</v>
      </c>
      <c r="J4746" t="s">
        <v>131</v>
      </c>
      <c r="K4746" t="s">
        <v>18187</v>
      </c>
      <c r="L4746" t="s">
        <v>18188</v>
      </c>
      <c r="M4746">
        <v>0.56583333300000005</v>
      </c>
      <c r="N4746">
        <v>0</v>
      </c>
      <c r="O4746">
        <v>12</v>
      </c>
      <c r="P4746">
        <v>181</v>
      </c>
      <c r="Q4746">
        <v>103</v>
      </c>
      <c r="R4746">
        <v>0</v>
      </c>
      <c r="S4746">
        <v>6.79</v>
      </c>
      <c r="T4746">
        <v>102.41583300000001</v>
      </c>
      <c r="U4746">
        <v>58.280833000000001</v>
      </c>
    </row>
    <row r="4747" spans="1:21" x14ac:dyDescent="0.25">
      <c r="A4747" t="s">
        <v>18189</v>
      </c>
      <c r="B4747">
        <v>1</v>
      </c>
      <c r="C4747" t="s">
        <v>79</v>
      </c>
      <c r="D4747" t="s">
        <v>119</v>
      </c>
      <c r="E4747" t="s">
        <v>18164</v>
      </c>
      <c r="F4747" t="s">
        <v>166</v>
      </c>
      <c r="G4747" t="s">
        <v>72</v>
      </c>
      <c r="H4747" t="s">
        <v>136</v>
      </c>
      <c r="I4747" t="s">
        <v>22</v>
      </c>
      <c r="J4747" t="s">
        <v>131</v>
      </c>
      <c r="K4747" t="s">
        <v>18190</v>
      </c>
      <c r="L4747" t="s">
        <v>18191</v>
      </c>
      <c r="M4747">
        <v>0.96219055499999995</v>
      </c>
      <c r="N4747">
        <v>39</v>
      </c>
      <c r="O4747">
        <v>190</v>
      </c>
      <c r="P4747">
        <v>241</v>
      </c>
      <c r="Q4747">
        <v>144</v>
      </c>
      <c r="R4747">
        <v>37.525432000000002</v>
      </c>
      <c r="S4747">
        <v>182.816205</v>
      </c>
      <c r="T4747">
        <v>231.887924</v>
      </c>
      <c r="U4747">
        <v>138.55544</v>
      </c>
    </row>
    <row r="4748" spans="1:21" x14ac:dyDescent="0.25">
      <c r="A4748" t="s">
        <v>18192</v>
      </c>
      <c r="B4748">
        <v>1</v>
      </c>
      <c r="C4748" t="s">
        <v>79</v>
      </c>
      <c r="D4748" t="s">
        <v>119</v>
      </c>
      <c r="E4748" t="s">
        <v>18193</v>
      </c>
      <c r="F4748" t="s">
        <v>231</v>
      </c>
      <c r="G4748" t="s">
        <v>71</v>
      </c>
      <c r="H4748" t="s">
        <v>136</v>
      </c>
      <c r="I4748" t="s">
        <v>22</v>
      </c>
      <c r="J4748" t="s">
        <v>131</v>
      </c>
      <c r="K4748" t="s">
        <v>18194</v>
      </c>
      <c r="L4748" t="s">
        <v>18195</v>
      </c>
      <c r="M4748">
        <v>0.98416666600000002</v>
      </c>
      <c r="N4748">
        <v>0</v>
      </c>
      <c r="O4748">
        <v>1</v>
      </c>
      <c r="P4748">
        <v>0</v>
      </c>
      <c r="Q4748">
        <v>0</v>
      </c>
      <c r="R4748">
        <v>0</v>
      </c>
      <c r="S4748">
        <v>0.98416700000000001</v>
      </c>
      <c r="T4748">
        <v>0</v>
      </c>
      <c r="U4748">
        <v>0</v>
      </c>
    </row>
    <row r="4749" spans="1:21" x14ac:dyDescent="0.25">
      <c r="A4749" t="s">
        <v>18196</v>
      </c>
      <c r="B4749">
        <v>1</v>
      </c>
      <c r="C4749" t="s">
        <v>79</v>
      </c>
      <c r="D4749" t="s">
        <v>119</v>
      </c>
      <c r="E4749" t="s">
        <v>18164</v>
      </c>
      <c r="F4749" t="s">
        <v>166</v>
      </c>
      <c r="G4749" t="s">
        <v>72</v>
      </c>
      <c r="H4749" t="s">
        <v>136</v>
      </c>
      <c r="I4749" t="s">
        <v>22</v>
      </c>
      <c r="J4749" t="s">
        <v>131</v>
      </c>
      <c r="K4749" t="s">
        <v>18197</v>
      </c>
      <c r="L4749" t="s">
        <v>18198</v>
      </c>
      <c r="M4749">
        <v>3.3275000000000001</v>
      </c>
      <c r="N4749">
        <v>39</v>
      </c>
      <c r="O4749">
        <v>190</v>
      </c>
      <c r="P4749">
        <v>241</v>
      </c>
      <c r="Q4749">
        <v>144</v>
      </c>
      <c r="R4749">
        <v>129.77250000000001</v>
      </c>
      <c r="S4749">
        <v>632.22500000000002</v>
      </c>
      <c r="T4749">
        <v>801.92750000000001</v>
      </c>
      <c r="U4749">
        <v>479.16</v>
      </c>
    </row>
    <row r="4750" spans="1:21" x14ac:dyDescent="0.25">
      <c r="A4750" t="s">
        <v>18199</v>
      </c>
      <c r="B4750">
        <v>1</v>
      </c>
      <c r="C4750" t="s">
        <v>79</v>
      </c>
      <c r="D4750" t="s">
        <v>119</v>
      </c>
      <c r="E4750" t="s">
        <v>18200</v>
      </c>
      <c r="F4750" t="s">
        <v>226</v>
      </c>
      <c r="G4750" t="s">
        <v>72</v>
      </c>
      <c r="H4750" t="s">
        <v>136</v>
      </c>
      <c r="I4750" t="s">
        <v>22</v>
      </c>
      <c r="J4750" t="s">
        <v>131</v>
      </c>
      <c r="K4750" t="s">
        <v>18201</v>
      </c>
      <c r="L4750" t="s">
        <v>18202</v>
      </c>
      <c r="M4750">
        <v>1.7691666660000001</v>
      </c>
      <c r="N4750">
        <v>0</v>
      </c>
      <c r="O4750">
        <v>5</v>
      </c>
      <c r="P4750">
        <v>90</v>
      </c>
      <c r="Q4750">
        <v>40</v>
      </c>
      <c r="R4750">
        <v>0</v>
      </c>
      <c r="S4750">
        <v>8.8458330000000007</v>
      </c>
      <c r="T4750">
        <v>159.22499999999999</v>
      </c>
      <c r="U4750">
        <v>70.766666999999998</v>
      </c>
    </row>
    <row r="4751" spans="1:21" x14ac:dyDescent="0.25">
      <c r="A4751" t="s">
        <v>18203</v>
      </c>
      <c r="B4751">
        <v>1</v>
      </c>
      <c r="C4751" t="s">
        <v>79</v>
      </c>
      <c r="D4751" t="s">
        <v>119</v>
      </c>
      <c r="E4751" t="s">
        <v>18204</v>
      </c>
      <c r="F4751" t="s">
        <v>166</v>
      </c>
      <c r="G4751" t="s">
        <v>72</v>
      </c>
      <c r="H4751" t="s">
        <v>136</v>
      </c>
      <c r="I4751" t="s">
        <v>22</v>
      </c>
      <c r="J4751" t="s">
        <v>131</v>
      </c>
      <c r="K4751" t="s">
        <v>18205</v>
      </c>
      <c r="L4751" t="s">
        <v>7664</v>
      </c>
      <c r="M4751">
        <v>0.39027777699999999</v>
      </c>
      <c r="N4751">
        <v>2</v>
      </c>
      <c r="O4751">
        <v>647</v>
      </c>
      <c r="P4751">
        <v>515</v>
      </c>
      <c r="Q4751">
        <v>354</v>
      </c>
      <c r="R4751">
        <v>0.78055600000000003</v>
      </c>
      <c r="S4751">
        <v>252.50972200000001</v>
      </c>
      <c r="T4751">
        <v>200.993055</v>
      </c>
      <c r="U4751">
        <v>138.158333</v>
      </c>
    </row>
    <row r="4752" spans="1:21" x14ac:dyDescent="0.25">
      <c r="A4752" t="s">
        <v>18206</v>
      </c>
      <c r="B4752">
        <v>1</v>
      </c>
      <c r="C4752" t="s">
        <v>79</v>
      </c>
      <c r="D4752" t="s">
        <v>118</v>
      </c>
      <c r="E4752" t="s">
        <v>16205</v>
      </c>
      <c r="F4752" t="s">
        <v>166</v>
      </c>
      <c r="G4752" t="s">
        <v>72</v>
      </c>
      <c r="H4752" t="s">
        <v>136</v>
      </c>
      <c r="I4752" t="s">
        <v>22</v>
      </c>
      <c r="J4752" t="s">
        <v>131</v>
      </c>
      <c r="K4752" t="s">
        <v>18207</v>
      </c>
      <c r="L4752" t="s">
        <v>18208</v>
      </c>
      <c r="M4752">
        <v>0.45763972200000003</v>
      </c>
      <c r="N4752">
        <v>0</v>
      </c>
      <c r="O4752">
        <v>0</v>
      </c>
      <c r="P4752">
        <v>23</v>
      </c>
      <c r="Q4752">
        <v>898</v>
      </c>
      <c r="R4752">
        <v>0</v>
      </c>
      <c r="S4752">
        <v>0</v>
      </c>
      <c r="T4752">
        <v>10.525714000000001</v>
      </c>
      <c r="U4752">
        <v>410.96046999999999</v>
      </c>
    </row>
    <row r="4753" spans="1:21" x14ac:dyDescent="0.25">
      <c r="A4753" t="s">
        <v>18209</v>
      </c>
      <c r="B4753">
        <v>1</v>
      </c>
      <c r="C4753" t="s">
        <v>79</v>
      </c>
      <c r="D4753" t="s">
        <v>119</v>
      </c>
      <c r="E4753" t="s">
        <v>18172</v>
      </c>
      <c r="F4753" t="s">
        <v>166</v>
      </c>
      <c r="G4753" t="s">
        <v>72</v>
      </c>
      <c r="H4753" t="s">
        <v>136</v>
      </c>
      <c r="I4753" t="s">
        <v>22</v>
      </c>
      <c r="J4753" t="s">
        <v>131</v>
      </c>
      <c r="K4753" t="s">
        <v>18210</v>
      </c>
      <c r="L4753" t="s">
        <v>18211</v>
      </c>
      <c r="M4753">
        <v>7.1944443999999996E-2</v>
      </c>
      <c r="N4753">
        <v>51</v>
      </c>
      <c r="O4753">
        <v>2021</v>
      </c>
      <c r="P4753">
        <v>1</v>
      </c>
      <c r="Q4753">
        <v>467</v>
      </c>
      <c r="R4753">
        <v>3.6691669999999998</v>
      </c>
      <c r="S4753">
        <v>145.399721</v>
      </c>
      <c r="T4753">
        <v>7.1943999999999994E-2</v>
      </c>
      <c r="U4753">
        <v>33.598055000000002</v>
      </c>
    </row>
    <row r="4754" spans="1:21" x14ac:dyDescent="0.25">
      <c r="A4754" t="s">
        <v>18212</v>
      </c>
      <c r="B4754">
        <v>1</v>
      </c>
      <c r="C4754" t="s">
        <v>79</v>
      </c>
      <c r="D4754" t="s">
        <v>119</v>
      </c>
      <c r="E4754" t="s">
        <v>18213</v>
      </c>
      <c r="F4754" t="s">
        <v>296</v>
      </c>
      <c r="G4754" t="s">
        <v>72</v>
      </c>
      <c r="H4754" t="s">
        <v>136</v>
      </c>
      <c r="I4754" t="s">
        <v>22</v>
      </c>
      <c r="J4754" t="s">
        <v>221</v>
      </c>
      <c r="K4754" t="s">
        <v>18214</v>
      </c>
      <c r="L4754" t="s">
        <v>18215</v>
      </c>
      <c r="M4754">
        <v>1.6972222219999999</v>
      </c>
      <c r="N4754">
        <v>4</v>
      </c>
      <c r="O4754">
        <v>4</v>
      </c>
      <c r="P4754">
        <v>0</v>
      </c>
      <c r="Q4754">
        <v>0</v>
      </c>
      <c r="R4754">
        <v>6.7888890000000002</v>
      </c>
      <c r="S4754">
        <v>6.7888890000000002</v>
      </c>
      <c r="T4754">
        <v>0</v>
      </c>
      <c r="U4754">
        <v>0</v>
      </c>
    </row>
    <row r="4755" spans="1:21" x14ac:dyDescent="0.25">
      <c r="A4755" t="s">
        <v>18216</v>
      </c>
      <c r="B4755">
        <v>1</v>
      </c>
      <c r="C4755" t="s">
        <v>78</v>
      </c>
      <c r="D4755" t="s">
        <v>96</v>
      </c>
      <c r="E4755" t="s">
        <v>18217</v>
      </c>
      <c r="F4755" t="s">
        <v>296</v>
      </c>
      <c r="G4755" t="s">
        <v>71</v>
      </c>
      <c r="H4755" t="s">
        <v>136</v>
      </c>
      <c r="I4755" t="s">
        <v>22</v>
      </c>
      <c r="J4755" t="s">
        <v>221</v>
      </c>
      <c r="K4755" t="s">
        <v>18218</v>
      </c>
      <c r="L4755" t="s">
        <v>14980</v>
      </c>
      <c r="M4755">
        <v>2.2872925</v>
      </c>
      <c r="N4755">
        <v>0</v>
      </c>
      <c r="O4755">
        <v>53</v>
      </c>
      <c r="P4755">
        <v>0</v>
      </c>
      <c r="Q4755">
        <v>0</v>
      </c>
      <c r="R4755">
        <v>0</v>
      </c>
      <c r="S4755">
        <v>121.22650299999999</v>
      </c>
      <c r="T4755">
        <v>0</v>
      </c>
      <c r="U4755">
        <v>0</v>
      </c>
    </row>
    <row r="4756" spans="1:21" x14ac:dyDescent="0.25">
      <c r="A4756" t="s">
        <v>18219</v>
      </c>
      <c r="B4756">
        <v>1</v>
      </c>
      <c r="C4756" t="s">
        <v>78</v>
      </c>
      <c r="D4756" t="s">
        <v>96</v>
      </c>
      <c r="E4756" t="s">
        <v>18220</v>
      </c>
      <c r="F4756" t="s">
        <v>296</v>
      </c>
      <c r="G4756" t="s">
        <v>72</v>
      </c>
      <c r="H4756" t="s">
        <v>136</v>
      </c>
      <c r="I4756" t="s">
        <v>22</v>
      </c>
      <c r="J4756" t="s">
        <v>221</v>
      </c>
      <c r="K4756" t="s">
        <v>18221</v>
      </c>
      <c r="L4756" t="s">
        <v>18222</v>
      </c>
      <c r="M4756">
        <v>4.7352777770000003</v>
      </c>
      <c r="N4756">
        <v>0</v>
      </c>
      <c r="O4756">
        <v>301</v>
      </c>
      <c r="P4756">
        <v>0</v>
      </c>
      <c r="Q4756">
        <v>0</v>
      </c>
      <c r="R4756">
        <v>0</v>
      </c>
      <c r="S4756">
        <v>1425.3186109999999</v>
      </c>
      <c r="T4756">
        <v>0</v>
      </c>
      <c r="U4756">
        <v>0</v>
      </c>
    </row>
    <row r="4757" spans="1:21" x14ac:dyDescent="0.25">
      <c r="A4757" t="s">
        <v>18223</v>
      </c>
      <c r="B4757">
        <v>1</v>
      </c>
      <c r="C4757" t="s">
        <v>79</v>
      </c>
      <c r="D4757" t="s">
        <v>118</v>
      </c>
      <c r="E4757" t="s">
        <v>16191</v>
      </c>
      <c r="F4757" t="s">
        <v>166</v>
      </c>
      <c r="G4757" t="s">
        <v>72</v>
      </c>
      <c r="H4757" t="s">
        <v>136</v>
      </c>
      <c r="I4757" t="s">
        <v>22</v>
      </c>
      <c r="J4757" t="s">
        <v>131</v>
      </c>
      <c r="K4757" t="s">
        <v>18224</v>
      </c>
      <c r="L4757" t="s">
        <v>18225</v>
      </c>
      <c r="M4757">
        <v>0.290083333</v>
      </c>
      <c r="N4757">
        <v>0</v>
      </c>
      <c r="O4757">
        <v>263</v>
      </c>
      <c r="P4757">
        <v>50</v>
      </c>
      <c r="Q4757">
        <v>132</v>
      </c>
      <c r="R4757">
        <v>0</v>
      </c>
      <c r="S4757">
        <v>76.291916999999998</v>
      </c>
      <c r="T4757">
        <v>14.504167000000001</v>
      </c>
      <c r="U4757">
        <v>38.290999999999997</v>
      </c>
    </row>
    <row r="4758" spans="1:21" x14ac:dyDescent="0.25">
      <c r="A4758" t="s">
        <v>18226</v>
      </c>
      <c r="B4758">
        <v>1</v>
      </c>
      <c r="C4758" t="s">
        <v>78</v>
      </c>
      <c r="D4758" t="s">
        <v>96</v>
      </c>
      <c r="E4758" t="s">
        <v>18227</v>
      </c>
      <c r="F4758" t="s">
        <v>226</v>
      </c>
      <c r="G4758" t="s">
        <v>72</v>
      </c>
      <c r="H4758" t="s">
        <v>136</v>
      </c>
      <c r="I4758" t="s">
        <v>22</v>
      </c>
      <c r="J4758" t="s">
        <v>131</v>
      </c>
      <c r="K4758" t="s">
        <v>18228</v>
      </c>
      <c r="L4758" t="s">
        <v>18229</v>
      </c>
      <c r="M4758">
        <v>0.92388888800000002</v>
      </c>
      <c r="N4758">
        <v>0</v>
      </c>
      <c r="O4758">
        <v>23</v>
      </c>
      <c r="P4758">
        <v>0</v>
      </c>
      <c r="Q4758">
        <v>1</v>
      </c>
      <c r="R4758">
        <v>0</v>
      </c>
      <c r="S4758">
        <v>21.249444</v>
      </c>
      <c r="T4758">
        <v>0</v>
      </c>
      <c r="U4758">
        <v>0.92388899999999996</v>
      </c>
    </row>
    <row r="4759" spans="1:21" x14ac:dyDescent="0.25">
      <c r="A4759" t="s">
        <v>18230</v>
      </c>
      <c r="B4759">
        <v>1</v>
      </c>
      <c r="C4759" t="s">
        <v>79</v>
      </c>
      <c r="D4759" t="s">
        <v>117</v>
      </c>
      <c r="E4759" t="s">
        <v>18231</v>
      </c>
      <c r="F4759" t="s">
        <v>226</v>
      </c>
      <c r="G4759" t="s">
        <v>72</v>
      </c>
      <c r="H4759" t="s">
        <v>136</v>
      </c>
      <c r="I4759" t="s">
        <v>22</v>
      </c>
      <c r="J4759" t="s">
        <v>131</v>
      </c>
      <c r="K4759" t="s">
        <v>18232</v>
      </c>
      <c r="L4759" t="s">
        <v>18233</v>
      </c>
      <c r="M4759">
        <v>1.1950000000000001</v>
      </c>
      <c r="N4759">
        <v>0</v>
      </c>
      <c r="O4759">
        <v>55</v>
      </c>
      <c r="P4759">
        <v>0</v>
      </c>
      <c r="Q4759">
        <v>27</v>
      </c>
      <c r="R4759">
        <v>0</v>
      </c>
      <c r="S4759">
        <v>65.724999999999994</v>
      </c>
      <c r="T4759">
        <v>0</v>
      </c>
      <c r="U4759">
        <v>32.265000000000001</v>
      </c>
    </row>
    <row r="4760" spans="1:21" x14ac:dyDescent="0.25">
      <c r="A4760" t="s">
        <v>18234</v>
      </c>
      <c r="B4760">
        <v>1</v>
      </c>
      <c r="C4760" t="s">
        <v>79</v>
      </c>
      <c r="D4760" t="s">
        <v>114</v>
      </c>
      <c r="E4760" t="s">
        <v>18235</v>
      </c>
      <c r="F4760" t="s">
        <v>313</v>
      </c>
      <c r="G4760" t="s">
        <v>71</v>
      </c>
      <c r="H4760" t="s">
        <v>136</v>
      </c>
      <c r="I4760" t="s">
        <v>22</v>
      </c>
      <c r="J4760" t="s">
        <v>131</v>
      </c>
      <c r="K4760" t="s">
        <v>18236</v>
      </c>
      <c r="L4760" t="s">
        <v>18237</v>
      </c>
      <c r="M4760">
        <v>1.8047222220000001</v>
      </c>
      <c r="N4760">
        <v>0</v>
      </c>
      <c r="O4760">
        <v>0</v>
      </c>
      <c r="P4760">
        <v>0</v>
      </c>
      <c r="Q4760">
        <v>14</v>
      </c>
      <c r="R4760">
        <v>0</v>
      </c>
      <c r="S4760">
        <v>0</v>
      </c>
      <c r="T4760">
        <v>0</v>
      </c>
      <c r="U4760">
        <v>25.266110999999999</v>
      </c>
    </row>
    <row r="4761" spans="1:21" x14ac:dyDescent="0.25">
      <c r="A4761" t="s">
        <v>18238</v>
      </c>
      <c r="B4761">
        <v>1</v>
      </c>
      <c r="C4761" t="s">
        <v>79</v>
      </c>
      <c r="D4761" t="s">
        <v>118</v>
      </c>
      <c r="E4761" t="s">
        <v>16191</v>
      </c>
      <c r="F4761" t="s">
        <v>166</v>
      </c>
      <c r="G4761" t="s">
        <v>72</v>
      </c>
      <c r="H4761" t="s">
        <v>136</v>
      </c>
      <c r="I4761" t="s">
        <v>22</v>
      </c>
      <c r="J4761" t="s">
        <v>131</v>
      </c>
      <c r="K4761" t="s">
        <v>18239</v>
      </c>
      <c r="L4761" t="s">
        <v>18240</v>
      </c>
      <c r="M4761">
        <v>0.49286944399999999</v>
      </c>
      <c r="N4761">
        <v>0</v>
      </c>
      <c r="O4761">
        <v>263</v>
      </c>
      <c r="P4761">
        <v>50</v>
      </c>
      <c r="Q4761">
        <v>132</v>
      </c>
      <c r="R4761">
        <v>0</v>
      </c>
      <c r="S4761">
        <v>129.624664</v>
      </c>
      <c r="T4761">
        <v>24.643471999999999</v>
      </c>
      <c r="U4761">
        <v>65.058767000000003</v>
      </c>
    </row>
    <row r="4762" spans="1:21" x14ac:dyDescent="0.25">
      <c r="A4762" t="s">
        <v>18241</v>
      </c>
      <c r="B4762">
        <v>1</v>
      </c>
      <c r="C4762" t="s">
        <v>78</v>
      </c>
      <c r="D4762" t="s">
        <v>105</v>
      </c>
      <c r="E4762" t="s">
        <v>18242</v>
      </c>
      <c r="F4762" t="s">
        <v>847</v>
      </c>
      <c r="G4762" t="s">
        <v>71</v>
      </c>
      <c r="H4762" t="s">
        <v>136</v>
      </c>
      <c r="I4762" t="s">
        <v>22</v>
      </c>
      <c r="J4762" t="s">
        <v>131</v>
      </c>
      <c r="K4762" t="s">
        <v>18243</v>
      </c>
      <c r="L4762" t="s">
        <v>18244</v>
      </c>
      <c r="M4762">
        <v>27.434999999999999</v>
      </c>
      <c r="N4762">
        <v>0</v>
      </c>
      <c r="O4762">
        <v>1</v>
      </c>
      <c r="P4762">
        <v>0</v>
      </c>
      <c r="Q4762">
        <v>0</v>
      </c>
      <c r="R4762">
        <v>0</v>
      </c>
      <c r="S4762">
        <v>27.434999999999999</v>
      </c>
      <c r="T4762">
        <v>0</v>
      </c>
      <c r="U4762">
        <v>0</v>
      </c>
    </row>
    <row r="4763" spans="1:21" x14ac:dyDescent="0.25">
      <c r="A4763" t="s">
        <v>18245</v>
      </c>
      <c r="B4763">
        <v>1</v>
      </c>
      <c r="C4763" t="s">
        <v>78</v>
      </c>
      <c r="D4763" t="s">
        <v>91</v>
      </c>
      <c r="E4763" t="s">
        <v>16105</v>
      </c>
      <c r="F4763" t="s">
        <v>296</v>
      </c>
      <c r="G4763" t="s">
        <v>72</v>
      </c>
      <c r="H4763" t="s">
        <v>136</v>
      </c>
      <c r="I4763" t="s">
        <v>22</v>
      </c>
      <c r="J4763" t="s">
        <v>221</v>
      </c>
      <c r="K4763" t="s">
        <v>3839</v>
      </c>
      <c r="L4763" t="s">
        <v>18246</v>
      </c>
      <c r="M4763">
        <v>4.7699583329999999</v>
      </c>
      <c r="N4763">
        <v>2</v>
      </c>
      <c r="O4763">
        <v>596</v>
      </c>
      <c r="P4763">
        <v>26</v>
      </c>
      <c r="Q4763">
        <v>1018</v>
      </c>
      <c r="R4763">
        <v>9.5399170000000009</v>
      </c>
      <c r="S4763">
        <v>2842.8951659999998</v>
      </c>
      <c r="T4763">
        <v>124.018917</v>
      </c>
      <c r="U4763">
        <v>4855.817583</v>
      </c>
    </row>
    <row r="4764" spans="1:21" x14ac:dyDescent="0.25">
      <c r="A4764" t="s">
        <v>18247</v>
      </c>
      <c r="B4764">
        <v>1</v>
      </c>
      <c r="C4764" t="s">
        <v>78</v>
      </c>
      <c r="D4764" t="s">
        <v>91</v>
      </c>
      <c r="E4764" t="s">
        <v>18248</v>
      </c>
      <c r="F4764" t="s">
        <v>416</v>
      </c>
      <c r="G4764" t="s">
        <v>71</v>
      </c>
      <c r="H4764" t="s">
        <v>136</v>
      </c>
      <c r="I4764" t="s">
        <v>22</v>
      </c>
      <c r="J4764" t="s">
        <v>131</v>
      </c>
      <c r="K4764" t="s">
        <v>18249</v>
      </c>
      <c r="L4764" t="s">
        <v>18250</v>
      </c>
      <c r="M4764">
        <v>1.916388888</v>
      </c>
      <c r="N4764">
        <v>0</v>
      </c>
      <c r="O4764">
        <v>0</v>
      </c>
      <c r="P4764">
        <v>0</v>
      </c>
      <c r="Q4764">
        <v>4</v>
      </c>
      <c r="R4764">
        <v>0</v>
      </c>
      <c r="S4764">
        <v>0</v>
      </c>
      <c r="T4764">
        <v>0</v>
      </c>
      <c r="U4764">
        <v>7.6655559999999996</v>
      </c>
    </row>
    <row r="4765" spans="1:21" x14ac:dyDescent="0.25">
      <c r="A4765" t="s">
        <v>18251</v>
      </c>
      <c r="B4765">
        <v>1</v>
      </c>
      <c r="C4765" t="s">
        <v>79</v>
      </c>
      <c r="D4765" t="s">
        <v>117</v>
      </c>
      <c r="E4765" t="s">
        <v>420</v>
      </c>
      <c r="F4765" t="s">
        <v>166</v>
      </c>
      <c r="G4765" t="s">
        <v>72</v>
      </c>
      <c r="H4765" t="s">
        <v>136</v>
      </c>
      <c r="I4765" t="s">
        <v>22</v>
      </c>
      <c r="J4765" t="s">
        <v>131</v>
      </c>
      <c r="K4765" t="s">
        <v>18252</v>
      </c>
      <c r="L4765" t="s">
        <v>18253</v>
      </c>
      <c r="M4765">
        <v>0.47522500000000001</v>
      </c>
      <c r="N4765">
        <v>1</v>
      </c>
      <c r="O4765">
        <v>892</v>
      </c>
      <c r="P4765">
        <v>0</v>
      </c>
      <c r="Q4765">
        <v>27</v>
      </c>
      <c r="R4765">
        <v>0.47522500000000001</v>
      </c>
      <c r="S4765">
        <v>423.90069999999997</v>
      </c>
      <c r="T4765">
        <v>0</v>
      </c>
      <c r="U4765">
        <v>12.831075</v>
      </c>
    </row>
    <row r="4766" spans="1:21" x14ac:dyDescent="0.25">
      <c r="A4766" t="s">
        <v>18254</v>
      </c>
      <c r="B4766">
        <v>1</v>
      </c>
      <c r="C4766" t="s">
        <v>79</v>
      </c>
      <c r="D4766" t="s">
        <v>118</v>
      </c>
      <c r="E4766" t="s">
        <v>16191</v>
      </c>
      <c r="F4766" t="s">
        <v>166</v>
      </c>
      <c r="G4766" t="s">
        <v>72</v>
      </c>
      <c r="H4766" t="s">
        <v>136</v>
      </c>
      <c r="I4766" t="s">
        <v>22</v>
      </c>
      <c r="J4766" t="s">
        <v>131</v>
      </c>
      <c r="K4766" t="s">
        <v>18255</v>
      </c>
      <c r="L4766" t="s">
        <v>18256</v>
      </c>
      <c r="M4766">
        <v>2.4727777770000001</v>
      </c>
      <c r="N4766">
        <v>0</v>
      </c>
      <c r="O4766">
        <v>263</v>
      </c>
      <c r="P4766">
        <v>50</v>
      </c>
      <c r="Q4766">
        <v>132</v>
      </c>
      <c r="R4766">
        <v>0</v>
      </c>
      <c r="S4766">
        <v>650.34055499999999</v>
      </c>
      <c r="T4766">
        <v>123.63888900000001</v>
      </c>
      <c r="U4766">
        <v>326.40666700000003</v>
      </c>
    </row>
    <row r="4767" spans="1:21" x14ac:dyDescent="0.25">
      <c r="A4767" t="s">
        <v>18257</v>
      </c>
      <c r="B4767">
        <v>1</v>
      </c>
      <c r="C4767" t="s">
        <v>78</v>
      </c>
      <c r="D4767" t="s">
        <v>99</v>
      </c>
      <c r="E4767" t="s">
        <v>2926</v>
      </c>
      <c r="F4767" t="s">
        <v>166</v>
      </c>
      <c r="G4767" t="s">
        <v>72</v>
      </c>
      <c r="H4767" t="s">
        <v>136</v>
      </c>
      <c r="I4767" t="s">
        <v>22</v>
      </c>
      <c r="J4767" t="s">
        <v>131</v>
      </c>
      <c r="K4767" t="s">
        <v>18258</v>
      </c>
      <c r="L4767" t="s">
        <v>18259</v>
      </c>
      <c r="M4767">
        <v>0.92722222200000004</v>
      </c>
      <c r="N4767">
        <v>5</v>
      </c>
      <c r="O4767">
        <v>2181</v>
      </c>
      <c r="P4767">
        <v>71</v>
      </c>
      <c r="Q4767">
        <v>637</v>
      </c>
      <c r="R4767">
        <v>4.6361109999999996</v>
      </c>
      <c r="S4767">
        <v>2022.2716660000001</v>
      </c>
      <c r="T4767">
        <v>65.832778000000005</v>
      </c>
      <c r="U4767">
        <v>590.64055499999995</v>
      </c>
    </row>
    <row r="4768" spans="1:21" x14ac:dyDescent="0.25">
      <c r="A4768" t="s">
        <v>18260</v>
      </c>
      <c r="B4768">
        <v>1</v>
      </c>
      <c r="C4768" t="s">
        <v>79</v>
      </c>
      <c r="D4768" t="s">
        <v>118</v>
      </c>
      <c r="E4768" t="s">
        <v>18261</v>
      </c>
      <c r="F4768" t="s">
        <v>362</v>
      </c>
      <c r="G4768" t="s">
        <v>71</v>
      </c>
      <c r="H4768" t="s">
        <v>136</v>
      </c>
      <c r="I4768" t="s">
        <v>22</v>
      </c>
      <c r="J4768" t="s">
        <v>131</v>
      </c>
      <c r="K4768" t="s">
        <v>18262</v>
      </c>
      <c r="L4768" t="s">
        <v>18263</v>
      </c>
      <c r="M4768">
        <v>1.5563888880000001</v>
      </c>
      <c r="N4768">
        <v>0</v>
      </c>
      <c r="O4768">
        <v>34</v>
      </c>
      <c r="P4768">
        <v>0</v>
      </c>
      <c r="Q4768">
        <v>0</v>
      </c>
      <c r="R4768">
        <v>0</v>
      </c>
      <c r="S4768">
        <v>52.917222000000002</v>
      </c>
      <c r="T4768">
        <v>0</v>
      </c>
      <c r="U4768">
        <v>0</v>
      </c>
    </row>
    <row r="4769" spans="1:21" x14ac:dyDescent="0.25">
      <c r="A4769" t="s">
        <v>18264</v>
      </c>
      <c r="B4769">
        <v>1</v>
      </c>
      <c r="C4769" t="s">
        <v>78</v>
      </c>
      <c r="D4769" t="s">
        <v>100</v>
      </c>
      <c r="E4769" t="s">
        <v>18265</v>
      </c>
      <c r="F4769" t="s">
        <v>226</v>
      </c>
      <c r="G4769" t="s">
        <v>72</v>
      </c>
      <c r="H4769" t="s">
        <v>136</v>
      </c>
      <c r="I4769" t="s">
        <v>22</v>
      </c>
      <c r="J4769" t="s">
        <v>131</v>
      </c>
      <c r="K4769" t="s">
        <v>18266</v>
      </c>
      <c r="L4769" t="s">
        <v>18267</v>
      </c>
      <c r="M4769">
        <v>1.041388888</v>
      </c>
      <c r="N4769">
        <v>0</v>
      </c>
      <c r="O4769">
        <v>0</v>
      </c>
      <c r="P4769">
        <v>0</v>
      </c>
      <c r="Q4769">
        <v>10</v>
      </c>
      <c r="R4769">
        <v>0</v>
      </c>
      <c r="S4769">
        <v>0</v>
      </c>
      <c r="T4769">
        <v>0</v>
      </c>
      <c r="U4769">
        <v>10.413888999999999</v>
      </c>
    </row>
    <row r="4770" spans="1:21" x14ac:dyDescent="0.25">
      <c r="A4770" t="s">
        <v>18268</v>
      </c>
      <c r="B4770">
        <v>1</v>
      </c>
      <c r="C4770" t="s">
        <v>78</v>
      </c>
      <c r="D4770" t="s">
        <v>91</v>
      </c>
      <c r="E4770" t="s">
        <v>18269</v>
      </c>
      <c r="F4770" t="s">
        <v>231</v>
      </c>
      <c r="G4770" t="s">
        <v>71</v>
      </c>
      <c r="H4770" t="s">
        <v>136</v>
      </c>
      <c r="I4770" t="s">
        <v>22</v>
      </c>
      <c r="J4770" t="s">
        <v>131</v>
      </c>
      <c r="K4770" t="s">
        <v>18270</v>
      </c>
      <c r="L4770" t="s">
        <v>18271</v>
      </c>
      <c r="M4770">
        <v>27.920555555</v>
      </c>
      <c r="N4770">
        <v>0</v>
      </c>
      <c r="O4770">
        <v>0</v>
      </c>
      <c r="P4770">
        <v>0</v>
      </c>
      <c r="Q4770">
        <v>1</v>
      </c>
      <c r="R4770">
        <v>0</v>
      </c>
      <c r="S4770">
        <v>0</v>
      </c>
      <c r="T4770">
        <v>0</v>
      </c>
      <c r="U4770">
        <v>27.920556000000001</v>
      </c>
    </row>
    <row r="4771" spans="1:21" x14ac:dyDescent="0.25">
      <c r="A4771" t="s">
        <v>18272</v>
      </c>
      <c r="B4771">
        <v>1</v>
      </c>
      <c r="C4771" t="s">
        <v>79</v>
      </c>
      <c r="D4771" t="s">
        <v>118</v>
      </c>
      <c r="E4771" t="s">
        <v>16212</v>
      </c>
      <c r="F4771" t="s">
        <v>296</v>
      </c>
      <c r="G4771" t="s">
        <v>72</v>
      </c>
      <c r="H4771" t="s">
        <v>136</v>
      </c>
      <c r="I4771" t="s">
        <v>22</v>
      </c>
      <c r="J4771" t="s">
        <v>221</v>
      </c>
      <c r="K4771" t="s">
        <v>18273</v>
      </c>
      <c r="L4771" t="s">
        <v>18274</v>
      </c>
      <c r="M4771">
        <v>1.8544444440000001</v>
      </c>
      <c r="N4771">
        <v>0</v>
      </c>
      <c r="O4771">
        <v>381</v>
      </c>
      <c r="P4771">
        <v>0</v>
      </c>
      <c r="Q4771">
        <v>84</v>
      </c>
      <c r="R4771">
        <v>0</v>
      </c>
      <c r="S4771">
        <v>706.54333299999996</v>
      </c>
      <c r="T4771">
        <v>0</v>
      </c>
      <c r="U4771">
        <v>155.77333300000001</v>
      </c>
    </row>
    <row r="4772" spans="1:21" x14ac:dyDescent="0.25">
      <c r="A4772" t="s">
        <v>18275</v>
      </c>
      <c r="B4772">
        <v>1</v>
      </c>
      <c r="C4772" t="s">
        <v>79</v>
      </c>
      <c r="D4772" t="s">
        <v>119</v>
      </c>
      <c r="E4772" t="s">
        <v>18276</v>
      </c>
      <c r="F4772" t="s">
        <v>231</v>
      </c>
      <c r="G4772" t="s">
        <v>71</v>
      </c>
      <c r="H4772" t="s">
        <v>136</v>
      </c>
      <c r="I4772" t="s">
        <v>22</v>
      </c>
      <c r="J4772" t="s">
        <v>131</v>
      </c>
      <c r="K4772" t="s">
        <v>18277</v>
      </c>
      <c r="L4772" t="s">
        <v>18278</v>
      </c>
      <c r="M4772">
        <v>0.80500000000000005</v>
      </c>
      <c r="N4772">
        <v>0</v>
      </c>
      <c r="O4772">
        <v>1</v>
      </c>
      <c r="P4772">
        <v>0</v>
      </c>
      <c r="Q4772">
        <v>0</v>
      </c>
      <c r="R4772">
        <v>0</v>
      </c>
      <c r="S4772">
        <v>0.80500000000000005</v>
      </c>
      <c r="T4772">
        <v>0</v>
      </c>
      <c r="U4772">
        <v>0</v>
      </c>
    </row>
    <row r="4773" spans="1:21" x14ac:dyDescent="0.25">
      <c r="A4773" t="s">
        <v>18279</v>
      </c>
      <c r="B4773">
        <v>1</v>
      </c>
      <c r="C4773" t="s">
        <v>79</v>
      </c>
      <c r="D4773" t="s">
        <v>111</v>
      </c>
      <c r="E4773" t="s">
        <v>18280</v>
      </c>
      <c r="F4773" t="s">
        <v>226</v>
      </c>
      <c r="G4773" t="s">
        <v>72</v>
      </c>
      <c r="H4773" t="s">
        <v>136</v>
      </c>
      <c r="I4773" t="s">
        <v>22</v>
      </c>
      <c r="J4773" t="s">
        <v>131</v>
      </c>
      <c r="K4773" t="s">
        <v>18281</v>
      </c>
      <c r="L4773" t="s">
        <v>18282</v>
      </c>
      <c r="M4773">
        <v>1.4594444440000001</v>
      </c>
      <c r="N4773">
        <v>0</v>
      </c>
      <c r="O4773">
        <v>1143</v>
      </c>
      <c r="P4773">
        <v>0</v>
      </c>
      <c r="Q4773">
        <v>0</v>
      </c>
      <c r="R4773">
        <v>0</v>
      </c>
      <c r="S4773">
        <v>1668.1449990000001</v>
      </c>
      <c r="T4773">
        <v>0</v>
      </c>
      <c r="U4773">
        <v>0</v>
      </c>
    </row>
    <row r="4774" spans="1:21" x14ac:dyDescent="0.25">
      <c r="A4774" t="s">
        <v>18283</v>
      </c>
      <c r="B4774">
        <v>1</v>
      </c>
      <c r="C4774" t="s">
        <v>78</v>
      </c>
      <c r="D4774" t="s">
        <v>92</v>
      </c>
      <c r="E4774" t="s">
        <v>18284</v>
      </c>
      <c r="F4774" t="s">
        <v>231</v>
      </c>
      <c r="G4774" t="s">
        <v>71</v>
      </c>
      <c r="H4774" t="s">
        <v>136</v>
      </c>
      <c r="I4774" t="s">
        <v>22</v>
      </c>
      <c r="J4774" t="s">
        <v>131</v>
      </c>
      <c r="K4774" t="s">
        <v>18285</v>
      </c>
      <c r="L4774" t="s">
        <v>18286</v>
      </c>
      <c r="M4774">
        <v>0.89749999999999996</v>
      </c>
      <c r="N4774">
        <v>0</v>
      </c>
      <c r="O4774">
        <v>0</v>
      </c>
      <c r="P4774">
        <v>0</v>
      </c>
      <c r="Q4774">
        <v>1</v>
      </c>
      <c r="R4774">
        <v>0</v>
      </c>
      <c r="S4774">
        <v>0</v>
      </c>
      <c r="T4774">
        <v>0</v>
      </c>
      <c r="U4774">
        <v>0.89749999999999996</v>
      </c>
    </row>
    <row r="4775" spans="1:21" x14ac:dyDescent="0.25">
      <c r="A4775" t="s">
        <v>18287</v>
      </c>
      <c r="B4775">
        <v>1</v>
      </c>
      <c r="C4775" t="s">
        <v>78</v>
      </c>
      <c r="D4775" t="s">
        <v>92</v>
      </c>
      <c r="E4775" t="s">
        <v>17936</v>
      </c>
      <c r="F4775" t="s">
        <v>166</v>
      </c>
      <c r="G4775" t="s">
        <v>72</v>
      </c>
      <c r="H4775" t="s">
        <v>136</v>
      </c>
      <c r="I4775" t="s">
        <v>22</v>
      </c>
      <c r="J4775" t="s">
        <v>131</v>
      </c>
      <c r="K4775" t="s">
        <v>18288</v>
      </c>
      <c r="L4775" t="s">
        <v>18289</v>
      </c>
      <c r="M4775">
        <v>0.30833333299999999</v>
      </c>
      <c r="N4775">
        <v>0</v>
      </c>
      <c r="O4775">
        <v>0</v>
      </c>
      <c r="P4775">
        <v>0</v>
      </c>
      <c r="Q4775">
        <v>316</v>
      </c>
      <c r="R4775">
        <v>0</v>
      </c>
      <c r="S4775">
        <v>0</v>
      </c>
      <c r="T4775">
        <v>0</v>
      </c>
      <c r="U4775">
        <v>97.433333000000005</v>
      </c>
    </row>
    <row r="4776" spans="1:21" x14ac:dyDescent="0.25">
      <c r="A4776" t="s">
        <v>18290</v>
      </c>
      <c r="B4776">
        <v>1</v>
      </c>
      <c r="C4776" t="s">
        <v>78</v>
      </c>
      <c r="D4776" t="s">
        <v>95</v>
      </c>
      <c r="E4776" t="s">
        <v>18291</v>
      </c>
      <c r="F4776" t="s">
        <v>934</v>
      </c>
      <c r="G4776" t="s">
        <v>71</v>
      </c>
      <c r="H4776" t="s">
        <v>136</v>
      </c>
      <c r="I4776" t="s">
        <v>22</v>
      </c>
      <c r="J4776" t="s">
        <v>131</v>
      </c>
      <c r="K4776" t="s">
        <v>18292</v>
      </c>
      <c r="L4776" t="s">
        <v>18293</v>
      </c>
      <c r="M4776">
        <v>1.0525</v>
      </c>
      <c r="N4776">
        <v>0</v>
      </c>
      <c r="O4776">
        <v>1</v>
      </c>
      <c r="P4776">
        <v>0</v>
      </c>
      <c r="Q4776">
        <v>0</v>
      </c>
      <c r="R4776">
        <v>0</v>
      </c>
      <c r="S4776">
        <v>1.0525</v>
      </c>
      <c r="T4776">
        <v>0</v>
      </c>
      <c r="U4776">
        <v>0</v>
      </c>
    </row>
    <row r="4777" spans="1:21" x14ac:dyDescent="0.25">
      <c r="A4777" t="s">
        <v>18294</v>
      </c>
      <c r="B4777">
        <v>1</v>
      </c>
      <c r="C4777" t="s">
        <v>79</v>
      </c>
      <c r="D4777" t="s">
        <v>119</v>
      </c>
      <c r="E4777" t="s">
        <v>18295</v>
      </c>
      <c r="F4777" t="s">
        <v>8578</v>
      </c>
      <c r="G4777" t="s">
        <v>71</v>
      </c>
      <c r="H4777" t="s">
        <v>136</v>
      </c>
      <c r="I4777" t="s">
        <v>22</v>
      </c>
      <c r="J4777" t="s">
        <v>131</v>
      </c>
      <c r="K4777" t="s">
        <v>18296</v>
      </c>
      <c r="L4777" t="s">
        <v>18297</v>
      </c>
      <c r="M4777">
        <v>0.69416666599999999</v>
      </c>
      <c r="N4777">
        <v>0</v>
      </c>
      <c r="O4777">
        <v>43</v>
      </c>
      <c r="P4777">
        <v>0</v>
      </c>
      <c r="Q4777">
        <v>10</v>
      </c>
      <c r="R4777">
        <v>0</v>
      </c>
      <c r="S4777">
        <v>29.849167000000001</v>
      </c>
      <c r="T4777">
        <v>0</v>
      </c>
      <c r="U4777">
        <v>6.9416669999999998</v>
      </c>
    </row>
    <row r="4778" spans="1:21" x14ac:dyDescent="0.25">
      <c r="A4778" t="s">
        <v>18298</v>
      </c>
      <c r="B4778">
        <v>1</v>
      </c>
      <c r="C4778" t="s">
        <v>78</v>
      </c>
      <c r="D4778" t="s">
        <v>92</v>
      </c>
      <c r="E4778" t="s">
        <v>7481</v>
      </c>
      <c r="F4778" t="s">
        <v>166</v>
      </c>
      <c r="G4778" t="s">
        <v>72</v>
      </c>
      <c r="H4778" t="s">
        <v>136</v>
      </c>
      <c r="I4778" t="s">
        <v>22</v>
      </c>
      <c r="J4778" t="s">
        <v>131</v>
      </c>
      <c r="K4778" t="s">
        <v>18299</v>
      </c>
      <c r="L4778" t="s">
        <v>18300</v>
      </c>
      <c r="M4778">
        <v>1.447777777</v>
      </c>
      <c r="N4778">
        <v>20</v>
      </c>
      <c r="O4778">
        <v>11472</v>
      </c>
      <c r="P4778">
        <v>149</v>
      </c>
      <c r="Q4778">
        <v>1093</v>
      </c>
      <c r="R4778">
        <v>28.955556000000001</v>
      </c>
      <c r="S4778">
        <v>16608.906658</v>
      </c>
      <c r="T4778">
        <v>215.71888899999999</v>
      </c>
      <c r="U4778">
        <v>1582.42111</v>
      </c>
    </row>
    <row r="4779" spans="1:21" x14ac:dyDescent="0.25">
      <c r="A4779" t="s">
        <v>18301</v>
      </c>
      <c r="B4779">
        <v>1</v>
      </c>
      <c r="C4779" t="s">
        <v>78</v>
      </c>
      <c r="D4779" t="s">
        <v>92</v>
      </c>
      <c r="E4779" t="s">
        <v>18302</v>
      </c>
      <c r="F4779" t="s">
        <v>231</v>
      </c>
      <c r="G4779" t="s">
        <v>71</v>
      </c>
      <c r="H4779" t="s">
        <v>136</v>
      </c>
      <c r="I4779" t="s">
        <v>22</v>
      </c>
      <c r="J4779" t="s">
        <v>131</v>
      </c>
      <c r="K4779" t="s">
        <v>18303</v>
      </c>
      <c r="L4779" t="s">
        <v>18304</v>
      </c>
      <c r="M4779">
        <v>2.9069444440000001</v>
      </c>
      <c r="N4779">
        <v>0</v>
      </c>
      <c r="O4779">
        <v>2</v>
      </c>
      <c r="P4779">
        <v>0</v>
      </c>
      <c r="Q4779">
        <v>0</v>
      </c>
      <c r="R4779">
        <v>0</v>
      </c>
      <c r="S4779">
        <v>5.8138889999999996</v>
      </c>
      <c r="T4779">
        <v>0</v>
      </c>
      <c r="U4779">
        <v>0</v>
      </c>
    </row>
    <row r="4780" spans="1:21" x14ac:dyDescent="0.25">
      <c r="A4780" t="s">
        <v>18305</v>
      </c>
      <c r="B4780">
        <v>1</v>
      </c>
      <c r="C4780" t="s">
        <v>78</v>
      </c>
      <c r="D4780" t="s">
        <v>92</v>
      </c>
      <c r="E4780" t="s">
        <v>18306</v>
      </c>
      <c r="F4780" t="s">
        <v>313</v>
      </c>
      <c r="G4780" t="s">
        <v>71</v>
      </c>
      <c r="H4780" t="s">
        <v>136</v>
      </c>
      <c r="I4780" t="s">
        <v>22</v>
      </c>
      <c r="J4780" t="s">
        <v>131</v>
      </c>
      <c r="K4780" t="s">
        <v>18307</v>
      </c>
      <c r="L4780" t="s">
        <v>18308</v>
      </c>
      <c r="M4780">
        <v>0.60585722200000003</v>
      </c>
      <c r="N4780">
        <v>0</v>
      </c>
      <c r="O4780">
        <v>55</v>
      </c>
      <c r="P4780">
        <v>0</v>
      </c>
      <c r="Q4780">
        <v>0</v>
      </c>
      <c r="R4780">
        <v>0</v>
      </c>
      <c r="S4780">
        <v>33.322147000000001</v>
      </c>
      <c r="T4780">
        <v>0</v>
      </c>
      <c r="U4780">
        <v>0</v>
      </c>
    </row>
    <row r="4781" spans="1:21" x14ac:dyDescent="0.25">
      <c r="A4781" t="s">
        <v>18309</v>
      </c>
      <c r="B4781">
        <v>1</v>
      </c>
      <c r="C4781" t="s">
        <v>78</v>
      </c>
      <c r="D4781" t="s">
        <v>107</v>
      </c>
      <c r="E4781" t="s">
        <v>18310</v>
      </c>
      <c r="F4781" t="s">
        <v>296</v>
      </c>
      <c r="G4781" t="s">
        <v>71</v>
      </c>
      <c r="H4781" t="s">
        <v>136</v>
      </c>
      <c r="I4781" t="s">
        <v>22</v>
      </c>
      <c r="J4781" t="s">
        <v>221</v>
      </c>
      <c r="K4781" t="s">
        <v>18311</v>
      </c>
      <c r="L4781" t="s">
        <v>18312</v>
      </c>
      <c r="M4781">
        <v>5.2122222220000003</v>
      </c>
      <c r="N4781">
        <v>0</v>
      </c>
      <c r="O4781">
        <v>253</v>
      </c>
      <c r="P4781">
        <v>0</v>
      </c>
      <c r="Q4781">
        <v>0</v>
      </c>
      <c r="R4781">
        <v>0</v>
      </c>
      <c r="S4781">
        <v>1318.6922219999999</v>
      </c>
      <c r="T4781">
        <v>0</v>
      </c>
      <c r="U4781">
        <v>0</v>
      </c>
    </row>
    <row r="4782" spans="1:21" x14ac:dyDescent="0.25">
      <c r="A4782" t="s">
        <v>18313</v>
      </c>
      <c r="B4782">
        <v>1</v>
      </c>
      <c r="C4782" t="s">
        <v>78</v>
      </c>
      <c r="D4782" t="s">
        <v>107</v>
      </c>
      <c r="E4782" t="s">
        <v>18314</v>
      </c>
      <c r="F4782" t="s">
        <v>247</v>
      </c>
      <c r="G4782" t="s">
        <v>71</v>
      </c>
      <c r="H4782" t="s">
        <v>136</v>
      </c>
      <c r="I4782" t="s">
        <v>22</v>
      </c>
      <c r="J4782" t="s">
        <v>221</v>
      </c>
      <c r="K4782" t="s">
        <v>18315</v>
      </c>
      <c r="L4782" t="s">
        <v>18316</v>
      </c>
      <c r="M4782">
        <v>3.6869444439999999</v>
      </c>
      <c r="N4782">
        <v>0</v>
      </c>
      <c r="O4782">
        <v>299</v>
      </c>
      <c r="P4782">
        <v>0</v>
      </c>
      <c r="Q4782">
        <v>17</v>
      </c>
      <c r="R4782">
        <v>0</v>
      </c>
      <c r="S4782">
        <v>1102.396389</v>
      </c>
      <c r="T4782">
        <v>0</v>
      </c>
      <c r="U4782">
        <v>62.678055999999998</v>
      </c>
    </row>
    <row r="4783" spans="1:21" x14ac:dyDescent="0.25">
      <c r="A4783" t="s">
        <v>18317</v>
      </c>
      <c r="B4783">
        <v>1</v>
      </c>
      <c r="C4783" t="s">
        <v>79</v>
      </c>
      <c r="D4783" t="s">
        <v>115</v>
      </c>
      <c r="E4783" t="s">
        <v>18318</v>
      </c>
      <c r="F4783" t="s">
        <v>226</v>
      </c>
      <c r="G4783" t="s">
        <v>72</v>
      </c>
      <c r="H4783" t="s">
        <v>136</v>
      </c>
      <c r="I4783" t="s">
        <v>22</v>
      </c>
      <c r="J4783" t="s">
        <v>131</v>
      </c>
      <c r="K4783" t="s">
        <v>18319</v>
      </c>
      <c r="L4783" t="s">
        <v>18320</v>
      </c>
      <c r="M4783">
        <v>0.887222222</v>
      </c>
      <c r="N4783">
        <v>0</v>
      </c>
      <c r="O4783">
        <v>0</v>
      </c>
      <c r="P4783">
        <v>0</v>
      </c>
      <c r="Q4783">
        <v>3</v>
      </c>
      <c r="R4783">
        <v>0</v>
      </c>
      <c r="S4783">
        <v>0</v>
      </c>
      <c r="T4783">
        <v>0</v>
      </c>
      <c r="U4783">
        <v>2.661667</v>
      </c>
    </row>
    <row r="4784" spans="1:21" x14ac:dyDescent="0.25">
      <c r="A4784" t="s">
        <v>18321</v>
      </c>
      <c r="B4784">
        <v>1</v>
      </c>
      <c r="C4784" t="s">
        <v>78</v>
      </c>
      <c r="D4784" t="s">
        <v>91</v>
      </c>
      <c r="E4784" t="s">
        <v>18322</v>
      </c>
      <c r="F4784" t="s">
        <v>231</v>
      </c>
      <c r="G4784" t="s">
        <v>71</v>
      </c>
      <c r="H4784" t="s">
        <v>136</v>
      </c>
      <c r="I4784" t="s">
        <v>22</v>
      </c>
      <c r="J4784" t="s">
        <v>131</v>
      </c>
      <c r="K4784" t="s">
        <v>18323</v>
      </c>
      <c r="L4784" t="s">
        <v>18324</v>
      </c>
      <c r="M4784">
        <v>0.72750000000000004</v>
      </c>
      <c r="N4784">
        <v>0</v>
      </c>
      <c r="O4784">
        <v>1</v>
      </c>
      <c r="P4784">
        <v>0</v>
      </c>
      <c r="Q4784">
        <v>0</v>
      </c>
      <c r="R4784">
        <v>0</v>
      </c>
      <c r="S4784">
        <v>0.72750000000000004</v>
      </c>
      <c r="T4784">
        <v>0</v>
      </c>
      <c r="U4784">
        <v>0</v>
      </c>
    </row>
    <row r="4785" spans="1:21" x14ac:dyDescent="0.25">
      <c r="A4785" t="s">
        <v>18325</v>
      </c>
      <c r="B4785">
        <v>1</v>
      </c>
      <c r="C4785" t="s">
        <v>78</v>
      </c>
      <c r="D4785" t="s">
        <v>92</v>
      </c>
      <c r="E4785" t="s">
        <v>18326</v>
      </c>
      <c r="F4785" t="s">
        <v>166</v>
      </c>
      <c r="G4785" t="s">
        <v>72</v>
      </c>
      <c r="H4785" t="s">
        <v>136</v>
      </c>
      <c r="I4785" t="s">
        <v>22</v>
      </c>
      <c r="J4785" t="s">
        <v>131</v>
      </c>
      <c r="K4785" t="s">
        <v>18327</v>
      </c>
      <c r="L4785" t="s">
        <v>18328</v>
      </c>
      <c r="M4785">
        <v>0.86555555500000003</v>
      </c>
      <c r="N4785">
        <v>3</v>
      </c>
      <c r="O4785">
        <v>2342</v>
      </c>
      <c r="P4785">
        <v>132</v>
      </c>
      <c r="Q4785">
        <v>2259</v>
      </c>
      <c r="R4785">
        <v>2.5966670000000001</v>
      </c>
      <c r="S4785">
        <v>2027.13111</v>
      </c>
      <c r="T4785">
        <v>114.253333</v>
      </c>
      <c r="U4785">
        <v>1955.2899990000001</v>
      </c>
    </row>
    <row r="4786" spans="1:21" x14ac:dyDescent="0.25">
      <c r="A4786" t="s">
        <v>18329</v>
      </c>
      <c r="B4786">
        <v>1</v>
      </c>
      <c r="C4786" t="s">
        <v>78</v>
      </c>
      <c r="D4786" t="s">
        <v>92</v>
      </c>
      <c r="E4786" t="s">
        <v>18330</v>
      </c>
      <c r="F4786" t="s">
        <v>166</v>
      </c>
      <c r="G4786" t="s">
        <v>72</v>
      </c>
      <c r="H4786" t="s">
        <v>136</v>
      </c>
      <c r="I4786" t="s">
        <v>22</v>
      </c>
      <c r="J4786" t="s">
        <v>131</v>
      </c>
      <c r="K4786" t="s">
        <v>18331</v>
      </c>
      <c r="L4786" t="s">
        <v>18332</v>
      </c>
      <c r="M4786">
        <v>0.158861944</v>
      </c>
      <c r="N4786">
        <v>0</v>
      </c>
      <c r="O4786">
        <v>0</v>
      </c>
      <c r="P4786">
        <v>93</v>
      </c>
      <c r="Q4786">
        <v>4056</v>
      </c>
      <c r="R4786">
        <v>0</v>
      </c>
      <c r="S4786">
        <v>0</v>
      </c>
      <c r="T4786">
        <v>14.774160999999999</v>
      </c>
      <c r="U4786">
        <v>644.34404500000005</v>
      </c>
    </row>
    <row r="4787" spans="1:21" x14ac:dyDescent="0.25">
      <c r="A4787" t="s">
        <v>18333</v>
      </c>
      <c r="B4787">
        <v>1</v>
      </c>
      <c r="C4787" t="s">
        <v>79</v>
      </c>
      <c r="D4787" t="s">
        <v>122</v>
      </c>
      <c r="E4787" t="s">
        <v>18087</v>
      </c>
      <c r="F4787" t="s">
        <v>296</v>
      </c>
      <c r="G4787" t="s">
        <v>72</v>
      </c>
      <c r="H4787" t="s">
        <v>136</v>
      </c>
      <c r="I4787" t="s">
        <v>22</v>
      </c>
      <c r="J4787" t="s">
        <v>221</v>
      </c>
      <c r="K4787" t="s">
        <v>18334</v>
      </c>
      <c r="L4787" t="s">
        <v>18335</v>
      </c>
      <c r="M4787">
        <v>0.58573138800000002</v>
      </c>
      <c r="N4787">
        <v>0</v>
      </c>
      <c r="O4787">
        <v>0</v>
      </c>
      <c r="P4787">
        <v>36</v>
      </c>
      <c r="Q4787">
        <v>455</v>
      </c>
      <c r="R4787">
        <v>0</v>
      </c>
      <c r="S4787">
        <v>0</v>
      </c>
      <c r="T4787">
        <v>21.08633</v>
      </c>
      <c r="U4787">
        <v>266.50778200000002</v>
      </c>
    </row>
    <row r="4788" spans="1:21" x14ac:dyDescent="0.25">
      <c r="A4788" t="s">
        <v>18336</v>
      </c>
      <c r="B4788">
        <v>1</v>
      </c>
      <c r="C4788" t="s">
        <v>78</v>
      </c>
      <c r="D4788" t="s">
        <v>101</v>
      </c>
      <c r="E4788" t="s">
        <v>18337</v>
      </c>
      <c r="F4788" t="s">
        <v>231</v>
      </c>
      <c r="G4788" t="s">
        <v>71</v>
      </c>
      <c r="H4788" t="s">
        <v>136</v>
      </c>
      <c r="I4788" t="s">
        <v>22</v>
      </c>
      <c r="J4788" t="s">
        <v>131</v>
      </c>
      <c r="K4788" t="s">
        <v>18338</v>
      </c>
      <c r="L4788" t="s">
        <v>18339</v>
      </c>
      <c r="M4788">
        <v>2.1955555549999999</v>
      </c>
      <c r="N4788">
        <v>0</v>
      </c>
      <c r="O4788">
        <v>0</v>
      </c>
      <c r="P4788">
        <v>0</v>
      </c>
      <c r="Q4788">
        <v>2</v>
      </c>
      <c r="R4788">
        <v>0</v>
      </c>
      <c r="S4788">
        <v>0</v>
      </c>
      <c r="T4788">
        <v>0</v>
      </c>
      <c r="U4788">
        <v>4.3911110000000004</v>
      </c>
    </row>
    <row r="4789" spans="1:21" x14ac:dyDescent="0.25">
      <c r="A4789" t="s">
        <v>18340</v>
      </c>
      <c r="B4789">
        <v>1</v>
      </c>
      <c r="C4789" t="s">
        <v>78</v>
      </c>
      <c r="D4789" t="s">
        <v>91</v>
      </c>
      <c r="E4789" t="s">
        <v>18341</v>
      </c>
      <c r="F4789" t="s">
        <v>231</v>
      </c>
      <c r="G4789" t="s">
        <v>71</v>
      </c>
      <c r="H4789" t="s">
        <v>136</v>
      </c>
      <c r="I4789" t="s">
        <v>22</v>
      </c>
      <c r="J4789" t="s">
        <v>131</v>
      </c>
      <c r="K4789" t="s">
        <v>18342</v>
      </c>
      <c r="L4789" t="s">
        <v>18343</v>
      </c>
      <c r="M4789">
        <v>24.444166666000001</v>
      </c>
      <c r="N4789">
        <v>0</v>
      </c>
      <c r="O4789">
        <v>1</v>
      </c>
      <c r="P4789">
        <v>0</v>
      </c>
      <c r="Q4789">
        <v>0</v>
      </c>
      <c r="R4789">
        <v>0</v>
      </c>
      <c r="S4789">
        <v>24.444167</v>
      </c>
      <c r="T4789">
        <v>0</v>
      </c>
      <c r="U4789">
        <v>0</v>
      </c>
    </row>
    <row r="4790" spans="1:21" x14ac:dyDescent="0.25">
      <c r="A4790" t="s">
        <v>18344</v>
      </c>
      <c r="B4790">
        <v>1</v>
      </c>
      <c r="C4790" t="s">
        <v>78</v>
      </c>
      <c r="D4790" t="s">
        <v>103</v>
      </c>
      <c r="E4790" t="s">
        <v>18345</v>
      </c>
      <c r="F4790" t="s">
        <v>296</v>
      </c>
      <c r="G4790" t="s">
        <v>71</v>
      </c>
      <c r="H4790" t="s">
        <v>136</v>
      </c>
      <c r="I4790" t="s">
        <v>22</v>
      </c>
      <c r="J4790" t="s">
        <v>221</v>
      </c>
      <c r="K4790" t="s">
        <v>18346</v>
      </c>
      <c r="L4790" t="s">
        <v>18347</v>
      </c>
      <c r="M4790">
        <v>1.291388888</v>
      </c>
      <c r="N4790">
        <v>0</v>
      </c>
      <c r="O4790">
        <v>48</v>
      </c>
      <c r="P4790">
        <v>0</v>
      </c>
      <c r="Q4790">
        <v>0</v>
      </c>
      <c r="R4790">
        <v>0</v>
      </c>
      <c r="S4790">
        <v>61.986666999999997</v>
      </c>
      <c r="T4790">
        <v>0</v>
      </c>
      <c r="U4790">
        <v>0</v>
      </c>
    </row>
    <row r="4791" spans="1:21" x14ac:dyDescent="0.25">
      <c r="A4791" t="s">
        <v>18348</v>
      </c>
      <c r="B4791">
        <v>1</v>
      </c>
      <c r="C4791" t="s">
        <v>78</v>
      </c>
      <c r="D4791" t="s">
        <v>92</v>
      </c>
      <c r="E4791" t="s">
        <v>18349</v>
      </c>
      <c r="F4791" t="s">
        <v>892</v>
      </c>
      <c r="G4791" t="s">
        <v>71</v>
      </c>
      <c r="H4791" t="s">
        <v>136</v>
      </c>
      <c r="I4791" t="s">
        <v>22</v>
      </c>
      <c r="J4791" t="s">
        <v>131</v>
      </c>
      <c r="K4791" t="s">
        <v>18350</v>
      </c>
      <c r="L4791" t="s">
        <v>18351</v>
      </c>
      <c r="M4791">
        <v>0.91277777699999996</v>
      </c>
      <c r="N4791">
        <v>0</v>
      </c>
      <c r="O4791">
        <v>0</v>
      </c>
      <c r="P4791">
        <v>0</v>
      </c>
      <c r="Q4791">
        <v>14</v>
      </c>
      <c r="R4791">
        <v>0</v>
      </c>
      <c r="S4791">
        <v>0</v>
      </c>
      <c r="T4791">
        <v>0</v>
      </c>
      <c r="U4791">
        <v>12.778888999999999</v>
      </c>
    </row>
    <row r="4792" spans="1:21" x14ac:dyDescent="0.25">
      <c r="A4792" t="s">
        <v>18352</v>
      </c>
      <c r="B4792">
        <v>1</v>
      </c>
      <c r="C4792" t="s">
        <v>78</v>
      </c>
      <c r="D4792" t="s">
        <v>93</v>
      </c>
      <c r="E4792" t="s">
        <v>18353</v>
      </c>
      <c r="F4792" t="s">
        <v>313</v>
      </c>
      <c r="G4792" t="s">
        <v>71</v>
      </c>
      <c r="H4792" t="s">
        <v>136</v>
      </c>
      <c r="I4792" t="s">
        <v>22</v>
      </c>
      <c r="J4792" t="s">
        <v>131</v>
      </c>
      <c r="K4792" t="s">
        <v>18354</v>
      </c>
      <c r="L4792" t="s">
        <v>18355</v>
      </c>
      <c r="M4792">
        <v>1.7527777769999999</v>
      </c>
      <c r="N4792">
        <v>0</v>
      </c>
      <c r="O4792">
        <v>182</v>
      </c>
      <c r="P4792">
        <v>0</v>
      </c>
      <c r="Q4792">
        <v>0</v>
      </c>
      <c r="R4792">
        <v>0</v>
      </c>
      <c r="S4792">
        <v>319.00555500000002</v>
      </c>
      <c r="T4792">
        <v>0</v>
      </c>
      <c r="U4792">
        <v>0</v>
      </c>
    </row>
    <row r="4793" spans="1:21" x14ac:dyDescent="0.25">
      <c r="A4793" t="s">
        <v>18356</v>
      </c>
      <c r="B4793">
        <v>1</v>
      </c>
      <c r="C4793" t="s">
        <v>78</v>
      </c>
      <c r="D4793" t="s">
        <v>126</v>
      </c>
      <c r="E4793" t="s">
        <v>18357</v>
      </c>
      <c r="F4793" t="s">
        <v>313</v>
      </c>
      <c r="G4793" t="s">
        <v>71</v>
      </c>
      <c r="H4793" t="s">
        <v>136</v>
      </c>
      <c r="I4793" t="s">
        <v>22</v>
      </c>
      <c r="J4793" t="s">
        <v>131</v>
      </c>
      <c r="K4793" t="s">
        <v>18358</v>
      </c>
      <c r="L4793" t="s">
        <v>18359</v>
      </c>
      <c r="M4793">
        <v>3.1047222219999999</v>
      </c>
      <c r="N4793">
        <v>0</v>
      </c>
      <c r="O4793">
        <v>44</v>
      </c>
      <c r="P4793">
        <v>0</v>
      </c>
      <c r="Q4793">
        <v>0</v>
      </c>
      <c r="R4793">
        <v>0</v>
      </c>
      <c r="S4793">
        <v>136.607778</v>
      </c>
      <c r="T4793">
        <v>0</v>
      </c>
      <c r="U4793">
        <v>0</v>
      </c>
    </row>
    <row r="4794" spans="1:21" x14ac:dyDescent="0.25">
      <c r="A4794" t="s">
        <v>18360</v>
      </c>
      <c r="B4794">
        <v>1</v>
      </c>
      <c r="C4794" t="s">
        <v>79</v>
      </c>
      <c r="D4794" t="s">
        <v>118</v>
      </c>
      <c r="E4794" t="s">
        <v>18361</v>
      </c>
      <c r="F4794" t="s">
        <v>296</v>
      </c>
      <c r="G4794" t="s">
        <v>71</v>
      </c>
      <c r="H4794" t="s">
        <v>136</v>
      </c>
      <c r="I4794" t="s">
        <v>22</v>
      </c>
      <c r="J4794" t="s">
        <v>221</v>
      </c>
      <c r="K4794" t="s">
        <v>18362</v>
      </c>
      <c r="L4794" t="s">
        <v>18363</v>
      </c>
      <c r="M4794">
        <v>6.6785055550000001</v>
      </c>
      <c r="N4794">
        <v>0</v>
      </c>
      <c r="O4794">
        <v>536</v>
      </c>
      <c r="P4794">
        <v>0</v>
      </c>
      <c r="Q4794">
        <v>0</v>
      </c>
      <c r="R4794">
        <v>0</v>
      </c>
      <c r="S4794">
        <v>3579.678977</v>
      </c>
      <c r="T4794">
        <v>0</v>
      </c>
      <c r="U4794">
        <v>0</v>
      </c>
    </row>
    <row r="4795" spans="1:21" x14ac:dyDescent="0.25">
      <c r="A4795" t="s">
        <v>18364</v>
      </c>
      <c r="B4795">
        <v>1</v>
      </c>
      <c r="C4795" t="s">
        <v>78</v>
      </c>
      <c r="D4795" t="s">
        <v>103</v>
      </c>
      <c r="E4795" t="s">
        <v>18365</v>
      </c>
      <c r="F4795" t="s">
        <v>313</v>
      </c>
      <c r="G4795" t="s">
        <v>71</v>
      </c>
      <c r="H4795" t="s">
        <v>136</v>
      </c>
      <c r="I4795" t="s">
        <v>22</v>
      </c>
      <c r="J4795" t="s">
        <v>131</v>
      </c>
      <c r="K4795" t="s">
        <v>18366</v>
      </c>
      <c r="L4795" t="s">
        <v>18367</v>
      </c>
      <c r="M4795">
        <v>3.571111111</v>
      </c>
      <c r="N4795">
        <v>0</v>
      </c>
      <c r="O4795">
        <v>0</v>
      </c>
      <c r="P4795">
        <v>0</v>
      </c>
      <c r="Q4795">
        <v>6</v>
      </c>
      <c r="R4795">
        <v>0</v>
      </c>
      <c r="S4795">
        <v>0</v>
      </c>
      <c r="T4795">
        <v>0</v>
      </c>
      <c r="U4795">
        <v>21.426666999999998</v>
      </c>
    </row>
    <row r="4796" spans="1:21" x14ac:dyDescent="0.25">
      <c r="A4796" t="s">
        <v>18368</v>
      </c>
      <c r="B4796">
        <v>1</v>
      </c>
      <c r="C4796" t="s">
        <v>78</v>
      </c>
      <c r="D4796" t="s">
        <v>102</v>
      </c>
      <c r="E4796" t="s">
        <v>18369</v>
      </c>
      <c r="F4796" t="s">
        <v>231</v>
      </c>
      <c r="G4796" t="s">
        <v>71</v>
      </c>
      <c r="H4796" t="s">
        <v>136</v>
      </c>
      <c r="I4796" t="s">
        <v>22</v>
      </c>
      <c r="J4796" t="s">
        <v>131</v>
      </c>
      <c r="K4796" t="s">
        <v>18370</v>
      </c>
      <c r="L4796" t="s">
        <v>18371</v>
      </c>
      <c r="M4796">
        <v>1.9369444440000001</v>
      </c>
      <c r="N4796">
        <v>0</v>
      </c>
      <c r="O4796">
        <v>0</v>
      </c>
      <c r="P4796">
        <v>0</v>
      </c>
      <c r="Q4796">
        <v>1</v>
      </c>
      <c r="R4796">
        <v>0</v>
      </c>
      <c r="S4796">
        <v>0</v>
      </c>
      <c r="T4796">
        <v>0</v>
      </c>
      <c r="U4796">
        <v>1.936944</v>
      </c>
    </row>
    <row r="4797" spans="1:21" x14ac:dyDescent="0.25">
      <c r="A4797" t="s">
        <v>18372</v>
      </c>
      <c r="B4797">
        <v>1</v>
      </c>
      <c r="C4797" t="s">
        <v>78</v>
      </c>
      <c r="D4797" t="s">
        <v>91</v>
      </c>
      <c r="E4797" t="s">
        <v>18373</v>
      </c>
      <c r="F4797" t="s">
        <v>231</v>
      </c>
      <c r="G4797" t="s">
        <v>71</v>
      </c>
      <c r="H4797" t="s">
        <v>136</v>
      </c>
      <c r="I4797" t="s">
        <v>22</v>
      </c>
      <c r="J4797" t="s">
        <v>131</v>
      </c>
      <c r="K4797" t="s">
        <v>18374</v>
      </c>
      <c r="L4797" t="s">
        <v>18375</v>
      </c>
      <c r="M4797">
        <v>167.79833333299999</v>
      </c>
      <c r="N4797">
        <v>0</v>
      </c>
      <c r="O4797">
        <v>1</v>
      </c>
      <c r="P4797">
        <v>0</v>
      </c>
      <c r="Q4797">
        <v>0</v>
      </c>
      <c r="R4797">
        <v>0</v>
      </c>
      <c r="S4797">
        <v>167.79833300000001</v>
      </c>
      <c r="T4797">
        <v>0</v>
      </c>
      <c r="U4797">
        <v>0</v>
      </c>
    </row>
    <row r="4798" spans="1:21" x14ac:dyDescent="0.25">
      <c r="A4798" t="s">
        <v>18376</v>
      </c>
      <c r="B4798">
        <v>1</v>
      </c>
      <c r="C4798" t="s">
        <v>79</v>
      </c>
      <c r="D4798" t="s">
        <v>117</v>
      </c>
      <c r="E4798" t="s">
        <v>18377</v>
      </c>
      <c r="F4798" t="s">
        <v>313</v>
      </c>
      <c r="G4798" t="s">
        <v>71</v>
      </c>
      <c r="H4798" t="s">
        <v>136</v>
      </c>
      <c r="I4798" t="s">
        <v>22</v>
      </c>
      <c r="J4798" t="s">
        <v>131</v>
      </c>
      <c r="K4798" t="s">
        <v>18378</v>
      </c>
      <c r="L4798" t="s">
        <v>18379</v>
      </c>
      <c r="M4798">
        <v>0.81055555499999998</v>
      </c>
      <c r="N4798">
        <v>0</v>
      </c>
      <c r="O4798">
        <v>0</v>
      </c>
      <c r="P4798">
        <v>0</v>
      </c>
      <c r="Q4798">
        <v>12</v>
      </c>
      <c r="R4798">
        <v>0</v>
      </c>
      <c r="S4798">
        <v>0</v>
      </c>
      <c r="T4798">
        <v>0</v>
      </c>
      <c r="U4798">
        <v>9.7266670000000008</v>
      </c>
    </row>
    <row r="4799" spans="1:21" x14ac:dyDescent="0.25">
      <c r="A4799" t="s">
        <v>18380</v>
      </c>
      <c r="B4799">
        <v>1</v>
      </c>
      <c r="C4799" t="s">
        <v>78</v>
      </c>
      <c r="D4799" t="s">
        <v>95</v>
      </c>
      <c r="E4799" t="s">
        <v>18381</v>
      </c>
      <c r="F4799" t="s">
        <v>231</v>
      </c>
      <c r="G4799" t="s">
        <v>71</v>
      </c>
      <c r="H4799" t="s">
        <v>136</v>
      </c>
      <c r="I4799" t="s">
        <v>22</v>
      </c>
      <c r="J4799" t="s">
        <v>131</v>
      </c>
      <c r="K4799" t="s">
        <v>18382</v>
      </c>
      <c r="L4799" t="s">
        <v>18383</v>
      </c>
      <c r="M4799">
        <v>4.9366666659999998</v>
      </c>
      <c r="N4799">
        <v>0</v>
      </c>
      <c r="O4799">
        <v>1</v>
      </c>
      <c r="P4799">
        <v>0</v>
      </c>
      <c r="Q4799">
        <v>0</v>
      </c>
      <c r="R4799">
        <v>0</v>
      </c>
      <c r="S4799">
        <v>4.9366669999999999</v>
      </c>
      <c r="T4799">
        <v>0</v>
      </c>
      <c r="U4799">
        <v>0</v>
      </c>
    </row>
    <row r="4800" spans="1:21" x14ac:dyDescent="0.25">
      <c r="A4800" t="s">
        <v>18384</v>
      </c>
      <c r="B4800">
        <v>1</v>
      </c>
      <c r="C4800" t="s">
        <v>78</v>
      </c>
      <c r="D4800" t="s">
        <v>91</v>
      </c>
      <c r="E4800" t="s">
        <v>18385</v>
      </c>
      <c r="F4800" t="s">
        <v>231</v>
      </c>
      <c r="G4800" t="s">
        <v>71</v>
      </c>
      <c r="H4800" t="s">
        <v>136</v>
      </c>
      <c r="I4800" t="s">
        <v>22</v>
      </c>
      <c r="J4800" t="s">
        <v>131</v>
      </c>
      <c r="K4800" t="s">
        <v>18386</v>
      </c>
      <c r="L4800" t="s">
        <v>18387</v>
      </c>
      <c r="M4800">
        <v>170.035277777</v>
      </c>
      <c r="N4800">
        <v>0</v>
      </c>
      <c r="O4800">
        <v>1</v>
      </c>
      <c r="P4800">
        <v>0</v>
      </c>
      <c r="Q4800">
        <v>0</v>
      </c>
      <c r="R4800">
        <v>0</v>
      </c>
      <c r="S4800">
        <v>170.03527800000001</v>
      </c>
      <c r="T4800">
        <v>0</v>
      </c>
      <c r="U4800">
        <v>0</v>
      </c>
    </row>
    <row r="4801" spans="1:21" x14ac:dyDescent="0.25">
      <c r="A4801" t="s">
        <v>18388</v>
      </c>
      <c r="B4801">
        <v>1</v>
      </c>
      <c r="C4801" t="s">
        <v>79</v>
      </c>
      <c r="D4801" t="s">
        <v>115</v>
      </c>
      <c r="E4801" t="s">
        <v>18389</v>
      </c>
      <c r="F4801" t="s">
        <v>934</v>
      </c>
      <c r="G4801" t="s">
        <v>71</v>
      </c>
      <c r="H4801" t="s">
        <v>136</v>
      </c>
      <c r="I4801" t="s">
        <v>22</v>
      </c>
      <c r="J4801" t="s">
        <v>131</v>
      </c>
      <c r="K4801" t="s">
        <v>18390</v>
      </c>
      <c r="L4801" t="s">
        <v>18391</v>
      </c>
      <c r="M4801">
        <v>0.61750000000000005</v>
      </c>
      <c r="N4801">
        <v>0</v>
      </c>
      <c r="O4801">
        <v>1</v>
      </c>
      <c r="P4801">
        <v>0</v>
      </c>
      <c r="Q4801">
        <v>0</v>
      </c>
      <c r="R4801">
        <v>0</v>
      </c>
      <c r="S4801">
        <v>0.61750000000000005</v>
      </c>
      <c r="T4801">
        <v>0</v>
      </c>
      <c r="U4801">
        <v>0</v>
      </c>
    </row>
    <row r="4802" spans="1:21" x14ac:dyDescent="0.25">
      <c r="A4802" t="s">
        <v>18392</v>
      </c>
      <c r="B4802">
        <v>1</v>
      </c>
      <c r="C4802" t="s">
        <v>78</v>
      </c>
      <c r="D4802" t="s">
        <v>93</v>
      </c>
      <c r="E4802" t="s">
        <v>18393</v>
      </c>
      <c r="F4802" t="s">
        <v>231</v>
      </c>
      <c r="G4802" t="s">
        <v>71</v>
      </c>
      <c r="H4802" t="s">
        <v>136</v>
      </c>
      <c r="I4802" t="s">
        <v>22</v>
      </c>
      <c r="J4802" t="s">
        <v>131</v>
      </c>
      <c r="K4802" t="s">
        <v>18394</v>
      </c>
      <c r="L4802" t="s">
        <v>18395</v>
      </c>
      <c r="M4802">
        <v>24.970277777</v>
      </c>
      <c r="N4802">
        <v>0</v>
      </c>
      <c r="O4802">
        <v>1</v>
      </c>
      <c r="P4802">
        <v>0</v>
      </c>
      <c r="Q4802">
        <v>0</v>
      </c>
      <c r="R4802">
        <v>0</v>
      </c>
      <c r="S4802">
        <v>24.970278</v>
      </c>
      <c r="T4802">
        <v>0</v>
      </c>
      <c r="U4802">
        <v>0</v>
      </c>
    </row>
    <row r="4803" spans="1:21" x14ac:dyDescent="0.25">
      <c r="A4803" t="s">
        <v>18396</v>
      </c>
      <c r="B4803">
        <v>1</v>
      </c>
      <c r="C4803" t="s">
        <v>79</v>
      </c>
      <c r="D4803" t="s">
        <v>119</v>
      </c>
      <c r="E4803" t="s">
        <v>18397</v>
      </c>
      <c r="F4803" t="s">
        <v>367</v>
      </c>
      <c r="G4803" t="s">
        <v>72</v>
      </c>
      <c r="H4803" t="s">
        <v>136</v>
      </c>
      <c r="I4803" t="s">
        <v>22</v>
      </c>
      <c r="J4803" t="s">
        <v>131</v>
      </c>
      <c r="K4803" t="s">
        <v>18398</v>
      </c>
      <c r="L4803" t="s">
        <v>18399</v>
      </c>
      <c r="M4803">
        <v>0.77166944400000004</v>
      </c>
      <c r="N4803">
        <v>0</v>
      </c>
      <c r="O4803">
        <v>337</v>
      </c>
      <c r="P4803">
        <v>0</v>
      </c>
      <c r="Q4803">
        <v>61</v>
      </c>
      <c r="R4803">
        <v>0</v>
      </c>
      <c r="S4803">
        <v>260.05260299999998</v>
      </c>
      <c r="T4803">
        <v>0</v>
      </c>
      <c r="U4803">
        <v>47.071835999999998</v>
      </c>
    </row>
    <row r="4804" spans="1:21" x14ac:dyDescent="0.25">
      <c r="A4804" t="s">
        <v>18400</v>
      </c>
      <c r="B4804">
        <v>1</v>
      </c>
      <c r="C4804" t="s">
        <v>78</v>
      </c>
      <c r="D4804" t="s">
        <v>106</v>
      </c>
      <c r="E4804" t="s">
        <v>18401</v>
      </c>
      <c r="F4804" t="s">
        <v>231</v>
      </c>
      <c r="G4804" t="s">
        <v>71</v>
      </c>
      <c r="H4804" t="s">
        <v>136</v>
      </c>
      <c r="I4804" t="s">
        <v>22</v>
      </c>
      <c r="J4804" t="s">
        <v>131</v>
      </c>
      <c r="K4804" t="s">
        <v>18402</v>
      </c>
      <c r="L4804" t="s">
        <v>18403</v>
      </c>
      <c r="M4804">
        <v>0.90666666600000001</v>
      </c>
      <c r="N4804">
        <v>0</v>
      </c>
      <c r="O4804">
        <v>0</v>
      </c>
      <c r="P4804">
        <v>0</v>
      </c>
      <c r="Q4804">
        <v>1</v>
      </c>
      <c r="R4804">
        <v>0</v>
      </c>
      <c r="S4804">
        <v>0</v>
      </c>
      <c r="T4804">
        <v>0</v>
      </c>
      <c r="U4804">
        <v>0.906667</v>
      </c>
    </row>
    <row r="4805" spans="1:21" x14ac:dyDescent="0.25">
      <c r="A4805" t="s">
        <v>18404</v>
      </c>
      <c r="B4805">
        <v>1</v>
      </c>
      <c r="C4805" t="s">
        <v>79</v>
      </c>
      <c r="D4805" t="s">
        <v>120</v>
      </c>
      <c r="E4805" t="s">
        <v>18405</v>
      </c>
      <c r="F4805" t="s">
        <v>166</v>
      </c>
      <c r="G4805" t="s">
        <v>72</v>
      </c>
      <c r="H4805" t="s">
        <v>136</v>
      </c>
      <c r="I4805" t="s">
        <v>22</v>
      </c>
      <c r="J4805" t="s">
        <v>131</v>
      </c>
      <c r="K4805" t="s">
        <v>18406</v>
      </c>
      <c r="L4805" t="s">
        <v>18407</v>
      </c>
      <c r="M4805">
        <v>0.26277777699999999</v>
      </c>
      <c r="N4805">
        <v>3</v>
      </c>
      <c r="O4805">
        <v>742</v>
      </c>
      <c r="P4805">
        <v>4</v>
      </c>
      <c r="Q4805">
        <v>208</v>
      </c>
      <c r="R4805">
        <v>0.78833299999999995</v>
      </c>
      <c r="S4805">
        <v>194.981111</v>
      </c>
      <c r="T4805">
        <v>1.0511109999999999</v>
      </c>
      <c r="U4805">
        <v>54.657778</v>
      </c>
    </row>
    <row r="4806" spans="1:21" x14ac:dyDescent="0.25">
      <c r="A4806" t="s">
        <v>18408</v>
      </c>
      <c r="B4806">
        <v>1</v>
      </c>
      <c r="C4806" t="s">
        <v>78</v>
      </c>
      <c r="D4806" t="s">
        <v>104</v>
      </c>
      <c r="E4806" t="s">
        <v>18409</v>
      </c>
      <c r="F4806" t="s">
        <v>4196</v>
      </c>
      <c r="G4806" t="s">
        <v>71</v>
      </c>
      <c r="H4806" t="s">
        <v>136</v>
      </c>
      <c r="I4806" t="s">
        <v>22</v>
      </c>
      <c r="J4806" t="s">
        <v>131</v>
      </c>
      <c r="K4806" t="s">
        <v>18410</v>
      </c>
      <c r="L4806" t="s">
        <v>18411</v>
      </c>
      <c r="M4806">
        <v>0.98499999999999999</v>
      </c>
      <c r="N4806">
        <v>0</v>
      </c>
      <c r="O4806">
        <v>22</v>
      </c>
      <c r="P4806">
        <v>0</v>
      </c>
      <c r="Q4806">
        <v>0</v>
      </c>
      <c r="R4806">
        <v>0</v>
      </c>
      <c r="S4806">
        <v>21.67</v>
      </c>
      <c r="T4806">
        <v>0</v>
      </c>
      <c r="U4806">
        <v>0</v>
      </c>
    </row>
    <row r="4807" spans="1:21" x14ac:dyDescent="0.25">
      <c r="A4807" t="s">
        <v>18412</v>
      </c>
      <c r="B4807">
        <v>1</v>
      </c>
      <c r="C4807" t="s">
        <v>78</v>
      </c>
      <c r="D4807" t="s">
        <v>104</v>
      </c>
      <c r="E4807" t="s">
        <v>7257</v>
      </c>
      <c r="F4807" t="s">
        <v>847</v>
      </c>
      <c r="G4807" t="s">
        <v>71</v>
      </c>
      <c r="H4807" t="s">
        <v>136</v>
      </c>
      <c r="I4807" t="s">
        <v>22</v>
      </c>
      <c r="J4807" t="s">
        <v>131</v>
      </c>
      <c r="K4807" t="s">
        <v>18413</v>
      </c>
      <c r="L4807" t="s">
        <v>18414</v>
      </c>
      <c r="M4807">
        <v>14.147777777</v>
      </c>
      <c r="N4807">
        <v>0</v>
      </c>
      <c r="O4807">
        <v>9</v>
      </c>
      <c r="P4807">
        <v>0</v>
      </c>
      <c r="Q4807">
        <v>0</v>
      </c>
      <c r="R4807">
        <v>0</v>
      </c>
      <c r="S4807">
        <v>127.33</v>
      </c>
      <c r="T4807">
        <v>0</v>
      </c>
      <c r="U4807">
        <v>0</v>
      </c>
    </row>
    <row r="4808" spans="1:21" x14ac:dyDescent="0.25">
      <c r="A4808" t="s">
        <v>18415</v>
      </c>
      <c r="B4808">
        <v>1</v>
      </c>
      <c r="C4808" t="s">
        <v>78</v>
      </c>
      <c r="D4808" t="s">
        <v>102</v>
      </c>
      <c r="E4808" t="s">
        <v>18416</v>
      </c>
      <c r="F4808" t="s">
        <v>166</v>
      </c>
      <c r="G4808" t="s">
        <v>72</v>
      </c>
      <c r="H4808" t="s">
        <v>136</v>
      </c>
      <c r="I4808" t="s">
        <v>22</v>
      </c>
      <c r="J4808" t="s">
        <v>131</v>
      </c>
      <c r="K4808" t="s">
        <v>18417</v>
      </c>
      <c r="L4808" t="s">
        <v>18418</v>
      </c>
      <c r="M4808">
        <v>1.104166666</v>
      </c>
      <c r="N4808">
        <v>0</v>
      </c>
      <c r="O4808">
        <v>0</v>
      </c>
      <c r="P4808">
        <v>24</v>
      </c>
      <c r="Q4808">
        <v>33</v>
      </c>
      <c r="R4808">
        <v>0</v>
      </c>
      <c r="S4808">
        <v>0</v>
      </c>
      <c r="T4808">
        <v>26.5</v>
      </c>
      <c r="U4808">
        <v>36.4375</v>
      </c>
    </row>
    <row r="4809" spans="1:21" x14ac:dyDescent="0.25">
      <c r="A4809" t="s">
        <v>18419</v>
      </c>
      <c r="B4809">
        <v>1</v>
      </c>
      <c r="C4809" t="s">
        <v>79</v>
      </c>
      <c r="D4809" t="s">
        <v>123</v>
      </c>
      <c r="E4809" t="s">
        <v>18420</v>
      </c>
      <c r="F4809" t="s">
        <v>166</v>
      </c>
      <c r="G4809" t="s">
        <v>72</v>
      </c>
      <c r="H4809" t="s">
        <v>136</v>
      </c>
      <c r="I4809" t="s">
        <v>22</v>
      </c>
      <c r="J4809" t="s">
        <v>131</v>
      </c>
      <c r="K4809" t="s">
        <v>18421</v>
      </c>
      <c r="L4809" t="s">
        <v>18422</v>
      </c>
      <c r="M4809">
        <v>0.55028611100000002</v>
      </c>
      <c r="N4809">
        <v>3</v>
      </c>
      <c r="O4809">
        <v>1899</v>
      </c>
      <c r="P4809">
        <v>308</v>
      </c>
      <c r="Q4809">
        <v>312</v>
      </c>
      <c r="R4809">
        <v>1.6508579999999999</v>
      </c>
      <c r="S4809">
        <v>1044.9933249999999</v>
      </c>
      <c r="T4809">
        <v>169.488122</v>
      </c>
      <c r="U4809">
        <v>171.689267</v>
      </c>
    </row>
    <row r="4810" spans="1:21" x14ac:dyDescent="0.25">
      <c r="A4810" t="s">
        <v>18423</v>
      </c>
      <c r="B4810">
        <v>1</v>
      </c>
      <c r="C4810" t="s">
        <v>79</v>
      </c>
      <c r="D4810" t="s">
        <v>123</v>
      </c>
      <c r="E4810" t="s">
        <v>18420</v>
      </c>
      <c r="F4810" t="s">
        <v>166</v>
      </c>
      <c r="G4810" t="s">
        <v>72</v>
      </c>
      <c r="H4810" t="s">
        <v>136</v>
      </c>
      <c r="I4810" t="s">
        <v>22</v>
      </c>
      <c r="J4810" t="s">
        <v>131</v>
      </c>
      <c r="K4810" t="s">
        <v>18424</v>
      </c>
      <c r="L4810" t="s">
        <v>18425</v>
      </c>
      <c r="M4810">
        <v>1.836368333</v>
      </c>
      <c r="N4810">
        <v>3</v>
      </c>
      <c r="O4810">
        <v>1899</v>
      </c>
      <c r="P4810">
        <v>308</v>
      </c>
      <c r="Q4810">
        <v>312</v>
      </c>
      <c r="R4810">
        <v>5.5091049999999999</v>
      </c>
      <c r="S4810">
        <v>3487.2634640000001</v>
      </c>
      <c r="T4810">
        <v>565.60144700000001</v>
      </c>
      <c r="U4810">
        <v>572.94691999999998</v>
      </c>
    </row>
    <row r="4811" spans="1:21" x14ac:dyDescent="0.25">
      <c r="A4811" t="s">
        <v>18426</v>
      </c>
      <c r="B4811">
        <v>1</v>
      </c>
      <c r="C4811" t="s">
        <v>79</v>
      </c>
      <c r="D4811" t="s">
        <v>123</v>
      </c>
      <c r="E4811" t="s">
        <v>18427</v>
      </c>
      <c r="F4811" t="s">
        <v>226</v>
      </c>
      <c r="G4811" t="s">
        <v>72</v>
      </c>
      <c r="H4811" t="s">
        <v>136</v>
      </c>
      <c r="I4811" t="s">
        <v>22</v>
      </c>
      <c r="J4811" t="s">
        <v>131</v>
      </c>
      <c r="K4811" t="s">
        <v>18428</v>
      </c>
      <c r="L4811" t="s">
        <v>18429</v>
      </c>
      <c r="M4811">
        <v>2.2441666659999999</v>
      </c>
      <c r="N4811">
        <v>0</v>
      </c>
      <c r="O4811">
        <v>0</v>
      </c>
      <c r="P4811">
        <v>0</v>
      </c>
      <c r="Q4811">
        <v>9</v>
      </c>
      <c r="R4811">
        <v>0</v>
      </c>
      <c r="S4811">
        <v>0</v>
      </c>
      <c r="T4811">
        <v>0</v>
      </c>
      <c r="U4811">
        <v>20.197500000000002</v>
      </c>
    </row>
    <row r="4812" spans="1:21" x14ac:dyDescent="0.25">
      <c r="A4812" t="s">
        <v>18430</v>
      </c>
      <c r="B4812">
        <v>1</v>
      </c>
      <c r="C4812" t="s">
        <v>79</v>
      </c>
      <c r="D4812" t="s">
        <v>123</v>
      </c>
      <c r="E4812" t="s">
        <v>17040</v>
      </c>
      <c r="F4812" t="s">
        <v>166</v>
      </c>
      <c r="G4812" t="s">
        <v>72</v>
      </c>
      <c r="H4812" t="s">
        <v>136</v>
      </c>
      <c r="I4812" t="s">
        <v>22</v>
      </c>
      <c r="J4812" t="s">
        <v>131</v>
      </c>
      <c r="K4812" t="s">
        <v>18431</v>
      </c>
      <c r="L4812" t="s">
        <v>18432</v>
      </c>
      <c r="M4812">
        <v>1.411944444</v>
      </c>
      <c r="N4812">
        <v>0</v>
      </c>
      <c r="O4812">
        <v>0</v>
      </c>
      <c r="P4812">
        <v>43</v>
      </c>
      <c r="Q4812">
        <v>27</v>
      </c>
      <c r="R4812">
        <v>0</v>
      </c>
      <c r="S4812">
        <v>0</v>
      </c>
      <c r="T4812">
        <v>60.713611</v>
      </c>
      <c r="U4812">
        <v>38.122500000000002</v>
      </c>
    </row>
    <row r="4813" spans="1:21" x14ac:dyDescent="0.25">
      <c r="A4813" t="s">
        <v>18433</v>
      </c>
      <c r="B4813">
        <v>1</v>
      </c>
      <c r="C4813" t="s">
        <v>79</v>
      </c>
      <c r="D4813" t="s">
        <v>123</v>
      </c>
      <c r="E4813" t="s">
        <v>18434</v>
      </c>
      <c r="F4813" t="s">
        <v>166</v>
      </c>
      <c r="G4813" t="s">
        <v>72</v>
      </c>
      <c r="H4813" t="s">
        <v>136</v>
      </c>
      <c r="I4813" t="s">
        <v>22</v>
      </c>
      <c r="J4813" t="s">
        <v>131</v>
      </c>
      <c r="K4813" t="s">
        <v>18435</v>
      </c>
      <c r="L4813" t="s">
        <v>18436</v>
      </c>
      <c r="M4813">
        <v>0.660947222</v>
      </c>
      <c r="N4813">
        <v>0</v>
      </c>
      <c r="O4813">
        <v>0</v>
      </c>
      <c r="P4813">
        <v>36</v>
      </c>
      <c r="Q4813">
        <v>0</v>
      </c>
      <c r="R4813">
        <v>0</v>
      </c>
      <c r="S4813">
        <v>0</v>
      </c>
      <c r="T4813">
        <v>23.7941</v>
      </c>
      <c r="U4813">
        <v>0</v>
      </c>
    </row>
    <row r="4814" spans="1:21" x14ac:dyDescent="0.25">
      <c r="A4814" t="s">
        <v>18437</v>
      </c>
      <c r="B4814">
        <v>1</v>
      </c>
      <c r="C4814" t="s">
        <v>78</v>
      </c>
      <c r="D4814" t="s">
        <v>92</v>
      </c>
      <c r="E4814" t="s">
        <v>18438</v>
      </c>
      <c r="F4814" t="s">
        <v>231</v>
      </c>
      <c r="G4814" t="s">
        <v>71</v>
      </c>
      <c r="H4814" t="s">
        <v>136</v>
      </c>
      <c r="I4814" t="s">
        <v>22</v>
      </c>
      <c r="J4814" t="s">
        <v>131</v>
      </c>
      <c r="K4814" t="s">
        <v>18439</v>
      </c>
      <c r="L4814" t="s">
        <v>18440</v>
      </c>
      <c r="M4814">
        <v>1.6697222220000001</v>
      </c>
      <c r="N4814">
        <v>0</v>
      </c>
      <c r="O4814">
        <v>1</v>
      </c>
      <c r="P4814">
        <v>0</v>
      </c>
      <c r="Q4814">
        <v>0</v>
      </c>
      <c r="R4814">
        <v>0</v>
      </c>
      <c r="S4814">
        <v>1.6697219999999999</v>
      </c>
      <c r="T4814">
        <v>0</v>
      </c>
      <c r="U4814">
        <v>0</v>
      </c>
    </row>
    <row r="4815" spans="1:21" x14ac:dyDescent="0.25">
      <c r="A4815" t="s">
        <v>18441</v>
      </c>
      <c r="B4815">
        <v>1</v>
      </c>
      <c r="C4815" t="s">
        <v>79</v>
      </c>
      <c r="D4815" t="s">
        <v>116</v>
      </c>
      <c r="E4815" t="s">
        <v>18442</v>
      </c>
      <c r="F4815" t="s">
        <v>231</v>
      </c>
      <c r="G4815" t="s">
        <v>71</v>
      </c>
      <c r="H4815" t="s">
        <v>136</v>
      </c>
      <c r="I4815" t="s">
        <v>22</v>
      </c>
      <c r="J4815" t="s">
        <v>131</v>
      </c>
      <c r="K4815" t="s">
        <v>18443</v>
      </c>
      <c r="L4815" t="s">
        <v>18444</v>
      </c>
      <c r="M4815">
        <v>1.3005555550000001</v>
      </c>
      <c r="N4815">
        <v>0</v>
      </c>
      <c r="O4815">
        <v>1</v>
      </c>
      <c r="P4815">
        <v>0</v>
      </c>
      <c r="Q4815">
        <v>0</v>
      </c>
      <c r="R4815">
        <v>0</v>
      </c>
      <c r="S4815">
        <v>1.300556</v>
      </c>
      <c r="T4815">
        <v>0</v>
      </c>
      <c r="U4815">
        <v>0</v>
      </c>
    </row>
    <row r="4816" spans="1:21" x14ac:dyDescent="0.25">
      <c r="A4816" t="s">
        <v>18445</v>
      </c>
      <c r="B4816">
        <v>1</v>
      </c>
      <c r="C4816" t="s">
        <v>78</v>
      </c>
      <c r="D4816" t="s">
        <v>82</v>
      </c>
      <c r="E4816" t="s">
        <v>18446</v>
      </c>
      <c r="F4816" t="s">
        <v>231</v>
      </c>
      <c r="G4816" t="s">
        <v>71</v>
      </c>
      <c r="H4816" t="s">
        <v>136</v>
      </c>
      <c r="I4816" t="s">
        <v>22</v>
      </c>
      <c r="J4816" t="s">
        <v>131</v>
      </c>
      <c r="K4816" t="s">
        <v>18447</v>
      </c>
      <c r="L4816" t="s">
        <v>18448</v>
      </c>
      <c r="M4816">
        <v>0.86305555499999997</v>
      </c>
      <c r="N4816">
        <v>0</v>
      </c>
      <c r="O4816">
        <v>9</v>
      </c>
      <c r="P4816">
        <v>0</v>
      </c>
      <c r="Q4816">
        <v>0</v>
      </c>
      <c r="R4816">
        <v>0</v>
      </c>
      <c r="S4816">
        <v>7.7675000000000001</v>
      </c>
      <c r="T4816">
        <v>0</v>
      </c>
      <c r="U4816">
        <v>0</v>
      </c>
    </row>
    <row r="4817" spans="1:21" x14ac:dyDescent="0.25">
      <c r="A4817" t="s">
        <v>18449</v>
      </c>
      <c r="B4817">
        <v>1</v>
      </c>
      <c r="C4817" t="s">
        <v>79</v>
      </c>
      <c r="D4817" t="s">
        <v>119</v>
      </c>
      <c r="E4817" t="s">
        <v>18164</v>
      </c>
      <c r="F4817" t="s">
        <v>296</v>
      </c>
      <c r="G4817" t="s">
        <v>72</v>
      </c>
      <c r="H4817" t="s">
        <v>136</v>
      </c>
      <c r="I4817" t="s">
        <v>22</v>
      </c>
      <c r="J4817" t="s">
        <v>221</v>
      </c>
      <c r="K4817" t="s">
        <v>18450</v>
      </c>
      <c r="L4817" t="s">
        <v>18451</v>
      </c>
      <c r="M4817">
        <v>1.495833333</v>
      </c>
      <c r="N4817">
        <v>39</v>
      </c>
      <c r="O4817">
        <v>190</v>
      </c>
      <c r="P4817">
        <v>241</v>
      </c>
      <c r="Q4817">
        <v>144</v>
      </c>
      <c r="R4817">
        <v>58.337499999999999</v>
      </c>
      <c r="S4817">
        <v>284.20833299999998</v>
      </c>
      <c r="T4817">
        <v>360.495833</v>
      </c>
      <c r="U4817">
        <v>215.4</v>
      </c>
    </row>
    <row r="4818" spans="1:21" x14ac:dyDescent="0.25">
      <c r="A4818" t="s">
        <v>18452</v>
      </c>
      <c r="B4818">
        <v>1</v>
      </c>
      <c r="C4818" t="s">
        <v>79</v>
      </c>
      <c r="D4818" t="s">
        <v>119</v>
      </c>
      <c r="E4818" t="s">
        <v>18186</v>
      </c>
      <c r="F4818" t="s">
        <v>523</v>
      </c>
      <c r="G4818" t="s">
        <v>72</v>
      </c>
      <c r="H4818" t="s">
        <v>136</v>
      </c>
      <c r="I4818" t="s">
        <v>22</v>
      </c>
      <c r="J4818" t="s">
        <v>131</v>
      </c>
      <c r="K4818" t="s">
        <v>18453</v>
      </c>
      <c r="L4818" t="s">
        <v>18454</v>
      </c>
      <c r="M4818">
        <v>0.14277777699999999</v>
      </c>
      <c r="N4818">
        <v>0</v>
      </c>
      <c r="O4818">
        <v>12</v>
      </c>
      <c r="P4818">
        <v>181</v>
      </c>
      <c r="Q4818">
        <v>103</v>
      </c>
      <c r="R4818">
        <v>0</v>
      </c>
      <c r="S4818">
        <v>1.713333</v>
      </c>
      <c r="T4818">
        <v>25.842777999999999</v>
      </c>
      <c r="U4818">
        <v>14.706111</v>
      </c>
    </row>
    <row r="4819" spans="1:21" x14ac:dyDescent="0.25">
      <c r="A4819" t="s">
        <v>18455</v>
      </c>
      <c r="B4819">
        <v>1</v>
      </c>
      <c r="C4819" t="s">
        <v>79</v>
      </c>
      <c r="D4819" t="s">
        <v>119</v>
      </c>
      <c r="E4819" t="s">
        <v>18172</v>
      </c>
      <c r="F4819" t="s">
        <v>166</v>
      </c>
      <c r="G4819" t="s">
        <v>72</v>
      </c>
      <c r="H4819" t="s">
        <v>130</v>
      </c>
      <c r="I4819" t="s">
        <v>22</v>
      </c>
      <c r="J4819" t="s">
        <v>131</v>
      </c>
      <c r="K4819" t="s">
        <v>18456</v>
      </c>
      <c r="L4819" t="s">
        <v>18457</v>
      </c>
      <c r="M4819">
        <v>3.8055554999999998E-2</v>
      </c>
      <c r="N4819">
        <v>53</v>
      </c>
      <c r="O4819">
        <v>2058</v>
      </c>
      <c r="P4819">
        <v>1</v>
      </c>
      <c r="Q4819">
        <v>468</v>
      </c>
      <c r="R4819">
        <v>2.0169440000000001</v>
      </c>
      <c r="S4819">
        <v>78.318331999999998</v>
      </c>
      <c r="T4819">
        <v>3.8056E-2</v>
      </c>
      <c r="U4819">
        <v>17.809999999999999</v>
      </c>
    </row>
    <row r="4820" spans="1:21" x14ac:dyDescent="0.25">
      <c r="A4820" t="s">
        <v>18458</v>
      </c>
      <c r="B4820">
        <v>1</v>
      </c>
      <c r="C4820" t="s">
        <v>79</v>
      </c>
      <c r="D4820" t="s">
        <v>119</v>
      </c>
      <c r="E4820" t="s">
        <v>18459</v>
      </c>
      <c r="F4820" t="s">
        <v>780</v>
      </c>
      <c r="G4820" t="s">
        <v>71</v>
      </c>
      <c r="H4820" t="s">
        <v>136</v>
      </c>
      <c r="I4820" t="s">
        <v>22</v>
      </c>
      <c r="J4820" t="s">
        <v>131</v>
      </c>
      <c r="K4820" t="s">
        <v>18460</v>
      </c>
      <c r="L4820" t="s">
        <v>18461</v>
      </c>
      <c r="M4820">
        <v>1.7088888879999999</v>
      </c>
      <c r="N4820">
        <v>0</v>
      </c>
      <c r="O4820">
        <v>39</v>
      </c>
      <c r="P4820">
        <v>0</v>
      </c>
      <c r="Q4820">
        <v>8</v>
      </c>
      <c r="R4820">
        <v>0</v>
      </c>
      <c r="S4820">
        <v>66.646666999999994</v>
      </c>
      <c r="T4820">
        <v>0</v>
      </c>
      <c r="U4820">
        <v>13.671111</v>
      </c>
    </row>
    <row r="4821" spans="1:21" x14ac:dyDescent="0.25">
      <c r="A4821" t="s">
        <v>18462</v>
      </c>
      <c r="B4821">
        <v>1</v>
      </c>
      <c r="C4821" t="s">
        <v>79</v>
      </c>
      <c r="D4821" t="s">
        <v>116</v>
      </c>
      <c r="E4821" t="s">
        <v>18463</v>
      </c>
      <c r="F4821" t="s">
        <v>166</v>
      </c>
      <c r="G4821" t="s">
        <v>72</v>
      </c>
      <c r="H4821" t="s">
        <v>136</v>
      </c>
      <c r="I4821" t="s">
        <v>22</v>
      </c>
      <c r="J4821" t="s">
        <v>131</v>
      </c>
      <c r="K4821" t="s">
        <v>18464</v>
      </c>
      <c r="L4821" t="s">
        <v>18465</v>
      </c>
      <c r="M4821">
        <v>0.48055555500000002</v>
      </c>
      <c r="N4821">
        <v>9</v>
      </c>
      <c r="O4821">
        <v>6173</v>
      </c>
      <c r="P4821">
        <v>555</v>
      </c>
      <c r="Q4821">
        <v>1857</v>
      </c>
      <c r="R4821">
        <v>4.3250000000000002</v>
      </c>
      <c r="S4821">
        <v>2966.4694410000002</v>
      </c>
      <c r="T4821">
        <v>266.70833299999998</v>
      </c>
      <c r="U4821">
        <v>892.39166599999999</v>
      </c>
    </row>
    <row r="4822" spans="1:21" x14ac:dyDescent="0.25">
      <c r="A4822" t="s">
        <v>18466</v>
      </c>
      <c r="B4822">
        <v>1</v>
      </c>
      <c r="C4822" t="s">
        <v>78</v>
      </c>
      <c r="D4822" t="s">
        <v>102</v>
      </c>
      <c r="E4822" t="s">
        <v>18467</v>
      </c>
      <c r="F4822" t="s">
        <v>231</v>
      </c>
      <c r="G4822" t="s">
        <v>71</v>
      </c>
      <c r="H4822" t="s">
        <v>136</v>
      </c>
      <c r="I4822" t="s">
        <v>22</v>
      </c>
      <c r="J4822" t="s">
        <v>131</v>
      </c>
      <c r="K4822" t="s">
        <v>18468</v>
      </c>
      <c r="L4822" t="s">
        <v>18469</v>
      </c>
      <c r="M4822">
        <v>1.9813888879999999</v>
      </c>
      <c r="N4822">
        <v>0</v>
      </c>
      <c r="O4822">
        <v>0</v>
      </c>
      <c r="P4822">
        <v>0</v>
      </c>
      <c r="Q4822">
        <v>1</v>
      </c>
      <c r="R4822">
        <v>0</v>
      </c>
      <c r="S4822">
        <v>0</v>
      </c>
      <c r="T4822">
        <v>0</v>
      </c>
      <c r="U4822">
        <v>1.9813890000000001</v>
      </c>
    </row>
    <row r="4823" spans="1:21" x14ac:dyDescent="0.25">
      <c r="A4823" t="s">
        <v>18470</v>
      </c>
      <c r="B4823">
        <v>1</v>
      </c>
      <c r="C4823" t="s">
        <v>79</v>
      </c>
      <c r="D4823" t="s">
        <v>119</v>
      </c>
      <c r="E4823" t="s">
        <v>18471</v>
      </c>
      <c r="F4823" t="s">
        <v>226</v>
      </c>
      <c r="G4823" t="s">
        <v>72</v>
      </c>
      <c r="H4823" t="s">
        <v>136</v>
      </c>
      <c r="I4823" t="s">
        <v>22</v>
      </c>
      <c r="J4823" t="s">
        <v>131</v>
      </c>
      <c r="K4823" t="s">
        <v>18472</v>
      </c>
      <c r="L4823" t="s">
        <v>18473</v>
      </c>
      <c r="M4823">
        <v>1.69</v>
      </c>
      <c r="N4823">
        <v>0</v>
      </c>
      <c r="O4823">
        <v>54</v>
      </c>
      <c r="P4823">
        <v>0</v>
      </c>
      <c r="Q4823">
        <v>21</v>
      </c>
      <c r="R4823">
        <v>0</v>
      </c>
      <c r="S4823">
        <v>91.26</v>
      </c>
      <c r="T4823">
        <v>0</v>
      </c>
      <c r="U4823">
        <v>35.49</v>
      </c>
    </row>
    <row r="4824" spans="1:21" x14ac:dyDescent="0.25">
      <c r="A4824" t="s">
        <v>18474</v>
      </c>
      <c r="B4824">
        <v>1</v>
      </c>
      <c r="C4824" t="s">
        <v>78</v>
      </c>
      <c r="D4824" t="s">
        <v>95</v>
      </c>
      <c r="E4824" t="s">
        <v>18475</v>
      </c>
      <c r="F4824" t="s">
        <v>231</v>
      </c>
      <c r="G4824" t="s">
        <v>71</v>
      </c>
      <c r="H4824" t="s">
        <v>136</v>
      </c>
      <c r="I4824" t="s">
        <v>22</v>
      </c>
      <c r="J4824" t="s">
        <v>131</v>
      </c>
      <c r="K4824" t="s">
        <v>18476</v>
      </c>
      <c r="L4824" t="s">
        <v>18477</v>
      </c>
      <c r="M4824">
        <v>1.486388888</v>
      </c>
      <c r="N4824">
        <v>0</v>
      </c>
      <c r="O4824">
        <v>0</v>
      </c>
      <c r="P4824">
        <v>0</v>
      </c>
      <c r="Q4824">
        <v>3</v>
      </c>
      <c r="R4824">
        <v>0</v>
      </c>
      <c r="S4824">
        <v>0</v>
      </c>
      <c r="T4824">
        <v>0</v>
      </c>
      <c r="U4824">
        <v>4.4591669999999999</v>
      </c>
    </row>
    <row r="4825" spans="1:21" x14ac:dyDescent="0.25">
      <c r="A4825" t="s">
        <v>18478</v>
      </c>
      <c r="B4825">
        <v>1</v>
      </c>
      <c r="C4825" t="s">
        <v>79</v>
      </c>
      <c r="D4825" t="s">
        <v>111</v>
      </c>
      <c r="E4825" t="s">
        <v>18479</v>
      </c>
      <c r="F4825" t="s">
        <v>226</v>
      </c>
      <c r="G4825" t="s">
        <v>72</v>
      </c>
      <c r="H4825" t="s">
        <v>136</v>
      </c>
      <c r="I4825" t="s">
        <v>22</v>
      </c>
      <c r="J4825" t="s">
        <v>131</v>
      </c>
      <c r="K4825" t="s">
        <v>18480</v>
      </c>
      <c r="L4825" t="s">
        <v>18481</v>
      </c>
      <c r="M4825">
        <v>2.3713888879999998</v>
      </c>
      <c r="N4825">
        <v>0</v>
      </c>
      <c r="O4825">
        <v>0</v>
      </c>
      <c r="P4825">
        <v>0</v>
      </c>
      <c r="Q4825">
        <v>7</v>
      </c>
      <c r="R4825">
        <v>0</v>
      </c>
      <c r="S4825">
        <v>0</v>
      </c>
      <c r="T4825">
        <v>0</v>
      </c>
      <c r="U4825">
        <v>16.599722</v>
      </c>
    </row>
    <row r="4826" spans="1:21" x14ac:dyDescent="0.25">
      <c r="A4826" t="s">
        <v>18482</v>
      </c>
      <c r="B4826">
        <v>1</v>
      </c>
      <c r="C4826" t="s">
        <v>79</v>
      </c>
      <c r="D4826" t="s">
        <v>119</v>
      </c>
      <c r="E4826" t="s">
        <v>18483</v>
      </c>
      <c r="F4826" t="s">
        <v>313</v>
      </c>
      <c r="G4826" t="s">
        <v>71</v>
      </c>
      <c r="H4826" t="s">
        <v>136</v>
      </c>
      <c r="I4826" t="s">
        <v>22</v>
      </c>
      <c r="J4826" t="s">
        <v>131</v>
      </c>
      <c r="K4826" t="s">
        <v>18484</v>
      </c>
      <c r="L4826" t="s">
        <v>18485</v>
      </c>
      <c r="M4826">
        <v>0.47083333300000002</v>
      </c>
      <c r="N4826">
        <v>0</v>
      </c>
      <c r="O4826">
        <v>9</v>
      </c>
      <c r="P4826">
        <v>0</v>
      </c>
      <c r="Q4826">
        <v>5</v>
      </c>
      <c r="R4826">
        <v>0</v>
      </c>
      <c r="S4826">
        <v>4.2374999999999998</v>
      </c>
      <c r="T4826">
        <v>0</v>
      </c>
      <c r="U4826">
        <v>2.3541669999999999</v>
      </c>
    </row>
    <row r="4827" spans="1:21" x14ac:dyDescent="0.25">
      <c r="A4827" t="s">
        <v>18486</v>
      </c>
      <c r="B4827">
        <v>1</v>
      </c>
      <c r="C4827" t="s">
        <v>79</v>
      </c>
      <c r="D4827" t="s">
        <v>119</v>
      </c>
      <c r="E4827" t="s">
        <v>18487</v>
      </c>
      <c r="F4827" t="s">
        <v>313</v>
      </c>
      <c r="G4827" t="s">
        <v>71</v>
      </c>
      <c r="H4827" t="s">
        <v>136</v>
      </c>
      <c r="I4827" t="s">
        <v>22</v>
      </c>
      <c r="J4827" t="s">
        <v>131</v>
      </c>
      <c r="K4827" t="s">
        <v>18488</v>
      </c>
      <c r="L4827" t="s">
        <v>18489</v>
      </c>
      <c r="M4827">
        <v>2.2933333330000001</v>
      </c>
      <c r="N4827">
        <v>0</v>
      </c>
      <c r="O4827">
        <v>20</v>
      </c>
      <c r="P4827">
        <v>0</v>
      </c>
      <c r="Q4827">
        <v>3</v>
      </c>
      <c r="R4827">
        <v>0</v>
      </c>
      <c r="S4827">
        <v>45.866667</v>
      </c>
      <c r="T4827">
        <v>0</v>
      </c>
      <c r="U4827">
        <v>6.88</v>
      </c>
    </row>
    <row r="4828" spans="1:21" x14ac:dyDescent="0.25">
      <c r="A4828" t="s">
        <v>18490</v>
      </c>
      <c r="B4828">
        <v>1</v>
      </c>
      <c r="C4828" t="s">
        <v>78</v>
      </c>
      <c r="D4828" t="s">
        <v>101</v>
      </c>
      <c r="E4828" t="s">
        <v>18491</v>
      </c>
      <c r="F4828" t="s">
        <v>1685</v>
      </c>
      <c r="G4828" t="s">
        <v>71</v>
      </c>
      <c r="H4828" t="s">
        <v>136</v>
      </c>
      <c r="I4828" t="s">
        <v>22</v>
      </c>
      <c r="J4828" t="s">
        <v>131</v>
      </c>
      <c r="K4828" t="s">
        <v>18492</v>
      </c>
      <c r="L4828" t="s">
        <v>18493</v>
      </c>
      <c r="M4828">
        <v>1.410833333</v>
      </c>
      <c r="N4828">
        <v>0</v>
      </c>
      <c r="O4828">
        <v>0</v>
      </c>
      <c r="P4828">
        <v>0</v>
      </c>
      <c r="Q4828">
        <v>30</v>
      </c>
      <c r="R4828">
        <v>0</v>
      </c>
      <c r="S4828">
        <v>0</v>
      </c>
      <c r="T4828">
        <v>0</v>
      </c>
      <c r="U4828">
        <v>42.325000000000003</v>
      </c>
    </row>
    <row r="4829" spans="1:21" x14ac:dyDescent="0.25">
      <c r="A4829" t="s">
        <v>18494</v>
      </c>
      <c r="B4829">
        <v>1</v>
      </c>
      <c r="C4829" t="s">
        <v>78</v>
      </c>
      <c r="D4829" t="s">
        <v>91</v>
      </c>
      <c r="E4829" t="s">
        <v>462</v>
      </c>
      <c r="F4829" t="s">
        <v>166</v>
      </c>
      <c r="G4829" t="s">
        <v>72</v>
      </c>
      <c r="H4829" t="s">
        <v>136</v>
      </c>
      <c r="I4829" t="s">
        <v>22</v>
      </c>
      <c r="J4829" t="s">
        <v>131</v>
      </c>
      <c r="K4829" t="s">
        <v>18495</v>
      </c>
      <c r="L4829" t="s">
        <v>18496</v>
      </c>
      <c r="M4829">
        <v>0.50419888800000001</v>
      </c>
      <c r="N4829">
        <v>0</v>
      </c>
      <c r="O4829">
        <v>0</v>
      </c>
      <c r="P4829">
        <v>2</v>
      </c>
      <c r="Q4829">
        <v>0</v>
      </c>
      <c r="R4829">
        <v>0</v>
      </c>
      <c r="S4829">
        <v>0</v>
      </c>
      <c r="T4829">
        <v>1.0083979999999999</v>
      </c>
      <c r="U4829">
        <v>0</v>
      </c>
    </row>
    <row r="4830" spans="1:21" x14ac:dyDescent="0.25">
      <c r="A4830" t="s">
        <v>18497</v>
      </c>
      <c r="B4830">
        <v>1</v>
      </c>
      <c r="C4830" t="s">
        <v>79</v>
      </c>
      <c r="D4830" t="s">
        <v>109</v>
      </c>
      <c r="E4830" t="s">
        <v>18498</v>
      </c>
      <c r="F4830" t="s">
        <v>313</v>
      </c>
      <c r="G4830" t="s">
        <v>71</v>
      </c>
      <c r="H4830" t="s">
        <v>136</v>
      </c>
      <c r="I4830" t="s">
        <v>22</v>
      </c>
      <c r="J4830" t="s">
        <v>131</v>
      </c>
      <c r="K4830" t="s">
        <v>18499</v>
      </c>
      <c r="L4830" t="s">
        <v>18500</v>
      </c>
      <c r="M4830">
        <v>3.6494444439999998</v>
      </c>
      <c r="N4830">
        <v>0</v>
      </c>
      <c r="O4830">
        <v>0</v>
      </c>
      <c r="P4830">
        <v>0</v>
      </c>
      <c r="Q4830">
        <v>31</v>
      </c>
      <c r="R4830">
        <v>0</v>
      </c>
      <c r="S4830">
        <v>0</v>
      </c>
      <c r="T4830">
        <v>0</v>
      </c>
      <c r="U4830">
        <v>113.132778</v>
      </c>
    </row>
    <row r="4831" spans="1:21" x14ac:dyDescent="0.25">
      <c r="A4831" t="s">
        <v>18501</v>
      </c>
      <c r="B4831">
        <v>1</v>
      </c>
      <c r="C4831" t="s">
        <v>79</v>
      </c>
      <c r="D4831" t="s">
        <v>119</v>
      </c>
      <c r="E4831" t="s">
        <v>18172</v>
      </c>
      <c r="F4831" t="s">
        <v>166</v>
      </c>
      <c r="G4831" t="s">
        <v>72</v>
      </c>
      <c r="H4831" t="s">
        <v>130</v>
      </c>
      <c r="I4831" t="s">
        <v>22</v>
      </c>
      <c r="J4831" t="s">
        <v>131</v>
      </c>
      <c r="K4831" t="s">
        <v>18502</v>
      </c>
      <c r="L4831" t="s">
        <v>18503</v>
      </c>
      <c r="M4831">
        <v>3.8611110999999997E-2</v>
      </c>
      <c r="N4831">
        <v>53</v>
      </c>
      <c r="O4831">
        <v>2058</v>
      </c>
      <c r="P4831">
        <v>1</v>
      </c>
      <c r="Q4831">
        <v>468</v>
      </c>
      <c r="R4831">
        <v>2.046389</v>
      </c>
      <c r="S4831">
        <v>79.461665999999994</v>
      </c>
      <c r="T4831">
        <v>3.8610999999999999E-2</v>
      </c>
      <c r="U4831">
        <v>18.07</v>
      </c>
    </row>
    <row r="4832" spans="1:21" x14ac:dyDescent="0.25">
      <c r="A4832" t="s">
        <v>18504</v>
      </c>
      <c r="B4832">
        <v>1</v>
      </c>
      <c r="C4832" t="s">
        <v>79</v>
      </c>
      <c r="D4832" t="s">
        <v>119</v>
      </c>
      <c r="E4832" t="s">
        <v>18160</v>
      </c>
      <c r="F4832" t="s">
        <v>166</v>
      </c>
      <c r="G4832" t="s">
        <v>72</v>
      </c>
      <c r="H4832" t="s">
        <v>136</v>
      </c>
      <c r="I4832" t="s">
        <v>22</v>
      </c>
      <c r="J4832" t="s">
        <v>131</v>
      </c>
      <c r="K4832" t="s">
        <v>18505</v>
      </c>
      <c r="L4832" t="s">
        <v>18506</v>
      </c>
      <c r="M4832">
        <v>0.391839722</v>
      </c>
      <c r="N4832">
        <v>18</v>
      </c>
      <c r="O4832">
        <v>1209</v>
      </c>
      <c r="P4832">
        <v>239</v>
      </c>
      <c r="Q4832">
        <v>213</v>
      </c>
      <c r="R4832">
        <v>7.053115</v>
      </c>
      <c r="S4832">
        <v>473.73422399999998</v>
      </c>
      <c r="T4832">
        <v>93.649693999999997</v>
      </c>
      <c r="U4832">
        <v>83.461860999999999</v>
      </c>
    </row>
    <row r="4833" spans="1:21" x14ac:dyDescent="0.25">
      <c r="A4833" t="s">
        <v>18507</v>
      </c>
      <c r="B4833">
        <v>1</v>
      </c>
      <c r="C4833" t="s">
        <v>78</v>
      </c>
      <c r="D4833" t="s">
        <v>93</v>
      </c>
      <c r="E4833" t="s">
        <v>9136</v>
      </c>
      <c r="F4833" t="s">
        <v>166</v>
      </c>
      <c r="G4833" t="s">
        <v>72</v>
      </c>
      <c r="H4833" t="s">
        <v>136</v>
      </c>
      <c r="I4833" t="s">
        <v>22</v>
      </c>
      <c r="J4833" t="s">
        <v>131</v>
      </c>
      <c r="K4833" t="s">
        <v>18508</v>
      </c>
      <c r="L4833" t="s">
        <v>18509</v>
      </c>
      <c r="M4833">
        <v>2.0805555550000001</v>
      </c>
      <c r="N4833">
        <v>43</v>
      </c>
      <c r="O4833">
        <v>0</v>
      </c>
      <c r="P4833">
        <v>1</v>
      </c>
      <c r="Q4833">
        <v>0</v>
      </c>
      <c r="R4833">
        <v>89.463888999999995</v>
      </c>
      <c r="S4833">
        <v>0</v>
      </c>
      <c r="T4833">
        <v>2.0805560000000001</v>
      </c>
      <c r="U4833">
        <v>0</v>
      </c>
    </row>
    <row r="4834" spans="1:21" x14ac:dyDescent="0.25">
      <c r="A4834" t="s">
        <v>18510</v>
      </c>
      <c r="B4834">
        <v>1</v>
      </c>
      <c r="C4834" t="s">
        <v>78</v>
      </c>
      <c r="D4834" t="s">
        <v>104</v>
      </c>
      <c r="E4834" t="s">
        <v>18511</v>
      </c>
      <c r="F4834" t="s">
        <v>166</v>
      </c>
      <c r="G4834" t="s">
        <v>72</v>
      </c>
      <c r="H4834" t="s">
        <v>136</v>
      </c>
      <c r="I4834" t="s">
        <v>22</v>
      </c>
      <c r="J4834" t="s">
        <v>131</v>
      </c>
      <c r="K4834" t="s">
        <v>18512</v>
      </c>
      <c r="L4834" t="s">
        <v>18513</v>
      </c>
      <c r="M4834">
        <v>0.18472222199999999</v>
      </c>
      <c r="N4834">
        <v>0</v>
      </c>
      <c r="O4834">
        <v>0</v>
      </c>
      <c r="P4834">
        <v>43</v>
      </c>
      <c r="Q4834">
        <v>239</v>
      </c>
      <c r="R4834">
        <v>0</v>
      </c>
      <c r="S4834">
        <v>0</v>
      </c>
      <c r="T4834">
        <v>7.9430560000000003</v>
      </c>
      <c r="U4834">
        <v>44.148611000000002</v>
      </c>
    </row>
    <row r="4835" spans="1:21" x14ac:dyDescent="0.25">
      <c r="A4835" t="s">
        <v>18514</v>
      </c>
      <c r="B4835">
        <v>1</v>
      </c>
      <c r="C4835" t="s">
        <v>78</v>
      </c>
      <c r="D4835" t="s">
        <v>104</v>
      </c>
      <c r="E4835" t="s">
        <v>18515</v>
      </c>
      <c r="F4835" t="s">
        <v>166</v>
      </c>
      <c r="G4835" t="s">
        <v>72</v>
      </c>
      <c r="H4835" t="s">
        <v>136</v>
      </c>
      <c r="I4835" t="s">
        <v>22</v>
      </c>
      <c r="J4835" t="s">
        <v>131</v>
      </c>
      <c r="K4835" t="s">
        <v>18516</v>
      </c>
      <c r="L4835" t="s">
        <v>18517</v>
      </c>
      <c r="M4835">
        <v>0.52805555500000001</v>
      </c>
      <c r="N4835">
        <v>0</v>
      </c>
      <c r="O4835">
        <v>82</v>
      </c>
      <c r="P4835">
        <v>97</v>
      </c>
      <c r="Q4835">
        <v>200</v>
      </c>
      <c r="R4835">
        <v>0</v>
      </c>
      <c r="S4835">
        <v>43.300556</v>
      </c>
      <c r="T4835">
        <v>51.221389000000002</v>
      </c>
      <c r="U4835">
        <v>105.61111099999999</v>
      </c>
    </row>
    <row r="4836" spans="1:21" x14ac:dyDescent="0.25">
      <c r="A4836" t="s">
        <v>18518</v>
      </c>
      <c r="B4836">
        <v>1</v>
      </c>
      <c r="C4836" t="s">
        <v>78</v>
      </c>
      <c r="D4836" t="s">
        <v>104</v>
      </c>
      <c r="E4836" t="s">
        <v>18519</v>
      </c>
      <c r="F4836" t="s">
        <v>166</v>
      </c>
      <c r="G4836" t="s">
        <v>72</v>
      </c>
      <c r="H4836" t="s">
        <v>136</v>
      </c>
      <c r="I4836" t="s">
        <v>22</v>
      </c>
      <c r="J4836" t="s">
        <v>131</v>
      </c>
      <c r="K4836" t="s">
        <v>18520</v>
      </c>
      <c r="L4836" t="s">
        <v>18521</v>
      </c>
      <c r="M4836">
        <v>1.253225</v>
      </c>
      <c r="N4836">
        <v>16</v>
      </c>
      <c r="O4836">
        <v>1869</v>
      </c>
      <c r="P4836">
        <v>450</v>
      </c>
      <c r="Q4836">
        <v>5368</v>
      </c>
      <c r="R4836">
        <v>20.051600000000001</v>
      </c>
      <c r="S4836">
        <v>2342.277525</v>
      </c>
      <c r="T4836">
        <v>563.95124999999996</v>
      </c>
      <c r="U4836">
        <v>6727.3118000000004</v>
      </c>
    </row>
    <row r="4837" spans="1:21" x14ac:dyDescent="0.25">
      <c r="A4837" t="s">
        <v>18522</v>
      </c>
      <c r="B4837">
        <v>1</v>
      </c>
      <c r="C4837" t="s">
        <v>78</v>
      </c>
      <c r="D4837" t="s">
        <v>104</v>
      </c>
      <c r="E4837" t="s">
        <v>18523</v>
      </c>
      <c r="F4837" t="s">
        <v>166</v>
      </c>
      <c r="G4837" t="s">
        <v>72</v>
      </c>
      <c r="H4837" t="s">
        <v>136</v>
      </c>
      <c r="I4837" t="s">
        <v>22</v>
      </c>
      <c r="J4837" t="s">
        <v>131</v>
      </c>
      <c r="K4837" t="s">
        <v>18524</v>
      </c>
      <c r="L4837" t="s">
        <v>18525</v>
      </c>
      <c r="M4837">
        <v>0.118662777</v>
      </c>
      <c r="N4837">
        <v>19</v>
      </c>
      <c r="O4837">
        <v>16</v>
      </c>
      <c r="P4837">
        <v>65</v>
      </c>
      <c r="Q4837">
        <v>2911</v>
      </c>
      <c r="R4837">
        <v>2.2545929999999998</v>
      </c>
      <c r="S4837">
        <v>1.898604</v>
      </c>
      <c r="T4837">
        <v>7.7130809999999999</v>
      </c>
      <c r="U4837">
        <v>345.42734400000001</v>
      </c>
    </row>
    <row r="4838" spans="1:21" x14ac:dyDescent="0.25">
      <c r="A4838" t="s">
        <v>18526</v>
      </c>
      <c r="B4838">
        <v>1</v>
      </c>
      <c r="C4838" t="s">
        <v>78</v>
      </c>
      <c r="D4838" t="s">
        <v>104</v>
      </c>
      <c r="E4838" t="s">
        <v>18527</v>
      </c>
      <c r="F4838" t="s">
        <v>166</v>
      </c>
      <c r="G4838" t="s">
        <v>72</v>
      </c>
      <c r="H4838" t="s">
        <v>136</v>
      </c>
      <c r="I4838" t="s">
        <v>22</v>
      </c>
      <c r="J4838" t="s">
        <v>131</v>
      </c>
      <c r="K4838" t="s">
        <v>18528</v>
      </c>
      <c r="L4838" t="s">
        <v>18529</v>
      </c>
      <c r="M4838">
        <v>0.34191833300000002</v>
      </c>
      <c r="N4838">
        <v>10</v>
      </c>
      <c r="O4838">
        <v>0</v>
      </c>
      <c r="P4838">
        <v>31</v>
      </c>
      <c r="Q4838">
        <v>101</v>
      </c>
      <c r="R4838">
        <v>3.4191829999999999</v>
      </c>
      <c r="S4838">
        <v>0</v>
      </c>
      <c r="T4838">
        <v>10.599468</v>
      </c>
      <c r="U4838">
        <v>34.533752</v>
      </c>
    </row>
    <row r="4839" spans="1:21" x14ac:dyDescent="0.25">
      <c r="A4839" t="s">
        <v>18530</v>
      </c>
      <c r="B4839">
        <v>1</v>
      </c>
      <c r="C4839" t="s">
        <v>78</v>
      </c>
      <c r="D4839" t="s">
        <v>102</v>
      </c>
      <c r="E4839" t="s">
        <v>17742</v>
      </c>
      <c r="F4839" t="s">
        <v>226</v>
      </c>
      <c r="G4839" t="s">
        <v>72</v>
      </c>
      <c r="H4839" t="s">
        <v>136</v>
      </c>
      <c r="I4839" t="s">
        <v>22</v>
      </c>
      <c r="J4839" t="s">
        <v>131</v>
      </c>
      <c r="K4839" t="s">
        <v>18531</v>
      </c>
      <c r="L4839" t="s">
        <v>17862</v>
      </c>
      <c r="M4839">
        <v>0.28694444400000002</v>
      </c>
      <c r="N4839">
        <v>3</v>
      </c>
      <c r="O4839">
        <v>4812</v>
      </c>
      <c r="P4839">
        <v>197</v>
      </c>
      <c r="Q4839">
        <v>1847</v>
      </c>
      <c r="R4839">
        <v>0.86083299999999996</v>
      </c>
      <c r="S4839">
        <v>1380.7766650000001</v>
      </c>
      <c r="T4839">
        <v>56.528055000000002</v>
      </c>
      <c r="U4839">
        <v>529.98638800000003</v>
      </c>
    </row>
    <row r="4840" spans="1:21" x14ac:dyDescent="0.25">
      <c r="A4840" t="s">
        <v>18532</v>
      </c>
      <c r="B4840">
        <v>1</v>
      </c>
      <c r="C4840" t="s">
        <v>79</v>
      </c>
      <c r="D4840" t="s">
        <v>119</v>
      </c>
      <c r="E4840" t="s">
        <v>18533</v>
      </c>
      <c r="F4840" t="s">
        <v>166</v>
      </c>
      <c r="G4840" t="s">
        <v>72</v>
      </c>
      <c r="H4840" t="s">
        <v>136</v>
      </c>
      <c r="I4840" t="s">
        <v>22</v>
      </c>
      <c r="J4840" t="s">
        <v>131</v>
      </c>
      <c r="K4840" t="s">
        <v>18534</v>
      </c>
      <c r="L4840" t="s">
        <v>18535</v>
      </c>
      <c r="M4840">
        <v>1.0736322220000001</v>
      </c>
      <c r="N4840">
        <v>2</v>
      </c>
      <c r="O4840">
        <v>159</v>
      </c>
      <c r="P4840">
        <v>138</v>
      </c>
      <c r="Q4840">
        <v>69</v>
      </c>
      <c r="R4840">
        <v>2.1472639999999998</v>
      </c>
      <c r="S4840">
        <v>170.70752300000001</v>
      </c>
      <c r="T4840">
        <v>148.161247</v>
      </c>
      <c r="U4840">
        <v>74.080623000000003</v>
      </c>
    </row>
    <row r="4841" spans="1:21" x14ac:dyDescent="0.25">
      <c r="A4841" t="s">
        <v>18536</v>
      </c>
      <c r="B4841">
        <v>1</v>
      </c>
      <c r="C4841" t="s">
        <v>79</v>
      </c>
      <c r="D4841" t="s">
        <v>119</v>
      </c>
      <c r="E4841" t="s">
        <v>18483</v>
      </c>
      <c r="F4841" t="s">
        <v>921</v>
      </c>
      <c r="G4841" t="s">
        <v>71</v>
      </c>
      <c r="H4841" t="s">
        <v>136</v>
      </c>
      <c r="I4841" t="s">
        <v>22</v>
      </c>
      <c r="J4841" t="s">
        <v>131</v>
      </c>
      <c r="K4841" t="s">
        <v>18537</v>
      </c>
      <c r="L4841" t="s">
        <v>18538</v>
      </c>
      <c r="M4841">
        <v>4.2166666660000001</v>
      </c>
      <c r="N4841">
        <v>0</v>
      </c>
      <c r="O4841">
        <v>9</v>
      </c>
      <c r="P4841">
        <v>0</v>
      </c>
      <c r="Q4841">
        <v>5</v>
      </c>
      <c r="R4841">
        <v>0</v>
      </c>
      <c r="S4841">
        <v>37.950000000000003</v>
      </c>
      <c r="T4841">
        <v>0</v>
      </c>
      <c r="U4841">
        <v>21.083333</v>
      </c>
    </row>
    <row r="4842" spans="1:21" x14ac:dyDescent="0.25">
      <c r="A4842" t="s">
        <v>18539</v>
      </c>
      <c r="B4842">
        <v>1</v>
      </c>
      <c r="C4842" t="s">
        <v>79</v>
      </c>
      <c r="D4842" t="s">
        <v>119</v>
      </c>
      <c r="E4842" t="s">
        <v>18533</v>
      </c>
      <c r="F4842" t="s">
        <v>166</v>
      </c>
      <c r="G4842" t="s">
        <v>72</v>
      </c>
      <c r="H4842" t="s">
        <v>136</v>
      </c>
      <c r="I4842" t="s">
        <v>22</v>
      </c>
      <c r="J4842" t="s">
        <v>131</v>
      </c>
      <c r="K4842" t="s">
        <v>18540</v>
      </c>
      <c r="L4842" t="s">
        <v>18541</v>
      </c>
      <c r="M4842">
        <v>1.0227777769999999</v>
      </c>
      <c r="N4842">
        <v>2</v>
      </c>
      <c r="O4842">
        <v>134</v>
      </c>
      <c r="P4842">
        <v>138</v>
      </c>
      <c r="Q4842">
        <v>67</v>
      </c>
      <c r="R4842">
        <v>2.0455559999999999</v>
      </c>
      <c r="S4842">
        <v>137.052222</v>
      </c>
      <c r="T4842">
        <v>141.14333300000001</v>
      </c>
      <c r="U4842">
        <v>68.526111</v>
      </c>
    </row>
    <row r="4843" spans="1:21" x14ac:dyDescent="0.25">
      <c r="A4843" t="s">
        <v>18542</v>
      </c>
      <c r="B4843">
        <v>1</v>
      </c>
      <c r="C4843" t="s">
        <v>79</v>
      </c>
      <c r="D4843" t="s">
        <v>119</v>
      </c>
      <c r="E4843" t="s">
        <v>18543</v>
      </c>
      <c r="F4843" t="s">
        <v>166</v>
      </c>
      <c r="G4843" t="s">
        <v>72</v>
      </c>
      <c r="H4843" t="s">
        <v>136</v>
      </c>
      <c r="I4843" t="s">
        <v>22</v>
      </c>
      <c r="J4843" t="s">
        <v>131</v>
      </c>
      <c r="K4843" t="s">
        <v>18544</v>
      </c>
      <c r="L4843" t="s">
        <v>18545</v>
      </c>
      <c r="M4843">
        <v>0.79194444399999997</v>
      </c>
      <c r="N4843">
        <v>0</v>
      </c>
      <c r="O4843">
        <v>12</v>
      </c>
      <c r="P4843">
        <v>2</v>
      </c>
      <c r="Q4843">
        <v>103</v>
      </c>
      <c r="R4843">
        <v>0</v>
      </c>
      <c r="S4843">
        <v>9.5033329999999996</v>
      </c>
      <c r="T4843">
        <v>1.5838890000000001</v>
      </c>
      <c r="U4843">
        <v>81.570278000000002</v>
      </c>
    </row>
    <row r="4844" spans="1:21" x14ac:dyDescent="0.25">
      <c r="A4844" t="s">
        <v>18546</v>
      </c>
      <c r="B4844">
        <v>1</v>
      </c>
      <c r="C4844" t="s">
        <v>79</v>
      </c>
      <c r="D4844" t="s">
        <v>119</v>
      </c>
      <c r="E4844" t="s">
        <v>18533</v>
      </c>
      <c r="F4844" t="s">
        <v>166</v>
      </c>
      <c r="G4844" t="s">
        <v>72</v>
      </c>
      <c r="H4844" t="s">
        <v>136</v>
      </c>
      <c r="I4844" t="s">
        <v>22</v>
      </c>
      <c r="J4844" t="s">
        <v>131</v>
      </c>
      <c r="K4844" t="s">
        <v>18547</v>
      </c>
      <c r="L4844" t="s">
        <v>18548</v>
      </c>
      <c r="M4844">
        <v>0.46024722200000001</v>
      </c>
      <c r="N4844">
        <v>2</v>
      </c>
      <c r="O4844">
        <v>159</v>
      </c>
      <c r="P4844">
        <v>138</v>
      </c>
      <c r="Q4844">
        <v>69</v>
      </c>
      <c r="R4844">
        <v>0.92049400000000003</v>
      </c>
      <c r="S4844">
        <v>73.179308000000006</v>
      </c>
      <c r="T4844">
        <v>63.514116999999999</v>
      </c>
      <c r="U4844">
        <v>31.757058000000001</v>
      </c>
    </row>
    <row r="4845" spans="1:21" x14ac:dyDescent="0.25">
      <c r="A4845" t="s">
        <v>18549</v>
      </c>
      <c r="B4845">
        <v>1</v>
      </c>
      <c r="C4845" t="s">
        <v>79</v>
      </c>
      <c r="D4845" t="s">
        <v>110</v>
      </c>
      <c r="E4845" t="s">
        <v>18550</v>
      </c>
      <c r="F4845" t="s">
        <v>313</v>
      </c>
      <c r="G4845" t="s">
        <v>71</v>
      </c>
      <c r="H4845" t="s">
        <v>136</v>
      </c>
      <c r="I4845" t="s">
        <v>22</v>
      </c>
      <c r="J4845" t="s">
        <v>131</v>
      </c>
      <c r="K4845" t="s">
        <v>18551</v>
      </c>
      <c r="L4845" t="s">
        <v>18552</v>
      </c>
      <c r="M4845">
        <v>1.7761111110000001</v>
      </c>
      <c r="N4845">
        <v>0</v>
      </c>
      <c r="O4845">
        <v>0</v>
      </c>
      <c r="P4845">
        <v>0</v>
      </c>
      <c r="Q4845">
        <v>2</v>
      </c>
      <c r="R4845">
        <v>0</v>
      </c>
      <c r="S4845">
        <v>0</v>
      </c>
      <c r="T4845">
        <v>0</v>
      </c>
      <c r="U4845">
        <v>3.552222</v>
      </c>
    </row>
    <row r="4846" spans="1:21" x14ac:dyDescent="0.25">
      <c r="A4846" t="s">
        <v>18553</v>
      </c>
      <c r="B4846">
        <v>1</v>
      </c>
      <c r="C4846" t="s">
        <v>78</v>
      </c>
      <c r="D4846" t="s">
        <v>105</v>
      </c>
      <c r="E4846" t="s">
        <v>18554</v>
      </c>
      <c r="F4846" t="s">
        <v>231</v>
      </c>
      <c r="G4846" t="s">
        <v>71</v>
      </c>
      <c r="H4846" t="s">
        <v>136</v>
      </c>
      <c r="I4846" t="s">
        <v>22</v>
      </c>
      <c r="J4846" t="s">
        <v>131</v>
      </c>
      <c r="K4846" t="s">
        <v>18555</v>
      </c>
      <c r="L4846" t="s">
        <v>18556</v>
      </c>
      <c r="M4846">
        <v>3.065833333</v>
      </c>
      <c r="N4846">
        <v>0</v>
      </c>
      <c r="O4846">
        <v>2</v>
      </c>
      <c r="P4846">
        <v>0</v>
      </c>
      <c r="Q4846">
        <v>0</v>
      </c>
      <c r="R4846">
        <v>0</v>
      </c>
      <c r="S4846">
        <v>6.1316670000000002</v>
      </c>
      <c r="T4846">
        <v>0</v>
      </c>
      <c r="U4846">
        <v>0</v>
      </c>
    </row>
    <row r="4847" spans="1:21" x14ac:dyDescent="0.25">
      <c r="A4847" t="s">
        <v>18557</v>
      </c>
      <c r="B4847">
        <v>1</v>
      </c>
      <c r="C4847" t="s">
        <v>79</v>
      </c>
      <c r="D4847" t="s">
        <v>119</v>
      </c>
      <c r="E4847" t="s">
        <v>18558</v>
      </c>
      <c r="F4847" t="s">
        <v>847</v>
      </c>
      <c r="G4847" t="s">
        <v>71</v>
      </c>
      <c r="H4847" t="s">
        <v>136</v>
      </c>
      <c r="I4847" t="s">
        <v>22</v>
      </c>
      <c r="J4847" t="s">
        <v>131</v>
      </c>
      <c r="K4847" t="s">
        <v>18559</v>
      </c>
      <c r="L4847" t="s">
        <v>18560</v>
      </c>
      <c r="M4847">
        <v>6.1627777769999996</v>
      </c>
      <c r="N4847">
        <v>0</v>
      </c>
      <c r="O4847">
        <v>1</v>
      </c>
      <c r="P4847">
        <v>0</v>
      </c>
      <c r="Q4847">
        <v>0</v>
      </c>
      <c r="R4847">
        <v>0</v>
      </c>
      <c r="S4847">
        <v>6.1627780000000003</v>
      </c>
      <c r="T4847">
        <v>0</v>
      </c>
      <c r="U4847">
        <v>0</v>
      </c>
    </row>
    <row r="4848" spans="1:21" x14ac:dyDescent="0.25">
      <c r="A4848" t="s">
        <v>18561</v>
      </c>
      <c r="B4848">
        <v>1</v>
      </c>
      <c r="C4848" t="s">
        <v>79</v>
      </c>
      <c r="D4848" t="s">
        <v>109</v>
      </c>
      <c r="E4848" t="s">
        <v>18562</v>
      </c>
      <c r="F4848" t="s">
        <v>313</v>
      </c>
      <c r="G4848" t="s">
        <v>71</v>
      </c>
      <c r="H4848" t="s">
        <v>136</v>
      </c>
      <c r="I4848" t="s">
        <v>22</v>
      </c>
      <c r="J4848" t="s">
        <v>131</v>
      </c>
      <c r="K4848" t="s">
        <v>18563</v>
      </c>
      <c r="L4848" t="s">
        <v>18564</v>
      </c>
      <c r="M4848">
        <v>1.3330555550000001</v>
      </c>
      <c r="N4848">
        <v>0</v>
      </c>
      <c r="O4848">
        <v>91</v>
      </c>
      <c r="P4848">
        <v>0</v>
      </c>
      <c r="Q4848">
        <v>0</v>
      </c>
      <c r="R4848">
        <v>0</v>
      </c>
      <c r="S4848">
        <v>121.30805599999999</v>
      </c>
      <c r="T4848">
        <v>0</v>
      </c>
      <c r="U4848">
        <v>0</v>
      </c>
    </row>
    <row r="4849" spans="1:21" x14ac:dyDescent="0.25">
      <c r="A4849" t="s">
        <v>18565</v>
      </c>
      <c r="B4849">
        <v>1</v>
      </c>
      <c r="C4849" t="s">
        <v>79</v>
      </c>
      <c r="D4849" t="s">
        <v>109</v>
      </c>
      <c r="E4849" t="s">
        <v>18566</v>
      </c>
      <c r="F4849" t="s">
        <v>780</v>
      </c>
      <c r="G4849" t="s">
        <v>71</v>
      </c>
      <c r="H4849" t="s">
        <v>136</v>
      </c>
      <c r="I4849" t="s">
        <v>22</v>
      </c>
      <c r="J4849" t="s">
        <v>131</v>
      </c>
      <c r="K4849" t="s">
        <v>18567</v>
      </c>
      <c r="L4849" t="s">
        <v>18568</v>
      </c>
      <c r="M4849">
        <v>1.4349833329999999</v>
      </c>
      <c r="N4849">
        <v>0</v>
      </c>
      <c r="O4849">
        <v>10</v>
      </c>
      <c r="P4849">
        <v>0</v>
      </c>
      <c r="Q4849">
        <v>0</v>
      </c>
      <c r="R4849">
        <v>0</v>
      </c>
      <c r="S4849">
        <v>14.349833</v>
      </c>
      <c r="T4849">
        <v>0</v>
      </c>
      <c r="U4849">
        <v>0</v>
      </c>
    </row>
    <row r="4850" spans="1:21" x14ac:dyDescent="0.25">
      <c r="A4850" t="s">
        <v>18569</v>
      </c>
      <c r="B4850">
        <v>1</v>
      </c>
      <c r="C4850" t="s">
        <v>79</v>
      </c>
      <c r="D4850" t="s">
        <v>111</v>
      </c>
      <c r="E4850" t="s">
        <v>18570</v>
      </c>
      <c r="F4850" t="s">
        <v>231</v>
      </c>
      <c r="G4850" t="s">
        <v>71</v>
      </c>
      <c r="H4850" t="s">
        <v>136</v>
      </c>
      <c r="I4850" t="s">
        <v>22</v>
      </c>
      <c r="J4850" t="s">
        <v>131</v>
      </c>
      <c r="K4850" t="s">
        <v>18571</v>
      </c>
      <c r="L4850" t="s">
        <v>18572</v>
      </c>
      <c r="M4850">
        <v>0.68916666599999998</v>
      </c>
      <c r="N4850">
        <v>0</v>
      </c>
      <c r="O4850">
        <v>1</v>
      </c>
      <c r="P4850">
        <v>0</v>
      </c>
      <c r="Q4850">
        <v>0</v>
      </c>
      <c r="R4850">
        <v>0</v>
      </c>
      <c r="S4850">
        <v>0.68916699999999997</v>
      </c>
      <c r="T4850">
        <v>0</v>
      </c>
      <c r="U4850">
        <v>0</v>
      </c>
    </row>
    <row r="4851" spans="1:21" x14ac:dyDescent="0.25">
      <c r="A4851" t="s">
        <v>18573</v>
      </c>
      <c r="B4851">
        <v>1</v>
      </c>
      <c r="C4851" t="s">
        <v>79</v>
      </c>
      <c r="D4851" t="s">
        <v>109</v>
      </c>
      <c r="E4851" t="s">
        <v>18574</v>
      </c>
      <c r="F4851" t="s">
        <v>313</v>
      </c>
      <c r="G4851" t="s">
        <v>71</v>
      </c>
      <c r="H4851" t="s">
        <v>136</v>
      </c>
      <c r="I4851" t="s">
        <v>22</v>
      </c>
      <c r="J4851" t="s">
        <v>131</v>
      </c>
      <c r="K4851" t="s">
        <v>18575</v>
      </c>
      <c r="L4851" t="s">
        <v>18576</v>
      </c>
      <c r="M4851">
        <v>1.6948055550000001</v>
      </c>
      <c r="N4851">
        <v>0</v>
      </c>
      <c r="O4851">
        <v>0</v>
      </c>
      <c r="P4851">
        <v>0</v>
      </c>
      <c r="Q4851">
        <v>12</v>
      </c>
      <c r="R4851">
        <v>0</v>
      </c>
      <c r="S4851">
        <v>0</v>
      </c>
      <c r="T4851">
        <v>0</v>
      </c>
      <c r="U4851">
        <v>20.337667</v>
      </c>
    </row>
    <row r="4852" spans="1:21" x14ac:dyDescent="0.25">
      <c r="A4852" t="s">
        <v>18577</v>
      </c>
      <c r="B4852">
        <v>1</v>
      </c>
      <c r="C4852" t="s">
        <v>79</v>
      </c>
      <c r="D4852" t="s">
        <v>116</v>
      </c>
      <c r="E4852" t="s">
        <v>18578</v>
      </c>
      <c r="F4852" t="s">
        <v>313</v>
      </c>
      <c r="G4852" t="s">
        <v>71</v>
      </c>
      <c r="H4852" t="s">
        <v>136</v>
      </c>
      <c r="I4852" t="s">
        <v>22</v>
      </c>
      <c r="J4852" t="s">
        <v>131</v>
      </c>
      <c r="K4852" t="s">
        <v>18579</v>
      </c>
      <c r="L4852" t="s">
        <v>18580</v>
      </c>
      <c r="M4852">
        <v>1.247777777</v>
      </c>
      <c r="N4852">
        <v>0</v>
      </c>
      <c r="O4852">
        <v>0</v>
      </c>
      <c r="P4852">
        <v>0</v>
      </c>
      <c r="Q4852">
        <v>40</v>
      </c>
      <c r="R4852">
        <v>0</v>
      </c>
      <c r="S4852">
        <v>0</v>
      </c>
      <c r="T4852">
        <v>0</v>
      </c>
      <c r="U4852">
        <v>49.911110999999998</v>
      </c>
    </row>
    <row r="4853" spans="1:21" x14ac:dyDescent="0.25">
      <c r="A4853" t="s">
        <v>18581</v>
      </c>
      <c r="B4853">
        <v>1</v>
      </c>
      <c r="C4853" t="s">
        <v>79</v>
      </c>
      <c r="D4853" t="s">
        <v>111</v>
      </c>
      <c r="E4853" t="s">
        <v>18582</v>
      </c>
      <c r="F4853" t="s">
        <v>226</v>
      </c>
      <c r="G4853" t="s">
        <v>72</v>
      </c>
      <c r="H4853" t="s">
        <v>136</v>
      </c>
      <c r="I4853" t="s">
        <v>22</v>
      </c>
      <c r="J4853" t="s">
        <v>131</v>
      </c>
      <c r="K4853" t="s">
        <v>18583</v>
      </c>
      <c r="L4853" t="s">
        <v>18584</v>
      </c>
      <c r="M4853">
        <v>1.5149999999999999</v>
      </c>
      <c r="N4853">
        <v>0</v>
      </c>
      <c r="O4853">
        <v>0</v>
      </c>
      <c r="P4853">
        <v>0</v>
      </c>
      <c r="Q4853">
        <v>32</v>
      </c>
      <c r="R4853">
        <v>0</v>
      </c>
      <c r="S4853">
        <v>0</v>
      </c>
      <c r="T4853">
        <v>0</v>
      </c>
      <c r="U4853">
        <v>48.48</v>
      </c>
    </row>
    <row r="4854" spans="1:21" x14ac:dyDescent="0.25">
      <c r="A4854" t="s">
        <v>18585</v>
      </c>
      <c r="B4854">
        <v>1</v>
      </c>
      <c r="C4854" t="s">
        <v>79</v>
      </c>
      <c r="D4854" t="s">
        <v>119</v>
      </c>
      <c r="E4854" t="s">
        <v>18586</v>
      </c>
      <c r="F4854" t="s">
        <v>166</v>
      </c>
      <c r="G4854" t="s">
        <v>72</v>
      </c>
      <c r="H4854" t="s">
        <v>136</v>
      </c>
      <c r="I4854" t="s">
        <v>22</v>
      </c>
      <c r="J4854" t="s">
        <v>131</v>
      </c>
      <c r="K4854" t="s">
        <v>18587</v>
      </c>
      <c r="L4854" t="s">
        <v>18588</v>
      </c>
      <c r="M4854">
        <v>1.9386111109999999</v>
      </c>
      <c r="N4854">
        <v>1</v>
      </c>
      <c r="O4854">
        <v>662</v>
      </c>
      <c r="P4854">
        <v>0</v>
      </c>
      <c r="Q4854">
        <v>220</v>
      </c>
      <c r="R4854">
        <v>1.9386110000000001</v>
      </c>
      <c r="S4854">
        <v>1283.360555</v>
      </c>
      <c r="T4854">
        <v>0</v>
      </c>
      <c r="U4854">
        <v>426.49444399999999</v>
      </c>
    </row>
    <row r="4855" spans="1:21" x14ac:dyDescent="0.25">
      <c r="A4855" t="s">
        <v>18589</v>
      </c>
      <c r="B4855">
        <v>1</v>
      </c>
      <c r="C4855" t="s">
        <v>79</v>
      </c>
      <c r="D4855" t="s">
        <v>119</v>
      </c>
      <c r="E4855" t="s">
        <v>18590</v>
      </c>
      <c r="F4855" t="s">
        <v>296</v>
      </c>
      <c r="G4855" t="s">
        <v>72</v>
      </c>
      <c r="H4855" t="s">
        <v>136</v>
      </c>
      <c r="I4855" t="s">
        <v>22</v>
      </c>
      <c r="J4855" t="s">
        <v>221</v>
      </c>
      <c r="K4855" t="s">
        <v>18591</v>
      </c>
      <c r="L4855" t="s">
        <v>18592</v>
      </c>
      <c r="M4855">
        <v>6.6847222220000004</v>
      </c>
      <c r="N4855">
        <v>8</v>
      </c>
      <c r="O4855">
        <v>20</v>
      </c>
      <c r="P4855">
        <v>0</v>
      </c>
      <c r="Q4855">
        <v>0</v>
      </c>
      <c r="R4855">
        <v>53.477778000000001</v>
      </c>
      <c r="S4855">
        <v>133.694444</v>
      </c>
      <c r="T4855">
        <v>0</v>
      </c>
      <c r="U4855">
        <v>0</v>
      </c>
    </row>
    <row r="4856" spans="1:21" x14ac:dyDescent="0.25">
      <c r="A4856" t="s">
        <v>18593</v>
      </c>
      <c r="B4856">
        <v>1</v>
      </c>
      <c r="C4856" t="s">
        <v>79</v>
      </c>
      <c r="D4856" t="s">
        <v>119</v>
      </c>
      <c r="E4856" t="s">
        <v>18172</v>
      </c>
      <c r="F4856" t="s">
        <v>166</v>
      </c>
      <c r="G4856" t="s">
        <v>72</v>
      </c>
      <c r="H4856" t="s">
        <v>136</v>
      </c>
      <c r="I4856" t="s">
        <v>22</v>
      </c>
      <c r="J4856" t="s">
        <v>131</v>
      </c>
      <c r="K4856" t="s">
        <v>18594</v>
      </c>
      <c r="L4856" t="s">
        <v>18595</v>
      </c>
      <c r="M4856">
        <v>0.15194444400000001</v>
      </c>
      <c r="N4856">
        <v>53</v>
      </c>
      <c r="O4856">
        <v>2058</v>
      </c>
      <c r="P4856">
        <v>1</v>
      </c>
      <c r="Q4856">
        <v>468</v>
      </c>
      <c r="R4856">
        <v>8.0530559999999998</v>
      </c>
      <c r="S4856">
        <v>312.70166599999999</v>
      </c>
      <c r="T4856">
        <v>0.151944</v>
      </c>
      <c r="U4856">
        <v>71.11</v>
      </c>
    </row>
    <row r="4857" spans="1:21" x14ac:dyDescent="0.25">
      <c r="A4857" t="s">
        <v>18596</v>
      </c>
      <c r="B4857">
        <v>1</v>
      </c>
      <c r="C4857" t="s">
        <v>79</v>
      </c>
      <c r="D4857" t="s">
        <v>119</v>
      </c>
      <c r="E4857" t="s">
        <v>18172</v>
      </c>
      <c r="F4857" t="s">
        <v>166</v>
      </c>
      <c r="G4857" t="s">
        <v>72</v>
      </c>
      <c r="H4857" t="s">
        <v>136</v>
      </c>
      <c r="I4857" t="s">
        <v>22</v>
      </c>
      <c r="J4857" t="s">
        <v>131</v>
      </c>
      <c r="K4857" t="s">
        <v>18597</v>
      </c>
      <c r="L4857" t="s">
        <v>18598</v>
      </c>
      <c r="M4857">
        <v>0.32027777699999999</v>
      </c>
      <c r="N4857">
        <v>53</v>
      </c>
      <c r="O4857">
        <v>2058</v>
      </c>
      <c r="P4857">
        <v>1</v>
      </c>
      <c r="Q4857">
        <v>468</v>
      </c>
      <c r="R4857">
        <v>16.974722</v>
      </c>
      <c r="S4857">
        <v>659.131665</v>
      </c>
      <c r="T4857">
        <v>0.32027800000000001</v>
      </c>
      <c r="U4857">
        <v>149.88999999999999</v>
      </c>
    </row>
    <row r="4858" spans="1:21" x14ac:dyDescent="0.25">
      <c r="A4858" t="s">
        <v>18599</v>
      </c>
      <c r="B4858">
        <v>1</v>
      </c>
      <c r="C4858" t="s">
        <v>78</v>
      </c>
      <c r="D4858" t="s">
        <v>90</v>
      </c>
      <c r="E4858" t="s">
        <v>18600</v>
      </c>
      <c r="F4858" t="s">
        <v>416</v>
      </c>
      <c r="G4858" t="s">
        <v>71</v>
      </c>
      <c r="H4858" t="s">
        <v>136</v>
      </c>
      <c r="I4858" t="s">
        <v>22</v>
      </c>
      <c r="J4858" t="s">
        <v>131</v>
      </c>
      <c r="K4858" t="s">
        <v>18601</v>
      </c>
      <c r="L4858" t="s">
        <v>18602</v>
      </c>
      <c r="M4858">
        <v>3.7202777770000002</v>
      </c>
      <c r="N4858">
        <v>0</v>
      </c>
      <c r="O4858">
        <v>0</v>
      </c>
      <c r="P4858">
        <v>0</v>
      </c>
      <c r="Q4858">
        <v>29</v>
      </c>
      <c r="R4858">
        <v>0</v>
      </c>
      <c r="S4858">
        <v>0</v>
      </c>
      <c r="T4858">
        <v>0</v>
      </c>
      <c r="U4858">
        <v>107.88805600000001</v>
      </c>
    </row>
    <row r="4859" spans="1:21" x14ac:dyDescent="0.25">
      <c r="A4859" t="s">
        <v>18603</v>
      </c>
      <c r="B4859">
        <v>1</v>
      </c>
      <c r="C4859" t="s">
        <v>78</v>
      </c>
      <c r="D4859" t="s">
        <v>95</v>
      </c>
      <c r="E4859" t="s">
        <v>18604</v>
      </c>
      <c r="F4859" t="s">
        <v>226</v>
      </c>
      <c r="G4859" t="s">
        <v>72</v>
      </c>
      <c r="H4859" t="s">
        <v>136</v>
      </c>
      <c r="I4859" t="s">
        <v>22</v>
      </c>
      <c r="J4859" t="s">
        <v>131</v>
      </c>
      <c r="K4859" t="s">
        <v>18605</v>
      </c>
      <c r="L4859" t="s">
        <v>18606</v>
      </c>
      <c r="M4859">
        <v>0.74925916599999998</v>
      </c>
      <c r="N4859">
        <v>0</v>
      </c>
      <c r="O4859">
        <v>94</v>
      </c>
      <c r="P4859">
        <v>0</v>
      </c>
      <c r="Q4859">
        <v>0</v>
      </c>
      <c r="R4859">
        <v>0</v>
      </c>
      <c r="S4859">
        <v>70.430362000000002</v>
      </c>
      <c r="T4859">
        <v>0</v>
      </c>
      <c r="U4859">
        <v>0</v>
      </c>
    </row>
    <row r="4860" spans="1:21" x14ac:dyDescent="0.25">
      <c r="A4860" t="s">
        <v>18607</v>
      </c>
      <c r="B4860">
        <v>1</v>
      </c>
      <c r="C4860" t="s">
        <v>79</v>
      </c>
      <c r="D4860" t="s">
        <v>111</v>
      </c>
      <c r="E4860" t="s">
        <v>18608</v>
      </c>
      <c r="F4860" t="s">
        <v>226</v>
      </c>
      <c r="G4860" t="s">
        <v>72</v>
      </c>
      <c r="H4860" t="s">
        <v>136</v>
      </c>
      <c r="I4860" t="s">
        <v>22</v>
      </c>
      <c r="J4860" t="s">
        <v>131</v>
      </c>
      <c r="K4860" t="s">
        <v>18609</v>
      </c>
      <c r="L4860" t="s">
        <v>18610</v>
      </c>
      <c r="M4860">
        <v>0.84805555499999996</v>
      </c>
      <c r="N4860">
        <v>0</v>
      </c>
      <c r="O4860">
        <v>0</v>
      </c>
      <c r="P4860">
        <v>0</v>
      </c>
      <c r="Q4860">
        <v>15</v>
      </c>
      <c r="R4860">
        <v>0</v>
      </c>
      <c r="S4860">
        <v>0</v>
      </c>
      <c r="T4860">
        <v>0</v>
      </c>
      <c r="U4860">
        <v>12.720833000000001</v>
      </c>
    </row>
    <row r="4861" spans="1:21" x14ac:dyDescent="0.25">
      <c r="A4861" t="s">
        <v>18611</v>
      </c>
      <c r="B4861">
        <v>1</v>
      </c>
      <c r="C4861" t="s">
        <v>78</v>
      </c>
      <c r="D4861" t="s">
        <v>93</v>
      </c>
      <c r="E4861" t="s">
        <v>18612</v>
      </c>
      <c r="F4861" t="s">
        <v>226</v>
      </c>
      <c r="G4861" t="s">
        <v>72</v>
      </c>
      <c r="H4861" t="s">
        <v>136</v>
      </c>
      <c r="I4861" t="s">
        <v>22</v>
      </c>
      <c r="J4861" t="s">
        <v>131</v>
      </c>
      <c r="K4861" t="s">
        <v>18613</v>
      </c>
      <c r="L4861" t="s">
        <v>18614</v>
      </c>
      <c r="M4861">
        <v>1.35</v>
      </c>
      <c r="N4861">
        <v>0</v>
      </c>
      <c r="O4861">
        <v>0</v>
      </c>
      <c r="P4861">
        <v>0</v>
      </c>
      <c r="Q4861">
        <v>7</v>
      </c>
      <c r="R4861">
        <v>0</v>
      </c>
      <c r="S4861">
        <v>0</v>
      </c>
      <c r="T4861">
        <v>0</v>
      </c>
      <c r="U4861">
        <v>9.4499999999999993</v>
      </c>
    </row>
    <row r="4862" spans="1:21" x14ac:dyDescent="0.25">
      <c r="A4862" t="s">
        <v>18615</v>
      </c>
      <c r="B4862">
        <v>1</v>
      </c>
      <c r="C4862" t="s">
        <v>78</v>
      </c>
      <c r="D4862" t="s">
        <v>91</v>
      </c>
      <c r="E4862" t="s">
        <v>18616</v>
      </c>
      <c r="F4862" t="s">
        <v>166</v>
      </c>
      <c r="G4862" t="s">
        <v>72</v>
      </c>
      <c r="H4862" t="s">
        <v>136</v>
      </c>
      <c r="I4862" t="s">
        <v>22</v>
      </c>
      <c r="J4862" t="s">
        <v>131</v>
      </c>
      <c r="K4862" t="s">
        <v>18617</v>
      </c>
      <c r="L4862" t="s">
        <v>18618</v>
      </c>
      <c r="M4862">
        <v>1.2252777770000001</v>
      </c>
      <c r="N4862">
        <v>0</v>
      </c>
      <c r="O4862">
        <v>543</v>
      </c>
      <c r="P4862">
        <v>1</v>
      </c>
      <c r="Q4862">
        <v>46</v>
      </c>
      <c r="R4862">
        <v>0</v>
      </c>
      <c r="S4862">
        <v>665.32583299999999</v>
      </c>
      <c r="T4862">
        <v>1.2252780000000001</v>
      </c>
      <c r="U4862">
        <v>56.362777999999999</v>
      </c>
    </row>
    <row r="4863" spans="1:21" x14ac:dyDescent="0.25">
      <c r="A4863" t="s">
        <v>18619</v>
      </c>
      <c r="B4863">
        <v>1</v>
      </c>
      <c r="C4863" t="s">
        <v>78</v>
      </c>
      <c r="D4863" t="s">
        <v>91</v>
      </c>
      <c r="E4863" t="s">
        <v>18620</v>
      </c>
      <c r="F4863" t="s">
        <v>313</v>
      </c>
      <c r="G4863" t="s">
        <v>71</v>
      </c>
      <c r="H4863" t="s">
        <v>136</v>
      </c>
      <c r="I4863" t="s">
        <v>22</v>
      </c>
      <c r="J4863" t="s">
        <v>131</v>
      </c>
      <c r="K4863" t="s">
        <v>18621</v>
      </c>
      <c r="L4863" t="s">
        <v>18622</v>
      </c>
      <c r="M4863">
        <v>2.5171266659999998</v>
      </c>
      <c r="N4863">
        <v>0</v>
      </c>
      <c r="O4863">
        <v>0</v>
      </c>
      <c r="P4863">
        <v>0</v>
      </c>
      <c r="Q4863">
        <v>42</v>
      </c>
      <c r="R4863">
        <v>0</v>
      </c>
      <c r="S4863">
        <v>0</v>
      </c>
      <c r="T4863">
        <v>0</v>
      </c>
      <c r="U4863">
        <v>105.71932</v>
      </c>
    </row>
    <row r="4864" spans="1:21" x14ac:dyDescent="0.25">
      <c r="A4864" t="s">
        <v>18623</v>
      </c>
      <c r="B4864">
        <v>1</v>
      </c>
      <c r="C4864" t="s">
        <v>78</v>
      </c>
      <c r="D4864" t="s">
        <v>91</v>
      </c>
      <c r="E4864" t="s">
        <v>18624</v>
      </c>
      <c r="F4864" t="s">
        <v>296</v>
      </c>
      <c r="G4864" t="s">
        <v>72</v>
      </c>
      <c r="H4864" t="s">
        <v>136</v>
      </c>
      <c r="I4864" t="s">
        <v>22</v>
      </c>
      <c r="J4864" t="s">
        <v>221</v>
      </c>
      <c r="K4864" t="s">
        <v>18625</v>
      </c>
      <c r="L4864" t="s">
        <v>18626</v>
      </c>
      <c r="M4864">
        <v>5.6381044439999997</v>
      </c>
      <c r="N4864">
        <v>0</v>
      </c>
      <c r="O4864">
        <v>338</v>
      </c>
      <c r="P4864">
        <v>0</v>
      </c>
      <c r="Q4864">
        <v>42</v>
      </c>
      <c r="R4864">
        <v>0</v>
      </c>
      <c r="S4864">
        <v>1905.679302</v>
      </c>
      <c r="T4864">
        <v>0</v>
      </c>
      <c r="U4864">
        <v>236.800387</v>
      </c>
    </row>
    <row r="4865" spans="1:21" x14ac:dyDescent="0.25">
      <c r="A4865" t="s">
        <v>18627</v>
      </c>
      <c r="B4865">
        <v>1</v>
      </c>
      <c r="C4865" t="s">
        <v>79</v>
      </c>
      <c r="D4865" t="s">
        <v>109</v>
      </c>
      <c r="E4865" t="s">
        <v>18628</v>
      </c>
      <c r="F4865" t="s">
        <v>226</v>
      </c>
      <c r="G4865" t="s">
        <v>72</v>
      </c>
      <c r="H4865" t="s">
        <v>136</v>
      </c>
      <c r="I4865" t="s">
        <v>22</v>
      </c>
      <c r="J4865" t="s">
        <v>131</v>
      </c>
      <c r="K4865" t="s">
        <v>18629</v>
      </c>
      <c r="L4865" t="s">
        <v>18630</v>
      </c>
      <c r="M4865">
        <v>1.0408333329999999</v>
      </c>
      <c r="N4865">
        <v>0</v>
      </c>
      <c r="O4865">
        <v>0</v>
      </c>
      <c r="P4865">
        <v>0</v>
      </c>
      <c r="Q4865">
        <v>16</v>
      </c>
      <c r="R4865">
        <v>0</v>
      </c>
      <c r="S4865">
        <v>0</v>
      </c>
      <c r="T4865">
        <v>0</v>
      </c>
      <c r="U4865">
        <v>16.653333</v>
      </c>
    </row>
    <row r="4866" spans="1:21" x14ac:dyDescent="0.25">
      <c r="A4866" t="s">
        <v>18631</v>
      </c>
      <c r="B4866">
        <v>1</v>
      </c>
      <c r="C4866" t="s">
        <v>78</v>
      </c>
      <c r="D4866" t="s">
        <v>91</v>
      </c>
      <c r="E4866" t="s">
        <v>18632</v>
      </c>
      <c r="F4866" t="s">
        <v>10815</v>
      </c>
      <c r="G4866" t="s">
        <v>71</v>
      </c>
      <c r="H4866" t="s">
        <v>136</v>
      </c>
      <c r="I4866" t="s">
        <v>22</v>
      </c>
      <c r="J4866" t="s">
        <v>131</v>
      </c>
      <c r="K4866" t="s">
        <v>18633</v>
      </c>
      <c r="L4866" t="s">
        <v>18634</v>
      </c>
      <c r="M4866">
        <v>1.34</v>
      </c>
      <c r="N4866">
        <v>0</v>
      </c>
      <c r="O4866">
        <v>0</v>
      </c>
      <c r="P4866">
        <v>0</v>
      </c>
      <c r="Q4866">
        <v>11</v>
      </c>
      <c r="R4866">
        <v>0</v>
      </c>
      <c r="S4866">
        <v>0</v>
      </c>
      <c r="T4866">
        <v>0</v>
      </c>
      <c r="U4866">
        <v>14.74</v>
      </c>
    </row>
    <row r="4867" spans="1:21" x14ac:dyDescent="0.25">
      <c r="A4867" t="s">
        <v>18635</v>
      </c>
      <c r="B4867">
        <v>1</v>
      </c>
      <c r="C4867" t="s">
        <v>78</v>
      </c>
      <c r="D4867" t="s">
        <v>84</v>
      </c>
      <c r="E4867" t="s">
        <v>18636</v>
      </c>
      <c r="F4867" t="s">
        <v>2201</v>
      </c>
      <c r="G4867" t="s">
        <v>71</v>
      </c>
      <c r="H4867" t="s">
        <v>136</v>
      </c>
      <c r="I4867" t="s">
        <v>22</v>
      </c>
      <c r="J4867" t="s">
        <v>221</v>
      </c>
      <c r="K4867" t="s">
        <v>11715</v>
      </c>
      <c r="L4867" t="s">
        <v>18637</v>
      </c>
      <c r="M4867">
        <v>1.5819444439999999</v>
      </c>
      <c r="N4867">
        <v>0</v>
      </c>
      <c r="O4867">
        <v>351</v>
      </c>
      <c r="P4867">
        <v>0</v>
      </c>
      <c r="Q4867">
        <v>0</v>
      </c>
      <c r="R4867">
        <v>0</v>
      </c>
      <c r="S4867">
        <v>555.26250000000005</v>
      </c>
      <c r="T4867">
        <v>0</v>
      </c>
      <c r="U4867">
        <v>0</v>
      </c>
    </row>
    <row r="4868" spans="1:21" x14ac:dyDescent="0.25">
      <c r="A4868" t="s">
        <v>18638</v>
      </c>
      <c r="B4868">
        <v>1</v>
      </c>
      <c r="C4868" t="s">
        <v>78</v>
      </c>
      <c r="D4868" t="s">
        <v>105</v>
      </c>
      <c r="E4868" t="s">
        <v>18639</v>
      </c>
      <c r="F4868" t="s">
        <v>296</v>
      </c>
      <c r="G4868" t="s">
        <v>72</v>
      </c>
      <c r="H4868" t="s">
        <v>136</v>
      </c>
      <c r="I4868" t="s">
        <v>22</v>
      </c>
      <c r="J4868" t="s">
        <v>221</v>
      </c>
      <c r="K4868" t="s">
        <v>18640</v>
      </c>
      <c r="L4868" t="s">
        <v>18641</v>
      </c>
      <c r="M4868">
        <v>0.36978333299999999</v>
      </c>
      <c r="N4868">
        <v>0</v>
      </c>
      <c r="O4868">
        <v>907</v>
      </c>
      <c r="P4868">
        <v>9</v>
      </c>
      <c r="Q4868">
        <v>112</v>
      </c>
      <c r="R4868">
        <v>0</v>
      </c>
      <c r="S4868">
        <v>335.393483</v>
      </c>
      <c r="T4868">
        <v>3.3280500000000002</v>
      </c>
      <c r="U4868">
        <v>41.415733000000003</v>
      </c>
    </row>
    <row r="4869" spans="1:21" x14ac:dyDescent="0.25">
      <c r="A4869" t="s">
        <v>18642</v>
      </c>
      <c r="B4869">
        <v>1</v>
      </c>
      <c r="C4869" t="s">
        <v>78</v>
      </c>
      <c r="D4869" t="s">
        <v>105</v>
      </c>
      <c r="E4869" t="s">
        <v>18639</v>
      </c>
      <c r="F4869" t="s">
        <v>296</v>
      </c>
      <c r="G4869" t="s">
        <v>72</v>
      </c>
      <c r="H4869" t="s">
        <v>136</v>
      </c>
      <c r="I4869" t="s">
        <v>22</v>
      </c>
      <c r="J4869" t="s">
        <v>221</v>
      </c>
      <c r="K4869" t="s">
        <v>18643</v>
      </c>
      <c r="L4869" t="s">
        <v>18644</v>
      </c>
      <c r="M4869">
        <v>4.926388888</v>
      </c>
      <c r="N4869">
        <v>0</v>
      </c>
      <c r="O4869">
        <v>907</v>
      </c>
      <c r="P4869">
        <v>9</v>
      </c>
      <c r="Q4869">
        <v>112</v>
      </c>
      <c r="R4869">
        <v>0</v>
      </c>
      <c r="S4869">
        <v>4468.2347209999998</v>
      </c>
      <c r="T4869">
        <v>44.337499999999999</v>
      </c>
      <c r="U4869">
        <v>551.75555499999996</v>
      </c>
    </row>
    <row r="4870" spans="1:21" x14ac:dyDescent="0.25">
      <c r="A4870" t="s">
        <v>18645</v>
      </c>
      <c r="B4870">
        <v>1</v>
      </c>
      <c r="C4870" t="s">
        <v>79</v>
      </c>
      <c r="D4870" t="s">
        <v>112</v>
      </c>
      <c r="E4870" t="s">
        <v>18646</v>
      </c>
      <c r="F4870" t="s">
        <v>231</v>
      </c>
      <c r="G4870" t="s">
        <v>71</v>
      </c>
      <c r="H4870" t="s">
        <v>136</v>
      </c>
      <c r="I4870" t="s">
        <v>22</v>
      </c>
      <c r="J4870" t="s">
        <v>131</v>
      </c>
      <c r="K4870" t="s">
        <v>18647</v>
      </c>
      <c r="L4870" t="s">
        <v>18648</v>
      </c>
      <c r="M4870">
        <v>0.96166666599999995</v>
      </c>
      <c r="N4870">
        <v>0</v>
      </c>
      <c r="O4870">
        <v>2</v>
      </c>
      <c r="P4870">
        <v>0</v>
      </c>
      <c r="Q4870">
        <v>0</v>
      </c>
      <c r="R4870">
        <v>0</v>
      </c>
      <c r="S4870">
        <v>1.923333</v>
      </c>
      <c r="T4870">
        <v>0</v>
      </c>
      <c r="U4870">
        <v>0</v>
      </c>
    </row>
    <row r="4871" spans="1:21" x14ac:dyDescent="0.25">
      <c r="A4871" t="s">
        <v>18649</v>
      </c>
      <c r="B4871">
        <v>1</v>
      </c>
      <c r="C4871" t="s">
        <v>78</v>
      </c>
      <c r="D4871" t="s">
        <v>99</v>
      </c>
      <c r="E4871" t="s">
        <v>18650</v>
      </c>
      <c r="F4871" t="s">
        <v>231</v>
      </c>
      <c r="G4871" t="s">
        <v>71</v>
      </c>
      <c r="H4871" t="s">
        <v>136</v>
      </c>
      <c r="I4871" t="s">
        <v>22</v>
      </c>
      <c r="J4871" t="s">
        <v>131</v>
      </c>
      <c r="K4871" t="s">
        <v>18651</v>
      </c>
      <c r="L4871" t="s">
        <v>18652</v>
      </c>
      <c r="M4871">
        <v>1.4911111109999999</v>
      </c>
      <c r="N4871">
        <v>0</v>
      </c>
      <c r="O4871">
        <v>1</v>
      </c>
      <c r="P4871">
        <v>0</v>
      </c>
      <c r="Q4871">
        <v>0</v>
      </c>
      <c r="R4871">
        <v>0</v>
      </c>
      <c r="S4871">
        <v>1.4911110000000001</v>
      </c>
      <c r="T4871">
        <v>0</v>
      </c>
      <c r="U4871">
        <v>0</v>
      </c>
    </row>
    <row r="4872" spans="1:21" x14ac:dyDescent="0.25">
      <c r="A4872" t="s">
        <v>18653</v>
      </c>
      <c r="B4872">
        <v>1</v>
      </c>
      <c r="C4872" t="s">
        <v>78</v>
      </c>
      <c r="D4872" t="s">
        <v>91</v>
      </c>
      <c r="E4872" t="s">
        <v>18654</v>
      </c>
      <c r="F4872" t="s">
        <v>166</v>
      </c>
      <c r="G4872" t="s">
        <v>72</v>
      </c>
      <c r="H4872" t="s">
        <v>136</v>
      </c>
      <c r="I4872" t="s">
        <v>22</v>
      </c>
      <c r="J4872" t="s">
        <v>131</v>
      </c>
      <c r="K4872" t="s">
        <v>18655</v>
      </c>
      <c r="L4872" t="s">
        <v>18656</v>
      </c>
      <c r="M4872">
        <v>1.8446627769999999</v>
      </c>
      <c r="N4872">
        <v>0</v>
      </c>
      <c r="O4872">
        <v>0</v>
      </c>
      <c r="P4872">
        <v>15</v>
      </c>
      <c r="Q4872">
        <v>277</v>
      </c>
      <c r="R4872">
        <v>0</v>
      </c>
      <c r="S4872">
        <v>0</v>
      </c>
      <c r="T4872">
        <v>27.669941999999999</v>
      </c>
      <c r="U4872">
        <v>510.97158899999999</v>
      </c>
    </row>
    <row r="4873" spans="1:21" x14ac:dyDescent="0.25">
      <c r="A4873" t="s">
        <v>18657</v>
      </c>
      <c r="B4873">
        <v>1</v>
      </c>
      <c r="C4873" t="s">
        <v>79</v>
      </c>
      <c r="D4873" t="s">
        <v>109</v>
      </c>
      <c r="E4873" t="s">
        <v>18658</v>
      </c>
      <c r="F4873" t="s">
        <v>416</v>
      </c>
      <c r="G4873" t="s">
        <v>71</v>
      </c>
      <c r="H4873" t="s">
        <v>136</v>
      </c>
      <c r="I4873" t="s">
        <v>22</v>
      </c>
      <c r="J4873" t="s">
        <v>131</v>
      </c>
      <c r="K4873" t="s">
        <v>18659</v>
      </c>
      <c r="L4873" t="s">
        <v>18660</v>
      </c>
      <c r="M4873">
        <v>2.2827777770000002</v>
      </c>
      <c r="N4873">
        <v>0</v>
      </c>
      <c r="O4873">
        <v>0</v>
      </c>
      <c r="P4873">
        <v>0</v>
      </c>
      <c r="Q4873">
        <v>67</v>
      </c>
      <c r="R4873">
        <v>0</v>
      </c>
      <c r="S4873">
        <v>0</v>
      </c>
      <c r="T4873">
        <v>0</v>
      </c>
      <c r="U4873">
        <v>152.946111</v>
      </c>
    </row>
    <row r="4874" spans="1:21" x14ac:dyDescent="0.25">
      <c r="A4874" t="s">
        <v>18661</v>
      </c>
      <c r="B4874">
        <v>1</v>
      </c>
      <c r="C4874" t="s">
        <v>79</v>
      </c>
      <c r="D4874" t="s">
        <v>109</v>
      </c>
      <c r="E4874" t="s">
        <v>18662</v>
      </c>
      <c r="F4874" t="s">
        <v>892</v>
      </c>
      <c r="G4874" t="s">
        <v>71</v>
      </c>
      <c r="H4874" t="s">
        <v>136</v>
      </c>
      <c r="I4874" t="s">
        <v>22</v>
      </c>
      <c r="J4874" t="s">
        <v>131</v>
      </c>
      <c r="K4874" t="s">
        <v>18663</v>
      </c>
      <c r="L4874" t="s">
        <v>18664</v>
      </c>
      <c r="M4874">
        <v>0.97583333299999997</v>
      </c>
      <c r="N4874">
        <v>0</v>
      </c>
      <c r="O4874">
        <v>0</v>
      </c>
      <c r="P4874">
        <v>0</v>
      </c>
      <c r="Q4874">
        <v>59</v>
      </c>
      <c r="R4874">
        <v>0</v>
      </c>
      <c r="S4874">
        <v>0</v>
      </c>
      <c r="T4874">
        <v>0</v>
      </c>
      <c r="U4874">
        <v>57.574167000000003</v>
      </c>
    </row>
    <row r="4875" spans="1:21" x14ac:dyDescent="0.25">
      <c r="A4875" t="s">
        <v>18665</v>
      </c>
      <c r="B4875">
        <v>1</v>
      </c>
      <c r="C4875" t="s">
        <v>79</v>
      </c>
      <c r="D4875" t="s">
        <v>109</v>
      </c>
      <c r="E4875" t="s">
        <v>18666</v>
      </c>
      <c r="F4875" t="s">
        <v>4196</v>
      </c>
      <c r="G4875" t="s">
        <v>71</v>
      </c>
      <c r="H4875" t="s">
        <v>136</v>
      </c>
      <c r="I4875" t="s">
        <v>22</v>
      </c>
      <c r="J4875" t="s">
        <v>131</v>
      </c>
      <c r="K4875" t="s">
        <v>18667</v>
      </c>
      <c r="L4875" t="s">
        <v>18668</v>
      </c>
      <c r="M4875">
        <v>2.7769444440000002</v>
      </c>
      <c r="N4875">
        <v>0</v>
      </c>
      <c r="O4875">
        <v>0</v>
      </c>
      <c r="P4875">
        <v>0</v>
      </c>
      <c r="Q4875">
        <v>24</v>
      </c>
      <c r="R4875">
        <v>0</v>
      </c>
      <c r="S4875">
        <v>0</v>
      </c>
      <c r="T4875">
        <v>0</v>
      </c>
      <c r="U4875">
        <v>66.646666999999994</v>
      </c>
    </row>
    <row r="4876" spans="1:21" x14ac:dyDescent="0.25">
      <c r="A4876" t="s">
        <v>18669</v>
      </c>
      <c r="B4876">
        <v>1</v>
      </c>
      <c r="C4876" t="s">
        <v>78</v>
      </c>
      <c r="D4876" t="s">
        <v>91</v>
      </c>
      <c r="E4876" t="s">
        <v>18670</v>
      </c>
      <c r="F4876" t="s">
        <v>231</v>
      </c>
      <c r="G4876" t="s">
        <v>71</v>
      </c>
      <c r="H4876" t="s">
        <v>136</v>
      </c>
      <c r="I4876" t="s">
        <v>22</v>
      </c>
      <c r="J4876" t="s">
        <v>131</v>
      </c>
      <c r="K4876" t="s">
        <v>18671</v>
      </c>
      <c r="L4876" t="s">
        <v>18672</v>
      </c>
      <c r="M4876">
        <v>2.113611111</v>
      </c>
      <c r="N4876">
        <v>0</v>
      </c>
      <c r="O4876">
        <v>1</v>
      </c>
      <c r="P4876">
        <v>0</v>
      </c>
      <c r="Q4876">
        <v>0</v>
      </c>
      <c r="R4876">
        <v>0</v>
      </c>
      <c r="S4876">
        <v>2.1136110000000001</v>
      </c>
      <c r="T4876">
        <v>0</v>
      </c>
      <c r="U4876">
        <v>0</v>
      </c>
    </row>
    <row r="4877" spans="1:21" x14ac:dyDescent="0.25">
      <c r="A4877" t="s">
        <v>18673</v>
      </c>
      <c r="B4877">
        <v>1</v>
      </c>
      <c r="C4877" t="s">
        <v>78</v>
      </c>
      <c r="D4877" t="s">
        <v>103</v>
      </c>
      <c r="E4877" t="s">
        <v>18674</v>
      </c>
      <c r="F4877" t="s">
        <v>226</v>
      </c>
      <c r="G4877" t="s">
        <v>72</v>
      </c>
      <c r="H4877" t="s">
        <v>136</v>
      </c>
      <c r="I4877" t="s">
        <v>22</v>
      </c>
      <c r="J4877" t="s">
        <v>131</v>
      </c>
      <c r="K4877" t="s">
        <v>18675</v>
      </c>
      <c r="L4877" t="s">
        <v>18676</v>
      </c>
      <c r="M4877">
        <v>1.3225369440000001</v>
      </c>
      <c r="N4877">
        <v>0</v>
      </c>
      <c r="O4877">
        <v>0</v>
      </c>
      <c r="P4877">
        <v>0</v>
      </c>
      <c r="Q4877">
        <v>103</v>
      </c>
      <c r="R4877">
        <v>0</v>
      </c>
      <c r="S4877">
        <v>0</v>
      </c>
      <c r="T4877">
        <v>0</v>
      </c>
      <c r="U4877">
        <v>136.221305</v>
      </c>
    </row>
    <row r="4878" spans="1:21" x14ac:dyDescent="0.25">
      <c r="A4878" t="s">
        <v>18677</v>
      </c>
      <c r="B4878">
        <v>1</v>
      </c>
      <c r="C4878" t="s">
        <v>78</v>
      </c>
      <c r="D4878" t="s">
        <v>103</v>
      </c>
      <c r="E4878" t="s">
        <v>18678</v>
      </c>
      <c r="F4878" t="s">
        <v>231</v>
      </c>
      <c r="G4878" t="s">
        <v>71</v>
      </c>
      <c r="H4878" t="s">
        <v>136</v>
      </c>
      <c r="I4878" t="s">
        <v>22</v>
      </c>
      <c r="J4878" t="s">
        <v>131</v>
      </c>
      <c r="K4878" t="s">
        <v>18679</v>
      </c>
      <c r="L4878" t="s">
        <v>18680</v>
      </c>
      <c r="M4878">
        <v>2.3594444440000002</v>
      </c>
      <c r="N4878">
        <v>0</v>
      </c>
      <c r="O4878">
        <v>0</v>
      </c>
      <c r="P4878">
        <v>0</v>
      </c>
      <c r="Q4878">
        <v>1</v>
      </c>
      <c r="R4878">
        <v>0</v>
      </c>
      <c r="S4878">
        <v>0</v>
      </c>
      <c r="T4878">
        <v>0</v>
      </c>
      <c r="U4878">
        <v>2.3594439999999999</v>
      </c>
    </row>
    <row r="4879" spans="1:21" x14ac:dyDescent="0.25">
      <c r="A4879" t="s">
        <v>18681</v>
      </c>
      <c r="B4879">
        <v>1</v>
      </c>
      <c r="C4879" t="s">
        <v>79</v>
      </c>
      <c r="D4879" t="s">
        <v>120</v>
      </c>
      <c r="E4879" t="s">
        <v>18682</v>
      </c>
      <c r="F4879" t="s">
        <v>166</v>
      </c>
      <c r="G4879" t="s">
        <v>72</v>
      </c>
      <c r="H4879" t="s">
        <v>136</v>
      </c>
      <c r="I4879" t="s">
        <v>22</v>
      </c>
      <c r="J4879" t="s">
        <v>131</v>
      </c>
      <c r="K4879" t="s">
        <v>18683</v>
      </c>
      <c r="L4879" t="s">
        <v>18684</v>
      </c>
      <c r="M4879">
        <v>0.88666666599999999</v>
      </c>
      <c r="N4879">
        <v>0</v>
      </c>
      <c r="O4879">
        <v>0</v>
      </c>
      <c r="P4879">
        <v>44</v>
      </c>
      <c r="Q4879">
        <v>0</v>
      </c>
      <c r="R4879">
        <v>0</v>
      </c>
      <c r="S4879">
        <v>0</v>
      </c>
      <c r="T4879">
        <v>39.013333000000003</v>
      </c>
      <c r="U4879">
        <v>0</v>
      </c>
    </row>
    <row r="4880" spans="1:21" x14ac:dyDescent="0.25">
      <c r="A4880" t="s">
        <v>18685</v>
      </c>
      <c r="B4880">
        <v>1</v>
      </c>
      <c r="C4880" t="s">
        <v>79</v>
      </c>
      <c r="D4880" t="s">
        <v>120</v>
      </c>
      <c r="E4880" t="s">
        <v>18686</v>
      </c>
      <c r="F4880" t="s">
        <v>166</v>
      </c>
      <c r="G4880" t="s">
        <v>72</v>
      </c>
      <c r="H4880" t="s">
        <v>136</v>
      </c>
      <c r="I4880" t="s">
        <v>22</v>
      </c>
      <c r="J4880" t="s">
        <v>131</v>
      </c>
      <c r="K4880" t="s">
        <v>18687</v>
      </c>
      <c r="L4880" t="s">
        <v>18688</v>
      </c>
      <c r="M4880">
        <v>0.69888888800000004</v>
      </c>
      <c r="N4880">
        <v>0</v>
      </c>
      <c r="O4880">
        <v>0</v>
      </c>
      <c r="P4880">
        <v>44</v>
      </c>
      <c r="Q4880">
        <v>0</v>
      </c>
      <c r="R4880">
        <v>0</v>
      </c>
      <c r="S4880">
        <v>0</v>
      </c>
      <c r="T4880">
        <v>30.751111000000002</v>
      </c>
      <c r="U4880">
        <v>0</v>
      </c>
    </row>
    <row r="4881" spans="1:21" x14ac:dyDescent="0.25">
      <c r="A4881" t="s">
        <v>18689</v>
      </c>
      <c r="B4881">
        <v>1</v>
      </c>
      <c r="C4881" t="s">
        <v>79</v>
      </c>
      <c r="D4881" t="s">
        <v>123</v>
      </c>
      <c r="E4881" t="s">
        <v>18690</v>
      </c>
      <c r="F4881" t="s">
        <v>362</v>
      </c>
      <c r="G4881" t="s">
        <v>71</v>
      </c>
      <c r="H4881" t="s">
        <v>136</v>
      </c>
      <c r="I4881" t="s">
        <v>22</v>
      </c>
      <c r="J4881" t="s">
        <v>131</v>
      </c>
      <c r="K4881" t="s">
        <v>18691</v>
      </c>
      <c r="L4881" t="s">
        <v>18692</v>
      </c>
      <c r="M4881">
        <v>0.52409611099999998</v>
      </c>
      <c r="N4881">
        <v>0</v>
      </c>
      <c r="O4881">
        <v>86</v>
      </c>
      <c r="P4881">
        <v>0</v>
      </c>
      <c r="Q4881">
        <v>0</v>
      </c>
      <c r="R4881">
        <v>0</v>
      </c>
      <c r="S4881">
        <v>45.072265999999999</v>
      </c>
      <c r="T4881">
        <v>0</v>
      </c>
      <c r="U4881">
        <v>0</v>
      </c>
    </row>
    <row r="4882" spans="1:21" x14ac:dyDescent="0.25">
      <c r="A4882" t="s">
        <v>18693</v>
      </c>
      <c r="B4882">
        <v>1</v>
      </c>
      <c r="C4882" t="s">
        <v>79</v>
      </c>
      <c r="D4882" t="s">
        <v>115</v>
      </c>
      <c r="E4882" t="s">
        <v>18694</v>
      </c>
      <c r="F4882" t="s">
        <v>934</v>
      </c>
      <c r="G4882" t="s">
        <v>71</v>
      </c>
      <c r="H4882" t="s">
        <v>136</v>
      </c>
      <c r="I4882" t="s">
        <v>22</v>
      </c>
      <c r="J4882" t="s">
        <v>131</v>
      </c>
      <c r="K4882" t="s">
        <v>18695</v>
      </c>
      <c r="L4882" t="s">
        <v>18696</v>
      </c>
      <c r="M4882">
        <v>0.44305555499999999</v>
      </c>
      <c r="N4882">
        <v>0</v>
      </c>
      <c r="O4882">
        <v>1</v>
      </c>
      <c r="P4882">
        <v>0</v>
      </c>
      <c r="Q4882">
        <v>0</v>
      </c>
      <c r="R4882">
        <v>0</v>
      </c>
      <c r="S4882">
        <v>0.44305600000000001</v>
      </c>
      <c r="T4882">
        <v>0</v>
      </c>
      <c r="U4882">
        <v>0</v>
      </c>
    </row>
    <row r="4883" spans="1:21" x14ac:dyDescent="0.25">
      <c r="A4883" t="s">
        <v>18697</v>
      </c>
      <c r="B4883">
        <v>1</v>
      </c>
      <c r="C4883" t="s">
        <v>79</v>
      </c>
      <c r="D4883" t="s">
        <v>123</v>
      </c>
      <c r="E4883" t="s">
        <v>18698</v>
      </c>
      <c r="F4883" t="s">
        <v>166</v>
      </c>
      <c r="G4883" t="s">
        <v>72</v>
      </c>
      <c r="H4883" t="s">
        <v>136</v>
      </c>
      <c r="I4883" t="s">
        <v>22</v>
      </c>
      <c r="J4883" t="s">
        <v>131</v>
      </c>
      <c r="K4883" t="s">
        <v>18699</v>
      </c>
      <c r="L4883" t="s">
        <v>18700</v>
      </c>
      <c r="M4883">
        <v>0.80027777700000002</v>
      </c>
      <c r="N4883">
        <v>9</v>
      </c>
      <c r="O4883">
        <v>452</v>
      </c>
      <c r="P4883">
        <v>1</v>
      </c>
      <c r="Q4883">
        <v>29</v>
      </c>
      <c r="R4883">
        <v>7.2024999999999997</v>
      </c>
      <c r="S4883">
        <v>361.72555499999999</v>
      </c>
      <c r="T4883">
        <v>0.80027800000000004</v>
      </c>
      <c r="U4883">
        <v>23.208055999999999</v>
      </c>
    </row>
    <row r="4884" spans="1:21" x14ac:dyDescent="0.25">
      <c r="A4884" t="s">
        <v>18701</v>
      </c>
      <c r="B4884">
        <v>1</v>
      </c>
      <c r="C4884" t="s">
        <v>79</v>
      </c>
      <c r="D4884" t="s">
        <v>118</v>
      </c>
      <c r="E4884" t="s">
        <v>18702</v>
      </c>
      <c r="F4884" t="s">
        <v>313</v>
      </c>
      <c r="G4884" t="s">
        <v>71</v>
      </c>
      <c r="H4884" t="s">
        <v>136</v>
      </c>
      <c r="I4884" t="s">
        <v>22</v>
      </c>
      <c r="J4884" t="s">
        <v>131</v>
      </c>
      <c r="K4884" t="s">
        <v>18703</v>
      </c>
      <c r="L4884" t="s">
        <v>18704</v>
      </c>
      <c r="M4884">
        <v>0.58361111099999996</v>
      </c>
      <c r="N4884">
        <v>0</v>
      </c>
      <c r="O4884">
        <v>88</v>
      </c>
      <c r="P4884">
        <v>0</v>
      </c>
      <c r="Q4884">
        <v>0</v>
      </c>
      <c r="R4884">
        <v>0</v>
      </c>
      <c r="S4884">
        <v>51.357778000000003</v>
      </c>
      <c r="T4884">
        <v>0</v>
      </c>
      <c r="U4884">
        <v>0</v>
      </c>
    </row>
    <row r="4885" spans="1:21" x14ac:dyDescent="0.25">
      <c r="A4885" t="s">
        <v>18705</v>
      </c>
      <c r="B4885">
        <v>1</v>
      </c>
      <c r="C4885" t="s">
        <v>78</v>
      </c>
      <c r="D4885" t="s">
        <v>91</v>
      </c>
      <c r="E4885" t="s">
        <v>18706</v>
      </c>
      <c r="F4885" t="s">
        <v>780</v>
      </c>
      <c r="G4885" t="s">
        <v>71</v>
      </c>
      <c r="H4885" t="s">
        <v>136</v>
      </c>
      <c r="I4885" t="s">
        <v>22</v>
      </c>
      <c r="J4885" t="s">
        <v>131</v>
      </c>
      <c r="K4885" t="s">
        <v>18707</v>
      </c>
      <c r="L4885" t="s">
        <v>18708</v>
      </c>
      <c r="M4885">
        <v>2.2261111109999998</v>
      </c>
      <c r="N4885">
        <v>0</v>
      </c>
      <c r="O4885">
        <v>48</v>
      </c>
      <c r="P4885">
        <v>0</v>
      </c>
      <c r="Q4885">
        <v>0</v>
      </c>
      <c r="R4885">
        <v>0</v>
      </c>
      <c r="S4885">
        <v>106.85333300000001</v>
      </c>
      <c r="T4885">
        <v>0</v>
      </c>
      <c r="U4885">
        <v>0</v>
      </c>
    </row>
    <row r="4886" spans="1:21" x14ac:dyDescent="0.25">
      <c r="A4886" t="s">
        <v>18709</v>
      </c>
      <c r="B4886">
        <v>1</v>
      </c>
      <c r="C4886" t="s">
        <v>78</v>
      </c>
      <c r="D4886" t="s">
        <v>84</v>
      </c>
      <c r="E4886" t="s">
        <v>18710</v>
      </c>
      <c r="F4886" t="s">
        <v>2201</v>
      </c>
      <c r="G4886" t="s">
        <v>71</v>
      </c>
      <c r="H4886" t="s">
        <v>136</v>
      </c>
      <c r="I4886" t="s">
        <v>22</v>
      </c>
      <c r="J4886" t="s">
        <v>221</v>
      </c>
      <c r="K4886" t="s">
        <v>18711</v>
      </c>
      <c r="L4886" t="s">
        <v>18712</v>
      </c>
      <c r="M4886">
        <v>2.7658333329999998</v>
      </c>
      <c r="N4886">
        <v>0</v>
      </c>
      <c r="O4886">
        <v>306</v>
      </c>
      <c r="P4886">
        <v>0</v>
      </c>
      <c r="Q4886">
        <v>0</v>
      </c>
      <c r="R4886">
        <v>0</v>
      </c>
      <c r="S4886">
        <v>846.34500000000003</v>
      </c>
      <c r="T4886">
        <v>0</v>
      </c>
      <c r="U4886">
        <v>0</v>
      </c>
    </row>
    <row r="4887" spans="1:21" x14ac:dyDescent="0.25">
      <c r="A4887" t="s">
        <v>18713</v>
      </c>
      <c r="B4887">
        <v>1</v>
      </c>
      <c r="C4887" t="s">
        <v>79</v>
      </c>
      <c r="D4887" t="s">
        <v>116</v>
      </c>
      <c r="E4887" t="s">
        <v>18714</v>
      </c>
      <c r="F4887" t="s">
        <v>847</v>
      </c>
      <c r="G4887" t="s">
        <v>71</v>
      </c>
      <c r="H4887" t="s">
        <v>136</v>
      </c>
      <c r="I4887" t="s">
        <v>22</v>
      </c>
      <c r="J4887" t="s">
        <v>131</v>
      </c>
      <c r="K4887" t="s">
        <v>18715</v>
      </c>
      <c r="L4887" t="s">
        <v>18716</v>
      </c>
      <c r="M4887">
        <v>1.913888888</v>
      </c>
      <c r="N4887">
        <v>0</v>
      </c>
      <c r="O4887">
        <v>1</v>
      </c>
      <c r="P4887">
        <v>0</v>
      </c>
      <c r="Q4887">
        <v>0</v>
      </c>
      <c r="R4887">
        <v>0</v>
      </c>
      <c r="S4887">
        <v>1.913889</v>
      </c>
      <c r="T4887">
        <v>0</v>
      </c>
      <c r="U4887">
        <v>0</v>
      </c>
    </row>
    <row r="4888" spans="1:21" x14ac:dyDescent="0.25">
      <c r="A4888" t="s">
        <v>18717</v>
      </c>
      <c r="B4888">
        <v>1</v>
      </c>
      <c r="C4888" t="s">
        <v>79</v>
      </c>
      <c r="D4888" t="s">
        <v>119</v>
      </c>
      <c r="E4888" t="s">
        <v>18718</v>
      </c>
      <c r="F4888" t="s">
        <v>934</v>
      </c>
      <c r="G4888" t="s">
        <v>71</v>
      </c>
      <c r="H4888" t="s">
        <v>136</v>
      </c>
      <c r="I4888" t="s">
        <v>22</v>
      </c>
      <c r="J4888" t="s">
        <v>131</v>
      </c>
      <c r="K4888" t="s">
        <v>18719</v>
      </c>
      <c r="L4888" t="s">
        <v>18720</v>
      </c>
      <c r="M4888">
        <v>1.062777777</v>
      </c>
      <c r="N4888">
        <v>0</v>
      </c>
      <c r="O4888">
        <v>1</v>
      </c>
      <c r="P4888">
        <v>0</v>
      </c>
      <c r="Q4888">
        <v>0</v>
      </c>
      <c r="R4888">
        <v>0</v>
      </c>
      <c r="S4888">
        <v>1.062778</v>
      </c>
      <c r="T4888">
        <v>0</v>
      </c>
      <c r="U4888">
        <v>0</v>
      </c>
    </row>
    <row r="4889" spans="1:21" x14ac:dyDescent="0.25">
      <c r="A4889" t="s">
        <v>18721</v>
      </c>
      <c r="B4889">
        <v>1</v>
      </c>
      <c r="C4889" t="s">
        <v>78</v>
      </c>
      <c r="D4889" t="s">
        <v>102</v>
      </c>
      <c r="E4889" t="s">
        <v>18722</v>
      </c>
      <c r="F4889" t="s">
        <v>247</v>
      </c>
      <c r="G4889" t="s">
        <v>72</v>
      </c>
      <c r="H4889" t="s">
        <v>136</v>
      </c>
      <c r="I4889" t="s">
        <v>22</v>
      </c>
      <c r="J4889" t="s">
        <v>221</v>
      </c>
      <c r="K4889" t="s">
        <v>18723</v>
      </c>
      <c r="L4889" t="s">
        <v>18724</v>
      </c>
      <c r="M4889">
        <v>5.9587758329999998</v>
      </c>
      <c r="N4889">
        <v>0</v>
      </c>
      <c r="O4889">
        <v>0</v>
      </c>
      <c r="P4889">
        <v>0</v>
      </c>
      <c r="Q4889">
        <v>5</v>
      </c>
      <c r="R4889">
        <v>0</v>
      </c>
      <c r="S4889">
        <v>0</v>
      </c>
      <c r="T4889">
        <v>0</v>
      </c>
      <c r="U4889">
        <v>29.793879</v>
      </c>
    </row>
    <row r="4890" spans="1:21" x14ac:dyDescent="0.25">
      <c r="A4890" t="s">
        <v>18725</v>
      </c>
      <c r="B4890">
        <v>1</v>
      </c>
      <c r="C4890" t="s">
        <v>78</v>
      </c>
      <c r="D4890" t="s">
        <v>102</v>
      </c>
      <c r="E4890" t="s">
        <v>18726</v>
      </c>
      <c r="F4890" t="s">
        <v>296</v>
      </c>
      <c r="G4890" t="s">
        <v>71</v>
      </c>
      <c r="H4890" t="s">
        <v>136</v>
      </c>
      <c r="I4890" t="s">
        <v>22</v>
      </c>
      <c r="J4890" t="s">
        <v>221</v>
      </c>
      <c r="K4890" t="s">
        <v>18727</v>
      </c>
      <c r="L4890" t="s">
        <v>18728</v>
      </c>
      <c r="M4890">
        <v>3.008888888</v>
      </c>
      <c r="N4890">
        <v>0</v>
      </c>
      <c r="O4890">
        <v>258</v>
      </c>
      <c r="P4890">
        <v>0</v>
      </c>
      <c r="Q4890">
        <v>0</v>
      </c>
      <c r="R4890">
        <v>0</v>
      </c>
      <c r="S4890">
        <v>776.29333299999996</v>
      </c>
      <c r="T4890">
        <v>0</v>
      </c>
      <c r="U4890">
        <v>0</v>
      </c>
    </row>
    <row r="4891" spans="1:21" x14ac:dyDescent="0.25">
      <c r="A4891" t="s">
        <v>18729</v>
      </c>
      <c r="B4891">
        <v>1</v>
      </c>
      <c r="C4891" t="s">
        <v>78</v>
      </c>
      <c r="D4891" t="s">
        <v>102</v>
      </c>
      <c r="E4891" t="s">
        <v>18730</v>
      </c>
      <c r="F4891" t="s">
        <v>892</v>
      </c>
      <c r="G4891" t="s">
        <v>71</v>
      </c>
      <c r="H4891" t="s">
        <v>136</v>
      </c>
      <c r="I4891" t="s">
        <v>22</v>
      </c>
      <c r="J4891" t="s">
        <v>131</v>
      </c>
      <c r="K4891" t="s">
        <v>18731</v>
      </c>
      <c r="L4891" t="s">
        <v>18732</v>
      </c>
      <c r="M4891">
        <v>1.684722222</v>
      </c>
      <c r="N4891">
        <v>0</v>
      </c>
      <c r="O4891">
        <v>0</v>
      </c>
      <c r="P4891">
        <v>0</v>
      </c>
      <c r="Q4891">
        <v>9</v>
      </c>
      <c r="R4891">
        <v>0</v>
      </c>
      <c r="S4891">
        <v>0</v>
      </c>
      <c r="T4891">
        <v>0</v>
      </c>
      <c r="U4891">
        <v>15.1625</v>
      </c>
    </row>
    <row r="4892" spans="1:21" x14ac:dyDescent="0.25">
      <c r="A4892" t="s">
        <v>18733</v>
      </c>
      <c r="B4892">
        <v>1</v>
      </c>
      <c r="C4892" t="s">
        <v>78</v>
      </c>
      <c r="D4892" t="s">
        <v>102</v>
      </c>
      <c r="E4892" t="s">
        <v>18734</v>
      </c>
      <c r="F4892" t="s">
        <v>490</v>
      </c>
      <c r="G4892" t="s">
        <v>72</v>
      </c>
      <c r="H4892" t="s">
        <v>136</v>
      </c>
      <c r="I4892" t="s">
        <v>22</v>
      </c>
      <c r="J4892" t="s">
        <v>131</v>
      </c>
      <c r="K4892" t="s">
        <v>18735</v>
      </c>
      <c r="L4892" t="s">
        <v>18736</v>
      </c>
      <c r="M4892">
        <v>1.193888888</v>
      </c>
      <c r="N4892">
        <v>0</v>
      </c>
      <c r="O4892">
        <v>0</v>
      </c>
      <c r="P4892">
        <v>0</v>
      </c>
      <c r="Q4892">
        <v>13</v>
      </c>
      <c r="R4892">
        <v>0</v>
      </c>
      <c r="S4892">
        <v>0</v>
      </c>
      <c r="T4892">
        <v>0</v>
      </c>
      <c r="U4892">
        <v>15.520555999999999</v>
      </c>
    </row>
    <row r="4893" spans="1:21" x14ac:dyDescent="0.25">
      <c r="A4893" t="s">
        <v>18737</v>
      </c>
      <c r="B4893">
        <v>1</v>
      </c>
      <c r="C4893" t="s">
        <v>78</v>
      </c>
      <c r="D4893" t="s">
        <v>102</v>
      </c>
      <c r="E4893" t="s">
        <v>18738</v>
      </c>
      <c r="F4893" t="s">
        <v>166</v>
      </c>
      <c r="G4893" t="s">
        <v>72</v>
      </c>
      <c r="H4893" t="s">
        <v>136</v>
      </c>
      <c r="I4893" t="s">
        <v>22</v>
      </c>
      <c r="J4893" t="s">
        <v>131</v>
      </c>
      <c r="K4893" t="s">
        <v>18739</v>
      </c>
      <c r="L4893" t="s">
        <v>18740</v>
      </c>
      <c r="M4893">
        <v>1.845555555</v>
      </c>
      <c r="N4893">
        <v>0</v>
      </c>
      <c r="O4893">
        <v>0</v>
      </c>
      <c r="P4893">
        <v>3</v>
      </c>
      <c r="Q4893">
        <v>0</v>
      </c>
      <c r="R4893">
        <v>0</v>
      </c>
      <c r="S4893">
        <v>0</v>
      </c>
      <c r="T4893">
        <v>5.5366669999999996</v>
      </c>
      <c r="U4893">
        <v>0</v>
      </c>
    </row>
    <row r="4894" spans="1:21" x14ac:dyDescent="0.25">
      <c r="A4894" t="s">
        <v>18741</v>
      </c>
      <c r="B4894">
        <v>1</v>
      </c>
      <c r="C4894" t="s">
        <v>79</v>
      </c>
      <c r="D4894" t="s">
        <v>109</v>
      </c>
      <c r="E4894" t="s">
        <v>18742</v>
      </c>
      <c r="F4894" t="s">
        <v>296</v>
      </c>
      <c r="G4894" t="s">
        <v>71</v>
      </c>
      <c r="H4894" t="s">
        <v>136</v>
      </c>
      <c r="I4894" t="s">
        <v>22</v>
      </c>
      <c r="J4894" t="s">
        <v>221</v>
      </c>
      <c r="K4894" t="s">
        <v>9430</v>
      </c>
      <c r="L4894" t="s">
        <v>910</v>
      </c>
      <c r="M4894">
        <v>4</v>
      </c>
      <c r="N4894">
        <v>0</v>
      </c>
      <c r="O4894">
        <v>0</v>
      </c>
      <c r="P4894">
        <v>0</v>
      </c>
      <c r="Q4894">
        <v>113</v>
      </c>
      <c r="R4894">
        <v>0</v>
      </c>
      <c r="S4894">
        <v>0</v>
      </c>
      <c r="T4894">
        <v>0</v>
      </c>
      <c r="U4894">
        <v>452</v>
      </c>
    </row>
    <row r="4895" spans="1:21" x14ac:dyDescent="0.25">
      <c r="A4895" t="s">
        <v>18743</v>
      </c>
      <c r="B4895">
        <v>1</v>
      </c>
      <c r="C4895" t="s">
        <v>79</v>
      </c>
      <c r="D4895" t="s">
        <v>116</v>
      </c>
      <c r="E4895" t="s">
        <v>18744</v>
      </c>
      <c r="F4895" t="s">
        <v>231</v>
      </c>
      <c r="G4895" t="s">
        <v>71</v>
      </c>
      <c r="H4895" t="s">
        <v>136</v>
      </c>
      <c r="I4895" t="s">
        <v>22</v>
      </c>
      <c r="J4895" t="s">
        <v>131</v>
      </c>
      <c r="K4895" t="s">
        <v>18745</v>
      </c>
      <c r="L4895" t="s">
        <v>18746</v>
      </c>
      <c r="M4895">
        <v>1.3</v>
      </c>
      <c r="N4895">
        <v>0</v>
      </c>
      <c r="O4895">
        <v>0</v>
      </c>
      <c r="P4895">
        <v>0</v>
      </c>
      <c r="Q4895">
        <v>1</v>
      </c>
      <c r="R4895">
        <v>0</v>
      </c>
      <c r="S4895">
        <v>0</v>
      </c>
      <c r="T4895">
        <v>0</v>
      </c>
      <c r="U4895">
        <v>1.3</v>
      </c>
    </row>
    <row r="4896" spans="1:21" x14ac:dyDescent="0.25">
      <c r="A4896" t="s">
        <v>18747</v>
      </c>
      <c r="B4896">
        <v>1</v>
      </c>
      <c r="C4896" t="s">
        <v>79</v>
      </c>
      <c r="D4896" t="s">
        <v>115</v>
      </c>
      <c r="E4896" t="s">
        <v>18748</v>
      </c>
      <c r="F4896" t="s">
        <v>313</v>
      </c>
      <c r="G4896" t="s">
        <v>71</v>
      </c>
      <c r="H4896" t="s">
        <v>136</v>
      </c>
      <c r="I4896" t="s">
        <v>22</v>
      </c>
      <c r="J4896" t="s">
        <v>131</v>
      </c>
      <c r="K4896" t="s">
        <v>18749</v>
      </c>
      <c r="L4896" t="s">
        <v>18750</v>
      </c>
      <c r="M4896">
        <v>0.69305555500000005</v>
      </c>
      <c r="N4896">
        <v>0</v>
      </c>
      <c r="O4896">
        <v>0</v>
      </c>
      <c r="P4896">
        <v>0</v>
      </c>
      <c r="Q4896">
        <v>1</v>
      </c>
      <c r="R4896">
        <v>0</v>
      </c>
      <c r="S4896">
        <v>0</v>
      </c>
      <c r="T4896">
        <v>0</v>
      </c>
      <c r="U4896">
        <v>0.69305600000000001</v>
      </c>
    </row>
    <row r="4897" spans="1:21" x14ac:dyDescent="0.25">
      <c r="A4897" t="s">
        <v>18751</v>
      </c>
      <c r="B4897">
        <v>1</v>
      </c>
      <c r="C4897" t="s">
        <v>79</v>
      </c>
      <c r="D4897" t="s">
        <v>115</v>
      </c>
      <c r="E4897" t="s">
        <v>18752</v>
      </c>
      <c r="F4897" t="s">
        <v>226</v>
      </c>
      <c r="G4897" t="s">
        <v>72</v>
      </c>
      <c r="H4897" t="s">
        <v>136</v>
      </c>
      <c r="I4897" t="s">
        <v>22</v>
      </c>
      <c r="J4897" t="s">
        <v>131</v>
      </c>
      <c r="K4897" t="s">
        <v>18753</v>
      </c>
      <c r="L4897" t="s">
        <v>18754</v>
      </c>
      <c r="M4897">
        <v>0.80305555500000003</v>
      </c>
      <c r="N4897">
        <v>0</v>
      </c>
      <c r="O4897">
        <v>0</v>
      </c>
      <c r="P4897">
        <v>0</v>
      </c>
      <c r="Q4897">
        <v>132</v>
      </c>
      <c r="R4897">
        <v>0</v>
      </c>
      <c r="S4897">
        <v>0</v>
      </c>
      <c r="T4897">
        <v>0</v>
      </c>
      <c r="U4897">
        <v>106.003333</v>
      </c>
    </row>
    <row r="4898" spans="1:21" x14ac:dyDescent="0.25">
      <c r="A4898" t="s">
        <v>18755</v>
      </c>
      <c r="B4898">
        <v>1</v>
      </c>
      <c r="C4898" t="s">
        <v>79</v>
      </c>
      <c r="D4898" t="s">
        <v>116</v>
      </c>
      <c r="E4898" t="s">
        <v>18756</v>
      </c>
      <c r="F4898" t="s">
        <v>231</v>
      </c>
      <c r="G4898" t="s">
        <v>71</v>
      </c>
      <c r="H4898" t="s">
        <v>136</v>
      </c>
      <c r="I4898" t="s">
        <v>22</v>
      </c>
      <c r="J4898" t="s">
        <v>131</v>
      </c>
      <c r="K4898" t="s">
        <v>18757</v>
      </c>
      <c r="L4898" t="s">
        <v>18758</v>
      </c>
      <c r="M4898">
        <v>0.79500000000000004</v>
      </c>
      <c r="N4898">
        <v>0</v>
      </c>
      <c r="O4898">
        <v>0</v>
      </c>
      <c r="P4898">
        <v>0</v>
      </c>
      <c r="Q4898">
        <v>1</v>
      </c>
      <c r="R4898">
        <v>0</v>
      </c>
      <c r="S4898">
        <v>0</v>
      </c>
      <c r="T4898">
        <v>0</v>
      </c>
      <c r="U4898">
        <v>0.79500000000000004</v>
      </c>
    </row>
    <row r="4899" spans="1:21" x14ac:dyDescent="0.25">
      <c r="A4899" t="s">
        <v>18759</v>
      </c>
      <c r="B4899">
        <v>1</v>
      </c>
      <c r="C4899" t="s">
        <v>78</v>
      </c>
      <c r="D4899" t="s">
        <v>96</v>
      </c>
      <c r="E4899" t="s">
        <v>18760</v>
      </c>
      <c r="F4899" t="s">
        <v>166</v>
      </c>
      <c r="G4899" t="s">
        <v>72</v>
      </c>
      <c r="H4899" t="s">
        <v>136</v>
      </c>
      <c r="I4899" t="s">
        <v>22</v>
      </c>
      <c r="J4899" t="s">
        <v>131</v>
      </c>
      <c r="K4899" t="s">
        <v>18761</v>
      </c>
      <c r="L4899" t="s">
        <v>18762</v>
      </c>
      <c r="M4899">
        <v>0.27083333300000001</v>
      </c>
      <c r="N4899">
        <v>1</v>
      </c>
      <c r="O4899">
        <v>2989</v>
      </c>
      <c r="P4899">
        <v>66</v>
      </c>
      <c r="Q4899">
        <v>319</v>
      </c>
      <c r="R4899">
        <v>0.27083299999999999</v>
      </c>
      <c r="S4899">
        <v>809.52083200000004</v>
      </c>
      <c r="T4899">
        <v>17.875</v>
      </c>
      <c r="U4899">
        <v>86.395832999999996</v>
      </c>
    </row>
    <row r="4900" spans="1:21" x14ac:dyDescent="0.25">
      <c r="A4900" t="s">
        <v>18763</v>
      </c>
      <c r="B4900">
        <v>1</v>
      </c>
      <c r="C4900" t="s">
        <v>78</v>
      </c>
      <c r="D4900" t="s">
        <v>96</v>
      </c>
      <c r="E4900" t="s">
        <v>18764</v>
      </c>
      <c r="F4900" t="s">
        <v>166</v>
      </c>
      <c r="G4900" t="s">
        <v>72</v>
      </c>
      <c r="H4900" t="s">
        <v>136</v>
      </c>
      <c r="I4900" t="s">
        <v>22</v>
      </c>
      <c r="J4900" t="s">
        <v>131</v>
      </c>
      <c r="K4900" t="s">
        <v>18765</v>
      </c>
      <c r="L4900" t="s">
        <v>18766</v>
      </c>
      <c r="M4900">
        <v>0.329444444</v>
      </c>
      <c r="N4900">
        <v>14</v>
      </c>
      <c r="O4900">
        <v>15769</v>
      </c>
      <c r="P4900">
        <v>145</v>
      </c>
      <c r="Q4900">
        <v>941</v>
      </c>
      <c r="R4900">
        <v>4.612222</v>
      </c>
      <c r="S4900">
        <v>5195.0094369999997</v>
      </c>
      <c r="T4900">
        <v>47.769444</v>
      </c>
      <c r="U4900">
        <v>310.00722200000001</v>
      </c>
    </row>
    <row r="4901" spans="1:21" x14ac:dyDescent="0.25">
      <c r="A4901" t="s">
        <v>18767</v>
      </c>
      <c r="B4901">
        <v>1</v>
      </c>
      <c r="C4901" t="s">
        <v>78</v>
      </c>
      <c r="D4901" t="s">
        <v>96</v>
      </c>
      <c r="E4901" t="s">
        <v>18768</v>
      </c>
      <c r="F4901" t="s">
        <v>166</v>
      </c>
      <c r="G4901" t="s">
        <v>72</v>
      </c>
      <c r="H4901" t="s">
        <v>136</v>
      </c>
      <c r="I4901" t="s">
        <v>22</v>
      </c>
      <c r="J4901" t="s">
        <v>131</v>
      </c>
      <c r="K4901" t="s">
        <v>18769</v>
      </c>
      <c r="L4901" t="s">
        <v>18770</v>
      </c>
      <c r="M4901">
        <v>3.2344444440000002</v>
      </c>
      <c r="N4901">
        <v>2</v>
      </c>
      <c r="O4901">
        <v>2102</v>
      </c>
      <c r="P4901">
        <v>1</v>
      </c>
      <c r="Q4901">
        <v>191</v>
      </c>
      <c r="R4901">
        <v>6.4688889999999999</v>
      </c>
      <c r="S4901">
        <v>6798.8022209999999</v>
      </c>
      <c r="T4901">
        <v>3.2344439999999999</v>
      </c>
      <c r="U4901">
        <v>617.77888900000005</v>
      </c>
    </row>
    <row r="4902" spans="1:21" x14ac:dyDescent="0.25">
      <c r="A4902" t="s">
        <v>18771</v>
      </c>
      <c r="B4902">
        <v>1</v>
      </c>
      <c r="C4902" t="s">
        <v>78</v>
      </c>
      <c r="D4902" t="s">
        <v>96</v>
      </c>
      <c r="E4902" t="s">
        <v>18772</v>
      </c>
      <c r="F4902" t="s">
        <v>785</v>
      </c>
      <c r="G4902" t="s">
        <v>71</v>
      </c>
      <c r="H4902" t="s">
        <v>136</v>
      </c>
      <c r="I4902" t="s">
        <v>22</v>
      </c>
      <c r="J4902" t="s">
        <v>131</v>
      </c>
      <c r="K4902" t="s">
        <v>18773</v>
      </c>
      <c r="L4902" t="s">
        <v>18774</v>
      </c>
      <c r="M4902">
        <v>1.2075</v>
      </c>
      <c r="N4902">
        <v>0</v>
      </c>
      <c r="O4902">
        <v>2</v>
      </c>
      <c r="P4902">
        <v>0</v>
      </c>
      <c r="Q4902">
        <v>0</v>
      </c>
      <c r="R4902">
        <v>0</v>
      </c>
      <c r="S4902">
        <v>2.415</v>
      </c>
      <c r="T4902">
        <v>0</v>
      </c>
      <c r="U4902">
        <v>0</v>
      </c>
    </row>
    <row r="4903" spans="1:21" x14ac:dyDescent="0.25">
      <c r="A4903" t="s">
        <v>18775</v>
      </c>
      <c r="B4903">
        <v>1</v>
      </c>
      <c r="C4903" t="s">
        <v>78</v>
      </c>
      <c r="D4903" t="s">
        <v>96</v>
      </c>
      <c r="E4903" t="s">
        <v>18776</v>
      </c>
      <c r="F4903" t="s">
        <v>231</v>
      </c>
      <c r="G4903" t="s">
        <v>71</v>
      </c>
      <c r="H4903" t="s">
        <v>136</v>
      </c>
      <c r="I4903" t="s">
        <v>22</v>
      </c>
      <c r="J4903" t="s">
        <v>131</v>
      </c>
      <c r="K4903" t="s">
        <v>18777</v>
      </c>
      <c r="L4903" t="s">
        <v>18778</v>
      </c>
      <c r="M4903">
        <v>3.1977777770000002</v>
      </c>
      <c r="N4903">
        <v>1</v>
      </c>
      <c r="O4903">
        <v>0</v>
      </c>
      <c r="P4903">
        <v>0</v>
      </c>
      <c r="Q4903">
        <v>0</v>
      </c>
      <c r="R4903">
        <v>3.197778</v>
      </c>
      <c r="S4903">
        <v>0</v>
      </c>
      <c r="T4903">
        <v>0</v>
      </c>
      <c r="U4903">
        <v>0</v>
      </c>
    </row>
    <row r="4904" spans="1:21" x14ac:dyDescent="0.25">
      <c r="A4904" t="s">
        <v>18779</v>
      </c>
      <c r="B4904">
        <v>1</v>
      </c>
      <c r="C4904" t="s">
        <v>78</v>
      </c>
      <c r="D4904" t="s">
        <v>91</v>
      </c>
      <c r="E4904" t="s">
        <v>18780</v>
      </c>
      <c r="F4904" t="s">
        <v>231</v>
      </c>
      <c r="G4904" t="s">
        <v>71</v>
      </c>
      <c r="H4904" t="s">
        <v>136</v>
      </c>
      <c r="I4904" t="s">
        <v>22</v>
      </c>
      <c r="J4904" t="s">
        <v>131</v>
      </c>
      <c r="K4904" t="s">
        <v>18781</v>
      </c>
      <c r="L4904" t="s">
        <v>18782</v>
      </c>
      <c r="M4904">
        <v>2.2938888880000001</v>
      </c>
      <c r="N4904">
        <v>0</v>
      </c>
      <c r="O4904">
        <v>1</v>
      </c>
      <c r="P4904">
        <v>0</v>
      </c>
      <c r="Q4904">
        <v>0</v>
      </c>
      <c r="R4904">
        <v>0</v>
      </c>
      <c r="S4904">
        <v>2.2938890000000001</v>
      </c>
      <c r="T4904">
        <v>0</v>
      </c>
      <c r="U4904">
        <v>0</v>
      </c>
    </row>
    <row r="4905" spans="1:21" x14ac:dyDescent="0.25">
      <c r="A4905" t="s">
        <v>18783</v>
      </c>
      <c r="B4905">
        <v>1</v>
      </c>
      <c r="C4905" t="s">
        <v>78</v>
      </c>
      <c r="D4905" t="s">
        <v>96</v>
      </c>
      <c r="E4905" t="s">
        <v>18784</v>
      </c>
      <c r="F4905" t="s">
        <v>166</v>
      </c>
      <c r="G4905" t="s">
        <v>72</v>
      </c>
      <c r="H4905" t="s">
        <v>136</v>
      </c>
      <c r="I4905" t="s">
        <v>22</v>
      </c>
      <c r="J4905" t="s">
        <v>131</v>
      </c>
      <c r="K4905" t="s">
        <v>18785</v>
      </c>
      <c r="L4905" t="s">
        <v>18786</v>
      </c>
      <c r="M4905">
        <v>0.93666666600000004</v>
      </c>
      <c r="N4905">
        <v>14</v>
      </c>
      <c r="O4905">
        <v>15761</v>
      </c>
      <c r="P4905">
        <v>145</v>
      </c>
      <c r="Q4905">
        <v>941</v>
      </c>
      <c r="R4905">
        <v>13.113333000000001</v>
      </c>
      <c r="S4905">
        <v>14762.803323</v>
      </c>
      <c r="T4905">
        <v>135.816667</v>
      </c>
      <c r="U4905">
        <v>881.40333299999998</v>
      </c>
    </row>
    <row r="4906" spans="1:21" x14ac:dyDescent="0.25">
      <c r="A4906" t="s">
        <v>18787</v>
      </c>
      <c r="B4906">
        <v>1</v>
      </c>
      <c r="C4906" t="s">
        <v>78</v>
      </c>
      <c r="D4906" t="s">
        <v>96</v>
      </c>
      <c r="E4906" t="s">
        <v>9227</v>
      </c>
      <c r="F4906" t="s">
        <v>166</v>
      </c>
      <c r="G4906" t="s">
        <v>72</v>
      </c>
      <c r="H4906" t="s">
        <v>136</v>
      </c>
      <c r="I4906" t="s">
        <v>22</v>
      </c>
      <c r="J4906" t="s">
        <v>131</v>
      </c>
      <c r="K4906" t="s">
        <v>18788</v>
      </c>
      <c r="L4906" t="s">
        <v>18789</v>
      </c>
      <c r="M4906">
        <v>1.544444444</v>
      </c>
      <c r="N4906">
        <v>6</v>
      </c>
      <c r="O4906">
        <v>1387</v>
      </c>
      <c r="P4906">
        <v>0</v>
      </c>
      <c r="Q4906">
        <v>52</v>
      </c>
      <c r="R4906">
        <v>9.266667</v>
      </c>
      <c r="S4906">
        <v>2142.144444</v>
      </c>
      <c r="T4906">
        <v>0</v>
      </c>
      <c r="U4906">
        <v>80.311110999999997</v>
      </c>
    </row>
    <row r="4907" spans="1:21" x14ac:dyDescent="0.25">
      <c r="A4907" t="s">
        <v>18790</v>
      </c>
      <c r="B4907">
        <v>1</v>
      </c>
      <c r="C4907" t="s">
        <v>78</v>
      </c>
      <c r="D4907" t="s">
        <v>96</v>
      </c>
      <c r="E4907" t="s">
        <v>18784</v>
      </c>
      <c r="F4907" t="s">
        <v>166</v>
      </c>
      <c r="G4907" t="s">
        <v>72</v>
      </c>
      <c r="H4907" t="s">
        <v>136</v>
      </c>
      <c r="I4907" t="s">
        <v>22</v>
      </c>
      <c r="J4907" t="s">
        <v>131</v>
      </c>
      <c r="K4907" t="s">
        <v>18788</v>
      </c>
      <c r="L4907" t="s">
        <v>18791</v>
      </c>
      <c r="M4907">
        <v>0.50684166600000002</v>
      </c>
      <c r="N4907">
        <v>14</v>
      </c>
      <c r="O4907">
        <v>15761</v>
      </c>
      <c r="P4907">
        <v>145</v>
      </c>
      <c r="Q4907">
        <v>941</v>
      </c>
      <c r="R4907">
        <v>7.095783</v>
      </c>
      <c r="S4907">
        <v>7988.3314979999996</v>
      </c>
      <c r="T4907">
        <v>73.492041999999998</v>
      </c>
      <c r="U4907">
        <v>476.93800800000002</v>
      </c>
    </row>
    <row r="4908" spans="1:21" x14ac:dyDescent="0.25">
      <c r="A4908" t="s">
        <v>18792</v>
      </c>
      <c r="B4908">
        <v>1</v>
      </c>
      <c r="C4908" t="s">
        <v>78</v>
      </c>
      <c r="D4908" t="s">
        <v>96</v>
      </c>
      <c r="E4908" t="s">
        <v>18793</v>
      </c>
      <c r="F4908" t="s">
        <v>166</v>
      </c>
      <c r="G4908" t="s">
        <v>72</v>
      </c>
      <c r="H4908" t="s">
        <v>136</v>
      </c>
      <c r="I4908" t="s">
        <v>22</v>
      </c>
      <c r="J4908" t="s">
        <v>131</v>
      </c>
      <c r="K4908" t="s">
        <v>18794</v>
      </c>
      <c r="L4908" t="s">
        <v>18795</v>
      </c>
      <c r="M4908">
        <v>0.43833333299999999</v>
      </c>
      <c r="N4908">
        <v>0</v>
      </c>
      <c r="O4908">
        <v>91</v>
      </c>
      <c r="P4908">
        <v>0</v>
      </c>
      <c r="Q4908">
        <v>4</v>
      </c>
      <c r="R4908">
        <v>0</v>
      </c>
      <c r="S4908">
        <v>39.888333000000003</v>
      </c>
      <c r="T4908">
        <v>0</v>
      </c>
      <c r="U4908">
        <v>1.753333</v>
      </c>
    </row>
    <row r="4909" spans="1:21" x14ac:dyDescent="0.25">
      <c r="A4909" t="s">
        <v>18796</v>
      </c>
      <c r="B4909">
        <v>1</v>
      </c>
      <c r="C4909" t="s">
        <v>79</v>
      </c>
      <c r="D4909" t="s">
        <v>119</v>
      </c>
      <c r="E4909" t="s">
        <v>18186</v>
      </c>
      <c r="F4909" t="s">
        <v>166</v>
      </c>
      <c r="G4909" t="s">
        <v>72</v>
      </c>
      <c r="H4909" t="s">
        <v>136</v>
      </c>
      <c r="I4909" t="s">
        <v>22</v>
      </c>
      <c r="J4909" t="s">
        <v>131</v>
      </c>
      <c r="K4909" t="s">
        <v>18797</v>
      </c>
      <c r="L4909" t="s">
        <v>18798</v>
      </c>
      <c r="M4909">
        <v>0.94527777700000004</v>
      </c>
      <c r="N4909">
        <v>0</v>
      </c>
      <c r="O4909">
        <v>12</v>
      </c>
      <c r="P4909">
        <v>181</v>
      </c>
      <c r="Q4909">
        <v>103</v>
      </c>
      <c r="R4909">
        <v>0</v>
      </c>
      <c r="S4909">
        <v>11.343332999999999</v>
      </c>
      <c r="T4909">
        <v>171.09527800000001</v>
      </c>
      <c r="U4909">
        <v>97.363611000000006</v>
      </c>
    </row>
    <row r="4910" spans="1:21" x14ac:dyDescent="0.25">
      <c r="A4910" t="s">
        <v>18799</v>
      </c>
      <c r="B4910">
        <v>1</v>
      </c>
      <c r="C4910" t="s">
        <v>79</v>
      </c>
      <c r="D4910" t="s">
        <v>124</v>
      </c>
      <c r="E4910" t="s">
        <v>324</v>
      </c>
      <c r="F4910" t="s">
        <v>166</v>
      </c>
      <c r="G4910" t="s">
        <v>72</v>
      </c>
      <c r="H4910" t="s">
        <v>136</v>
      </c>
      <c r="I4910" t="s">
        <v>22</v>
      </c>
      <c r="J4910" t="s">
        <v>131</v>
      </c>
      <c r="K4910" t="s">
        <v>18800</v>
      </c>
      <c r="L4910" t="s">
        <v>18801</v>
      </c>
      <c r="M4910">
        <v>0.34603888799999999</v>
      </c>
      <c r="N4910">
        <v>0</v>
      </c>
      <c r="O4910">
        <v>0</v>
      </c>
      <c r="P4910">
        <v>82</v>
      </c>
      <c r="Q4910">
        <v>1711</v>
      </c>
      <c r="R4910">
        <v>0</v>
      </c>
      <c r="S4910">
        <v>0</v>
      </c>
      <c r="T4910">
        <v>28.375188999999999</v>
      </c>
      <c r="U4910">
        <v>592.07253700000001</v>
      </c>
    </row>
    <row r="4911" spans="1:21" x14ac:dyDescent="0.25">
      <c r="A4911" t="s">
        <v>18802</v>
      </c>
      <c r="B4911">
        <v>1</v>
      </c>
      <c r="C4911" t="s">
        <v>79</v>
      </c>
      <c r="D4911" t="s">
        <v>124</v>
      </c>
      <c r="E4911" t="s">
        <v>308</v>
      </c>
      <c r="F4911" t="s">
        <v>166</v>
      </c>
      <c r="G4911" t="s">
        <v>72</v>
      </c>
      <c r="H4911" t="s">
        <v>136</v>
      </c>
      <c r="I4911" t="s">
        <v>22</v>
      </c>
      <c r="J4911" t="s">
        <v>131</v>
      </c>
      <c r="K4911" t="s">
        <v>18803</v>
      </c>
      <c r="L4911" t="s">
        <v>18804</v>
      </c>
      <c r="M4911">
        <v>0.819722222</v>
      </c>
      <c r="N4911">
        <v>1</v>
      </c>
      <c r="O4911">
        <v>595</v>
      </c>
      <c r="P4911">
        <v>5</v>
      </c>
      <c r="Q4911">
        <v>137</v>
      </c>
      <c r="R4911">
        <v>0.81972199999999995</v>
      </c>
      <c r="S4911">
        <v>487.73472199999998</v>
      </c>
      <c r="T4911">
        <v>4.098611</v>
      </c>
      <c r="U4911">
        <v>112.30194400000001</v>
      </c>
    </row>
    <row r="4912" spans="1:21" x14ac:dyDescent="0.25">
      <c r="A4912" t="s">
        <v>18805</v>
      </c>
      <c r="B4912">
        <v>1</v>
      </c>
      <c r="C4912" t="s">
        <v>79</v>
      </c>
      <c r="D4912" t="s">
        <v>124</v>
      </c>
      <c r="E4912" t="s">
        <v>324</v>
      </c>
      <c r="F4912" t="s">
        <v>166</v>
      </c>
      <c r="G4912" t="s">
        <v>72</v>
      </c>
      <c r="H4912" t="s">
        <v>136</v>
      </c>
      <c r="I4912" t="s">
        <v>22</v>
      </c>
      <c r="J4912" t="s">
        <v>131</v>
      </c>
      <c r="K4912" t="s">
        <v>18806</v>
      </c>
      <c r="L4912" t="s">
        <v>18807</v>
      </c>
      <c r="M4912">
        <v>1.0226563879999999</v>
      </c>
      <c r="N4912">
        <v>0</v>
      </c>
      <c r="O4912">
        <v>0</v>
      </c>
      <c r="P4912">
        <v>82</v>
      </c>
      <c r="Q4912">
        <v>1711</v>
      </c>
      <c r="R4912">
        <v>0</v>
      </c>
      <c r="S4912">
        <v>0</v>
      </c>
      <c r="T4912">
        <v>83.857823999999994</v>
      </c>
      <c r="U4912">
        <v>1749.7650799999999</v>
      </c>
    </row>
    <row r="4913" spans="1:21" x14ac:dyDescent="0.25">
      <c r="A4913" t="s">
        <v>18808</v>
      </c>
      <c r="B4913">
        <v>1</v>
      </c>
      <c r="C4913" t="s">
        <v>79</v>
      </c>
      <c r="D4913" t="s">
        <v>124</v>
      </c>
      <c r="E4913" t="s">
        <v>308</v>
      </c>
      <c r="F4913" t="s">
        <v>166</v>
      </c>
      <c r="G4913" t="s">
        <v>72</v>
      </c>
      <c r="H4913" t="s">
        <v>136</v>
      </c>
      <c r="I4913" t="s">
        <v>22</v>
      </c>
      <c r="J4913" t="s">
        <v>131</v>
      </c>
      <c r="K4913" t="s">
        <v>18809</v>
      </c>
      <c r="L4913" t="s">
        <v>18810</v>
      </c>
      <c r="M4913">
        <v>0.81027777700000003</v>
      </c>
      <c r="N4913">
        <v>1</v>
      </c>
      <c r="O4913">
        <v>595</v>
      </c>
      <c r="P4913">
        <v>5</v>
      </c>
      <c r="Q4913">
        <v>137</v>
      </c>
      <c r="R4913">
        <v>0.81027800000000005</v>
      </c>
      <c r="S4913">
        <v>482.11527699999999</v>
      </c>
      <c r="T4913">
        <v>4.0513890000000004</v>
      </c>
      <c r="U4913">
        <v>111.008055</v>
      </c>
    </row>
    <row r="4914" spans="1:21" x14ac:dyDescent="0.25">
      <c r="A4914" t="s">
        <v>18811</v>
      </c>
      <c r="B4914">
        <v>1</v>
      </c>
      <c r="C4914" t="s">
        <v>79</v>
      </c>
      <c r="D4914" t="s">
        <v>115</v>
      </c>
      <c r="E4914" t="s">
        <v>18812</v>
      </c>
      <c r="F4914" t="s">
        <v>416</v>
      </c>
      <c r="G4914" t="s">
        <v>71</v>
      </c>
      <c r="H4914" t="s">
        <v>136</v>
      </c>
      <c r="I4914" t="s">
        <v>22</v>
      </c>
      <c r="J4914" t="s">
        <v>131</v>
      </c>
      <c r="K4914" t="s">
        <v>18813</v>
      </c>
      <c r="L4914" t="s">
        <v>18814</v>
      </c>
      <c r="M4914">
        <v>1.963055555</v>
      </c>
      <c r="N4914">
        <v>0</v>
      </c>
      <c r="O4914">
        <v>0</v>
      </c>
      <c r="P4914">
        <v>0</v>
      </c>
      <c r="Q4914">
        <v>29</v>
      </c>
      <c r="R4914">
        <v>0</v>
      </c>
      <c r="S4914">
        <v>0</v>
      </c>
      <c r="T4914">
        <v>0</v>
      </c>
      <c r="U4914">
        <v>56.928610999999997</v>
      </c>
    </row>
    <row r="4915" spans="1:21" x14ac:dyDescent="0.25">
      <c r="A4915" t="s">
        <v>18815</v>
      </c>
      <c r="B4915">
        <v>1</v>
      </c>
      <c r="C4915" t="s">
        <v>78</v>
      </c>
      <c r="D4915" t="s">
        <v>102</v>
      </c>
      <c r="E4915" t="s">
        <v>18816</v>
      </c>
      <c r="F4915" t="s">
        <v>231</v>
      </c>
      <c r="G4915" t="s">
        <v>71</v>
      </c>
      <c r="H4915" t="s">
        <v>136</v>
      </c>
      <c r="I4915" t="s">
        <v>22</v>
      </c>
      <c r="J4915" t="s">
        <v>131</v>
      </c>
      <c r="K4915" t="s">
        <v>18817</v>
      </c>
      <c r="L4915" t="s">
        <v>18818</v>
      </c>
      <c r="M4915">
        <v>6.9405555550000004</v>
      </c>
      <c r="N4915">
        <v>0</v>
      </c>
      <c r="O4915">
        <v>0</v>
      </c>
      <c r="P4915">
        <v>0</v>
      </c>
      <c r="Q4915">
        <v>1</v>
      </c>
      <c r="R4915">
        <v>0</v>
      </c>
      <c r="S4915">
        <v>0</v>
      </c>
      <c r="T4915">
        <v>0</v>
      </c>
      <c r="U4915">
        <v>6.9405559999999999</v>
      </c>
    </row>
    <row r="4916" spans="1:21" x14ac:dyDescent="0.25">
      <c r="A4916" t="s">
        <v>18819</v>
      </c>
      <c r="B4916">
        <v>1</v>
      </c>
      <c r="C4916" t="s">
        <v>78</v>
      </c>
      <c r="D4916" t="s">
        <v>91</v>
      </c>
      <c r="E4916" t="s">
        <v>18820</v>
      </c>
      <c r="F4916" t="s">
        <v>231</v>
      </c>
      <c r="G4916" t="s">
        <v>71</v>
      </c>
      <c r="H4916" t="s">
        <v>136</v>
      </c>
      <c r="I4916" t="s">
        <v>22</v>
      </c>
      <c r="J4916" t="s">
        <v>131</v>
      </c>
      <c r="K4916" t="s">
        <v>18821</v>
      </c>
      <c r="L4916" t="s">
        <v>18822</v>
      </c>
      <c r="M4916">
        <v>262.39666666599999</v>
      </c>
      <c r="N4916">
        <v>0</v>
      </c>
      <c r="O4916">
        <v>0</v>
      </c>
      <c r="P4916">
        <v>0</v>
      </c>
      <c r="Q4916">
        <v>1</v>
      </c>
      <c r="R4916">
        <v>0</v>
      </c>
      <c r="S4916">
        <v>0</v>
      </c>
      <c r="T4916">
        <v>0</v>
      </c>
      <c r="U4916">
        <v>262.39666699999998</v>
      </c>
    </row>
    <row r="4917" spans="1:21" x14ac:dyDescent="0.25">
      <c r="A4917" t="s">
        <v>18823</v>
      </c>
      <c r="B4917">
        <v>1</v>
      </c>
      <c r="C4917" t="s">
        <v>78</v>
      </c>
      <c r="D4917" t="s">
        <v>96</v>
      </c>
      <c r="E4917" t="s">
        <v>18824</v>
      </c>
      <c r="F4917" t="s">
        <v>892</v>
      </c>
      <c r="G4917" t="s">
        <v>71</v>
      </c>
      <c r="H4917" t="s">
        <v>136</v>
      </c>
      <c r="I4917" t="s">
        <v>22</v>
      </c>
      <c r="J4917" t="s">
        <v>131</v>
      </c>
      <c r="K4917" t="s">
        <v>18825</v>
      </c>
      <c r="L4917" t="s">
        <v>18826</v>
      </c>
      <c r="M4917">
        <v>1.3657333330000001</v>
      </c>
      <c r="N4917">
        <v>0</v>
      </c>
      <c r="O4917">
        <v>246</v>
      </c>
      <c r="P4917">
        <v>0</v>
      </c>
      <c r="Q4917">
        <v>20</v>
      </c>
      <c r="R4917">
        <v>0</v>
      </c>
      <c r="S4917">
        <v>335.97039999999998</v>
      </c>
      <c r="T4917">
        <v>0</v>
      </c>
      <c r="U4917">
        <v>27.314667</v>
      </c>
    </row>
    <row r="4918" spans="1:21" x14ac:dyDescent="0.25">
      <c r="A4918" t="s">
        <v>18827</v>
      </c>
      <c r="B4918">
        <v>1</v>
      </c>
      <c r="C4918" t="s">
        <v>79</v>
      </c>
      <c r="D4918" t="s">
        <v>116</v>
      </c>
      <c r="E4918" t="s">
        <v>18828</v>
      </c>
      <c r="F4918" t="s">
        <v>231</v>
      </c>
      <c r="G4918" t="s">
        <v>71</v>
      </c>
      <c r="H4918" t="s">
        <v>136</v>
      </c>
      <c r="I4918" t="s">
        <v>22</v>
      </c>
      <c r="J4918" t="s">
        <v>131</v>
      </c>
      <c r="K4918" t="s">
        <v>18829</v>
      </c>
      <c r="L4918" t="s">
        <v>18830</v>
      </c>
      <c r="M4918">
        <v>0.57055555499999999</v>
      </c>
      <c r="N4918">
        <v>0</v>
      </c>
      <c r="O4918">
        <v>2</v>
      </c>
      <c r="P4918">
        <v>0</v>
      </c>
      <c r="Q4918">
        <v>0</v>
      </c>
      <c r="R4918">
        <v>0</v>
      </c>
      <c r="S4918">
        <v>1.141111</v>
      </c>
      <c r="T4918">
        <v>0</v>
      </c>
      <c r="U4918">
        <v>0</v>
      </c>
    </row>
    <row r="4919" spans="1:21" x14ac:dyDescent="0.25">
      <c r="A4919" t="s">
        <v>18831</v>
      </c>
      <c r="B4919">
        <v>1</v>
      </c>
      <c r="C4919" t="s">
        <v>79</v>
      </c>
      <c r="D4919" t="s">
        <v>119</v>
      </c>
      <c r="E4919" t="s">
        <v>18487</v>
      </c>
      <c r="F4919" t="s">
        <v>416</v>
      </c>
      <c r="G4919" t="s">
        <v>71</v>
      </c>
      <c r="H4919" t="s">
        <v>136</v>
      </c>
      <c r="I4919" t="s">
        <v>22</v>
      </c>
      <c r="J4919" t="s">
        <v>131</v>
      </c>
      <c r="K4919" t="s">
        <v>18832</v>
      </c>
      <c r="L4919" t="s">
        <v>18833</v>
      </c>
      <c r="M4919">
        <v>1.871388888</v>
      </c>
      <c r="N4919">
        <v>0</v>
      </c>
      <c r="O4919">
        <v>20</v>
      </c>
      <c r="P4919">
        <v>0</v>
      </c>
      <c r="Q4919">
        <v>3</v>
      </c>
      <c r="R4919">
        <v>0</v>
      </c>
      <c r="S4919">
        <v>37.427778000000004</v>
      </c>
      <c r="T4919">
        <v>0</v>
      </c>
      <c r="U4919">
        <v>5.6141670000000001</v>
      </c>
    </row>
    <row r="4920" spans="1:21" x14ac:dyDescent="0.25">
      <c r="A4920" t="s">
        <v>18834</v>
      </c>
      <c r="B4920">
        <v>1</v>
      </c>
      <c r="C4920" t="s">
        <v>78</v>
      </c>
      <c r="D4920" t="s">
        <v>100</v>
      </c>
      <c r="E4920" t="s">
        <v>18835</v>
      </c>
      <c r="F4920" t="s">
        <v>231</v>
      </c>
      <c r="G4920" t="s">
        <v>71</v>
      </c>
      <c r="H4920" t="s">
        <v>136</v>
      </c>
      <c r="I4920" t="s">
        <v>22</v>
      </c>
      <c r="J4920" t="s">
        <v>131</v>
      </c>
      <c r="K4920" t="s">
        <v>18836</v>
      </c>
      <c r="L4920" t="s">
        <v>18837</v>
      </c>
      <c r="M4920">
        <v>1.4566666660000001</v>
      </c>
      <c r="N4920">
        <v>0</v>
      </c>
      <c r="O4920">
        <v>1</v>
      </c>
      <c r="P4920">
        <v>0</v>
      </c>
      <c r="Q4920">
        <v>0</v>
      </c>
      <c r="R4920">
        <v>0</v>
      </c>
      <c r="S4920">
        <v>1.4566669999999999</v>
      </c>
      <c r="T4920">
        <v>0</v>
      </c>
      <c r="U4920">
        <v>0</v>
      </c>
    </row>
    <row r="4921" spans="1:21" x14ac:dyDescent="0.25">
      <c r="A4921" t="s">
        <v>18838</v>
      </c>
      <c r="B4921">
        <v>1</v>
      </c>
      <c r="C4921" t="s">
        <v>78</v>
      </c>
      <c r="D4921" t="s">
        <v>104</v>
      </c>
      <c r="E4921" t="s">
        <v>18839</v>
      </c>
      <c r="F4921" t="s">
        <v>231</v>
      </c>
      <c r="G4921" t="s">
        <v>71</v>
      </c>
      <c r="H4921" t="s">
        <v>136</v>
      </c>
      <c r="I4921" t="s">
        <v>22</v>
      </c>
      <c r="J4921" t="s">
        <v>131</v>
      </c>
      <c r="K4921" t="s">
        <v>18840</v>
      </c>
      <c r="L4921" t="s">
        <v>18841</v>
      </c>
      <c r="M4921">
        <v>3.037222222</v>
      </c>
      <c r="N4921">
        <v>0</v>
      </c>
      <c r="O4921">
        <v>0</v>
      </c>
      <c r="P4921">
        <v>0</v>
      </c>
      <c r="Q4921">
        <v>1</v>
      </c>
      <c r="R4921">
        <v>0</v>
      </c>
      <c r="S4921">
        <v>0</v>
      </c>
      <c r="T4921">
        <v>0</v>
      </c>
      <c r="U4921">
        <v>3.0372219999999999</v>
      </c>
    </row>
    <row r="4922" spans="1:21" x14ac:dyDescent="0.25">
      <c r="A4922" t="s">
        <v>18842</v>
      </c>
      <c r="B4922">
        <v>1</v>
      </c>
      <c r="C4922" t="s">
        <v>79</v>
      </c>
      <c r="D4922" t="s">
        <v>118</v>
      </c>
      <c r="E4922" t="s">
        <v>18843</v>
      </c>
      <c r="F4922" t="s">
        <v>416</v>
      </c>
      <c r="G4922" t="s">
        <v>71</v>
      </c>
      <c r="H4922" t="s">
        <v>136</v>
      </c>
      <c r="I4922" t="s">
        <v>22</v>
      </c>
      <c r="J4922" t="s">
        <v>131</v>
      </c>
      <c r="K4922" t="s">
        <v>18844</v>
      </c>
      <c r="L4922" t="s">
        <v>18845</v>
      </c>
      <c r="M4922">
        <v>1.87</v>
      </c>
      <c r="N4922">
        <v>0</v>
      </c>
      <c r="O4922">
        <v>0</v>
      </c>
      <c r="P4922">
        <v>0</v>
      </c>
      <c r="Q4922">
        <v>16</v>
      </c>
      <c r="R4922">
        <v>0</v>
      </c>
      <c r="S4922">
        <v>0</v>
      </c>
      <c r="T4922">
        <v>0</v>
      </c>
      <c r="U4922">
        <v>29.92</v>
      </c>
    </row>
    <row r="4923" spans="1:21" x14ac:dyDescent="0.25">
      <c r="A4923" t="s">
        <v>18846</v>
      </c>
      <c r="B4923">
        <v>1</v>
      </c>
      <c r="C4923" t="s">
        <v>79</v>
      </c>
      <c r="D4923" t="s">
        <v>116</v>
      </c>
      <c r="E4923" t="s">
        <v>18847</v>
      </c>
      <c r="F4923" t="s">
        <v>231</v>
      </c>
      <c r="G4923" t="s">
        <v>71</v>
      </c>
      <c r="H4923" t="s">
        <v>136</v>
      </c>
      <c r="I4923" t="s">
        <v>22</v>
      </c>
      <c r="J4923" t="s">
        <v>131</v>
      </c>
      <c r="K4923" t="s">
        <v>18848</v>
      </c>
      <c r="L4923" t="s">
        <v>18849</v>
      </c>
      <c r="M4923">
        <v>0.74444444399999998</v>
      </c>
      <c r="N4923">
        <v>0</v>
      </c>
      <c r="O4923">
        <v>1</v>
      </c>
      <c r="P4923">
        <v>0</v>
      </c>
      <c r="Q4923">
        <v>0</v>
      </c>
      <c r="R4923">
        <v>0</v>
      </c>
      <c r="S4923">
        <v>0.74444399999999999</v>
      </c>
      <c r="T4923">
        <v>0</v>
      </c>
      <c r="U4923">
        <v>0</v>
      </c>
    </row>
    <row r="4924" spans="1:21" x14ac:dyDescent="0.25">
      <c r="A4924" t="s">
        <v>18850</v>
      </c>
      <c r="B4924">
        <v>1</v>
      </c>
      <c r="C4924" t="s">
        <v>79</v>
      </c>
      <c r="D4924" t="s">
        <v>118</v>
      </c>
      <c r="E4924" t="s">
        <v>18851</v>
      </c>
      <c r="F4924" t="s">
        <v>362</v>
      </c>
      <c r="G4924" t="s">
        <v>71</v>
      </c>
      <c r="H4924" t="s">
        <v>136</v>
      </c>
      <c r="I4924" t="s">
        <v>22</v>
      </c>
      <c r="J4924" t="s">
        <v>131</v>
      </c>
      <c r="K4924" t="s">
        <v>18852</v>
      </c>
      <c r="L4924" t="s">
        <v>18853</v>
      </c>
      <c r="M4924">
        <v>1.0680555549999999</v>
      </c>
      <c r="N4924">
        <v>0</v>
      </c>
      <c r="O4924">
        <v>58</v>
      </c>
      <c r="P4924">
        <v>0</v>
      </c>
      <c r="Q4924">
        <v>6</v>
      </c>
      <c r="R4924">
        <v>0</v>
      </c>
      <c r="S4924">
        <v>61.947221999999996</v>
      </c>
      <c r="T4924">
        <v>0</v>
      </c>
      <c r="U4924">
        <v>6.4083329999999998</v>
      </c>
    </row>
    <row r="4925" spans="1:21" x14ac:dyDescent="0.25">
      <c r="A4925" t="s">
        <v>18854</v>
      </c>
      <c r="B4925">
        <v>1</v>
      </c>
      <c r="C4925" t="s">
        <v>79</v>
      </c>
      <c r="D4925" t="s">
        <v>120</v>
      </c>
      <c r="E4925" t="s">
        <v>18855</v>
      </c>
      <c r="F4925" t="s">
        <v>313</v>
      </c>
      <c r="G4925" t="s">
        <v>71</v>
      </c>
      <c r="H4925" t="s">
        <v>136</v>
      </c>
      <c r="I4925" t="s">
        <v>22</v>
      </c>
      <c r="J4925" t="s">
        <v>131</v>
      </c>
      <c r="K4925" t="s">
        <v>18856</v>
      </c>
      <c r="L4925" t="s">
        <v>18857</v>
      </c>
      <c r="M4925">
        <v>1.1944444439999999</v>
      </c>
      <c r="N4925">
        <v>0</v>
      </c>
      <c r="O4925">
        <v>7</v>
      </c>
      <c r="P4925">
        <v>0</v>
      </c>
      <c r="Q4925">
        <v>1</v>
      </c>
      <c r="R4925">
        <v>0</v>
      </c>
      <c r="S4925">
        <v>8.3611109999999993</v>
      </c>
      <c r="T4925">
        <v>0</v>
      </c>
      <c r="U4925">
        <v>1.1944440000000001</v>
      </c>
    </row>
    <row r="4926" spans="1:21" x14ac:dyDescent="0.25">
      <c r="A4926" t="s">
        <v>18858</v>
      </c>
      <c r="B4926">
        <v>1</v>
      </c>
      <c r="C4926" t="s">
        <v>79</v>
      </c>
      <c r="D4926" t="s">
        <v>114</v>
      </c>
      <c r="E4926" t="s">
        <v>18859</v>
      </c>
      <c r="F4926" t="s">
        <v>247</v>
      </c>
      <c r="G4926" t="s">
        <v>71</v>
      </c>
      <c r="H4926" t="s">
        <v>136</v>
      </c>
      <c r="I4926" t="s">
        <v>22</v>
      </c>
      <c r="J4926" t="s">
        <v>221</v>
      </c>
      <c r="K4926" t="s">
        <v>18860</v>
      </c>
      <c r="L4926" t="s">
        <v>18861</v>
      </c>
      <c r="M4926">
        <v>7.9269444440000001</v>
      </c>
      <c r="N4926">
        <v>0</v>
      </c>
      <c r="O4926">
        <v>0</v>
      </c>
      <c r="P4926">
        <v>0</v>
      </c>
      <c r="Q4926">
        <v>15</v>
      </c>
      <c r="R4926">
        <v>0</v>
      </c>
      <c r="S4926">
        <v>0</v>
      </c>
      <c r="T4926">
        <v>0</v>
      </c>
      <c r="U4926">
        <v>118.904167</v>
      </c>
    </row>
    <row r="4927" spans="1:21" x14ac:dyDescent="0.25">
      <c r="A4927" t="s">
        <v>18862</v>
      </c>
      <c r="B4927">
        <v>1</v>
      </c>
      <c r="C4927" t="s">
        <v>79</v>
      </c>
      <c r="D4927" t="s">
        <v>114</v>
      </c>
      <c r="E4927" t="s">
        <v>18863</v>
      </c>
      <c r="F4927" t="s">
        <v>247</v>
      </c>
      <c r="G4927" t="s">
        <v>71</v>
      </c>
      <c r="H4927" t="s">
        <v>136</v>
      </c>
      <c r="I4927" t="s">
        <v>22</v>
      </c>
      <c r="J4927" t="s">
        <v>221</v>
      </c>
      <c r="K4927" t="s">
        <v>18864</v>
      </c>
      <c r="L4927" t="s">
        <v>18865</v>
      </c>
      <c r="M4927">
        <v>9.2058333329999993</v>
      </c>
      <c r="N4927">
        <v>0</v>
      </c>
      <c r="O4927">
        <v>0</v>
      </c>
      <c r="P4927">
        <v>0</v>
      </c>
      <c r="Q4927">
        <v>67</v>
      </c>
      <c r="R4927">
        <v>0</v>
      </c>
      <c r="S4927">
        <v>0</v>
      </c>
      <c r="T4927">
        <v>0</v>
      </c>
      <c r="U4927">
        <v>616.79083300000002</v>
      </c>
    </row>
    <row r="4928" spans="1:21" x14ac:dyDescent="0.25">
      <c r="A4928" t="s">
        <v>18866</v>
      </c>
      <c r="B4928">
        <v>1</v>
      </c>
      <c r="C4928" t="s">
        <v>79</v>
      </c>
      <c r="D4928" t="s">
        <v>114</v>
      </c>
      <c r="E4928" t="s">
        <v>18867</v>
      </c>
      <c r="F4928" t="s">
        <v>247</v>
      </c>
      <c r="G4928" t="s">
        <v>71</v>
      </c>
      <c r="H4928" t="s">
        <v>136</v>
      </c>
      <c r="I4928" t="s">
        <v>22</v>
      </c>
      <c r="J4928" t="s">
        <v>221</v>
      </c>
      <c r="K4928" t="s">
        <v>18868</v>
      </c>
      <c r="L4928" t="s">
        <v>18869</v>
      </c>
      <c r="M4928">
        <v>8.2072222220000004</v>
      </c>
      <c r="N4928">
        <v>0</v>
      </c>
      <c r="O4928">
        <v>0</v>
      </c>
      <c r="P4928">
        <v>0</v>
      </c>
      <c r="Q4928">
        <v>65</v>
      </c>
      <c r="R4928">
        <v>0</v>
      </c>
      <c r="S4928">
        <v>0</v>
      </c>
      <c r="T4928">
        <v>0</v>
      </c>
      <c r="U4928">
        <v>533.46944399999995</v>
      </c>
    </row>
    <row r="4929" spans="1:21" x14ac:dyDescent="0.25">
      <c r="A4929" t="s">
        <v>18870</v>
      </c>
      <c r="B4929">
        <v>1</v>
      </c>
      <c r="C4929" t="s">
        <v>79</v>
      </c>
      <c r="D4929" t="s">
        <v>114</v>
      </c>
      <c r="E4929" t="s">
        <v>18871</v>
      </c>
      <c r="F4929" t="s">
        <v>296</v>
      </c>
      <c r="G4929" t="s">
        <v>71</v>
      </c>
      <c r="H4929" t="s">
        <v>136</v>
      </c>
      <c r="I4929" t="s">
        <v>22</v>
      </c>
      <c r="J4929" t="s">
        <v>221</v>
      </c>
      <c r="K4929" t="s">
        <v>18872</v>
      </c>
      <c r="L4929" t="s">
        <v>18873</v>
      </c>
      <c r="M4929">
        <v>8.0875000000000004</v>
      </c>
      <c r="N4929">
        <v>0</v>
      </c>
      <c r="O4929">
        <v>0</v>
      </c>
      <c r="P4929">
        <v>0</v>
      </c>
      <c r="Q4929">
        <v>30</v>
      </c>
      <c r="R4929">
        <v>0</v>
      </c>
      <c r="S4929">
        <v>0</v>
      </c>
      <c r="T4929">
        <v>0</v>
      </c>
      <c r="U4929">
        <v>242.625</v>
      </c>
    </row>
    <row r="4930" spans="1:21" x14ac:dyDescent="0.25">
      <c r="A4930" t="s">
        <v>18874</v>
      </c>
      <c r="B4930">
        <v>1</v>
      </c>
      <c r="C4930" t="s">
        <v>79</v>
      </c>
      <c r="D4930" t="s">
        <v>114</v>
      </c>
      <c r="E4930" t="s">
        <v>18875</v>
      </c>
      <c r="F4930" t="s">
        <v>247</v>
      </c>
      <c r="G4930" t="s">
        <v>71</v>
      </c>
      <c r="H4930" t="s">
        <v>136</v>
      </c>
      <c r="I4930" t="s">
        <v>22</v>
      </c>
      <c r="J4930" t="s">
        <v>221</v>
      </c>
      <c r="K4930" t="s">
        <v>18876</v>
      </c>
      <c r="L4930" t="s">
        <v>18877</v>
      </c>
      <c r="M4930">
        <v>9.1661111109999993</v>
      </c>
      <c r="N4930">
        <v>0</v>
      </c>
      <c r="O4930">
        <v>0</v>
      </c>
      <c r="P4930">
        <v>0</v>
      </c>
      <c r="Q4930">
        <v>40</v>
      </c>
      <c r="R4930">
        <v>0</v>
      </c>
      <c r="S4930">
        <v>0</v>
      </c>
      <c r="T4930">
        <v>0</v>
      </c>
      <c r="U4930">
        <v>366.64444400000002</v>
      </c>
    </row>
    <row r="4931" spans="1:21" x14ac:dyDescent="0.25">
      <c r="A4931" t="s">
        <v>18878</v>
      </c>
      <c r="B4931">
        <v>1</v>
      </c>
      <c r="C4931" t="s">
        <v>79</v>
      </c>
      <c r="D4931" t="s">
        <v>114</v>
      </c>
      <c r="E4931" t="s">
        <v>18871</v>
      </c>
      <c r="F4931" t="s">
        <v>247</v>
      </c>
      <c r="G4931" t="s">
        <v>71</v>
      </c>
      <c r="H4931" t="s">
        <v>136</v>
      </c>
      <c r="I4931" t="s">
        <v>22</v>
      </c>
      <c r="J4931" t="s">
        <v>221</v>
      </c>
      <c r="K4931" t="s">
        <v>18879</v>
      </c>
      <c r="L4931" t="s">
        <v>18880</v>
      </c>
      <c r="M4931">
        <v>8.1605555550000002</v>
      </c>
      <c r="N4931">
        <v>0</v>
      </c>
      <c r="O4931">
        <v>0</v>
      </c>
      <c r="P4931">
        <v>0</v>
      </c>
      <c r="Q4931">
        <v>30</v>
      </c>
      <c r="R4931">
        <v>0</v>
      </c>
      <c r="S4931">
        <v>0</v>
      </c>
      <c r="T4931">
        <v>0</v>
      </c>
      <c r="U4931">
        <v>244.816667</v>
      </c>
    </row>
    <row r="4932" spans="1:21" x14ac:dyDescent="0.25">
      <c r="A4932" t="s">
        <v>18881</v>
      </c>
      <c r="B4932">
        <v>1</v>
      </c>
      <c r="C4932" t="s">
        <v>79</v>
      </c>
      <c r="D4932" t="s">
        <v>114</v>
      </c>
      <c r="E4932" t="s">
        <v>18882</v>
      </c>
      <c r="F4932" t="s">
        <v>313</v>
      </c>
      <c r="G4932" t="s">
        <v>71</v>
      </c>
      <c r="H4932" t="s">
        <v>136</v>
      </c>
      <c r="I4932" t="s">
        <v>22</v>
      </c>
      <c r="J4932" t="s">
        <v>131</v>
      </c>
      <c r="K4932" t="s">
        <v>18883</v>
      </c>
      <c r="L4932" t="s">
        <v>18884</v>
      </c>
      <c r="M4932">
        <v>1.2675000000000001</v>
      </c>
      <c r="N4932">
        <v>0</v>
      </c>
      <c r="O4932">
        <v>0</v>
      </c>
      <c r="P4932">
        <v>0</v>
      </c>
      <c r="Q4932">
        <v>12</v>
      </c>
      <c r="R4932">
        <v>0</v>
      </c>
      <c r="S4932">
        <v>0</v>
      </c>
      <c r="T4932">
        <v>0</v>
      </c>
      <c r="U4932">
        <v>15.21</v>
      </c>
    </row>
    <row r="4933" spans="1:21" x14ac:dyDescent="0.25">
      <c r="A4933" t="s">
        <v>18885</v>
      </c>
      <c r="B4933">
        <v>1</v>
      </c>
      <c r="C4933" t="s">
        <v>79</v>
      </c>
      <c r="D4933" t="s">
        <v>114</v>
      </c>
      <c r="E4933" t="s">
        <v>18886</v>
      </c>
      <c r="F4933" t="s">
        <v>247</v>
      </c>
      <c r="G4933" t="s">
        <v>72</v>
      </c>
      <c r="H4933" t="s">
        <v>136</v>
      </c>
      <c r="I4933" t="s">
        <v>22</v>
      </c>
      <c r="J4933" t="s">
        <v>221</v>
      </c>
      <c r="K4933" t="s">
        <v>18887</v>
      </c>
      <c r="L4933" t="s">
        <v>18888</v>
      </c>
      <c r="M4933">
        <v>9.346944444</v>
      </c>
      <c r="N4933">
        <v>0</v>
      </c>
      <c r="O4933">
        <v>0</v>
      </c>
      <c r="P4933">
        <v>0</v>
      </c>
      <c r="Q4933">
        <v>97</v>
      </c>
      <c r="R4933">
        <v>0</v>
      </c>
      <c r="S4933">
        <v>0</v>
      </c>
      <c r="T4933">
        <v>0</v>
      </c>
      <c r="U4933">
        <v>906.65361099999996</v>
      </c>
    </row>
    <row r="4934" spans="1:21" x14ac:dyDescent="0.25">
      <c r="A4934" t="s">
        <v>18889</v>
      </c>
      <c r="B4934">
        <v>1</v>
      </c>
      <c r="C4934" t="s">
        <v>79</v>
      </c>
      <c r="D4934" t="s">
        <v>114</v>
      </c>
      <c r="E4934" t="s">
        <v>18863</v>
      </c>
      <c r="F4934" t="s">
        <v>247</v>
      </c>
      <c r="G4934" t="s">
        <v>71</v>
      </c>
      <c r="H4934" t="s">
        <v>136</v>
      </c>
      <c r="I4934" t="s">
        <v>22</v>
      </c>
      <c r="J4934" t="s">
        <v>221</v>
      </c>
      <c r="K4934" t="s">
        <v>18890</v>
      </c>
      <c r="L4934" t="s">
        <v>18891</v>
      </c>
      <c r="M4934">
        <v>9.2694444439999995</v>
      </c>
      <c r="N4934">
        <v>0</v>
      </c>
      <c r="O4934">
        <v>0</v>
      </c>
      <c r="P4934">
        <v>0</v>
      </c>
      <c r="Q4934">
        <v>67</v>
      </c>
      <c r="R4934">
        <v>0</v>
      </c>
      <c r="S4934">
        <v>0</v>
      </c>
      <c r="T4934">
        <v>0</v>
      </c>
      <c r="U4934">
        <v>621.05277799999999</v>
      </c>
    </row>
    <row r="4935" spans="1:21" x14ac:dyDescent="0.25">
      <c r="A4935" t="s">
        <v>18892</v>
      </c>
      <c r="B4935">
        <v>1</v>
      </c>
      <c r="C4935" t="s">
        <v>79</v>
      </c>
      <c r="D4935" t="s">
        <v>114</v>
      </c>
      <c r="E4935" t="s">
        <v>18882</v>
      </c>
      <c r="F4935" t="s">
        <v>247</v>
      </c>
      <c r="G4935" t="s">
        <v>71</v>
      </c>
      <c r="H4935" t="s">
        <v>136</v>
      </c>
      <c r="I4935" t="s">
        <v>22</v>
      </c>
      <c r="J4935" t="s">
        <v>221</v>
      </c>
      <c r="K4935" t="s">
        <v>18893</v>
      </c>
      <c r="L4935" t="s">
        <v>18894</v>
      </c>
      <c r="M4935">
        <v>10.833055555</v>
      </c>
      <c r="N4935">
        <v>0</v>
      </c>
      <c r="O4935">
        <v>0</v>
      </c>
      <c r="P4935">
        <v>0</v>
      </c>
      <c r="Q4935">
        <v>12</v>
      </c>
      <c r="R4935">
        <v>0</v>
      </c>
      <c r="S4935">
        <v>0</v>
      </c>
      <c r="T4935">
        <v>0</v>
      </c>
      <c r="U4935">
        <v>129.996667</v>
      </c>
    </row>
    <row r="4936" spans="1:21" x14ac:dyDescent="0.25">
      <c r="A4936" t="s">
        <v>18895</v>
      </c>
      <c r="B4936">
        <v>1</v>
      </c>
      <c r="C4936" t="s">
        <v>79</v>
      </c>
      <c r="D4936" t="s">
        <v>114</v>
      </c>
      <c r="E4936" t="s">
        <v>18896</v>
      </c>
      <c r="F4936" t="s">
        <v>247</v>
      </c>
      <c r="G4936" t="s">
        <v>72</v>
      </c>
      <c r="H4936" t="s">
        <v>136</v>
      </c>
      <c r="I4936" t="s">
        <v>22</v>
      </c>
      <c r="J4936" t="s">
        <v>221</v>
      </c>
      <c r="K4936" t="s">
        <v>18897</v>
      </c>
      <c r="L4936" t="s">
        <v>18898</v>
      </c>
      <c r="M4936">
        <v>5.4893472220000001</v>
      </c>
      <c r="N4936">
        <v>0</v>
      </c>
      <c r="O4936">
        <v>0</v>
      </c>
      <c r="P4936">
        <v>2</v>
      </c>
      <c r="Q4936">
        <v>460</v>
      </c>
      <c r="R4936">
        <v>0</v>
      </c>
      <c r="S4936">
        <v>0</v>
      </c>
      <c r="T4936">
        <v>10.978694000000001</v>
      </c>
      <c r="U4936">
        <v>2525.0997219999999</v>
      </c>
    </row>
    <row r="4937" spans="1:21" x14ac:dyDescent="0.25">
      <c r="A4937" t="s">
        <v>18899</v>
      </c>
      <c r="B4937">
        <v>1</v>
      </c>
      <c r="C4937" t="s">
        <v>79</v>
      </c>
      <c r="D4937" t="s">
        <v>114</v>
      </c>
      <c r="E4937" t="s">
        <v>18900</v>
      </c>
      <c r="F4937" t="s">
        <v>247</v>
      </c>
      <c r="G4937" t="s">
        <v>71</v>
      </c>
      <c r="H4937" t="s">
        <v>136</v>
      </c>
      <c r="I4937" t="s">
        <v>22</v>
      </c>
      <c r="J4937" t="s">
        <v>221</v>
      </c>
      <c r="K4937" t="s">
        <v>18901</v>
      </c>
      <c r="L4937" t="s">
        <v>18902</v>
      </c>
      <c r="M4937">
        <v>8.6931063880000004</v>
      </c>
      <c r="N4937">
        <v>0</v>
      </c>
      <c r="O4937">
        <v>0</v>
      </c>
      <c r="P4937">
        <v>0</v>
      </c>
      <c r="Q4937">
        <v>97</v>
      </c>
      <c r="R4937">
        <v>0</v>
      </c>
      <c r="S4937">
        <v>0</v>
      </c>
      <c r="T4937">
        <v>0</v>
      </c>
      <c r="U4937">
        <v>843.23131999999998</v>
      </c>
    </row>
    <row r="4938" spans="1:21" x14ac:dyDescent="0.25">
      <c r="A4938" t="s">
        <v>18903</v>
      </c>
      <c r="B4938">
        <v>1</v>
      </c>
      <c r="C4938" t="s">
        <v>78</v>
      </c>
      <c r="D4938" t="s">
        <v>104</v>
      </c>
      <c r="E4938" t="s">
        <v>18904</v>
      </c>
      <c r="F4938" t="s">
        <v>231</v>
      </c>
      <c r="G4938" t="s">
        <v>71</v>
      </c>
      <c r="H4938" t="s">
        <v>136</v>
      </c>
      <c r="I4938" t="s">
        <v>22</v>
      </c>
      <c r="J4938" t="s">
        <v>131</v>
      </c>
      <c r="K4938" t="s">
        <v>18905</v>
      </c>
      <c r="L4938" t="s">
        <v>18906</v>
      </c>
      <c r="M4938">
        <v>2.3491666659999999</v>
      </c>
      <c r="N4938">
        <v>0</v>
      </c>
      <c r="O4938">
        <v>0</v>
      </c>
      <c r="P4938">
        <v>0</v>
      </c>
      <c r="Q4938">
        <v>1</v>
      </c>
      <c r="R4938">
        <v>0</v>
      </c>
      <c r="S4938">
        <v>0</v>
      </c>
      <c r="T4938">
        <v>0</v>
      </c>
      <c r="U4938">
        <v>2.349167</v>
      </c>
    </row>
    <row r="4939" spans="1:21" x14ac:dyDescent="0.25">
      <c r="A4939" t="s">
        <v>18907</v>
      </c>
      <c r="B4939">
        <v>1</v>
      </c>
      <c r="C4939" t="s">
        <v>79</v>
      </c>
      <c r="D4939" t="s">
        <v>114</v>
      </c>
      <c r="E4939" t="s">
        <v>18908</v>
      </c>
      <c r="F4939" t="s">
        <v>247</v>
      </c>
      <c r="G4939" t="s">
        <v>71</v>
      </c>
      <c r="H4939" t="s">
        <v>136</v>
      </c>
      <c r="I4939" t="s">
        <v>22</v>
      </c>
      <c r="J4939" t="s">
        <v>221</v>
      </c>
      <c r="K4939" t="s">
        <v>18909</v>
      </c>
      <c r="L4939" t="s">
        <v>18910</v>
      </c>
      <c r="M4939">
        <v>7.5927777770000002</v>
      </c>
      <c r="N4939">
        <v>0</v>
      </c>
      <c r="O4939">
        <v>0</v>
      </c>
      <c r="P4939">
        <v>0</v>
      </c>
      <c r="Q4939">
        <v>13</v>
      </c>
      <c r="R4939">
        <v>0</v>
      </c>
      <c r="S4939">
        <v>0</v>
      </c>
      <c r="T4939">
        <v>0</v>
      </c>
      <c r="U4939">
        <v>98.706111000000007</v>
      </c>
    </row>
    <row r="4940" spans="1:21" x14ac:dyDescent="0.25">
      <c r="A4940" t="s">
        <v>18911</v>
      </c>
      <c r="B4940">
        <v>1</v>
      </c>
      <c r="C4940" t="s">
        <v>79</v>
      </c>
      <c r="D4940" t="s">
        <v>114</v>
      </c>
      <c r="E4940" t="s">
        <v>18886</v>
      </c>
      <c r="F4940" t="s">
        <v>247</v>
      </c>
      <c r="G4940" t="s">
        <v>72</v>
      </c>
      <c r="H4940" t="s">
        <v>136</v>
      </c>
      <c r="I4940" t="s">
        <v>22</v>
      </c>
      <c r="J4940" t="s">
        <v>221</v>
      </c>
      <c r="K4940" t="s">
        <v>18912</v>
      </c>
      <c r="L4940" t="s">
        <v>18913</v>
      </c>
      <c r="M4940">
        <v>2.6247222219999999</v>
      </c>
      <c r="N4940">
        <v>0</v>
      </c>
      <c r="O4940">
        <v>0</v>
      </c>
      <c r="P4940">
        <v>0</v>
      </c>
      <c r="Q4940">
        <v>97</v>
      </c>
      <c r="R4940">
        <v>0</v>
      </c>
      <c r="S4940">
        <v>0</v>
      </c>
      <c r="T4940">
        <v>0</v>
      </c>
      <c r="U4940">
        <v>254.59805600000001</v>
      </c>
    </row>
    <row r="4941" spans="1:21" x14ac:dyDescent="0.25">
      <c r="A4941" t="s">
        <v>18914</v>
      </c>
      <c r="B4941">
        <v>1</v>
      </c>
      <c r="C4941" t="s">
        <v>78</v>
      </c>
      <c r="D4941" t="s">
        <v>102</v>
      </c>
      <c r="E4941" t="s">
        <v>18467</v>
      </c>
      <c r="F4941" t="s">
        <v>231</v>
      </c>
      <c r="G4941" t="s">
        <v>71</v>
      </c>
      <c r="H4941" t="s">
        <v>136</v>
      </c>
      <c r="I4941" t="s">
        <v>22</v>
      </c>
      <c r="J4941" t="s">
        <v>131</v>
      </c>
      <c r="K4941" t="s">
        <v>18915</v>
      </c>
      <c r="L4941" t="s">
        <v>18916</v>
      </c>
      <c r="M4941">
        <v>4.9647222219999998</v>
      </c>
      <c r="N4941">
        <v>0</v>
      </c>
      <c r="O4941">
        <v>0</v>
      </c>
      <c r="P4941">
        <v>0</v>
      </c>
      <c r="Q4941">
        <v>1</v>
      </c>
      <c r="R4941">
        <v>0</v>
      </c>
      <c r="S4941">
        <v>0</v>
      </c>
      <c r="T4941">
        <v>0</v>
      </c>
      <c r="U4941">
        <v>4.9647220000000001</v>
      </c>
    </row>
    <row r="4942" spans="1:21" x14ac:dyDescent="0.25">
      <c r="A4942" t="s">
        <v>18917</v>
      </c>
      <c r="B4942">
        <v>1</v>
      </c>
      <c r="C4942" t="s">
        <v>78</v>
      </c>
      <c r="D4942" t="s">
        <v>93</v>
      </c>
      <c r="E4942" t="s">
        <v>18918</v>
      </c>
      <c r="F4942" t="s">
        <v>166</v>
      </c>
      <c r="G4942" t="s">
        <v>72</v>
      </c>
      <c r="H4942" t="s">
        <v>136</v>
      </c>
      <c r="I4942" t="s">
        <v>22</v>
      </c>
      <c r="J4942" t="s">
        <v>131</v>
      </c>
      <c r="K4942" t="s">
        <v>18919</v>
      </c>
      <c r="L4942" t="s">
        <v>18920</v>
      </c>
      <c r="M4942">
        <v>0.593198055</v>
      </c>
      <c r="N4942">
        <v>22</v>
      </c>
      <c r="O4942">
        <v>15547</v>
      </c>
      <c r="P4942">
        <v>192</v>
      </c>
      <c r="Q4942">
        <v>2327</v>
      </c>
      <c r="R4942">
        <v>13.050357</v>
      </c>
      <c r="S4942">
        <v>9222.4501610000007</v>
      </c>
      <c r="T4942">
        <v>113.89402699999999</v>
      </c>
      <c r="U4942">
        <v>1380.3718739999999</v>
      </c>
    </row>
    <row r="4943" spans="1:21" x14ac:dyDescent="0.25">
      <c r="A4943" t="s">
        <v>18921</v>
      </c>
      <c r="B4943">
        <v>1</v>
      </c>
      <c r="C4943" t="s">
        <v>78</v>
      </c>
      <c r="D4943" t="s">
        <v>93</v>
      </c>
      <c r="E4943" t="s">
        <v>18918</v>
      </c>
      <c r="F4943" t="s">
        <v>166</v>
      </c>
      <c r="G4943" t="s">
        <v>72</v>
      </c>
      <c r="H4943" t="s">
        <v>136</v>
      </c>
      <c r="I4943" t="s">
        <v>22</v>
      </c>
      <c r="J4943" t="s">
        <v>131</v>
      </c>
      <c r="K4943" t="s">
        <v>18922</v>
      </c>
      <c r="L4943" t="s">
        <v>18923</v>
      </c>
      <c r="M4943">
        <v>0.49733777699999998</v>
      </c>
      <c r="N4943">
        <v>22</v>
      </c>
      <c r="O4943">
        <v>15547</v>
      </c>
      <c r="P4943">
        <v>192</v>
      </c>
      <c r="Q4943">
        <v>2327</v>
      </c>
      <c r="R4943">
        <v>10.941431</v>
      </c>
      <c r="S4943">
        <v>7732.1104189999996</v>
      </c>
      <c r="T4943">
        <v>95.488853000000006</v>
      </c>
      <c r="U4943">
        <v>1157.3050069999999</v>
      </c>
    </row>
    <row r="4944" spans="1:21" x14ac:dyDescent="0.25">
      <c r="A4944" t="s">
        <v>18924</v>
      </c>
      <c r="B4944">
        <v>1</v>
      </c>
      <c r="C4944" t="s">
        <v>79</v>
      </c>
      <c r="D4944" t="s">
        <v>109</v>
      </c>
      <c r="E4944" t="s">
        <v>18925</v>
      </c>
      <c r="F4944" t="s">
        <v>313</v>
      </c>
      <c r="G4944" t="s">
        <v>71</v>
      </c>
      <c r="H4944" t="s">
        <v>136</v>
      </c>
      <c r="I4944" t="s">
        <v>22</v>
      </c>
      <c r="J4944" t="s">
        <v>131</v>
      </c>
      <c r="K4944" t="s">
        <v>18926</v>
      </c>
      <c r="L4944" t="s">
        <v>18927</v>
      </c>
      <c r="M4944">
        <v>3.806944444</v>
      </c>
      <c r="N4944">
        <v>0</v>
      </c>
      <c r="O4944">
        <v>0</v>
      </c>
      <c r="P4944">
        <v>0</v>
      </c>
      <c r="Q4944">
        <v>16</v>
      </c>
      <c r="R4944">
        <v>0</v>
      </c>
      <c r="S4944">
        <v>0</v>
      </c>
      <c r="T4944">
        <v>0</v>
      </c>
      <c r="U4944">
        <v>60.911110999999998</v>
      </c>
    </row>
    <row r="4945" spans="1:21" x14ac:dyDescent="0.25">
      <c r="A4945" t="s">
        <v>18928</v>
      </c>
      <c r="B4945">
        <v>1</v>
      </c>
      <c r="C4945" t="s">
        <v>79</v>
      </c>
      <c r="D4945" t="s">
        <v>109</v>
      </c>
      <c r="E4945" t="s">
        <v>18925</v>
      </c>
      <c r="F4945" t="s">
        <v>313</v>
      </c>
      <c r="G4945" t="s">
        <v>71</v>
      </c>
      <c r="H4945" t="s">
        <v>136</v>
      </c>
      <c r="I4945" t="s">
        <v>22</v>
      </c>
      <c r="J4945" t="s">
        <v>131</v>
      </c>
      <c r="K4945" t="s">
        <v>18929</v>
      </c>
      <c r="L4945" t="s">
        <v>18930</v>
      </c>
      <c r="M4945">
        <v>1.3316666660000001</v>
      </c>
      <c r="N4945">
        <v>0</v>
      </c>
      <c r="O4945">
        <v>0</v>
      </c>
      <c r="P4945">
        <v>0</v>
      </c>
      <c r="Q4945">
        <v>16</v>
      </c>
      <c r="R4945">
        <v>0</v>
      </c>
      <c r="S4945">
        <v>0</v>
      </c>
      <c r="T4945">
        <v>0</v>
      </c>
      <c r="U4945">
        <v>21.306667000000001</v>
      </c>
    </row>
    <row r="4946" spans="1:21" x14ac:dyDescent="0.25">
      <c r="A4946" t="s">
        <v>18931</v>
      </c>
      <c r="B4946">
        <v>1</v>
      </c>
      <c r="C4946" t="s">
        <v>78</v>
      </c>
      <c r="D4946" t="s">
        <v>105</v>
      </c>
      <c r="E4946" t="s">
        <v>18932</v>
      </c>
      <c r="F4946" t="s">
        <v>166</v>
      </c>
      <c r="G4946" t="s">
        <v>72</v>
      </c>
      <c r="H4946" t="s">
        <v>136</v>
      </c>
      <c r="I4946" t="s">
        <v>22</v>
      </c>
      <c r="J4946" t="s">
        <v>131</v>
      </c>
      <c r="K4946" t="s">
        <v>18933</v>
      </c>
      <c r="L4946" t="s">
        <v>18934</v>
      </c>
      <c r="M4946">
        <v>1.2141666659999999</v>
      </c>
      <c r="N4946">
        <v>0</v>
      </c>
      <c r="O4946">
        <v>9</v>
      </c>
      <c r="P4946">
        <v>3</v>
      </c>
      <c r="Q4946">
        <v>2</v>
      </c>
      <c r="R4946">
        <v>0</v>
      </c>
      <c r="S4946">
        <v>10.9275</v>
      </c>
      <c r="T4946">
        <v>3.6425000000000001</v>
      </c>
      <c r="U4946">
        <v>2.4283329999999999</v>
      </c>
    </row>
    <row r="4947" spans="1:21" x14ac:dyDescent="0.25">
      <c r="A4947" t="s">
        <v>18935</v>
      </c>
      <c r="B4947">
        <v>1</v>
      </c>
      <c r="C4947" t="s">
        <v>78</v>
      </c>
      <c r="D4947" t="s">
        <v>104</v>
      </c>
      <c r="E4947" t="s">
        <v>18936</v>
      </c>
      <c r="F4947" t="s">
        <v>231</v>
      </c>
      <c r="G4947" t="s">
        <v>71</v>
      </c>
      <c r="H4947" t="s">
        <v>136</v>
      </c>
      <c r="I4947" t="s">
        <v>22</v>
      </c>
      <c r="J4947" t="s">
        <v>131</v>
      </c>
      <c r="K4947" t="s">
        <v>18937</v>
      </c>
      <c r="L4947" t="s">
        <v>18938</v>
      </c>
      <c r="M4947">
        <v>1.063055555</v>
      </c>
      <c r="N4947">
        <v>0</v>
      </c>
      <c r="O4947">
        <v>0</v>
      </c>
      <c r="P4947">
        <v>0</v>
      </c>
      <c r="Q4947">
        <v>1</v>
      </c>
      <c r="R4947">
        <v>0</v>
      </c>
      <c r="S4947">
        <v>0</v>
      </c>
      <c r="T4947">
        <v>0</v>
      </c>
      <c r="U4947">
        <v>1.063056</v>
      </c>
    </row>
    <row r="4948" spans="1:21" x14ac:dyDescent="0.25">
      <c r="A4948" t="s">
        <v>18939</v>
      </c>
      <c r="B4948">
        <v>1</v>
      </c>
      <c r="C4948" t="s">
        <v>78</v>
      </c>
      <c r="D4948" t="s">
        <v>105</v>
      </c>
      <c r="E4948" t="s">
        <v>18932</v>
      </c>
      <c r="F4948" t="s">
        <v>226</v>
      </c>
      <c r="G4948" t="s">
        <v>72</v>
      </c>
      <c r="H4948" t="s">
        <v>136</v>
      </c>
      <c r="I4948" t="s">
        <v>22</v>
      </c>
      <c r="J4948" t="s">
        <v>131</v>
      </c>
      <c r="K4948" t="s">
        <v>18940</v>
      </c>
      <c r="L4948" t="s">
        <v>18941</v>
      </c>
      <c r="M4948">
        <v>1.6491666659999999</v>
      </c>
      <c r="N4948">
        <v>0</v>
      </c>
      <c r="O4948">
        <v>9</v>
      </c>
      <c r="P4948">
        <v>3</v>
      </c>
      <c r="Q4948">
        <v>2</v>
      </c>
      <c r="R4948">
        <v>0</v>
      </c>
      <c r="S4948">
        <v>14.842499999999999</v>
      </c>
      <c r="T4948">
        <v>4.9474999999999998</v>
      </c>
      <c r="U4948">
        <v>3.298333</v>
      </c>
    </row>
    <row r="4949" spans="1:21" x14ac:dyDescent="0.25">
      <c r="A4949" t="s">
        <v>18942</v>
      </c>
      <c r="B4949">
        <v>1</v>
      </c>
      <c r="C4949" t="s">
        <v>78</v>
      </c>
      <c r="D4949" t="s">
        <v>105</v>
      </c>
      <c r="E4949" t="s">
        <v>18943</v>
      </c>
      <c r="F4949" t="s">
        <v>231</v>
      </c>
      <c r="G4949" t="s">
        <v>71</v>
      </c>
      <c r="H4949" t="s">
        <v>136</v>
      </c>
      <c r="I4949" t="s">
        <v>22</v>
      </c>
      <c r="J4949" t="s">
        <v>131</v>
      </c>
      <c r="K4949" t="s">
        <v>18944</v>
      </c>
      <c r="L4949" t="s">
        <v>18945</v>
      </c>
      <c r="M4949">
        <v>1.6325000000000001</v>
      </c>
      <c r="N4949">
        <v>0</v>
      </c>
      <c r="O4949">
        <v>1</v>
      </c>
      <c r="P4949">
        <v>0</v>
      </c>
      <c r="Q4949">
        <v>0</v>
      </c>
      <c r="R4949">
        <v>0</v>
      </c>
      <c r="S4949">
        <v>1.6325000000000001</v>
      </c>
      <c r="T4949">
        <v>0</v>
      </c>
      <c r="U4949">
        <v>0</v>
      </c>
    </row>
    <row r="4950" spans="1:21" x14ac:dyDescent="0.25">
      <c r="A4950" t="s">
        <v>18946</v>
      </c>
      <c r="B4950">
        <v>1</v>
      </c>
      <c r="C4950" t="s">
        <v>79</v>
      </c>
      <c r="D4950" t="s">
        <v>109</v>
      </c>
      <c r="E4950" t="s">
        <v>18947</v>
      </c>
      <c r="F4950" t="s">
        <v>313</v>
      </c>
      <c r="G4950" t="s">
        <v>71</v>
      </c>
      <c r="H4950" t="s">
        <v>136</v>
      </c>
      <c r="I4950" t="s">
        <v>22</v>
      </c>
      <c r="J4950" t="s">
        <v>131</v>
      </c>
      <c r="K4950" t="s">
        <v>18948</v>
      </c>
      <c r="L4950" t="s">
        <v>18949</v>
      </c>
      <c r="M4950">
        <v>1.2088888879999999</v>
      </c>
      <c r="N4950">
        <v>0</v>
      </c>
      <c r="O4950">
        <v>0</v>
      </c>
      <c r="P4950">
        <v>0</v>
      </c>
      <c r="Q4950">
        <v>9</v>
      </c>
      <c r="R4950">
        <v>0</v>
      </c>
      <c r="S4950">
        <v>0</v>
      </c>
      <c r="T4950">
        <v>0</v>
      </c>
      <c r="U4950">
        <v>10.88</v>
      </c>
    </row>
    <row r="4951" spans="1:21" x14ac:dyDescent="0.25">
      <c r="A4951" t="s">
        <v>18950</v>
      </c>
      <c r="B4951">
        <v>1</v>
      </c>
      <c r="C4951" t="s">
        <v>79</v>
      </c>
      <c r="D4951" t="s">
        <v>109</v>
      </c>
      <c r="E4951" t="s">
        <v>18951</v>
      </c>
      <c r="F4951" t="s">
        <v>921</v>
      </c>
      <c r="G4951" t="s">
        <v>71</v>
      </c>
      <c r="H4951" t="s">
        <v>136</v>
      </c>
      <c r="I4951" t="s">
        <v>22</v>
      </c>
      <c r="J4951" t="s">
        <v>131</v>
      </c>
      <c r="K4951" t="s">
        <v>18952</v>
      </c>
      <c r="L4951" t="s">
        <v>18953</v>
      </c>
      <c r="M4951">
        <v>2.9180583329999998</v>
      </c>
      <c r="N4951">
        <v>0</v>
      </c>
      <c r="O4951">
        <v>0</v>
      </c>
      <c r="P4951">
        <v>0</v>
      </c>
      <c r="Q4951">
        <v>23</v>
      </c>
      <c r="R4951">
        <v>0</v>
      </c>
      <c r="S4951">
        <v>0</v>
      </c>
      <c r="T4951">
        <v>0</v>
      </c>
      <c r="U4951">
        <v>67.115341999999998</v>
      </c>
    </row>
    <row r="4952" spans="1:21" x14ac:dyDescent="0.25">
      <c r="A4952" t="s">
        <v>18954</v>
      </c>
      <c r="B4952">
        <v>1</v>
      </c>
      <c r="C4952" t="s">
        <v>79</v>
      </c>
      <c r="D4952" t="s">
        <v>109</v>
      </c>
      <c r="E4952" t="s">
        <v>18955</v>
      </c>
      <c r="F4952" t="s">
        <v>921</v>
      </c>
      <c r="G4952" t="s">
        <v>71</v>
      </c>
      <c r="H4952" t="s">
        <v>136</v>
      </c>
      <c r="I4952" t="s">
        <v>22</v>
      </c>
      <c r="J4952" t="s">
        <v>131</v>
      </c>
      <c r="K4952" t="s">
        <v>18956</v>
      </c>
      <c r="L4952" t="s">
        <v>18957</v>
      </c>
      <c r="M4952">
        <v>1.8808277769999999</v>
      </c>
      <c r="N4952">
        <v>0</v>
      </c>
      <c r="O4952">
        <v>0</v>
      </c>
      <c r="P4952">
        <v>0</v>
      </c>
      <c r="Q4952">
        <v>30</v>
      </c>
      <c r="R4952">
        <v>0</v>
      </c>
      <c r="S4952">
        <v>0</v>
      </c>
      <c r="T4952">
        <v>0</v>
      </c>
      <c r="U4952">
        <v>56.424833</v>
      </c>
    </row>
    <row r="4953" spans="1:21" x14ac:dyDescent="0.25">
      <c r="A4953" t="s">
        <v>18958</v>
      </c>
      <c r="B4953">
        <v>1</v>
      </c>
      <c r="C4953" t="s">
        <v>79</v>
      </c>
      <c r="D4953" t="s">
        <v>109</v>
      </c>
      <c r="E4953" t="s">
        <v>18959</v>
      </c>
      <c r="F4953" t="s">
        <v>921</v>
      </c>
      <c r="G4953" t="s">
        <v>71</v>
      </c>
      <c r="H4953" t="s">
        <v>136</v>
      </c>
      <c r="I4953" t="s">
        <v>22</v>
      </c>
      <c r="J4953" t="s">
        <v>131</v>
      </c>
      <c r="K4953" t="s">
        <v>18960</v>
      </c>
      <c r="L4953" t="s">
        <v>18961</v>
      </c>
      <c r="M4953">
        <v>1.3626277769999999</v>
      </c>
      <c r="N4953">
        <v>0</v>
      </c>
      <c r="O4953">
        <v>0</v>
      </c>
      <c r="P4953">
        <v>0</v>
      </c>
      <c r="Q4953">
        <v>24</v>
      </c>
      <c r="R4953">
        <v>0</v>
      </c>
      <c r="S4953">
        <v>0</v>
      </c>
      <c r="T4953">
        <v>0</v>
      </c>
      <c r="U4953">
        <v>32.703066999999997</v>
      </c>
    </row>
    <row r="4954" spans="1:21" x14ac:dyDescent="0.25">
      <c r="A4954" t="s">
        <v>18962</v>
      </c>
      <c r="B4954">
        <v>1</v>
      </c>
      <c r="C4954" t="s">
        <v>78</v>
      </c>
      <c r="D4954" t="s">
        <v>102</v>
      </c>
      <c r="E4954" t="s">
        <v>18963</v>
      </c>
      <c r="F4954" t="s">
        <v>129</v>
      </c>
      <c r="G4954" t="s">
        <v>72</v>
      </c>
      <c r="H4954" t="s">
        <v>136</v>
      </c>
      <c r="I4954" t="s">
        <v>22</v>
      </c>
      <c r="J4954" t="s">
        <v>131</v>
      </c>
      <c r="K4954" t="s">
        <v>18964</v>
      </c>
      <c r="L4954" t="s">
        <v>18965</v>
      </c>
      <c r="M4954">
        <v>0.48694444399999998</v>
      </c>
      <c r="N4954">
        <v>0</v>
      </c>
      <c r="O4954">
        <v>76</v>
      </c>
      <c r="P4954">
        <v>19</v>
      </c>
      <c r="Q4954">
        <v>591</v>
      </c>
      <c r="R4954">
        <v>0</v>
      </c>
      <c r="S4954">
        <v>37.007778000000002</v>
      </c>
      <c r="T4954">
        <v>9.2519439999999999</v>
      </c>
      <c r="U4954">
        <v>287.78416600000003</v>
      </c>
    </row>
    <row r="4955" spans="1:21" x14ac:dyDescent="0.25">
      <c r="A4955" t="s">
        <v>18966</v>
      </c>
      <c r="B4955">
        <v>1</v>
      </c>
      <c r="C4955" t="s">
        <v>78</v>
      </c>
      <c r="D4955" t="s">
        <v>126</v>
      </c>
      <c r="E4955" t="s">
        <v>18967</v>
      </c>
      <c r="F4955" t="s">
        <v>296</v>
      </c>
      <c r="G4955" t="s">
        <v>71</v>
      </c>
      <c r="H4955" t="s">
        <v>136</v>
      </c>
      <c r="I4955" t="s">
        <v>22</v>
      </c>
      <c r="J4955" t="s">
        <v>221</v>
      </c>
      <c r="K4955" t="s">
        <v>13372</v>
      </c>
      <c r="L4955" t="s">
        <v>18968</v>
      </c>
      <c r="M4955">
        <v>5.9580555549999996</v>
      </c>
      <c r="N4955">
        <v>0</v>
      </c>
      <c r="O4955">
        <v>0</v>
      </c>
      <c r="P4955">
        <v>0</v>
      </c>
      <c r="Q4955">
        <v>19</v>
      </c>
      <c r="R4955">
        <v>0</v>
      </c>
      <c r="S4955">
        <v>0</v>
      </c>
      <c r="T4955">
        <v>0</v>
      </c>
      <c r="U4955">
        <v>113.203056</v>
      </c>
    </row>
    <row r="4956" spans="1:21" x14ac:dyDescent="0.25">
      <c r="A4956" t="s">
        <v>18969</v>
      </c>
      <c r="B4956">
        <v>1</v>
      </c>
      <c r="C4956" t="s">
        <v>78</v>
      </c>
      <c r="D4956" t="s">
        <v>107</v>
      </c>
      <c r="E4956" t="s">
        <v>18970</v>
      </c>
      <c r="F4956" t="s">
        <v>231</v>
      </c>
      <c r="G4956" t="s">
        <v>71</v>
      </c>
      <c r="H4956" t="s">
        <v>136</v>
      </c>
      <c r="I4956" t="s">
        <v>22</v>
      </c>
      <c r="J4956" t="s">
        <v>131</v>
      </c>
      <c r="K4956" t="s">
        <v>18971</v>
      </c>
      <c r="L4956" t="s">
        <v>18972</v>
      </c>
      <c r="M4956">
        <v>0.77777777699999995</v>
      </c>
      <c r="N4956">
        <v>0</v>
      </c>
      <c r="O4956">
        <v>1</v>
      </c>
      <c r="P4956">
        <v>0</v>
      </c>
      <c r="Q4956">
        <v>0</v>
      </c>
      <c r="R4956">
        <v>0</v>
      </c>
      <c r="S4956">
        <v>0.77777799999999997</v>
      </c>
      <c r="T4956">
        <v>0</v>
      </c>
      <c r="U4956">
        <v>0</v>
      </c>
    </row>
    <row r="4957" spans="1:21" x14ac:dyDescent="0.25">
      <c r="A4957" t="s">
        <v>18973</v>
      </c>
      <c r="B4957">
        <v>1</v>
      </c>
      <c r="C4957" t="s">
        <v>79</v>
      </c>
      <c r="D4957" t="s">
        <v>112</v>
      </c>
      <c r="E4957" t="s">
        <v>16715</v>
      </c>
      <c r="F4957" t="s">
        <v>166</v>
      </c>
      <c r="G4957" t="s">
        <v>72</v>
      </c>
      <c r="H4957" t="s">
        <v>136</v>
      </c>
      <c r="I4957" t="s">
        <v>22</v>
      </c>
      <c r="J4957" t="s">
        <v>131</v>
      </c>
      <c r="K4957" t="s">
        <v>18974</v>
      </c>
      <c r="L4957" t="s">
        <v>18975</v>
      </c>
      <c r="M4957">
        <v>0.25015277699999999</v>
      </c>
      <c r="N4957">
        <v>5</v>
      </c>
      <c r="O4957">
        <v>1670</v>
      </c>
      <c r="P4957">
        <v>3</v>
      </c>
      <c r="Q4957">
        <v>3</v>
      </c>
      <c r="R4957">
        <v>1.250764</v>
      </c>
      <c r="S4957">
        <v>417.75513799999999</v>
      </c>
      <c r="T4957">
        <v>0.75045799999999996</v>
      </c>
      <c r="U4957">
        <v>0.75045799999999996</v>
      </c>
    </row>
    <row r="4958" spans="1:21" x14ac:dyDescent="0.25">
      <c r="A4958" t="s">
        <v>18976</v>
      </c>
      <c r="B4958">
        <v>1</v>
      </c>
      <c r="C4958" t="s">
        <v>79</v>
      </c>
      <c r="D4958" t="s">
        <v>112</v>
      </c>
      <c r="E4958" t="s">
        <v>16715</v>
      </c>
      <c r="F4958" t="s">
        <v>166</v>
      </c>
      <c r="G4958" t="s">
        <v>72</v>
      </c>
      <c r="H4958" t="s">
        <v>136</v>
      </c>
      <c r="I4958" t="s">
        <v>22</v>
      </c>
      <c r="J4958" t="s">
        <v>131</v>
      </c>
      <c r="K4958" t="s">
        <v>18977</v>
      </c>
      <c r="L4958" t="s">
        <v>18978</v>
      </c>
      <c r="M4958">
        <v>0.59201666600000002</v>
      </c>
      <c r="N4958">
        <v>5</v>
      </c>
      <c r="O4958">
        <v>1670</v>
      </c>
      <c r="P4958">
        <v>3</v>
      </c>
      <c r="Q4958">
        <v>3</v>
      </c>
      <c r="R4958">
        <v>2.960083</v>
      </c>
      <c r="S4958">
        <v>988.66783199999998</v>
      </c>
      <c r="T4958">
        <v>1.7760499999999999</v>
      </c>
      <c r="U4958">
        <v>1.7760499999999999</v>
      </c>
    </row>
    <row r="4959" spans="1:21" x14ac:dyDescent="0.25">
      <c r="A4959" t="s">
        <v>18979</v>
      </c>
      <c r="B4959">
        <v>1</v>
      </c>
      <c r="C4959" t="s">
        <v>78</v>
      </c>
      <c r="D4959" t="s">
        <v>100</v>
      </c>
      <c r="E4959" t="s">
        <v>18980</v>
      </c>
      <c r="F4959" t="s">
        <v>231</v>
      </c>
      <c r="G4959" t="s">
        <v>71</v>
      </c>
      <c r="H4959" t="s">
        <v>136</v>
      </c>
      <c r="I4959" t="s">
        <v>22</v>
      </c>
      <c r="J4959" t="s">
        <v>131</v>
      </c>
      <c r="K4959" t="s">
        <v>18981</v>
      </c>
      <c r="L4959" t="s">
        <v>18982</v>
      </c>
      <c r="M4959">
        <v>1.1372222219999999</v>
      </c>
      <c r="N4959">
        <v>0</v>
      </c>
      <c r="O4959">
        <v>0</v>
      </c>
      <c r="P4959">
        <v>0</v>
      </c>
      <c r="Q4959">
        <v>2</v>
      </c>
      <c r="R4959">
        <v>0</v>
      </c>
      <c r="S4959">
        <v>0</v>
      </c>
      <c r="T4959">
        <v>0</v>
      </c>
      <c r="U4959">
        <v>2.2744439999999999</v>
      </c>
    </row>
    <row r="4960" spans="1:21" x14ac:dyDescent="0.25">
      <c r="A4960" t="s">
        <v>18983</v>
      </c>
      <c r="B4960">
        <v>1</v>
      </c>
      <c r="C4960" t="s">
        <v>79</v>
      </c>
      <c r="D4960" t="s">
        <v>118</v>
      </c>
      <c r="E4960" t="s">
        <v>18984</v>
      </c>
      <c r="F4960" t="s">
        <v>247</v>
      </c>
      <c r="G4960" t="s">
        <v>72</v>
      </c>
      <c r="H4960" t="s">
        <v>136</v>
      </c>
      <c r="I4960" t="s">
        <v>22</v>
      </c>
      <c r="J4960" t="s">
        <v>221</v>
      </c>
      <c r="K4960" t="s">
        <v>18985</v>
      </c>
      <c r="L4960" t="s">
        <v>18986</v>
      </c>
      <c r="M4960">
        <v>5.7033333329999998</v>
      </c>
      <c r="N4960">
        <v>0</v>
      </c>
      <c r="O4960">
        <v>261</v>
      </c>
      <c r="P4960">
        <v>0</v>
      </c>
      <c r="Q4960">
        <v>0</v>
      </c>
      <c r="R4960">
        <v>0</v>
      </c>
      <c r="S4960">
        <v>1488.57</v>
      </c>
      <c r="T4960">
        <v>0</v>
      </c>
      <c r="U4960">
        <v>0</v>
      </c>
    </row>
    <row r="4961" spans="1:21" x14ac:dyDescent="0.25">
      <c r="A4961" t="s">
        <v>18987</v>
      </c>
      <c r="B4961">
        <v>1</v>
      </c>
      <c r="C4961" t="s">
        <v>78</v>
      </c>
      <c r="D4961" t="s">
        <v>102</v>
      </c>
      <c r="E4961" t="s">
        <v>17655</v>
      </c>
      <c r="F4961" t="s">
        <v>296</v>
      </c>
      <c r="G4961" t="s">
        <v>72</v>
      </c>
      <c r="H4961" t="s">
        <v>136</v>
      </c>
      <c r="I4961" t="s">
        <v>22</v>
      </c>
      <c r="J4961" t="s">
        <v>221</v>
      </c>
      <c r="K4961" t="s">
        <v>18988</v>
      </c>
      <c r="L4961" t="s">
        <v>18989</v>
      </c>
      <c r="M4961">
        <v>0.63293416599999996</v>
      </c>
      <c r="N4961">
        <v>0</v>
      </c>
      <c r="O4961">
        <v>0</v>
      </c>
      <c r="P4961">
        <v>0</v>
      </c>
      <c r="Q4961">
        <v>4</v>
      </c>
      <c r="R4961">
        <v>0</v>
      </c>
      <c r="S4961">
        <v>0</v>
      </c>
      <c r="T4961">
        <v>0</v>
      </c>
      <c r="U4961">
        <v>2.5317370000000001</v>
      </c>
    </row>
    <row r="4962" spans="1:21" x14ac:dyDescent="0.25">
      <c r="A4962" t="s">
        <v>18990</v>
      </c>
      <c r="B4962">
        <v>1</v>
      </c>
      <c r="C4962" t="s">
        <v>79</v>
      </c>
      <c r="D4962" t="s">
        <v>109</v>
      </c>
      <c r="E4962" t="s">
        <v>17174</v>
      </c>
      <c r="F4962" t="s">
        <v>166</v>
      </c>
      <c r="G4962" t="s">
        <v>72</v>
      </c>
      <c r="H4962" t="s">
        <v>136</v>
      </c>
      <c r="I4962" t="s">
        <v>22</v>
      </c>
      <c r="J4962" t="s">
        <v>131</v>
      </c>
      <c r="K4962" t="s">
        <v>18991</v>
      </c>
      <c r="L4962" t="s">
        <v>18992</v>
      </c>
      <c r="M4962">
        <v>0.61833333300000004</v>
      </c>
      <c r="N4962">
        <v>0</v>
      </c>
      <c r="O4962">
        <v>0</v>
      </c>
      <c r="P4962">
        <v>15</v>
      </c>
      <c r="Q4962">
        <v>112</v>
      </c>
      <c r="R4962">
        <v>0</v>
      </c>
      <c r="S4962">
        <v>0</v>
      </c>
      <c r="T4962">
        <v>9.2750000000000004</v>
      </c>
      <c r="U4962">
        <v>69.253332999999998</v>
      </c>
    </row>
    <row r="4963" spans="1:21" x14ac:dyDescent="0.25">
      <c r="A4963" t="s">
        <v>18993</v>
      </c>
      <c r="B4963">
        <v>1</v>
      </c>
      <c r="C4963" t="s">
        <v>79</v>
      </c>
      <c r="D4963" t="s">
        <v>109</v>
      </c>
      <c r="E4963" t="s">
        <v>18994</v>
      </c>
      <c r="F4963" t="s">
        <v>166</v>
      </c>
      <c r="G4963" t="s">
        <v>72</v>
      </c>
      <c r="H4963" t="s">
        <v>136</v>
      </c>
      <c r="I4963" t="s">
        <v>22</v>
      </c>
      <c r="J4963" t="s">
        <v>131</v>
      </c>
      <c r="K4963" t="s">
        <v>18995</v>
      </c>
      <c r="L4963" t="s">
        <v>18996</v>
      </c>
      <c r="M4963">
        <v>1.305755555</v>
      </c>
      <c r="N4963">
        <v>0</v>
      </c>
      <c r="O4963">
        <v>0</v>
      </c>
      <c r="P4963">
        <v>15</v>
      </c>
      <c r="Q4963">
        <v>112</v>
      </c>
      <c r="R4963">
        <v>0</v>
      </c>
      <c r="S4963">
        <v>0</v>
      </c>
      <c r="T4963">
        <v>19.586333</v>
      </c>
      <c r="U4963">
        <v>146.24462199999999</v>
      </c>
    </row>
    <row r="4964" spans="1:21" x14ac:dyDescent="0.25">
      <c r="A4964" t="s">
        <v>18997</v>
      </c>
      <c r="B4964">
        <v>1</v>
      </c>
      <c r="C4964" t="s">
        <v>78</v>
      </c>
      <c r="D4964" t="s">
        <v>84</v>
      </c>
      <c r="E4964" t="s">
        <v>18998</v>
      </c>
      <c r="F4964" t="s">
        <v>247</v>
      </c>
      <c r="G4964" t="s">
        <v>71</v>
      </c>
      <c r="H4964" t="s">
        <v>136</v>
      </c>
      <c r="I4964" t="s">
        <v>22</v>
      </c>
      <c r="J4964" t="s">
        <v>221</v>
      </c>
      <c r="K4964" t="s">
        <v>18999</v>
      </c>
      <c r="L4964" t="s">
        <v>19000</v>
      </c>
      <c r="M4964">
        <v>7.727777777</v>
      </c>
      <c r="N4964">
        <v>0</v>
      </c>
      <c r="O4964">
        <v>122</v>
      </c>
      <c r="P4964">
        <v>0</v>
      </c>
      <c r="Q4964">
        <v>0</v>
      </c>
      <c r="R4964">
        <v>0</v>
      </c>
      <c r="S4964">
        <v>942.78888900000004</v>
      </c>
      <c r="T4964">
        <v>0</v>
      </c>
      <c r="U4964">
        <v>0</v>
      </c>
    </row>
    <row r="4965" spans="1:21" x14ac:dyDescent="0.25">
      <c r="A4965" t="s">
        <v>19001</v>
      </c>
      <c r="B4965">
        <v>1</v>
      </c>
      <c r="C4965" t="s">
        <v>78</v>
      </c>
      <c r="D4965" t="s">
        <v>84</v>
      </c>
      <c r="E4965" t="s">
        <v>19002</v>
      </c>
      <c r="F4965" t="s">
        <v>780</v>
      </c>
      <c r="G4965" t="s">
        <v>71</v>
      </c>
      <c r="H4965" t="s">
        <v>136</v>
      </c>
      <c r="I4965" t="s">
        <v>22</v>
      </c>
      <c r="J4965" t="s">
        <v>131</v>
      </c>
      <c r="K4965" t="s">
        <v>19003</v>
      </c>
      <c r="L4965" t="s">
        <v>19004</v>
      </c>
      <c r="M4965">
        <v>1.5605555550000001</v>
      </c>
      <c r="N4965">
        <v>0</v>
      </c>
      <c r="O4965">
        <v>11</v>
      </c>
      <c r="P4965">
        <v>0</v>
      </c>
      <c r="Q4965">
        <v>0</v>
      </c>
      <c r="R4965">
        <v>0</v>
      </c>
      <c r="S4965">
        <v>17.166111000000001</v>
      </c>
      <c r="T4965">
        <v>0</v>
      </c>
      <c r="U4965">
        <v>0</v>
      </c>
    </row>
    <row r="4966" spans="1:21" x14ac:dyDescent="0.25">
      <c r="A4966" t="s">
        <v>19005</v>
      </c>
      <c r="B4966">
        <v>1</v>
      </c>
      <c r="C4966" t="s">
        <v>79</v>
      </c>
      <c r="D4966" t="s">
        <v>119</v>
      </c>
      <c r="E4966" t="s">
        <v>19006</v>
      </c>
      <c r="F4966" t="s">
        <v>921</v>
      </c>
      <c r="G4966" t="s">
        <v>71</v>
      </c>
      <c r="H4966" t="s">
        <v>136</v>
      </c>
      <c r="I4966" t="s">
        <v>22</v>
      </c>
      <c r="J4966" t="s">
        <v>131</v>
      </c>
      <c r="K4966" t="s">
        <v>19007</v>
      </c>
      <c r="L4966" t="s">
        <v>19008</v>
      </c>
      <c r="M4966">
        <v>0.73805555499999997</v>
      </c>
      <c r="N4966">
        <v>0</v>
      </c>
      <c r="O4966">
        <v>197</v>
      </c>
      <c r="P4966">
        <v>0</v>
      </c>
      <c r="Q4966">
        <v>22</v>
      </c>
      <c r="R4966">
        <v>0</v>
      </c>
      <c r="S4966">
        <v>145.39694399999999</v>
      </c>
      <c r="T4966">
        <v>0</v>
      </c>
      <c r="U4966">
        <v>16.237221999999999</v>
      </c>
    </row>
    <row r="4967" spans="1:21" x14ac:dyDescent="0.25">
      <c r="A4967" t="s">
        <v>19009</v>
      </c>
      <c r="B4967">
        <v>1</v>
      </c>
      <c r="C4967" t="s">
        <v>78</v>
      </c>
      <c r="D4967" t="s">
        <v>100</v>
      </c>
      <c r="E4967" t="s">
        <v>19010</v>
      </c>
      <c r="F4967" t="s">
        <v>4127</v>
      </c>
      <c r="G4967" t="s">
        <v>71</v>
      </c>
      <c r="H4967" t="s">
        <v>136</v>
      </c>
      <c r="I4967" t="s">
        <v>22</v>
      </c>
      <c r="J4967" t="s">
        <v>131</v>
      </c>
      <c r="K4967" t="s">
        <v>19011</v>
      </c>
      <c r="L4967" t="s">
        <v>19012</v>
      </c>
      <c r="M4967">
        <v>2.1913888880000001</v>
      </c>
      <c r="N4967">
        <v>0</v>
      </c>
      <c r="O4967">
        <v>0</v>
      </c>
      <c r="P4967">
        <v>1</v>
      </c>
      <c r="Q4967">
        <v>0</v>
      </c>
      <c r="R4967">
        <v>0</v>
      </c>
      <c r="S4967">
        <v>0</v>
      </c>
      <c r="T4967">
        <v>2.191389</v>
      </c>
      <c r="U4967">
        <v>0</v>
      </c>
    </row>
    <row r="4968" spans="1:21" x14ac:dyDescent="0.25">
      <c r="A4968" t="s">
        <v>19013</v>
      </c>
      <c r="B4968">
        <v>1</v>
      </c>
      <c r="C4968" t="s">
        <v>78</v>
      </c>
      <c r="D4968" t="s">
        <v>100</v>
      </c>
      <c r="E4968" t="s">
        <v>19014</v>
      </c>
      <c r="F4968" t="s">
        <v>226</v>
      </c>
      <c r="G4968" t="s">
        <v>72</v>
      </c>
      <c r="H4968" t="s">
        <v>136</v>
      </c>
      <c r="I4968" t="s">
        <v>22</v>
      </c>
      <c r="J4968" t="s">
        <v>131</v>
      </c>
      <c r="K4968" t="s">
        <v>19015</v>
      </c>
      <c r="L4968" t="s">
        <v>19016</v>
      </c>
      <c r="M4968">
        <v>1.673611111</v>
      </c>
      <c r="N4968">
        <v>0</v>
      </c>
      <c r="O4968">
        <v>73</v>
      </c>
      <c r="P4968">
        <v>0</v>
      </c>
      <c r="Q4968">
        <v>1</v>
      </c>
      <c r="R4968">
        <v>0</v>
      </c>
      <c r="S4968">
        <v>122.17361099999999</v>
      </c>
      <c r="T4968">
        <v>0</v>
      </c>
      <c r="U4968">
        <v>1.673611</v>
      </c>
    </row>
    <row r="4969" spans="1:21" x14ac:dyDescent="0.25">
      <c r="A4969" t="s">
        <v>19017</v>
      </c>
      <c r="B4969">
        <v>1</v>
      </c>
      <c r="C4969" t="s">
        <v>78</v>
      </c>
      <c r="D4969" t="s">
        <v>100</v>
      </c>
      <c r="E4969" t="s">
        <v>19014</v>
      </c>
      <c r="F4969" t="s">
        <v>226</v>
      </c>
      <c r="G4969" t="s">
        <v>72</v>
      </c>
      <c r="H4969" t="s">
        <v>136</v>
      </c>
      <c r="I4969" t="s">
        <v>22</v>
      </c>
      <c r="J4969" t="s">
        <v>131</v>
      </c>
      <c r="K4969" t="s">
        <v>19018</v>
      </c>
      <c r="L4969" t="s">
        <v>19019</v>
      </c>
      <c r="M4969">
        <v>2.5761111109999999</v>
      </c>
      <c r="N4969">
        <v>0</v>
      </c>
      <c r="O4969">
        <v>73</v>
      </c>
      <c r="P4969">
        <v>0</v>
      </c>
      <c r="Q4969">
        <v>1</v>
      </c>
      <c r="R4969">
        <v>0</v>
      </c>
      <c r="S4969">
        <v>188.05611099999999</v>
      </c>
      <c r="T4969">
        <v>0</v>
      </c>
      <c r="U4969">
        <v>2.576111</v>
      </c>
    </row>
    <row r="4970" spans="1:21" x14ac:dyDescent="0.25">
      <c r="A4970" t="s">
        <v>19020</v>
      </c>
      <c r="B4970">
        <v>1</v>
      </c>
      <c r="C4970" t="s">
        <v>79</v>
      </c>
      <c r="D4970" t="s">
        <v>118</v>
      </c>
      <c r="E4970" t="s">
        <v>18984</v>
      </c>
      <c r="F4970" t="s">
        <v>247</v>
      </c>
      <c r="G4970" t="s">
        <v>72</v>
      </c>
      <c r="H4970" t="s">
        <v>136</v>
      </c>
      <c r="I4970" t="s">
        <v>22</v>
      </c>
      <c r="J4970" t="s">
        <v>221</v>
      </c>
      <c r="K4970" t="s">
        <v>19021</v>
      </c>
      <c r="L4970" t="s">
        <v>19022</v>
      </c>
      <c r="M4970">
        <v>2.517083333</v>
      </c>
      <c r="N4970">
        <v>0</v>
      </c>
      <c r="O4970">
        <v>261</v>
      </c>
      <c r="P4970">
        <v>0</v>
      </c>
      <c r="Q4970">
        <v>0</v>
      </c>
      <c r="R4970">
        <v>0</v>
      </c>
      <c r="S4970">
        <v>656.95875000000001</v>
      </c>
      <c r="T4970">
        <v>0</v>
      </c>
      <c r="U4970">
        <v>0</v>
      </c>
    </row>
    <row r="4971" spans="1:21" x14ac:dyDescent="0.25">
      <c r="A4971" t="s">
        <v>19023</v>
      </c>
      <c r="B4971">
        <v>1</v>
      </c>
      <c r="C4971" t="s">
        <v>78</v>
      </c>
      <c r="D4971" t="s">
        <v>91</v>
      </c>
      <c r="E4971" t="s">
        <v>19024</v>
      </c>
      <c r="F4971" t="s">
        <v>166</v>
      </c>
      <c r="G4971" t="s">
        <v>72</v>
      </c>
      <c r="H4971" t="s">
        <v>136</v>
      </c>
      <c r="I4971" t="s">
        <v>22</v>
      </c>
      <c r="J4971" t="s">
        <v>131</v>
      </c>
      <c r="K4971" t="s">
        <v>19025</v>
      </c>
      <c r="L4971" t="s">
        <v>19026</v>
      </c>
      <c r="M4971">
        <v>1.6686111109999999</v>
      </c>
      <c r="N4971">
        <v>0</v>
      </c>
      <c r="O4971">
        <v>2753</v>
      </c>
      <c r="P4971">
        <v>204</v>
      </c>
      <c r="Q4971">
        <v>3918</v>
      </c>
      <c r="R4971">
        <v>0</v>
      </c>
      <c r="S4971">
        <v>4593.6863890000004</v>
      </c>
      <c r="T4971">
        <v>340.39666699999998</v>
      </c>
      <c r="U4971">
        <v>6537.6183330000003</v>
      </c>
    </row>
    <row r="4972" spans="1:21" x14ac:dyDescent="0.25">
      <c r="A4972" t="s">
        <v>19027</v>
      </c>
      <c r="B4972">
        <v>1</v>
      </c>
      <c r="C4972" t="s">
        <v>78</v>
      </c>
      <c r="D4972" t="s">
        <v>91</v>
      </c>
      <c r="E4972" t="s">
        <v>19028</v>
      </c>
      <c r="F4972" t="s">
        <v>8578</v>
      </c>
      <c r="G4972" t="s">
        <v>71</v>
      </c>
      <c r="H4972" t="s">
        <v>136</v>
      </c>
      <c r="I4972" t="s">
        <v>22</v>
      </c>
      <c r="J4972" t="s">
        <v>131</v>
      </c>
      <c r="K4972" t="s">
        <v>19029</v>
      </c>
      <c r="L4972" t="s">
        <v>19030</v>
      </c>
      <c r="M4972">
        <v>2.5647222219999999</v>
      </c>
      <c r="N4972">
        <v>0</v>
      </c>
      <c r="O4972">
        <v>0</v>
      </c>
      <c r="P4972">
        <v>0</v>
      </c>
      <c r="Q4972">
        <v>19</v>
      </c>
      <c r="R4972">
        <v>0</v>
      </c>
      <c r="S4972">
        <v>0</v>
      </c>
      <c r="T4972">
        <v>0</v>
      </c>
      <c r="U4972">
        <v>48.729722000000002</v>
      </c>
    </row>
    <row r="4973" spans="1:21" x14ac:dyDescent="0.25">
      <c r="A4973" t="s">
        <v>19031</v>
      </c>
      <c r="B4973">
        <v>1</v>
      </c>
      <c r="C4973" t="s">
        <v>78</v>
      </c>
      <c r="D4973" t="s">
        <v>91</v>
      </c>
      <c r="E4973" t="s">
        <v>19032</v>
      </c>
      <c r="F4973" t="s">
        <v>166</v>
      </c>
      <c r="G4973" t="s">
        <v>72</v>
      </c>
      <c r="H4973" t="s">
        <v>136</v>
      </c>
      <c r="I4973" t="s">
        <v>22</v>
      </c>
      <c r="J4973" t="s">
        <v>131</v>
      </c>
      <c r="K4973" t="s">
        <v>19033</v>
      </c>
      <c r="L4973" t="s">
        <v>19034</v>
      </c>
      <c r="M4973">
        <v>0.74944444399999999</v>
      </c>
      <c r="N4973">
        <v>0</v>
      </c>
      <c r="O4973">
        <v>0</v>
      </c>
      <c r="P4973">
        <v>6</v>
      </c>
      <c r="Q4973">
        <v>92</v>
      </c>
      <c r="R4973">
        <v>0</v>
      </c>
      <c r="S4973">
        <v>0</v>
      </c>
      <c r="T4973">
        <v>4.4966670000000004</v>
      </c>
      <c r="U4973">
        <v>68.948888999999994</v>
      </c>
    </row>
    <row r="4974" spans="1:21" x14ac:dyDescent="0.25">
      <c r="A4974" t="s">
        <v>19035</v>
      </c>
      <c r="B4974">
        <v>1</v>
      </c>
      <c r="C4974" t="s">
        <v>78</v>
      </c>
      <c r="D4974" t="s">
        <v>91</v>
      </c>
      <c r="E4974" t="s">
        <v>19036</v>
      </c>
      <c r="F4974" t="s">
        <v>313</v>
      </c>
      <c r="G4974" t="s">
        <v>71</v>
      </c>
      <c r="H4974" t="s">
        <v>136</v>
      </c>
      <c r="I4974" t="s">
        <v>22</v>
      </c>
      <c r="J4974" t="s">
        <v>131</v>
      </c>
      <c r="K4974" t="s">
        <v>19037</v>
      </c>
      <c r="L4974" t="s">
        <v>19038</v>
      </c>
      <c r="M4974">
        <v>1.228611111</v>
      </c>
      <c r="N4974">
        <v>0</v>
      </c>
      <c r="O4974">
        <v>0</v>
      </c>
      <c r="P4974">
        <v>0</v>
      </c>
      <c r="Q4974">
        <v>3</v>
      </c>
      <c r="R4974">
        <v>0</v>
      </c>
      <c r="S4974">
        <v>0</v>
      </c>
      <c r="T4974">
        <v>0</v>
      </c>
      <c r="U4974">
        <v>3.6858330000000001</v>
      </c>
    </row>
    <row r="4975" spans="1:21" x14ac:dyDescent="0.25">
      <c r="A4975" t="s">
        <v>19039</v>
      </c>
      <c r="B4975">
        <v>1</v>
      </c>
      <c r="C4975" t="s">
        <v>78</v>
      </c>
      <c r="D4975" t="s">
        <v>91</v>
      </c>
      <c r="E4975" t="s">
        <v>19032</v>
      </c>
      <c r="F4975" t="s">
        <v>166</v>
      </c>
      <c r="G4975" t="s">
        <v>72</v>
      </c>
      <c r="H4975" t="s">
        <v>136</v>
      </c>
      <c r="I4975" t="s">
        <v>22</v>
      </c>
      <c r="J4975" t="s">
        <v>131</v>
      </c>
      <c r="K4975" t="s">
        <v>19040</v>
      </c>
      <c r="L4975" t="s">
        <v>19041</v>
      </c>
      <c r="M4975">
        <v>4.7552777769999999</v>
      </c>
      <c r="N4975">
        <v>0</v>
      </c>
      <c r="O4975">
        <v>0</v>
      </c>
      <c r="P4975">
        <v>6</v>
      </c>
      <c r="Q4975">
        <v>73</v>
      </c>
      <c r="R4975">
        <v>0</v>
      </c>
      <c r="S4975">
        <v>0</v>
      </c>
      <c r="T4975">
        <v>28.531666999999999</v>
      </c>
      <c r="U4975">
        <v>347.13527800000003</v>
      </c>
    </row>
    <row r="4976" spans="1:21" x14ac:dyDescent="0.25">
      <c r="A4976" t="s">
        <v>19042</v>
      </c>
      <c r="B4976">
        <v>1</v>
      </c>
      <c r="C4976" t="s">
        <v>78</v>
      </c>
      <c r="D4976" t="s">
        <v>98</v>
      </c>
      <c r="E4976" t="s">
        <v>19043</v>
      </c>
      <c r="F4976" t="s">
        <v>231</v>
      </c>
      <c r="G4976" t="s">
        <v>71</v>
      </c>
      <c r="H4976" t="s">
        <v>136</v>
      </c>
      <c r="I4976" t="s">
        <v>22</v>
      </c>
      <c r="J4976" t="s">
        <v>131</v>
      </c>
      <c r="K4976" t="s">
        <v>19044</v>
      </c>
      <c r="L4976" t="s">
        <v>19045</v>
      </c>
      <c r="M4976">
        <v>0.483426666</v>
      </c>
      <c r="N4976">
        <v>0</v>
      </c>
      <c r="O4976">
        <v>1</v>
      </c>
      <c r="P4976">
        <v>0</v>
      </c>
      <c r="Q4976">
        <v>0</v>
      </c>
      <c r="R4976">
        <v>0</v>
      </c>
      <c r="S4976">
        <v>0.483427</v>
      </c>
      <c r="T4976">
        <v>0</v>
      </c>
      <c r="U4976">
        <v>0</v>
      </c>
    </row>
    <row r="4977" spans="1:21" x14ac:dyDescent="0.25">
      <c r="A4977" t="s">
        <v>19046</v>
      </c>
      <c r="B4977">
        <v>1</v>
      </c>
      <c r="C4977" t="s">
        <v>78</v>
      </c>
      <c r="D4977" t="s">
        <v>91</v>
      </c>
      <c r="E4977" t="s">
        <v>19028</v>
      </c>
      <c r="F4977" t="s">
        <v>226</v>
      </c>
      <c r="G4977" t="s">
        <v>72</v>
      </c>
      <c r="H4977" t="s">
        <v>136</v>
      </c>
      <c r="I4977" t="s">
        <v>22</v>
      </c>
      <c r="J4977" t="s">
        <v>131</v>
      </c>
      <c r="K4977" t="s">
        <v>19047</v>
      </c>
      <c r="L4977" t="s">
        <v>19048</v>
      </c>
      <c r="M4977">
        <v>1.3705555549999999</v>
      </c>
      <c r="N4977">
        <v>0</v>
      </c>
      <c r="O4977">
        <v>0</v>
      </c>
      <c r="P4977">
        <v>0</v>
      </c>
      <c r="Q4977">
        <v>19</v>
      </c>
      <c r="R4977">
        <v>0</v>
      </c>
      <c r="S4977">
        <v>0</v>
      </c>
      <c r="T4977">
        <v>0</v>
      </c>
      <c r="U4977">
        <v>26.040555999999999</v>
      </c>
    </row>
    <row r="4978" spans="1:21" x14ac:dyDescent="0.25">
      <c r="A4978" t="s">
        <v>19049</v>
      </c>
      <c r="B4978">
        <v>1</v>
      </c>
      <c r="C4978" t="s">
        <v>79</v>
      </c>
      <c r="D4978" t="s">
        <v>108</v>
      </c>
      <c r="E4978" t="s">
        <v>19050</v>
      </c>
      <c r="F4978" t="s">
        <v>231</v>
      </c>
      <c r="G4978" t="s">
        <v>71</v>
      </c>
      <c r="H4978" t="s">
        <v>136</v>
      </c>
      <c r="I4978" t="s">
        <v>22</v>
      </c>
      <c r="J4978" t="s">
        <v>131</v>
      </c>
      <c r="K4978" t="s">
        <v>19051</v>
      </c>
      <c r="L4978" t="s">
        <v>19052</v>
      </c>
      <c r="M4978">
        <v>2.108055555</v>
      </c>
      <c r="N4978">
        <v>0</v>
      </c>
      <c r="O4978">
        <v>0</v>
      </c>
      <c r="P4978">
        <v>0</v>
      </c>
      <c r="Q4978">
        <v>1</v>
      </c>
      <c r="R4978">
        <v>0</v>
      </c>
      <c r="S4978">
        <v>0</v>
      </c>
      <c r="T4978">
        <v>0</v>
      </c>
      <c r="U4978">
        <v>2.1080559999999999</v>
      </c>
    </row>
    <row r="4979" spans="1:21" x14ac:dyDescent="0.25">
      <c r="A4979" t="s">
        <v>19053</v>
      </c>
      <c r="B4979">
        <v>1</v>
      </c>
      <c r="C4979" t="s">
        <v>78</v>
      </c>
      <c r="D4979" t="s">
        <v>93</v>
      </c>
      <c r="E4979" t="s">
        <v>19054</v>
      </c>
      <c r="F4979" t="s">
        <v>313</v>
      </c>
      <c r="G4979" t="s">
        <v>71</v>
      </c>
      <c r="H4979" t="s">
        <v>136</v>
      </c>
      <c r="I4979" t="s">
        <v>22</v>
      </c>
      <c r="J4979" t="s">
        <v>131</v>
      </c>
      <c r="K4979" t="s">
        <v>19055</v>
      </c>
      <c r="L4979" t="s">
        <v>19056</v>
      </c>
      <c r="M4979">
        <v>1.325</v>
      </c>
      <c r="N4979">
        <v>0</v>
      </c>
      <c r="O4979">
        <v>0</v>
      </c>
      <c r="P4979">
        <v>0</v>
      </c>
      <c r="Q4979">
        <v>59</v>
      </c>
      <c r="R4979">
        <v>0</v>
      </c>
      <c r="S4979">
        <v>0</v>
      </c>
      <c r="T4979">
        <v>0</v>
      </c>
      <c r="U4979">
        <v>78.174999999999997</v>
      </c>
    </row>
    <row r="4980" spans="1:21" x14ac:dyDescent="0.25">
      <c r="A4980" t="s">
        <v>19057</v>
      </c>
      <c r="B4980">
        <v>1</v>
      </c>
      <c r="C4980" t="s">
        <v>78</v>
      </c>
      <c r="D4980" t="s">
        <v>91</v>
      </c>
      <c r="E4980" t="s">
        <v>19058</v>
      </c>
      <c r="F4980" t="s">
        <v>226</v>
      </c>
      <c r="G4980" t="s">
        <v>72</v>
      </c>
      <c r="H4980" t="s">
        <v>136</v>
      </c>
      <c r="I4980" t="s">
        <v>22</v>
      </c>
      <c r="J4980" t="s">
        <v>131</v>
      </c>
      <c r="K4980" t="s">
        <v>19059</v>
      </c>
      <c r="L4980" t="s">
        <v>19060</v>
      </c>
      <c r="M4980">
        <v>2.971944444</v>
      </c>
      <c r="N4980">
        <v>0</v>
      </c>
      <c r="O4980">
        <v>13</v>
      </c>
      <c r="P4980">
        <v>0</v>
      </c>
      <c r="Q4980">
        <v>11</v>
      </c>
      <c r="R4980">
        <v>0</v>
      </c>
      <c r="S4980">
        <v>38.635278</v>
      </c>
      <c r="T4980">
        <v>0</v>
      </c>
      <c r="U4980">
        <v>32.691389000000001</v>
      </c>
    </row>
    <row r="4981" spans="1:21" x14ac:dyDescent="0.25">
      <c r="A4981" t="s">
        <v>19061</v>
      </c>
      <c r="B4981">
        <v>1</v>
      </c>
      <c r="C4981" t="s">
        <v>78</v>
      </c>
      <c r="D4981" t="s">
        <v>102</v>
      </c>
      <c r="E4981" t="s">
        <v>19062</v>
      </c>
      <c r="F4981" t="s">
        <v>231</v>
      </c>
      <c r="G4981" t="s">
        <v>71</v>
      </c>
      <c r="H4981" t="s">
        <v>136</v>
      </c>
      <c r="I4981" t="s">
        <v>22</v>
      </c>
      <c r="J4981" t="s">
        <v>131</v>
      </c>
      <c r="K4981" t="s">
        <v>19063</v>
      </c>
      <c r="L4981" t="s">
        <v>19064</v>
      </c>
      <c r="M4981">
        <v>1.257222222</v>
      </c>
      <c r="N4981">
        <v>0</v>
      </c>
      <c r="O4981">
        <v>0</v>
      </c>
      <c r="P4981">
        <v>0</v>
      </c>
      <c r="Q4981">
        <v>1</v>
      </c>
      <c r="R4981">
        <v>0</v>
      </c>
      <c r="S4981">
        <v>0</v>
      </c>
      <c r="T4981">
        <v>0</v>
      </c>
      <c r="U4981">
        <v>1.2572220000000001</v>
      </c>
    </row>
    <row r="4982" spans="1:21" x14ac:dyDescent="0.25">
      <c r="A4982" t="s">
        <v>19065</v>
      </c>
      <c r="B4982">
        <v>1</v>
      </c>
      <c r="C4982" t="s">
        <v>79</v>
      </c>
      <c r="D4982" t="s">
        <v>116</v>
      </c>
      <c r="E4982" t="s">
        <v>19066</v>
      </c>
      <c r="F4982" t="s">
        <v>934</v>
      </c>
      <c r="G4982" t="s">
        <v>71</v>
      </c>
      <c r="H4982" t="s">
        <v>136</v>
      </c>
      <c r="I4982" t="s">
        <v>22</v>
      </c>
      <c r="J4982" t="s">
        <v>131</v>
      </c>
      <c r="K4982" t="s">
        <v>19067</v>
      </c>
      <c r="L4982" t="s">
        <v>19068</v>
      </c>
      <c r="M4982">
        <v>1.298611111</v>
      </c>
      <c r="N4982">
        <v>0</v>
      </c>
      <c r="O4982">
        <v>1</v>
      </c>
      <c r="P4982">
        <v>0</v>
      </c>
      <c r="Q4982">
        <v>0</v>
      </c>
      <c r="R4982">
        <v>0</v>
      </c>
      <c r="S4982">
        <v>1.298611</v>
      </c>
      <c r="T4982">
        <v>0</v>
      </c>
      <c r="U4982">
        <v>0</v>
      </c>
    </row>
    <row r="4983" spans="1:21" x14ac:dyDescent="0.25">
      <c r="A4983" t="s">
        <v>19069</v>
      </c>
      <c r="B4983">
        <v>1</v>
      </c>
      <c r="C4983" t="s">
        <v>79</v>
      </c>
      <c r="D4983" t="s">
        <v>112</v>
      </c>
      <c r="E4983" t="s">
        <v>19070</v>
      </c>
      <c r="F4983" t="s">
        <v>226</v>
      </c>
      <c r="G4983" t="s">
        <v>72</v>
      </c>
      <c r="H4983" t="s">
        <v>136</v>
      </c>
      <c r="I4983" t="s">
        <v>22</v>
      </c>
      <c r="J4983" t="s">
        <v>131</v>
      </c>
      <c r="K4983" t="s">
        <v>19071</v>
      </c>
      <c r="L4983" t="s">
        <v>19072</v>
      </c>
      <c r="M4983">
        <v>1.4541666660000001</v>
      </c>
      <c r="N4983">
        <v>0</v>
      </c>
      <c r="O4983">
        <v>34</v>
      </c>
      <c r="P4983">
        <v>0</v>
      </c>
      <c r="Q4983">
        <v>0</v>
      </c>
      <c r="R4983">
        <v>0</v>
      </c>
      <c r="S4983">
        <v>49.441667000000002</v>
      </c>
      <c r="T4983">
        <v>0</v>
      </c>
      <c r="U4983">
        <v>0</v>
      </c>
    </row>
    <row r="4984" spans="1:21" x14ac:dyDescent="0.25">
      <c r="A4984" t="s">
        <v>19073</v>
      </c>
      <c r="B4984">
        <v>1</v>
      </c>
      <c r="C4984" t="s">
        <v>79</v>
      </c>
      <c r="D4984" t="s">
        <v>112</v>
      </c>
      <c r="E4984" t="s">
        <v>19074</v>
      </c>
      <c r="F4984" t="s">
        <v>226</v>
      </c>
      <c r="G4984" t="s">
        <v>72</v>
      </c>
      <c r="H4984" t="s">
        <v>136</v>
      </c>
      <c r="I4984" t="s">
        <v>22</v>
      </c>
      <c r="J4984" t="s">
        <v>131</v>
      </c>
      <c r="K4984" t="s">
        <v>19075</v>
      </c>
      <c r="L4984" t="s">
        <v>19076</v>
      </c>
      <c r="M4984">
        <v>1.126944444</v>
      </c>
      <c r="N4984">
        <v>0</v>
      </c>
      <c r="O4984">
        <v>79</v>
      </c>
      <c r="P4984">
        <v>0</v>
      </c>
      <c r="Q4984">
        <v>1</v>
      </c>
      <c r="R4984">
        <v>0</v>
      </c>
      <c r="S4984">
        <v>89.028610999999998</v>
      </c>
      <c r="T4984">
        <v>0</v>
      </c>
      <c r="U4984">
        <v>1.1269439999999999</v>
      </c>
    </row>
    <row r="4985" spans="1:21" x14ac:dyDescent="0.25">
      <c r="A4985" t="s">
        <v>19077</v>
      </c>
      <c r="B4985">
        <v>1</v>
      </c>
      <c r="C4985" t="s">
        <v>79</v>
      </c>
      <c r="D4985" t="s">
        <v>112</v>
      </c>
      <c r="E4985" t="s">
        <v>19078</v>
      </c>
      <c r="F4985" t="s">
        <v>313</v>
      </c>
      <c r="G4985" t="s">
        <v>71</v>
      </c>
      <c r="H4985" t="s">
        <v>136</v>
      </c>
      <c r="I4985" t="s">
        <v>22</v>
      </c>
      <c r="J4985" t="s">
        <v>131</v>
      </c>
      <c r="K4985" t="s">
        <v>19079</v>
      </c>
      <c r="L4985" t="s">
        <v>19080</v>
      </c>
      <c r="M4985">
        <v>1.215833333</v>
      </c>
      <c r="N4985">
        <v>0</v>
      </c>
      <c r="O4985">
        <v>3</v>
      </c>
      <c r="P4985">
        <v>0</v>
      </c>
      <c r="Q4985">
        <v>0</v>
      </c>
      <c r="R4985">
        <v>0</v>
      </c>
      <c r="S4985">
        <v>3.6475</v>
      </c>
      <c r="T4985">
        <v>0</v>
      </c>
      <c r="U4985">
        <v>0</v>
      </c>
    </row>
    <row r="4986" spans="1:21" x14ac:dyDescent="0.25">
      <c r="A4986" t="s">
        <v>19081</v>
      </c>
      <c r="B4986">
        <v>1</v>
      </c>
      <c r="C4986" t="s">
        <v>79</v>
      </c>
      <c r="D4986" t="s">
        <v>112</v>
      </c>
      <c r="E4986" t="s">
        <v>19074</v>
      </c>
      <c r="F4986" t="s">
        <v>226</v>
      </c>
      <c r="G4986" t="s">
        <v>72</v>
      </c>
      <c r="H4986" t="s">
        <v>136</v>
      </c>
      <c r="I4986" t="s">
        <v>22</v>
      </c>
      <c r="J4986" t="s">
        <v>131</v>
      </c>
      <c r="K4986" t="s">
        <v>19082</v>
      </c>
      <c r="L4986" t="s">
        <v>19083</v>
      </c>
      <c r="M4986">
        <v>1.426666666</v>
      </c>
      <c r="N4986">
        <v>0</v>
      </c>
      <c r="O4986">
        <v>79</v>
      </c>
      <c r="P4986">
        <v>0</v>
      </c>
      <c r="Q4986">
        <v>1</v>
      </c>
      <c r="R4986">
        <v>0</v>
      </c>
      <c r="S4986">
        <v>112.706667</v>
      </c>
      <c r="T4986">
        <v>0</v>
      </c>
      <c r="U4986">
        <v>1.4266669999999999</v>
      </c>
    </row>
    <row r="4987" spans="1:21" x14ac:dyDescent="0.25">
      <c r="A4987" t="s">
        <v>19084</v>
      </c>
      <c r="B4987">
        <v>1</v>
      </c>
      <c r="C4987" t="s">
        <v>79</v>
      </c>
      <c r="D4987" t="s">
        <v>112</v>
      </c>
      <c r="E4987" t="s">
        <v>19085</v>
      </c>
      <c r="F4987" t="s">
        <v>296</v>
      </c>
      <c r="G4987" t="s">
        <v>71</v>
      </c>
      <c r="H4987" t="s">
        <v>136</v>
      </c>
      <c r="I4987" t="s">
        <v>22</v>
      </c>
      <c r="J4987" t="s">
        <v>221</v>
      </c>
      <c r="K4987" t="s">
        <v>19086</v>
      </c>
      <c r="L4987" t="s">
        <v>19087</v>
      </c>
      <c r="M4987">
        <v>2.7344444440000002</v>
      </c>
      <c r="N4987">
        <v>0</v>
      </c>
      <c r="O4987">
        <v>16</v>
      </c>
      <c r="P4987">
        <v>0</v>
      </c>
      <c r="Q4987">
        <v>1</v>
      </c>
      <c r="R4987">
        <v>0</v>
      </c>
      <c r="S4987">
        <v>43.751111000000002</v>
      </c>
      <c r="T4987">
        <v>0</v>
      </c>
      <c r="U4987">
        <v>2.7344439999999999</v>
      </c>
    </row>
    <row r="4988" spans="1:21" x14ac:dyDescent="0.25">
      <c r="A4988" t="s">
        <v>19088</v>
      </c>
      <c r="B4988">
        <v>1</v>
      </c>
      <c r="C4988" t="s">
        <v>79</v>
      </c>
      <c r="D4988" t="s">
        <v>112</v>
      </c>
      <c r="E4988" t="s">
        <v>19089</v>
      </c>
      <c r="F4988" t="s">
        <v>166</v>
      </c>
      <c r="G4988" t="s">
        <v>72</v>
      </c>
      <c r="H4988" t="s">
        <v>136</v>
      </c>
      <c r="I4988" t="s">
        <v>22</v>
      </c>
      <c r="J4988" t="s">
        <v>131</v>
      </c>
      <c r="K4988" t="s">
        <v>19090</v>
      </c>
      <c r="L4988" t="s">
        <v>19091</v>
      </c>
      <c r="M4988">
        <v>0.26985833300000001</v>
      </c>
      <c r="N4988">
        <v>1</v>
      </c>
      <c r="O4988">
        <v>1029</v>
      </c>
      <c r="P4988">
        <v>0</v>
      </c>
      <c r="Q4988">
        <v>2</v>
      </c>
      <c r="R4988">
        <v>0.26985799999999999</v>
      </c>
      <c r="S4988">
        <v>277.68422500000003</v>
      </c>
      <c r="T4988">
        <v>0</v>
      </c>
      <c r="U4988">
        <v>0.539717</v>
      </c>
    </row>
    <row r="4989" spans="1:21" x14ac:dyDescent="0.25">
      <c r="A4989" t="s">
        <v>19092</v>
      </c>
      <c r="B4989">
        <v>1</v>
      </c>
      <c r="C4989" t="s">
        <v>78</v>
      </c>
      <c r="D4989" t="s">
        <v>104</v>
      </c>
      <c r="E4989" t="s">
        <v>19093</v>
      </c>
      <c r="F4989" t="s">
        <v>231</v>
      </c>
      <c r="G4989" t="s">
        <v>71</v>
      </c>
      <c r="H4989" t="s">
        <v>136</v>
      </c>
      <c r="I4989" t="s">
        <v>22</v>
      </c>
      <c r="J4989" t="s">
        <v>131</v>
      </c>
      <c r="K4989" t="s">
        <v>19094</v>
      </c>
      <c r="L4989" t="s">
        <v>19095</v>
      </c>
      <c r="M4989">
        <v>1.060277777</v>
      </c>
      <c r="N4989">
        <v>0</v>
      </c>
      <c r="O4989">
        <v>0</v>
      </c>
      <c r="P4989">
        <v>0</v>
      </c>
      <c r="Q4989">
        <v>1</v>
      </c>
      <c r="R4989">
        <v>0</v>
      </c>
      <c r="S4989">
        <v>0</v>
      </c>
      <c r="T4989">
        <v>0</v>
      </c>
      <c r="U4989">
        <v>1.0602780000000001</v>
      </c>
    </row>
    <row r="4990" spans="1:21" x14ac:dyDescent="0.25">
      <c r="A4990" t="s">
        <v>19096</v>
      </c>
      <c r="B4990">
        <v>1</v>
      </c>
      <c r="C4990" t="s">
        <v>79</v>
      </c>
      <c r="D4990" t="s">
        <v>108</v>
      </c>
      <c r="E4990" t="s">
        <v>19097</v>
      </c>
      <c r="F4990" t="s">
        <v>226</v>
      </c>
      <c r="G4990" t="s">
        <v>72</v>
      </c>
      <c r="H4990" t="s">
        <v>136</v>
      </c>
      <c r="I4990" t="s">
        <v>22</v>
      </c>
      <c r="J4990" t="s">
        <v>131</v>
      </c>
      <c r="K4990" t="s">
        <v>19098</v>
      </c>
      <c r="L4990" t="s">
        <v>19099</v>
      </c>
      <c r="M4990">
        <v>0.73111111100000004</v>
      </c>
      <c r="N4990">
        <v>0</v>
      </c>
      <c r="O4990">
        <v>0</v>
      </c>
      <c r="P4990">
        <v>0</v>
      </c>
      <c r="Q4990">
        <v>267</v>
      </c>
      <c r="R4990">
        <v>0</v>
      </c>
      <c r="S4990">
        <v>0</v>
      </c>
      <c r="T4990">
        <v>0</v>
      </c>
      <c r="U4990">
        <v>195.20666700000001</v>
      </c>
    </row>
    <row r="4991" spans="1:21" x14ac:dyDescent="0.25">
      <c r="A4991" t="s">
        <v>19100</v>
      </c>
      <c r="B4991">
        <v>1</v>
      </c>
      <c r="C4991" t="s">
        <v>78</v>
      </c>
      <c r="D4991" t="s">
        <v>95</v>
      </c>
      <c r="E4991" t="s">
        <v>19101</v>
      </c>
      <c r="F4991" t="s">
        <v>231</v>
      </c>
      <c r="G4991" t="s">
        <v>71</v>
      </c>
      <c r="H4991" t="s">
        <v>136</v>
      </c>
      <c r="I4991" t="s">
        <v>22</v>
      </c>
      <c r="J4991" t="s">
        <v>131</v>
      </c>
      <c r="K4991" t="s">
        <v>19102</v>
      </c>
      <c r="L4991" t="s">
        <v>19103</v>
      </c>
      <c r="M4991">
        <v>2.3761111110000002</v>
      </c>
      <c r="N4991">
        <v>0</v>
      </c>
      <c r="O4991">
        <v>0</v>
      </c>
      <c r="P4991">
        <v>0</v>
      </c>
      <c r="Q4991">
        <v>1</v>
      </c>
      <c r="R4991">
        <v>0</v>
      </c>
      <c r="S4991">
        <v>0</v>
      </c>
      <c r="T4991">
        <v>0</v>
      </c>
      <c r="U4991">
        <v>2.3761109999999999</v>
      </c>
    </row>
    <row r="4992" spans="1:21" x14ac:dyDescent="0.25">
      <c r="A4992" t="s">
        <v>19104</v>
      </c>
      <c r="B4992">
        <v>1</v>
      </c>
      <c r="C4992" t="s">
        <v>78</v>
      </c>
      <c r="D4992" t="s">
        <v>100</v>
      </c>
      <c r="E4992" t="s">
        <v>19105</v>
      </c>
      <c r="F4992" t="s">
        <v>226</v>
      </c>
      <c r="G4992" t="s">
        <v>72</v>
      </c>
      <c r="H4992" t="s">
        <v>136</v>
      </c>
      <c r="I4992" t="s">
        <v>22</v>
      </c>
      <c r="J4992" t="s">
        <v>131</v>
      </c>
      <c r="K4992" t="s">
        <v>19106</v>
      </c>
      <c r="L4992" t="s">
        <v>19107</v>
      </c>
      <c r="M4992">
        <v>1.3974638880000001</v>
      </c>
      <c r="N4992">
        <v>0</v>
      </c>
      <c r="O4992">
        <v>42</v>
      </c>
      <c r="P4992">
        <v>0</v>
      </c>
      <c r="Q4992">
        <v>1</v>
      </c>
      <c r="R4992">
        <v>0</v>
      </c>
      <c r="S4992">
        <v>58.693483000000001</v>
      </c>
      <c r="T4992">
        <v>0</v>
      </c>
      <c r="U4992">
        <v>1.397464</v>
      </c>
    </row>
    <row r="4993" spans="1:21" x14ac:dyDescent="0.25">
      <c r="A4993" t="s">
        <v>19108</v>
      </c>
      <c r="B4993">
        <v>1</v>
      </c>
      <c r="C4993" t="s">
        <v>78</v>
      </c>
      <c r="D4993" t="s">
        <v>100</v>
      </c>
      <c r="E4993" t="s">
        <v>19109</v>
      </c>
      <c r="F4993" t="s">
        <v>231</v>
      </c>
      <c r="G4993" t="s">
        <v>71</v>
      </c>
      <c r="H4993" t="s">
        <v>136</v>
      </c>
      <c r="I4993" t="s">
        <v>22</v>
      </c>
      <c r="J4993" t="s">
        <v>131</v>
      </c>
      <c r="K4993" t="s">
        <v>19110</v>
      </c>
      <c r="L4993" t="s">
        <v>19111</v>
      </c>
      <c r="M4993">
        <v>1.653888888</v>
      </c>
      <c r="N4993">
        <v>0</v>
      </c>
      <c r="O4993">
        <v>0</v>
      </c>
      <c r="P4993">
        <v>0</v>
      </c>
      <c r="Q4993">
        <v>1</v>
      </c>
      <c r="R4993">
        <v>0</v>
      </c>
      <c r="S4993">
        <v>0</v>
      </c>
      <c r="T4993">
        <v>0</v>
      </c>
      <c r="U4993">
        <v>1.6538889999999999</v>
      </c>
    </row>
    <row r="4994" spans="1:21" x14ac:dyDescent="0.25">
      <c r="A4994" t="s">
        <v>19112</v>
      </c>
      <c r="B4994">
        <v>1</v>
      </c>
      <c r="C4994" t="s">
        <v>78</v>
      </c>
      <c r="D4994" t="s">
        <v>95</v>
      </c>
      <c r="E4994" t="s">
        <v>19113</v>
      </c>
      <c r="F4994" t="s">
        <v>847</v>
      </c>
      <c r="G4994" t="s">
        <v>71</v>
      </c>
      <c r="H4994" t="s">
        <v>136</v>
      </c>
      <c r="I4994" t="s">
        <v>22</v>
      </c>
      <c r="J4994" t="s">
        <v>131</v>
      </c>
      <c r="K4994" t="s">
        <v>19114</v>
      </c>
      <c r="L4994" t="s">
        <v>19115</v>
      </c>
      <c r="M4994">
        <v>3.3941666659999998</v>
      </c>
      <c r="N4994">
        <v>0</v>
      </c>
      <c r="O4994">
        <v>1</v>
      </c>
      <c r="P4994">
        <v>0</v>
      </c>
      <c r="Q4994">
        <v>0</v>
      </c>
      <c r="R4994">
        <v>0</v>
      </c>
      <c r="S4994">
        <v>3.3941669999999999</v>
      </c>
      <c r="T4994">
        <v>0</v>
      </c>
      <c r="U4994">
        <v>0</v>
      </c>
    </row>
    <row r="4995" spans="1:21" x14ac:dyDescent="0.25">
      <c r="A4995" t="s">
        <v>19116</v>
      </c>
      <c r="B4995">
        <v>1</v>
      </c>
      <c r="C4995" t="s">
        <v>78</v>
      </c>
      <c r="D4995" t="s">
        <v>80</v>
      </c>
      <c r="E4995" t="s">
        <v>3156</v>
      </c>
      <c r="F4995" t="s">
        <v>129</v>
      </c>
      <c r="G4995" t="s">
        <v>72</v>
      </c>
      <c r="H4995" t="s">
        <v>136</v>
      </c>
      <c r="I4995" t="s">
        <v>22</v>
      </c>
      <c r="J4995" t="s">
        <v>131</v>
      </c>
      <c r="K4995" t="s">
        <v>19117</v>
      </c>
      <c r="L4995" t="s">
        <v>19118</v>
      </c>
      <c r="M4995">
        <v>0.258333333</v>
      </c>
      <c r="N4995">
        <v>0</v>
      </c>
      <c r="O4995">
        <v>1836</v>
      </c>
      <c r="P4995">
        <v>0</v>
      </c>
      <c r="Q4995">
        <v>0</v>
      </c>
      <c r="R4995">
        <v>0</v>
      </c>
      <c r="S4995">
        <v>474.29999900000001</v>
      </c>
      <c r="T4995">
        <v>0</v>
      </c>
      <c r="U4995">
        <v>0</v>
      </c>
    </row>
    <row r="4996" spans="1:21" x14ac:dyDescent="0.25">
      <c r="A4996" t="s">
        <v>19119</v>
      </c>
      <c r="B4996">
        <v>1</v>
      </c>
      <c r="C4996" t="s">
        <v>78</v>
      </c>
      <c r="D4996" t="s">
        <v>91</v>
      </c>
      <c r="E4996" t="s">
        <v>16428</v>
      </c>
      <c r="F4996" t="s">
        <v>166</v>
      </c>
      <c r="G4996" t="s">
        <v>72</v>
      </c>
      <c r="H4996" t="s">
        <v>136</v>
      </c>
      <c r="I4996" t="s">
        <v>22</v>
      </c>
      <c r="J4996" t="s">
        <v>131</v>
      </c>
      <c r="K4996" t="s">
        <v>19120</v>
      </c>
      <c r="L4996" t="s">
        <v>19121</v>
      </c>
      <c r="M4996">
        <v>1.5319444440000001</v>
      </c>
      <c r="N4996">
        <v>0</v>
      </c>
      <c r="O4996">
        <v>0</v>
      </c>
      <c r="P4996">
        <v>37</v>
      </c>
      <c r="Q4996">
        <v>1</v>
      </c>
      <c r="R4996">
        <v>0</v>
      </c>
      <c r="S4996">
        <v>0</v>
      </c>
      <c r="T4996">
        <v>56.681944000000001</v>
      </c>
      <c r="U4996">
        <v>1.531944</v>
      </c>
    </row>
    <row r="4997" spans="1:21" x14ac:dyDescent="0.25">
      <c r="A4997" t="s">
        <v>19122</v>
      </c>
      <c r="B4997">
        <v>1</v>
      </c>
      <c r="C4997" t="s">
        <v>78</v>
      </c>
      <c r="D4997" t="s">
        <v>101</v>
      </c>
      <c r="E4997" t="s">
        <v>19123</v>
      </c>
      <c r="F4997" t="s">
        <v>391</v>
      </c>
      <c r="G4997" t="s">
        <v>72</v>
      </c>
      <c r="H4997" t="s">
        <v>136</v>
      </c>
      <c r="I4997" t="s">
        <v>22</v>
      </c>
      <c r="J4997" t="s">
        <v>131</v>
      </c>
      <c r="K4997" t="s">
        <v>19124</v>
      </c>
      <c r="L4997" t="s">
        <v>19125</v>
      </c>
      <c r="M4997">
        <v>1.0974999999999999</v>
      </c>
      <c r="N4997">
        <v>0</v>
      </c>
      <c r="O4997">
        <v>0</v>
      </c>
      <c r="P4997">
        <v>37</v>
      </c>
      <c r="Q4997">
        <v>151</v>
      </c>
      <c r="R4997">
        <v>0</v>
      </c>
      <c r="S4997">
        <v>0</v>
      </c>
      <c r="T4997">
        <v>40.607500000000002</v>
      </c>
      <c r="U4997">
        <v>165.7225</v>
      </c>
    </row>
    <row r="4998" spans="1:21" x14ac:dyDescent="0.25">
      <c r="A4998" t="s">
        <v>19126</v>
      </c>
      <c r="B4998">
        <v>1</v>
      </c>
      <c r="C4998" t="s">
        <v>78</v>
      </c>
      <c r="D4998" t="s">
        <v>92</v>
      </c>
      <c r="E4998" t="s">
        <v>19127</v>
      </c>
      <c r="F4998" t="s">
        <v>362</v>
      </c>
      <c r="G4998" t="s">
        <v>71</v>
      </c>
      <c r="H4998" t="s">
        <v>136</v>
      </c>
      <c r="I4998" t="s">
        <v>22</v>
      </c>
      <c r="J4998" t="s">
        <v>131</v>
      </c>
      <c r="K4998" t="s">
        <v>19128</v>
      </c>
      <c r="L4998" t="s">
        <v>19129</v>
      </c>
      <c r="M4998">
        <v>0.59470166599999996</v>
      </c>
      <c r="N4998">
        <v>0</v>
      </c>
      <c r="O4998">
        <v>118</v>
      </c>
      <c r="P4998">
        <v>0</v>
      </c>
      <c r="Q4998">
        <v>0</v>
      </c>
      <c r="R4998">
        <v>0</v>
      </c>
      <c r="S4998">
        <v>70.174796999999998</v>
      </c>
      <c r="T4998">
        <v>0</v>
      </c>
      <c r="U4998">
        <v>0</v>
      </c>
    </row>
    <row r="4999" spans="1:21" x14ac:dyDescent="0.25">
      <c r="A4999" t="s">
        <v>19130</v>
      </c>
      <c r="B4999">
        <v>1</v>
      </c>
      <c r="C4999" t="s">
        <v>78</v>
      </c>
      <c r="D4999" t="s">
        <v>92</v>
      </c>
      <c r="E4999" t="s">
        <v>19131</v>
      </c>
      <c r="F4999" t="s">
        <v>231</v>
      </c>
      <c r="G4999" t="s">
        <v>71</v>
      </c>
      <c r="H4999" t="s">
        <v>136</v>
      </c>
      <c r="I4999" t="s">
        <v>22</v>
      </c>
      <c r="J4999" t="s">
        <v>131</v>
      </c>
      <c r="K4999" t="s">
        <v>19132</v>
      </c>
      <c r="L4999" t="s">
        <v>19133</v>
      </c>
      <c r="M4999">
        <v>0.76333333299999995</v>
      </c>
      <c r="N4999">
        <v>0</v>
      </c>
      <c r="O4999">
        <v>1</v>
      </c>
      <c r="P4999">
        <v>0</v>
      </c>
      <c r="Q4999">
        <v>0</v>
      </c>
      <c r="R4999">
        <v>0</v>
      </c>
      <c r="S4999">
        <v>0.76333300000000004</v>
      </c>
      <c r="T4999">
        <v>0</v>
      </c>
      <c r="U4999">
        <v>0</v>
      </c>
    </row>
    <row r="5000" spans="1:21" x14ac:dyDescent="0.25">
      <c r="A5000" t="s">
        <v>19134</v>
      </c>
      <c r="B5000">
        <v>1</v>
      </c>
      <c r="C5000" t="s">
        <v>78</v>
      </c>
      <c r="D5000" t="s">
        <v>81</v>
      </c>
      <c r="E5000" t="s">
        <v>15388</v>
      </c>
      <c r="F5000" t="s">
        <v>247</v>
      </c>
      <c r="G5000" t="s">
        <v>71</v>
      </c>
      <c r="H5000" t="s">
        <v>136</v>
      </c>
      <c r="I5000" t="s">
        <v>22</v>
      </c>
      <c r="J5000" t="s">
        <v>221</v>
      </c>
      <c r="K5000" t="s">
        <v>11156</v>
      </c>
      <c r="L5000" t="s">
        <v>19135</v>
      </c>
      <c r="M5000">
        <v>9.3391666660000006</v>
      </c>
      <c r="N5000">
        <v>0</v>
      </c>
      <c r="O5000">
        <v>148</v>
      </c>
      <c r="P5000">
        <v>0</v>
      </c>
      <c r="Q5000">
        <v>0</v>
      </c>
      <c r="R5000">
        <v>0</v>
      </c>
      <c r="S5000">
        <v>1382.1966669999999</v>
      </c>
      <c r="T5000">
        <v>0</v>
      </c>
      <c r="U5000">
        <v>0</v>
      </c>
    </row>
    <row r="5001" spans="1:21" x14ac:dyDescent="0.25">
      <c r="A5001" t="s">
        <v>19136</v>
      </c>
      <c r="B5001">
        <v>1</v>
      </c>
      <c r="C5001" t="s">
        <v>78</v>
      </c>
      <c r="D5001" t="s">
        <v>93</v>
      </c>
      <c r="E5001" t="s">
        <v>19137</v>
      </c>
      <c r="F5001" t="s">
        <v>166</v>
      </c>
      <c r="G5001" t="s">
        <v>72</v>
      </c>
      <c r="H5001" t="s">
        <v>136</v>
      </c>
      <c r="I5001" t="s">
        <v>22</v>
      </c>
      <c r="J5001" t="s">
        <v>131</v>
      </c>
      <c r="K5001" t="s">
        <v>19138</v>
      </c>
      <c r="L5001" t="s">
        <v>19139</v>
      </c>
      <c r="M5001">
        <v>0.99797111100000002</v>
      </c>
      <c r="N5001">
        <v>5</v>
      </c>
      <c r="O5001">
        <v>1</v>
      </c>
      <c r="P5001">
        <v>96</v>
      </c>
      <c r="Q5001">
        <v>1900</v>
      </c>
      <c r="R5001">
        <v>4.9898559999999996</v>
      </c>
      <c r="S5001">
        <v>0.99797100000000005</v>
      </c>
      <c r="T5001">
        <v>95.805227000000002</v>
      </c>
      <c r="U5001">
        <v>1896.145111</v>
      </c>
    </row>
    <row r="5002" spans="1:21" x14ac:dyDescent="0.25">
      <c r="A5002" t="s">
        <v>19140</v>
      </c>
      <c r="B5002">
        <v>1</v>
      </c>
      <c r="C5002" t="s">
        <v>78</v>
      </c>
      <c r="D5002" t="s">
        <v>93</v>
      </c>
      <c r="E5002" t="s">
        <v>15910</v>
      </c>
      <c r="F5002" t="s">
        <v>247</v>
      </c>
      <c r="G5002" t="s">
        <v>72</v>
      </c>
      <c r="H5002" t="s">
        <v>136</v>
      </c>
      <c r="I5002" t="s">
        <v>22</v>
      </c>
      <c r="J5002" t="s">
        <v>221</v>
      </c>
      <c r="K5002" t="s">
        <v>19141</v>
      </c>
      <c r="L5002" t="s">
        <v>19142</v>
      </c>
      <c r="M5002">
        <v>4.4232766659999996</v>
      </c>
      <c r="N5002">
        <v>9</v>
      </c>
      <c r="O5002">
        <v>2974</v>
      </c>
      <c r="P5002">
        <v>219</v>
      </c>
      <c r="Q5002">
        <v>1550</v>
      </c>
      <c r="R5002">
        <v>39.809489999999997</v>
      </c>
      <c r="S5002">
        <v>13154.824805</v>
      </c>
      <c r="T5002">
        <v>968.69758999999999</v>
      </c>
      <c r="U5002">
        <v>6856.0788320000001</v>
      </c>
    </row>
    <row r="5003" spans="1:21" x14ac:dyDescent="0.25">
      <c r="A5003" t="s">
        <v>19143</v>
      </c>
      <c r="B5003">
        <v>1</v>
      </c>
      <c r="C5003" t="s">
        <v>78</v>
      </c>
      <c r="D5003" t="s">
        <v>81</v>
      </c>
      <c r="E5003" t="s">
        <v>19144</v>
      </c>
      <c r="F5003" t="s">
        <v>313</v>
      </c>
      <c r="G5003" t="s">
        <v>71</v>
      </c>
      <c r="H5003" t="s">
        <v>136</v>
      </c>
      <c r="I5003" t="s">
        <v>22</v>
      </c>
      <c r="J5003" t="s">
        <v>131</v>
      </c>
      <c r="K5003" t="s">
        <v>19145</v>
      </c>
      <c r="L5003" t="s">
        <v>19146</v>
      </c>
      <c r="M5003">
        <v>0.93694444399999999</v>
      </c>
      <c r="N5003">
        <v>0</v>
      </c>
      <c r="O5003">
        <v>56</v>
      </c>
      <c r="P5003">
        <v>0</v>
      </c>
      <c r="Q5003">
        <v>0</v>
      </c>
      <c r="R5003">
        <v>0</v>
      </c>
      <c r="S5003">
        <v>52.468888999999997</v>
      </c>
      <c r="T5003">
        <v>0</v>
      </c>
      <c r="U5003">
        <v>0</v>
      </c>
    </row>
    <row r="5004" spans="1:21" x14ac:dyDescent="0.25">
      <c r="A5004" t="s">
        <v>19147</v>
      </c>
      <c r="B5004">
        <v>1</v>
      </c>
      <c r="C5004" t="s">
        <v>78</v>
      </c>
      <c r="D5004" t="s">
        <v>81</v>
      </c>
      <c r="E5004" t="s">
        <v>19144</v>
      </c>
      <c r="F5004" t="s">
        <v>313</v>
      </c>
      <c r="G5004" t="s">
        <v>71</v>
      </c>
      <c r="H5004" t="s">
        <v>136</v>
      </c>
      <c r="I5004" t="s">
        <v>22</v>
      </c>
      <c r="J5004" t="s">
        <v>131</v>
      </c>
      <c r="K5004" t="s">
        <v>19148</v>
      </c>
      <c r="L5004" t="s">
        <v>19149</v>
      </c>
      <c r="M5004">
        <v>1.576944444</v>
      </c>
      <c r="N5004">
        <v>0</v>
      </c>
      <c r="O5004">
        <v>56</v>
      </c>
      <c r="P5004">
        <v>0</v>
      </c>
      <c r="Q5004">
        <v>0</v>
      </c>
      <c r="R5004">
        <v>0</v>
      </c>
      <c r="S5004">
        <v>88.308888999999994</v>
      </c>
      <c r="T5004">
        <v>0</v>
      </c>
      <c r="U5004">
        <v>0</v>
      </c>
    </row>
    <row r="5005" spans="1:21" x14ac:dyDescent="0.25">
      <c r="A5005" t="s">
        <v>19150</v>
      </c>
      <c r="B5005">
        <v>1</v>
      </c>
      <c r="C5005" t="s">
        <v>78</v>
      </c>
      <c r="D5005" t="s">
        <v>81</v>
      </c>
      <c r="E5005" t="s">
        <v>19144</v>
      </c>
      <c r="F5005" t="s">
        <v>2615</v>
      </c>
      <c r="G5005" t="s">
        <v>71</v>
      </c>
      <c r="H5005" t="s">
        <v>136</v>
      </c>
      <c r="I5005" t="s">
        <v>22</v>
      </c>
      <c r="J5005" t="s">
        <v>131</v>
      </c>
      <c r="K5005" t="s">
        <v>19151</v>
      </c>
      <c r="L5005" t="s">
        <v>19152</v>
      </c>
      <c r="M5005">
        <v>5.0691666660000001</v>
      </c>
      <c r="N5005">
        <v>0</v>
      </c>
      <c r="O5005">
        <v>56</v>
      </c>
      <c r="P5005">
        <v>0</v>
      </c>
      <c r="Q5005">
        <v>0</v>
      </c>
      <c r="R5005">
        <v>0</v>
      </c>
      <c r="S5005">
        <v>283.873333</v>
      </c>
      <c r="T5005">
        <v>0</v>
      </c>
      <c r="U5005">
        <v>0</v>
      </c>
    </row>
    <row r="5006" spans="1:21" x14ac:dyDescent="0.25">
      <c r="A5006" t="s">
        <v>19153</v>
      </c>
      <c r="B5006">
        <v>1</v>
      </c>
      <c r="C5006" t="s">
        <v>78</v>
      </c>
      <c r="D5006" t="s">
        <v>98</v>
      </c>
      <c r="E5006" t="s">
        <v>19154</v>
      </c>
      <c r="F5006" t="s">
        <v>892</v>
      </c>
      <c r="G5006" t="s">
        <v>71</v>
      </c>
      <c r="H5006" t="s">
        <v>136</v>
      </c>
      <c r="I5006" t="s">
        <v>22</v>
      </c>
      <c r="J5006" t="s">
        <v>131</v>
      </c>
      <c r="K5006" t="s">
        <v>19155</v>
      </c>
      <c r="L5006" t="s">
        <v>19156</v>
      </c>
      <c r="M5006">
        <v>0.20024249999999999</v>
      </c>
      <c r="N5006">
        <v>0</v>
      </c>
      <c r="O5006">
        <v>20</v>
      </c>
      <c r="P5006">
        <v>0</v>
      </c>
      <c r="Q5006">
        <v>1</v>
      </c>
      <c r="R5006">
        <v>0</v>
      </c>
      <c r="S5006">
        <v>4.0048500000000002</v>
      </c>
      <c r="T5006">
        <v>0</v>
      </c>
      <c r="U5006">
        <v>0.200243</v>
      </c>
    </row>
    <row r="5007" spans="1:21" x14ac:dyDescent="0.25">
      <c r="A5007" t="s">
        <v>19157</v>
      </c>
      <c r="B5007">
        <v>1</v>
      </c>
      <c r="C5007" t="s">
        <v>79</v>
      </c>
      <c r="D5007" t="s">
        <v>109</v>
      </c>
      <c r="E5007" t="s">
        <v>19158</v>
      </c>
      <c r="F5007" t="s">
        <v>780</v>
      </c>
      <c r="G5007" t="s">
        <v>71</v>
      </c>
      <c r="H5007" t="s">
        <v>136</v>
      </c>
      <c r="I5007" t="s">
        <v>22</v>
      </c>
      <c r="J5007" t="s">
        <v>131</v>
      </c>
      <c r="K5007" t="s">
        <v>19159</v>
      </c>
      <c r="L5007" t="s">
        <v>19160</v>
      </c>
      <c r="M5007">
        <v>20.268333333000001</v>
      </c>
      <c r="N5007">
        <v>0</v>
      </c>
      <c r="O5007">
        <v>4</v>
      </c>
      <c r="P5007">
        <v>0</v>
      </c>
      <c r="Q5007">
        <v>0</v>
      </c>
      <c r="R5007">
        <v>0</v>
      </c>
      <c r="S5007">
        <v>81.073333000000005</v>
      </c>
      <c r="T5007">
        <v>0</v>
      </c>
      <c r="U5007">
        <v>0</v>
      </c>
    </row>
    <row r="5008" spans="1:21" x14ac:dyDescent="0.25">
      <c r="A5008" t="s">
        <v>19161</v>
      </c>
      <c r="B5008">
        <v>1</v>
      </c>
      <c r="C5008" t="s">
        <v>79</v>
      </c>
      <c r="D5008" t="s">
        <v>109</v>
      </c>
      <c r="E5008" t="s">
        <v>19162</v>
      </c>
      <c r="F5008" t="s">
        <v>296</v>
      </c>
      <c r="G5008" t="s">
        <v>72</v>
      </c>
      <c r="H5008" t="s">
        <v>136</v>
      </c>
      <c r="I5008" t="s">
        <v>22</v>
      </c>
      <c r="J5008" t="s">
        <v>221</v>
      </c>
      <c r="K5008" t="s">
        <v>19163</v>
      </c>
      <c r="L5008" t="s">
        <v>19164</v>
      </c>
      <c r="M5008">
        <v>3.7650000000000001</v>
      </c>
      <c r="N5008">
        <v>3</v>
      </c>
      <c r="O5008">
        <v>0</v>
      </c>
      <c r="P5008">
        <v>0</v>
      </c>
      <c r="Q5008">
        <v>0</v>
      </c>
      <c r="R5008">
        <v>11.295</v>
      </c>
      <c r="S5008">
        <v>0</v>
      </c>
      <c r="T5008">
        <v>0</v>
      </c>
      <c r="U5008">
        <v>0</v>
      </c>
    </row>
    <row r="5009" spans="1:21" x14ac:dyDescent="0.25">
      <c r="A5009" t="s">
        <v>19165</v>
      </c>
      <c r="B5009">
        <v>1</v>
      </c>
      <c r="C5009" t="s">
        <v>79</v>
      </c>
      <c r="D5009" t="s">
        <v>119</v>
      </c>
      <c r="E5009" t="s">
        <v>19166</v>
      </c>
      <c r="F5009" t="s">
        <v>2102</v>
      </c>
      <c r="G5009" t="s">
        <v>71</v>
      </c>
      <c r="H5009" t="s">
        <v>136</v>
      </c>
      <c r="I5009" t="s">
        <v>22</v>
      </c>
      <c r="J5009" t="s">
        <v>131</v>
      </c>
      <c r="K5009" t="s">
        <v>19167</v>
      </c>
      <c r="L5009" t="s">
        <v>19168</v>
      </c>
      <c r="M5009">
        <v>3.596666666</v>
      </c>
      <c r="N5009">
        <v>0</v>
      </c>
      <c r="O5009">
        <v>122</v>
      </c>
      <c r="P5009">
        <v>0</v>
      </c>
      <c r="Q5009">
        <v>13</v>
      </c>
      <c r="R5009">
        <v>0</v>
      </c>
      <c r="S5009">
        <v>438.79333300000002</v>
      </c>
      <c r="T5009">
        <v>0</v>
      </c>
      <c r="U5009">
        <v>46.756667</v>
      </c>
    </row>
    <row r="5010" spans="1:21" x14ac:dyDescent="0.25">
      <c r="A5010" t="s">
        <v>19169</v>
      </c>
      <c r="B5010">
        <v>1</v>
      </c>
      <c r="C5010" t="s">
        <v>78</v>
      </c>
      <c r="D5010" t="s">
        <v>91</v>
      </c>
      <c r="E5010" t="s">
        <v>19170</v>
      </c>
      <c r="F5010" t="s">
        <v>231</v>
      </c>
      <c r="G5010" t="s">
        <v>71</v>
      </c>
      <c r="H5010" t="s">
        <v>136</v>
      </c>
      <c r="I5010" t="s">
        <v>22</v>
      </c>
      <c r="J5010" t="s">
        <v>131</v>
      </c>
      <c r="K5010" t="s">
        <v>19171</v>
      </c>
      <c r="L5010" t="s">
        <v>19172</v>
      </c>
      <c r="M5010">
        <v>1.349722222</v>
      </c>
      <c r="N5010">
        <v>0</v>
      </c>
      <c r="O5010">
        <v>1</v>
      </c>
      <c r="P5010">
        <v>0</v>
      </c>
      <c r="Q5010">
        <v>0</v>
      </c>
      <c r="R5010">
        <v>0</v>
      </c>
      <c r="S5010">
        <v>1.3497220000000001</v>
      </c>
      <c r="T5010">
        <v>0</v>
      </c>
      <c r="U5010">
        <v>0</v>
      </c>
    </row>
    <row r="5011" spans="1:21" x14ac:dyDescent="0.25">
      <c r="A5011" t="s">
        <v>19173</v>
      </c>
      <c r="B5011">
        <v>1</v>
      </c>
      <c r="C5011" t="s">
        <v>78</v>
      </c>
      <c r="D5011" t="s">
        <v>92</v>
      </c>
      <c r="E5011" t="s">
        <v>19174</v>
      </c>
      <c r="F5011" t="s">
        <v>682</v>
      </c>
      <c r="G5011" t="s">
        <v>72</v>
      </c>
      <c r="H5011" t="s">
        <v>136</v>
      </c>
      <c r="I5011" t="s">
        <v>22</v>
      </c>
      <c r="J5011" t="s">
        <v>131</v>
      </c>
      <c r="K5011" t="s">
        <v>19175</v>
      </c>
      <c r="L5011" t="s">
        <v>19176</v>
      </c>
      <c r="M5011">
        <v>2.5671583330000001</v>
      </c>
      <c r="N5011">
        <v>1</v>
      </c>
      <c r="O5011">
        <v>517</v>
      </c>
      <c r="P5011">
        <v>0</v>
      </c>
      <c r="Q5011">
        <v>1</v>
      </c>
      <c r="R5011">
        <v>2.5671580000000001</v>
      </c>
      <c r="S5011">
        <v>1327.2208579999999</v>
      </c>
      <c r="T5011">
        <v>0</v>
      </c>
      <c r="U5011">
        <v>2.5671580000000001</v>
      </c>
    </row>
    <row r="5012" spans="1:21" x14ac:dyDescent="0.25">
      <c r="A5012" t="s">
        <v>19177</v>
      </c>
      <c r="B5012">
        <v>1</v>
      </c>
      <c r="C5012" t="s">
        <v>78</v>
      </c>
      <c r="D5012" t="s">
        <v>92</v>
      </c>
      <c r="E5012" t="s">
        <v>19178</v>
      </c>
      <c r="F5012" t="s">
        <v>780</v>
      </c>
      <c r="G5012" t="s">
        <v>71</v>
      </c>
      <c r="H5012" t="s">
        <v>136</v>
      </c>
      <c r="I5012" t="s">
        <v>22</v>
      </c>
      <c r="J5012" t="s">
        <v>131</v>
      </c>
      <c r="K5012" t="s">
        <v>19179</v>
      </c>
      <c r="L5012" t="s">
        <v>19180</v>
      </c>
      <c r="M5012">
        <v>0.27111111100000002</v>
      </c>
      <c r="N5012">
        <v>0</v>
      </c>
      <c r="O5012">
        <v>462</v>
      </c>
      <c r="P5012">
        <v>0</v>
      </c>
      <c r="Q5012">
        <v>0</v>
      </c>
      <c r="R5012">
        <v>0</v>
      </c>
      <c r="S5012">
        <v>125.253333</v>
      </c>
      <c r="T5012">
        <v>0</v>
      </c>
      <c r="U5012">
        <v>0</v>
      </c>
    </row>
    <row r="5013" spans="1:21" x14ac:dyDescent="0.25">
      <c r="A5013" t="s">
        <v>19181</v>
      </c>
      <c r="B5013">
        <v>1</v>
      </c>
      <c r="C5013" t="s">
        <v>78</v>
      </c>
      <c r="D5013" t="s">
        <v>101</v>
      </c>
      <c r="E5013" t="s">
        <v>17635</v>
      </c>
      <c r="F5013" t="s">
        <v>166</v>
      </c>
      <c r="G5013" t="s">
        <v>72</v>
      </c>
      <c r="H5013" t="s">
        <v>136</v>
      </c>
      <c r="I5013" t="s">
        <v>22</v>
      </c>
      <c r="J5013" t="s">
        <v>131</v>
      </c>
      <c r="K5013" t="s">
        <v>19182</v>
      </c>
      <c r="L5013" t="s">
        <v>19183</v>
      </c>
      <c r="M5013">
        <v>0.65500000000000003</v>
      </c>
      <c r="N5013">
        <v>0</v>
      </c>
      <c r="O5013">
        <v>491</v>
      </c>
      <c r="P5013">
        <v>41</v>
      </c>
      <c r="Q5013">
        <v>1651</v>
      </c>
      <c r="R5013">
        <v>0</v>
      </c>
      <c r="S5013">
        <v>321.60500000000002</v>
      </c>
      <c r="T5013">
        <v>26.855</v>
      </c>
      <c r="U5013">
        <v>1081.405</v>
      </c>
    </row>
    <row r="5014" spans="1:21" x14ac:dyDescent="0.25">
      <c r="A5014" t="s">
        <v>19184</v>
      </c>
      <c r="B5014">
        <v>1</v>
      </c>
      <c r="C5014" t="s">
        <v>78</v>
      </c>
      <c r="D5014" t="s">
        <v>101</v>
      </c>
      <c r="E5014" t="s">
        <v>19185</v>
      </c>
      <c r="F5014" t="s">
        <v>166</v>
      </c>
      <c r="G5014" t="s">
        <v>72</v>
      </c>
      <c r="H5014" t="s">
        <v>136</v>
      </c>
      <c r="I5014" t="s">
        <v>22</v>
      </c>
      <c r="J5014" t="s">
        <v>131</v>
      </c>
      <c r="K5014" t="s">
        <v>19186</v>
      </c>
      <c r="L5014" t="s">
        <v>19187</v>
      </c>
      <c r="M5014">
        <v>0.62777777700000004</v>
      </c>
      <c r="N5014">
        <v>0</v>
      </c>
      <c r="O5014">
        <v>148</v>
      </c>
      <c r="P5014">
        <v>1</v>
      </c>
      <c r="Q5014">
        <v>175</v>
      </c>
      <c r="R5014">
        <v>0</v>
      </c>
      <c r="S5014">
        <v>92.911111000000005</v>
      </c>
      <c r="T5014">
        <v>0.62777799999999995</v>
      </c>
      <c r="U5014">
        <v>109.86111099999999</v>
      </c>
    </row>
    <row r="5015" spans="1:21" x14ac:dyDescent="0.25">
      <c r="A5015" t="s">
        <v>19188</v>
      </c>
      <c r="B5015">
        <v>1</v>
      </c>
      <c r="C5015" t="s">
        <v>78</v>
      </c>
      <c r="D5015" t="s">
        <v>99</v>
      </c>
      <c r="E5015" t="s">
        <v>19189</v>
      </c>
      <c r="F5015" t="s">
        <v>921</v>
      </c>
      <c r="G5015" t="s">
        <v>71</v>
      </c>
      <c r="H5015" t="s">
        <v>136</v>
      </c>
      <c r="I5015" t="s">
        <v>22</v>
      </c>
      <c r="J5015" t="s">
        <v>131</v>
      </c>
      <c r="K5015" t="s">
        <v>19190</v>
      </c>
      <c r="L5015" t="s">
        <v>19191</v>
      </c>
      <c r="M5015">
        <v>1.060277777</v>
      </c>
      <c r="N5015">
        <v>0</v>
      </c>
      <c r="O5015">
        <v>40</v>
      </c>
      <c r="P5015">
        <v>0</v>
      </c>
      <c r="Q5015">
        <v>0</v>
      </c>
      <c r="R5015">
        <v>0</v>
      </c>
      <c r="S5015">
        <v>42.411110999999998</v>
      </c>
      <c r="T5015">
        <v>0</v>
      </c>
      <c r="U5015">
        <v>0</v>
      </c>
    </row>
    <row r="5016" spans="1:21" x14ac:dyDescent="0.25">
      <c r="A5016" t="s">
        <v>19192</v>
      </c>
      <c r="B5016">
        <v>1</v>
      </c>
      <c r="C5016" t="s">
        <v>78</v>
      </c>
      <c r="D5016" t="s">
        <v>126</v>
      </c>
      <c r="E5016" t="s">
        <v>19193</v>
      </c>
      <c r="F5016" t="s">
        <v>2201</v>
      </c>
      <c r="G5016" t="s">
        <v>71</v>
      </c>
      <c r="H5016" t="s">
        <v>136</v>
      </c>
      <c r="I5016" t="s">
        <v>22</v>
      </c>
      <c r="J5016" t="s">
        <v>221</v>
      </c>
      <c r="K5016" t="s">
        <v>19194</v>
      </c>
      <c r="L5016" t="s">
        <v>19195</v>
      </c>
      <c r="M5016">
        <v>1.4355555550000001</v>
      </c>
      <c r="N5016">
        <v>0</v>
      </c>
      <c r="O5016">
        <v>168</v>
      </c>
      <c r="P5016">
        <v>0</v>
      </c>
      <c r="Q5016">
        <v>0</v>
      </c>
      <c r="R5016">
        <v>0</v>
      </c>
      <c r="S5016">
        <v>241.17333300000001</v>
      </c>
      <c r="T5016">
        <v>0</v>
      </c>
      <c r="U5016">
        <v>0</v>
      </c>
    </row>
    <row r="5017" spans="1:21" x14ac:dyDescent="0.25">
      <c r="A5017" t="s">
        <v>19196</v>
      </c>
      <c r="B5017">
        <v>1</v>
      </c>
      <c r="C5017" t="s">
        <v>78</v>
      </c>
      <c r="D5017" t="s">
        <v>95</v>
      </c>
      <c r="E5017" t="s">
        <v>19197</v>
      </c>
      <c r="F5017" t="s">
        <v>934</v>
      </c>
      <c r="G5017" t="s">
        <v>71</v>
      </c>
      <c r="H5017" t="s">
        <v>136</v>
      </c>
      <c r="I5017" t="s">
        <v>22</v>
      </c>
      <c r="J5017" t="s">
        <v>131</v>
      </c>
      <c r="K5017" t="s">
        <v>19198</v>
      </c>
      <c r="L5017" t="s">
        <v>19199</v>
      </c>
      <c r="M5017">
        <v>0.87444444399999999</v>
      </c>
      <c r="N5017">
        <v>0</v>
      </c>
      <c r="O5017">
        <v>1</v>
      </c>
      <c r="P5017">
        <v>0</v>
      </c>
      <c r="Q5017">
        <v>0</v>
      </c>
      <c r="R5017">
        <v>0</v>
      </c>
      <c r="S5017">
        <v>0.874444</v>
      </c>
      <c r="T5017">
        <v>0</v>
      </c>
      <c r="U5017">
        <v>0</v>
      </c>
    </row>
    <row r="5018" spans="1:21" x14ac:dyDescent="0.25">
      <c r="A5018" t="s">
        <v>19200</v>
      </c>
      <c r="B5018">
        <v>1</v>
      </c>
      <c r="C5018" t="s">
        <v>78</v>
      </c>
      <c r="D5018" t="s">
        <v>107</v>
      </c>
      <c r="E5018" t="s">
        <v>19201</v>
      </c>
      <c r="F5018" t="s">
        <v>231</v>
      </c>
      <c r="G5018" t="s">
        <v>71</v>
      </c>
      <c r="H5018" t="s">
        <v>136</v>
      </c>
      <c r="I5018" t="s">
        <v>22</v>
      </c>
      <c r="J5018" t="s">
        <v>131</v>
      </c>
      <c r="K5018" t="s">
        <v>19202</v>
      </c>
      <c r="L5018" t="s">
        <v>19203</v>
      </c>
      <c r="M5018">
        <v>0.55611111099999999</v>
      </c>
      <c r="N5018">
        <v>0</v>
      </c>
      <c r="O5018">
        <v>0</v>
      </c>
      <c r="P5018">
        <v>0</v>
      </c>
      <c r="Q5018">
        <v>2</v>
      </c>
      <c r="R5018">
        <v>0</v>
      </c>
      <c r="S5018">
        <v>0</v>
      </c>
      <c r="T5018">
        <v>0</v>
      </c>
      <c r="U5018">
        <v>1.112222</v>
      </c>
    </row>
    <row r="5019" spans="1:21" x14ac:dyDescent="0.25">
      <c r="A5019" t="s">
        <v>19204</v>
      </c>
      <c r="B5019">
        <v>1</v>
      </c>
      <c r="C5019" t="s">
        <v>78</v>
      </c>
      <c r="D5019" t="s">
        <v>107</v>
      </c>
      <c r="E5019" t="s">
        <v>19205</v>
      </c>
      <c r="F5019" t="s">
        <v>231</v>
      </c>
      <c r="G5019" t="s">
        <v>71</v>
      </c>
      <c r="H5019" t="s">
        <v>136</v>
      </c>
      <c r="I5019" t="s">
        <v>22</v>
      </c>
      <c r="J5019" t="s">
        <v>131</v>
      </c>
      <c r="K5019" t="s">
        <v>19206</v>
      </c>
      <c r="L5019" t="s">
        <v>19207</v>
      </c>
      <c r="M5019">
        <v>4.125</v>
      </c>
      <c r="N5019">
        <v>0</v>
      </c>
      <c r="O5019">
        <v>1</v>
      </c>
      <c r="P5019">
        <v>0</v>
      </c>
      <c r="Q5019">
        <v>0</v>
      </c>
      <c r="R5019">
        <v>0</v>
      </c>
      <c r="S5019">
        <v>4.125</v>
      </c>
      <c r="T5019">
        <v>0</v>
      </c>
      <c r="U5019">
        <v>0</v>
      </c>
    </row>
    <row r="5020" spans="1:21" x14ac:dyDescent="0.25">
      <c r="A5020" t="s">
        <v>19208</v>
      </c>
      <c r="B5020">
        <v>1</v>
      </c>
      <c r="C5020" t="s">
        <v>78</v>
      </c>
      <c r="D5020" t="s">
        <v>91</v>
      </c>
      <c r="E5020" t="s">
        <v>19209</v>
      </c>
      <c r="F5020" t="s">
        <v>231</v>
      </c>
      <c r="G5020" t="s">
        <v>71</v>
      </c>
      <c r="H5020" t="s">
        <v>136</v>
      </c>
      <c r="I5020" t="s">
        <v>22</v>
      </c>
      <c r="J5020" t="s">
        <v>131</v>
      </c>
      <c r="K5020" t="s">
        <v>19210</v>
      </c>
      <c r="L5020" t="s">
        <v>19211</v>
      </c>
      <c r="M5020">
        <v>1.9894444440000001</v>
      </c>
      <c r="N5020">
        <v>0</v>
      </c>
      <c r="O5020">
        <v>3</v>
      </c>
      <c r="P5020">
        <v>0</v>
      </c>
      <c r="Q5020">
        <v>0</v>
      </c>
      <c r="R5020">
        <v>0</v>
      </c>
      <c r="S5020">
        <v>5.9683330000000003</v>
      </c>
      <c r="T5020">
        <v>0</v>
      </c>
      <c r="U5020">
        <v>0</v>
      </c>
    </row>
    <row r="5021" spans="1:21" x14ac:dyDescent="0.25">
      <c r="A5021" t="s">
        <v>19212</v>
      </c>
      <c r="B5021">
        <v>1</v>
      </c>
      <c r="C5021" t="s">
        <v>78</v>
      </c>
      <c r="D5021" t="s">
        <v>126</v>
      </c>
      <c r="E5021" t="s">
        <v>19213</v>
      </c>
      <c r="F5021" t="s">
        <v>2201</v>
      </c>
      <c r="G5021" t="s">
        <v>71</v>
      </c>
      <c r="H5021" t="s">
        <v>136</v>
      </c>
      <c r="I5021" t="s">
        <v>22</v>
      </c>
      <c r="J5021" t="s">
        <v>221</v>
      </c>
      <c r="K5021" t="s">
        <v>19214</v>
      </c>
      <c r="L5021" t="s">
        <v>19215</v>
      </c>
      <c r="M5021">
        <v>1.2299611109999999</v>
      </c>
      <c r="N5021">
        <v>0</v>
      </c>
      <c r="O5021">
        <v>253</v>
      </c>
      <c r="P5021">
        <v>0</v>
      </c>
      <c r="Q5021">
        <v>0</v>
      </c>
      <c r="R5021">
        <v>0</v>
      </c>
      <c r="S5021">
        <v>311.180161</v>
      </c>
      <c r="T5021">
        <v>0</v>
      </c>
      <c r="U5021">
        <v>0</v>
      </c>
    </row>
    <row r="5022" spans="1:21" x14ac:dyDescent="0.25">
      <c r="A5022" t="s">
        <v>19216</v>
      </c>
      <c r="B5022">
        <v>1</v>
      </c>
      <c r="C5022" t="s">
        <v>78</v>
      </c>
      <c r="D5022" t="s">
        <v>126</v>
      </c>
      <c r="E5022" t="s">
        <v>19217</v>
      </c>
      <c r="F5022" t="s">
        <v>531</v>
      </c>
      <c r="G5022" t="s">
        <v>72</v>
      </c>
      <c r="H5022" t="s">
        <v>136</v>
      </c>
      <c r="I5022" t="s">
        <v>22</v>
      </c>
      <c r="J5022" t="s">
        <v>131</v>
      </c>
      <c r="K5022" t="s">
        <v>19218</v>
      </c>
      <c r="L5022" t="s">
        <v>19219</v>
      </c>
      <c r="M5022">
        <v>0.60027777699999996</v>
      </c>
      <c r="N5022">
        <v>0</v>
      </c>
      <c r="O5022">
        <v>240</v>
      </c>
      <c r="P5022">
        <v>0</v>
      </c>
      <c r="Q5022">
        <v>0</v>
      </c>
      <c r="R5022">
        <v>0</v>
      </c>
      <c r="S5022">
        <v>144.066666</v>
      </c>
      <c r="T5022">
        <v>0</v>
      </c>
      <c r="U5022">
        <v>0</v>
      </c>
    </row>
    <row r="5023" spans="1:21" x14ac:dyDescent="0.25">
      <c r="A5023" t="s">
        <v>19220</v>
      </c>
      <c r="B5023">
        <v>1</v>
      </c>
      <c r="C5023" t="s">
        <v>79</v>
      </c>
      <c r="D5023" t="s">
        <v>124</v>
      </c>
      <c r="E5023" t="s">
        <v>304</v>
      </c>
      <c r="F5023" t="s">
        <v>166</v>
      </c>
      <c r="G5023" t="s">
        <v>72</v>
      </c>
      <c r="H5023" t="s">
        <v>136</v>
      </c>
      <c r="I5023" t="s">
        <v>22</v>
      </c>
      <c r="J5023" t="s">
        <v>131</v>
      </c>
      <c r="K5023" t="s">
        <v>19221</v>
      </c>
      <c r="L5023" t="s">
        <v>19222</v>
      </c>
      <c r="M5023">
        <v>1.4288888879999999</v>
      </c>
      <c r="N5023">
        <v>0</v>
      </c>
      <c r="O5023">
        <v>0</v>
      </c>
      <c r="P5023">
        <v>259</v>
      </c>
      <c r="Q5023">
        <v>65</v>
      </c>
      <c r="R5023">
        <v>0</v>
      </c>
      <c r="S5023">
        <v>0</v>
      </c>
      <c r="T5023">
        <v>370.082222</v>
      </c>
      <c r="U5023">
        <v>92.877778000000006</v>
      </c>
    </row>
    <row r="5024" spans="1:21" x14ac:dyDescent="0.25">
      <c r="A5024" t="s">
        <v>19223</v>
      </c>
      <c r="B5024">
        <v>1</v>
      </c>
      <c r="C5024" t="s">
        <v>79</v>
      </c>
      <c r="D5024" t="s">
        <v>124</v>
      </c>
      <c r="E5024" t="s">
        <v>324</v>
      </c>
      <c r="F5024" t="s">
        <v>166</v>
      </c>
      <c r="G5024" t="s">
        <v>72</v>
      </c>
      <c r="H5024" t="s">
        <v>136</v>
      </c>
      <c r="I5024" t="s">
        <v>22</v>
      </c>
      <c r="J5024" t="s">
        <v>131</v>
      </c>
      <c r="K5024" t="s">
        <v>19224</v>
      </c>
      <c r="L5024" t="s">
        <v>19225</v>
      </c>
      <c r="M5024">
        <v>1.0427322219999999</v>
      </c>
      <c r="N5024">
        <v>0</v>
      </c>
      <c r="O5024">
        <v>0</v>
      </c>
      <c r="P5024">
        <v>82</v>
      </c>
      <c r="Q5024">
        <v>1711</v>
      </c>
      <c r="R5024">
        <v>0</v>
      </c>
      <c r="S5024">
        <v>0</v>
      </c>
      <c r="T5024">
        <v>85.504041999999998</v>
      </c>
      <c r="U5024">
        <v>1784.114832</v>
      </c>
    </row>
    <row r="5025" spans="1:21" x14ac:dyDescent="0.25">
      <c r="A5025" t="s">
        <v>19226</v>
      </c>
      <c r="B5025">
        <v>1</v>
      </c>
      <c r="C5025" t="s">
        <v>78</v>
      </c>
      <c r="D5025" t="s">
        <v>104</v>
      </c>
      <c r="E5025" t="s">
        <v>19227</v>
      </c>
      <c r="F5025" t="s">
        <v>231</v>
      </c>
      <c r="G5025" t="s">
        <v>71</v>
      </c>
      <c r="H5025" t="s">
        <v>136</v>
      </c>
      <c r="I5025" t="s">
        <v>22</v>
      </c>
      <c r="J5025" t="s">
        <v>131</v>
      </c>
      <c r="K5025" t="s">
        <v>19228</v>
      </c>
      <c r="L5025" t="s">
        <v>19229</v>
      </c>
      <c r="M5025">
        <v>1.2441666659999999</v>
      </c>
      <c r="N5025">
        <v>0</v>
      </c>
      <c r="O5025">
        <v>1</v>
      </c>
      <c r="P5025">
        <v>0</v>
      </c>
      <c r="Q5025">
        <v>0</v>
      </c>
      <c r="R5025">
        <v>0</v>
      </c>
      <c r="S5025">
        <v>1.244167</v>
      </c>
      <c r="T5025">
        <v>0</v>
      </c>
      <c r="U5025">
        <v>0</v>
      </c>
    </row>
    <row r="5026" spans="1:21" x14ac:dyDescent="0.25">
      <c r="A5026" t="s">
        <v>19230</v>
      </c>
      <c r="B5026">
        <v>1</v>
      </c>
      <c r="C5026" t="s">
        <v>78</v>
      </c>
      <c r="D5026" t="s">
        <v>92</v>
      </c>
      <c r="E5026" t="s">
        <v>19231</v>
      </c>
      <c r="F5026" t="s">
        <v>231</v>
      </c>
      <c r="G5026" t="s">
        <v>71</v>
      </c>
      <c r="H5026" t="s">
        <v>136</v>
      </c>
      <c r="I5026" t="s">
        <v>22</v>
      </c>
      <c r="J5026" t="s">
        <v>131</v>
      </c>
      <c r="K5026" t="s">
        <v>19232</v>
      </c>
      <c r="L5026" t="s">
        <v>19233</v>
      </c>
      <c r="M5026">
        <v>7.2641666660000004</v>
      </c>
      <c r="N5026">
        <v>0</v>
      </c>
      <c r="O5026">
        <v>0</v>
      </c>
      <c r="P5026">
        <v>0</v>
      </c>
      <c r="Q5026">
        <v>1</v>
      </c>
      <c r="R5026">
        <v>0</v>
      </c>
      <c r="S5026">
        <v>0</v>
      </c>
      <c r="T5026">
        <v>0</v>
      </c>
      <c r="U5026">
        <v>7.2641669999999996</v>
      </c>
    </row>
    <row r="5027" spans="1:21" x14ac:dyDescent="0.25">
      <c r="A5027" t="s">
        <v>19234</v>
      </c>
      <c r="B5027">
        <v>1</v>
      </c>
      <c r="C5027" t="s">
        <v>78</v>
      </c>
      <c r="D5027" t="s">
        <v>83</v>
      </c>
      <c r="E5027" t="s">
        <v>19235</v>
      </c>
      <c r="F5027" t="s">
        <v>296</v>
      </c>
      <c r="G5027" t="s">
        <v>71</v>
      </c>
      <c r="H5027" t="s">
        <v>136</v>
      </c>
      <c r="I5027" t="s">
        <v>22</v>
      </c>
      <c r="J5027" t="s">
        <v>221</v>
      </c>
      <c r="K5027" t="s">
        <v>19236</v>
      </c>
      <c r="L5027" t="s">
        <v>19237</v>
      </c>
      <c r="M5027">
        <v>0.30666666599999998</v>
      </c>
      <c r="N5027">
        <v>0</v>
      </c>
      <c r="O5027">
        <v>282</v>
      </c>
      <c r="P5027">
        <v>0</v>
      </c>
      <c r="Q5027">
        <v>0</v>
      </c>
      <c r="R5027">
        <v>0</v>
      </c>
      <c r="S5027">
        <v>86.48</v>
      </c>
      <c r="T5027">
        <v>0</v>
      </c>
      <c r="U5027">
        <v>0</v>
      </c>
    </row>
    <row r="5028" spans="1:21" x14ac:dyDescent="0.25">
      <c r="A5028" t="s">
        <v>19238</v>
      </c>
      <c r="B5028">
        <v>1</v>
      </c>
      <c r="C5028" t="s">
        <v>78</v>
      </c>
      <c r="D5028" t="s">
        <v>126</v>
      </c>
      <c r="E5028" t="s">
        <v>19239</v>
      </c>
      <c r="F5028" t="s">
        <v>780</v>
      </c>
      <c r="G5028" t="s">
        <v>71</v>
      </c>
      <c r="H5028" t="s">
        <v>136</v>
      </c>
      <c r="I5028" t="s">
        <v>22</v>
      </c>
      <c r="J5028" t="s">
        <v>131</v>
      </c>
      <c r="K5028" t="s">
        <v>19240</v>
      </c>
      <c r="L5028" t="s">
        <v>19241</v>
      </c>
      <c r="M5028">
        <v>7.8141666660000002</v>
      </c>
      <c r="N5028">
        <v>0</v>
      </c>
      <c r="O5028">
        <v>1</v>
      </c>
      <c r="P5028">
        <v>0</v>
      </c>
      <c r="Q5028">
        <v>3</v>
      </c>
      <c r="R5028">
        <v>0</v>
      </c>
      <c r="S5028">
        <v>7.8141670000000003</v>
      </c>
      <c r="T5028">
        <v>0</v>
      </c>
      <c r="U5028">
        <v>23.442499999999999</v>
      </c>
    </row>
    <row r="5029" spans="1:21" x14ac:dyDescent="0.25">
      <c r="A5029" t="s">
        <v>19242</v>
      </c>
      <c r="B5029">
        <v>1</v>
      </c>
      <c r="C5029" t="s">
        <v>78</v>
      </c>
      <c r="D5029" t="s">
        <v>104</v>
      </c>
      <c r="E5029" t="s">
        <v>7257</v>
      </c>
      <c r="F5029" t="s">
        <v>934</v>
      </c>
      <c r="G5029" t="s">
        <v>71</v>
      </c>
      <c r="H5029" t="s">
        <v>136</v>
      </c>
      <c r="I5029" t="s">
        <v>22</v>
      </c>
      <c r="J5029" t="s">
        <v>131</v>
      </c>
      <c r="K5029" t="s">
        <v>19243</v>
      </c>
      <c r="L5029" t="s">
        <v>19244</v>
      </c>
      <c r="M5029">
        <v>1.6216666660000001</v>
      </c>
      <c r="N5029">
        <v>0</v>
      </c>
      <c r="O5029">
        <v>9</v>
      </c>
      <c r="P5029">
        <v>0</v>
      </c>
      <c r="Q5029">
        <v>0</v>
      </c>
      <c r="R5029">
        <v>0</v>
      </c>
      <c r="S5029">
        <v>14.595000000000001</v>
      </c>
      <c r="T5029">
        <v>0</v>
      </c>
      <c r="U5029">
        <v>0</v>
      </c>
    </row>
    <row r="5030" spans="1:21" x14ac:dyDescent="0.25">
      <c r="A5030" t="s">
        <v>19245</v>
      </c>
      <c r="B5030">
        <v>1</v>
      </c>
      <c r="C5030" t="s">
        <v>78</v>
      </c>
      <c r="D5030" t="s">
        <v>101</v>
      </c>
      <c r="E5030" t="s">
        <v>17635</v>
      </c>
      <c r="F5030" t="s">
        <v>166</v>
      </c>
      <c r="G5030" t="s">
        <v>72</v>
      </c>
      <c r="H5030" t="s">
        <v>136</v>
      </c>
      <c r="I5030" t="s">
        <v>22</v>
      </c>
      <c r="J5030" t="s">
        <v>131</v>
      </c>
      <c r="K5030" t="s">
        <v>19246</v>
      </c>
      <c r="L5030" t="s">
        <v>19247</v>
      </c>
      <c r="M5030">
        <v>3.1947111110000002</v>
      </c>
      <c r="N5030">
        <v>0</v>
      </c>
      <c r="O5030">
        <v>491</v>
      </c>
      <c r="P5030">
        <v>41</v>
      </c>
      <c r="Q5030">
        <v>1651</v>
      </c>
      <c r="R5030">
        <v>0</v>
      </c>
      <c r="S5030">
        <v>1568.6031559999999</v>
      </c>
      <c r="T5030">
        <v>130.98315600000001</v>
      </c>
      <c r="U5030">
        <v>5274.4680440000002</v>
      </c>
    </row>
    <row r="5031" spans="1:21" x14ac:dyDescent="0.25">
      <c r="A5031" t="s">
        <v>19248</v>
      </c>
      <c r="B5031">
        <v>1</v>
      </c>
      <c r="C5031" t="s">
        <v>78</v>
      </c>
      <c r="D5031" t="s">
        <v>106</v>
      </c>
      <c r="E5031" t="s">
        <v>19249</v>
      </c>
      <c r="F5031" t="s">
        <v>313</v>
      </c>
      <c r="G5031" t="s">
        <v>71</v>
      </c>
      <c r="H5031" t="s">
        <v>136</v>
      </c>
      <c r="I5031" t="s">
        <v>22</v>
      </c>
      <c r="J5031" t="s">
        <v>131</v>
      </c>
      <c r="K5031" t="s">
        <v>19250</v>
      </c>
      <c r="L5031" t="s">
        <v>19251</v>
      </c>
      <c r="M5031">
        <v>3.2875000000000001</v>
      </c>
      <c r="N5031">
        <v>0</v>
      </c>
      <c r="O5031">
        <v>0</v>
      </c>
      <c r="P5031">
        <v>0</v>
      </c>
      <c r="Q5031">
        <v>8</v>
      </c>
      <c r="R5031">
        <v>0</v>
      </c>
      <c r="S5031">
        <v>0</v>
      </c>
      <c r="T5031">
        <v>0</v>
      </c>
      <c r="U5031">
        <v>26.3</v>
      </c>
    </row>
    <row r="5032" spans="1:21" x14ac:dyDescent="0.25">
      <c r="A5032" t="s">
        <v>19252</v>
      </c>
      <c r="B5032">
        <v>1</v>
      </c>
      <c r="C5032" t="s">
        <v>78</v>
      </c>
      <c r="D5032" t="s">
        <v>93</v>
      </c>
      <c r="E5032" t="s">
        <v>19253</v>
      </c>
      <c r="F5032" t="s">
        <v>231</v>
      </c>
      <c r="G5032" t="s">
        <v>71</v>
      </c>
      <c r="H5032" t="s">
        <v>136</v>
      </c>
      <c r="I5032" t="s">
        <v>22</v>
      </c>
      <c r="J5032" t="s">
        <v>131</v>
      </c>
      <c r="K5032" t="s">
        <v>19254</v>
      </c>
      <c r="L5032" t="s">
        <v>19255</v>
      </c>
      <c r="M5032">
        <v>28.013055555000001</v>
      </c>
      <c r="N5032">
        <v>0</v>
      </c>
      <c r="O5032">
        <v>0</v>
      </c>
      <c r="P5032">
        <v>0</v>
      </c>
      <c r="Q5032">
        <v>1</v>
      </c>
      <c r="R5032">
        <v>0</v>
      </c>
      <c r="S5032">
        <v>0</v>
      </c>
      <c r="T5032">
        <v>0</v>
      </c>
      <c r="U5032">
        <v>28.013055999999999</v>
      </c>
    </row>
    <row r="5033" spans="1:21" x14ac:dyDescent="0.25">
      <c r="A5033" t="s">
        <v>19256</v>
      </c>
      <c r="B5033">
        <v>1</v>
      </c>
      <c r="C5033" t="s">
        <v>79</v>
      </c>
      <c r="D5033" t="s">
        <v>113</v>
      </c>
      <c r="E5033" t="s">
        <v>19257</v>
      </c>
      <c r="F5033" t="s">
        <v>780</v>
      </c>
      <c r="G5033" t="s">
        <v>71</v>
      </c>
      <c r="H5033" t="s">
        <v>136</v>
      </c>
      <c r="I5033" t="s">
        <v>22</v>
      </c>
      <c r="J5033" t="s">
        <v>131</v>
      </c>
      <c r="K5033" t="s">
        <v>19258</v>
      </c>
      <c r="L5033" t="s">
        <v>19259</v>
      </c>
      <c r="M5033">
        <v>1.1144444440000001</v>
      </c>
      <c r="N5033">
        <v>0</v>
      </c>
      <c r="O5033">
        <v>0</v>
      </c>
      <c r="P5033">
        <v>0</v>
      </c>
      <c r="Q5033">
        <v>43</v>
      </c>
      <c r="R5033">
        <v>0</v>
      </c>
      <c r="S5033">
        <v>0</v>
      </c>
      <c r="T5033">
        <v>0</v>
      </c>
      <c r="U5033">
        <v>47.921111000000003</v>
      </c>
    </row>
    <row r="5034" spans="1:21" x14ac:dyDescent="0.25">
      <c r="A5034" t="s">
        <v>19260</v>
      </c>
      <c r="B5034">
        <v>1</v>
      </c>
      <c r="C5034" t="s">
        <v>79</v>
      </c>
      <c r="D5034" t="s">
        <v>113</v>
      </c>
      <c r="E5034" t="s">
        <v>19261</v>
      </c>
      <c r="F5034" t="s">
        <v>313</v>
      </c>
      <c r="G5034" t="s">
        <v>71</v>
      </c>
      <c r="H5034" t="s">
        <v>136</v>
      </c>
      <c r="I5034" t="s">
        <v>22</v>
      </c>
      <c r="J5034" t="s">
        <v>131</v>
      </c>
      <c r="K5034" t="s">
        <v>19262</v>
      </c>
      <c r="L5034" t="s">
        <v>19263</v>
      </c>
      <c r="M5034">
        <v>1.415277777</v>
      </c>
      <c r="N5034">
        <v>0</v>
      </c>
      <c r="O5034">
        <v>0</v>
      </c>
      <c r="P5034">
        <v>0</v>
      </c>
      <c r="Q5034">
        <v>1</v>
      </c>
      <c r="R5034">
        <v>0</v>
      </c>
      <c r="S5034">
        <v>0</v>
      </c>
      <c r="T5034">
        <v>0</v>
      </c>
      <c r="U5034">
        <v>1.415278</v>
      </c>
    </row>
    <row r="5035" spans="1:21" x14ac:dyDescent="0.25">
      <c r="A5035" t="s">
        <v>19264</v>
      </c>
      <c r="B5035">
        <v>1</v>
      </c>
      <c r="C5035" t="s">
        <v>79</v>
      </c>
      <c r="D5035" t="s">
        <v>113</v>
      </c>
      <c r="E5035" t="s">
        <v>19265</v>
      </c>
      <c r="F5035" t="s">
        <v>296</v>
      </c>
      <c r="G5035" t="s">
        <v>72</v>
      </c>
      <c r="H5035" t="s">
        <v>136</v>
      </c>
      <c r="I5035" t="s">
        <v>22</v>
      </c>
      <c r="J5035" t="s">
        <v>221</v>
      </c>
      <c r="K5035" t="s">
        <v>19266</v>
      </c>
      <c r="L5035" t="s">
        <v>19267</v>
      </c>
      <c r="M5035">
        <v>4.3691666659999999</v>
      </c>
      <c r="N5035">
        <v>0</v>
      </c>
      <c r="O5035">
        <v>0</v>
      </c>
      <c r="P5035">
        <v>0</v>
      </c>
      <c r="Q5035">
        <v>156</v>
      </c>
      <c r="R5035">
        <v>0</v>
      </c>
      <c r="S5035">
        <v>0</v>
      </c>
      <c r="T5035">
        <v>0</v>
      </c>
      <c r="U5035">
        <v>681.59</v>
      </c>
    </row>
    <row r="5036" spans="1:21" x14ac:dyDescent="0.25">
      <c r="A5036" t="s">
        <v>19268</v>
      </c>
      <c r="B5036">
        <v>1</v>
      </c>
      <c r="C5036" t="s">
        <v>79</v>
      </c>
      <c r="D5036" t="s">
        <v>113</v>
      </c>
      <c r="E5036" t="s">
        <v>19269</v>
      </c>
      <c r="F5036" t="s">
        <v>226</v>
      </c>
      <c r="G5036" t="s">
        <v>72</v>
      </c>
      <c r="H5036" t="s">
        <v>136</v>
      </c>
      <c r="I5036" t="s">
        <v>22</v>
      </c>
      <c r="J5036" t="s">
        <v>131</v>
      </c>
      <c r="K5036" t="s">
        <v>19270</v>
      </c>
      <c r="L5036" t="s">
        <v>19271</v>
      </c>
      <c r="M5036">
        <v>5.352777777</v>
      </c>
      <c r="N5036">
        <v>0</v>
      </c>
      <c r="O5036">
        <v>0</v>
      </c>
      <c r="P5036">
        <v>0</v>
      </c>
      <c r="Q5036">
        <v>76</v>
      </c>
      <c r="R5036">
        <v>0</v>
      </c>
      <c r="S5036">
        <v>0</v>
      </c>
      <c r="T5036">
        <v>0</v>
      </c>
      <c r="U5036">
        <v>406.81111099999998</v>
      </c>
    </row>
    <row r="5037" spans="1:21" x14ac:dyDescent="0.25">
      <c r="A5037" t="s">
        <v>19272</v>
      </c>
      <c r="B5037">
        <v>1</v>
      </c>
      <c r="C5037" t="s">
        <v>79</v>
      </c>
      <c r="D5037" t="s">
        <v>113</v>
      </c>
      <c r="E5037" t="s">
        <v>19261</v>
      </c>
      <c r="F5037" t="s">
        <v>416</v>
      </c>
      <c r="G5037" t="s">
        <v>71</v>
      </c>
      <c r="H5037" t="s">
        <v>136</v>
      </c>
      <c r="I5037" t="s">
        <v>22</v>
      </c>
      <c r="J5037" t="s">
        <v>131</v>
      </c>
      <c r="K5037" t="s">
        <v>19273</v>
      </c>
      <c r="L5037" t="s">
        <v>19274</v>
      </c>
      <c r="M5037">
        <v>2.008888888</v>
      </c>
      <c r="N5037">
        <v>0</v>
      </c>
      <c r="O5037">
        <v>0</v>
      </c>
      <c r="P5037">
        <v>0</v>
      </c>
      <c r="Q5037">
        <v>1</v>
      </c>
      <c r="R5037">
        <v>0</v>
      </c>
      <c r="S5037">
        <v>0</v>
      </c>
      <c r="T5037">
        <v>0</v>
      </c>
      <c r="U5037">
        <v>2.0088889999999999</v>
      </c>
    </row>
    <row r="5038" spans="1:21" x14ac:dyDescent="0.25">
      <c r="A5038" t="s">
        <v>19275</v>
      </c>
      <c r="B5038">
        <v>1</v>
      </c>
      <c r="C5038" t="s">
        <v>79</v>
      </c>
      <c r="D5038" t="s">
        <v>113</v>
      </c>
      <c r="E5038" t="s">
        <v>19265</v>
      </c>
      <c r="F5038" t="s">
        <v>166</v>
      </c>
      <c r="G5038" t="s">
        <v>72</v>
      </c>
      <c r="H5038" t="s">
        <v>136</v>
      </c>
      <c r="I5038" t="s">
        <v>22</v>
      </c>
      <c r="J5038" t="s">
        <v>131</v>
      </c>
      <c r="K5038" t="s">
        <v>19276</v>
      </c>
      <c r="L5038" t="s">
        <v>19277</v>
      </c>
      <c r="M5038">
        <v>0.33077305499999998</v>
      </c>
      <c r="N5038">
        <v>0</v>
      </c>
      <c r="O5038">
        <v>0</v>
      </c>
      <c r="P5038">
        <v>0</v>
      </c>
      <c r="Q5038">
        <v>156</v>
      </c>
      <c r="R5038">
        <v>0</v>
      </c>
      <c r="S5038">
        <v>0</v>
      </c>
      <c r="T5038">
        <v>0</v>
      </c>
      <c r="U5038">
        <v>51.600597</v>
      </c>
    </row>
    <row r="5039" spans="1:21" x14ac:dyDescent="0.25">
      <c r="A5039" t="s">
        <v>19278</v>
      </c>
      <c r="B5039">
        <v>1</v>
      </c>
      <c r="C5039" t="s">
        <v>78</v>
      </c>
      <c r="D5039" t="s">
        <v>100</v>
      </c>
      <c r="E5039" t="s">
        <v>19279</v>
      </c>
      <c r="F5039" t="s">
        <v>231</v>
      </c>
      <c r="G5039" t="s">
        <v>71</v>
      </c>
      <c r="H5039" t="s">
        <v>136</v>
      </c>
      <c r="I5039" t="s">
        <v>22</v>
      </c>
      <c r="J5039" t="s">
        <v>131</v>
      </c>
      <c r="K5039" t="s">
        <v>19280</v>
      </c>
      <c r="L5039" t="s">
        <v>19281</v>
      </c>
      <c r="M5039">
        <v>1.332222222</v>
      </c>
      <c r="N5039">
        <v>0</v>
      </c>
      <c r="O5039">
        <v>1</v>
      </c>
      <c r="P5039">
        <v>0</v>
      </c>
      <c r="Q5039">
        <v>0</v>
      </c>
      <c r="R5039">
        <v>0</v>
      </c>
      <c r="S5039">
        <v>1.332222</v>
      </c>
      <c r="T5039">
        <v>0</v>
      </c>
      <c r="U5039">
        <v>0</v>
      </c>
    </row>
    <row r="5040" spans="1:21" x14ac:dyDescent="0.25">
      <c r="A5040" t="s">
        <v>19282</v>
      </c>
      <c r="B5040">
        <v>1</v>
      </c>
      <c r="C5040" t="s">
        <v>79</v>
      </c>
      <c r="D5040" t="s">
        <v>113</v>
      </c>
      <c r="E5040" t="s">
        <v>19283</v>
      </c>
      <c r="F5040" t="s">
        <v>313</v>
      </c>
      <c r="G5040" t="s">
        <v>71</v>
      </c>
      <c r="H5040" t="s">
        <v>136</v>
      </c>
      <c r="I5040" t="s">
        <v>22</v>
      </c>
      <c r="J5040" t="s">
        <v>131</v>
      </c>
      <c r="K5040" t="s">
        <v>19284</v>
      </c>
      <c r="L5040" t="s">
        <v>19285</v>
      </c>
      <c r="M5040">
        <v>0.955555555</v>
      </c>
      <c r="N5040">
        <v>0</v>
      </c>
      <c r="O5040">
        <v>0</v>
      </c>
      <c r="P5040">
        <v>0</v>
      </c>
      <c r="Q5040">
        <v>1</v>
      </c>
      <c r="R5040">
        <v>0</v>
      </c>
      <c r="S5040">
        <v>0</v>
      </c>
      <c r="T5040">
        <v>0</v>
      </c>
      <c r="U5040">
        <v>0.95555599999999996</v>
      </c>
    </row>
    <row r="5041" spans="1:21" x14ac:dyDescent="0.25">
      <c r="A5041" t="s">
        <v>19286</v>
      </c>
      <c r="B5041">
        <v>1</v>
      </c>
      <c r="C5041" t="s">
        <v>79</v>
      </c>
      <c r="D5041" t="s">
        <v>113</v>
      </c>
      <c r="E5041" t="s">
        <v>19287</v>
      </c>
      <c r="F5041" t="s">
        <v>313</v>
      </c>
      <c r="G5041" t="s">
        <v>71</v>
      </c>
      <c r="H5041" t="s">
        <v>136</v>
      </c>
      <c r="I5041" t="s">
        <v>22</v>
      </c>
      <c r="J5041" t="s">
        <v>131</v>
      </c>
      <c r="K5041" t="s">
        <v>19288</v>
      </c>
      <c r="L5041" t="s">
        <v>19289</v>
      </c>
      <c r="M5041">
        <v>0.79500000000000004</v>
      </c>
      <c r="N5041">
        <v>0</v>
      </c>
      <c r="O5041">
        <v>0</v>
      </c>
      <c r="P5041">
        <v>0</v>
      </c>
      <c r="Q5041">
        <v>8</v>
      </c>
      <c r="R5041">
        <v>0</v>
      </c>
      <c r="S5041">
        <v>0</v>
      </c>
      <c r="T5041">
        <v>0</v>
      </c>
      <c r="U5041">
        <v>6.36</v>
      </c>
    </row>
    <row r="5042" spans="1:21" x14ac:dyDescent="0.25">
      <c r="A5042" t="s">
        <v>19290</v>
      </c>
      <c r="B5042">
        <v>1</v>
      </c>
      <c r="C5042" t="s">
        <v>79</v>
      </c>
      <c r="D5042" t="s">
        <v>113</v>
      </c>
      <c r="E5042" t="s">
        <v>19269</v>
      </c>
      <c r="F5042" t="s">
        <v>166</v>
      </c>
      <c r="G5042" t="s">
        <v>72</v>
      </c>
      <c r="H5042" t="s">
        <v>136</v>
      </c>
      <c r="I5042" t="s">
        <v>22</v>
      </c>
      <c r="J5042" t="s">
        <v>131</v>
      </c>
      <c r="K5042" t="s">
        <v>19291</v>
      </c>
      <c r="L5042" t="s">
        <v>19292</v>
      </c>
      <c r="M5042">
        <v>2.7021972220000001</v>
      </c>
      <c r="N5042">
        <v>0</v>
      </c>
      <c r="O5042">
        <v>0</v>
      </c>
      <c r="P5042">
        <v>0</v>
      </c>
      <c r="Q5042">
        <v>76</v>
      </c>
      <c r="R5042">
        <v>0</v>
      </c>
      <c r="S5042">
        <v>0</v>
      </c>
      <c r="T5042">
        <v>0</v>
      </c>
      <c r="U5042">
        <v>205.36698899999999</v>
      </c>
    </row>
    <row r="5043" spans="1:21" x14ac:dyDescent="0.25">
      <c r="A5043" t="s">
        <v>19293</v>
      </c>
      <c r="B5043">
        <v>1</v>
      </c>
      <c r="C5043" t="s">
        <v>78</v>
      </c>
      <c r="D5043" t="s">
        <v>104</v>
      </c>
      <c r="E5043" t="s">
        <v>19294</v>
      </c>
      <c r="F5043" t="s">
        <v>892</v>
      </c>
      <c r="G5043" t="s">
        <v>71</v>
      </c>
      <c r="H5043" t="s">
        <v>136</v>
      </c>
      <c r="I5043" t="s">
        <v>22</v>
      </c>
      <c r="J5043" t="s">
        <v>131</v>
      </c>
      <c r="K5043" t="s">
        <v>19295</v>
      </c>
      <c r="L5043" t="s">
        <v>19296</v>
      </c>
      <c r="M5043">
        <v>0.19182222199999999</v>
      </c>
      <c r="N5043">
        <v>0</v>
      </c>
      <c r="O5043">
        <v>0</v>
      </c>
      <c r="P5043">
        <v>0</v>
      </c>
      <c r="Q5043">
        <v>36</v>
      </c>
      <c r="R5043">
        <v>0</v>
      </c>
      <c r="S5043">
        <v>0</v>
      </c>
      <c r="T5043">
        <v>0</v>
      </c>
      <c r="U5043">
        <v>6.9055999999999997</v>
      </c>
    </row>
    <row r="5044" spans="1:21" x14ac:dyDescent="0.25">
      <c r="A5044" t="s">
        <v>19297</v>
      </c>
      <c r="B5044">
        <v>1</v>
      </c>
      <c r="C5044" t="s">
        <v>79</v>
      </c>
      <c r="D5044" t="s">
        <v>114</v>
      </c>
      <c r="E5044" t="s">
        <v>19298</v>
      </c>
      <c r="F5044" t="s">
        <v>313</v>
      </c>
      <c r="G5044" t="s">
        <v>71</v>
      </c>
      <c r="H5044" t="s">
        <v>136</v>
      </c>
      <c r="I5044" t="s">
        <v>22</v>
      </c>
      <c r="J5044" t="s">
        <v>131</v>
      </c>
      <c r="K5044" t="s">
        <v>19299</v>
      </c>
      <c r="L5044" t="s">
        <v>19300</v>
      </c>
      <c r="M5044">
        <v>2.2858333329999998</v>
      </c>
      <c r="N5044">
        <v>0</v>
      </c>
      <c r="O5044">
        <v>0</v>
      </c>
      <c r="P5044">
        <v>0</v>
      </c>
      <c r="Q5044">
        <v>9</v>
      </c>
      <c r="R5044">
        <v>0</v>
      </c>
      <c r="S5044">
        <v>0</v>
      </c>
      <c r="T5044">
        <v>0</v>
      </c>
      <c r="U5044">
        <v>20.572500000000002</v>
      </c>
    </row>
    <row r="5045" spans="1:21" x14ac:dyDescent="0.25">
      <c r="A5045" t="s">
        <v>19301</v>
      </c>
      <c r="B5045">
        <v>1</v>
      </c>
      <c r="C5045" t="s">
        <v>79</v>
      </c>
      <c r="D5045" t="s">
        <v>114</v>
      </c>
      <c r="E5045" t="s">
        <v>19302</v>
      </c>
      <c r="F5045" t="s">
        <v>985</v>
      </c>
      <c r="G5045" t="s">
        <v>71</v>
      </c>
      <c r="H5045" t="s">
        <v>136</v>
      </c>
      <c r="I5045" t="s">
        <v>22</v>
      </c>
      <c r="J5045" t="s">
        <v>131</v>
      </c>
      <c r="K5045" t="s">
        <v>19303</v>
      </c>
      <c r="L5045" t="s">
        <v>19304</v>
      </c>
      <c r="M5045">
        <v>3.7577777769999998</v>
      </c>
      <c r="N5045">
        <v>0</v>
      </c>
      <c r="O5045">
        <v>0</v>
      </c>
      <c r="P5045">
        <v>0</v>
      </c>
      <c r="Q5045">
        <v>37</v>
      </c>
      <c r="R5045">
        <v>0</v>
      </c>
      <c r="S5045">
        <v>0</v>
      </c>
      <c r="T5045">
        <v>0</v>
      </c>
      <c r="U5045">
        <v>139.037778</v>
      </c>
    </row>
    <row r="5046" spans="1:21" x14ac:dyDescent="0.25">
      <c r="A5046" t="s">
        <v>19305</v>
      </c>
      <c r="B5046">
        <v>1</v>
      </c>
      <c r="C5046" t="s">
        <v>79</v>
      </c>
      <c r="D5046" t="s">
        <v>114</v>
      </c>
      <c r="E5046" t="s">
        <v>19306</v>
      </c>
      <c r="F5046" t="s">
        <v>247</v>
      </c>
      <c r="G5046" t="s">
        <v>71</v>
      </c>
      <c r="H5046" t="s">
        <v>136</v>
      </c>
      <c r="I5046" t="s">
        <v>22</v>
      </c>
      <c r="J5046" t="s">
        <v>131</v>
      </c>
      <c r="K5046" t="s">
        <v>19307</v>
      </c>
      <c r="L5046" t="s">
        <v>19308</v>
      </c>
      <c r="M5046">
        <v>0.74472222200000004</v>
      </c>
      <c r="N5046">
        <v>0</v>
      </c>
      <c r="O5046">
        <v>0</v>
      </c>
      <c r="P5046">
        <v>0</v>
      </c>
      <c r="Q5046">
        <v>21</v>
      </c>
      <c r="R5046">
        <v>0</v>
      </c>
      <c r="S5046">
        <v>0</v>
      </c>
      <c r="T5046">
        <v>0</v>
      </c>
      <c r="U5046">
        <v>15.639167</v>
      </c>
    </row>
    <row r="5047" spans="1:21" x14ac:dyDescent="0.25">
      <c r="A5047" t="s">
        <v>19309</v>
      </c>
      <c r="B5047">
        <v>1</v>
      </c>
      <c r="C5047" t="s">
        <v>79</v>
      </c>
      <c r="D5047" t="s">
        <v>114</v>
      </c>
      <c r="E5047" t="s">
        <v>19310</v>
      </c>
      <c r="F5047" t="s">
        <v>313</v>
      </c>
      <c r="G5047" t="s">
        <v>71</v>
      </c>
      <c r="H5047" t="s">
        <v>136</v>
      </c>
      <c r="I5047" t="s">
        <v>22</v>
      </c>
      <c r="J5047" t="s">
        <v>131</v>
      </c>
      <c r="K5047" t="s">
        <v>19311</v>
      </c>
      <c r="L5047" t="s">
        <v>19312</v>
      </c>
      <c r="M5047">
        <v>0.65611111099999997</v>
      </c>
      <c r="N5047">
        <v>0</v>
      </c>
      <c r="O5047">
        <v>0</v>
      </c>
      <c r="P5047">
        <v>0</v>
      </c>
      <c r="Q5047">
        <v>44</v>
      </c>
      <c r="R5047">
        <v>0</v>
      </c>
      <c r="S5047">
        <v>0</v>
      </c>
      <c r="T5047">
        <v>0</v>
      </c>
      <c r="U5047">
        <v>28.868888999999999</v>
      </c>
    </row>
    <row r="5048" spans="1:21" x14ac:dyDescent="0.25">
      <c r="A5048" t="s">
        <v>19313</v>
      </c>
      <c r="B5048">
        <v>1</v>
      </c>
      <c r="C5048" t="s">
        <v>79</v>
      </c>
      <c r="D5048" t="s">
        <v>114</v>
      </c>
      <c r="E5048" t="s">
        <v>19306</v>
      </c>
      <c r="F5048" t="s">
        <v>247</v>
      </c>
      <c r="G5048" t="s">
        <v>71</v>
      </c>
      <c r="H5048" t="s">
        <v>136</v>
      </c>
      <c r="I5048" t="s">
        <v>22</v>
      </c>
      <c r="J5048" t="s">
        <v>131</v>
      </c>
      <c r="K5048" t="s">
        <v>19314</v>
      </c>
      <c r="L5048" t="s">
        <v>19315</v>
      </c>
      <c r="M5048">
        <v>1.286944444</v>
      </c>
      <c r="N5048">
        <v>0</v>
      </c>
      <c r="O5048">
        <v>0</v>
      </c>
      <c r="P5048">
        <v>0</v>
      </c>
      <c r="Q5048">
        <v>21</v>
      </c>
      <c r="R5048">
        <v>0</v>
      </c>
      <c r="S5048">
        <v>0</v>
      </c>
      <c r="T5048">
        <v>0</v>
      </c>
      <c r="U5048">
        <v>27.025832999999999</v>
      </c>
    </row>
    <row r="5049" spans="1:21" x14ac:dyDescent="0.25">
      <c r="A5049" t="s">
        <v>19316</v>
      </c>
      <c r="B5049">
        <v>1</v>
      </c>
      <c r="C5049" t="s">
        <v>79</v>
      </c>
      <c r="D5049" t="s">
        <v>124</v>
      </c>
      <c r="E5049" t="s">
        <v>19317</v>
      </c>
      <c r="F5049" t="s">
        <v>166</v>
      </c>
      <c r="G5049" t="s">
        <v>72</v>
      </c>
      <c r="H5049" t="s">
        <v>136</v>
      </c>
      <c r="I5049" t="s">
        <v>22</v>
      </c>
      <c r="J5049" t="s">
        <v>131</v>
      </c>
      <c r="K5049" t="s">
        <v>19318</v>
      </c>
      <c r="L5049" t="s">
        <v>19319</v>
      </c>
      <c r="M5049">
        <v>0.53508611100000003</v>
      </c>
      <c r="N5049">
        <v>0</v>
      </c>
      <c r="O5049">
        <v>11</v>
      </c>
      <c r="P5049">
        <v>22</v>
      </c>
      <c r="Q5049">
        <v>558</v>
      </c>
      <c r="R5049">
        <v>0</v>
      </c>
      <c r="S5049">
        <v>5.8859469999999998</v>
      </c>
      <c r="T5049">
        <v>11.771894</v>
      </c>
      <c r="U5049">
        <v>298.57805000000002</v>
      </c>
    </row>
    <row r="5050" spans="1:21" x14ac:dyDescent="0.25">
      <c r="A5050" t="s">
        <v>19320</v>
      </c>
      <c r="B5050">
        <v>1</v>
      </c>
      <c r="C5050" t="s">
        <v>79</v>
      </c>
      <c r="D5050" t="s">
        <v>119</v>
      </c>
      <c r="E5050" t="s">
        <v>625</v>
      </c>
      <c r="F5050" t="s">
        <v>166</v>
      </c>
      <c r="G5050" t="s">
        <v>72</v>
      </c>
      <c r="H5050" t="s">
        <v>136</v>
      </c>
      <c r="I5050" t="s">
        <v>22</v>
      </c>
      <c r="J5050" t="s">
        <v>131</v>
      </c>
      <c r="K5050" t="s">
        <v>19321</v>
      </c>
      <c r="L5050" t="s">
        <v>19322</v>
      </c>
      <c r="M5050">
        <v>1.236388888</v>
      </c>
      <c r="N5050">
        <v>13</v>
      </c>
      <c r="O5050">
        <v>5417</v>
      </c>
      <c r="P5050">
        <v>218</v>
      </c>
      <c r="Q5050">
        <v>1196</v>
      </c>
      <c r="R5050">
        <v>16.073056000000001</v>
      </c>
      <c r="S5050">
        <v>6697.5186059999996</v>
      </c>
      <c r="T5050">
        <v>269.53277800000001</v>
      </c>
      <c r="U5050">
        <v>1478.72111</v>
      </c>
    </row>
    <row r="5051" spans="1:21" x14ac:dyDescent="0.25">
      <c r="A5051" t="s">
        <v>19323</v>
      </c>
      <c r="B5051">
        <v>1</v>
      </c>
      <c r="C5051" t="s">
        <v>79</v>
      </c>
      <c r="D5051" t="s">
        <v>113</v>
      </c>
      <c r="E5051" t="s">
        <v>19324</v>
      </c>
      <c r="F5051" t="s">
        <v>1084</v>
      </c>
      <c r="G5051" t="s">
        <v>72</v>
      </c>
      <c r="H5051" t="s">
        <v>136</v>
      </c>
      <c r="I5051" t="s">
        <v>22</v>
      </c>
      <c r="J5051" t="s">
        <v>131</v>
      </c>
      <c r="K5051" t="s">
        <v>19325</v>
      </c>
      <c r="L5051" t="s">
        <v>19326</v>
      </c>
      <c r="M5051">
        <v>1.084166666</v>
      </c>
      <c r="N5051">
        <v>0</v>
      </c>
      <c r="O5051">
        <v>0</v>
      </c>
      <c r="P5051">
        <v>0</v>
      </c>
      <c r="Q5051">
        <v>19</v>
      </c>
      <c r="R5051">
        <v>0</v>
      </c>
      <c r="S5051">
        <v>0</v>
      </c>
      <c r="T5051">
        <v>0</v>
      </c>
      <c r="U5051">
        <v>20.599167000000001</v>
      </c>
    </row>
    <row r="5052" spans="1:21" x14ac:dyDescent="0.25">
      <c r="A5052" t="s">
        <v>19327</v>
      </c>
      <c r="B5052">
        <v>1</v>
      </c>
      <c r="C5052" t="s">
        <v>79</v>
      </c>
      <c r="D5052" t="s">
        <v>118</v>
      </c>
      <c r="E5052" t="s">
        <v>19328</v>
      </c>
      <c r="F5052" t="s">
        <v>226</v>
      </c>
      <c r="G5052" t="s">
        <v>72</v>
      </c>
      <c r="H5052" t="s">
        <v>136</v>
      </c>
      <c r="I5052" t="s">
        <v>22</v>
      </c>
      <c r="J5052" t="s">
        <v>131</v>
      </c>
      <c r="K5052" t="s">
        <v>19329</v>
      </c>
      <c r="L5052" t="s">
        <v>19330</v>
      </c>
      <c r="M5052">
        <v>3.0519444440000001</v>
      </c>
      <c r="N5052">
        <v>0</v>
      </c>
      <c r="O5052">
        <v>0</v>
      </c>
      <c r="P5052">
        <v>0</v>
      </c>
      <c r="Q5052">
        <v>156</v>
      </c>
      <c r="R5052">
        <v>0</v>
      </c>
      <c r="S5052">
        <v>0</v>
      </c>
      <c r="T5052">
        <v>0</v>
      </c>
      <c r="U5052">
        <v>476.10333300000002</v>
      </c>
    </row>
    <row r="5053" spans="1:21" x14ac:dyDescent="0.25">
      <c r="A5053" t="s">
        <v>19331</v>
      </c>
      <c r="B5053">
        <v>1</v>
      </c>
      <c r="C5053" t="s">
        <v>79</v>
      </c>
      <c r="D5053" t="s">
        <v>118</v>
      </c>
      <c r="E5053" t="s">
        <v>19328</v>
      </c>
      <c r="F5053" t="s">
        <v>226</v>
      </c>
      <c r="G5053" t="s">
        <v>72</v>
      </c>
      <c r="H5053" t="s">
        <v>136</v>
      </c>
      <c r="I5053" t="s">
        <v>22</v>
      </c>
      <c r="J5053" t="s">
        <v>131</v>
      </c>
      <c r="K5053" t="s">
        <v>19332</v>
      </c>
      <c r="L5053" t="s">
        <v>19333</v>
      </c>
      <c r="M5053">
        <v>1.4172222219999999</v>
      </c>
      <c r="N5053">
        <v>0</v>
      </c>
      <c r="O5053">
        <v>0</v>
      </c>
      <c r="P5053">
        <v>0</v>
      </c>
      <c r="Q5053">
        <v>156</v>
      </c>
      <c r="R5053">
        <v>0</v>
      </c>
      <c r="S5053">
        <v>0</v>
      </c>
      <c r="T5053">
        <v>0</v>
      </c>
      <c r="U5053">
        <v>221.08666700000001</v>
      </c>
    </row>
    <row r="5054" spans="1:21" x14ac:dyDescent="0.25">
      <c r="A5054" t="s">
        <v>19334</v>
      </c>
      <c r="B5054">
        <v>1</v>
      </c>
      <c r="C5054" t="s">
        <v>79</v>
      </c>
      <c r="D5054" t="s">
        <v>116</v>
      </c>
      <c r="E5054" t="s">
        <v>19335</v>
      </c>
      <c r="F5054" t="s">
        <v>296</v>
      </c>
      <c r="G5054" t="s">
        <v>71</v>
      </c>
      <c r="H5054" t="s">
        <v>136</v>
      </c>
      <c r="I5054" t="s">
        <v>22</v>
      </c>
      <c r="J5054" t="s">
        <v>221</v>
      </c>
      <c r="K5054" t="s">
        <v>19336</v>
      </c>
      <c r="L5054" t="s">
        <v>19337</v>
      </c>
      <c r="M5054">
        <v>3.4608333330000001</v>
      </c>
      <c r="N5054">
        <v>0</v>
      </c>
      <c r="O5054">
        <v>0</v>
      </c>
      <c r="P5054">
        <v>0</v>
      </c>
      <c r="Q5054">
        <v>154</v>
      </c>
      <c r="R5054">
        <v>0</v>
      </c>
      <c r="S5054">
        <v>0</v>
      </c>
      <c r="T5054">
        <v>0</v>
      </c>
      <c r="U5054">
        <v>532.96833300000003</v>
      </c>
    </row>
    <row r="5055" spans="1:21" x14ac:dyDescent="0.25">
      <c r="A5055" t="s">
        <v>19338</v>
      </c>
      <c r="B5055">
        <v>1</v>
      </c>
      <c r="C5055" t="s">
        <v>78</v>
      </c>
      <c r="D5055" t="s">
        <v>93</v>
      </c>
      <c r="E5055" t="s">
        <v>19339</v>
      </c>
      <c r="F5055" t="s">
        <v>231</v>
      </c>
      <c r="G5055" t="s">
        <v>71</v>
      </c>
      <c r="H5055" t="s">
        <v>136</v>
      </c>
      <c r="I5055" t="s">
        <v>22</v>
      </c>
      <c r="J5055" t="s">
        <v>131</v>
      </c>
      <c r="K5055" t="s">
        <v>19340</v>
      </c>
      <c r="L5055" t="s">
        <v>19341</v>
      </c>
      <c r="M5055">
        <v>0.88861111100000001</v>
      </c>
      <c r="N5055">
        <v>0</v>
      </c>
      <c r="O5055">
        <v>0</v>
      </c>
      <c r="P5055">
        <v>0</v>
      </c>
      <c r="Q5055">
        <v>1</v>
      </c>
      <c r="R5055">
        <v>0</v>
      </c>
      <c r="S5055">
        <v>0</v>
      </c>
      <c r="T5055">
        <v>0</v>
      </c>
      <c r="U5055">
        <v>0.88861100000000004</v>
      </c>
    </row>
    <row r="5056" spans="1:21" x14ac:dyDescent="0.25">
      <c r="A5056" t="s">
        <v>19342</v>
      </c>
      <c r="B5056">
        <v>1</v>
      </c>
      <c r="C5056" t="s">
        <v>78</v>
      </c>
      <c r="D5056" t="s">
        <v>96</v>
      </c>
      <c r="E5056" t="s">
        <v>19343</v>
      </c>
      <c r="F5056" t="s">
        <v>166</v>
      </c>
      <c r="G5056" t="s">
        <v>72</v>
      </c>
      <c r="H5056" t="s">
        <v>136</v>
      </c>
      <c r="I5056" t="s">
        <v>22</v>
      </c>
      <c r="J5056" t="s">
        <v>131</v>
      </c>
      <c r="K5056" t="s">
        <v>19344</v>
      </c>
      <c r="L5056" t="s">
        <v>19345</v>
      </c>
      <c r="M5056">
        <v>1.769830555</v>
      </c>
      <c r="N5056">
        <v>0</v>
      </c>
      <c r="O5056">
        <v>468</v>
      </c>
      <c r="P5056">
        <v>11</v>
      </c>
      <c r="Q5056">
        <v>13</v>
      </c>
      <c r="R5056">
        <v>0</v>
      </c>
      <c r="S5056">
        <v>828.28070000000002</v>
      </c>
      <c r="T5056">
        <v>19.468136000000001</v>
      </c>
      <c r="U5056">
        <v>23.007797</v>
      </c>
    </row>
    <row r="5057" spans="1:21" x14ac:dyDescent="0.25">
      <c r="A5057" t="s">
        <v>19346</v>
      </c>
      <c r="B5057">
        <v>1</v>
      </c>
      <c r="C5057" t="s">
        <v>78</v>
      </c>
      <c r="D5057" t="s">
        <v>96</v>
      </c>
      <c r="E5057" t="s">
        <v>19347</v>
      </c>
      <c r="F5057" t="s">
        <v>296</v>
      </c>
      <c r="G5057" t="s">
        <v>72</v>
      </c>
      <c r="H5057" t="s">
        <v>136</v>
      </c>
      <c r="I5057" t="s">
        <v>22</v>
      </c>
      <c r="J5057" t="s">
        <v>221</v>
      </c>
      <c r="K5057" t="s">
        <v>19348</v>
      </c>
      <c r="L5057" t="s">
        <v>19349</v>
      </c>
      <c r="M5057">
        <v>2.7024555549999998</v>
      </c>
      <c r="N5057">
        <v>0</v>
      </c>
      <c r="O5057">
        <v>33</v>
      </c>
      <c r="P5057">
        <v>0</v>
      </c>
      <c r="Q5057">
        <v>6</v>
      </c>
      <c r="R5057">
        <v>0</v>
      </c>
      <c r="S5057">
        <v>89.181032999999999</v>
      </c>
      <c r="T5057">
        <v>0</v>
      </c>
      <c r="U5057">
        <v>16.214732999999999</v>
      </c>
    </row>
    <row r="5058" spans="1:21" x14ac:dyDescent="0.25">
      <c r="A5058" t="s">
        <v>19350</v>
      </c>
      <c r="B5058">
        <v>1</v>
      </c>
      <c r="C5058" t="s">
        <v>78</v>
      </c>
      <c r="D5058" t="s">
        <v>96</v>
      </c>
      <c r="E5058" t="s">
        <v>19347</v>
      </c>
      <c r="F5058" t="s">
        <v>2201</v>
      </c>
      <c r="G5058" t="s">
        <v>72</v>
      </c>
      <c r="H5058" t="s">
        <v>136</v>
      </c>
      <c r="I5058" t="s">
        <v>22</v>
      </c>
      <c r="J5058" t="s">
        <v>221</v>
      </c>
      <c r="K5058" t="s">
        <v>19351</v>
      </c>
      <c r="L5058" t="s">
        <v>19352</v>
      </c>
      <c r="M5058">
        <v>3.6175000000000002</v>
      </c>
      <c r="N5058">
        <v>0</v>
      </c>
      <c r="O5058">
        <v>33</v>
      </c>
      <c r="P5058">
        <v>0</v>
      </c>
      <c r="Q5058">
        <v>6</v>
      </c>
      <c r="R5058">
        <v>0</v>
      </c>
      <c r="S5058">
        <v>119.3775</v>
      </c>
      <c r="T5058">
        <v>0</v>
      </c>
      <c r="U5058">
        <v>21.704999999999998</v>
      </c>
    </row>
    <row r="5059" spans="1:21" x14ac:dyDescent="0.25">
      <c r="A5059" t="s">
        <v>19353</v>
      </c>
      <c r="B5059">
        <v>1</v>
      </c>
      <c r="C5059" t="s">
        <v>78</v>
      </c>
      <c r="D5059" t="s">
        <v>96</v>
      </c>
      <c r="E5059" t="s">
        <v>19354</v>
      </c>
      <c r="F5059" t="s">
        <v>296</v>
      </c>
      <c r="G5059" t="s">
        <v>72</v>
      </c>
      <c r="H5059" t="s">
        <v>136</v>
      </c>
      <c r="I5059" t="s">
        <v>22</v>
      </c>
      <c r="J5059" t="s">
        <v>221</v>
      </c>
      <c r="K5059" t="s">
        <v>19355</v>
      </c>
      <c r="L5059" t="s">
        <v>19356</v>
      </c>
      <c r="M5059">
        <v>5.1638888879999998</v>
      </c>
      <c r="N5059">
        <v>0</v>
      </c>
      <c r="O5059">
        <v>85</v>
      </c>
      <c r="P5059">
        <v>0</v>
      </c>
      <c r="Q5059">
        <v>3</v>
      </c>
      <c r="R5059">
        <v>0</v>
      </c>
      <c r="S5059">
        <v>438.93055500000003</v>
      </c>
      <c r="T5059">
        <v>0</v>
      </c>
      <c r="U5059">
        <v>15.491667</v>
      </c>
    </row>
    <row r="5060" spans="1:21" x14ac:dyDescent="0.25">
      <c r="A5060" t="s">
        <v>19357</v>
      </c>
      <c r="B5060">
        <v>1</v>
      </c>
      <c r="C5060" t="s">
        <v>78</v>
      </c>
      <c r="D5060" t="s">
        <v>96</v>
      </c>
      <c r="E5060" t="s">
        <v>19358</v>
      </c>
      <c r="F5060" t="s">
        <v>296</v>
      </c>
      <c r="G5060" t="s">
        <v>71</v>
      </c>
      <c r="H5060" t="s">
        <v>136</v>
      </c>
      <c r="I5060" t="s">
        <v>22</v>
      </c>
      <c r="J5060" t="s">
        <v>221</v>
      </c>
      <c r="K5060" t="s">
        <v>19359</v>
      </c>
      <c r="L5060" t="s">
        <v>19360</v>
      </c>
      <c r="M5060">
        <v>1.5754127769999999</v>
      </c>
      <c r="N5060">
        <v>0</v>
      </c>
      <c r="O5060">
        <v>43</v>
      </c>
      <c r="P5060">
        <v>0</v>
      </c>
      <c r="Q5060">
        <v>5</v>
      </c>
      <c r="R5060">
        <v>0</v>
      </c>
      <c r="S5060">
        <v>67.742749000000003</v>
      </c>
      <c r="T5060">
        <v>0</v>
      </c>
      <c r="U5060">
        <v>7.8770639999999998</v>
      </c>
    </row>
    <row r="5061" spans="1:21" x14ac:dyDescent="0.25">
      <c r="A5061" t="s">
        <v>19361</v>
      </c>
      <c r="B5061">
        <v>1</v>
      </c>
      <c r="C5061" t="s">
        <v>78</v>
      </c>
      <c r="D5061" t="s">
        <v>91</v>
      </c>
      <c r="E5061" t="s">
        <v>19362</v>
      </c>
      <c r="F5061" t="s">
        <v>166</v>
      </c>
      <c r="G5061" t="s">
        <v>72</v>
      </c>
      <c r="H5061" t="s">
        <v>136</v>
      </c>
      <c r="I5061" t="s">
        <v>22</v>
      </c>
      <c r="J5061" t="s">
        <v>131</v>
      </c>
      <c r="K5061" t="s">
        <v>19363</v>
      </c>
      <c r="L5061" t="s">
        <v>19364</v>
      </c>
      <c r="M5061">
        <v>0.70388888800000005</v>
      </c>
      <c r="N5061">
        <v>0</v>
      </c>
      <c r="O5061">
        <v>0</v>
      </c>
      <c r="P5061">
        <v>66</v>
      </c>
      <c r="Q5061">
        <v>270</v>
      </c>
      <c r="R5061">
        <v>0</v>
      </c>
      <c r="S5061">
        <v>0</v>
      </c>
      <c r="T5061">
        <v>46.456667000000003</v>
      </c>
      <c r="U5061">
        <v>190.05</v>
      </c>
    </row>
    <row r="5062" spans="1:21" x14ac:dyDescent="0.25">
      <c r="A5062" t="s">
        <v>19365</v>
      </c>
      <c r="B5062">
        <v>1</v>
      </c>
      <c r="C5062" t="s">
        <v>78</v>
      </c>
      <c r="D5062" t="s">
        <v>102</v>
      </c>
      <c r="E5062" t="s">
        <v>19366</v>
      </c>
      <c r="F5062" t="s">
        <v>231</v>
      </c>
      <c r="G5062" t="s">
        <v>71</v>
      </c>
      <c r="H5062" t="s">
        <v>136</v>
      </c>
      <c r="I5062" t="s">
        <v>22</v>
      </c>
      <c r="J5062" t="s">
        <v>131</v>
      </c>
      <c r="K5062" t="s">
        <v>19367</v>
      </c>
      <c r="L5062" t="s">
        <v>19368</v>
      </c>
      <c r="M5062">
        <v>3.1936111110000001</v>
      </c>
      <c r="N5062">
        <v>0</v>
      </c>
      <c r="O5062">
        <v>0</v>
      </c>
      <c r="P5062">
        <v>0</v>
      </c>
      <c r="Q5062">
        <v>3</v>
      </c>
      <c r="R5062">
        <v>0</v>
      </c>
      <c r="S5062">
        <v>0</v>
      </c>
      <c r="T5062">
        <v>0</v>
      </c>
      <c r="U5062">
        <v>9.5808330000000002</v>
      </c>
    </row>
    <row r="5063" spans="1:21" x14ac:dyDescent="0.25">
      <c r="A5063" t="s">
        <v>19369</v>
      </c>
      <c r="B5063">
        <v>1</v>
      </c>
      <c r="C5063" t="s">
        <v>78</v>
      </c>
      <c r="D5063" t="s">
        <v>102</v>
      </c>
      <c r="E5063" t="s">
        <v>2761</v>
      </c>
      <c r="F5063" t="s">
        <v>1685</v>
      </c>
      <c r="G5063" t="s">
        <v>71</v>
      </c>
      <c r="H5063" t="s">
        <v>136</v>
      </c>
      <c r="I5063" t="s">
        <v>22</v>
      </c>
      <c r="J5063" t="s">
        <v>131</v>
      </c>
      <c r="K5063" t="s">
        <v>19370</v>
      </c>
      <c r="L5063" t="s">
        <v>19371</v>
      </c>
      <c r="M5063">
        <v>2.3688888879999999</v>
      </c>
      <c r="N5063">
        <v>0</v>
      </c>
      <c r="O5063">
        <v>0</v>
      </c>
      <c r="P5063">
        <v>0</v>
      </c>
      <c r="Q5063">
        <v>184</v>
      </c>
      <c r="R5063">
        <v>0</v>
      </c>
      <c r="S5063">
        <v>0</v>
      </c>
      <c r="T5063">
        <v>0</v>
      </c>
      <c r="U5063">
        <v>435.87555500000002</v>
      </c>
    </row>
    <row r="5064" spans="1:21" x14ac:dyDescent="0.25">
      <c r="A5064" t="s">
        <v>19372</v>
      </c>
      <c r="B5064">
        <v>1</v>
      </c>
      <c r="C5064" t="s">
        <v>79</v>
      </c>
      <c r="D5064" t="s">
        <v>119</v>
      </c>
      <c r="E5064" t="s">
        <v>18543</v>
      </c>
      <c r="F5064" t="s">
        <v>166</v>
      </c>
      <c r="G5064" t="s">
        <v>72</v>
      </c>
      <c r="H5064" t="s">
        <v>136</v>
      </c>
      <c r="I5064" t="s">
        <v>22</v>
      </c>
      <c r="J5064" t="s">
        <v>131</v>
      </c>
      <c r="K5064" t="s">
        <v>19373</v>
      </c>
      <c r="L5064" t="s">
        <v>19374</v>
      </c>
      <c r="M5064">
        <v>0.79222222200000003</v>
      </c>
      <c r="N5064">
        <v>0</v>
      </c>
      <c r="O5064">
        <v>12</v>
      </c>
      <c r="P5064">
        <v>2</v>
      </c>
      <c r="Q5064">
        <v>103</v>
      </c>
      <c r="R5064">
        <v>0</v>
      </c>
      <c r="S5064">
        <v>9.5066670000000002</v>
      </c>
      <c r="T5064">
        <v>1.584444</v>
      </c>
      <c r="U5064">
        <v>81.598889</v>
      </c>
    </row>
    <row r="5065" spans="1:21" x14ac:dyDescent="0.25">
      <c r="A5065" t="s">
        <v>19375</v>
      </c>
      <c r="B5065">
        <v>1</v>
      </c>
      <c r="C5065" t="s">
        <v>78</v>
      </c>
      <c r="D5065" t="s">
        <v>91</v>
      </c>
      <c r="E5065" t="s">
        <v>18654</v>
      </c>
      <c r="F5065" t="s">
        <v>166</v>
      </c>
      <c r="G5065" t="s">
        <v>72</v>
      </c>
      <c r="H5065" t="s">
        <v>136</v>
      </c>
      <c r="I5065" t="s">
        <v>22</v>
      </c>
      <c r="J5065" t="s">
        <v>131</v>
      </c>
      <c r="K5065" t="s">
        <v>19376</v>
      </c>
      <c r="L5065" t="s">
        <v>19377</v>
      </c>
      <c r="M5065">
        <v>0.81978222199999995</v>
      </c>
      <c r="N5065">
        <v>0</v>
      </c>
      <c r="O5065">
        <v>0</v>
      </c>
      <c r="P5065">
        <v>15</v>
      </c>
      <c r="Q5065">
        <v>277</v>
      </c>
      <c r="R5065">
        <v>0</v>
      </c>
      <c r="S5065">
        <v>0</v>
      </c>
      <c r="T5065">
        <v>12.296733</v>
      </c>
      <c r="U5065">
        <v>227.07967500000001</v>
      </c>
    </row>
    <row r="5066" spans="1:21" x14ac:dyDescent="0.25">
      <c r="A5066" t="s">
        <v>19378</v>
      </c>
      <c r="B5066">
        <v>1</v>
      </c>
      <c r="C5066" t="s">
        <v>78</v>
      </c>
      <c r="D5066" t="s">
        <v>101</v>
      </c>
      <c r="E5066" t="s">
        <v>19379</v>
      </c>
      <c r="F5066" t="s">
        <v>231</v>
      </c>
      <c r="G5066" t="s">
        <v>71</v>
      </c>
      <c r="H5066" t="s">
        <v>136</v>
      </c>
      <c r="I5066" t="s">
        <v>22</v>
      </c>
      <c r="J5066" t="s">
        <v>131</v>
      </c>
      <c r="K5066" t="s">
        <v>19380</v>
      </c>
      <c r="L5066" t="s">
        <v>19381</v>
      </c>
      <c r="M5066">
        <v>3.0755555550000002</v>
      </c>
      <c r="N5066">
        <v>0</v>
      </c>
      <c r="O5066">
        <v>0</v>
      </c>
      <c r="P5066">
        <v>0</v>
      </c>
      <c r="Q5066">
        <v>1</v>
      </c>
      <c r="R5066">
        <v>0</v>
      </c>
      <c r="S5066">
        <v>0</v>
      </c>
      <c r="T5066">
        <v>0</v>
      </c>
      <c r="U5066">
        <v>3.0755560000000002</v>
      </c>
    </row>
    <row r="5067" spans="1:21" x14ac:dyDescent="0.25">
      <c r="A5067" t="s">
        <v>19382</v>
      </c>
      <c r="B5067">
        <v>1</v>
      </c>
      <c r="C5067" t="s">
        <v>78</v>
      </c>
      <c r="D5067" t="s">
        <v>126</v>
      </c>
      <c r="E5067" t="s">
        <v>19383</v>
      </c>
      <c r="F5067" t="s">
        <v>2590</v>
      </c>
      <c r="G5067" t="s">
        <v>71</v>
      </c>
      <c r="H5067" t="s">
        <v>136</v>
      </c>
      <c r="I5067" t="s">
        <v>22</v>
      </c>
      <c r="J5067" t="s">
        <v>131</v>
      </c>
      <c r="K5067" t="s">
        <v>19384</v>
      </c>
      <c r="L5067" t="s">
        <v>19385</v>
      </c>
      <c r="M5067">
        <v>0.770277777</v>
      </c>
      <c r="N5067">
        <v>0</v>
      </c>
      <c r="O5067">
        <v>312</v>
      </c>
      <c r="P5067">
        <v>0</v>
      </c>
      <c r="Q5067">
        <v>0</v>
      </c>
      <c r="R5067">
        <v>0</v>
      </c>
      <c r="S5067">
        <v>240.32666599999999</v>
      </c>
      <c r="T5067">
        <v>0</v>
      </c>
      <c r="U5067">
        <v>0</v>
      </c>
    </row>
    <row r="5068" spans="1:21" x14ac:dyDescent="0.25">
      <c r="A5068" t="s">
        <v>19386</v>
      </c>
      <c r="B5068">
        <v>1</v>
      </c>
      <c r="C5068" t="s">
        <v>78</v>
      </c>
      <c r="D5068" t="s">
        <v>102</v>
      </c>
      <c r="E5068" t="s">
        <v>19387</v>
      </c>
      <c r="F5068" t="s">
        <v>2102</v>
      </c>
      <c r="G5068" t="s">
        <v>71</v>
      </c>
      <c r="H5068" t="s">
        <v>136</v>
      </c>
      <c r="I5068" t="s">
        <v>22</v>
      </c>
      <c r="J5068" t="s">
        <v>131</v>
      </c>
      <c r="K5068" t="s">
        <v>19388</v>
      </c>
      <c r="L5068" t="s">
        <v>19389</v>
      </c>
      <c r="M5068">
        <v>1.341388888</v>
      </c>
      <c r="N5068">
        <v>0</v>
      </c>
      <c r="O5068">
        <v>153</v>
      </c>
      <c r="P5068">
        <v>0</v>
      </c>
      <c r="Q5068">
        <v>0</v>
      </c>
      <c r="R5068">
        <v>0</v>
      </c>
      <c r="S5068">
        <v>205.23249999999999</v>
      </c>
      <c r="T5068">
        <v>0</v>
      </c>
      <c r="U5068">
        <v>0</v>
      </c>
    </row>
    <row r="5069" spans="1:21" x14ac:dyDescent="0.25">
      <c r="A5069" t="s">
        <v>19390</v>
      </c>
      <c r="B5069">
        <v>1</v>
      </c>
      <c r="C5069" t="s">
        <v>78</v>
      </c>
      <c r="D5069" t="s">
        <v>91</v>
      </c>
      <c r="E5069" t="s">
        <v>19391</v>
      </c>
      <c r="F5069" t="s">
        <v>231</v>
      </c>
      <c r="G5069" t="s">
        <v>71</v>
      </c>
      <c r="H5069" t="s">
        <v>136</v>
      </c>
      <c r="I5069" t="s">
        <v>22</v>
      </c>
      <c r="J5069" t="s">
        <v>131</v>
      </c>
      <c r="K5069" t="s">
        <v>19392</v>
      </c>
      <c r="L5069" t="s">
        <v>19393</v>
      </c>
      <c r="M5069">
        <v>1.3877777769999999</v>
      </c>
      <c r="N5069">
        <v>0</v>
      </c>
      <c r="O5069">
        <v>1</v>
      </c>
      <c r="P5069">
        <v>0</v>
      </c>
      <c r="Q5069">
        <v>0</v>
      </c>
      <c r="R5069">
        <v>0</v>
      </c>
      <c r="S5069">
        <v>1.387778</v>
      </c>
      <c r="T5069">
        <v>0</v>
      </c>
      <c r="U5069">
        <v>0</v>
      </c>
    </row>
    <row r="5070" spans="1:21" x14ac:dyDescent="0.25">
      <c r="A5070" t="s">
        <v>19394</v>
      </c>
      <c r="B5070">
        <v>1</v>
      </c>
      <c r="C5070" t="s">
        <v>78</v>
      </c>
      <c r="D5070" t="s">
        <v>87</v>
      </c>
      <c r="E5070" t="s">
        <v>19395</v>
      </c>
      <c r="F5070" t="s">
        <v>934</v>
      </c>
      <c r="G5070" t="s">
        <v>71</v>
      </c>
      <c r="H5070" t="s">
        <v>136</v>
      </c>
      <c r="I5070" t="s">
        <v>22</v>
      </c>
      <c r="J5070" t="s">
        <v>131</v>
      </c>
      <c r="K5070" t="s">
        <v>19396</v>
      </c>
      <c r="L5070" t="s">
        <v>19397</v>
      </c>
      <c r="M5070">
        <v>1.3816666660000001</v>
      </c>
      <c r="N5070">
        <v>0</v>
      </c>
      <c r="O5070">
        <v>0</v>
      </c>
      <c r="P5070">
        <v>0</v>
      </c>
      <c r="Q5070">
        <v>2</v>
      </c>
      <c r="R5070">
        <v>0</v>
      </c>
      <c r="S5070">
        <v>0</v>
      </c>
      <c r="T5070">
        <v>0</v>
      </c>
      <c r="U5070">
        <v>2.7633329999999998</v>
      </c>
    </row>
    <row r="5071" spans="1:21" x14ac:dyDescent="0.25">
      <c r="A5071" t="s">
        <v>19398</v>
      </c>
      <c r="B5071">
        <v>1</v>
      </c>
      <c r="C5071" t="s">
        <v>79</v>
      </c>
      <c r="D5071" t="s">
        <v>113</v>
      </c>
      <c r="E5071" t="s">
        <v>19399</v>
      </c>
      <c r="F5071" t="s">
        <v>892</v>
      </c>
      <c r="G5071" t="s">
        <v>71</v>
      </c>
      <c r="H5071" t="s">
        <v>136</v>
      </c>
      <c r="I5071" t="s">
        <v>22</v>
      </c>
      <c r="J5071" t="s">
        <v>131</v>
      </c>
      <c r="K5071" t="s">
        <v>19400</v>
      </c>
      <c r="L5071" t="s">
        <v>19401</v>
      </c>
      <c r="M5071">
        <v>2.7963888880000001</v>
      </c>
      <c r="N5071">
        <v>0</v>
      </c>
      <c r="O5071">
        <v>0</v>
      </c>
      <c r="P5071">
        <v>0</v>
      </c>
      <c r="Q5071">
        <v>121</v>
      </c>
      <c r="R5071">
        <v>0</v>
      </c>
      <c r="S5071">
        <v>0</v>
      </c>
      <c r="T5071">
        <v>0</v>
      </c>
      <c r="U5071">
        <v>338.36305499999997</v>
      </c>
    </row>
    <row r="5072" spans="1:21" x14ac:dyDescent="0.25">
      <c r="A5072" t="s">
        <v>19402</v>
      </c>
      <c r="B5072">
        <v>1</v>
      </c>
      <c r="C5072" t="s">
        <v>79</v>
      </c>
      <c r="D5072" t="s">
        <v>113</v>
      </c>
      <c r="E5072" t="s">
        <v>19403</v>
      </c>
      <c r="F5072" t="s">
        <v>226</v>
      </c>
      <c r="G5072" t="s">
        <v>72</v>
      </c>
      <c r="H5072" t="s">
        <v>136</v>
      </c>
      <c r="I5072" t="s">
        <v>22</v>
      </c>
      <c r="J5072" t="s">
        <v>131</v>
      </c>
      <c r="K5072" t="s">
        <v>19404</v>
      </c>
      <c r="L5072" t="s">
        <v>19405</v>
      </c>
      <c r="M5072">
        <v>2.0674016659999999</v>
      </c>
      <c r="N5072">
        <v>0</v>
      </c>
      <c r="O5072">
        <v>0</v>
      </c>
      <c r="P5072">
        <v>0</v>
      </c>
      <c r="Q5072">
        <v>122</v>
      </c>
      <c r="R5072">
        <v>0</v>
      </c>
      <c r="S5072">
        <v>0</v>
      </c>
      <c r="T5072">
        <v>0</v>
      </c>
      <c r="U5072">
        <v>252.22300300000001</v>
      </c>
    </row>
    <row r="5073" spans="1:21" x14ac:dyDescent="0.25">
      <c r="A5073" t="s">
        <v>19406</v>
      </c>
      <c r="B5073">
        <v>1</v>
      </c>
      <c r="C5073" t="s">
        <v>79</v>
      </c>
      <c r="D5073" t="s">
        <v>113</v>
      </c>
      <c r="E5073" t="s">
        <v>19403</v>
      </c>
      <c r="F5073" t="s">
        <v>226</v>
      </c>
      <c r="G5073" t="s">
        <v>72</v>
      </c>
      <c r="H5073" t="s">
        <v>136</v>
      </c>
      <c r="I5073" t="s">
        <v>22</v>
      </c>
      <c r="J5073" t="s">
        <v>131</v>
      </c>
      <c r="K5073" t="s">
        <v>19407</v>
      </c>
      <c r="L5073" t="s">
        <v>19408</v>
      </c>
      <c r="M5073">
        <v>0.44138888799999998</v>
      </c>
      <c r="N5073">
        <v>0</v>
      </c>
      <c r="O5073">
        <v>0</v>
      </c>
      <c r="P5073">
        <v>0</v>
      </c>
      <c r="Q5073">
        <v>122</v>
      </c>
      <c r="R5073">
        <v>0</v>
      </c>
      <c r="S5073">
        <v>0</v>
      </c>
      <c r="T5073">
        <v>0</v>
      </c>
      <c r="U5073">
        <v>53.849443999999998</v>
      </c>
    </row>
    <row r="5074" spans="1:21" x14ac:dyDescent="0.25">
      <c r="A5074" t="s">
        <v>19409</v>
      </c>
      <c r="B5074">
        <v>1</v>
      </c>
      <c r="C5074" t="s">
        <v>79</v>
      </c>
      <c r="D5074" t="s">
        <v>113</v>
      </c>
      <c r="E5074" t="s">
        <v>19410</v>
      </c>
      <c r="F5074" t="s">
        <v>313</v>
      </c>
      <c r="G5074" t="s">
        <v>71</v>
      </c>
      <c r="H5074" t="s">
        <v>136</v>
      </c>
      <c r="I5074" t="s">
        <v>22</v>
      </c>
      <c r="J5074" t="s">
        <v>131</v>
      </c>
      <c r="K5074" t="s">
        <v>19411</v>
      </c>
      <c r="L5074" t="s">
        <v>19412</v>
      </c>
      <c r="M5074">
        <v>0.95499999999999996</v>
      </c>
      <c r="N5074">
        <v>0</v>
      </c>
      <c r="O5074">
        <v>0</v>
      </c>
      <c r="P5074">
        <v>0</v>
      </c>
      <c r="Q5074">
        <v>18</v>
      </c>
      <c r="R5074">
        <v>0</v>
      </c>
      <c r="S5074">
        <v>0</v>
      </c>
      <c r="T5074">
        <v>0</v>
      </c>
      <c r="U5074">
        <v>17.190000000000001</v>
      </c>
    </row>
    <row r="5075" spans="1:21" x14ac:dyDescent="0.25">
      <c r="A5075" t="s">
        <v>19413</v>
      </c>
      <c r="B5075">
        <v>1</v>
      </c>
      <c r="C5075" t="s">
        <v>78</v>
      </c>
      <c r="D5075" t="s">
        <v>84</v>
      </c>
      <c r="E5075" t="s">
        <v>19414</v>
      </c>
      <c r="F5075" t="s">
        <v>231</v>
      </c>
      <c r="G5075" t="s">
        <v>71</v>
      </c>
      <c r="H5075" t="s">
        <v>136</v>
      </c>
      <c r="I5075" t="s">
        <v>22</v>
      </c>
      <c r="J5075" t="s">
        <v>131</v>
      </c>
      <c r="K5075" t="s">
        <v>19415</v>
      </c>
      <c r="L5075" t="s">
        <v>19416</v>
      </c>
      <c r="M5075">
        <v>0.89833333299999996</v>
      </c>
      <c r="N5075">
        <v>0</v>
      </c>
      <c r="O5075">
        <v>1</v>
      </c>
      <c r="P5075">
        <v>0</v>
      </c>
      <c r="Q5075">
        <v>0</v>
      </c>
      <c r="R5075">
        <v>0</v>
      </c>
      <c r="S5075">
        <v>0.89833300000000005</v>
      </c>
      <c r="T5075">
        <v>0</v>
      </c>
      <c r="U5075">
        <v>0</v>
      </c>
    </row>
    <row r="5076" spans="1:21" x14ac:dyDescent="0.25">
      <c r="A5076" t="s">
        <v>19417</v>
      </c>
      <c r="B5076">
        <v>1</v>
      </c>
      <c r="C5076" t="s">
        <v>79</v>
      </c>
      <c r="D5076" t="s">
        <v>113</v>
      </c>
      <c r="E5076" t="s">
        <v>19418</v>
      </c>
      <c r="F5076" t="s">
        <v>313</v>
      </c>
      <c r="G5076" t="s">
        <v>71</v>
      </c>
      <c r="H5076" t="s">
        <v>136</v>
      </c>
      <c r="I5076" t="s">
        <v>22</v>
      </c>
      <c r="J5076" t="s">
        <v>131</v>
      </c>
      <c r="K5076" t="s">
        <v>19419</v>
      </c>
      <c r="L5076" t="s">
        <v>19420</v>
      </c>
      <c r="M5076">
        <v>0.74944444399999999</v>
      </c>
      <c r="N5076">
        <v>0</v>
      </c>
      <c r="O5076">
        <v>0</v>
      </c>
      <c r="P5076">
        <v>0</v>
      </c>
      <c r="Q5076">
        <v>15</v>
      </c>
      <c r="R5076">
        <v>0</v>
      </c>
      <c r="S5076">
        <v>0</v>
      </c>
      <c r="T5076">
        <v>0</v>
      </c>
      <c r="U5076">
        <v>11.241667</v>
      </c>
    </row>
    <row r="5077" spans="1:21" x14ac:dyDescent="0.25">
      <c r="A5077" t="s">
        <v>19421</v>
      </c>
      <c r="B5077">
        <v>1</v>
      </c>
      <c r="C5077" t="s">
        <v>78</v>
      </c>
      <c r="D5077" t="s">
        <v>102</v>
      </c>
      <c r="E5077" t="s">
        <v>19422</v>
      </c>
      <c r="F5077" t="s">
        <v>231</v>
      </c>
      <c r="G5077" t="s">
        <v>71</v>
      </c>
      <c r="H5077" t="s">
        <v>136</v>
      </c>
      <c r="I5077" t="s">
        <v>22</v>
      </c>
      <c r="J5077" t="s">
        <v>131</v>
      </c>
      <c r="K5077" t="s">
        <v>19423</v>
      </c>
      <c r="L5077" t="s">
        <v>19424</v>
      </c>
      <c r="M5077">
        <v>28.553611110999999</v>
      </c>
      <c r="N5077">
        <v>0</v>
      </c>
      <c r="O5077">
        <v>0</v>
      </c>
      <c r="P5077">
        <v>0</v>
      </c>
      <c r="Q5077">
        <v>3</v>
      </c>
      <c r="R5077">
        <v>0</v>
      </c>
      <c r="S5077">
        <v>0</v>
      </c>
      <c r="T5077">
        <v>0</v>
      </c>
      <c r="U5077">
        <v>85.660832999999997</v>
      </c>
    </row>
    <row r="5078" spans="1:21" x14ac:dyDescent="0.25">
      <c r="A5078" t="s">
        <v>19425</v>
      </c>
      <c r="B5078">
        <v>1</v>
      </c>
      <c r="C5078" t="s">
        <v>79</v>
      </c>
      <c r="D5078" t="s">
        <v>123</v>
      </c>
      <c r="E5078" t="s">
        <v>19426</v>
      </c>
      <c r="F5078" t="s">
        <v>231</v>
      </c>
      <c r="G5078" t="s">
        <v>71</v>
      </c>
      <c r="H5078" t="s">
        <v>136</v>
      </c>
      <c r="I5078" t="s">
        <v>22</v>
      </c>
      <c r="J5078" t="s">
        <v>131</v>
      </c>
      <c r="K5078" t="s">
        <v>19427</v>
      </c>
      <c r="L5078" t="s">
        <v>19428</v>
      </c>
      <c r="M5078">
        <v>1.963333333</v>
      </c>
      <c r="N5078">
        <v>0</v>
      </c>
      <c r="O5078">
        <v>1</v>
      </c>
      <c r="P5078">
        <v>0</v>
      </c>
      <c r="Q5078">
        <v>0</v>
      </c>
      <c r="R5078">
        <v>0</v>
      </c>
      <c r="S5078">
        <v>1.963333</v>
      </c>
      <c r="T5078">
        <v>0</v>
      </c>
      <c r="U5078">
        <v>0</v>
      </c>
    </row>
    <row r="5079" spans="1:21" x14ac:dyDescent="0.25">
      <c r="A5079" t="s">
        <v>19429</v>
      </c>
      <c r="B5079">
        <v>1</v>
      </c>
      <c r="C5079" t="s">
        <v>79</v>
      </c>
      <c r="D5079" t="s">
        <v>123</v>
      </c>
      <c r="E5079" t="s">
        <v>19430</v>
      </c>
      <c r="F5079" t="s">
        <v>892</v>
      </c>
      <c r="G5079" t="s">
        <v>71</v>
      </c>
      <c r="H5079" t="s">
        <v>136</v>
      </c>
      <c r="I5079" t="s">
        <v>22</v>
      </c>
      <c r="J5079" t="s">
        <v>131</v>
      </c>
      <c r="K5079" t="s">
        <v>19431</v>
      </c>
      <c r="L5079" t="s">
        <v>19432</v>
      </c>
      <c r="M5079">
        <v>2.3711111109999998</v>
      </c>
      <c r="N5079">
        <v>0</v>
      </c>
      <c r="O5079">
        <v>0</v>
      </c>
      <c r="P5079">
        <v>0</v>
      </c>
      <c r="Q5079">
        <v>3</v>
      </c>
      <c r="R5079">
        <v>0</v>
      </c>
      <c r="S5079">
        <v>0</v>
      </c>
      <c r="T5079">
        <v>0</v>
      </c>
      <c r="U5079">
        <v>7.1133329999999999</v>
      </c>
    </row>
    <row r="5080" spans="1:21" x14ac:dyDescent="0.25">
      <c r="A5080" t="s">
        <v>19433</v>
      </c>
      <c r="B5080">
        <v>1</v>
      </c>
      <c r="C5080" t="s">
        <v>79</v>
      </c>
      <c r="D5080" t="s">
        <v>114</v>
      </c>
      <c r="E5080" t="s">
        <v>19434</v>
      </c>
      <c r="F5080" t="s">
        <v>1527</v>
      </c>
      <c r="G5080" t="s">
        <v>72</v>
      </c>
      <c r="H5080" t="s">
        <v>136</v>
      </c>
      <c r="I5080" t="s">
        <v>22</v>
      </c>
      <c r="J5080" t="s">
        <v>131</v>
      </c>
      <c r="K5080" t="s">
        <v>13145</v>
      </c>
      <c r="L5080" t="s">
        <v>19435</v>
      </c>
      <c r="M5080">
        <v>3.9997222219999999</v>
      </c>
      <c r="N5080">
        <v>0</v>
      </c>
      <c r="O5080">
        <v>0</v>
      </c>
      <c r="P5080">
        <v>1</v>
      </c>
      <c r="Q5080">
        <v>0</v>
      </c>
      <c r="R5080">
        <v>0</v>
      </c>
      <c r="S5080">
        <v>0</v>
      </c>
      <c r="T5080">
        <v>3.9997220000000002</v>
      </c>
      <c r="U5080">
        <v>0</v>
      </c>
    </row>
    <row r="5081" spans="1:21" x14ac:dyDescent="0.25">
      <c r="A5081" t="s">
        <v>19436</v>
      </c>
      <c r="B5081">
        <v>1</v>
      </c>
      <c r="C5081" t="s">
        <v>79</v>
      </c>
      <c r="D5081" t="s">
        <v>111</v>
      </c>
      <c r="E5081" t="s">
        <v>19437</v>
      </c>
      <c r="F5081" t="s">
        <v>226</v>
      </c>
      <c r="G5081" t="s">
        <v>72</v>
      </c>
      <c r="H5081" t="s">
        <v>136</v>
      </c>
      <c r="I5081" t="s">
        <v>22</v>
      </c>
      <c r="J5081" t="s">
        <v>131</v>
      </c>
      <c r="K5081" t="s">
        <v>19438</v>
      </c>
      <c r="L5081" t="s">
        <v>19439</v>
      </c>
      <c r="M5081">
        <v>2.5805555550000001</v>
      </c>
      <c r="N5081">
        <v>0</v>
      </c>
      <c r="O5081">
        <v>0</v>
      </c>
      <c r="P5081">
        <v>0</v>
      </c>
      <c r="Q5081">
        <v>184</v>
      </c>
      <c r="R5081">
        <v>0</v>
      </c>
      <c r="S5081">
        <v>0</v>
      </c>
      <c r="T5081">
        <v>0</v>
      </c>
      <c r="U5081">
        <v>474.82222200000001</v>
      </c>
    </row>
    <row r="5082" spans="1:21" x14ac:dyDescent="0.25">
      <c r="A5082" t="s">
        <v>19440</v>
      </c>
      <c r="B5082">
        <v>1</v>
      </c>
      <c r="C5082" t="s">
        <v>79</v>
      </c>
      <c r="D5082" t="s">
        <v>114</v>
      </c>
      <c r="E5082" t="s">
        <v>19441</v>
      </c>
      <c r="F5082" t="s">
        <v>226</v>
      </c>
      <c r="G5082" t="s">
        <v>72</v>
      </c>
      <c r="H5082" t="s">
        <v>136</v>
      </c>
      <c r="I5082" t="s">
        <v>22</v>
      </c>
      <c r="J5082" t="s">
        <v>131</v>
      </c>
      <c r="K5082" t="s">
        <v>19442</v>
      </c>
      <c r="L5082" t="s">
        <v>19443</v>
      </c>
      <c r="M5082">
        <v>1.061388888</v>
      </c>
      <c r="N5082">
        <v>0</v>
      </c>
      <c r="O5082">
        <v>0</v>
      </c>
      <c r="P5082">
        <v>0</v>
      </c>
      <c r="Q5082">
        <v>15</v>
      </c>
      <c r="R5082">
        <v>0</v>
      </c>
      <c r="S5082">
        <v>0</v>
      </c>
      <c r="T5082">
        <v>0</v>
      </c>
      <c r="U5082">
        <v>15.920833</v>
      </c>
    </row>
    <row r="5083" spans="1:21" x14ac:dyDescent="0.25">
      <c r="A5083" t="s">
        <v>19444</v>
      </c>
      <c r="B5083">
        <v>1</v>
      </c>
      <c r="C5083" t="s">
        <v>79</v>
      </c>
      <c r="D5083" t="s">
        <v>114</v>
      </c>
      <c r="E5083" t="s">
        <v>19445</v>
      </c>
      <c r="F5083" t="s">
        <v>226</v>
      </c>
      <c r="G5083" t="s">
        <v>72</v>
      </c>
      <c r="H5083" t="s">
        <v>136</v>
      </c>
      <c r="I5083" t="s">
        <v>22</v>
      </c>
      <c r="J5083" t="s">
        <v>131</v>
      </c>
      <c r="K5083" t="s">
        <v>19446</v>
      </c>
      <c r="L5083" t="s">
        <v>19447</v>
      </c>
      <c r="M5083">
        <v>4.119444444</v>
      </c>
      <c r="N5083">
        <v>0</v>
      </c>
      <c r="O5083">
        <v>0</v>
      </c>
      <c r="P5083">
        <v>0</v>
      </c>
      <c r="Q5083">
        <v>107</v>
      </c>
      <c r="R5083">
        <v>0</v>
      </c>
      <c r="S5083">
        <v>0</v>
      </c>
      <c r="T5083">
        <v>0</v>
      </c>
      <c r="U5083">
        <v>440.78055599999999</v>
      </c>
    </row>
    <row r="5084" spans="1:21" x14ac:dyDescent="0.25">
      <c r="A5084" t="s">
        <v>19448</v>
      </c>
      <c r="B5084">
        <v>1</v>
      </c>
      <c r="C5084" t="s">
        <v>79</v>
      </c>
      <c r="D5084" t="s">
        <v>114</v>
      </c>
      <c r="E5084" t="s">
        <v>19449</v>
      </c>
      <c r="F5084" t="s">
        <v>226</v>
      </c>
      <c r="G5084" t="s">
        <v>72</v>
      </c>
      <c r="H5084" t="s">
        <v>136</v>
      </c>
      <c r="I5084" t="s">
        <v>22</v>
      </c>
      <c r="J5084" t="s">
        <v>131</v>
      </c>
      <c r="K5084" t="s">
        <v>19450</v>
      </c>
      <c r="L5084" t="s">
        <v>19451</v>
      </c>
      <c r="M5084">
        <v>2.5497222220000002</v>
      </c>
      <c r="N5084">
        <v>0</v>
      </c>
      <c r="O5084">
        <v>0</v>
      </c>
      <c r="P5084">
        <v>0</v>
      </c>
      <c r="Q5084">
        <v>50</v>
      </c>
      <c r="R5084">
        <v>0</v>
      </c>
      <c r="S5084">
        <v>0</v>
      </c>
      <c r="T5084">
        <v>0</v>
      </c>
      <c r="U5084">
        <v>127.48611099999999</v>
      </c>
    </row>
    <row r="5085" spans="1:21" x14ac:dyDescent="0.25">
      <c r="A5085" t="s">
        <v>19452</v>
      </c>
      <c r="B5085">
        <v>1</v>
      </c>
      <c r="C5085" t="s">
        <v>79</v>
      </c>
      <c r="D5085" t="s">
        <v>114</v>
      </c>
      <c r="E5085" t="s">
        <v>19449</v>
      </c>
      <c r="F5085" t="s">
        <v>226</v>
      </c>
      <c r="G5085" t="s">
        <v>72</v>
      </c>
      <c r="H5085" t="s">
        <v>136</v>
      </c>
      <c r="I5085" t="s">
        <v>22</v>
      </c>
      <c r="J5085" t="s">
        <v>131</v>
      </c>
      <c r="K5085" t="s">
        <v>19453</v>
      </c>
      <c r="L5085" t="s">
        <v>19454</v>
      </c>
      <c r="M5085">
        <v>1.4541666660000001</v>
      </c>
      <c r="N5085">
        <v>0</v>
      </c>
      <c r="O5085">
        <v>0</v>
      </c>
      <c r="P5085">
        <v>0</v>
      </c>
      <c r="Q5085">
        <v>50</v>
      </c>
      <c r="R5085">
        <v>0</v>
      </c>
      <c r="S5085">
        <v>0</v>
      </c>
      <c r="T5085">
        <v>0</v>
      </c>
      <c r="U5085">
        <v>72.708332999999996</v>
      </c>
    </row>
    <row r="5086" spans="1:21" x14ac:dyDescent="0.25">
      <c r="A5086" t="s">
        <v>19455</v>
      </c>
      <c r="B5086">
        <v>1</v>
      </c>
      <c r="C5086" t="s">
        <v>78</v>
      </c>
      <c r="D5086" t="s">
        <v>99</v>
      </c>
      <c r="E5086" t="s">
        <v>19456</v>
      </c>
      <c r="F5086" t="s">
        <v>362</v>
      </c>
      <c r="G5086" t="s">
        <v>71</v>
      </c>
      <c r="H5086" t="s">
        <v>136</v>
      </c>
      <c r="I5086" t="s">
        <v>22</v>
      </c>
      <c r="J5086" t="s">
        <v>131</v>
      </c>
      <c r="K5086" t="s">
        <v>19457</v>
      </c>
      <c r="L5086" t="s">
        <v>19458</v>
      </c>
      <c r="M5086">
        <v>0.59722222199999997</v>
      </c>
      <c r="N5086">
        <v>0</v>
      </c>
      <c r="O5086">
        <v>0</v>
      </c>
      <c r="P5086">
        <v>0</v>
      </c>
      <c r="Q5086">
        <v>1</v>
      </c>
      <c r="R5086">
        <v>0</v>
      </c>
      <c r="S5086">
        <v>0</v>
      </c>
      <c r="T5086">
        <v>0</v>
      </c>
      <c r="U5086">
        <v>0.59722200000000003</v>
      </c>
    </row>
    <row r="5087" spans="1:21" x14ac:dyDescent="0.25">
      <c r="A5087" t="s">
        <v>19459</v>
      </c>
      <c r="B5087">
        <v>1</v>
      </c>
      <c r="C5087" t="s">
        <v>78</v>
      </c>
      <c r="D5087" t="s">
        <v>102</v>
      </c>
      <c r="E5087" t="s">
        <v>19460</v>
      </c>
      <c r="F5087" t="s">
        <v>226</v>
      </c>
      <c r="G5087" t="s">
        <v>72</v>
      </c>
      <c r="H5087" t="s">
        <v>136</v>
      </c>
      <c r="I5087" t="s">
        <v>22</v>
      </c>
      <c r="J5087" t="s">
        <v>131</v>
      </c>
      <c r="K5087" t="s">
        <v>19461</v>
      </c>
      <c r="L5087" t="s">
        <v>19462</v>
      </c>
      <c r="M5087">
        <v>1.341111111</v>
      </c>
      <c r="N5087">
        <v>0</v>
      </c>
      <c r="O5087">
        <v>0</v>
      </c>
      <c r="P5087">
        <v>0</v>
      </c>
      <c r="Q5087">
        <v>19</v>
      </c>
      <c r="R5087">
        <v>0</v>
      </c>
      <c r="S5087">
        <v>0</v>
      </c>
      <c r="T5087">
        <v>0</v>
      </c>
      <c r="U5087">
        <v>25.481110999999999</v>
      </c>
    </row>
    <row r="5088" spans="1:21" x14ac:dyDescent="0.25">
      <c r="A5088" t="s">
        <v>19463</v>
      </c>
      <c r="B5088">
        <v>1</v>
      </c>
      <c r="C5088" t="s">
        <v>79</v>
      </c>
      <c r="D5088" t="s">
        <v>123</v>
      </c>
      <c r="E5088" t="s">
        <v>19464</v>
      </c>
      <c r="F5088" t="s">
        <v>226</v>
      </c>
      <c r="G5088" t="s">
        <v>72</v>
      </c>
      <c r="H5088" t="s">
        <v>136</v>
      </c>
      <c r="I5088" t="s">
        <v>22</v>
      </c>
      <c r="J5088" t="s">
        <v>131</v>
      </c>
      <c r="K5088" t="s">
        <v>19465</v>
      </c>
      <c r="L5088" t="s">
        <v>19466</v>
      </c>
      <c r="M5088">
        <v>0.981148888</v>
      </c>
      <c r="N5088">
        <v>0</v>
      </c>
      <c r="O5088">
        <v>0</v>
      </c>
      <c r="P5088">
        <v>0</v>
      </c>
      <c r="Q5088">
        <v>84</v>
      </c>
      <c r="R5088">
        <v>0</v>
      </c>
      <c r="S5088">
        <v>0</v>
      </c>
      <c r="T5088">
        <v>0</v>
      </c>
      <c r="U5088">
        <v>82.416506999999996</v>
      </c>
    </row>
    <row r="5089" spans="1:21" x14ac:dyDescent="0.25">
      <c r="A5089" t="s">
        <v>19467</v>
      </c>
      <c r="B5089">
        <v>1</v>
      </c>
      <c r="C5089" t="s">
        <v>79</v>
      </c>
      <c r="D5089" t="s">
        <v>123</v>
      </c>
      <c r="E5089" t="s">
        <v>19464</v>
      </c>
      <c r="F5089" t="s">
        <v>226</v>
      </c>
      <c r="G5089" t="s">
        <v>72</v>
      </c>
      <c r="H5089" t="s">
        <v>136</v>
      </c>
      <c r="I5089" t="s">
        <v>22</v>
      </c>
      <c r="J5089" t="s">
        <v>131</v>
      </c>
      <c r="K5089" t="s">
        <v>19468</v>
      </c>
      <c r="L5089" t="s">
        <v>19469</v>
      </c>
      <c r="M5089">
        <v>1.922222222</v>
      </c>
      <c r="N5089">
        <v>0</v>
      </c>
      <c r="O5089">
        <v>0</v>
      </c>
      <c r="P5089">
        <v>0</v>
      </c>
      <c r="Q5089">
        <v>84</v>
      </c>
      <c r="R5089">
        <v>0</v>
      </c>
      <c r="S5089">
        <v>0</v>
      </c>
      <c r="T5089">
        <v>0</v>
      </c>
      <c r="U5089">
        <v>161.466667</v>
      </c>
    </row>
    <row r="5090" spans="1:21" x14ac:dyDescent="0.25">
      <c r="A5090" t="s">
        <v>19470</v>
      </c>
      <c r="B5090">
        <v>1</v>
      </c>
      <c r="C5090" t="s">
        <v>78</v>
      </c>
      <c r="D5090" t="s">
        <v>104</v>
      </c>
      <c r="E5090" t="s">
        <v>19471</v>
      </c>
      <c r="F5090" t="s">
        <v>231</v>
      </c>
      <c r="G5090" t="s">
        <v>71</v>
      </c>
      <c r="H5090" t="s">
        <v>136</v>
      </c>
      <c r="I5090" t="s">
        <v>22</v>
      </c>
      <c r="J5090" t="s">
        <v>131</v>
      </c>
      <c r="K5090" t="s">
        <v>19472</v>
      </c>
      <c r="L5090" t="s">
        <v>19473</v>
      </c>
      <c r="M5090">
        <v>2.8744444439999999</v>
      </c>
      <c r="N5090">
        <v>0</v>
      </c>
      <c r="O5090">
        <v>0</v>
      </c>
      <c r="P5090">
        <v>0</v>
      </c>
      <c r="Q5090">
        <v>1</v>
      </c>
      <c r="R5090">
        <v>0</v>
      </c>
      <c r="S5090">
        <v>0</v>
      </c>
      <c r="T5090">
        <v>0</v>
      </c>
      <c r="U5090">
        <v>2.874444</v>
      </c>
    </row>
    <row r="5091" spans="1:21" x14ac:dyDescent="0.25">
      <c r="A5091" t="s">
        <v>19474</v>
      </c>
      <c r="B5091">
        <v>1</v>
      </c>
      <c r="C5091" t="s">
        <v>78</v>
      </c>
      <c r="D5091" t="s">
        <v>89</v>
      </c>
      <c r="E5091" t="s">
        <v>19475</v>
      </c>
      <c r="F5091" t="s">
        <v>2201</v>
      </c>
      <c r="G5091" t="s">
        <v>71</v>
      </c>
      <c r="H5091" t="s">
        <v>136</v>
      </c>
      <c r="I5091" t="s">
        <v>22</v>
      </c>
      <c r="J5091" t="s">
        <v>131</v>
      </c>
      <c r="K5091" t="s">
        <v>19476</v>
      </c>
      <c r="L5091" t="s">
        <v>19477</v>
      </c>
      <c r="M5091">
        <v>2.0519444440000001</v>
      </c>
      <c r="N5091">
        <v>0</v>
      </c>
      <c r="O5091">
        <v>46</v>
      </c>
      <c r="P5091">
        <v>0</v>
      </c>
      <c r="Q5091">
        <v>12</v>
      </c>
      <c r="R5091">
        <v>0</v>
      </c>
      <c r="S5091">
        <v>94.389443999999997</v>
      </c>
      <c r="T5091">
        <v>0</v>
      </c>
      <c r="U5091">
        <v>24.623332999999999</v>
      </c>
    </row>
    <row r="5092" spans="1:21" x14ac:dyDescent="0.25">
      <c r="A5092" t="s">
        <v>19478</v>
      </c>
      <c r="B5092">
        <v>1</v>
      </c>
      <c r="C5092" t="s">
        <v>78</v>
      </c>
      <c r="D5092" t="s">
        <v>89</v>
      </c>
      <c r="E5092" t="s">
        <v>19479</v>
      </c>
      <c r="F5092" t="s">
        <v>202</v>
      </c>
      <c r="G5092" t="s">
        <v>72</v>
      </c>
      <c r="H5092" t="s">
        <v>136</v>
      </c>
      <c r="I5092" t="s">
        <v>22</v>
      </c>
      <c r="J5092" t="s">
        <v>131</v>
      </c>
      <c r="K5092" t="s">
        <v>19480</v>
      </c>
      <c r="L5092" t="s">
        <v>19481</v>
      </c>
      <c r="M5092">
        <v>0.24666666600000001</v>
      </c>
      <c r="N5092">
        <v>0</v>
      </c>
      <c r="O5092">
        <v>0</v>
      </c>
      <c r="P5092">
        <v>23</v>
      </c>
      <c r="Q5092">
        <v>28</v>
      </c>
      <c r="R5092">
        <v>0</v>
      </c>
      <c r="S5092">
        <v>0</v>
      </c>
      <c r="T5092">
        <v>5.6733330000000004</v>
      </c>
      <c r="U5092">
        <v>6.9066669999999997</v>
      </c>
    </row>
    <row r="5093" spans="1:21" x14ac:dyDescent="0.25">
      <c r="A5093" t="s">
        <v>19482</v>
      </c>
      <c r="B5093">
        <v>1</v>
      </c>
      <c r="C5093" t="s">
        <v>78</v>
      </c>
      <c r="D5093" t="s">
        <v>89</v>
      </c>
      <c r="E5093" t="s">
        <v>19483</v>
      </c>
      <c r="F5093" t="s">
        <v>226</v>
      </c>
      <c r="G5093" t="s">
        <v>72</v>
      </c>
      <c r="H5093" t="s">
        <v>136</v>
      </c>
      <c r="I5093" t="s">
        <v>22</v>
      </c>
      <c r="J5093" t="s">
        <v>131</v>
      </c>
      <c r="K5093" t="s">
        <v>19484</v>
      </c>
      <c r="L5093" t="s">
        <v>19485</v>
      </c>
      <c r="M5093">
        <v>1.763055555</v>
      </c>
      <c r="N5093">
        <v>0</v>
      </c>
      <c r="O5093">
        <v>0</v>
      </c>
      <c r="P5093">
        <v>79</v>
      </c>
      <c r="Q5093">
        <v>23</v>
      </c>
      <c r="R5093">
        <v>0</v>
      </c>
      <c r="S5093">
        <v>0</v>
      </c>
      <c r="T5093">
        <v>139.28138899999999</v>
      </c>
      <c r="U5093">
        <v>40.550277999999999</v>
      </c>
    </row>
    <row r="5094" spans="1:21" x14ac:dyDescent="0.25">
      <c r="A5094" t="s">
        <v>19486</v>
      </c>
      <c r="B5094">
        <v>1</v>
      </c>
      <c r="C5094" t="s">
        <v>78</v>
      </c>
      <c r="D5094" t="s">
        <v>103</v>
      </c>
      <c r="E5094" t="s">
        <v>19487</v>
      </c>
      <c r="F5094" t="s">
        <v>226</v>
      </c>
      <c r="G5094" t="s">
        <v>72</v>
      </c>
      <c r="H5094" t="s">
        <v>136</v>
      </c>
      <c r="I5094" t="s">
        <v>22</v>
      </c>
      <c r="J5094" t="s">
        <v>131</v>
      </c>
      <c r="K5094" t="s">
        <v>19488</v>
      </c>
      <c r="L5094" t="s">
        <v>19489</v>
      </c>
      <c r="M5094">
        <v>3.801666666</v>
      </c>
      <c r="N5094">
        <v>0</v>
      </c>
      <c r="O5094">
        <v>0</v>
      </c>
      <c r="P5094">
        <v>3</v>
      </c>
      <c r="Q5094">
        <v>0</v>
      </c>
      <c r="R5094">
        <v>0</v>
      </c>
      <c r="S5094">
        <v>0</v>
      </c>
      <c r="T5094">
        <v>11.404999999999999</v>
      </c>
      <c r="U5094">
        <v>0</v>
      </c>
    </row>
    <row r="5095" spans="1:21" x14ac:dyDescent="0.25">
      <c r="A5095" t="s">
        <v>19490</v>
      </c>
      <c r="B5095">
        <v>1</v>
      </c>
      <c r="C5095" t="s">
        <v>79</v>
      </c>
      <c r="D5095" t="s">
        <v>118</v>
      </c>
      <c r="E5095" t="s">
        <v>19491</v>
      </c>
      <c r="F5095" t="s">
        <v>247</v>
      </c>
      <c r="G5095" t="s">
        <v>71</v>
      </c>
      <c r="H5095" t="s">
        <v>136</v>
      </c>
      <c r="I5095" t="s">
        <v>22</v>
      </c>
      <c r="J5095" t="s">
        <v>221</v>
      </c>
      <c r="K5095" t="s">
        <v>19492</v>
      </c>
      <c r="L5095" t="s">
        <v>19493</v>
      </c>
      <c r="M5095">
        <v>8.0396627770000002</v>
      </c>
      <c r="N5095">
        <v>0</v>
      </c>
      <c r="O5095">
        <v>0</v>
      </c>
      <c r="P5095">
        <v>0</v>
      </c>
      <c r="Q5095">
        <v>61</v>
      </c>
      <c r="R5095">
        <v>0</v>
      </c>
      <c r="S5095">
        <v>0</v>
      </c>
      <c r="T5095">
        <v>0</v>
      </c>
      <c r="U5095">
        <v>490.41942899999998</v>
      </c>
    </row>
    <row r="5096" spans="1:21" x14ac:dyDescent="0.25">
      <c r="A5096" t="s">
        <v>19494</v>
      </c>
      <c r="B5096">
        <v>1</v>
      </c>
      <c r="C5096" t="s">
        <v>79</v>
      </c>
      <c r="D5096" t="s">
        <v>118</v>
      </c>
      <c r="E5096" t="s">
        <v>19495</v>
      </c>
      <c r="F5096" t="s">
        <v>226</v>
      </c>
      <c r="G5096" t="s">
        <v>72</v>
      </c>
      <c r="H5096" t="s">
        <v>136</v>
      </c>
      <c r="I5096" t="s">
        <v>22</v>
      </c>
      <c r="J5096" t="s">
        <v>131</v>
      </c>
      <c r="K5096" t="s">
        <v>19496</v>
      </c>
      <c r="L5096" t="s">
        <v>19497</v>
      </c>
      <c r="M5096">
        <v>1.039722222</v>
      </c>
      <c r="N5096">
        <v>0</v>
      </c>
      <c r="O5096">
        <v>0</v>
      </c>
      <c r="P5096">
        <v>0</v>
      </c>
      <c r="Q5096">
        <v>61</v>
      </c>
      <c r="R5096">
        <v>0</v>
      </c>
      <c r="S5096">
        <v>0</v>
      </c>
      <c r="T5096">
        <v>0</v>
      </c>
      <c r="U5096">
        <v>63.423056000000003</v>
      </c>
    </row>
    <row r="5097" spans="1:21" x14ac:dyDescent="0.25">
      <c r="A5097" t="s">
        <v>19498</v>
      </c>
      <c r="B5097">
        <v>1</v>
      </c>
      <c r="C5097" t="s">
        <v>79</v>
      </c>
      <c r="D5097" t="s">
        <v>111</v>
      </c>
      <c r="E5097" t="s">
        <v>19499</v>
      </c>
      <c r="F5097" t="s">
        <v>166</v>
      </c>
      <c r="G5097" t="s">
        <v>72</v>
      </c>
      <c r="H5097" t="s">
        <v>136</v>
      </c>
      <c r="I5097" t="s">
        <v>22</v>
      </c>
      <c r="J5097" t="s">
        <v>131</v>
      </c>
      <c r="K5097" t="s">
        <v>19500</v>
      </c>
      <c r="L5097" t="s">
        <v>19501</v>
      </c>
      <c r="M5097">
        <v>0.123507222</v>
      </c>
      <c r="N5097">
        <v>0</v>
      </c>
      <c r="O5097">
        <v>285</v>
      </c>
      <c r="P5097">
        <v>0</v>
      </c>
      <c r="Q5097">
        <v>0</v>
      </c>
      <c r="R5097">
        <v>0</v>
      </c>
      <c r="S5097">
        <v>35.199558000000003</v>
      </c>
      <c r="T5097">
        <v>0</v>
      </c>
      <c r="U5097">
        <v>0</v>
      </c>
    </row>
    <row r="5098" spans="1:21" x14ac:dyDescent="0.25">
      <c r="A5098" t="s">
        <v>19502</v>
      </c>
      <c r="B5098">
        <v>1</v>
      </c>
      <c r="C5098" t="s">
        <v>79</v>
      </c>
      <c r="D5098" t="s">
        <v>111</v>
      </c>
      <c r="E5098" t="s">
        <v>19503</v>
      </c>
      <c r="F5098" t="s">
        <v>892</v>
      </c>
      <c r="G5098" t="s">
        <v>71</v>
      </c>
      <c r="H5098" t="s">
        <v>136</v>
      </c>
      <c r="I5098" t="s">
        <v>22</v>
      </c>
      <c r="J5098" t="s">
        <v>131</v>
      </c>
      <c r="K5098" t="s">
        <v>19504</v>
      </c>
      <c r="L5098" t="s">
        <v>19505</v>
      </c>
      <c r="M5098">
        <v>0.35111111099999998</v>
      </c>
      <c r="N5098">
        <v>0</v>
      </c>
      <c r="O5098">
        <v>0</v>
      </c>
      <c r="P5098">
        <v>0</v>
      </c>
      <c r="Q5098">
        <v>29</v>
      </c>
      <c r="R5098">
        <v>0</v>
      </c>
      <c r="S5098">
        <v>0</v>
      </c>
      <c r="T5098">
        <v>0</v>
      </c>
      <c r="U5098">
        <v>10.182221999999999</v>
      </c>
    </row>
    <row r="5099" spans="1:21" x14ac:dyDescent="0.25">
      <c r="A5099" t="s">
        <v>19506</v>
      </c>
      <c r="B5099">
        <v>1</v>
      </c>
      <c r="C5099" t="s">
        <v>79</v>
      </c>
      <c r="D5099" t="s">
        <v>111</v>
      </c>
      <c r="E5099" t="s">
        <v>19499</v>
      </c>
      <c r="F5099" t="s">
        <v>166</v>
      </c>
      <c r="G5099" t="s">
        <v>72</v>
      </c>
      <c r="H5099" t="s">
        <v>136</v>
      </c>
      <c r="I5099" t="s">
        <v>22</v>
      </c>
      <c r="J5099" t="s">
        <v>131</v>
      </c>
      <c r="K5099" t="s">
        <v>19507</v>
      </c>
      <c r="L5099" t="s">
        <v>19508</v>
      </c>
      <c r="M5099">
        <v>0.15719444399999999</v>
      </c>
      <c r="N5099">
        <v>0</v>
      </c>
      <c r="O5099">
        <v>285</v>
      </c>
      <c r="P5099">
        <v>0</v>
      </c>
      <c r="Q5099">
        <v>0</v>
      </c>
      <c r="R5099">
        <v>0</v>
      </c>
      <c r="S5099">
        <v>44.800417000000003</v>
      </c>
      <c r="T5099">
        <v>0</v>
      </c>
      <c r="U5099">
        <v>0</v>
      </c>
    </row>
    <row r="5100" spans="1:21" x14ac:dyDescent="0.25">
      <c r="A5100" t="s">
        <v>19509</v>
      </c>
      <c r="B5100">
        <v>1</v>
      </c>
      <c r="C5100" t="s">
        <v>79</v>
      </c>
      <c r="D5100" t="s">
        <v>111</v>
      </c>
      <c r="E5100" t="s">
        <v>19510</v>
      </c>
      <c r="F5100" t="s">
        <v>523</v>
      </c>
      <c r="G5100" t="s">
        <v>72</v>
      </c>
      <c r="H5100" t="s">
        <v>136</v>
      </c>
      <c r="I5100" t="s">
        <v>22</v>
      </c>
      <c r="J5100" t="s">
        <v>131</v>
      </c>
      <c r="K5100" t="s">
        <v>19511</v>
      </c>
      <c r="L5100" t="s">
        <v>19512</v>
      </c>
      <c r="M5100">
        <v>2.2689952770000001</v>
      </c>
      <c r="N5100">
        <v>0</v>
      </c>
      <c r="O5100">
        <v>0</v>
      </c>
      <c r="P5100">
        <v>9</v>
      </c>
      <c r="Q5100">
        <v>721</v>
      </c>
      <c r="R5100">
        <v>0</v>
      </c>
      <c r="S5100">
        <v>0</v>
      </c>
      <c r="T5100">
        <v>20.420957000000001</v>
      </c>
      <c r="U5100">
        <v>1635.9455949999999</v>
      </c>
    </row>
    <row r="5101" spans="1:21" x14ac:dyDescent="0.25">
      <c r="A5101" t="s">
        <v>19513</v>
      </c>
      <c r="B5101">
        <v>1</v>
      </c>
      <c r="C5101" t="s">
        <v>78</v>
      </c>
      <c r="D5101" t="s">
        <v>107</v>
      </c>
      <c r="E5101" t="s">
        <v>19514</v>
      </c>
      <c r="F5101" t="s">
        <v>231</v>
      </c>
      <c r="G5101" t="s">
        <v>71</v>
      </c>
      <c r="H5101" t="s">
        <v>136</v>
      </c>
      <c r="I5101" t="s">
        <v>22</v>
      </c>
      <c r="J5101" t="s">
        <v>131</v>
      </c>
      <c r="K5101" t="s">
        <v>19515</v>
      </c>
      <c r="L5101" t="s">
        <v>19516</v>
      </c>
      <c r="M5101">
        <v>4.4602777769999999</v>
      </c>
      <c r="N5101">
        <v>0</v>
      </c>
      <c r="O5101">
        <v>0</v>
      </c>
      <c r="P5101">
        <v>0</v>
      </c>
      <c r="Q5101">
        <v>1</v>
      </c>
      <c r="R5101">
        <v>0</v>
      </c>
      <c r="S5101">
        <v>0</v>
      </c>
      <c r="T5101">
        <v>0</v>
      </c>
      <c r="U5101">
        <v>4.4602779999999997</v>
      </c>
    </row>
    <row r="5102" spans="1:21" x14ac:dyDescent="0.25">
      <c r="A5102" t="s">
        <v>19517</v>
      </c>
      <c r="B5102">
        <v>1</v>
      </c>
      <c r="C5102" t="s">
        <v>78</v>
      </c>
      <c r="D5102" t="s">
        <v>96</v>
      </c>
      <c r="E5102" t="s">
        <v>19518</v>
      </c>
      <c r="F5102" t="s">
        <v>231</v>
      </c>
      <c r="G5102" t="s">
        <v>71</v>
      </c>
      <c r="H5102" t="s">
        <v>136</v>
      </c>
      <c r="I5102" t="s">
        <v>22</v>
      </c>
      <c r="J5102" t="s">
        <v>131</v>
      </c>
      <c r="K5102" t="s">
        <v>19519</v>
      </c>
      <c r="L5102" t="s">
        <v>19520</v>
      </c>
      <c r="M5102">
        <v>4.2994444439999997</v>
      </c>
      <c r="N5102">
        <v>0</v>
      </c>
      <c r="O5102">
        <v>1</v>
      </c>
      <c r="P5102">
        <v>0</v>
      </c>
      <c r="Q5102">
        <v>0</v>
      </c>
      <c r="R5102">
        <v>0</v>
      </c>
      <c r="S5102">
        <v>4.2994440000000003</v>
      </c>
      <c r="T5102">
        <v>0</v>
      </c>
      <c r="U5102">
        <v>0</v>
      </c>
    </row>
    <row r="5103" spans="1:21" x14ac:dyDescent="0.25">
      <c r="A5103" t="s">
        <v>19521</v>
      </c>
      <c r="B5103">
        <v>1</v>
      </c>
      <c r="C5103" t="s">
        <v>79</v>
      </c>
      <c r="D5103" t="s">
        <v>111</v>
      </c>
      <c r="E5103" t="s">
        <v>19522</v>
      </c>
      <c r="F5103" t="s">
        <v>1084</v>
      </c>
      <c r="G5103" t="s">
        <v>72</v>
      </c>
      <c r="H5103" t="s">
        <v>136</v>
      </c>
      <c r="I5103" t="s">
        <v>22</v>
      </c>
      <c r="J5103" t="s">
        <v>131</v>
      </c>
      <c r="K5103" t="s">
        <v>19523</v>
      </c>
      <c r="L5103" t="s">
        <v>19524</v>
      </c>
      <c r="M5103">
        <v>0.53</v>
      </c>
      <c r="N5103">
        <v>0</v>
      </c>
      <c r="O5103">
        <v>0</v>
      </c>
      <c r="P5103">
        <v>0</v>
      </c>
      <c r="Q5103">
        <v>31</v>
      </c>
      <c r="R5103">
        <v>0</v>
      </c>
      <c r="S5103">
        <v>0</v>
      </c>
      <c r="T5103">
        <v>0</v>
      </c>
      <c r="U5103">
        <v>16.43</v>
      </c>
    </row>
    <row r="5104" spans="1:21" x14ac:dyDescent="0.25">
      <c r="A5104" t="s">
        <v>19525</v>
      </c>
      <c r="B5104">
        <v>1</v>
      </c>
      <c r="C5104" t="s">
        <v>78</v>
      </c>
      <c r="D5104" t="s">
        <v>92</v>
      </c>
      <c r="E5104" t="s">
        <v>19526</v>
      </c>
      <c r="F5104" t="s">
        <v>166</v>
      </c>
      <c r="G5104" t="s">
        <v>72</v>
      </c>
      <c r="H5104" t="s">
        <v>136</v>
      </c>
      <c r="I5104" t="s">
        <v>22</v>
      </c>
      <c r="J5104" t="s">
        <v>131</v>
      </c>
      <c r="K5104" t="s">
        <v>19527</v>
      </c>
      <c r="L5104" t="s">
        <v>19528</v>
      </c>
      <c r="M5104">
        <v>2.3650000000000002</v>
      </c>
      <c r="N5104">
        <v>0</v>
      </c>
      <c r="O5104">
        <v>0</v>
      </c>
      <c r="P5104">
        <v>3</v>
      </c>
      <c r="Q5104">
        <v>248</v>
      </c>
      <c r="R5104">
        <v>0</v>
      </c>
      <c r="S5104">
        <v>0</v>
      </c>
      <c r="T5104">
        <v>7.0949999999999998</v>
      </c>
      <c r="U5104">
        <v>586.52</v>
      </c>
    </row>
    <row r="5105" spans="1:21" x14ac:dyDescent="0.25">
      <c r="A5105" t="s">
        <v>19529</v>
      </c>
      <c r="B5105">
        <v>1</v>
      </c>
      <c r="C5105" t="s">
        <v>78</v>
      </c>
      <c r="D5105" t="s">
        <v>92</v>
      </c>
      <c r="E5105" t="s">
        <v>19530</v>
      </c>
      <c r="F5105" t="s">
        <v>1016</v>
      </c>
      <c r="G5105" t="s">
        <v>72</v>
      </c>
      <c r="H5105" t="s">
        <v>136</v>
      </c>
      <c r="I5105" t="s">
        <v>22</v>
      </c>
      <c r="J5105" t="s">
        <v>131</v>
      </c>
      <c r="K5105" t="s">
        <v>19531</v>
      </c>
      <c r="L5105" t="s">
        <v>19532</v>
      </c>
      <c r="M5105">
        <v>0.61984722199999998</v>
      </c>
      <c r="N5105">
        <v>0</v>
      </c>
      <c r="O5105">
        <v>0</v>
      </c>
      <c r="P5105">
        <v>9</v>
      </c>
      <c r="Q5105">
        <v>194</v>
      </c>
      <c r="R5105">
        <v>0</v>
      </c>
      <c r="S5105">
        <v>0</v>
      </c>
      <c r="T5105">
        <v>5.5786249999999997</v>
      </c>
      <c r="U5105">
        <v>120.250361</v>
      </c>
    </row>
    <row r="5106" spans="1:21" x14ac:dyDescent="0.25">
      <c r="A5106" t="s">
        <v>19533</v>
      </c>
      <c r="B5106">
        <v>1</v>
      </c>
      <c r="C5106" t="s">
        <v>78</v>
      </c>
      <c r="D5106" t="s">
        <v>92</v>
      </c>
      <c r="E5106" t="s">
        <v>19534</v>
      </c>
      <c r="F5106" t="s">
        <v>226</v>
      </c>
      <c r="G5106" t="s">
        <v>72</v>
      </c>
      <c r="H5106" t="s">
        <v>136</v>
      </c>
      <c r="I5106" t="s">
        <v>22</v>
      </c>
      <c r="J5106" t="s">
        <v>131</v>
      </c>
      <c r="K5106" t="s">
        <v>19535</v>
      </c>
      <c r="L5106" t="s">
        <v>19536</v>
      </c>
      <c r="M5106">
        <v>1.8363888880000001</v>
      </c>
      <c r="N5106">
        <v>0</v>
      </c>
      <c r="O5106">
        <v>0</v>
      </c>
      <c r="P5106">
        <v>0</v>
      </c>
      <c r="Q5106">
        <v>209</v>
      </c>
      <c r="R5106">
        <v>0</v>
      </c>
      <c r="S5106">
        <v>0</v>
      </c>
      <c r="T5106">
        <v>0</v>
      </c>
      <c r="U5106">
        <v>383.80527799999999</v>
      </c>
    </row>
    <row r="5107" spans="1:21" x14ac:dyDescent="0.25">
      <c r="A5107" t="s">
        <v>19537</v>
      </c>
      <c r="B5107">
        <v>1</v>
      </c>
      <c r="C5107" t="s">
        <v>78</v>
      </c>
      <c r="D5107" t="s">
        <v>96</v>
      </c>
      <c r="E5107" t="s">
        <v>19538</v>
      </c>
      <c r="F5107" t="s">
        <v>231</v>
      </c>
      <c r="G5107" t="s">
        <v>71</v>
      </c>
      <c r="H5107" t="s">
        <v>136</v>
      </c>
      <c r="I5107" t="s">
        <v>22</v>
      </c>
      <c r="J5107" t="s">
        <v>131</v>
      </c>
      <c r="K5107" t="s">
        <v>19539</v>
      </c>
      <c r="L5107" t="s">
        <v>19540</v>
      </c>
      <c r="M5107">
        <v>5.125</v>
      </c>
      <c r="N5107">
        <v>0</v>
      </c>
      <c r="O5107">
        <v>1</v>
      </c>
      <c r="P5107">
        <v>0</v>
      </c>
      <c r="Q5107">
        <v>0</v>
      </c>
      <c r="R5107">
        <v>0</v>
      </c>
      <c r="S5107">
        <v>5.125</v>
      </c>
      <c r="T5107">
        <v>0</v>
      </c>
      <c r="U5107">
        <v>0</v>
      </c>
    </row>
    <row r="5108" spans="1:21" x14ac:dyDescent="0.25">
      <c r="A5108" t="s">
        <v>19541</v>
      </c>
      <c r="B5108">
        <v>1</v>
      </c>
      <c r="C5108" t="s">
        <v>79</v>
      </c>
      <c r="D5108" t="s">
        <v>109</v>
      </c>
      <c r="E5108" t="s">
        <v>19542</v>
      </c>
      <c r="F5108" t="s">
        <v>231</v>
      </c>
      <c r="G5108" t="s">
        <v>71</v>
      </c>
      <c r="H5108" t="s">
        <v>136</v>
      </c>
      <c r="I5108" t="s">
        <v>22</v>
      </c>
      <c r="J5108" t="s">
        <v>131</v>
      </c>
      <c r="K5108" t="s">
        <v>19543</v>
      </c>
      <c r="L5108" t="s">
        <v>19544</v>
      </c>
      <c r="M5108">
        <v>0.92583333300000004</v>
      </c>
      <c r="N5108">
        <v>0</v>
      </c>
      <c r="O5108">
        <v>0</v>
      </c>
      <c r="P5108">
        <v>0</v>
      </c>
      <c r="Q5108">
        <v>2</v>
      </c>
      <c r="R5108">
        <v>0</v>
      </c>
      <c r="S5108">
        <v>0</v>
      </c>
      <c r="T5108">
        <v>0</v>
      </c>
      <c r="U5108">
        <v>1.851667</v>
      </c>
    </row>
    <row r="5109" spans="1:21" x14ac:dyDescent="0.25">
      <c r="A5109" t="s">
        <v>19545</v>
      </c>
      <c r="B5109">
        <v>1</v>
      </c>
      <c r="C5109" t="s">
        <v>78</v>
      </c>
      <c r="D5109" t="s">
        <v>91</v>
      </c>
      <c r="E5109" t="s">
        <v>19546</v>
      </c>
      <c r="F5109" t="s">
        <v>231</v>
      </c>
      <c r="G5109" t="s">
        <v>71</v>
      </c>
      <c r="H5109" t="s">
        <v>136</v>
      </c>
      <c r="I5109" t="s">
        <v>22</v>
      </c>
      <c r="J5109" t="s">
        <v>131</v>
      </c>
      <c r="K5109" t="s">
        <v>19547</v>
      </c>
      <c r="L5109" t="s">
        <v>19548</v>
      </c>
      <c r="M5109">
        <v>619.53666666599997</v>
      </c>
      <c r="N5109">
        <v>0</v>
      </c>
      <c r="O5109">
        <v>1</v>
      </c>
      <c r="P5109">
        <v>0</v>
      </c>
      <c r="Q5109">
        <v>0</v>
      </c>
      <c r="R5109">
        <v>0</v>
      </c>
      <c r="S5109">
        <v>619.53666699999997</v>
      </c>
      <c r="T5109">
        <v>0</v>
      </c>
      <c r="U5109">
        <v>0</v>
      </c>
    </row>
    <row r="5110" spans="1:21" x14ac:dyDescent="0.25">
      <c r="A5110" t="s">
        <v>19549</v>
      </c>
      <c r="B5110">
        <v>1</v>
      </c>
      <c r="C5110" t="s">
        <v>79</v>
      </c>
      <c r="D5110" t="s">
        <v>109</v>
      </c>
      <c r="E5110" t="s">
        <v>19550</v>
      </c>
      <c r="F5110" t="s">
        <v>231</v>
      </c>
      <c r="G5110" t="s">
        <v>71</v>
      </c>
      <c r="H5110" t="s">
        <v>136</v>
      </c>
      <c r="I5110" t="s">
        <v>22</v>
      </c>
      <c r="J5110" t="s">
        <v>131</v>
      </c>
      <c r="K5110" t="s">
        <v>19551</v>
      </c>
      <c r="L5110" t="s">
        <v>19552</v>
      </c>
      <c r="M5110">
        <v>1.044166666</v>
      </c>
      <c r="N5110">
        <v>0</v>
      </c>
      <c r="O5110">
        <v>1</v>
      </c>
      <c r="P5110">
        <v>0</v>
      </c>
      <c r="Q5110">
        <v>0</v>
      </c>
      <c r="R5110">
        <v>0</v>
      </c>
      <c r="S5110">
        <v>1.0441670000000001</v>
      </c>
      <c r="T5110">
        <v>0</v>
      </c>
      <c r="U5110">
        <v>0</v>
      </c>
    </row>
    <row r="5111" spans="1:21" x14ac:dyDescent="0.25">
      <c r="A5111" t="s">
        <v>19553</v>
      </c>
      <c r="B5111">
        <v>1</v>
      </c>
      <c r="C5111" t="s">
        <v>79</v>
      </c>
      <c r="D5111" t="s">
        <v>121</v>
      </c>
      <c r="E5111" t="s">
        <v>19554</v>
      </c>
      <c r="F5111" t="s">
        <v>296</v>
      </c>
      <c r="G5111" t="s">
        <v>71</v>
      </c>
      <c r="H5111" t="s">
        <v>136</v>
      </c>
      <c r="I5111" t="s">
        <v>22</v>
      </c>
      <c r="J5111" t="s">
        <v>221</v>
      </c>
      <c r="K5111" t="s">
        <v>19555</v>
      </c>
      <c r="L5111" t="s">
        <v>19556</v>
      </c>
      <c r="M5111">
        <v>3.3136111110000002</v>
      </c>
      <c r="N5111">
        <v>0</v>
      </c>
      <c r="O5111">
        <v>464</v>
      </c>
      <c r="P5111">
        <v>0</v>
      </c>
      <c r="Q5111">
        <v>0</v>
      </c>
      <c r="R5111">
        <v>0</v>
      </c>
      <c r="S5111">
        <v>1537.5155560000001</v>
      </c>
      <c r="T5111">
        <v>0</v>
      </c>
      <c r="U5111">
        <v>0</v>
      </c>
    </row>
    <row r="5112" spans="1:21" x14ac:dyDescent="0.25">
      <c r="A5112" t="s">
        <v>19557</v>
      </c>
      <c r="B5112">
        <v>1</v>
      </c>
      <c r="C5112" t="s">
        <v>78</v>
      </c>
      <c r="D5112" t="s">
        <v>107</v>
      </c>
      <c r="E5112" t="s">
        <v>19558</v>
      </c>
      <c r="F5112" t="s">
        <v>231</v>
      </c>
      <c r="G5112" t="s">
        <v>71</v>
      </c>
      <c r="H5112" t="s">
        <v>136</v>
      </c>
      <c r="I5112" t="s">
        <v>22</v>
      </c>
      <c r="J5112" t="s">
        <v>131</v>
      </c>
      <c r="K5112" t="s">
        <v>19559</v>
      </c>
      <c r="L5112" t="s">
        <v>19560</v>
      </c>
      <c r="M5112">
        <v>1.0225</v>
      </c>
      <c r="N5112">
        <v>0</v>
      </c>
      <c r="O5112">
        <v>0</v>
      </c>
      <c r="P5112">
        <v>0</v>
      </c>
      <c r="Q5112">
        <v>1</v>
      </c>
      <c r="R5112">
        <v>0</v>
      </c>
      <c r="S5112">
        <v>0</v>
      </c>
      <c r="T5112">
        <v>0</v>
      </c>
      <c r="U5112">
        <v>1.0225</v>
      </c>
    </row>
    <row r="5113" spans="1:21" x14ac:dyDescent="0.25">
      <c r="A5113" t="s">
        <v>19561</v>
      </c>
      <c r="B5113">
        <v>1</v>
      </c>
      <c r="C5113" t="s">
        <v>78</v>
      </c>
      <c r="D5113" t="s">
        <v>107</v>
      </c>
      <c r="E5113" t="s">
        <v>19562</v>
      </c>
      <c r="F5113" t="s">
        <v>247</v>
      </c>
      <c r="G5113" t="s">
        <v>72</v>
      </c>
      <c r="H5113" t="s">
        <v>136</v>
      </c>
      <c r="I5113" t="s">
        <v>22</v>
      </c>
      <c r="J5113" t="s">
        <v>221</v>
      </c>
      <c r="K5113" t="s">
        <v>19563</v>
      </c>
      <c r="L5113" t="s">
        <v>19564</v>
      </c>
      <c r="M5113">
        <v>7.8677722220000001</v>
      </c>
      <c r="N5113">
        <v>1</v>
      </c>
      <c r="O5113">
        <v>2919</v>
      </c>
      <c r="P5113">
        <v>19</v>
      </c>
      <c r="Q5113">
        <v>1899</v>
      </c>
      <c r="R5113">
        <v>7.8677720000000004</v>
      </c>
      <c r="S5113">
        <v>22966.027116000001</v>
      </c>
      <c r="T5113">
        <v>149.487672</v>
      </c>
      <c r="U5113">
        <v>14940.899450000001</v>
      </c>
    </row>
    <row r="5114" spans="1:21" x14ac:dyDescent="0.25">
      <c r="A5114" t="s">
        <v>19565</v>
      </c>
      <c r="B5114">
        <v>1</v>
      </c>
      <c r="C5114" t="s">
        <v>78</v>
      </c>
      <c r="D5114" t="s">
        <v>107</v>
      </c>
      <c r="E5114" t="s">
        <v>19562</v>
      </c>
      <c r="F5114" t="s">
        <v>247</v>
      </c>
      <c r="G5114" t="s">
        <v>72</v>
      </c>
      <c r="H5114" t="s">
        <v>136</v>
      </c>
      <c r="I5114" t="s">
        <v>22</v>
      </c>
      <c r="J5114" t="s">
        <v>221</v>
      </c>
      <c r="K5114" t="s">
        <v>19566</v>
      </c>
      <c r="L5114" t="s">
        <v>19567</v>
      </c>
      <c r="M5114">
        <v>9.0498072220000001</v>
      </c>
      <c r="N5114">
        <v>1</v>
      </c>
      <c r="O5114">
        <v>2919</v>
      </c>
      <c r="P5114">
        <v>19</v>
      </c>
      <c r="Q5114">
        <v>1899</v>
      </c>
      <c r="R5114">
        <v>9.0498069999999995</v>
      </c>
      <c r="S5114">
        <v>26416.387280999999</v>
      </c>
      <c r="T5114">
        <v>171.946337</v>
      </c>
      <c r="U5114">
        <v>17185.583914999999</v>
      </c>
    </row>
    <row r="5115" spans="1:21" x14ac:dyDescent="0.25">
      <c r="A5115" t="s">
        <v>19568</v>
      </c>
      <c r="B5115">
        <v>1</v>
      </c>
      <c r="C5115" t="s">
        <v>78</v>
      </c>
      <c r="D5115" t="s">
        <v>107</v>
      </c>
      <c r="E5115" t="s">
        <v>19569</v>
      </c>
      <c r="F5115" t="s">
        <v>231</v>
      </c>
      <c r="G5115" t="s">
        <v>71</v>
      </c>
      <c r="H5115" t="s">
        <v>136</v>
      </c>
      <c r="I5115" t="s">
        <v>22</v>
      </c>
      <c r="J5115" t="s">
        <v>131</v>
      </c>
      <c r="K5115" t="s">
        <v>19570</v>
      </c>
      <c r="L5115" t="s">
        <v>19571</v>
      </c>
      <c r="M5115">
        <v>1.8819444439999999</v>
      </c>
      <c r="N5115">
        <v>0</v>
      </c>
      <c r="O5115">
        <v>0</v>
      </c>
      <c r="P5115">
        <v>0</v>
      </c>
      <c r="Q5115">
        <v>1</v>
      </c>
      <c r="R5115">
        <v>0</v>
      </c>
      <c r="S5115">
        <v>0</v>
      </c>
      <c r="T5115">
        <v>0</v>
      </c>
      <c r="U5115">
        <v>1.8819440000000001</v>
      </c>
    </row>
    <row r="5116" spans="1:21" x14ac:dyDescent="0.25">
      <c r="A5116" t="s">
        <v>19572</v>
      </c>
      <c r="B5116">
        <v>1</v>
      </c>
      <c r="C5116" t="s">
        <v>79</v>
      </c>
      <c r="D5116" t="s">
        <v>123</v>
      </c>
      <c r="E5116" t="s">
        <v>16151</v>
      </c>
      <c r="F5116" t="s">
        <v>166</v>
      </c>
      <c r="G5116" t="s">
        <v>72</v>
      </c>
      <c r="H5116" t="s">
        <v>136</v>
      </c>
      <c r="I5116" t="s">
        <v>22</v>
      </c>
      <c r="J5116" t="s">
        <v>131</v>
      </c>
      <c r="K5116" t="s">
        <v>19573</v>
      </c>
      <c r="L5116" t="s">
        <v>19574</v>
      </c>
      <c r="M5116">
        <v>0.755</v>
      </c>
      <c r="N5116">
        <v>9</v>
      </c>
      <c r="O5116">
        <v>9</v>
      </c>
      <c r="P5116">
        <v>11</v>
      </c>
      <c r="Q5116">
        <v>7</v>
      </c>
      <c r="R5116">
        <v>6.7949999999999999</v>
      </c>
      <c r="S5116">
        <v>6.7949999999999999</v>
      </c>
      <c r="T5116">
        <v>8.3049999999999997</v>
      </c>
      <c r="U5116">
        <v>5.2850000000000001</v>
      </c>
    </row>
    <row r="5117" spans="1:21" x14ac:dyDescent="0.25">
      <c r="A5117" t="s">
        <v>19575</v>
      </c>
      <c r="B5117">
        <v>1</v>
      </c>
      <c r="C5117" t="s">
        <v>79</v>
      </c>
      <c r="D5117" t="s">
        <v>124</v>
      </c>
      <c r="E5117" t="s">
        <v>19576</v>
      </c>
      <c r="F5117" t="s">
        <v>367</v>
      </c>
      <c r="G5117" t="s">
        <v>72</v>
      </c>
      <c r="H5117" t="s">
        <v>136</v>
      </c>
      <c r="I5117" t="s">
        <v>22</v>
      </c>
      <c r="J5117" t="s">
        <v>131</v>
      </c>
      <c r="K5117" t="s">
        <v>19577</v>
      </c>
      <c r="L5117" t="s">
        <v>19578</v>
      </c>
      <c r="M5117">
        <v>2.9797158330000002</v>
      </c>
      <c r="N5117">
        <v>0</v>
      </c>
      <c r="O5117">
        <v>0</v>
      </c>
      <c r="P5117">
        <v>0</v>
      </c>
      <c r="Q5117">
        <v>34</v>
      </c>
      <c r="R5117">
        <v>0</v>
      </c>
      <c r="S5117">
        <v>0</v>
      </c>
      <c r="T5117">
        <v>0</v>
      </c>
      <c r="U5117">
        <v>101.310338</v>
      </c>
    </row>
    <row r="5118" spans="1:21" x14ac:dyDescent="0.25">
      <c r="A5118" t="s">
        <v>19579</v>
      </c>
      <c r="B5118">
        <v>1</v>
      </c>
      <c r="C5118" t="s">
        <v>78</v>
      </c>
      <c r="D5118" t="s">
        <v>107</v>
      </c>
      <c r="E5118" t="s">
        <v>19580</v>
      </c>
      <c r="F5118" t="s">
        <v>296</v>
      </c>
      <c r="G5118" t="s">
        <v>71</v>
      </c>
      <c r="H5118" t="s">
        <v>136</v>
      </c>
      <c r="I5118" t="s">
        <v>22</v>
      </c>
      <c r="J5118" t="s">
        <v>221</v>
      </c>
      <c r="K5118" t="s">
        <v>19581</v>
      </c>
      <c r="L5118" t="s">
        <v>19582</v>
      </c>
      <c r="M5118">
        <v>3.7266666659999999</v>
      </c>
      <c r="N5118">
        <v>0</v>
      </c>
      <c r="O5118">
        <v>35</v>
      </c>
      <c r="P5118">
        <v>0</v>
      </c>
      <c r="Q5118">
        <v>95</v>
      </c>
      <c r="R5118">
        <v>0</v>
      </c>
      <c r="S5118">
        <v>130.433333</v>
      </c>
      <c r="T5118">
        <v>0</v>
      </c>
      <c r="U5118">
        <v>354.03333300000003</v>
      </c>
    </row>
    <row r="5119" spans="1:21" x14ac:dyDescent="0.25">
      <c r="A5119" t="s">
        <v>19583</v>
      </c>
      <c r="B5119">
        <v>1</v>
      </c>
      <c r="C5119" t="s">
        <v>78</v>
      </c>
      <c r="D5119" t="s">
        <v>107</v>
      </c>
      <c r="E5119" t="s">
        <v>19584</v>
      </c>
      <c r="F5119" t="s">
        <v>296</v>
      </c>
      <c r="G5119" t="s">
        <v>72</v>
      </c>
      <c r="H5119" t="s">
        <v>136</v>
      </c>
      <c r="I5119" t="s">
        <v>22</v>
      </c>
      <c r="J5119" t="s">
        <v>221</v>
      </c>
      <c r="K5119" t="s">
        <v>19585</v>
      </c>
      <c r="L5119" t="s">
        <v>19586</v>
      </c>
      <c r="M5119">
        <v>1.4569444439999999</v>
      </c>
      <c r="N5119">
        <v>0</v>
      </c>
      <c r="O5119">
        <v>0</v>
      </c>
      <c r="P5119">
        <v>0</v>
      </c>
      <c r="Q5119">
        <v>112</v>
      </c>
      <c r="R5119">
        <v>0</v>
      </c>
      <c r="S5119">
        <v>0</v>
      </c>
      <c r="T5119">
        <v>0</v>
      </c>
      <c r="U5119">
        <v>163.17777799999999</v>
      </c>
    </row>
    <row r="5120" spans="1:21" x14ac:dyDescent="0.25">
      <c r="A5120" t="s">
        <v>19587</v>
      </c>
      <c r="B5120">
        <v>1</v>
      </c>
      <c r="C5120" t="s">
        <v>78</v>
      </c>
      <c r="D5120" t="s">
        <v>107</v>
      </c>
      <c r="E5120" t="s">
        <v>19588</v>
      </c>
      <c r="F5120" t="s">
        <v>247</v>
      </c>
      <c r="G5120" t="s">
        <v>72</v>
      </c>
      <c r="H5120" t="s">
        <v>136</v>
      </c>
      <c r="I5120" t="s">
        <v>22</v>
      </c>
      <c r="J5120" t="s">
        <v>221</v>
      </c>
      <c r="K5120" t="s">
        <v>19589</v>
      </c>
      <c r="L5120" t="s">
        <v>19590</v>
      </c>
      <c r="M5120">
        <v>5.5706905549999997</v>
      </c>
      <c r="N5120">
        <v>0</v>
      </c>
      <c r="O5120">
        <v>0</v>
      </c>
      <c r="P5120">
        <v>4</v>
      </c>
      <c r="Q5120">
        <v>516</v>
      </c>
      <c r="R5120">
        <v>0</v>
      </c>
      <c r="S5120">
        <v>0</v>
      </c>
      <c r="T5120">
        <v>22.282762000000002</v>
      </c>
      <c r="U5120">
        <v>2874.476326</v>
      </c>
    </row>
    <row r="5121" spans="1:21" x14ac:dyDescent="0.25">
      <c r="A5121" t="s">
        <v>19591</v>
      </c>
      <c r="B5121">
        <v>1</v>
      </c>
      <c r="C5121" t="s">
        <v>78</v>
      </c>
      <c r="D5121" t="s">
        <v>107</v>
      </c>
      <c r="E5121" t="s">
        <v>19588</v>
      </c>
      <c r="F5121" t="s">
        <v>247</v>
      </c>
      <c r="G5121" t="s">
        <v>72</v>
      </c>
      <c r="H5121" t="s">
        <v>136</v>
      </c>
      <c r="I5121" t="s">
        <v>22</v>
      </c>
      <c r="J5121" t="s">
        <v>221</v>
      </c>
      <c r="K5121" t="s">
        <v>19592</v>
      </c>
      <c r="L5121" t="s">
        <v>19593</v>
      </c>
      <c r="M5121">
        <v>6.9889099999999997</v>
      </c>
      <c r="N5121">
        <v>0</v>
      </c>
      <c r="O5121">
        <v>0</v>
      </c>
      <c r="P5121">
        <v>4</v>
      </c>
      <c r="Q5121">
        <v>516</v>
      </c>
      <c r="R5121">
        <v>0</v>
      </c>
      <c r="S5121">
        <v>0</v>
      </c>
      <c r="T5121">
        <v>27.955639999999999</v>
      </c>
      <c r="U5121">
        <v>3606.27756</v>
      </c>
    </row>
    <row r="5122" spans="1:21" x14ac:dyDescent="0.25">
      <c r="A5122" t="s">
        <v>19594</v>
      </c>
      <c r="B5122">
        <v>1</v>
      </c>
      <c r="C5122" t="s">
        <v>78</v>
      </c>
      <c r="D5122" t="s">
        <v>90</v>
      </c>
      <c r="E5122" t="s">
        <v>19595</v>
      </c>
      <c r="F5122" t="s">
        <v>362</v>
      </c>
      <c r="G5122" t="s">
        <v>71</v>
      </c>
      <c r="H5122" t="s">
        <v>136</v>
      </c>
      <c r="I5122" t="s">
        <v>22</v>
      </c>
      <c r="J5122" t="s">
        <v>131</v>
      </c>
      <c r="K5122" t="s">
        <v>19596</v>
      </c>
      <c r="L5122" t="s">
        <v>19597</v>
      </c>
      <c r="M5122">
        <v>0.50277777700000004</v>
      </c>
      <c r="N5122">
        <v>0</v>
      </c>
      <c r="O5122">
        <v>0</v>
      </c>
      <c r="P5122">
        <v>0</v>
      </c>
      <c r="Q5122">
        <v>33</v>
      </c>
      <c r="R5122">
        <v>0</v>
      </c>
      <c r="S5122">
        <v>0</v>
      </c>
      <c r="T5122">
        <v>0</v>
      </c>
      <c r="U5122">
        <v>16.591667000000001</v>
      </c>
    </row>
    <row r="5123" spans="1:21" x14ac:dyDescent="0.25">
      <c r="A5123" t="s">
        <v>19598</v>
      </c>
      <c r="B5123">
        <v>1</v>
      </c>
      <c r="C5123" t="s">
        <v>78</v>
      </c>
      <c r="D5123" t="s">
        <v>90</v>
      </c>
      <c r="E5123" t="s">
        <v>19595</v>
      </c>
      <c r="F5123" t="s">
        <v>362</v>
      </c>
      <c r="G5123" t="s">
        <v>71</v>
      </c>
      <c r="H5123" t="s">
        <v>136</v>
      </c>
      <c r="I5123" t="s">
        <v>22</v>
      </c>
      <c r="J5123" t="s">
        <v>131</v>
      </c>
      <c r="K5123" t="s">
        <v>19599</v>
      </c>
      <c r="L5123" t="s">
        <v>19600</v>
      </c>
      <c r="M5123">
        <v>1.038888888</v>
      </c>
      <c r="N5123">
        <v>0</v>
      </c>
      <c r="O5123">
        <v>0</v>
      </c>
      <c r="P5123">
        <v>0</v>
      </c>
      <c r="Q5123">
        <v>33</v>
      </c>
      <c r="R5123">
        <v>0</v>
      </c>
      <c r="S5123">
        <v>0</v>
      </c>
      <c r="T5123">
        <v>0</v>
      </c>
      <c r="U5123">
        <v>34.283332999999999</v>
      </c>
    </row>
    <row r="5124" spans="1:21" x14ac:dyDescent="0.25">
      <c r="A5124" t="s">
        <v>19601</v>
      </c>
      <c r="B5124">
        <v>1</v>
      </c>
      <c r="C5124" t="s">
        <v>79</v>
      </c>
      <c r="D5124" t="s">
        <v>115</v>
      </c>
      <c r="E5124" t="s">
        <v>19602</v>
      </c>
      <c r="F5124" t="s">
        <v>296</v>
      </c>
      <c r="G5124" t="s">
        <v>72</v>
      </c>
      <c r="H5124" t="s">
        <v>136</v>
      </c>
      <c r="I5124" t="s">
        <v>22</v>
      </c>
      <c r="J5124" t="s">
        <v>221</v>
      </c>
      <c r="K5124" t="s">
        <v>19603</v>
      </c>
      <c r="L5124" t="s">
        <v>19604</v>
      </c>
      <c r="M5124">
        <v>4.4333333330000002</v>
      </c>
      <c r="N5124">
        <v>0</v>
      </c>
      <c r="O5124">
        <v>0</v>
      </c>
      <c r="P5124">
        <v>1</v>
      </c>
      <c r="Q5124">
        <v>704</v>
      </c>
      <c r="R5124">
        <v>0</v>
      </c>
      <c r="S5124">
        <v>0</v>
      </c>
      <c r="T5124">
        <v>4.4333330000000002</v>
      </c>
      <c r="U5124">
        <v>3121.0666660000002</v>
      </c>
    </row>
    <row r="5125" spans="1:21" x14ac:dyDescent="0.25">
      <c r="A5125" t="s">
        <v>19605</v>
      </c>
      <c r="B5125">
        <v>1</v>
      </c>
      <c r="C5125" t="s">
        <v>79</v>
      </c>
      <c r="D5125" t="s">
        <v>121</v>
      </c>
      <c r="E5125" t="s">
        <v>19606</v>
      </c>
      <c r="F5125" t="s">
        <v>226</v>
      </c>
      <c r="G5125" t="s">
        <v>72</v>
      </c>
      <c r="H5125" t="s">
        <v>136</v>
      </c>
      <c r="I5125" t="s">
        <v>22</v>
      </c>
      <c r="J5125" t="s">
        <v>131</v>
      </c>
      <c r="K5125" t="s">
        <v>19607</v>
      </c>
      <c r="L5125" t="s">
        <v>19608</v>
      </c>
      <c r="M5125">
        <v>1.954722222</v>
      </c>
      <c r="N5125">
        <v>0</v>
      </c>
      <c r="O5125">
        <v>0</v>
      </c>
      <c r="P5125">
        <v>0</v>
      </c>
      <c r="Q5125">
        <v>25</v>
      </c>
      <c r="R5125">
        <v>0</v>
      </c>
      <c r="S5125">
        <v>0</v>
      </c>
      <c r="T5125">
        <v>0</v>
      </c>
      <c r="U5125">
        <v>48.868056000000003</v>
      </c>
    </row>
    <row r="5126" spans="1:21" x14ac:dyDescent="0.25">
      <c r="A5126" t="s">
        <v>19609</v>
      </c>
      <c r="B5126">
        <v>1</v>
      </c>
      <c r="C5126" t="s">
        <v>79</v>
      </c>
      <c r="D5126" t="s">
        <v>121</v>
      </c>
      <c r="E5126" t="s">
        <v>19610</v>
      </c>
      <c r="F5126" t="s">
        <v>166</v>
      </c>
      <c r="G5126" t="s">
        <v>72</v>
      </c>
      <c r="H5126" t="s">
        <v>136</v>
      </c>
      <c r="I5126" t="s">
        <v>22</v>
      </c>
      <c r="J5126" t="s">
        <v>131</v>
      </c>
      <c r="K5126" t="s">
        <v>19611</v>
      </c>
      <c r="L5126" t="s">
        <v>19612</v>
      </c>
      <c r="M5126">
        <v>0.48166666600000002</v>
      </c>
      <c r="N5126">
        <v>0</v>
      </c>
      <c r="O5126">
        <v>0</v>
      </c>
      <c r="P5126">
        <v>37</v>
      </c>
      <c r="Q5126">
        <v>818</v>
      </c>
      <c r="R5126">
        <v>0</v>
      </c>
      <c r="S5126">
        <v>0</v>
      </c>
      <c r="T5126">
        <v>17.821667000000001</v>
      </c>
      <c r="U5126">
        <v>394.003333</v>
      </c>
    </row>
    <row r="5127" spans="1:21" x14ac:dyDescent="0.25">
      <c r="A5127" t="s">
        <v>19613</v>
      </c>
      <c r="B5127">
        <v>1</v>
      </c>
      <c r="C5127" t="s">
        <v>79</v>
      </c>
      <c r="D5127" t="s">
        <v>121</v>
      </c>
      <c r="E5127" t="s">
        <v>16794</v>
      </c>
      <c r="F5127" t="s">
        <v>166</v>
      </c>
      <c r="G5127" t="s">
        <v>72</v>
      </c>
      <c r="H5127" t="s">
        <v>136</v>
      </c>
      <c r="I5127" t="s">
        <v>22</v>
      </c>
      <c r="J5127" t="s">
        <v>131</v>
      </c>
      <c r="K5127" t="s">
        <v>19614</v>
      </c>
      <c r="L5127" t="s">
        <v>19615</v>
      </c>
      <c r="M5127">
        <v>0.71083333299999996</v>
      </c>
      <c r="N5127">
        <v>0</v>
      </c>
      <c r="O5127">
        <v>0</v>
      </c>
      <c r="P5127">
        <v>5</v>
      </c>
      <c r="Q5127">
        <v>361</v>
      </c>
      <c r="R5127">
        <v>0</v>
      </c>
      <c r="S5127">
        <v>0</v>
      </c>
      <c r="T5127">
        <v>3.5541670000000001</v>
      </c>
      <c r="U5127">
        <v>256.61083300000001</v>
      </c>
    </row>
    <row r="5128" spans="1:21" x14ac:dyDescent="0.25">
      <c r="A5128" t="s">
        <v>19616</v>
      </c>
      <c r="B5128">
        <v>1</v>
      </c>
      <c r="C5128" t="s">
        <v>78</v>
      </c>
      <c r="D5128" t="s">
        <v>104</v>
      </c>
      <c r="E5128" t="s">
        <v>19617</v>
      </c>
      <c r="F5128" t="s">
        <v>226</v>
      </c>
      <c r="G5128" t="s">
        <v>72</v>
      </c>
      <c r="H5128" t="s">
        <v>136</v>
      </c>
      <c r="I5128" t="s">
        <v>22</v>
      </c>
      <c r="J5128" t="s">
        <v>131</v>
      </c>
      <c r="K5128" t="s">
        <v>19618</v>
      </c>
      <c r="L5128" t="s">
        <v>19619</v>
      </c>
      <c r="M5128">
        <v>3.23</v>
      </c>
      <c r="N5128">
        <v>0</v>
      </c>
      <c r="O5128">
        <v>300</v>
      </c>
      <c r="P5128">
        <v>0</v>
      </c>
      <c r="Q5128">
        <v>0</v>
      </c>
      <c r="R5128">
        <v>0</v>
      </c>
      <c r="S5128">
        <v>969</v>
      </c>
      <c r="T5128">
        <v>0</v>
      </c>
      <c r="U5128">
        <v>0</v>
      </c>
    </row>
    <row r="5129" spans="1:21" x14ac:dyDescent="0.25">
      <c r="A5129" t="s">
        <v>19620</v>
      </c>
      <c r="B5129">
        <v>1</v>
      </c>
      <c r="C5129" t="s">
        <v>78</v>
      </c>
      <c r="D5129" t="s">
        <v>104</v>
      </c>
      <c r="E5129" t="s">
        <v>19621</v>
      </c>
      <c r="F5129" t="s">
        <v>416</v>
      </c>
      <c r="G5129" t="s">
        <v>71</v>
      </c>
      <c r="H5129" t="s">
        <v>136</v>
      </c>
      <c r="I5129" t="s">
        <v>22</v>
      </c>
      <c r="J5129" t="s">
        <v>131</v>
      </c>
      <c r="K5129" t="s">
        <v>19622</v>
      </c>
      <c r="L5129" t="s">
        <v>19623</v>
      </c>
      <c r="M5129">
        <v>2.5080555549999999</v>
      </c>
      <c r="N5129">
        <v>0</v>
      </c>
      <c r="O5129">
        <v>76</v>
      </c>
      <c r="P5129">
        <v>0</v>
      </c>
      <c r="Q5129">
        <v>0</v>
      </c>
      <c r="R5129">
        <v>0</v>
      </c>
      <c r="S5129">
        <v>190.612222</v>
      </c>
      <c r="T5129">
        <v>0</v>
      </c>
      <c r="U5129">
        <v>0</v>
      </c>
    </row>
    <row r="5130" spans="1:21" x14ac:dyDescent="0.25">
      <c r="A5130" t="s">
        <v>19624</v>
      </c>
      <c r="B5130">
        <v>1</v>
      </c>
      <c r="C5130" t="s">
        <v>78</v>
      </c>
      <c r="D5130" t="s">
        <v>104</v>
      </c>
      <c r="E5130" t="s">
        <v>19625</v>
      </c>
      <c r="F5130" t="s">
        <v>231</v>
      </c>
      <c r="G5130" t="s">
        <v>71</v>
      </c>
      <c r="H5130" t="s">
        <v>136</v>
      </c>
      <c r="I5130" t="s">
        <v>22</v>
      </c>
      <c r="J5130" t="s">
        <v>131</v>
      </c>
      <c r="K5130" t="s">
        <v>19626</v>
      </c>
      <c r="L5130" t="s">
        <v>19627</v>
      </c>
      <c r="M5130">
        <v>0.67222222200000004</v>
      </c>
      <c r="N5130">
        <v>0</v>
      </c>
      <c r="O5130">
        <v>1</v>
      </c>
      <c r="P5130">
        <v>0</v>
      </c>
      <c r="Q5130">
        <v>0</v>
      </c>
      <c r="R5130">
        <v>0</v>
      </c>
      <c r="S5130">
        <v>0.67222199999999999</v>
      </c>
      <c r="T5130">
        <v>0</v>
      </c>
      <c r="U5130">
        <v>0</v>
      </c>
    </row>
    <row r="5131" spans="1:21" x14ac:dyDescent="0.25">
      <c r="A5131" t="s">
        <v>19628</v>
      </c>
      <c r="B5131">
        <v>1</v>
      </c>
      <c r="C5131" t="s">
        <v>78</v>
      </c>
      <c r="D5131" t="s">
        <v>82</v>
      </c>
      <c r="E5131" t="s">
        <v>11018</v>
      </c>
      <c r="F5131" t="s">
        <v>296</v>
      </c>
      <c r="G5131" t="s">
        <v>72</v>
      </c>
      <c r="H5131" t="s">
        <v>136</v>
      </c>
      <c r="I5131" t="s">
        <v>22</v>
      </c>
      <c r="J5131" t="s">
        <v>221</v>
      </c>
      <c r="K5131" t="s">
        <v>19629</v>
      </c>
      <c r="L5131" t="s">
        <v>19630</v>
      </c>
      <c r="M5131">
        <v>6.2727777769999999</v>
      </c>
      <c r="N5131">
        <v>0</v>
      </c>
      <c r="O5131">
        <v>0</v>
      </c>
      <c r="P5131">
        <v>0</v>
      </c>
      <c r="Q5131">
        <v>261</v>
      </c>
      <c r="R5131">
        <v>0</v>
      </c>
      <c r="S5131">
        <v>0</v>
      </c>
      <c r="T5131">
        <v>0</v>
      </c>
      <c r="U5131">
        <v>1637.1949999999999</v>
      </c>
    </row>
    <row r="5132" spans="1:21" x14ac:dyDescent="0.25">
      <c r="A5132" t="s">
        <v>19631</v>
      </c>
      <c r="B5132">
        <v>1</v>
      </c>
      <c r="C5132" t="s">
        <v>79</v>
      </c>
      <c r="D5132" t="s">
        <v>114</v>
      </c>
      <c r="E5132" t="s">
        <v>19632</v>
      </c>
      <c r="F5132" t="s">
        <v>313</v>
      </c>
      <c r="G5132" t="s">
        <v>71</v>
      </c>
      <c r="H5132" t="s">
        <v>136</v>
      </c>
      <c r="I5132" t="s">
        <v>22</v>
      </c>
      <c r="J5132" t="s">
        <v>131</v>
      </c>
      <c r="K5132" t="s">
        <v>19633</v>
      </c>
      <c r="L5132" t="s">
        <v>19634</v>
      </c>
      <c r="M5132">
        <v>1.0013888879999999</v>
      </c>
      <c r="N5132">
        <v>0</v>
      </c>
      <c r="O5132">
        <v>0</v>
      </c>
      <c r="P5132">
        <v>0</v>
      </c>
      <c r="Q5132">
        <v>87</v>
      </c>
      <c r="R5132">
        <v>0</v>
      </c>
      <c r="S5132">
        <v>0</v>
      </c>
      <c r="T5132">
        <v>0</v>
      </c>
      <c r="U5132">
        <v>87.120833000000005</v>
      </c>
    </row>
    <row r="5133" spans="1:21" x14ac:dyDescent="0.25">
      <c r="A5133" t="s">
        <v>19635</v>
      </c>
      <c r="B5133">
        <v>1</v>
      </c>
      <c r="C5133" t="s">
        <v>79</v>
      </c>
      <c r="D5133" t="s">
        <v>122</v>
      </c>
      <c r="E5133" t="s">
        <v>19636</v>
      </c>
      <c r="F5133" t="s">
        <v>231</v>
      </c>
      <c r="G5133" t="s">
        <v>71</v>
      </c>
      <c r="H5133" t="s">
        <v>136</v>
      </c>
      <c r="I5133" t="s">
        <v>22</v>
      </c>
      <c r="J5133" t="s">
        <v>131</v>
      </c>
      <c r="K5133" t="s">
        <v>19637</v>
      </c>
      <c r="L5133" t="s">
        <v>19638</v>
      </c>
      <c r="M5133">
        <v>1.1555555550000001</v>
      </c>
      <c r="N5133">
        <v>0</v>
      </c>
      <c r="O5133">
        <v>0</v>
      </c>
      <c r="P5133">
        <v>0</v>
      </c>
      <c r="Q5133">
        <v>1</v>
      </c>
      <c r="R5133">
        <v>0</v>
      </c>
      <c r="S5133">
        <v>0</v>
      </c>
      <c r="T5133">
        <v>0</v>
      </c>
      <c r="U5133">
        <v>1.155556</v>
      </c>
    </row>
    <row r="5134" spans="1:21" x14ac:dyDescent="0.25">
      <c r="A5134" t="s">
        <v>19639</v>
      </c>
      <c r="B5134">
        <v>1</v>
      </c>
      <c r="C5134" t="s">
        <v>79</v>
      </c>
      <c r="D5134" t="s">
        <v>114</v>
      </c>
      <c r="E5134" t="s">
        <v>19640</v>
      </c>
      <c r="F5134" t="s">
        <v>313</v>
      </c>
      <c r="G5134" t="s">
        <v>71</v>
      </c>
      <c r="H5134" t="s">
        <v>136</v>
      </c>
      <c r="I5134" t="s">
        <v>22</v>
      </c>
      <c r="J5134" t="s">
        <v>131</v>
      </c>
      <c r="K5134" t="s">
        <v>19641</v>
      </c>
      <c r="L5134" t="s">
        <v>19642</v>
      </c>
      <c r="M5134">
        <v>0.943333333</v>
      </c>
      <c r="N5134">
        <v>0</v>
      </c>
      <c r="O5134">
        <v>0</v>
      </c>
      <c r="P5134">
        <v>0</v>
      </c>
      <c r="Q5134">
        <v>47</v>
      </c>
      <c r="R5134">
        <v>0</v>
      </c>
      <c r="S5134">
        <v>0</v>
      </c>
      <c r="T5134">
        <v>0</v>
      </c>
      <c r="U5134">
        <v>44.336666999999998</v>
      </c>
    </row>
    <row r="5135" spans="1:21" x14ac:dyDescent="0.25">
      <c r="A5135" t="s">
        <v>19643</v>
      </c>
      <c r="B5135">
        <v>1</v>
      </c>
      <c r="C5135" t="s">
        <v>79</v>
      </c>
      <c r="D5135" t="s">
        <v>114</v>
      </c>
      <c r="E5135" t="s">
        <v>19644</v>
      </c>
      <c r="F5135" t="s">
        <v>226</v>
      </c>
      <c r="G5135" t="s">
        <v>72</v>
      </c>
      <c r="H5135" t="s">
        <v>136</v>
      </c>
      <c r="I5135" t="s">
        <v>22</v>
      </c>
      <c r="J5135" t="s">
        <v>131</v>
      </c>
      <c r="K5135" t="s">
        <v>19645</v>
      </c>
      <c r="L5135" t="s">
        <v>19646</v>
      </c>
      <c r="M5135">
        <v>1.681686944</v>
      </c>
      <c r="N5135">
        <v>0</v>
      </c>
      <c r="O5135">
        <v>0</v>
      </c>
      <c r="P5135">
        <v>0</v>
      </c>
      <c r="Q5135">
        <v>185</v>
      </c>
      <c r="R5135">
        <v>0</v>
      </c>
      <c r="S5135">
        <v>0</v>
      </c>
      <c r="T5135">
        <v>0</v>
      </c>
      <c r="U5135">
        <v>311.11208499999998</v>
      </c>
    </row>
    <row r="5136" spans="1:21" x14ac:dyDescent="0.25">
      <c r="A5136" t="s">
        <v>19647</v>
      </c>
      <c r="B5136">
        <v>1</v>
      </c>
      <c r="C5136" t="s">
        <v>79</v>
      </c>
      <c r="D5136" t="s">
        <v>108</v>
      </c>
      <c r="E5136" t="s">
        <v>3881</v>
      </c>
      <c r="F5136" t="s">
        <v>166</v>
      </c>
      <c r="G5136" t="s">
        <v>72</v>
      </c>
      <c r="H5136" t="s">
        <v>136</v>
      </c>
      <c r="I5136" t="s">
        <v>22</v>
      </c>
      <c r="J5136" t="s">
        <v>131</v>
      </c>
      <c r="K5136" t="s">
        <v>19648</v>
      </c>
      <c r="L5136" t="s">
        <v>19649</v>
      </c>
      <c r="M5136">
        <v>0.634444444</v>
      </c>
      <c r="N5136">
        <v>1</v>
      </c>
      <c r="O5136">
        <v>0</v>
      </c>
      <c r="P5136">
        <v>60</v>
      </c>
      <c r="Q5136">
        <v>1211</v>
      </c>
      <c r="R5136">
        <v>0.63444400000000001</v>
      </c>
      <c r="S5136">
        <v>0</v>
      </c>
      <c r="T5136">
        <v>38.066667000000002</v>
      </c>
      <c r="U5136">
        <v>768.31222200000002</v>
      </c>
    </row>
    <row r="5137" spans="1:21" x14ac:dyDescent="0.25">
      <c r="A5137" t="s">
        <v>19650</v>
      </c>
      <c r="B5137">
        <v>1</v>
      </c>
      <c r="C5137" t="s">
        <v>79</v>
      </c>
      <c r="D5137" t="s">
        <v>115</v>
      </c>
      <c r="E5137" t="s">
        <v>19651</v>
      </c>
      <c r="F5137" t="s">
        <v>523</v>
      </c>
      <c r="G5137" t="s">
        <v>72</v>
      </c>
      <c r="H5137" t="s">
        <v>136</v>
      </c>
      <c r="I5137" t="s">
        <v>22</v>
      </c>
      <c r="J5137" t="s">
        <v>131</v>
      </c>
      <c r="K5137" t="s">
        <v>19652</v>
      </c>
      <c r="L5137" t="s">
        <v>19653</v>
      </c>
      <c r="M5137">
        <v>1.2555555549999999</v>
      </c>
      <c r="N5137">
        <v>0</v>
      </c>
      <c r="O5137">
        <v>0</v>
      </c>
      <c r="P5137">
        <v>0</v>
      </c>
      <c r="Q5137">
        <v>70</v>
      </c>
      <c r="R5137">
        <v>0</v>
      </c>
      <c r="S5137">
        <v>0</v>
      </c>
      <c r="T5137">
        <v>0</v>
      </c>
      <c r="U5137">
        <v>87.888889000000006</v>
      </c>
    </row>
    <row r="5138" spans="1:21" x14ac:dyDescent="0.25">
      <c r="A5138" t="s">
        <v>19654</v>
      </c>
      <c r="B5138">
        <v>1</v>
      </c>
      <c r="C5138" t="s">
        <v>79</v>
      </c>
      <c r="D5138" t="s">
        <v>117</v>
      </c>
      <c r="E5138" t="s">
        <v>19655</v>
      </c>
      <c r="F5138" t="s">
        <v>313</v>
      </c>
      <c r="G5138" t="s">
        <v>71</v>
      </c>
      <c r="H5138" t="s">
        <v>136</v>
      </c>
      <c r="I5138" t="s">
        <v>22</v>
      </c>
      <c r="J5138" t="s">
        <v>131</v>
      </c>
      <c r="K5138" t="s">
        <v>19656</v>
      </c>
      <c r="L5138" t="s">
        <v>19657</v>
      </c>
      <c r="M5138">
        <v>1.315555555</v>
      </c>
      <c r="N5138">
        <v>0</v>
      </c>
      <c r="O5138">
        <v>0</v>
      </c>
      <c r="P5138">
        <v>0</v>
      </c>
      <c r="Q5138">
        <v>8</v>
      </c>
      <c r="R5138">
        <v>0</v>
      </c>
      <c r="S5138">
        <v>0</v>
      </c>
      <c r="T5138">
        <v>0</v>
      </c>
      <c r="U5138">
        <v>10.524444000000001</v>
      </c>
    </row>
    <row r="5139" spans="1:21" x14ac:dyDescent="0.25">
      <c r="A5139" t="s">
        <v>19658</v>
      </c>
      <c r="B5139">
        <v>1</v>
      </c>
      <c r="C5139" t="s">
        <v>79</v>
      </c>
      <c r="D5139" t="s">
        <v>115</v>
      </c>
      <c r="E5139" t="s">
        <v>19659</v>
      </c>
      <c r="F5139" t="s">
        <v>231</v>
      </c>
      <c r="G5139" t="s">
        <v>71</v>
      </c>
      <c r="H5139" t="s">
        <v>136</v>
      </c>
      <c r="I5139" t="s">
        <v>22</v>
      </c>
      <c r="J5139" t="s">
        <v>131</v>
      </c>
      <c r="K5139" t="s">
        <v>19660</v>
      </c>
      <c r="L5139" t="s">
        <v>19661</v>
      </c>
      <c r="M5139">
        <v>1.683611111</v>
      </c>
      <c r="N5139">
        <v>0</v>
      </c>
      <c r="O5139">
        <v>0</v>
      </c>
      <c r="P5139">
        <v>0</v>
      </c>
      <c r="Q5139">
        <v>1</v>
      </c>
      <c r="R5139">
        <v>0</v>
      </c>
      <c r="S5139">
        <v>0</v>
      </c>
      <c r="T5139">
        <v>0</v>
      </c>
      <c r="U5139">
        <v>1.683611</v>
      </c>
    </row>
    <row r="5140" spans="1:21" x14ac:dyDescent="0.25">
      <c r="A5140" t="s">
        <v>19662</v>
      </c>
      <c r="B5140">
        <v>1</v>
      </c>
      <c r="C5140" t="s">
        <v>79</v>
      </c>
      <c r="D5140" t="s">
        <v>117</v>
      </c>
      <c r="E5140" t="s">
        <v>19663</v>
      </c>
      <c r="F5140" t="s">
        <v>313</v>
      </c>
      <c r="G5140" t="s">
        <v>71</v>
      </c>
      <c r="H5140" t="s">
        <v>136</v>
      </c>
      <c r="I5140" t="s">
        <v>22</v>
      </c>
      <c r="J5140" t="s">
        <v>131</v>
      </c>
      <c r="K5140" t="s">
        <v>19664</v>
      </c>
      <c r="L5140" t="s">
        <v>19665</v>
      </c>
      <c r="M5140">
        <v>0.99055555500000003</v>
      </c>
      <c r="N5140">
        <v>0</v>
      </c>
      <c r="O5140">
        <v>0</v>
      </c>
      <c r="P5140">
        <v>0</v>
      </c>
      <c r="Q5140">
        <v>14</v>
      </c>
      <c r="R5140">
        <v>0</v>
      </c>
      <c r="S5140">
        <v>0</v>
      </c>
      <c r="T5140">
        <v>0</v>
      </c>
      <c r="U5140">
        <v>13.867777999999999</v>
      </c>
    </row>
    <row r="5141" spans="1:21" x14ac:dyDescent="0.25">
      <c r="A5141" t="s">
        <v>19666</v>
      </c>
      <c r="B5141">
        <v>1</v>
      </c>
      <c r="C5141" t="s">
        <v>78</v>
      </c>
      <c r="D5141" t="s">
        <v>101</v>
      </c>
      <c r="E5141" t="s">
        <v>19667</v>
      </c>
      <c r="F5141" t="s">
        <v>166</v>
      </c>
      <c r="G5141" t="s">
        <v>72</v>
      </c>
      <c r="H5141" t="s">
        <v>136</v>
      </c>
      <c r="I5141" t="s">
        <v>22</v>
      </c>
      <c r="J5141" t="s">
        <v>131</v>
      </c>
      <c r="K5141" t="s">
        <v>19668</v>
      </c>
      <c r="L5141" t="s">
        <v>19669</v>
      </c>
      <c r="M5141">
        <v>0.2525</v>
      </c>
      <c r="N5141">
        <v>0</v>
      </c>
      <c r="O5141">
        <v>1124</v>
      </c>
      <c r="P5141">
        <v>141</v>
      </c>
      <c r="Q5141">
        <v>4732</v>
      </c>
      <c r="R5141">
        <v>0</v>
      </c>
      <c r="S5141">
        <v>283.81</v>
      </c>
      <c r="T5141">
        <v>35.602499999999999</v>
      </c>
      <c r="U5141">
        <v>1194.83</v>
      </c>
    </row>
    <row r="5142" spans="1:21" x14ac:dyDescent="0.25">
      <c r="A5142" t="s">
        <v>19670</v>
      </c>
      <c r="B5142">
        <v>1</v>
      </c>
      <c r="C5142" t="s">
        <v>78</v>
      </c>
      <c r="D5142" t="s">
        <v>95</v>
      </c>
      <c r="E5142" t="s">
        <v>19671</v>
      </c>
      <c r="F5142" t="s">
        <v>1150</v>
      </c>
      <c r="G5142" t="s">
        <v>71</v>
      </c>
      <c r="H5142" t="s">
        <v>136</v>
      </c>
      <c r="I5142" t="s">
        <v>22</v>
      </c>
      <c r="J5142" t="s">
        <v>131</v>
      </c>
      <c r="K5142" t="s">
        <v>19672</v>
      </c>
      <c r="L5142" t="s">
        <v>19673</v>
      </c>
      <c r="M5142">
        <v>4.7652777769999997</v>
      </c>
      <c r="N5142">
        <v>0</v>
      </c>
      <c r="O5142">
        <v>76</v>
      </c>
      <c r="P5142">
        <v>0</v>
      </c>
      <c r="Q5142">
        <v>0</v>
      </c>
      <c r="R5142">
        <v>0</v>
      </c>
      <c r="S5142">
        <v>362.16111100000001</v>
      </c>
      <c r="T5142">
        <v>0</v>
      </c>
      <c r="U5142">
        <v>0</v>
      </c>
    </row>
    <row r="5143" spans="1:21" x14ac:dyDescent="0.25">
      <c r="A5143" t="s">
        <v>19674</v>
      </c>
      <c r="B5143">
        <v>1</v>
      </c>
      <c r="C5143" t="s">
        <v>78</v>
      </c>
      <c r="D5143" t="s">
        <v>91</v>
      </c>
      <c r="E5143" t="s">
        <v>19675</v>
      </c>
      <c r="F5143" t="s">
        <v>166</v>
      </c>
      <c r="G5143" t="s">
        <v>72</v>
      </c>
      <c r="H5143" t="s">
        <v>136</v>
      </c>
      <c r="I5143" t="s">
        <v>22</v>
      </c>
      <c r="J5143" t="s">
        <v>131</v>
      </c>
      <c r="K5143" t="s">
        <v>19676</v>
      </c>
      <c r="L5143" t="s">
        <v>19677</v>
      </c>
      <c r="M5143">
        <v>0.33361750000000001</v>
      </c>
      <c r="N5143">
        <v>0</v>
      </c>
      <c r="O5143">
        <v>0</v>
      </c>
      <c r="P5143">
        <v>7</v>
      </c>
      <c r="Q5143">
        <v>643</v>
      </c>
      <c r="R5143">
        <v>0</v>
      </c>
      <c r="S5143">
        <v>0</v>
      </c>
      <c r="T5143">
        <v>2.3353229999999998</v>
      </c>
      <c r="U5143">
        <v>214.516053</v>
      </c>
    </row>
    <row r="5144" spans="1:21" x14ac:dyDescent="0.25">
      <c r="A5144" t="s">
        <v>19678</v>
      </c>
      <c r="B5144">
        <v>1</v>
      </c>
      <c r="C5144" t="s">
        <v>78</v>
      </c>
      <c r="D5144" t="s">
        <v>91</v>
      </c>
      <c r="E5144" t="s">
        <v>19679</v>
      </c>
      <c r="F5144" t="s">
        <v>780</v>
      </c>
      <c r="G5144" t="s">
        <v>71</v>
      </c>
      <c r="H5144" t="s">
        <v>136</v>
      </c>
      <c r="I5144" t="s">
        <v>22</v>
      </c>
      <c r="J5144" t="s">
        <v>131</v>
      </c>
      <c r="K5144" t="s">
        <v>19680</v>
      </c>
      <c r="L5144" t="s">
        <v>19681</v>
      </c>
      <c r="M5144">
        <v>1.2480555550000001</v>
      </c>
      <c r="N5144">
        <v>0</v>
      </c>
      <c r="O5144">
        <v>18</v>
      </c>
      <c r="P5144">
        <v>0</v>
      </c>
      <c r="Q5144">
        <v>0</v>
      </c>
      <c r="R5144">
        <v>0</v>
      </c>
      <c r="S5144">
        <v>22.465</v>
      </c>
      <c r="T5144">
        <v>0</v>
      </c>
      <c r="U5144">
        <v>0</v>
      </c>
    </row>
    <row r="5145" spans="1:21" x14ac:dyDescent="0.25">
      <c r="A5145" t="s">
        <v>19682</v>
      </c>
      <c r="B5145">
        <v>1</v>
      </c>
      <c r="C5145" t="s">
        <v>78</v>
      </c>
      <c r="D5145" t="s">
        <v>91</v>
      </c>
      <c r="E5145" t="s">
        <v>235</v>
      </c>
      <c r="F5145" t="s">
        <v>166</v>
      </c>
      <c r="G5145" t="s">
        <v>72</v>
      </c>
      <c r="H5145" t="s">
        <v>136</v>
      </c>
      <c r="I5145" t="s">
        <v>22</v>
      </c>
      <c r="J5145" t="s">
        <v>131</v>
      </c>
      <c r="K5145" t="s">
        <v>19683</v>
      </c>
      <c r="L5145" t="s">
        <v>19684</v>
      </c>
      <c r="M5145">
        <v>0.46916666600000001</v>
      </c>
      <c r="N5145">
        <v>0</v>
      </c>
      <c r="O5145">
        <v>0</v>
      </c>
      <c r="P5145">
        <v>4</v>
      </c>
      <c r="Q5145">
        <v>265</v>
      </c>
      <c r="R5145">
        <v>0</v>
      </c>
      <c r="S5145">
        <v>0</v>
      </c>
      <c r="T5145">
        <v>1.8766670000000001</v>
      </c>
      <c r="U5145">
        <v>124.329166</v>
      </c>
    </row>
    <row r="5146" spans="1:21" x14ac:dyDescent="0.25">
      <c r="A5146" t="s">
        <v>19685</v>
      </c>
      <c r="B5146">
        <v>1</v>
      </c>
      <c r="C5146" t="s">
        <v>78</v>
      </c>
      <c r="D5146" t="s">
        <v>92</v>
      </c>
      <c r="E5146" t="s">
        <v>19686</v>
      </c>
      <c r="F5146" t="s">
        <v>780</v>
      </c>
      <c r="G5146" t="s">
        <v>71</v>
      </c>
      <c r="H5146" t="s">
        <v>136</v>
      </c>
      <c r="I5146" t="s">
        <v>22</v>
      </c>
      <c r="J5146" t="s">
        <v>131</v>
      </c>
      <c r="K5146" t="s">
        <v>19687</v>
      </c>
      <c r="L5146" t="s">
        <v>19688</v>
      </c>
      <c r="M5146">
        <v>3.1958333329999999</v>
      </c>
      <c r="N5146">
        <v>0</v>
      </c>
      <c r="O5146">
        <v>81</v>
      </c>
      <c r="P5146">
        <v>0</v>
      </c>
      <c r="Q5146">
        <v>52</v>
      </c>
      <c r="R5146">
        <v>0</v>
      </c>
      <c r="S5146">
        <v>258.86250000000001</v>
      </c>
      <c r="T5146">
        <v>0</v>
      </c>
      <c r="U5146">
        <v>166.183333</v>
      </c>
    </row>
    <row r="5147" spans="1:21" x14ac:dyDescent="0.25">
      <c r="A5147" t="s">
        <v>19689</v>
      </c>
      <c r="B5147">
        <v>1</v>
      </c>
      <c r="C5147" t="s">
        <v>78</v>
      </c>
      <c r="D5147" t="s">
        <v>92</v>
      </c>
      <c r="E5147" t="s">
        <v>19690</v>
      </c>
      <c r="F5147" t="s">
        <v>785</v>
      </c>
      <c r="G5147" t="s">
        <v>71</v>
      </c>
      <c r="H5147" t="s">
        <v>136</v>
      </c>
      <c r="I5147" t="s">
        <v>22</v>
      </c>
      <c r="J5147" t="s">
        <v>131</v>
      </c>
      <c r="K5147" t="s">
        <v>19691</v>
      </c>
      <c r="L5147" t="s">
        <v>19692</v>
      </c>
      <c r="M5147">
        <v>1.1130555550000001</v>
      </c>
      <c r="N5147">
        <v>0</v>
      </c>
      <c r="O5147">
        <v>66</v>
      </c>
      <c r="P5147">
        <v>0</v>
      </c>
      <c r="Q5147">
        <v>0</v>
      </c>
      <c r="R5147">
        <v>0</v>
      </c>
      <c r="S5147">
        <v>73.461667000000006</v>
      </c>
      <c r="T5147">
        <v>0</v>
      </c>
      <c r="U5147">
        <v>0</v>
      </c>
    </row>
    <row r="5148" spans="1:21" x14ac:dyDescent="0.25">
      <c r="A5148" t="s">
        <v>19693</v>
      </c>
      <c r="B5148">
        <v>1</v>
      </c>
      <c r="C5148" t="s">
        <v>78</v>
      </c>
      <c r="D5148" t="s">
        <v>97</v>
      </c>
      <c r="E5148" t="s">
        <v>19694</v>
      </c>
      <c r="F5148" t="s">
        <v>231</v>
      </c>
      <c r="G5148" t="s">
        <v>71</v>
      </c>
      <c r="H5148" t="s">
        <v>136</v>
      </c>
      <c r="I5148" t="s">
        <v>22</v>
      </c>
      <c r="J5148" t="s">
        <v>131</v>
      </c>
      <c r="K5148" t="s">
        <v>19695</v>
      </c>
      <c r="L5148" t="s">
        <v>19696</v>
      </c>
      <c r="M5148">
        <v>6.81</v>
      </c>
      <c r="N5148">
        <v>0</v>
      </c>
      <c r="O5148">
        <v>1</v>
      </c>
      <c r="P5148">
        <v>0</v>
      </c>
      <c r="Q5148">
        <v>0</v>
      </c>
      <c r="R5148">
        <v>0</v>
      </c>
      <c r="S5148">
        <v>6.81</v>
      </c>
      <c r="T5148">
        <v>0</v>
      </c>
      <c r="U5148">
        <v>0</v>
      </c>
    </row>
    <row r="5149" spans="1:21" x14ac:dyDescent="0.25">
      <c r="A5149" t="s">
        <v>19697</v>
      </c>
      <c r="B5149">
        <v>1</v>
      </c>
      <c r="C5149" t="s">
        <v>78</v>
      </c>
      <c r="D5149" t="s">
        <v>91</v>
      </c>
      <c r="E5149" t="s">
        <v>19698</v>
      </c>
      <c r="F5149" t="s">
        <v>231</v>
      </c>
      <c r="G5149" t="s">
        <v>71</v>
      </c>
      <c r="H5149" t="s">
        <v>136</v>
      </c>
      <c r="I5149" t="s">
        <v>22</v>
      </c>
      <c r="J5149" t="s">
        <v>131</v>
      </c>
      <c r="K5149" t="s">
        <v>19699</v>
      </c>
      <c r="L5149" t="s">
        <v>19700</v>
      </c>
      <c r="M5149">
        <v>23.342777776999998</v>
      </c>
      <c r="N5149">
        <v>0</v>
      </c>
      <c r="O5149">
        <v>0</v>
      </c>
      <c r="P5149">
        <v>0</v>
      </c>
      <c r="Q5149">
        <v>1</v>
      </c>
      <c r="R5149">
        <v>0</v>
      </c>
      <c r="S5149">
        <v>0</v>
      </c>
      <c r="T5149">
        <v>0</v>
      </c>
      <c r="U5149">
        <v>23.342777999999999</v>
      </c>
    </row>
    <row r="5150" spans="1:21" x14ac:dyDescent="0.25">
      <c r="A5150" t="s">
        <v>19701</v>
      </c>
      <c r="B5150">
        <v>1</v>
      </c>
      <c r="C5150" t="s">
        <v>78</v>
      </c>
      <c r="D5150" t="s">
        <v>100</v>
      </c>
      <c r="E5150" t="s">
        <v>19702</v>
      </c>
      <c r="F5150" t="s">
        <v>226</v>
      </c>
      <c r="G5150" t="s">
        <v>72</v>
      </c>
      <c r="H5150" t="s">
        <v>136</v>
      </c>
      <c r="I5150" t="s">
        <v>22</v>
      </c>
      <c r="J5150" t="s">
        <v>131</v>
      </c>
      <c r="K5150" t="s">
        <v>19703</v>
      </c>
      <c r="L5150" t="s">
        <v>19704</v>
      </c>
      <c r="M5150">
        <v>3.7194444440000001</v>
      </c>
      <c r="N5150">
        <v>0</v>
      </c>
      <c r="O5150">
        <v>0</v>
      </c>
      <c r="P5150">
        <v>0</v>
      </c>
      <c r="Q5150">
        <v>7</v>
      </c>
      <c r="R5150">
        <v>0</v>
      </c>
      <c r="S5150">
        <v>0</v>
      </c>
      <c r="T5150">
        <v>0</v>
      </c>
      <c r="U5150">
        <v>26.036110999999998</v>
      </c>
    </row>
    <row r="5151" spans="1:21" x14ac:dyDescent="0.25">
      <c r="A5151" t="s">
        <v>19705</v>
      </c>
      <c r="B5151">
        <v>1</v>
      </c>
      <c r="C5151" t="s">
        <v>78</v>
      </c>
      <c r="D5151" t="s">
        <v>80</v>
      </c>
      <c r="E5151" t="s">
        <v>19706</v>
      </c>
      <c r="F5151" t="s">
        <v>362</v>
      </c>
      <c r="G5151" t="s">
        <v>71</v>
      </c>
      <c r="H5151" t="s">
        <v>136</v>
      </c>
      <c r="I5151" t="s">
        <v>22</v>
      </c>
      <c r="J5151" t="s">
        <v>131</v>
      </c>
      <c r="K5151" t="s">
        <v>19707</v>
      </c>
      <c r="L5151" t="s">
        <v>19708</v>
      </c>
      <c r="M5151">
        <v>0.95944444399999995</v>
      </c>
      <c r="N5151">
        <v>0</v>
      </c>
      <c r="O5151">
        <v>411</v>
      </c>
      <c r="P5151">
        <v>0</v>
      </c>
      <c r="Q5151">
        <v>0</v>
      </c>
      <c r="R5151">
        <v>0</v>
      </c>
      <c r="S5151">
        <v>394.33166599999998</v>
      </c>
      <c r="T5151">
        <v>0</v>
      </c>
      <c r="U5151">
        <v>0</v>
      </c>
    </row>
    <row r="5152" spans="1:21" x14ac:dyDescent="0.25">
      <c r="A5152" t="s">
        <v>19709</v>
      </c>
      <c r="B5152">
        <v>1</v>
      </c>
      <c r="C5152" t="s">
        <v>78</v>
      </c>
      <c r="D5152" t="s">
        <v>96</v>
      </c>
      <c r="E5152" t="s">
        <v>18824</v>
      </c>
      <c r="F5152" t="s">
        <v>362</v>
      </c>
      <c r="G5152" t="s">
        <v>71</v>
      </c>
      <c r="H5152" t="s">
        <v>136</v>
      </c>
      <c r="I5152" t="s">
        <v>22</v>
      </c>
      <c r="J5152" t="s">
        <v>131</v>
      </c>
      <c r="K5152" t="s">
        <v>19710</v>
      </c>
      <c r="L5152" t="s">
        <v>19711</v>
      </c>
      <c r="M5152">
        <v>0.61583333299999998</v>
      </c>
      <c r="N5152">
        <v>0</v>
      </c>
      <c r="O5152">
        <v>246</v>
      </c>
      <c r="P5152">
        <v>0</v>
      </c>
      <c r="Q5152">
        <v>20</v>
      </c>
      <c r="R5152">
        <v>0</v>
      </c>
      <c r="S5152">
        <v>151.495</v>
      </c>
      <c r="T5152">
        <v>0</v>
      </c>
      <c r="U5152">
        <v>12.316667000000001</v>
      </c>
    </row>
    <row r="5153" spans="1:21" x14ac:dyDescent="0.25">
      <c r="A5153" t="s">
        <v>19712</v>
      </c>
      <c r="B5153">
        <v>1</v>
      </c>
      <c r="C5153" t="s">
        <v>79</v>
      </c>
      <c r="D5153" t="s">
        <v>122</v>
      </c>
      <c r="E5153" t="s">
        <v>19713</v>
      </c>
      <c r="F5153" t="s">
        <v>226</v>
      </c>
      <c r="G5153" t="s">
        <v>72</v>
      </c>
      <c r="H5153" t="s">
        <v>136</v>
      </c>
      <c r="I5153" t="s">
        <v>22</v>
      </c>
      <c r="J5153" t="s">
        <v>131</v>
      </c>
      <c r="K5153" t="s">
        <v>19714</v>
      </c>
      <c r="L5153" t="s">
        <v>19715</v>
      </c>
      <c r="M5153">
        <v>2.091111111</v>
      </c>
      <c r="N5153">
        <v>0</v>
      </c>
      <c r="O5153">
        <v>0</v>
      </c>
      <c r="P5153">
        <v>0</v>
      </c>
      <c r="Q5153">
        <v>41</v>
      </c>
      <c r="R5153">
        <v>0</v>
      </c>
      <c r="S5153">
        <v>0</v>
      </c>
      <c r="T5153">
        <v>0</v>
      </c>
      <c r="U5153">
        <v>85.735556000000003</v>
      </c>
    </row>
    <row r="5154" spans="1:21" x14ac:dyDescent="0.25">
      <c r="A5154" t="s">
        <v>19716</v>
      </c>
      <c r="B5154">
        <v>1</v>
      </c>
      <c r="C5154" t="s">
        <v>79</v>
      </c>
      <c r="D5154" t="s">
        <v>122</v>
      </c>
      <c r="E5154" t="s">
        <v>19717</v>
      </c>
      <c r="F5154" t="s">
        <v>231</v>
      </c>
      <c r="G5154" t="s">
        <v>71</v>
      </c>
      <c r="H5154" t="s">
        <v>136</v>
      </c>
      <c r="I5154" t="s">
        <v>22</v>
      </c>
      <c r="J5154" t="s">
        <v>131</v>
      </c>
      <c r="K5154" t="s">
        <v>19718</v>
      </c>
      <c r="L5154" t="s">
        <v>19719</v>
      </c>
      <c r="M5154">
        <v>0.89027777699999999</v>
      </c>
      <c r="N5154">
        <v>0</v>
      </c>
      <c r="O5154">
        <v>1</v>
      </c>
      <c r="P5154">
        <v>0</v>
      </c>
      <c r="Q5154">
        <v>0</v>
      </c>
      <c r="R5154">
        <v>0</v>
      </c>
      <c r="S5154">
        <v>0.89027800000000001</v>
      </c>
      <c r="T5154">
        <v>0</v>
      </c>
      <c r="U5154">
        <v>0</v>
      </c>
    </row>
    <row r="5155" spans="1:21" x14ac:dyDescent="0.25">
      <c r="A5155" t="s">
        <v>19720</v>
      </c>
      <c r="B5155">
        <v>1</v>
      </c>
      <c r="C5155" t="s">
        <v>79</v>
      </c>
      <c r="D5155" t="s">
        <v>122</v>
      </c>
      <c r="E5155" t="s">
        <v>19721</v>
      </c>
      <c r="F5155" t="s">
        <v>226</v>
      </c>
      <c r="G5155" t="s">
        <v>72</v>
      </c>
      <c r="H5155" t="s">
        <v>136</v>
      </c>
      <c r="I5155" t="s">
        <v>22</v>
      </c>
      <c r="J5155" t="s">
        <v>131</v>
      </c>
      <c r="K5155" t="s">
        <v>19722</v>
      </c>
      <c r="L5155" t="s">
        <v>19723</v>
      </c>
      <c r="M5155">
        <v>0.52194444399999995</v>
      </c>
      <c r="N5155">
        <v>0</v>
      </c>
      <c r="O5155">
        <v>0</v>
      </c>
      <c r="P5155">
        <v>0</v>
      </c>
      <c r="Q5155">
        <v>9</v>
      </c>
      <c r="R5155">
        <v>0</v>
      </c>
      <c r="S5155">
        <v>0</v>
      </c>
      <c r="T5155">
        <v>0</v>
      </c>
      <c r="U5155">
        <v>4.6974999999999998</v>
      </c>
    </row>
    <row r="5156" spans="1:21" x14ac:dyDescent="0.25">
      <c r="A5156" t="s">
        <v>19724</v>
      </c>
      <c r="B5156">
        <v>1</v>
      </c>
      <c r="C5156" t="s">
        <v>79</v>
      </c>
      <c r="D5156" t="s">
        <v>122</v>
      </c>
      <c r="E5156" t="s">
        <v>19725</v>
      </c>
      <c r="F5156" t="s">
        <v>892</v>
      </c>
      <c r="G5156" t="s">
        <v>71</v>
      </c>
      <c r="H5156" t="s">
        <v>136</v>
      </c>
      <c r="I5156" t="s">
        <v>22</v>
      </c>
      <c r="J5156" t="s">
        <v>131</v>
      </c>
      <c r="K5156" t="s">
        <v>19726</v>
      </c>
      <c r="L5156" t="s">
        <v>19727</v>
      </c>
      <c r="M5156">
        <v>0.57499999999999996</v>
      </c>
      <c r="N5156">
        <v>0</v>
      </c>
      <c r="O5156">
        <v>100</v>
      </c>
      <c r="P5156">
        <v>0</v>
      </c>
      <c r="Q5156">
        <v>0</v>
      </c>
      <c r="R5156">
        <v>0</v>
      </c>
      <c r="S5156">
        <v>57.5</v>
      </c>
      <c r="T5156">
        <v>0</v>
      </c>
      <c r="U5156">
        <v>0</v>
      </c>
    </row>
    <row r="5157" spans="1:21" x14ac:dyDescent="0.25">
      <c r="A5157" t="s">
        <v>19728</v>
      </c>
      <c r="B5157">
        <v>1</v>
      </c>
      <c r="C5157" t="s">
        <v>79</v>
      </c>
      <c r="D5157" t="s">
        <v>122</v>
      </c>
      <c r="E5157" t="s">
        <v>19729</v>
      </c>
      <c r="F5157" t="s">
        <v>166</v>
      </c>
      <c r="G5157" t="s">
        <v>72</v>
      </c>
      <c r="H5157" t="s">
        <v>136</v>
      </c>
      <c r="I5157" t="s">
        <v>22</v>
      </c>
      <c r="J5157" t="s">
        <v>131</v>
      </c>
      <c r="K5157" t="s">
        <v>19730</v>
      </c>
      <c r="L5157" t="s">
        <v>19731</v>
      </c>
      <c r="M5157">
        <v>1.807803611</v>
      </c>
      <c r="N5157">
        <v>0</v>
      </c>
      <c r="O5157">
        <v>203</v>
      </c>
      <c r="P5157">
        <v>0</v>
      </c>
      <c r="Q5157">
        <v>8</v>
      </c>
      <c r="R5157">
        <v>0</v>
      </c>
      <c r="S5157">
        <v>366.98413299999999</v>
      </c>
      <c r="T5157">
        <v>0</v>
      </c>
      <c r="U5157">
        <v>14.462429</v>
      </c>
    </row>
    <row r="5158" spans="1:21" x14ac:dyDescent="0.25">
      <c r="A5158" t="s">
        <v>19732</v>
      </c>
      <c r="B5158">
        <v>1</v>
      </c>
      <c r="C5158" t="s">
        <v>79</v>
      </c>
      <c r="D5158" t="s">
        <v>122</v>
      </c>
      <c r="E5158" t="s">
        <v>19733</v>
      </c>
      <c r="F5158" t="s">
        <v>166</v>
      </c>
      <c r="G5158" t="s">
        <v>72</v>
      </c>
      <c r="H5158" t="s">
        <v>136</v>
      </c>
      <c r="I5158" t="s">
        <v>22</v>
      </c>
      <c r="J5158" t="s">
        <v>131</v>
      </c>
      <c r="K5158" t="s">
        <v>19734</v>
      </c>
      <c r="L5158" t="s">
        <v>19735</v>
      </c>
      <c r="M5158">
        <v>0.45250000000000001</v>
      </c>
      <c r="N5158">
        <v>1</v>
      </c>
      <c r="O5158">
        <v>1073</v>
      </c>
      <c r="P5158">
        <v>1</v>
      </c>
      <c r="Q5158">
        <v>68</v>
      </c>
      <c r="R5158">
        <v>0.45250000000000001</v>
      </c>
      <c r="S5158">
        <v>485.53250000000003</v>
      </c>
      <c r="T5158">
        <v>0.45250000000000001</v>
      </c>
      <c r="U5158">
        <v>30.77</v>
      </c>
    </row>
    <row r="5159" spans="1:21" x14ac:dyDescent="0.25">
      <c r="A5159" t="s">
        <v>19736</v>
      </c>
      <c r="B5159">
        <v>1</v>
      </c>
      <c r="C5159" t="s">
        <v>78</v>
      </c>
      <c r="D5159" t="s">
        <v>81</v>
      </c>
      <c r="E5159" t="s">
        <v>19737</v>
      </c>
      <c r="F5159" t="s">
        <v>934</v>
      </c>
      <c r="G5159" t="s">
        <v>71</v>
      </c>
      <c r="H5159" t="s">
        <v>136</v>
      </c>
      <c r="I5159" t="s">
        <v>22</v>
      </c>
      <c r="J5159" t="s">
        <v>131</v>
      </c>
      <c r="K5159" t="s">
        <v>19738</v>
      </c>
      <c r="L5159" t="s">
        <v>19739</v>
      </c>
      <c r="M5159">
        <v>0.88194444400000005</v>
      </c>
      <c r="N5159">
        <v>0</v>
      </c>
      <c r="O5159">
        <v>1</v>
      </c>
      <c r="P5159">
        <v>0</v>
      </c>
      <c r="Q5159">
        <v>0</v>
      </c>
      <c r="R5159">
        <v>0</v>
      </c>
      <c r="S5159">
        <v>0.88194399999999995</v>
      </c>
      <c r="T5159">
        <v>0</v>
      </c>
      <c r="U5159">
        <v>0</v>
      </c>
    </row>
    <row r="5160" spans="1:21" x14ac:dyDescent="0.25">
      <c r="A5160" t="s">
        <v>19740</v>
      </c>
      <c r="B5160">
        <v>1</v>
      </c>
      <c r="C5160" t="s">
        <v>79</v>
      </c>
      <c r="D5160" t="s">
        <v>116</v>
      </c>
      <c r="E5160" t="s">
        <v>19741</v>
      </c>
      <c r="F5160" t="s">
        <v>166</v>
      </c>
      <c r="G5160" t="s">
        <v>72</v>
      </c>
      <c r="H5160" t="s">
        <v>136</v>
      </c>
      <c r="I5160" t="s">
        <v>22</v>
      </c>
      <c r="J5160" t="s">
        <v>131</v>
      </c>
      <c r="K5160" t="s">
        <v>19742</v>
      </c>
      <c r="L5160" t="s">
        <v>19743</v>
      </c>
      <c r="M5160">
        <v>1.5224925</v>
      </c>
      <c r="N5160">
        <v>2</v>
      </c>
      <c r="O5160">
        <v>2001</v>
      </c>
      <c r="P5160">
        <v>86</v>
      </c>
      <c r="Q5160">
        <v>92</v>
      </c>
      <c r="R5160">
        <v>3.0449850000000001</v>
      </c>
      <c r="S5160">
        <v>3046.5074930000001</v>
      </c>
      <c r="T5160">
        <v>130.93435500000001</v>
      </c>
      <c r="U5160">
        <v>140.06931</v>
      </c>
    </row>
    <row r="5161" spans="1:21" x14ac:dyDescent="0.25">
      <c r="A5161" t="s">
        <v>19744</v>
      </c>
      <c r="B5161">
        <v>1</v>
      </c>
      <c r="C5161" t="s">
        <v>79</v>
      </c>
      <c r="D5161" t="s">
        <v>112</v>
      </c>
      <c r="E5161" t="s">
        <v>19745</v>
      </c>
      <c r="F5161" t="s">
        <v>313</v>
      </c>
      <c r="G5161" t="s">
        <v>71</v>
      </c>
      <c r="H5161" t="s">
        <v>136</v>
      </c>
      <c r="I5161" t="s">
        <v>22</v>
      </c>
      <c r="J5161" t="s">
        <v>131</v>
      </c>
      <c r="K5161" t="s">
        <v>19746</v>
      </c>
      <c r="L5161" t="s">
        <v>19747</v>
      </c>
      <c r="M5161">
        <v>1.360833333</v>
      </c>
      <c r="N5161">
        <v>0</v>
      </c>
      <c r="O5161">
        <v>12</v>
      </c>
      <c r="P5161">
        <v>0</v>
      </c>
      <c r="Q5161">
        <v>0</v>
      </c>
      <c r="R5161">
        <v>0</v>
      </c>
      <c r="S5161">
        <v>16.329999999999998</v>
      </c>
      <c r="T5161">
        <v>0</v>
      </c>
      <c r="U5161">
        <v>0</v>
      </c>
    </row>
    <row r="5162" spans="1:21" x14ac:dyDescent="0.25">
      <c r="A5162" t="s">
        <v>19748</v>
      </c>
      <c r="B5162">
        <v>1</v>
      </c>
      <c r="C5162" t="s">
        <v>79</v>
      </c>
      <c r="D5162" t="s">
        <v>112</v>
      </c>
      <c r="E5162" t="s">
        <v>19749</v>
      </c>
      <c r="F5162" t="s">
        <v>416</v>
      </c>
      <c r="G5162" t="s">
        <v>71</v>
      </c>
      <c r="H5162" t="s">
        <v>136</v>
      </c>
      <c r="I5162" t="s">
        <v>22</v>
      </c>
      <c r="J5162" t="s">
        <v>131</v>
      </c>
      <c r="K5162" t="s">
        <v>19750</v>
      </c>
      <c r="L5162" t="s">
        <v>19751</v>
      </c>
      <c r="M5162">
        <v>1.075</v>
      </c>
      <c r="N5162">
        <v>0</v>
      </c>
      <c r="O5162">
        <v>30</v>
      </c>
      <c r="P5162">
        <v>0</v>
      </c>
      <c r="Q5162">
        <v>0</v>
      </c>
      <c r="R5162">
        <v>0</v>
      </c>
      <c r="S5162">
        <v>32.25</v>
      </c>
      <c r="T5162">
        <v>0</v>
      </c>
      <c r="U5162">
        <v>0</v>
      </c>
    </row>
    <row r="5163" spans="1:21" x14ac:dyDescent="0.25">
      <c r="A5163" t="s">
        <v>19752</v>
      </c>
      <c r="B5163">
        <v>1</v>
      </c>
      <c r="C5163" t="s">
        <v>79</v>
      </c>
      <c r="D5163" t="s">
        <v>112</v>
      </c>
      <c r="E5163" t="s">
        <v>19753</v>
      </c>
      <c r="F5163" t="s">
        <v>247</v>
      </c>
      <c r="G5163" t="s">
        <v>72</v>
      </c>
      <c r="H5163" t="s">
        <v>136</v>
      </c>
      <c r="I5163" t="s">
        <v>22</v>
      </c>
      <c r="J5163" t="s">
        <v>221</v>
      </c>
      <c r="K5163" t="s">
        <v>19754</v>
      </c>
      <c r="L5163" t="s">
        <v>19755</v>
      </c>
      <c r="M5163">
        <v>3.235833333</v>
      </c>
      <c r="N5163">
        <v>0</v>
      </c>
      <c r="O5163">
        <v>282</v>
      </c>
      <c r="P5163">
        <v>120</v>
      </c>
      <c r="Q5163">
        <v>4</v>
      </c>
      <c r="R5163">
        <v>0</v>
      </c>
      <c r="S5163">
        <v>912.505</v>
      </c>
      <c r="T5163">
        <v>388.3</v>
      </c>
      <c r="U5163">
        <v>12.943333000000001</v>
      </c>
    </row>
    <row r="5164" spans="1:21" x14ac:dyDescent="0.25">
      <c r="A5164" t="s">
        <v>19756</v>
      </c>
      <c r="B5164">
        <v>1</v>
      </c>
      <c r="C5164" t="s">
        <v>79</v>
      </c>
      <c r="D5164" t="s">
        <v>112</v>
      </c>
      <c r="E5164" t="s">
        <v>19757</v>
      </c>
      <c r="F5164" t="s">
        <v>226</v>
      </c>
      <c r="G5164" t="s">
        <v>72</v>
      </c>
      <c r="H5164" t="s">
        <v>136</v>
      </c>
      <c r="I5164" t="s">
        <v>22</v>
      </c>
      <c r="J5164" t="s">
        <v>131</v>
      </c>
      <c r="K5164" t="s">
        <v>19758</v>
      </c>
      <c r="L5164" t="s">
        <v>19759</v>
      </c>
      <c r="M5164">
        <v>2.102777777</v>
      </c>
      <c r="N5164">
        <v>0</v>
      </c>
      <c r="O5164">
        <v>262</v>
      </c>
      <c r="P5164">
        <v>0</v>
      </c>
      <c r="Q5164">
        <v>3</v>
      </c>
      <c r="R5164">
        <v>0</v>
      </c>
      <c r="S5164">
        <v>550.92777799999999</v>
      </c>
      <c r="T5164">
        <v>0</v>
      </c>
      <c r="U5164">
        <v>6.3083330000000002</v>
      </c>
    </row>
    <row r="5165" spans="1:21" x14ac:dyDescent="0.25">
      <c r="A5165" t="s">
        <v>19760</v>
      </c>
      <c r="B5165">
        <v>1</v>
      </c>
      <c r="C5165" t="s">
        <v>79</v>
      </c>
      <c r="D5165" t="s">
        <v>116</v>
      </c>
      <c r="E5165" t="s">
        <v>19761</v>
      </c>
      <c r="F5165" t="s">
        <v>847</v>
      </c>
      <c r="G5165" t="s">
        <v>71</v>
      </c>
      <c r="H5165" t="s">
        <v>136</v>
      </c>
      <c r="I5165" t="s">
        <v>22</v>
      </c>
      <c r="J5165" t="s">
        <v>131</v>
      </c>
      <c r="K5165" t="s">
        <v>19762</v>
      </c>
      <c r="L5165" t="s">
        <v>19763</v>
      </c>
      <c r="M5165">
        <v>1.6030555550000001</v>
      </c>
      <c r="N5165">
        <v>0</v>
      </c>
      <c r="O5165">
        <v>2</v>
      </c>
      <c r="P5165">
        <v>0</v>
      </c>
      <c r="Q5165">
        <v>0</v>
      </c>
      <c r="R5165">
        <v>0</v>
      </c>
      <c r="S5165">
        <v>3.2061109999999999</v>
      </c>
      <c r="T5165">
        <v>0</v>
      </c>
      <c r="U5165">
        <v>0</v>
      </c>
    </row>
    <row r="5166" spans="1:21" x14ac:dyDescent="0.25">
      <c r="A5166" t="s">
        <v>19764</v>
      </c>
      <c r="B5166">
        <v>1</v>
      </c>
      <c r="C5166" t="s">
        <v>78</v>
      </c>
      <c r="D5166" t="s">
        <v>104</v>
      </c>
      <c r="E5166" t="s">
        <v>19765</v>
      </c>
      <c r="F5166" t="s">
        <v>416</v>
      </c>
      <c r="G5166" t="s">
        <v>71</v>
      </c>
      <c r="H5166" t="s">
        <v>136</v>
      </c>
      <c r="I5166" t="s">
        <v>22</v>
      </c>
      <c r="J5166" t="s">
        <v>131</v>
      </c>
      <c r="K5166" t="s">
        <v>19766</v>
      </c>
      <c r="L5166" t="s">
        <v>19767</v>
      </c>
      <c r="M5166">
        <v>0.93111111099999999</v>
      </c>
      <c r="N5166">
        <v>0</v>
      </c>
      <c r="O5166">
        <v>0</v>
      </c>
      <c r="P5166">
        <v>0</v>
      </c>
      <c r="Q5166">
        <v>9</v>
      </c>
      <c r="R5166">
        <v>0</v>
      </c>
      <c r="S5166">
        <v>0</v>
      </c>
      <c r="T5166">
        <v>0</v>
      </c>
      <c r="U5166">
        <v>8.3800000000000008</v>
      </c>
    </row>
    <row r="5167" spans="1:21" x14ac:dyDescent="0.25">
      <c r="A5167" t="s">
        <v>19768</v>
      </c>
      <c r="B5167">
        <v>1</v>
      </c>
      <c r="C5167" t="s">
        <v>78</v>
      </c>
      <c r="D5167" t="s">
        <v>104</v>
      </c>
      <c r="E5167" t="s">
        <v>19769</v>
      </c>
      <c r="F5167" t="s">
        <v>313</v>
      </c>
      <c r="G5167" t="s">
        <v>71</v>
      </c>
      <c r="H5167" t="s">
        <v>136</v>
      </c>
      <c r="I5167" t="s">
        <v>22</v>
      </c>
      <c r="J5167" t="s">
        <v>131</v>
      </c>
      <c r="K5167" t="s">
        <v>19770</v>
      </c>
      <c r="L5167" t="s">
        <v>19771</v>
      </c>
      <c r="M5167">
        <v>2.201944444</v>
      </c>
      <c r="N5167">
        <v>0</v>
      </c>
      <c r="O5167">
        <v>0</v>
      </c>
      <c r="P5167">
        <v>0</v>
      </c>
      <c r="Q5167">
        <v>4</v>
      </c>
      <c r="R5167">
        <v>0</v>
      </c>
      <c r="S5167">
        <v>0</v>
      </c>
      <c r="T5167">
        <v>0</v>
      </c>
      <c r="U5167">
        <v>8.8077780000000008</v>
      </c>
    </row>
    <row r="5168" spans="1:21" x14ac:dyDescent="0.25">
      <c r="A5168" t="s">
        <v>19772</v>
      </c>
      <c r="B5168">
        <v>1</v>
      </c>
      <c r="C5168" t="s">
        <v>78</v>
      </c>
      <c r="D5168" t="s">
        <v>104</v>
      </c>
      <c r="E5168" t="s">
        <v>19773</v>
      </c>
      <c r="F5168" t="s">
        <v>166</v>
      </c>
      <c r="G5168" t="s">
        <v>72</v>
      </c>
      <c r="H5168" t="s">
        <v>136</v>
      </c>
      <c r="I5168" t="s">
        <v>22</v>
      </c>
      <c r="J5168" t="s">
        <v>131</v>
      </c>
      <c r="K5168" t="s">
        <v>19774</v>
      </c>
      <c r="L5168" t="s">
        <v>19775</v>
      </c>
      <c r="M5168">
        <v>0.214</v>
      </c>
      <c r="N5168">
        <v>0</v>
      </c>
      <c r="O5168">
        <v>0</v>
      </c>
      <c r="P5168">
        <v>3</v>
      </c>
      <c r="Q5168">
        <v>700</v>
      </c>
      <c r="R5168">
        <v>0</v>
      </c>
      <c r="S5168">
        <v>0</v>
      </c>
      <c r="T5168">
        <v>0.64200000000000002</v>
      </c>
      <c r="U5168">
        <v>149.80000000000001</v>
      </c>
    </row>
    <row r="5169" spans="1:21" x14ac:dyDescent="0.25">
      <c r="A5169" t="s">
        <v>19776</v>
      </c>
      <c r="B5169">
        <v>1</v>
      </c>
      <c r="C5169" t="s">
        <v>78</v>
      </c>
      <c r="D5169" t="s">
        <v>103</v>
      </c>
      <c r="E5169" t="s">
        <v>19777</v>
      </c>
      <c r="F5169" t="s">
        <v>296</v>
      </c>
      <c r="G5169" t="s">
        <v>71</v>
      </c>
      <c r="H5169" t="s">
        <v>136</v>
      </c>
      <c r="I5169" t="s">
        <v>22</v>
      </c>
      <c r="J5169" t="s">
        <v>221</v>
      </c>
      <c r="K5169" t="s">
        <v>19778</v>
      </c>
      <c r="L5169" t="s">
        <v>19779</v>
      </c>
      <c r="M5169">
        <v>1.7669444439999999</v>
      </c>
      <c r="N5169">
        <v>0</v>
      </c>
      <c r="O5169">
        <v>0</v>
      </c>
      <c r="P5169">
        <v>0</v>
      </c>
      <c r="Q5169">
        <v>35</v>
      </c>
      <c r="R5169">
        <v>0</v>
      </c>
      <c r="S5169">
        <v>0</v>
      </c>
      <c r="T5169">
        <v>0</v>
      </c>
      <c r="U5169">
        <v>61.843055999999997</v>
      </c>
    </row>
    <row r="5170" spans="1:21" x14ac:dyDescent="0.25">
      <c r="A5170" t="s">
        <v>19780</v>
      </c>
      <c r="B5170">
        <v>1</v>
      </c>
      <c r="C5170" t="s">
        <v>78</v>
      </c>
      <c r="D5170" t="s">
        <v>103</v>
      </c>
      <c r="E5170" t="s">
        <v>19781</v>
      </c>
      <c r="F5170" t="s">
        <v>296</v>
      </c>
      <c r="G5170" t="s">
        <v>71</v>
      </c>
      <c r="H5170" t="s">
        <v>136</v>
      </c>
      <c r="I5170" t="s">
        <v>22</v>
      </c>
      <c r="J5170" t="s">
        <v>221</v>
      </c>
      <c r="K5170" t="s">
        <v>19782</v>
      </c>
      <c r="L5170" t="s">
        <v>19783</v>
      </c>
      <c r="M5170">
        <v>3.071388888</v>
      </c>
      <c r="N5170">
        <v>0</v>
      </c>
      <c r="O5170">
        <v>0</v>
      </c>
      <c r="P5170">
        <v>0</v>
      </c>
      <c r="Q5170">
        <v>9</v>
      </c>
      <c r="R5170">
        <v>0</v>
      </c>
      <c r="S5170">
        <v>0</v>
      </c>
      <c r="T5170">
        <v>0</v>
      </c>
      <c r="U5170">
        <v>27.642499999999998</v>
      </c>
    </row>
    <row r="5171" spans="1:21" x14ac:dyDescent="0.25">
      <c r="A5171" t="s">
        <v>19784</v>
      </c>
      <c r="B5171">
        <v>1</v>
      </c>
      <c r="C5171" t="s">
        <v>79</v>
      </c>
      <c r="D5171" t="s">
        <v>110</v>
      </c>
      <c r="E5171" t="s">
        <v>19785</v>
      </c>
      <c r="F5171" t="s">
        <v>226</v>
      </c>
      <c r="G5171" t="s">
        <v>72</v>
      </c>
      <c r="H5171" t="s">
        <v>136</v>
      </c>
      <c r="I5171" t="s">
        <v>22</v>
      </c>
      <c r="J5171" t="s">
        <v>131</v>
      </c>
      <c r="K5171" t="s">
        <v>19786</v>
      </c>
      <c r="L5171" t="s">
        <v>19787</v>
      </c>
      <c r="M5171">
        <v>0.65444444400000001</v>
      </c>
      <c r="N5171">
        <v>0</v>
      </c>
      <c r="O5171">
        <v>0</v>
      </c>
      <c r="P5171">
        <v>0</v>
      </c>
      <c r="Q5171">
        <v>62</v>
      </c>
      <c r="R5171">
        <v>0</v>
      </c>
      <c r="S5171">
        <v>0</v>
      </c>
      <c r="T5171">
        <v>0</v>
      </c>
      <c r="U5171">
        <v>40.575555999999999</v>
      </c>
    </row>
    <row r="5172" spans="1:21" x14ac:dyDescent="0.25">
      <c r="A5172" t="s">
        <v>19788</v>
      </c>
      <c r="B5172">
        <v>1</v>
      </c>
      <c r="C5172" t="s">
        <v>79</v>
      </c>
      <c r="D5172" t="s">
        <v>110</v>
      </c>
      <c r="E5172" t="s">
        <v>19785</v>
      </c>
      <c r="F5172" t="s">
        <v>226</v>
      </c>
      <c r="G5172" t="s">
        <v>72</v>
      </c>
      <c r="H5172" t="s">
        <v>136</v>
      </c>
      <c r="I5172" t="s">
        <v>22</v>
      </c>
      <c r="J5172" t="s">
        <v>131</v>
      </c>
      <c r="K5172" t="s">
        <v>19789</v>
      </c>
      <c r="L5172" t="s">
        <v>19790</v>
      </c>
      <c r="M5172">
        <v>1.498611111</v>
      </c>
      <c r="N5172">
        <v>0</v>
      </c>
      <c r="O5172">
        <v>0</v>
      </c>
      <c r="P5172">
        <v>0</v>
      </c>
      <c r="Q5172">
        <v>62</v>
      </c>
      <c r="R5172">
        <v>0</v>
      </c>
      <c r="S5172">
        <v>0</v>
      </c>
      <c r="T5172">
        <v>0</v>
      </c>
      <c r="U5172">
        <v>92.913888999999998</v>
      </c>
    </row>
    <row r="5173" spans="1:21" x14ac:dyDescent="0.25">
      <c r="A5173" t="s">
        <v>19791</v>
      </c>
      <c r="B5173">
        <v>1</v>
      </c>
      <c r="C5173" t="s">
        <v>79</v>
      </c>
      <c r="D5173" t="s">
        <v>110</v>
      </c>
      <c r="E5173" t="s">
        <v>19785</v>
      </c>
      <c r="F5173" t="s">
        <v>226</v>
      </c>
      <c r="G5173" t="s">
        <v>72</v>
      </c>
      <c r="H5173" t="s">
        <v>136</v>
      </c>
      <c r="I5173" t="s">
        <v>22</v>
      </c>
      <c r="J5173" t="s">
        <v>131</v>
      </c>
      <c r="K5173" t="s">
        <v>19792</v>
      </c>
      <c r="L5173" t="s">
        <v>19793</v>
      </c>
      <c r="M5173">
        <v>4.9547388879999996</v>
      </c>
      <c r="N5173">
        <v>0</v>
      </c>
      <c r="O5173">
        <v>0</v>
      </c>
      <c r="P5173">
        <v>0</v>
      </c>
      <c r="Q5173">
        <v>62</v>
      </c>
      <c r="R5173">
        <v>0</v>
      </c>
      <c r="S5173">
        <v>0</v>
      </c>
      <c r="T5173">
        <v>0</v>
      </c>
      <c r="U5173">
        <v>307.19381099999998</v>
      </c>
    </row>
    <row r="5174" spans="1:21" x14ac:dyDescent="0.25">
      <c r="A5174" t="s">
        <v>19794</v>
      </c>
      <c r="B5174">
        <v>1</v>
      </c>
      <c r="C5174" t="s">
        <v>79</v>
      </c>
      <c r="D5174" t="s">
        <v>120</v>
      </c>
      <c r="E5174" t="s">
        <v>19795</v>
      </c>
      <c r="F5174" t="s">
        <v>231</v>
      </c>
      <c r="G5174" t="s">
        <v>71</v>
      </c>
      <c r="H5174" t="s">
        <v>136</v>
      </c>
      <c r="I5174" t="s">
        <v>22</v>
      </c>
      <c r="J5174" t="s">
        <v>131</v>
      </c>
      <c r="K5174" t="s">
        <v>19796</v>
      </c>
      <c r="L5174" t="s">
        <v>19797</v>
      </c>
      <c r="M5174">
        <v>0.80194444399999998</v>
      </c>
      <c r="N5174">
        <v>0</v>
      </c>
      <c r="O5174">
        <v>1</v>
      </c>
      <c r="P5174">
        <v>0</v>
      </c>
      <c r="Q5174">
        <v>0</v>
      </c>
      <c r="R5174">
        <v>0</v>
      </c>
      <c r="S5174">
        <v>0.80194399999999999</v>
      </c>
      <c r="T5174">
        <v>0</v>
      </c>
      <c r="U5174">
        <v>0</v>
      </c>
    </row>
    <row r="5175" spans="1:21" x14ac:dyDescent="0.25">
      <c r="A5175" t="s">
        <v>19798</v>
      </c>
      <c r="B5175">
        <v>1</v>
      </c>
      <c r="C5175" t="s">
        <v>78</v>
      </c>
      <c r="D5175" t="s">
        <v>92</v>
      </c>
      <c r="E5175" t="s">
        <v>19799</v>
      </c>
      <c r="F5175" t="s">
        <v>313</v>
      </c>
      <c r="G5175" t="s">
        <v>71</v>
      </c>
      <c r="H5175" t="s">
        <v>136</v>
      </c>
      <c r="I5175" t="s">
        <v>22</v>
      </c>
      <c r="J5175" t="s">
        <v>131</v>
      </c>
      <c r="K5175" t="s">
        <v>19800</v>
      </c>
      <c r="L5175" t="s">
        <v>19801</v>
      </c>
      <c r="M5175">
        <v>1.6061111109999999</v>
      </c>
      <c r="N5175">
        <v>0</v>
      </c>
      <c r="O5175">
        <v>0</v>
      </c>
      <c r="P5175">
        <v>0</v>
      </c>
      <c r="Q5175">
        <v>6</v>
      </c>
      <c r="R5175">
        <v>0</v>
      </c>
      <c r="S5175">
        <v>0</v>
      </c>
      <c r="T5175">
        <v>0</v>
      </c>
      <c r="U5175">
        <v>9.6366669999999992</v>
      </c>
    </row>
    <row r="5176" spans="1:21" x14ac:dyDescent="0.25">
      <c r="A5176" t="s">
        <v>19802</v>
      </c>
      <c r="B5176">
        <v>1</v>
      </c>
      <c r="C5176" t="s">
        <v>78</v>
      </c>
      <c r="D5176" t="s">
        <v>92</v>
      </c>
      <c r="E5176" t="s">
        <v>19803</v>
      </c>
      <c r="F5176" t="s">
        <v>296</v>
      </c>
      <c r="G5176" t="s">
        <v>72</v>
      </c>
      <c r="H5176" t="s">
        <v>136</v>
      </c>
      <c r="I5176" t="s">
        <v>22</v>
      </c>
      <c r="J5176" t="s">
        <v>221</v>
      </c>
      <c r="K5176" t="s">
        <v>19804</v>
      </c>
      <c r="L5176" t="s">
        <v>9990</v>
      </c>
      <c r="M5176">
        <v>0.94499999999999995</v>
      </c>
      <c r="N5176">
        <v>0</v>
      </c>
      <c r="O5176">
        <v>0</v>
      </c>
      <c r="P5176">
        <v>0</v>
      </c>
      <c r="Q5176">
        <v>183</v>
      </c>
      <c r="R5176">
        <v>0</v>
      </c>
      <c r="S5176">
        <v>0</v>
      </c>
      <c r="T5176">
        <v>0</v>
      </c>
      <c r="U5176">
        <v>172.935</v>
      </c>
    </row>
    <row r="5177" spans="1:21" x14ac:dyDescent="0.25">
      <c r="A5177" t="s">
        <v>19805</v>
      </c>
      <c r="B5177">
        <v>1</v>
      </c>
      <c r="C5177" t="s">
        <v>78</v>
      </c>
      <c r="D5177" t="s">
        <v>97</v>
      </c>
      <c r="E5177" t="s">
        <v>19806</v>
      </c>
      <c r="F5177" t="s">
        <v>296</v>
      </c>
      <c r="G5177" t="s">
        <v>71</v>
      </c>
      <c r="H5177" t="s">
        <v>136</v>
      </c>
      <c r="I5177" t="s">
        <v>22</v>
      </c>
      <c r="J5177" t="s">
        <v>221</v>
      </c>
      <c r="K5177" t="s">
        <v>19807</v>
      </c>
      <c r="L5177" t="s">
        <v>19808</v>
      </c>
      <c r="M5177">
        <v>8.5441666660000006</v>
      </c>
      <c r="N5177">
        <v>0</v>
      </c>
      <c r="O5177">
        <v>0</v>
      </c>
      <c r="P5177">
        <v>0</v>
      </c>
      <c r="Q5177">
        <v>15</v>
      </c>
      <c r="R5177">
        <v>0</v>
      </c>
      <c r="S5177">
        <v>0</v>
      </c>
      <c r="T5177">
        <v>0</v>
      </c>
      <c r="U5177">
        <v>128.16249999999999</v>
      </c>
    </row>
    <row r="5178" spans="1:21" x14ac:dyDescent="0.25">
      <c r="A5178" t="s">
        <v>19809</v>
      </c>
      <c r="B5178">
        <v>1</v>
      </c>
      <c r="C5178" t="s">
        <v>78</v>
      </c>
      <c r="D5178" t="s">
        <v>97</v>
      </c>
      <c r="E5178" t="s">
        <v>19810</v>
      </c>
      <c r="F5178" t="s">
        <v>313</v>
      </c>
      <c r="G5178" t="s">
        <v>71</v>
      </c>
      <c r="H5178" t="s">
        <v>136</v>
      </c>
      <c r="I5178" t="s">
        <v>22</v>
      </c>
      <c r="J5178" t="s">
        <v>131</v>
      </c>
      <c r="K5178" t="s">
        <v>19811</v>
      </c>
      <c r="L5178" t="s">
        <v>19812</v>
      </c>
      <c r="M5178">
        <v>3.938055555</v>
      </c>
      <c r="N5178">
        <v>0</v>
      </c>
      <c r="O5178">
        <v>0</v>
      </c>
      <c r="P5178">
        <v>0</v>
      </c>
      <c r="Q5178">
        <v>12</v>
      </c>
      <c r="R5178">
        <v>0</v>
      </c>
      <c r="S5178">
        <v>0</v>
      </c>
      <c r="T5178">
        <v>0</v>
      </c>
      <c r="U5178">
        <v>47.256667</v>
      </c>
    </row>
    <row r="5179" spans="1:21" x14ac:dyDescent="0.25">
      <c r="A5179" t="s">
        <v>19813</v>
      </c>
      <c r="B5179">
        <v>1</v>
      </c>
      <c r="C5179" t="s">
        <v>78</v>
      </c>
      <c r="D5179" t="s">
        <v>97</v>
      </c>
      <c r="E5179" t="s">
        <v>19806</v>
      </c>
      <c r="F5179" t="s">
        <v>1574</v>
      </c>
      <c r="G5179" t="s">
        <v>71</v>
      </c>
      <c r="H5179" t="s">
        <v>136</v>
      </c>
      <c r="I5179" t="s">
        <v>22</v>
      </c>
      <c r="J5179" t="s">
        <v>131</v>
      </c>
      <c r="K5179" t="s">
        <v>19814</v>
      </c>
      <c r="L5179" t="s">
        <v>19815</v>
      </c>
      <c r="M5179">
        <v>4.1974999999999998</v>
      </c>
      <c r="N5179">
        <v>0</v>
      </c>
      <c r="O5179">
        <v>0</v>
      </c>
      <c r="P5179">
        <v>0</v>
      </c>
      <c r="Q5179">
        <v>15</v>
      </c>
      <c r="R5179">
        <v>0</v>
      </c>
      <c r="S5179">
        <v>0</v>
      </c>
      <c r="T5179">
        <v>0</v>
      </c>
      <c r="U5179">
        <v>62.962499999999999</v>
      </c>
    </row>
    <row r="5180" spans="1:21" x14ac:dyDescent="0.25">
      <c r="A5180" t="s">
        <v>19816</v>
      </c>
      <c r="B5180">
        <v>1</v>
      </c>
      <c r="C5180" t="s">
        <v>78</v>
      </c>
      <c r="D5180" t="s">
        <v>97</v>
      </c>
      <c r="E5180" t="s">
        <v>19817</v>
      </c>
      <c r="F5180" t="s">
        <v>780</v>
      </c>
      <c r="G5180" t="s">
        <v>71</v>
      </c>
      <c r="H5180" t="s">
        <v>136</v>
      </c>
      <c r="I5180" t="s">
        <v>22</v>
      </c>
      <c r="J5180" t="s">
        <v>131</v>
      </c>
      <c r="K5180" t="s">
        <v>19818</v>
      </c>
      <c r="L5180" t="s">
        <v>19819</v>
      </c>
      <c r="M5180">
        <v>2.227777777</v>
      </c>
      <c r="N5180">
        <v>0</v>
      </c>
      <c r="O5180">
        <v>0</v>
      </c>
      <c r="P5180">
        <v>0</v>
      </c>
      <c r="Q5180">
        <v>7</v>
      </c>
      <c r="R5180">
        <v>0</v>
      </c>
      <c r="S5180">
        <v>0</v>
      </c>
      <c r="T5180">
        <v>0</v>
      </c>
      <c r="U5180">
        <v>15.594443999999999</v>
      </c>
    </row>
    <row r="5181" spans="1:21" x14ac:dyDescent="0.25">
      <c r="A5181" t="s">
        <v>19820</v>
      </c>
      <c r="B5181">
        <v>1</v>
      </c>
      <c r="C5181" t="s">
        <v>78</v>
      </c>
      <c r="D5181" t="s">
        <v>97</v>
      </c>
      <c r="E5181" t="s">
        <v>19821</v>
      </c>
      <c r="F5181" t="s">
        <v>10815</v>
      </c>
      <c r="G5181" t="s">
        <v>71</v>
      </c>
      <c r="H5181" t="s">
        <v>136</v>
      </c>
      <c r="I5181" t="s">
        <v>22</v>
      </c>
      <c r="J5181" t="s">
        <v>131</v>
      </c>
      <c r="K5181" t="s">
        <v>19822</v>
      </c>
      <c r="L5181" t="s">
        <v>19823</v>
      </c>
      <c r="M5181">
        <v>6.2352777770000003</v>
      </c>
      <c r="N5181">
        <v>0</v>
      </c>
      <c r="O5181">
        <v>0</v>
      </c>
      <c r="P5181">
        <v>0</v>
      </c>
      <c r="Q5181">
        <v>33</v>
      </c>
      <c r="R5181">
        <v>0</v>
      </c>
      <c r="S5181">
        <v>0</v>
      </c>
      <c r="T5181">
        <v>0</v>
      </c>
      <c r="U5181">
        <v>205.76416699999999</v>
      </c>
    </row>
    <row r="5182" spans="1:21" x14ac:dyDescent="0.25">
      <c r="A5182" t="s">
        <v>19824</v>
      </c>
      <c r="B5182">
        <v>1</v>
      </c>
      <c r="C5182" t="s">
        <v>78</v>
      </c>
      <c r="D5182" t="s">
        <v>97</v>
      </c>
      <c r="E5182" t="s">
        <v>19810</v>
      </c>
      <c r="F5182" t="s">
        <v>780</v>
      </c>
      <c r="G5182" t="s">
        <v>71</v>
      </c>
      <c r="H5182" t="s">
        <v>136</v>
      </c>
      <c r="I5182" t="s">
        <v>22</v>
      </c>
      <c r="J5182" t="s">
        <v>131</v>
      </c>
      <c r="K5182" t="s">
        <v>19825</v>
      </c>
      <c r="L5182" t="s">
        <v>19826</v>
      </c>
      <c r="M5182">
        <v>1.3061111110000001</v>
      </c>
      <c r="N5182">
        <v>0</v>
      </c>
      <c r="O5182">
        <v>0</v>
      </c>
      <c r="P5182">
        <v>0</v>
      </c>
      <c r="Q5182">
        <v>12</v>
      </c>
      <c r="R5182">
        <v>0</v>
      </c>
      <c r="S5182">
        <v>0</v>
      </c>
      <c r="T5182">
        <v>0</v>
      </c>
      <c r="U5182">
        <v>15.673333</v>
      </c>
    </row>
    <row r="5183" spans="1:21" x14ac:dyDescent="0.25">
      <c r="A5183" t="s">
        <v>19827</v>
      </c>
      <c r="B5183">
        <v>1</v>
      </c>
      <c r="C5183" t="s">
        <v>79</v>
      </c>
      <c r="D5183" t="s">
        <v>109</v>
      </c>
      <c r="E5183" t="s">
        <v>19828</v>
      </c>
      <c r="F5183" t="s">
        <v>231</v>
      </c>
      <c r="G5183" t="s">
        <v>71</v>
      </c>
      <c r="H5183" t="s">
        <v>136</v>
      </c>
      <c r="I5183" t="s">
        <v>22</v>
      </c>
      <c r="J5183" t="s">
        <v>131</v>
      </c>
      <c r="K5183" t="s">
        <v>19829</v>
      </c>
      <c r="L5183" t="s">
        <v>19830</v>
      </c>
      <c r="M5183">
        <v>2.3830555549999999</v>
      </c>
      <c r="N5183">
        <v>0</v>
      </c>
      <c r="O5183">
        <v>3</v>
      </c>
      <c r="P5183">
        <v>0</v>
      </c>
      <c r="Q5183">
        <v>0</v>
      </c>
      <c r="R5183">
        <v>0</v>
      </c>
      <c r="S5183">
        <v>7.1491670000000003</v>
      </c>
      <c r="T5183">
        <v>0</v>
      </c>
      <c r="U5183">
        <v>0</v>
      </c>
    </row>
    <row r="5184" spans="1:21" x14ac:dyDescent="0.25">
      <c r="A5184" t="s">
        <v>19831</v>
      </c>
      <c r="B5184">
        <v>1</v>
      </c>
      <c r="C5184" t="s">
        <v>79</v>
      </c>
      <c r="D5184" t="s">
        <v>108</v>
      </c>
      <c r="E5184" t="s">
        <v>19832</v>
      </c>
      <c r="F5184" t="s">
        <v>226</v>
      </c>
      <c r="G5184" t="s">
        <v>72</v>
      </c>
      <c r="H5184" t="s">
        <v>136</v>
      </c>
      <c r="I5184" t="s">
        <v>22</v>
      </c>
      <c r="J5184" t="s">
        <v>131</v>
      </c>
      <c r="K5184" t="s">
        <v>19833</v>
      </c>
      <c r="L5184" t="s">
        <v>19834</v>
      </c>
      <c r="M5184">
        <v>1.0758333330000001</v>
      </c>
      <c r="N5184">
        <v>0</v>
      </c>
      <c r="O5184">
        <v>99</v>
      </c>
      <c r="P5184">
        <v>0</v>
      </c>
      <c r="Q5184">
        <v>0</v>
      </c>
      <c r="R5184">
        <v>0</v>
      </c>
      <c r="S5184">
        <v>106.50749999999999</v>
      </c>
      <c r="T5184">
        <v>0</v>
      </c>
      <c r="U5184">
        <v>0</v>
      </c>
    </row>
    <row r="5185" spans="1:21" x14ac:dyDescent="0.25">
      <c r="A5185" t="s">
        <v>19835</v>
      </c>
      <c r="B5185">
        <v>1</v>
      </c>
      <c r="C5185" t="s">
        <v>78</v>
      </c>
      <c r="D5185" t="s">
        <v>92</v>
      </c>
      <c r="E5185" t="s">
        <v>17962</v>
      </c>
      <c r="F5185" t="s">
        <v>166</v>
      </c>
      <c r="G5185" t="s">
        <v>72</v>
      </c>
      <c r="H5185" t="s">
        <v>136</v>
      </c>
      <c r="I5185" t="s">
        <v>22</v>
      </c>
      <c r="J5185" t="s">
        <v>131</v>
      </c>
      <c r="K5185" t="s">
        <v>19836</v>
      </c>
      <c r="L5185" t="s">
        <v>19837</v>
      </c>
      <c r="M5185">
        <v>0.70312944399999999</v>
      </c>
      <c r="N5185">
        <v>2</v>
      </c>
      <c r="O5185">
        <v>981</v>
      </c>
      <c r="P5185">
        <v>2</v>
      </c>
      <c r="Q5185">
        <v>50</v>
      </c>
      <c r="R5185">
        <v>1.4062589999999999</v>
      </c>
      <c r="S5185">
        <v>689.76998500000002</v>
      </c>
      <c r="T5185">
        <v>1.4062589999999999</v>
      </c>
      <c r="U5185">
        <v>35.156472000000001</v>
      </c>
    </row>
    <row r="5186" spans="1:21" x14ac:dyDescent="0.25">
      <c r="A5186" t="s">
        <v>19838</v>
      </c>
      <c r="B5186">
        <v>1</v>
      </c>
      <c r="C5186" t="s">
        <v>78</v>
      </c>
      <c r="D5186" t="s">
        <v>92</v>
      </c>
      <c r="E5186" t="s">
        <v>19839</v>
      </c>
      <c r="F5186" t="s">
        <v>1016</v>
      </c>
      <c r="G5186" t="s">
        <v>72</v>
      </c>
      <c r="H5186" t="s">
        <v>136</v>
      </c>
      <c r="I5186" t="s">
        <v>22</v>
      </c>
      <c r="J5186" t="s">
        <v>131</v>
      </c>
      <c r="K5186" t="s">
        <v>19840</v>
      </c>
      <c r="L5186" t="s">
        <v>19841</v>
      </c>
      <c r="M5186">
        <v>0.92583333300000004</v>
      </c>
      <c r="N5186">
        <v>1</v>
      </c>
      <c r="O5186">
        <v>630</v>
      </c>
      <c r="P5186">
        <v>3</v>
      </c>
      <c r="Q5186">
        <v>10</v>
      </c>
      <c r="R5186">
        <v>0.92583300000000002</v>
      </c>
      <c r="S5186">
        <v>583.27499999999998</v>
      </c>
      <c r="T5186">
        <v>2.7774999999999999</v>
      </c>
      <c r="U5186">
        <v>9.2583330000000004</v>
      </c>
    </row>
    <row r="5187" spans="1:21" x14ac:dyDescent="0.25">
      <c r="A5187" t="s">
        <v>19842</v>
      </c>
      <c r="B5187">
        <v>1</v>
      </c>
      <c r="C5187" t="s">
        <v>78</v>
      </c>
      <c r="D5187" t="s">
        <v>91</v>
      </c>
      <c r="E5187" t="s">
        <v>19843</v>
      </c>
      <c r="F5187" t="s">
        <v>231</v>
      </c>
      <c r="G5187" t="s">
        <v>71</v>
      </c>
      <c r="H5187" t="s">
        <v>136</v>
      </c>
      <c r="I5187" t="s">
        <v>22</v>
      </c>
      <c r="J5187" t="s">
        <v>131</v>
      </c>
      <c r="K5187" t="s">
        <v>19844</v>
      </c>
      <c r="L5187" t="s">
        <v>19845</v>
      </c>
      <c r="M5187">
        <v>1.621388888</v>
      </c>
      <c r="N5187">
        <v>0</v>
      </c>
      <c r="O5187">
        <v>1</v>
      </c>
      <c r="P5187">
        <v>0</v>
      </c>
      <c r="Q5187">
        <v>0</v>
      </c>
      <c r="R5187">
        <v>0</v>
      </c>
      <c r="S5187">
        <v>1.621389</v>
      </c>
      <c r="T5187">
        <v>0</v>
      </c>
      <c r="U5187">
        <v>0</v>
      </c>
    </row>
    <row r="5188" spans="1:21" x14ac:dyDescent="0.25">
      <c r="A5188" t="s">
        <v>19846</v>
      </c>
      <c r="B5188">
        <v>1</v>
      </c>
      <c r="C5188" t="s">
        <v>79</v>
      </c>
      <c r="D5188" t="s">
        <v>119</v>
      </c>
      <c r="E5188" t="s">
        <v>19847</v>
      </c>
      <c r="F5188" t="s">
        <v>231</v>
      </c>
      <c r="G5188" t="s">
        <v>71</v>
      </c>
      <c r="H5188" t="s">
        <v>136</v>
      </c>
      <c r="I5188" t="s">
        <v>22</v>
      </c>
      <c r="J5188" t="s">
        <v>131</v>
      </c>
      <c r="K5188" t="s">
        <v>19848</v>
      </c>
      <c r="L5188" t="s">
        <v>19849</v>
      </c>
      <c r="M5188">
        <v>1.2994444439999999</v>
      </c>
      <c r="N5188">
        <v>0</v>
      </c>
      <c r="O5188">
        <v>0</v>
      </c>
      <c r="P5188">
        <v>0</v>
      </c>
      <c r="Q5188">
        <v>2</v>
      </c>
      <c r="R5188">
        <v>0</v>
      </c>
      <c r="S5188">
        <v>0</v>
      </c>
      <c r="T5188">
        <v>0</v>
      </c>
      <c r="U5188">
        <v>2.5988889999999998</v>
      </c>
    </row>
    <row r="5189" spans="1:21" x14ac:dyDescent="0.25">
      <c r="A5189" t="s">
        <v>19850</v>
      </c>
      <c r="B5189">
        <v>1</v>
      </c>
      <c r="C5189" t="s">
        <v>78</v>
      </c>
      <c r="D5189" t="s">
        <v>104</v>
      </c>
      <c r="E5189" t="s">
        <v>19851</v>
      </c>
      <c r="F5189" t="s">
        <v>231</v>
      </c>
      <c r="G5189" t="s">
        <v>71</v>
      </c>
      <c r="H5189" t="s">
        <v>136</v>
      </c>
      <c r="I5189" t="s">
        <v>22</v>
      </c>
      <c r="J5189" t="s">
        <v>131</v>
      </c>
      <c r="K5189" t="s">
        <v>19852</v>
      </c>
      <c r="L5189" t="s">
        <v>19853</v>
      </c>
      <c r="M5189">
        <v>71.844444444000004</v>
      </c>
      <c r="N5189">
        <v>0</v>
      </c>
      <c r="O5189">
        <v>1</v>
      </c>
      <c r="P5189">
        <v>0</v>
      </c>
      <c r="Q5189">
        <v>0</v>
      </c>
      <c r="R5189">
        <v>0</v>
      </c>
      <c r="S5189">
        <v>71.844443999999996</v>
      </c>
      <c r="T5189">
        <v>0</v>
      </c>
      <c r="U5189">
        <v>0</v>
      </c>
    </row>
    <row r="5190" spans="1:21" x14ac:dyDescent="0.25">
      <c r="A5190" t="s">
        <v>19854</v>
      </c>
      <c r="B5190">
        <v>1</v>
      </c>
      <c r="C5190" t="s">
        <v>78</v>
      </c>
      <c r="D5190" t="s">
        <v>102</v>
      </c>
      <c r="E5190" t="s">
        <v>19855</v>
      </c>
      <c r="F5190" t="s">
        <v>226</v>
      </c>
      <c r="G5190" t="s">
        <v>72</v>
      </c>
      <c r="H5190" t="s">
        <v>136</v>
      </c>
      <c r="I5190" t="s">
        <v>22</v>
      </c>
      <c r="J5190" t="s">
        <v>131</v>
      </c>
      <c r="K5190" t="s">
        <v>19856</v>
      </c>
      <c r="L5190" t="s">
        <v>19857</v>
      </c>
      <c r="M5190">
        <v>2.7813888879999999</v>
      </c>
      <c r="N5190">
        <v>1</v>
      </c>
      <c r="O5190">
        <v>0</v>
      </c>
      <c r="P5190">
        <v>99</v>
      </c>
      <c r="Q5190">
        <v>2</v>
      </c>
      <c r="R5190">
        <v>2.7813889999999999</v>
      </c>
      <c r="S5190">
        <v>0</v>
      </c>
      <c r="T5190">
        <v>275.35750000000002</v>
      </c>
      <c r="U5190">
        <v>5.5627779999999998</v>
      </c>
    </row>
    <row r="5191" spans="1:21" x14ac:dyDescent="0.25">
      <c r="A5191" t="s">
        <v>19858</v>
      </c>
      <c r="B5191">
        <v>1</v>
      </c>
      <c r="C5191" t="s">
        <v>78</v>
      </c>
      <c r="D5191" t="s">
        <v>104</v>
      </c>
      <c r="E5191" t="s">
        <v>19859</v>
      </c>
      <c r="F5191" t="s">
        <v>523</v>
      </c>
      <c r="G5191" t="s">
        <v>72</v>
      </c>
      <c r="H5191" t="s">
        <v>136</v>
      </c>
      <c r="I5191" t="s">
        <v>22</v>
      </c>
      <c r="J5191" t="s">
        <v>131</v>
      </c>
      <c r="K5191" t="s">
        <v>19860</v>
      </c>
      <c r="L5191" t="s">
        <v>19861</v>
      </c>
      <c r="M5191">
        <v>1.5236111109999999</v>
      </c>
      <c r="N5191">
        <v>2</v>
      </c>
      <c r="O5191">
        <v>8</v>
      </c>
      <c r="P5191">
        <v>0</v>
      </c>
      <c r="Q5191">
        <v>0</v>
      </c>
      <c r="R5191">
        <v>3.0472220000000001</v>
      </c>
      <c r="S5191">
        <v>12.188889</v>
      </c>
      <c r="T5191">
        <v>0</v>
      </c>
      <c r="U5191">
        <v>0</v>
      </c>
    </row>
    <row r="5192" spans="1:21" x14ac:dyDescent="0.25">
      <c r="A5192" t="s">
        <v>19862</v>
      </c>
      <c r="B5192">
        <v>1</v>
      </c>
      <c r="C5192" t="s">
        <v>79</v>
      </c>
      <c r="D5192" t="s">
        <v>117</v>
      </c>
      <c r="E5192" t="s">
        <v>19863</v>
      </c>
      <c r="F5192" t="s">
        <v>231</v>
      </c>
      <c r="G5192" t="s">
        <v>71</v>
      </c>
      <c r="H5192" t="s">
        <v>136</v>
      </c>
      <c r="I5192" t="s">
        <v>22</v>
      </c>
      <c r="J5192" t="s">
        <v>131</v>
      </c>
      <c r="K5192" t="s">
        <v>19864</v>
      </c>
      <c r="L5192" t="s">
        <v>19865</v>
      </c>
      <c r="M5192">
        <v>0.74527777699999997</v>
      </c>
      <c r="N5192">
        <v>0</v>
      </c>
      <c r="O5192">
        <v>0</v>
      </c>
      <c r="P5192">
        <v>0</v>
      </c>
      <c r="Q5192">
        <v>1</v>
      </c>
      <c r="R5192">
        <v>0</v>
      </c>
      <c r="S5192">
        <v>0</v>
      </c>
      <c r="T5192">
        <v>0</v>
      </c>
      <c r="U5192">
        <v>0.745278</v>
      </c>
    </row>
    <row r="5193" spans="1:21" x14ac:dyDescent="0.25">
      <c r="A5193" t="s">
        <v>19866</v>
      </c>
      <c r="B5193">
        <v>1</v>
      </c>
      <c r="C5193" t="s">
        <v>78</v>
      </c>
      <c r="D5193" t="s">
        <v>101</v>
      </c>
      <c r="E5193" t="s">
        <v>19867</v>
      </c>
      <c r="F5193" t="s">
        <v>313</v>
      </c>
      <c r="G5193" t="s">
        <v>71</v>
      </c>
      <c r="H5193" t="s">
        <v>136</v>
      </c>
      <c r="I5193" t="s">
        <v>22</v>
      </c>
      <c r="J5193" t="s">
        <v>131</v>
      </c>
      <c r="K5193" t="s">
        <v>19868</v>
      </c>
      <c r="L5193" t="s">
        <v>19869</v>
      </c>
      <c r="M5193">
        <v>3.0938888879999999</v>
      </c>
      <c r="N5193">
        <v>0</v>
      </c>
      <c r="O5193">
        <v>0</v>
      </c>
      <c r="P5193">
        <v>0</v>
      </c>
      <c r="Q5193">
        <v>33</v>
      </c>
      <c r="R5193">
        <v>0</v>
      </c>
      <c r="S5193">
        <v>0</v>
      </c>
      <c r="T5193">
        <v>0</v>
      </c>
      <c r="U5193">
        <v>102.098333</v>
      </c>
    </row>
    <row r="5194" spans="1:21" x14ac:dyDescent="0.25">
      <c r="A5194" t="s">
        <v>19870</v>
      </c>
      <c r="B5194">
        <v>1</v>
      </c>
      <c r="C5194" t="s">
        <v>79</v>
      </c>
      <c r="D5194" t="s">
        <v>114</v>
      </c>
      <c r="E5194" t="s">
        <v>19871</v>
      </c>
      <c r="F5194" t="s">
        <v>892</v>
      </c>
      <c r="G5194" t="s">
        <v>71</v>
      </c>
      <c r="H5194" t="s">
        <v>136</v>
      </c>
      <c r="I5194" t="s">
        <v>22</v>
      </c>
      <c r="J5194" t="s">
        <v>131</v>
      </c>
      <c r="K5194" t="s">
        <v>19872</v>
      </c>
      <c r="L5194" t="s">
        <v>19873</v>
      </c>
      <c r="M5194">
        <v>2.108333333</v>
      </c>
      <c r="N5194">
        <v>0</v>
      </c>
      <c r="O5194">
        <v>0</v>
      </c>
      <c r="P5194">
        <v>0</v>
      </c>
      <c r="Q5194">
        <v>39</v>
      </c>
      <c r="R5194">
        <v>0</v>
      </c>
      <c r="S5194">
        <v>0</v>
      </c>
      <c r="T5194">
        <v>0</v>
      </c>
      <c r="U5194">
        <v>82.224999999999994</v>
      </c>
    </row>
    <row r="5195" spans="1:21" x14ac:dyDescent="0.25">
      <c r="A5195" t="s">
        <v>19874</v>
      </c>
      <c r="B5195">
        <v>1</v>
      </c>
      <c r="C5195" t="s">
        <v>78</v>
      </c>
      <c r="D5195" t="s">
        <v>80</v>
      </c>
      <c r="E5195" t="s">
        <v>19875</v>
      </c>
      <c r="F5195" t="s">
        <v>785</v>
      </c>
      <c r="G5195" t="s">
        <v>71</v>
      </c>
      <c r="H5195" t="s">
        <v>136</v>
      </c>
      <c r="I5195" t="s">
        <v>22</v>
      </c>
      <c r="J5195" t="s">
        <v>131</v>
      </c>
      <c r="K5195" t="s">
        <v>19876</v>
      </c>
      <c r="L5195" t="s">
        <v>19877</v>
      </c>
      <c r="M5195">
        <v>3.8152777769999999</v>
      </c>
      <c r="N5195">
        <v>0</v>
      </c>
      <c r="O5195">
        <v>103</v>
      </c>
      <c r="P5195">
        <v>0</v>
      </c>
      <c r="Q5195">
        <v>0</v>
      </c>
      <c r="R5195">
        <v>0</v>
      </c>
      <c r="S5195">
        <v>392.97361100000001</v>
      </c>
      <c r="T5195">
        <v>0</v>
      </c>
      <c r="U5195">
        <v>0</v>
      </c>
    </row>
    <row r="5196" spans="1:21" x14ac:dyDescent="0.25">
      <c r="A5196" t="s">
        <v>19878</v>
      </c>
      <c r="B5196">
        <v>1</v>
      </c>
      <c r="C5196" t="s">
        <v>78</v>
      </c>
      <c r="D5196" t="s">
        <v>80</v>
      </c>
      <c r="E5196" t="s">
        <v>19879</v>
      </c>
      <c r="F5196" t="s">
        <v>362</v>
      </c>
      <c r="G5196" t="s">
        <v>71</v>
      </c>
      <c r="H5196" t="s">
        <v>136</v>
      </c>
      <c r="I5196" t="s">
        <v>22</v>
      </c>
      <c r="J5196" t="s">
        <v>131</v>
      </c>
      <c r="K5196" t="s">
        <v>19880</v>
      </c>
      <c r="L5196" t="s">
        <v>19881</v>
      </c>
      <c r="M5196">
        <v>1.806944444</v>
      </c>
      <c r="N5196">
        <v>0</v>
      </c>
      <c r="O5196">
        <v>40</v>
      </c>
      <c r="P5196">
        <v>0</v>
      </c>
      <c r="Q5196">
        <v>0</v>
      </c>
      <c r="R5196">
        <v>0</v>
      </c>
      <c r="S5196">
        <v>72.277777999999998</v>
      </c>
      <c r="T5196">
        <v>0</v>
      </c>
      <c r="U5196">
        <v>0</v>
      </c>
    </row>
    <row r="5197" spans="1:21" x14ac:dyDescent="0.25">
      <c r="A5197" t="s">
        <v>19882</v>
      </c>
      <c r="B5197">
        <v>1</v>
      </c>
      <c r="C5197" t="s">
        <v>78</v>
      </c>
      <c r="D5197" t="s">
        <v>95</v>
      </c>
      <c r="E5197" t="s">
        <v>19883</v>
      </c>
      <c r="F5197" t="s">
        <v>231</v>
      </c>
      <c r="G5197" t="s">
        <v>71</v>
      </c>
      <c r="H5197" t="s">
        <v>136</v>
      </c>
      <c r="I5197" t="s">
        <v>22</v>
      </c>
      <c r="J5197" t="s">
        <v>131</v>
      </c>
      <c r="K5197" t="s">
        <v>19884</v>
      </c>
      <c r="L5197" t="s">
        <v>19885</v>
      </c>
      <c r="M5197">
        <v>1.724722222</v>
      </c>
      <c r="N5197">
        <v>0</v>
      </c>
      <c r="O5197">
        <v>2</v>
      </c>
      <c r="P5197">
        <v>0</v>
      </c>
      <c r="Q5197">
        <v>0</v>
      </c>
      <c r="R5197">
        <v>0</v>
      </c>
      <c r="S5197">
        <v>3.4494440000000002</v>
      </c>
      <c r="T5197">
        <v>0</v>
      </c>
      <c r="U5197">
        <v>0</v>
      </c>
    </row>
    <row r="5198" spans="1:21" x14ac:dyDescent="0.25">
      <c r="A5198" t="s">
        <v>19886</v>
      </c>
      <c r="B5198">
        <v>1</v>
      </c>
      <c r="C5198" t="s">
        <v>78</v>
      </c>
      <c r="D5198" t="s">
        <v>91</v>
      </c>
      <c r="E5198" t="s">
        <v>19887</v>
      </c>
      <c r="F5198" t="s">
        <v>1685</v>
      </c>
      <c r="G5198" t="s">
        <v>71</v>
      </c>
      <c r="H5198" t="s">
        <v>136</v>
      </c>
      <c r="I5198" t="s">
        <v>22</v>
      </c>
      <c r="J5198" t="s">
        <v>131</v>
      </c>
      <c r="K5198" t="s">
        <v>19888</v>
      </c>
      <c r="L5198" t="s">
        <v>19889</v>
      </c>
      <c r="M5198">
        <v>1.8372222220000001</v>
      </c>
      <c r="N5198">
        <v>0</v>
      </c>
      <c r="O5198">
        <v>0</v>
      </c>
      <c r="P5198">
        <v>0</v>
      </c>
      <c r="Q5198">
        <v>6</v>
      </c>
      <c r="R5198">
        <v>0</v>
      </c>
      <c r="S5198">
        <v>0</v>
      </c>
      <c r="T5198">
        <v>0</v>
      </c>
      <c r="U5198">
        <v>11.023332999999999</v>
      </c>
    </row>
    <row r="5199" spans="1:21" x14ac:dyDescent="0.25">
      <c r="A5199" t="s">
        <v>19890</v>
      </c>
      <c r="B5199">
        <v>1</v>
      </c>
      <c r="C5199" t="s">
        <v>78</v>
      </c>
      <c r="D5199" t="s">
        <v>103</v>
      </c>
      <c r="E5199" t="s">
        <v>19891</v>
      </c>
      <c r="F5199" t="s">
        <v>226</v>
      </c>
      <c r="G5199" t="s">
        <v>72</v>
      </c>
      <c r="H5199" t="s">
        <v>136</v>
      </c>
      <c r="I5199" t="s">
        <v>22</v>
      </c>
      <c r="J5199" t="s">
        <v>131</v>
      </c>
      <c r="K5199" t="s">
        <v>19892</v>
      </c>
      <c r="L5199" t="s">
        <v>19893</v>
      </c>
      <c r="M5199">
        <v>1.2594444440000001</v>
      </c>
      <c r="N5199">
        <v>0</v>
      </c>
      <c r="O5199">
        <v>0</v>
      </c>
      <c r="P5199">
        <v>0</v>
      </c>
      <c r="Q5199">
        <v>8</v>
      </c>
      <c r="R5199">
        <v>0</v>
      </c>
      <c r="S5199">
        <v>0</v>
      </c>
      <c r="T5199">
        <v>0</v>
      </c>
      <c r="U5199">
        <v>10.075556000000001</v>
      </c>
    </row>
    <row r="5200" spans="1:21" x14ac:dyDescent="0.25">
      <c r="A5200" t="s">
        <v>19894</v>
      </c>
      <c r="B5200">
        <v>1</v>
      </c>
      <c r="C5200" t="s">
        <v>78</v>
      </c>
      <c r="D5200" t="s">
        <v>104</v>
      </c>
      <c r="E5200" t="s">
        <v>19895</v>
      </c>
      <c r="F5200" t="s">
        <v>166</v>
      </c>
      <c r="G5200" t="s">
        <v>72</v>
      </c>
      <c r="H5200" t="s">
        <v>136</v>
      </c>
      <c r="I5200" t="s">
        <v>22</v>
      </c>
      <c r="J5200" t="s">
        <v>131</v>
      </c>
      <c r="K5200" t="s">
        <v>19896</v>
      </c>
      <c r="L5200" t="s">
        <v>19897</v>
      </c>
      <c r="M5200">
        <v>0.98499999999999999</v>
      </c>
      <c r="N5200">
        <v>4</v>
      </c>
      <c r="O5200">
        <v>11988</v>
      </c>
      <c r="P5200">
        <v>0</v>
      </c>
      <c r="Q5200">
        <v>2</v>
      </c>
      <c r="R5200">
        <v>3.94</v>
      </c>
      <c r="S5200">
        <v>11808.18</v>
      </c>
      <c r="T5200">
        <v>0</v>
      </c>
      <c r="U5200">
        <v>1.97</v>
      </c>
    </row>
    <row r="5201" spans="1:21" x14ac:dyDescent="0.25">
      <c r="A5201" t="s">
        <v>19898</v>
      </c>
      <c r="B5201">
        <v>1</v>
      </c>
      <c r="C5201" t="s">
        <v>78</v>
      </c>
      <c r="D5201" t="s">
        <v>84</v>
      </c>
      <c r="E5201" t="s">
        <v>19899</v>
      </c>
      <c r="F5201" t="s">
        <v>921</v>
      </c>
      <c r="G5201" t="s">
        <v>71</v>
      </c>
      <c r="H5201" t="s">
        <v>136</v>
      </c>
      <c r="I5201" t="s">
        <v>22</v>
      </c>
      <c r="J5201" t="s">
        <v>131</v>
      </c>
      <c r="K5201" t="s">
        <v>19900</v>
      </c>
      <c r="L5201" t="s">
        <v>19901</v>
      </c>
      <c r="M5201">
        <v>1.0580555549999999</v>
      </c>
      <c r="N5201">
        <v>0</v>
      </c>
      <c r="O5201">
        <v>26</v>
      </c>
      <c r="P5201">
        <v>0</v>
      </c>
      <c r="Q5201">
        <v>0</v>
      </c>
      <c r="R5201">
        <v>0</v>
      </c>
      <c r="S5201">
        <v>27.509443999999998</v>
      </c>
      <c r="T5201">
        <v>0</v>
      </c>
      <c r="U5201">
        <v>0</v>
      </c>
    </row>
    <row r="5202" spans="1:21" x14ac:dyDescent="0.25">
      <c r="A5202" t="s">
        <v>19902</v>
      </c>
      <c r="B5202">
        <v>1</v>
      </c>
      <c r="C5202" t="s">
        <v>79</v>
      </c>
      <c r="D5202" t="s">
        <v>108</v>
      </c>
      <c r="E5202" t="s">
        <v>19903</v>
      </c>
      <c r="F5202" t="s">
        <v>226</v>
      </c>
      <c r="G5202" t="s">
        <v>72</v>
      </c>
      <c r="H5202" t="s">
        <v>136</v>
      </c>
      <c r="I5202" t="s">
        <v>22</v>
      </c>
      <c r="J5202" t="s">
        <v>131</v>
      </c>
      <c r="K5202" t="s">
        <v>19904</v>
      </c>
      <c r="L5202" t="s">
        <v>19905</v>
      </c>
      <c r="M5202">
        <v>3.4849999999999999</v>
      </c>
      <c r="N5202">
        <v>0</v>
      </c>
      <c r="O5202">
        <v>0</v>
      </c>
      <c r="P5202">
        <v>0</v>
      </c>
      <c r="Q5202">
        <v>19</v>
      </c>
      <c r="R5202">
        <v>0</v>
      </c>
      <c r="S5202">
        <v>0</v>
      </c>
      <c r="T5202">
        <v>0</v>
      </c>
      <c r="U5202">
        <v>66.215000000000003</v>
      </c>
    </row>
    <row r="5203" spans="1:21" x14ac:dyDescent="0.25">
      <c r="A5203" t="s">
        <v>19906</v>
      </c>
      <c r="B5203">
        <v>1</v>
      </c>
      <c r="C5203" t="s">
        <v>79</v>
      </c>
      <c r="D5203" t="s">
        <v>115</v>
      </c>
      <c r="E5203" t="s">
        <v>19907</v>
      </c>
      <c r="F5203" t="s">
        <v>296</v>
      </c>
      <c r="G5203" t="s">
        <v>72</v>
      </c>
      <c r="H5203" t="s">
        <v>136</v>
      </c>
      <c r="I5203" t="s">
        <v>22</v>
      </c>
      <c r="J5203" t="s">
        <v>221</v>
      </c>
      <c r="K5203" t="s">
        <v>19908</v>
      </c>
      <c r="L5203" t="s">
        <v>19909</v>
      </c>
      <c r="M5203">
        <v>1.5691666660000001</v>
      </c>
      <c r="N5203">
        <v>0</v>
      </c>
      <c r="O5203">
        <v>0</v>
      </c>
      <c r="P5203">
        <v>56</v>
      </c>
      <c r="Q5203">
        <v>1181</v>
      </c>
      <c r="R5203">
        <v>0</v>
      </c>
      <c r="S5203">
        <v>0</v>
      </c>
      <c r="T5203">
        <v>87.873333000000002</v>
      </c>
      <c r="U5203">
        <v>1853.185833</v>
      </c>
    </row>
    <row r="5204" spans="1:21" x14ac:dyDescent="0.25">
      <c r="A5204" t="s">
        <v>19910</v>
      </c>
      <c r="B5204">
        <v>1</v>
      </c>
      <c r="C5204" t="s">
        <v>78</v>
      </c>
      <c r="D5204" t="s">
        <v>84</v>
      </c>
      <c r="E5204" t="s">
        <v>19911</v>
      </c>
      <c r="F5204" t="s">
        <v>296</v>
      </c>
      <c r="G5204" t="s">
        <v>71</v>
      </c>
      <c r="H5204" t="s">
        <v>136</v>
      </c>
      <c r="I5204" t="s">
        <v>22</v>
      </c>
      <c r="J5204" t="s">
        <v>221</v>
      </c>
      <c r="K5204" t="s">
        <v>19912</v>
      </c>
      <c r="L5204" t="s">
        <v>19913</v>
      </c>
      <c r="M5204">
        <v>2.628333333</v>
      </c>
      <c r="N5204">
        <v>0</v>
      </c>
      <c r="O5204">
        <v>475</v>
      </c>
      <c r="P5204">
        <v>0</v>
      </c>
      <c r="Q5204">
        <v>0</v>
      </c>
      <c r="R5204">
        <v>0</v>
      </c>
      <c r="S5204">
        <v>1248.458333</v>
      </c>
      <c r="T5204">
        <v>0</v>
      </c>
      <c r="U5204">
        <v>0</v>
      </c>
    </row>
    <row r="5205" spans="1:21" x14ac:dyDescent="0.25">
      <c r="A5205" t="s">
        <v>19914</v>
      </c>
      <c r="B5205">
        <v>1</v>
      </c>
      <c r="C5205" t="s">
        <v>79</v>
      </c>
      <c r="D5205" t="s">
        <v>116</v>
      </c>
      <c r="E5205" t="s">
        <v>19915</v>
      </c>
      <c r="F5205" t="s">
        <v>313</v>
      </c>
      <c r="G5205" t="s">
        <v>71</v>
      </c>
      <c r="H5205" t="s">
        <v>136</v>
      </c>
      <c r="I5205" t="s">
        <v>22</v>
      </c>
      <c r="J5205" t="s">
        <v>131</v>
      </c>
      <c r="K5205" t="s">
        <v>19916</v>
      </c>
      <c r="L5205" t="s">
        <v>19917</v>
      </c>
      <c r="M5205">
        <v>1.2183333329999999</v>
      </c>
      <c r="N5205">
        <v>0</v>
      </c>
      <c r="O5205">
        <v>151</v>
      </c>
      <c r="P5205">
        <v>0</v>
      </c>
      <c r="Q5205">
        <v>0</v>
      </c>
      <c r="R5205">
        <v>0</v>
      </c>
      <c r="S5205">
        <v>183.968333</v>
      </c>
      <c r="T5205">
        <v>0</v>
      </c>
      <c r="U5205">
        <v>0</v>
      </c>
    </row>
    <row r="5206" spans="1:21" x14ac:dyDescent="0.25">
      <c r="A5206" t="s">
        <v>19918</v>
      </c>
      <c r="B5206">
        <v>1</v>
      </c>
      <c r="C5206" t="s">
        <v>79</v>
      </c>
      <c r="D5206" t="s">
        <v>116</v>
      </c>
      <c r="E5206" t="s">
        <v>19919</v>
      </c>
      <c r="F5206" t="s">
        <v>166</v>
      </c>
      <c r="G5206" t="s">
        <v>72</v>
      </c>
      <c r="H5206" t="s">
        <v>136</v>
      </c>
      <c r="I5206" t="s">
        <v>22</v>
      </c>
      <c r="J5206" t="s">
        <v>131</v>
      </c>
      <c r="K5206" t="s">
        <v>19920</v>
      </c>
      <c r="L5206" t="s">
        <v>19921</v>
      </c>
      <c r="M5206">
        <v>2.5783333329999998</v>
      </c>
      <c r="N5206">
        <v>1</v>
      </c>
      <c r="O5206">
        <v>0</v>
      </c>
      <c r="P5206">
        <v>44</v>
      </c>
      <c r="Q5206">
        <v>236</v>
      </c>
      <c r="R5206">
        <v>2.5783330000000002</v>
      </c>
      <c r="S5206">
        <v>0</v>
      </c>
      <c r="T5206">
        <v>113.44666700000001</v>
      </c>
      <c r="U5206">
        <v>608.48666700000001</v>
      </c>
    </row>
    <row r="5207" spans="1:21" x14ac:dyDescent="0.25">
      <c r="A5207" t="s">
        <v>19922</v>
      </c>
      <c r="B5207">
        <v>1</v>
      </c>
      <c r="C5207" t="s">
        <v>78</v>
      </c>
      <c r="D5207" t="s">
        <v>86</v>
      </c>
      <c r="E5207" t="s">
        <v>19923</v>
      </c>
      <c r="F5207" t="s">
        <v>231</v>
      </c>
      <c r="G5207" t="s">
        <v>71</v>
      </c>
      <c r="H5207" t="s">
        <v>136</v>
      </c>
      <c r="I5207" t="s">
        <v>22</v>
      </c>
      <c r="J5207" t="s">
        <v>131</v>
      </c>
      <c r="K5207" t="s">
        <v>19924</v>
      </c>
      <c r="L5207" t="s">
        <v>19925</v>
      </c>
      <c r="M5207">
        <v>6.6005555549999997</v>
      </c>
      <c r="N5207">
        <v>0</v>
      </c>
      <c r="O5207">
        <v>1</v>
      </c>
      <c r="P5207">
        <v>0</v>
      </c>
      <c r="Q5207">
        <v>0</v>
      </c>
      <c r="R5207">
        <v>0</v>
      </c>
      <c r="S5207">
        <v>6.6005560000000001</v>
      </c>
      <c r="T5207">
        <v>0</v>
      </c>
      <c r="U5207">
        <v>0</v>
      </c>
    </row>
    <row r="5208" spans="1:21" x14ac:dyDescent="0.25">
      <c r="A5208" t="s">
        <v>19926</v>
      </c>
      <c r="B5208">
        <v>1</v>
      </c>
      <c r="C5208" t="s">
        <v>79</v>
      </c>
      <c r="D5208" t="s">
        <v>115</v>
      </c>
      <c r="E5208" t="s">
        <v>19927</v>
      </c>
      <c r="F5208" t="s">
        <v>231</v>
      </c>
      <c r="G5208" t="s">
        <v>71</v>
      </c>
      <c r="H5208" t="s">
        <v>136</v>
      </c>
      <c r="I5208" t="s">
        <v>22</v>
      </c>
      <c r="J5208" t="s">
        <v>131</v>
      </c>
      <c r="K5208" t="s">
        <v>19928</v>
      </c>
      <c r="L5208" t="s">
        <v>19929</v>
      </c>
      <c r="M5208">
        <v>2.198611111</v>
      </c>
      <c r="N5208">
        <v>0</v>
      </c>
      <c r="O5208">
        <v>0</v>
      </c>
      <c r="P5208">
        <v>0</v>
      </c>
      <c r="Q5208">
        <v>2</v>
      </c>
      <c r="R5208">
        <v>0</v>
      </c>
      <c r="S5208">
        <v>0</v>
      </c>
      <c r="T5208">
        <v>0</v>
      </c>
      <c r="U5208">
        <v>4.3972220000000002</v>
      </c>
    </row>
    <row r="5209" spans="1:21" x14ac:dyDescent="0.25">
      <c r="A5209" t="s">
        <v>19930</v>
      </c>
      <c r="B5209">
        <v>1</v>
      </c>
      <c r="C5209" t="s">
        <v>79</v>
      </c>
      <c r="D5209" t="s">
        <v>116</v>
      </c>
      <c r="E5209" t="s">
        <v>19931</v>
      </c>
      <c r="F5209" t="s">
        <v>166</v>
      </c>
      <c r="G5209" t="s">
        <v>72</v>
      </c>
      <c r="H5209" t="s">
        <v>136</v>
      </c>
      <c r="I5209" t="s">
        <v>22</v>
      </c>
      <c r="J5209" t="s">
        <v>131</v>
      </c>
      <c r="K5209" t="s">
        <v>19932</v>
      </c>
      <c r="L5209" t="s">
        <v>19933</v>
      </c>
      <c r="M5209">
        <v>1.141988888</v>
      </c>
      <c r="N5209">
        <v>0</v>
      </c>
      <c r="O5209">
        <v>1252</v>
      </c>
      <c r="P5209">
        <v>0</v>
      </c>
      <c r="Q5209">
        <v>13</v>
      </c>
      <c r="R5209">
        <v>0</v>
      </c>
      <c r="S5209">
        <v>1429.770088</v>
      </c>
      <c r="T5209">
        <v>0</v>
      </c>
      <c r="U5209">
        <v>14.845855999999999</v>
      </c>
    </row>
    <row r="5210" spans="1:21" x14ac:dyDescent="0.25">
      <c r="A5210" t="s">
        <v>19934</v>
      </c>
      <c r="B5210">
        <v>1</v>
      </c>
      <c r="C5210" t="s">
        <v>79</v>
      </c>
      <c r="D5210" t="s">
        <v>116</v>
      </c>
      <c r="E5210" t="s">
        <v>19935</v>
      </c>
      <c r="F5210" t="s">
        <v>313</v>
      </c>
      <c r="G5210" t="s">
        <v>71</v>
      </c>
      <c r="H5210" t="s">
        <v>136</v>
      </c>
      <c r="I5210" t="s">
        <v>22</v>
      </c>
      <c r="J5210" t="s">
        <v>131</v>
      </c>
      <c r="K5210" t="s">
        <v>19936</v>
      </c>
      <c r="L5210" t="s">
        <v>19937</v>
      </c>
      <c r="M5210">
        <v>1.4455555550000001</v>
      </c>
      <c r="N5210">
        <v>0</v>
      </c>
      <c r="O5210">
        <v>7</v>
      </c>
      <c r="P5210">
        <v>0</v>
      </c>
      <c r="Q5210">
        <v>0</v>
      </c>
      <c r="R5210">
        <v>0</v>
      </c>
      <c r="S5210">
        <v>10.118888999999999</v>
      </c>
      <c r="T5210">
        <v>0</v>
      </c>
      <c r="U5210">
        <v>0</v>
      </c>
    </row>
    <row r="5211" spans="1:21" x14ac:dyDescent="0.25">
      <c r="A5211" t="s">
        <v>19938</v>
      </c>
      <c r="B5211">
        <v>1</v>
      </c>
      <c r="C5211" t="s">
        <v>79</v>
      </c>
      <c r="D5211" t="s">
        <v>116</v>
      </c>
      <c r="E5211" t="s">
        <v>19939</v>
      </c>
      <c r="F5211" t="s">
        <v>313</v>
      </c>
      <c r="G5211" t="s">
        <v>71</v>
      </c>
      <c r="H5211" t="s">
        <v>136</v>
      </c>
      <c r="I5211" t="s">
        <v>22</v>
      </c>
      <c r="J5211" t="s">
        <v>131</v>
      </c>
      <c r="K5211" t="s">
        <v>19940</v>
      </c>
      <c r="L5211" t="s">
        <v>19941</v>
      </c>
      <c r="M5211">
        <v>1.9822222220000001</v>
      </c>
      <c r="N5211">
        <v>0</v>
      </c>
      <c r="O5211">
        <v>7</v>
      </c>
      <c r="P5211">
        <v>0</v>
      </c>
      <c r="Q5211">
        <v>0</v>
      </c>
      <c r="R5211">
        <v>0</v>
      </c>
      <c r="S5211">
        <v>13.875556</v>
      </c>
      <c r="T5211">
        <v>0</v>
      </c>
      <c r="U5211">
        <v>0</v>
      </c>
    </row>
    <row r="5212" spans="1:21" x14ac:dyDescent="0.25">
      <c r="A5212" t="s">
        <v>19942</v>
      </c>
      <c r="B5212">
        <v>1</v>
      </c>
      <c r="C5212" t="s">
        <v>79</v>
      </c>
      <c r="D5212" t="s">
        <v>118</v>
      </c>
      <c r="E5212" t="s">
        <v>19943</v>
      </c>
      <c r="F5212" t="s">
        <v>231</v>
      </c>
      <c r="G5212" t="s">
        <v>71</v>
      </c>
      <c r="H5212" t="s">
        <v>136</v>
      </c>
      <c r="I5212" t="s">
        <v>22</v>
      </c>
      <c r="J5212" t="s">
        <v>131</v>
      </c>
      <c r="K5212" t="s">
        <v>19944</v>
      </c>
      <c r="L5212" t="s">
        <v>19945</v>
      </c>
      <c r="M5212">
        <v>2.5702777769999998</v>
      </c>
      <c r="N5212">
        <v>0</v>
      </c>
      <c r="O5212">
        <v>1</v>
      </c>
      <c r="P5212">
        <v>0</v>
      </c>
      <c r="Q5212">
        <v>0</v>
      </c>
      <c r="R5212">
        <v>0</v>
      </c>
      <c r="S5212">
        <v>2.5702780000000001</v>
      </c>
      <c r="T5212">
        <v>0</v>
      </c>
      <c r="U5212">
        <v>0</v>
      </c>
    </row>
    <row r="5213" spans="1:21" x14ac:dyDescent="0.25">
      <c r="A5213" t="s">
        <v>19946</v>
      </c>
      <c r="B5213">
        <v>1</v>
      </c>
      <c r="C5213" t="s">
        <v>78</v>
      </c>
      <c r="D5213" t="s">
        <v>80</v>
      </c>
      <c r="E5213" t="s">
        <v>19947</v>
      </c>
      <c r="F5213" t="s">
        <v>3351</v>
      </c>
      <c r="G5213" t="s">
        <v>71</v>
      </c>
      <c r="H5213" t="s">
        <v>136</v>
      </c>
      <c r="I5213" t="s">
        <v>22</v>
      </c>
      <c r="J5213" t="s">
        <v>131</v>
      </c>
      <c r="K5213" t="s">
        <v>19948</v>
      </c>
      <c r="L5213" t="s">
        <v>19949</v>
      </c>
      <c r="M5213">
        <v>0.79361111100000004</v>
      </c>
      <c r="N5213">
        <v>0</v>
      </c>
      <c r="O5213">
        <v>6</v>
      </c>
      <c r="P5213">
        <v>0</v>
      </c>
      <c r="Q5213">
        <v>0</v>
      </c>
      <c r="R5213">
        <v>0</v>
      </c>
      <c r="S5213">
        <v>4.7616670000000001</v>
      </c>
      <c r="T5213">
        <v>0</v>
      </c>
      <c r="U5213">
        <v>0</v>
      </c>
    </row>
    <row r="5214" spans="1:21" x14ac:dyDescent="0.25">
      <c r="A5214" t="s">
        <v>19950</v>
      </c>
      <c r="B5214">
        <v>1</v>
      </c>
      <c r="C5214" t="s">
        <v>79</v>
      </c>
      <c r="D5214" t="s">
        <v>116</v>
      </c>
      <c r="E5214" t="s">
        <v>19951</v>
      </c>
      <c r="F5214" t="s">
        <v>226</v>
      </c>
      <c r="G5214" t="s">
        <v>72</v>
      </c>
      <c r="H5214" t="s">
        <v>136</v>
      </c>
      <c r="I5214" t="s">
        <v>22</v>
      </c>
      <c r="J5214" t="s">
        <v>131</v>
      </c>
      <c r="K5214" t="s">
        <v>19952</v>
      </c>
      <c r="L5214" t="s">
        <v>19953</v>
      </c>
      <c r="M5214">
        <v>1.2438888880000001</v>
      </c>
      <c r="N5214">
        <v>0</v>
      </c>
      <c r="O5214">
        <v>287</v>
      </c>
      <c r="P5214">
        <v>0</v>
      </c>
      <c r="Q5214">
        <v>0</v>
      </c>
      <c r="R5214">
        <v>0</v>
      </c>
      <c r="S5214">
        <v>356.99611099999998</v>
      </c>
      <c r="T5214">
        <v>0</v>
      </c>
      <c r="U5214">
        <v>0</v>
      </c>
    </row>
    <row r="5215" spans="1:21" x14ac:dyDescent="0.25">
      <c r="A5215" t="s">
        <v>19954</v>
      </c>
      <c r="B5215">
        <v>1</v>
      </c>
      <c r="C5215" t="s">
        <v>79</v>
      </c>
      <c r="D5215" t="s">
        <v>119</v>
      </c>
      <c r="E5215" t="s">
        <v>19955</v>
      </c>
      <c r="F5215" t="s">
        <v>231</v>
      </c>
      <c r="G5215" t="s">
        <v>71</v>
      </c>
      <c r="H5215" t="s">
        <v>136</v>
      </c>
      <c r="I5215" t="s">
        <v>22</v>
      </c>
      <c r="J5215" t="s">
        <v>131</v>
      </c>
      <c r="K5215" t="s">
        <v>19956</v>
      </c>
      <c r="L5215" t="s">
        <v>19957</v>
      </c>
      <c r="M5215">
        <v>0.93777777699999998</v>
      </c>
      <c r="N5215">
        <v>0</v>
      </c>
      <c r="O5215">
        <v>1</v>
      </c>
      <c r="P5215">
        <v>0</v>
      </c>
      <c r="Q5215">
        <v>0</v>
      </c>
      <c r="R5215">
        <v>0</v>
      </c>
      <c r="S5215">
        <v>0.937778</v>
      </c>
      <c r="T5215">
        <v>0</v>
      </c>
      <c r="U5215">
        <v>0</v>
      </c>
    </row>
    <row r="5216" spans="1:21" x14ac:dyDescent="0.25">
      <c r="A5216" t="s">
        <v>19958</v>
      </c>
      <c r="B5216">
        <v>1</v>
      </c>
      <c r="C5216" t="s">
        <v>79</v>
      </c>
      <c r="D5216" t="s">
        <v>119</v>
      </c>
      <c r="E5216" t="s">
        <v>19959</v>
      </c>
      <c r="F5216" t="s">
        <v>847</v>
      </c>
      <c r="G5216" t="s">
        <v>71</v>
      </c>
      <c r="H5216" t="s">
        <v>136</v>
      </c>
      <c r="I5216" t="s">
        <v>22</v>
      </c>
      <c r="J5216" t="s">
        <v>131</v>
      </c>
      <c r="K5216" t="s">
        <v>19960</v>
      </c>
      <c r="L5216" t="s">
        <v>19961</v>
      </c>
      <c r="M5216">
        <v>0.42722222199999998</v>
      </c>
      <c r="N5216">
        <v>0</v>
      </c>
      <c r="O5216">
        <v>8</v>
      </c>
      <c r="P5216">
        <v>0</v>
      </c>
      <c r="Q5216">
        <v>0</v>
      </c>
      <c r="R5216">
        <v>0</v>
      </c>
      <c r="S5216">
        <v>3.4177780000000002</v>
      </c>
      <c r="T5216">
        <v>0</v>
      </c>
      <c r="U5216">
        <v>0</v>
      </c>
    </row>
    <row r="5217" spans="1:21" x14ac:dyDescent="0.25">
      <c r="A5217" t="s">
        <v>19962</v>
      </c>
      <c r="B5217">
        <v>1</v>
      </c>
      <c r="C5217" t="s">
        <v>78</v>
      </c>
      <c r="D5217" t="s">
        <v>126</v>
      </c>
      <c r="E5217" t="s">
        <v>19963</v>
      </c>
      <c r="F5217" t="s">
        <v>231</v>
      </c>
      <c r="G5217" t="s">
        <v>71</v>
      </c>
      <c r="H5217" t="s">
        <v>136</v>
      </c>
      <c r="I5217" t="s">
        <v>22</v>
      </c>
      <c r="J5217" t="s">
        <v>131</v>
      </c>
      <c r="K5217" t="s">
        <v>19964</v>
      </c>
      <c r="L5217" t="s">
        <v>19965</v>
      </c>
      <c r="M5217">
        <v>1.094166666</v>
      </c>
      <c r="N5217">
        <v>0</v>
      </c>
      <c r="O5217">
        <v>0</v>
      </c>
      <c r="P5217">
        <v>0</v>
      </c>
      <c r="Q5217">
        <v>2</v>
      </c>
      <c r="R5217">
        <v>0</v>
      </c>
      <c r="S5217">
        <v>0</v>
      </c>
      <c r="T5217">
        <v>0</v>
      </c>
      <c r="U5217">
        <v>2.1883330000000001</v>
      </c>
    </row>
    <row r="5218" spans="1:21" x14ac:dyDescent="0.25">
      <c r="A5218" t="s">
        <v>19966</v>
      </c>
      <c r="B5218">
        <v>1</v>
      </c>
      <c r="C5218" t="s">
        <v>78</v>
      </c>
      <c r="D5218" t="s">
        <v>104</v>
      </c>
      <c r="E5218" t="s">
        <v>19967</v>
      </c>
      <c r="F5218" t="s">
        <v>892</v>
      </c>
      <c r="G5218" t="s">
        <v>71</v>
      </c>
      <c r="H5218" t="s">
        <v>136</v>
      </c>
      <c r="I5218" t="s">
        <v>22</v>
      </c>
      <c r="J5218" t="s">
        <v>131</v>
      </c>
      <c r="K5218" t="s">
        <v>19968</v>
      </c>
      <c r="L5218" t="s">
        <v>19969</v>
      </c>
      <c r="M5218">
        <v>4.0441666659999997</v>
      </c>
      <c r="N5218">
        <v>0</v>
      </c>
      <c r="O5218">
        <v>0</v>
      </c>
      <c r="P5218">
        <v>0</v>
      </c>
      <c r="Q5218">
        <v>12</v>
      </c>
      <c r="R5218">
        <v>0</v>
      </c>
      <c r="S5218">
        <v>0</v>
      </c>
      <c r="T5218">
        <v>0</v>
      </c>
      <c r="U5218">
        <v>48.53</v>
      </c>
    </row>
    <row r="5219" spans="1:21" x14ac:dyDescent="0.25">
      <c r="A5219" t="s">
        <v>19970</v>
      </c>
      <c r="B5219">
        <v>1</v>
      </c>
      <c r="C5219" t="s">
        <v>78</v>
      </c>
      <c r="D5219" t="s">
        <v>104</v>
      </c>
      <c r="E5219" t="s">
        <v>19971</v>
      </c>
      <c r="F5219" t="s">
        <v>313</v>
      </c>
      <c r="G5219" t="s">
        <v>71</v>
      </c>
      <c r="H5219" t="s">
        <v>136</v>
      </c>
      <c r="I5219" t="s">
        <v>22</v>
      </c>
      <c r="J5219" t="s">
        <v>131</v>
      </c>
      <c r="K5219" t="s">
        <v>19972</v>
      </c>
      <c r="L5219" t="s">
        <v>19973</v>
      </c>
      <c r="M5219">
        <v>1.919166666</v>
      </c>
      <c r="N5219">
        <v>0</v>
      </c>
      <c r="O5219">
        <v>0</v>
      </c>
      <c r="P5219">
        <v>0</v>
      </c>
      <c r="Q5219">
        <v>23</v>
      </c>
      <c r="R5219">
        <v>0</v>
      </c>
      <c r="S5219">
        <v>0</v>
      </c>
      <c r="T5219">
        <v>0</v>
      </c>
      <c r="U5219">
        <v>44.140833000000001</v>
      </c>
    </row>
    <row r="5220" spans="1:21" x14ac:dyDescent="0.25">
      <c r="A5220" t="s">
        <v>19974</v>
      </c>
      <c r="B5220">
        <v>1</v>
      </c>
      <c r="C5220" t="s">
        <v>78</v>
      </c>
      <c r="D5220" t="s">
        <v>104</v>
      </c>
      <c r="E5220" t="s">
        <v>19971</v>
      </c>
      <c r="F5220" t="s">
        <v>313</v>
      </c>
      <c r="G5220" t="s">
        <v>71</v>
      </c>
      <c r="H5220" t="s">
        <v>136</v>
      </c>
      <c r="I5220" t="s">
        <v>22</v>
      </c>
      <c r="J5220" t="s">
        <v>131</v>
      </c>
      <c r="K5220" t="s">
        <v>19975</v>
      </c>
      <c r="L5220" t="s">
        <v>19976</v>
      </c>
      <c r="M5220">
        <v>3.8680555550000002</v>
      </c>
      <c r="N5220">
        <v>0</v>
      </c>
      <c r="O5220">
        <v>0</v>
      </c>
      <c r="P5220">
        <v>0</v>
      </c>
      <c r="Q5220">
        <v>23</v>
      </c>
      <c r="R5220">
        <v>0</v>
      </c>
      <c r="S5220">
        <v>0</v>
      </c>
      <c r="T5220">
        <v>0</v>
      </c>
      <c r="U5220">
        <v>88.965277999999998</v>
      </c>
    </row>
    <row r="5221" spans="1:21" x14ac:dyDescent="0.25">
      <c r="A5221" t="s">
        <v>19977</v>
      </c>
      <c r="B5221">
        <v>1</v>
      </c>
      <c r="C5221" t="s">
        <v>78</v>
      </c>
      <c r="D5221" t="s">
        <v>104</v>
      </c>
      <c r="E5221" t="s">
        <v>19978</v>
      </c>
      <c r="F5221" t="s">
        <v>313</v>
      </c>
      <c r="G5221" t="s">
        <v>71</v>
      </c>
      <c r="H5221" t="s">
        <v>136</v>
      </c>
      <c r="I5221" t="s">
        <v>22</v>
      </c>
      <c r="J5221" t="s">
        <v>131</v>
      </c>
      <c r="K5221" t="s">
        <v>19979</v>
      </c>
      <c r="L5221" t="s">
        <v>19980</v>
      </c>
      <c r="M5221">
        <v>1.2627777769999999</v>
      </c>
      <c r="N5221">
        <v>0</v>
      </c>
      <c r="O5221">
        <v>0</v>
      </c>
      <c r="P5221">
        <v>0</v>
      </c>
      <c r="Q5221">
        <v>19</v>
      </c>
      <c r="R5221">
        <v>0</v>
      </c>
      <c r="S5221">
        <v>0</v>
      </c>
      <c r="T5221">
        <v>0</v>
      </c>
      <c r="U5221">
        <v>23.992778000000001</v>
      </c>
    </row>
    <row r="5222" spans="1:21" x14ac:dyDescent="0.25">
      <c r="A5222" t="s">
        <v>19981</v>
      </c>
      <c r="B5222">
        <v>1</v>
      </c>
      <c r="C5222" t="s">
        <v>78</v>
      </c>
      <c r="D5222" t="s">
        <v>104</v>
      </c>
      <c r="E5222" t="s">
        <v>19982</v>
      </c>
      <c r="F5222" t="s">
        <v>313</v>
      </c>
      <c r="G5222" t="s">
        <v>71</v>
      </c>
      <c r="H5222" t="s">
        <v>136</v>
      </c>
      <c r="I5222" t="s">
        <v>22</v>
      </c>
      <c r="J5222" t="s">
        <v>131</v>
      </c>
      <c r="K5222" t="s">
        <v>19983</v>
      </c>
      <c r="L5222" t="s">
        <v>19984</v>
      </c>
      <c r="M5222">
        <v>1.1047222219999999</v>
      </c>
      <c r="N5222">
        <v>0</v>
      </c>
      <c r="O5222">
        <v>0</v>
      </c>
      <c r="P5222">
        <v>0</v>
      </c>
      <c r="Q5222">
        <v>13</v>
      </c>
      <c r="R5222">
        <v>0</v>
      </c>
      <c r="S5222">
        <v>0</v>
      </c>
      <c r="T5222">
        <v>0</v>
      </c>
      <c r="U5222">
        <v>14.361389000000001</v>
      </c>
    </row>
    <row r="5223" spans="1:21" x14ac:dyDescent="0.25">
      <c r="A5223" t="s">
        <v>19985</v>
      </c>
      <c r="B5223">
        <v>1</v>
      </c>
      <c r="C5223" t="s">
        <v>79</v>
      </c>
      <c r="D5223" t="s">
        <v>119</v>
      </c>
      <c r="E5223" t="s">
        <v>18186</v>
      </c>
      <c r="F5223" t="s">
        <v>166</v>
      </c>
      <c r="G5223" t="s">
        <v>72</v>
      </c>
      <c r="H5223" t="s">
        <v>136</v>
      </c>
      <c r="I5223" t="s">
        <v>22</v>
      </c>
      <c r="J5223" t="s">
        <v>131</v>
      </c>
      <c r="K5223" t="s">
        <v>19986</v>
      </c>
      <c r="L5223" t="s">
        <v>19987</v>
      </c>
      <c r="M5223">
        <v>0.39027777699999999</v>
      </c>
      <c r="N5223">
        <v>0</v>
      </c>
      <c r="O5223">
        <v>12</v>
      </c>
      <c r="P5223">
        <v>181</v>
      </c>
      <c r="Q5223">
        <v>103</v>
      </c>
      <c r="R5223">
        <v>0</v>
      </c>
      <c r="S5223">
        <v>4.6833330000000002</v>
      </c>
      <c r="T5223">
        <v>70.640277999999995</v>
      </c>
      <c r="U5223">
        <v>40.198611</v>
      </c>
    </row>
    <row r="5224" spans="1:21" x14ac:dyDescent="0.25">
      <c r="A5224" t="s">
        <v>19988</v>
      </c>
      <c r="B5224">
        <v>1</v>
      </c>
      <c r="C5224" t="s">
        <v>79</v>
      </c>
      <c r="D5224" t="s">
        <v>118</v>
      </c>
      <c r="E5224" t="s">
        <v>19989</v>
      </c>
      <c r="F5224" t="s">
        <v>934</v>
      </c>
      <c r="G5224" t="s">
        <v>71</v>
      </c>
      <c r="H5224" t="s">
        <v>136</v>
      </c>
      <c r="I5224" t="s">
        <v>22</v>
      </c>
      <c r="J5224" t="s">
        <v>131</v>
      </c>
      <c r="K5224" t="s">
        <v>19990</v>
      </c>
      <c r="L5224" t="s">
        <v>19991</v>
      </c>
      <c r="M5224">
        <v>0.53722222200000003</v>
      </c>
      <c r="N5224">
        <v>0</v>
      </c>
      <c r="O5224">
        <v>4</v>
      </c>
      <c r="P5224">
        <v>0</v>
      </c>
      <c r="Q5224">
        <v>0</v>
      </c>
      <c r="R5224">
        <v>0</v>
      </c>
      <c r="S5224">
        <v>2.148889</v>
      </c>
      <c r="T5224">
        <v>0</v>
      </c>
      <c r="U5224">
        <v>0</v>
      </c>
    </row>
    <row r="5225" spans="1:21" x14ac:dyDescent="0.25">
      <c r="A5225" t="s">
        <v>19992</v>
      </c>
      <c r="B5225">
        <v>1</v>
      </c>
      <c r="C5225" t="s">
        <v>79</v>
      </c>
      <c r="D5225" t="s">
        <v>109</v>
      </c>
      <c r="E5225" t="s">
        <v>19993</v>
      </c>
      <c r="F5225" t="s">
        <v>313</v>
      </c>
      <c r="G5225" t="s">
        <v>71</v>
      </c>
      <c r="H5225" t="s">
        <v>136</v>
      </c>
      <c r="I5225" t="s">
        <v>22</v>
      </c>
      <c r="J5225" t="s">
        <v>131</v>
      </c>
      <c r="K5225" t="s">
        <v>19994</v>
      </c>
      <c r="L5225" t="s">
        <v>19995</v>
      </c>
      <c r="M5225">
        <v>1.595277777</v>
      </c>
      <c r="N5225">
        <v>0</v>
      </c>
      <c r="O5225">
        <v>0</v>
      </c>
      <c r="P5225">
        <v>0</v>
      </c>
      <c r="Q5225">
        <v>20</v>
      </c>
      <c r="R5225">
        <v>0</v>
      </c>
      <c r="S5225">
        <v>0</v>
      </c>
      <c r="T5225">
        <v>0</v>
      </c>
      <c r="U5225">
        <v>31.905556000000001</v>
      </c>
    </row>
    <row r="5226" spans="1:21" x14ac:dyDescent="0.25">
      <c r="A5226" t="s">
        <v>19996</v>
      </c>
      <c r="B5226">
        <v>1</v>
      </c>
      <c r="C5226" t="s">
        <v>79</v>
      </c>
      <c r="D5226" t="s">
        <v>119</v>
      </c>
      <c r="E5226" t="s">
        <v>19997</v>
      </c>
      <c r="F5226" t="s">
        <v>231</v>
      </c>
      <c r="G5226" t="s">
        <v>71</v>
      </c>
      <c r="H5226" t="s">
        <v>136</v>
      </c>
      <c r="I5226" t="s">
        <v>22</v>
      </c>
      <c r="J5226" t="s">
        <v>131</v>
      </c>
      <c r="K5226" t="s">
        <v>19998</v>
      </c>
      <c r="L5226" t="s">
        <v>19999</v>
      </c>
      <c r="M5226">
        <v>1.1130555550000001</v>
      </c>
      <c r="N5226">
        <v>0</v>
      </c>
      <c r="O5226">
        <v>6</v>
      </c>
      <c r="P5226">
        <v>0</v>
      </c>
      <c r="Q5226">
        <v>0</v>
      </c>
      <c r="R5226">
        <v>0</v>
      </c>
      <c r="S5226">
        <v>6.6783330000000003</v>
      </c>
      <c r="T5226">
        <v>0</v>
      </c>
      <c r="U5226">
        <v>0</v>
      </c>
    </row>
    <row r="5227" spans="1:21" x14ac:dyDescent="0.25">
      <c r="A5227" t="s">
        <v>20000</v>
      </c>
      <c r="B5227">
        <v>1</v>
      </c>
      <c r="C5227" t="s">
        <v>79</v>
      </c>
      <c r="D5227" t="s">
        <v>109</v>
      </c>
      <c r="E5227" t="s">
        <v>20001</v>
      </c>
      <c r="F5227" t="s">
        <v>166</v>
      </c>
      <c r="G5227" t="s">
        <v>72</v>
      </c>
      <c r="H5227" t="s">
        <v>136</v>
      </c>
      <c r="I5227" t="s">
        <v>22</v>
      </c>
      <c r="J5227" t="s">
        <v>131</v>
      </c>
      <c r="K5227" t="s">
        <v>20002</v>
      </c>
      <c r="L5227" t="s">
        <v>20003</v>
      </c>
      <c r="M5227">
        <v>0.61888888799999997</v>
      </c>
      <c r="N5227">
        <v>0</v>
      </c>
      <c r="O5227">
        <v>0</v>
      </c>
      <c r="P5227">
        <v>34</v>
      </c>
      <c r="Q5227">
        <v>357</v>
      </c>
      <c r="R5227">
        <v>0</v>
      </c>
      <c r="S5227">
        <v>0</v>
      </c>
      <c r="T5227">
        <v>21.042221999999999</v>
      </c>
      <c r="U5227">
        <v>220.943333</v>
      </c>
    </row>
    <row r="5228" spans="1:21" x14ac:dyDescent="0.25">
      <c r="A5228" t="s">
        <v>20004</v>
      </c>
      <c r="B5228">
        <v>1</v>
      </c>
      <c r="C5228" t="s">
        <v>79</v>
      </c>
      <c r="D5228" t="s">
        <v>114</v>
      </c>
      <c r="E5228" t="s">
        <v>2547</v>
      </c>
      <c r="F5228" t="s">
        <v>166</v>
      </c>
      <c r="G5228" t="s">
        <v>72</v>
      </c>
      <c r="H5228" t="s">
        <v>136</v>
      </c>
      <c r="I5228" t="s">
        <v>22</v>
      </c>
      <c r="J5228" t="s">
        <v>131</v>
      </c>
      <c r="K5228" t="s">
        <v>20005</v>
      </c>
      <c r="L5228" t="s">
        <v>20006</v>
      </c>
      <c r="M5228">
        <v>1.4097222220000001</v>
      </c>
      <c r="N5228">
        <v>20</v>
      </c>
      <c r="O5228">
        <v>0</v>
      </c>
      <c r="P5228">
        <v>21</v>
      </c>
      <c r="Q5228">
        <v>0</v>
      </c>
      <c r="R5228">
        <v>28.194444000000001</v>
      </c>
      <c r="S5228">
        <v>0</v>
      </c>
      <c r="T5228">
        <v>29.604167</v>
      </c>
      <c r="U5228">
        <v>0</v>
      </c>
    </row>
    <row r="5229" spans="1:21" x14ac:dyDescent="0.25">
      <c r="A5229" t="s">
        <v>20007</v>
      </c>
      <c r="B5229">
        <v>1</v>
      </c>
      <c r="C5229" t="s">
        <v>79</v>
      </c>
      <c r="D5229" t="s">
        <v>108</v>
      </c>
      <c r="E5229" t="s">
        <v>20008</v>
      </c>
      <c r="F5229" t="s">
        <v>231</v>
      </c>
      <c r="G5229" t="s">
        <v>71</v>
      </c>
      <c r="H5229" t="s">
        <v>136</v>
      </c>
      <c r="I5229" t="s">
        <v>22</v>
      </c>
      <c r="J5229" t="s">
        <v>131</v>
      </c>
      <c r="K5229" t="s">
        <v>20009</v>
      </c>
      <c r="L5229" t="s">
        <v>20010</v>
      </c>
      <c r="M5229">
        <v>5.653611111</v>
      </c>
      <c r="N5229">
        <v>0</v>
      </c>
      <c r="O5229">
        <v>0</v>
      </c>
      <c r="P5229">
        <v>0</v>
      </c>
      <c r="Q5229">
        <v>1</v>
      </c>
      <c r="R5229">
        <v>0</v>
      </c>
      <c r="S5229">
        <v>0</v>
      </c>
      <c r="T5229">
        <v>0</v>
      </c>
      <c r="U5229">
        <v>5.6536109999999997</v>
      </c>
    </row>
    <row r="5230" spans="1:21" x14ac:dyDescent="0.25">
      <c r="A5230" t="s">
        <v>20011</v>
      </c>
      <c r="B5230">
        <v>1</v>
      </c>
      <c r="C5230" t="s">
        <v>78</v>
      </c>
      <c r="D5230" t="s">
        <v>104</v>
      </c>
      <c r="E5230" t="s">
        <v>20012</v>
      </c>
      <c r="F5230" t="s">
        <v>296</v>
      </c>
      <c r="G5230" t="s">
        <v>72</v>
      </c>
      <c r="H5230" t="s">
        <v>136</v>
      </c>
      <c r="I5230" t="s">
        <v>22</v>
      </c>
      <c r="J5230" t="s">
        <v>221</v>
      </c>
      <c r="K5230" t="s">
        <v>20013</v>
      </c>
      <c r="L5230" t="s">
        <v>20014</v>
      </c>
      <c r="M5230">
        <v>5.1469444439999998</v>
      </c>
      <c r="N5230">
        <v>0</v>
      </c>
      <c r="O5230">
        <v>0</v>
      </c>
      <c r="P5230">
        <v>0</v>
      </c>
      <c r="Q5230">
        <v>98</v>
      </c>
      <c r="R5230">
        <v>0</v>
      </c>
      <c r="S5230">
        <v>0</v>
      </c>
      <c r="T5230">
        <v>0</v>
      </c>
      <c r="U5230">
        <v>504.40055599999999</v>
      </c>
    </row>
    <row r="5231" spans="1:21" x14ac:dyDescent="0.25">
      <c r="A5231" t="s">
        <v>20015</v>
      </c>
      <c r="B5231">
        <v>1</v>
      </c>
      <c r="C5231" t="s">
        <v>79</v>
      </c>
      <c r="D5231" t="s">
        <v>120</v>
      </c>
      <c r="E5231" t="s">
        <v>20016</v>
      </c>
      <c r="F5231" t="s">
        <v>226</v>
      </c>
      <c r="G5231" t="s">
        <v>72</v>
      </c>
      <c r="H5231" t="s">
        <v>136</v>
      </c>
      <c r="I5231" t="s">
        <v>22</v>
      </c>
      <c r="J5231" t="s">
        <v>131</v>
      </c>
      <c r="K5231" t="s">
        <v>20017</v>
      </c>
      <c r="L5231" t="s">
        <v>20018</v>
      </c>
      <c r="M5231">
        <v>1.3488888880000001</v>
      </c>
      <c r="N5231">
        <v>0</v>
      </c>
      <c r="O5231">
        <v>0</v>
      </c>
      <c r="P5231">
        <v>1</v>
      </c>
      <c r="Q5231">
        <v>0</v>
      </c>
      <c r="R5231">
        <v>0</v>
      </c>
      <c r="S5231">
        <v>0</v>
      </c>
      <c r="T5231">
        <v>1.348889</v>
      </c>
      <c r="U5231">
        <v>0</v>
      </c>
    </row>
    <row r="5232" spans="1:21" x14ac:dyDescent="0.25">
      <c r="A5232" t="s">
        <v>20019</v>
      </c>
      <c r="B5232">
        <v>1</v>
      </c>
      <c r="C5232" t="s">
        <v>78</v>
      </c>
      <c r="D5232" t="s">
        <v>102</v>
      </c>
      <c r="E5232" t="s">
        <v>20020</v>
      </c>
      <c r="F5232" t="s">
        <v>296</v>
      </c>
      <c r="G5232" t="s">
        <v>71</v>
      </c>
      <c r="H5232" t="s">
        <v>136</v>
      </c>
      <c r="I5232" t="s">
        <v>22</v>
      </c>
      <c r="J5232" t="s">
        <v>221</v>
      </c>
      <c r="K5232" t="s">
        <v>3504</v>
      </c>
      <c r="L5232" t="s">
        <v>20021</v>
      </c>
      <c r="M5232">
        <v>4.0466666660000001</v>
      </c>
      <c r="N5232">
        <v>0</v>
      </c>
      <c r="O5232">
        <v>554</v>
      </c>
      <c r="P5232">
        <v>0</v>
      </c>
      <c r="Q5232">
        <v>0</v>
      </c>
      <c r="R5232">
        <v>0</v>
      </c>
      <c r="S5232">
        <v>2241.853333</v>
      </c>
      <c r="T5232">
        <v>0</v>
      </c>
      <c r="U5232">
        <v>0</v>
      </c>
    </row>
    <row r="5233" spans="1:21" x14ac:dyDescent="0.25">
      <c r="A5233" t="s">
        <v>20022</v>
      </c>
      <c r="B5233">
        <v>1</v>
      </c>
      <c r="C5233" t="s">
        <v>78</v>
      </c>
      <c r="D5233" t="s">
        <v>96</v>
      </c>
      <c r="E5233" t="s">
        <v>20023</v>
      </c>
      <c r="F5233" t="s">
        <v>166</v>
      </c>
      <c r="G5233" t="s">
        <v>72</v>
      </c>
      <c r="H5233" t="s">
        <v>136</v>
      </c>
      <c r="I5233" t="s">
        <v>22</v>
      </c>
      <c r="J5233" t="s">
        <v>131</v>
      </c>
      <c r="K5233" t="s">
        <v>20024</v>
      </c>
      <c r="L5233" t="s">
        <v>20025</v>
      </c>
      <c r="M5233">
        <v>1.1769444440000001</v>
      </c>
      <c r="N5233">
        <v>0</v>
      </c>
      <c r="O5233">
        <v>73</v>
      </c>
      <c r="P5233">
        <v>15</v>
      </c>
      <c r="Q5233">
        <v>109</v>
      </c>
      <c r="R5233">
        <v>0</v>
      </c>
      <c r="S5233">
        <v>85.916944000000001</v>
      </c>
      <c r="T5233">
        <v>17.654167000000001</v>
      </c>
      <c r="U5233">
        <v>128.28694400000001</v>
      </c>
    </row>
    <row r="5234" spans="1:21" x14ac:dyDescent="0.25">
      <c r="A5234" t="s">
        <v>20026</v>
      </c>
      <c r="B5234">
        <v>1</v>
      </c>
      <c r="C5234" t="s">
        <v>78</v>
      </c>
      <c r="D5234" t="s">
        <v>96</v>
      </c>
      <c r="E5234" t="s">
        <v>20027</v>
      </c>
      <c r="F5234" t="s">
        <v>231</v>
      </c>
      <c r="G5234" t="s">
        <v>71</v>
      </c>
      <c r="H5234" t="s">
        <v>136</v>
      </c>
      <c r="I5234" t="s">
        <v>22</v>
      </c>
      <c r="J5234" t="s">
        <v>131</v>
      </c>
      <c r="K5234" t="s">
        <v>20028</v>
      </c>
      <c r="L5234" t="s">
        <v>20029</v>
      </c>
      <c r="M5234">
        <v>3.159444444</v>
      </c>
      <c r="N5234">
        <v>0</v>
      </c>
      <c r="O5234">
        <v>0</v>
      </c>
      <c r="P5234">
        <v>0</v>
      </c>
      <c r="Q5234">
        <v>1</v>
      </c>
      <c r="R5234">
        <v>0</v>
      </c>
      <c r="S5234">
        <v>0</v>
      </c>
      <c r="T5234">
        <v>0</v>
      </c>
      <c r="U5234">
        <v>3.1594440000000001</v>
      </c>
    </row>
    <row r="5235" spans="1:21" x14ac:dyDescent="0.25">
      <c r="A5235" t="s">
        <v>20030</v>
      </c>
      <c r="B5235">
        <v>1</v>
      </c>
      <c r="C5235" t="s">
        <v>78</v>
      </c>
      <c r="D5235" t="s">
        <v>96</v>
      </c>
      <c r="E5235" t="s">
        <v>20031</v>
      </c>
      <c r="F5235" t="s">
        <v>296</v>
      </c>
      <c r="G5235" t="s">
        <v>71</v>
      </c>
      <c r="H5235" t="s">
        <v>136</v>
      </c>
      <c r="I5235" t="s">
        <v>22</v>
      </c>
      <c r="J5235" t="s">
        <v>221</v>
      </c>
      <c r="K5235" t="s">
        <v>20032</v>
      </c>
      <c r="L5235" t="s">
        <v>20033</v>
      </c>
      <c r="M5235">
        <v>4.4269444440000001</v>
      </c>
      <c r="N5235">
        <v>0</v>
      </c>
      <c r="O5235">
        <v>69</v>
      </c>
      <c r="P5235">
        <v>0</v>
      </c>
      <c r="Q5235">
        <v>39</v>
      </c>
      <c r="R5235">
        <v>0</v>
      </c>
      <c r="S5235">
        <v>305.45916699999998</v>
      </c>
      <c r="T5235">
        <v>0</v>
      </c>
      <c r="U5235">
        <v>172.65083300000001</v>
      </c>
    </row>
    <row r="5236" spans="1:21" x14ac:dyDescent="0.25">
      <c r="A5236" t="s">
        <v>20034</v>
      </c>
      <c r="B5236">
        <v>1</v>
      </c>
      <c r="C5236" t="s">
        <v>78</v>
      </c>
      <c r="D5236" t="s">
        <v>96</v>
      </c>
      <c r="E5236" t="s">
        <v>20035</v>
      </c>
      <c r="F5236" t="s">
        <v>231</v>
      </c>
      <c r="G5236" t="s">
        <v>71</v>
      </c>
      <c r="H5236" t="s">
        <v>136</v>
      </c>
      <c r="I5236" t="s">
        <v>22</v>
      </c>
      <c r="J5236" t="s">
        <v>131</v>
      </c>
      <c r="K5236" t="s">
        <v>20036</v>
      </c>
      <c r="L5236" t="s">
        <v>20037</v>
      </c>
      <c r="M5236">
        <v>3.707222222</v>
      </c>
      <c r="N5236">
        <v>0</v>
      </c>
      <c r="O5236">
        <v>1</v>
      </c>
      <c r="P5236">
        <v>0</v>
      </c>
      <c r="Q5236">
        <v>0</v>
      </c>
      <c r="R5236">
        <v>0</v>
      </c>
      <c r="S5236">
        <v>3.7072219999999998</v>
      </c>
      <c r="T5236">
        <v>0</v>
      </c>
      <c r="U5236">
        <v>0</v>
      </c>
    </row>
    <row r="5237" spans="1:21" x14ac:dyDescent="0.25">
      <c r="A5237" t="s">
        <v>20038</v>
      </c>
      <c r="B5237">
        <v>1</v>
      </c>
      <c r="C5237" t="s">
        <v>78</v>
      </c>
      <c r="D5237" t="s">
        <v>104</v>
      </c>
      <c r="E5237" t="s">
        <v>20039</v>
      </c>
      <c r="F5237" t="s">
        <v>231</v>
      </c>
      <c r="G5237" t="s">
        <v>71</v>
      </c>
      <c r="H5237" t="s">
        <v>136</v>
      </c>
      <c r="I5237" t="s">
        <v>22</v>
      </c>
      <c r="J5237" t="s">
        <v>131</v>
      </c>
      <c r="K5237" t="s">
        <v>20040</v>
      </c>
      <c r="L5237" t="s">
        <v>20041</v>
      </c>
      <c r="M5237">
        <v>1.900833333</v>
      </c>
      <c r="N5237">
        <v>0</v>
      </c>
      <c r="O5237">
        <v>1</v>
      </c>
      <c r="P5237">
        <v>0</v>
      </c>
      <c r="Q5237">
        <v>0</v>
      </c>
      <c r="R5237">
        <v>0</v>
      </c>
      <c r="S5237">
        <v>1.900833</v>
      </c>
      <c r="T5237">
        <v>0</v>
      </c>
      <c r="U5237">
        <v>0</v>
      </c>
    </row>
    <row r="5238" spans="1:21" x14ac:dyDescent="0.25">
      <c r="A5238" t="s">
        <v>20042</v>
      </c>
      <c r="B5238">
        <v>1</v>
      </c>
      <c r="C5238" t="s">
        <v>78</v>
      </c>
      <c r="D5238" t="s">
        <v>102</v>
      </c>
      <c r="E5238" t="s">
        <v>15030</v>
      </c>
      <c r="F5238" t="s">
        <v>247</v>
      </c>
      <c r="G5238" t="s">
        <v>72</v>
      </c>
      <c r="H5238" t="s">
        <v>136</v>
      </c>
      <c r="I5238" t="s">
        <v>22</v>
      </c>
      <c r="J5238" t="s">
        <v>221</v>
      </c>
      <c r="K5238" t="s">
        <v>20043</v>
      </c>
      <c r="L5238" t="s">
        <v>20044</v>
      </c>
      <c r="M5238">
        <v>0.49805555499999998</v>
      </c>
      <c r="N5238">
        <v>1</v>
      </c>
      <c r="O5238">
        <v>0</v>
      </c>
      <c r="P5238">
        <v>456</v>
      </c>
      <c r="Q5238">
        <v>533</v>
      </c>
      <c r="R5238">
        <v>0.498056</v>
      </c>
      <c r="S5238">
        <v>0</v>
      </c>
      <c r="T5238">
        <v>227.11333300000001</v>
      </c>
      <c r="U5238">
        <v>265.46361100000001</v>
      </c>
    </row>
    <row r="5239" spans="1:21" x14ac:dyDescent="0.25">
      <c r="A5239" t="s">
        <v>20045</v>
      </c>
      <c r="B5239">
        <v>1</v>
      </c>
      <c r="C5239" t="s">
        <v>78</v>
      </c>
      <c r="D5239" t="s">
        <v>102</v>
      </c>
      <c r="E5239" t="s">
        <v>20046</v>
      </c>
      <c r="F5239" t="s">
        <v>202</v>
      </c>
      <c r="G5239" t="s">
        <v>72</v>
      </c>
      <c r="H5239" t="s">
        <v>136</v>
      </c>
      <c r="I5239" t="s">
        <v>22</v>
      </c>
      <c r="J5239" t="s">
        <v>131</v>
      </c>
      <c r="K5239" t="s">
        <v>16538</v>
      </c>
      <c r="L5239" t="s">
        <v>20047</v>
      </c>
      <c r="M5239">
        <v>0.73071750000000002</v>
      </c>
      <c r="N5239">
        <v>31</v>
      </c>
      <c r="O5239">
        <v>6737</v>
      </c>
      <c r="P5239">
        <v>12</v>
      </c>
      <c r="Q5239">
        <v>1277</v>
      </c>
      <c r="R5239">
        <v>22.652242999999999</v>
      </c>
      <c r="S5239">
        <v>4922.8437979999999</v>
      </c>
      <c r="T5239">
        <v>8.7686100000000007</v>
      </c>
      <c r="U5239">
        <v>933.12624800000003</v>
      </c>
    </row>
    <row r="5240" spans="1:21" x14ac:dyDescent="0.25">
      <c r="A5240" t="s">
        <v>20048</v>
      </c>
      <c r="B5240">
        <v>1</v>
      </c>
      <c r="C5240" t="s">
        <v>78</v>
      </c>
      <c r="D5240" t="s">
        <v>96</v>
      </c>
      <c r="E5240" t="s">
        <v>20049</v>
      </c>
      <c r="F5240" t="s">
        <v>231</v>
      </c>
      <c r="G5240" t="s">
        <v>71</v>
      </c>
      <c r="H5240" t="s">
        <v>136</v>
      </c>
      <c r="I5240" t="s">
        <v>22</v>
      </c>
      <c r="J5240" t="s">
        <v>131</v>
      </c>
      <c r="K5240" t="s">
        <v>20050</v>
      </c>
      <c r="L5240" t="s">
        <v>20051</v>
      </c>
      <c r="M5240">
        <v>1.119722222</v>
      </c>
      <c r="N5240">
        <v>0</v>
      </c>
      <c r="O5240">
        <v>1</v>
      </c>
      <c r="P5240">
        <v>0</v>
      </c>
      <c r="Q5240">
        <v>0</v>
      </c>
      <c r="R5240">
        <v>0</v>
      </c>
      <c r="S5240">
        <v>1.1197220000000001</v>
      </c>
      <c r="T5240">
        <v>0</v>
      </c>
      <c r="U5240">
        <v>0</v>
      </c>
    </row>
    <row r="5241" spans="1:21" x14ac:dyDescent="0.25">
      <c r="A5241" t="s">
        <v>20052</v>
      </c>
      <c r="B5241">
        <v>1</v>
      </c>
      <c r="C5241" t="s">
        <v>78</v>
      </c>
      <c r="D5241" t="s">
        <v>96</v>
      </c>
      <c r="E5241" t="s">
        <v>20053</v>
      </c>
      <c r="F5241" t="s">
        <v>313</v>
      </c>
      <c r="G5241" t="s">
        <v>71</v>
      </c>
      <c r="H5241" t="s">
        <v>136</v>
      </c>
      <c r="I5241" t="s">
        <v>22</v>
      </c>
      <c r="J5241" t="s">
        <v>131</v>
      </c>
      <c r="K5241" t="s">
        <v>20054</v>
      </c>
      <c r="L5241" t="s">
        <v>20055</v>
      </c>
      <c r="M5241">
        <v>1.4911111109999999</v>
      </c>
      <c r="N5241">
        <v>0</v>
      </c>
      <c r="O5241">
        <v>14</v>
      </c>
      <c r="P5241">
        <v>0</v>
      </c>
      <c r="Q5241">
        <v>1</v>
      </c>
      <c r="R5241">
        <v>0</v>
      </c>
      <c r="S5241">
        <v>20.875556</v>
      </c>
      <c r="T5241">
        <v>0</v>
      </c>
      <c r="U5241">
        <v>1.4911110000000001</v>
      </c>
    </row>
    <row r="5242" spans="1:21" x14ac:dyDescent="0.25">
      <c r="A5242" t="s">
        <v>20056</v>
      </c>
      <c r="B5242">
        <v>1</v>
      </c>
      <c r="C5242" t="s">
        <v>78</v>
      </c>
      <c r="D5242" t="s">
        <v>102</v>
      </c>
      <c r="E5242" t="s">
        <v>20057</v>
      </c>
      <c r="F5242" t="s">
        <v>231</v>
      </c>
      <c r="G5242" t="s">
        <v>71</v>
      </c>
      <c r="H5242" t="s">
        <v>136</v>
      </c>
      <c r="I5242" t="s">
        <v>22</v>
      </c>
      <c r="J5242" t="s">
        <v>131</v>
      </c>
      <c r="K5242" t="s">
        <v>20058</v>
      </c>
      <c r="L5242" t="s">
        <v>20059</v>
      </c>
      <c r="M5242">
        <v>1.048888888</v>
      </c>
      <c r="N5242">
        <v>0</v>
      </c>
      <c r="O5242">
        <v>2</v>
      </c>
      <c r="P5242">
        <v>0</v>
      </c>
      <c r="Q5242">
        <v>0</v>
      </c>
      <c r="R5242">
        <v>0</v>
      </c>
      <c r="S5242">
        <v>2.0977779999999999</v>
      </c>
      <c r="T5242">
        <v>0</v>
      </c>
      <c r="U5242">
        <v>0</v>
      </c>
    </row>
    <row r="5243" spans="1:21" x14ac:dyDescent="0.25">
      <c r="A5243" t="s">
        <v>20060</v>
      </c>
      <c r="B5243">
        <v>1</v>
      </c>
      <c r="C5243" t="s">
        <v>79</v>
      </c>
      <c r="D5243" t="s">
        <v>115</v>
      </c>
      <c r="E5243" t="s">
        <v>20061</v>
      </c>
      <c r="F5243" t="s">
        <v>785</v>
      </c>
      <c r="G5243" t="s">
        <v>71</v>
      </c>
      <c r="H5243" t="s">
        <v>136</v>
      </c>
      <c r="I5243" t="s">
        <v>22</v>
      </c>
      <c r="J5243" t="s">
        <v>131</v>
      </c>
      <c r="K5243" t="s">
        <v>20062</v>
      </c>
      <c r="L5243" t="s">
        <v>20063</v>
      </c>
      <c r="M5243">
        <v>1.0408333329999999</v>
      </c>
      <c r="N5243">
        <v>0</v>
      </c>
      <c r="O5243">
        <v>7</v>
      </c>
      <c r="P5243">
        <v>0</v>
      </c>
      <c r="Q5243">
        <v>0</v>
      </c>
      <c r="R5243">
        <v>0</v>
      </c>
      <c r="S5243">
        <v>7.2858330000000002</v>
      </c>
      <c r="T5243">
        <v>0</v>
      </c>
      <c r="U5243">
        <v>0</v>
      </c>
    </row>
    <row r="5244" spans="1:21" x14ac:dyDescent="0.25">
      <c r="A5244" t="s">
        <v>20064</v>
      </c>
      <c r="B5244">
        <v>1</v>
      </c>
      <c r="C5244" t="s">
        <v>79</v>
      </c>
      <c r="D5244" t="s">
        <v>120</v>
      </c>
      <c r="E5244" t="s">
        <v>18686</v>
      </c>
      <c r="F5244" t="s">
        <v>166</v>
      </c>
      <c r="G5244" t="s">
        <v>72</v>
      </c>
      <c r="H5244" t="s">
        <v>136</v>
      </c>
      <c r="I5244" t="s">
        <v>22</v>
      </c>
      <c r="J5244" t="s">
        <v>131</v>
      </c>
      <c r="K5244" t="s">
        <v>20065</v>
      </c>
      <c r="L5244" t="s">
        <v>20066</v>
      </c>
      <c r="M5244">
        <v>0.634444444</v>
      </c>
      <c r="N5244">
        <v>0</v>
      </c>
      <c r="O5244">
        <v>0</v>
      </c>
      <c r="P5244">
        <v>44</v>
      </c>
      <c r="Q5244">
        <v>0</v>
      </c>
      <c r="R5244">
        <v>0</v>
      </c>
      <c r="S5244">
        <v>0</v>
      </c>
      <c r="T5244">
        <v>27.915555999999999</v>
      </c>
      <c r="U5244">
        <v>0</v>
      </c>
    </row>
    <row r="5245" spans="1:21" x14ac:dyDescent="0.25">
      <c r="A5245" t="s">
        <v>20067</v>
      </c>
      <c r="B5245">
        <v>1</v>
      </c>
      <c r="C5245" t="s">
        <v>78</v>
      </c>
      <c r="D5245" t="s">
        <v>96</v>
      </c>
      <c r="E5245" t="s">
        <v>20068</v>
      </c>
      <c r="F5245" t="s">
        <v>296</v>
      </c>
      <c r="G5245" t="s">
        <v>71</v>
      </c>
      <c r="H5245" t="s">
        <v>136</v>
      </c>
      <c r="I5245" t="s">
        <v>22</v>
      </c>
      <c r="J5245" t="s">
        <v>221</v>
      </c>
      <c r="K5245" t="s">
        <v>20069</v>
      </c>
      <c r="L5245" t="s">
        <v>20070</v>
      </c>
      <c r="M5245">
        <v>2.5194444439999999</v>
      </c>
      <c r="N5245">
        <v>0</v>
      </c>
      <c r="O5245">
        <v>93</v>
      </c>
      <c r="P5245">
        <v>0</v>
      </c>
      <c r="Q5245">
        <v>3</v>
      </c>
      <c r="R5245">
        <v>0</v>
      </c>
      <c r="S5245">
        <v>234.308333</v>
      </c>
      <c r="T5245">
        <v>0</v>
      </c>
      <c r="U5245">
        <v>7.5583330000000002</v>
      </c>
    </row>
    <row r="5246" spans="1:21" x14ac:dyDescent="0.25">
      <c r="A5246" t="s">
        <v>20071</v>
      </c>
      <c r="B5246">
        <v>1</v>
      </c>
      <c r="C5246" t="s">
        <v>78</v>
      </c>
      <c r="D5246" t="s">
        <v>96</v>
      </c>
      <c r="E5246" t="s">
        <v>20072</v>
      </c>
      <c r="F5246" t="s">
        <v>231</v>
      </c>
      <c r="G5246" t="s">
        <v>71</v>
      </c>
      <c r="H5246" t="s">
        <v>136</v>
      </c>
      <c r="I5246" t="s">
        <v>22</v>
      </c>
      <c r="J5246" t="s">
        <v>131</v>
      </c>
      <c r="K5246" t="s">
        <v>20073</v>
      </c>
      <c r="L5246" t="s">
        <v>20074</v>
      </c>
      <c r="M5246">
        <v>1.2091499999999999</v>
      </c>
      <c r="N5246">
        <v>0</v>
      </c>
      <c r="O5246">
        <v>1</v>
      </c>
      <c r="P5246">
        <v>0</v>
      </c>
      <c r="Q5246">
        <v>0</v>
      </c>
      <c r="R5246">
        <v>0</v>
      </c>
      <c r="S5246">
        <v>1.2091499999999999</v>
      </c>
      <c r="T5246">
        <v>0</v>
      </c>
      <c r="U5246">
        <v>0</v>
      </c>
    </row>
    <row r="5247" spans="1:21" x14ac:dyDescent="0.25">
      <c r="A5247" t="s">
        <v>20075</v>
      </c>
      <c r="B5247">
        <v>1</v>
      </c>
      <c r="C5247" t="s">
        <v>79</v>
      </c>
      <c r="D5247" t="s">
        <v>116</v>
      </c>
      <c r="E5247" t="s">
        <v>20076</v>
      </c>
      <c r="F5247" t="s">
        <v>226</v>
      </c>
      <c r="G5247" t="s">
        <v>72</v>
      </c>
      <c r="H5247" t="s">
        <v>136</v>
      </c>
      <c r="I5247" t="s">
        <v>22</v>
      </c>
      <c r="J5247" t="s">
        <v>131</v>
      </c>
      <c r="K5247" t="s">
        <v>20077</v>
      </c>
      <c r="L5247" t="s">
        <v>20078</v>
      </c>
      <c r="M5247">
        <v>1.114837777</v>
      </c>
      <c r="N5247">
        <v>0</v>
      </c>
      <c r="O5247">
        <v>0</v>
      </c>
      <c r="P5247">
        <v>0</v>
      </c>
      <c r="Q5247">
        <v>139</v>
      </c>
      <c r="R5247">
        <v>0</v>
      </c>
      <c r="S5247">
        <v>0</v>
      </c>
      <c r="T5247">
        <v>0</v>
      </c>
      <c r="U5247">
        <v>154.96245099999999</v>
      </c>
    </row>
    <row r="5248" spans="1:21" x14ac:dyDescent="0.25">
      <c r="A5248" t="s">
        <v>20079</v>
      </c>
      <c r="B5248">
        <v>1</v>
      </c>
      <c r="C5248" t="s">
        <v>78</v>
      </c>
      <c r="D5248" t="s">
        <v>103</v>
      </c>
      <c r="E5248" t="s">
        <v>20080</v>
      </c>
      <c r="F5248" t="s">
        <v>231</v>
      </c>
      <c r="G5248" t="s">
        <v>71</v>
      </c>
      <c r="H5248" t="s">
        <v>136</v>
      </c>
      <c r="I5248" t="s">
        <v>22</v>
      </c>
      <c r="J5248" t="s">
        <v>131</v>
      </c>
      <c r="K5248" t="s">
        <v>20081</v>
      </c>
      <c r="L5248" t="s">
        <v>20082</v>
      </c>
      <c r="M5248">
        <v>18.969444444000001</v>
      </c>
      <c r="N5248">
        <v>0</v>
      </c>
      <c r="O5248">
        <v>2</v>
      </c>
      <c r="P5248">
        <v>0</v>
      </c>
      <c r="Q5248">
        <v>0</v>
      </c>
      <c r="R5248">
        <v>0</v>
      </c>
      <c r="S5248">
        <v>37.938889000000003</v>
      </c>
      <c r="T5248">
        <v>0</v>
      </c>
      <c r="U5248">
        <v>0</v>
      </c>
    </row>
    <row r="5249" spans="1:21" x14ac:dyDescent="0.25">
      <c r="A5249" t="s">
        <v>20083</v>
      </c>
      <c r="B5249">
        <v>1</v>
      </c>
      <c r="C5249" t="s">
        <v>78</v>
      </c>
      <c r="D5249" t="s">
        <v>92</v>
      </c>
      <c r="E5249" t="s">
        <v>17936</v>
      </c>
      <c r="F5249" t="s">
        <v>296</v>
      </c>
      <c r="G5249" t="s">
        <v>72</v>
      </c>
      <c r="H5249" t="s">
        <v>136</v>
      </c>
      <c r="I5249" t="s">
        <v>22</v>
      </c>
      <c r="J5249" t="s">
        <v>221</v>
      </c>
      <c r="K5249" t="s">
        <v>20084</v>
      </c>
      <c r="L5249" t="s">
        <v>20085</v>
      </c>
      <c r="M5249">
        <v>3.0114777770000001</v>
      </c>
      <c r="N5249">
        <v>0</v>
      </c>
      <c r="O5249">
        <v>0</v>
      </c>
      <c r="P5249">
        <v>0</v>
      </c>
      <c r="Q5249">
        <v>316</v>
      </c>
      <c r="R5249">
        <v>0</v>
      </c>
      <c r="S5249">
        <v>0</v>
      </c>
      <c r="T5249">
        <v>0</v>
      </c>
      <c r="U5249">
        <v>951.62697800000001</v>
      </c>
    </row>
    <row r="5250" spans="1:21" x14ac:dyDescent="0.25">
      <c r="A5250" t="s">
        <v>20086</v>
      </c>
      <c r="B5250">
        <v>1</v>
      </c>
      <c r="C5250" t="s">
        <v>78</v>
      </c>
      <c r="D5250" t="s">
        <v>92</v>
      </c>
      <c r="E5250" t="s">
        <v>17932</v>
      </c>
      <c r="F5250" t="s">
        <v>166</v>
      </c>
      <c r="G5250" t="s">
        <v>72</v>
      </c>
      <c r="H5250" t="s">
        <v>136</v>
      </c>
      <c r="I5250" t="s">
        <v>22</v>
      </c>
      <c r="J5250" t="s">
        <v>131</v>
      </c>
      <c r="K5250" t="s">
        <v>20087</v>
      </c>
      <c r="L5250" t="s">
        <v>20088</v>
      </c>
      <c r="M5250">
        <v>0.65361111100000002</v>
      </c>
      <c r="N5250">
        <v>0</v>
      </c>
      <c r="O5250">
        <v>0</v>
      </c>
      <c r="P5250">
        <v>6</v>
      </c>
      <c r="Q5250">
        <v>0</v>
      </c>
      <c r="R5250">
        <v>0</v>
      </c>
      <c r="S5250">
        <v>0</v>
      </c>
      <c r="T5250">
        <v>3.9216669999999998</v>
      </c>
      <c r="U5250">
        <v>0</v>
      </c>
    </row>
    <row r="5251" spans="1:21" x14ac:dyDescent="0.25">
      <c r="A5251" t="s">
        <v>20089</v>
      </c>
      <c r="B5251">
        <v>1</v>
      </c>
      <c r="C5251" t="s">
        <v>78</v>
      </c>
      <c r="D5251" t="s">
        <v>83</v>
      </c>
      <c r="E5251" t="s">
        <v>20090</v>
      </c>
      <c r="F5251" t="s">
        <v>2590</v>
      </c>
      <c r="G5251" t="s">
        <v>71</v>
      </c>
      <c r="H5251" t="s">
        <v>136</v>
      </c>
      <c r="I5251" t="s">
        <v>24</v>
      </c>
      <c r="J5251" t="s">
        <v>131</v>
      </c>
      <c r="K5251" t="s">
        <v>20091</v>
      </c>
      <c r="L5251" t="s">
        <v>20092</v>
      </c>
      <c r="M5251">
        <v>0.63111111099999995</v>
      </c>
      <c r="N5251">
        <v>0</v>
      </c>
      <c r="O5251">
        <v>103</v>
      </c>
      <c r="P5251">
        <v>0</v>
      </c>
      <c r="Q5251">
        <v>0</v>
      </c>
      <c r="R5251">
        <v>0</v>
      </c>
      <c r="S5251">
        <v>65.004444000000007</v>
      </c>
      <c r="T5251">
        <v>0</v>
      </c>
      <c r="U5251">
        <v>0</v>
      </c>
    </row>
    <row r="5252" spans="1:21" x14ac:dyDescent="0.25">
      <c r="A5252" t="s">
        <v>20093</v>
      </c>
      <c r="B5252">
        <v>1</v>
      </c>
      <c r="C5252" t="s">
        <v>78</v>
      </c>
      <c r="D5252" t="s">
        <v>89</v>
      </c>
      <c r="E5252" t="s">
        <v>6827</v>
      </c>
      <c r="F5252" t="s">
        <v>166</v>
      </c>
      <c r="G5252" t="s">
        <v>72</v>
      </c>
      <c r="H5252" t="s">
        <v>136</v>
      </c>
      <c r="I5252" t="s">
        <v>22</v>
      </c>
      <c r="J5252" t="s">
        <v>131</v>
      </c>
      <c r="K5252" t="s">
        <v>20094</v>
      </c>
      <c r="L5252" t="s">
        <v>20095</v>
      </c>
      <c r="M5252">
        <v>0.88</v>
      </c>
      <c r="N5252">
        <v>3</v>
      </c>
      <c r="O5252">
        <v>8818</v>
      </c>
      <c r="P5252">
        <v>1</v>
      </c>
      <c r="Q5252">
        <v>38</v>
      </c>
      <c r="R5252">
        <v>2.64</v>
      </c>
      <c r="S5252">
        <v>7759.84</v>
      </c>
      <c r="T5252">
        <v>0.88</v>
      </c>
      <c r="U5252">
        <v>33.44</v>
      </c>
    </row>
    <row r="5253" spans="1:21" x14ac:dyDescent="0.25">
      <c r="A5253" t="s">
        <v>20096</v>
      </c>
      <c r="B5253">
        <v>1</v>
      </c>
      <c r="C5253" t="s">
        <v>78</v>
      </c>
      <c r="D5253" t="s">
        <v>96</v>
      </c>
      <c r="E5253" t="s">
        <v>18760</v>
      </c>
      <c r="F5253" t="s">
        <v>166</v>
      </c>
      <c r="G5253" t="s">
        <v>72</v>
      </c>
      <c r="H5253" t="s">
        <v>136</v>
      </c>
      <c r="I5253" t="s">
        <v>22</v>
      </c>
      <c r="J5253" t="s">
        <v>131</v>
      </c>
      <c r="K5253" t="s">
        <v>20097</v>
      </c>
      <c r="L5253" t="s">
        <v>20098</v>
      </c>
      <c r="M5253">
        <v>0.52666666600000001</v>
      </c>
      <c r="N5253">
        <v>1</v>
      </c>
      <c r="O5253">
        <v>2989</v>
      </c>
      <c r="P5253">
        <v>66</v>
      </c>
      <c r="Q5253">
        <v>319</v>
      </c>
      <c r="R5253">
        <v>0.526667</v>
      </c>
      <c r="S5253">
        <v>1574.2066649999999</v>
      </c>
      <c r="T5253">
        <v>34.76</v>
      </c>
      <c r="U5253">
        <v>168.006666</v>
      </c>
    </row>
    <row r="5254" spans="1:21" x14ac:dyDescent="0.25">
      <c r="A5254" t="s">
        <v>20099</v>
      </c>
      <c r="B5254">
        <v>1</v>
      </c>
      <c r="C5254" t="s">
        <v>79</v>
      </c>
      <c r="D5254" t="s">
        <v>119</v>
      </c>
      <c r="E5254" t="s">
        <v>18186</v>
      </c>
      <c r="F5254" t="s">
        <v>523</v>
      </c>
      <c r="G5254" t="s">
        <v>72</v>
      </c>
      <c r="H5254" t="s">
        <v>136</v>
      </c>
      <c r="I5254" t="s">
        <v>22</v>
      </c>
      <c r="J5254" t="s">
        <v>131</v>
      </c>
      <c r="K5254" t="s">
        <v>20100</v>
      </c>
      <c r="L5254" t="s">
        <v>20101</v>
      </c>
      <c r="M5254">
        <v>7.1505555550000004</v>
      </c>
      <c r="N5254">
        <v>0</v>
      </c>
      <c r="O5254">
        <v>12</v>
      </c>
      <c r="P5254">
        <v>181</v>
      </c>
      <c r="Q5254">
        <v>103</v>
      </c>
      <c r="R5254">
        <v>0</v>
      </c>
      <c r="S5254">
        <v>85.806667000000004</v>
      </c>
      <c r="T5254">
        <v>1294.2505550000001</v>
      </c>
      <c r="U5254">
        <v>736.50722199999996</v>
      </c>
    </row>
    <row r="5255" spans="1:21" x14ac:dyDescent="0.25">
      <c r="A5255" t="s">
        <v>20102</v>
      </c>
      <c r="B5255">
        <v>1</v>
      </c>
      <c r="C5255" t="s">
        <v>79</v>
      </c>
      <c r="D5255" t="s">
        <v>119</v>
      </c>
      <c r="E5255" t="s">
        <v>18160</v>
      </c>
      <c r="F5255" t="s">
        <v>166</v>
      </c>
      <c r="G5255" t="s">
        <v>72</v>
      </c>
      <c r="H5255" t="s">
        <v>136</v>
      </c>
      <c r="I5255" t="s">
        <v>22</v>
      </c>
      <c r="J5255" t="s">
        <v>131</v>
      </c>
      <c r="K5255" t="s">
        <v>20103</v>
      </c>
      <c r="L5255" t="s">
        <v>20104</v>
      </c>
      <c r="M5255">
        <v>1.0653027770000001</v>
      </c>
      <c r="N5255">
        <v>18</v>
      </c>
      <c r="O5255">
        <v>1209</v>
      </c>
      <c r="P5255">
        <v>239</v>
      </c>
      <c r="Q5255">
        <v>213</v>
      </c>
      <c r="R5255">
        <v>19.175450000000001</v>
      </c>
      <c r="S5255">
        <v>1287.951057</v>
      </c>
      <c r="T5255">
        <v>254.60736399999999</v>
      </c>
      <c r="U5255">
        <v>226.909492</v>
      </c>
    </row>
    <row r="5256" spans="1:21" x14ac:dyDescent="0.25">
      <c r="A5256" t="s">
        <v>20105</v>
      </c>
      <c r="B5256">
        <v>1</v>
      </c>
      <c r="C5256" t="s">
        <v>78</v>
      </c>
      <c r="D5256" t="s">
        <v>98</v>
      </c>
      <c r="E5256" t="s">
        <v>20106</v>
      </c>
      <c r="F5256" t="s">
        <v>231</v>
      </c>
      <c r="G5256" t="s">
        <v>71</v>
      </c>
      <c r="H5256" t="s">
        <v>136</v>
      </c>
      <c r="I5256" t="s">
        <v>22</v>
      </c>
      <c r="J5256" t="s">
        <v>131</v>
      </c>
      <c r="K5256" t="s">
        <v>20107</v>
      </c>
      <c r="L5256" t="s">
        <v>20108</v>
      </c>
      <c r="M5256">
        <v>1.7980555549999999</v>
      </c>
      <c r="N5256">
        <v>0</v>
      </c>
      <c r="O5256">
        <v>1</v>
      </c>
      <c r="P5256">
        <v>0</v>
      </c>
      <c r="Q5256">
        <v>0</v>
      </c>
      <c r="R5256">
        <v>0</v>
      </c>
      <c r="S5256">
        <v>1.7980560000000001</v>
      </c>
      <c r="T5256">
        <v>0</v>
      </c>
      <c r="U5256">
        <v>0</v>
      </c>
    </row>
    <row r="5257" spans="1:21" x14ac:dyDescent="0.25">
      <c r="A5257" t="s">
        <v>20109</v>
      </c>
      <c r="B5257">
        <v>1</v>
      </c>
      <c r="C5257" t="s">
        <v>78</v>
      </c>
      <c r="D5257" t="s">
        <v>96</v>
      </c>
      <c r="E5257" t="s">
        <v>20110</v>
      </c>
      <c r="F5257" t="s">
        <v>231</v>
      </c>
      <c r="G5257" t="s">
        <v>71</v>
      </c>
      <c r="H5257" t="s">
        <v>136</v>
      </c>
      <c r="I5257" t="s">
        <v>22</v>
      </c>
      <c r="J5257" t="s">
        <v>131</v>
      </c>
      <c r="K5257" t="s">
        <v>20111</v>
      </c>
      <c r="L5257" t="s">
        <v>20112</v>
      </c>
      <c r="M5257">
        <v>4.4969444440000004</v>
      </c>
      <c r="N5257">
        <v>0</v>
      </c>
      <c r="O5257">
        <v>1</v>
      </c>
      <c r="P5257">
        <v>0</v>
      </c>
      <c r="Q5257">
        <v>0</v>
      </c>
      <c r="R5257">
        <v>0</v>
      </c>
      <c r="S5257">
        <v>4.4969440000000001</v>
      </c>
      <c r="T5257">
        <v>0</v>
      </c>
      <c r="U5257">
        <v>0</v>
      </c>
    </row>
    <row r="5258" spans="1:21" x14ac:dyDescent="0.25">
      <c r="A5258" t="s">
        <v>20113</v>
      </c>
      <c r="B5258">
        <v>1</v>
      </c>
      <c r="C5258" t="s">
        <v>78</v>
      </c>
      <c r="D5258" t="s">
        <v>98</v>
      </c>
      <c r="E5258" t="s">
        <v>20114</v>
      </c>
      <c r="F5258" t="s">
        <v>313</v>
      </c>
      <c r="G5258" t="s">
        <v>71</v>
      </c>
      <c r="H5258" t="s">
        <v>136</v>
      </c>
      <c r="I5258" t="s">
        <v>22</v>
      </c>
      <c r="J5258" t="s">
        <v>131</v>
      </c>
      <c r="K5258" t="s">
        <v>20115</v>
      </c>
      <c r="L5258" t="s">
        <v>20116</v>
      </c>
      <c r="M5258">
        <v>0.78</v>
      </c>
      <c r="N5258">
        <v>0</v>
      </c>
      <c r="O5258">
        <v>21</v>
      </c>
      <c r="P5258">
        <v>0</v>
      </c>
      <c r="Q5258">
        <v>1</v>
      </c>
      <c r="R5258">
        <v>0</v>
      </c>
      <c r="S5258">
        <v>16.38</v>
      </c>
      <c r="T5258">
        <v>0</v>
      </c>
      <c r="U5258">
        <v>0.78</v>
      </c>
    </row>
    <row r="5259" spans="1:21" x14ac:dyDescent="0.25">
      <c r="A5259" t="s">
        <v>20117</v>
      </c>
      <c r="B5259">
        <v>1</v>
      </c>
      <c r="C5259" t="s">
        <v>78</v>
      </c>
      <c r="D5259" t="s">
        <v>97</v>
      </c>
      <c r="E5259" t="s">
        <v>20118</v>
      </c>
      <c r="F5259" t="s">
        <v>231</v>
      </c>
      <c r="G5259" t="s">
        <v>71</v>
      </c>
      <c r="H5259" t="s">
        <v>136</v>
      </c>
      <c r="I5259" t="s">
        <v>22</v>
      </c>
      <c r="J5259" t="s">
        <v>131</v>
      </c>
      <c r="K5259" t="s">
        <v>20119</v>
      </c>
      <c r="L5259" t="s">
        <v>20120</v>
      </c>
      <c r="M5259">
        <v>15.869444444000001</v>
      </c>
      <c r="N5259">
        <v>0</v>
      </c>
      <c r="O5259">
        <v>0</v>
      </c>
      <c r="P5259">
        <v>0</v>
      </c>
      <c r="Q5259">
        <v>1</v>
      </c>
      <c r="R5259">
        <v>0</v>
      </c>
      <c r="S5259">
        <v>0</v>
      </c>
      <c r="T5259">
        <v>0</v>
      </c>
      <c r="U5259">
        <v>15.869444</v>
      </c>
    </row>
    <row r="5260" spans="1:21" x14ac:dyDescent="0.25">
      <c r="A5260" t="s">
        <v>20121</v>
      </c>
      <c r="B5260">
        <v>1</v>
      </c>
      <c r="C5260" t="s">
        <v>78</v>
      </c>
      <c r="D5260" t="s">
        <v>91</v>
      </c>
      <c r="E5260" t="s">
        <v>20122</v>
      </c>
      <c r="F5260" t="s">
        <v>231</v>
      </c>
      <c r="G5260" t="s">
        <v>71</v>
      </c>
      <c r="H5260" t="s">
        <v>136</v>
      </c>
      <c r="I5260" t="s">
        <v>22</v>
      </c>
      <c r="J5260" t="s">
        <v>131</v>
      </c>
      <c r="K5260" t="s">
        <v>20123</v>
      </c>
      <c r="L5260" t="s">
        <v>20124</v>
      </c>
      <c r="M5260">
        <v>1.683611111</v>
      </c>
      <c r="N5260">
        <v>0</v>
      </c>
      <c r="O5260">
        <v>1</v>
      </c>
      <c r="P5260">
        <v>0</v>
      </c>
      <c r="Q5260">
        <v>0</v>
      </c>
      <c r="R5260">
        <v>0</v>
      </c>
      <c r="S5260">
        <v>1.683611</v>
      </c>
      <c r="T5260">
        <v>0</v>
      </c>
      <c r="U5260">
        <v>0</v>
      </c>
    </row>
    <row r="5261" spans="1:21" x14ac:dyDescent="0.25">
      <c r="A5261" t="s">
        <v>20125</v>
      </c>
      <c r="B5261">
        <v>1</v>
      </c>
      <c r="C5261" t="s">
        <v>78</v>
      </c>
      <c r="D5261" t="s">
        <v>106</v>
      </c>
      <c r="E5261" t="s">
        <v>20126</v>
      </c>
      <c r="F5261" t="s">
        <v>231</v>
      </c>
      <c r="G5261" t="s">
        <v>71</v>
      </c>
      <c r="H5261" t="s">
        <v>136</v>
      </c>
      <c r="I5261" t="s">
        <v>22</v>
      </c>
      <c r="J5261" t="s">
        <v>131</v>
      </c>
      <c r="K5261" t="s">
        <v>20127</v>
      </c>
      <c r="L5261" t="s">
        <v>20128</v>
      </c>
      <c r="M5261">
        <v>5.869444444</v>
      </c>
      <c r="N5261">
        <v>0</v>
      </c>
      <c r="O5261">
        <v>0</v>
      </c>
      <c r="P5261">
        <v>0</v>
      </c>
      <c r="Q5261">
        <v>1</v>
      </c>
      <c r="R5261">
        <v>0</v>
      </c>
      <c r="S5261">
        <v>0</v>
      </c>
      <c r="T5261">
        <v>0</v>
      </c>
      <c r="U5261">
        <v>5.8694439999999997</v>
      </c>
    </row>
    <row r="5262" spans="1:21" x14ac:dyDescent="0.25">
      <c r="A5262" t="s">
        <v>20129</v>
      </c>
      <c r="B5262">
        <v>1</v>
      </c>
      <c r="C5262" t="s">
        <v>78</v>
      </c>
      <c r="D5262" t="s">
        <v>106</v>
      </c>
      <c r="E5262" t="s">
        <v>20130</v>
      </c>
      <c r="F5262" t="s">
        <v>247</v>
      </c>
      <c r="G5262" t="s">
        <v>72</v>
      </c>
      <c r="H5262" t="s">
        <v>136</v>
      </c>
      <c r="I5262" t="s">
        <v>22</v>
      </c>
      <c r="J5262" t="s">
        <v>221</v>
      </c>
      <c r="K5262" t="s">
        <v>20131</v>
      </c>
      <c r="L5262" t="s">
        <v>20132</v>
      </c>
      <c r="M5262">
        <v>8</v>
      </c>
      <c r="N5262">
        <v>0</v>
      </c>
      <c r="O5262">
        <v>0</v>
      </c>
      <c r="P5262">
        <v>0</v>
      </c>
      <c r="Q5262">
        <v>332</v>
      </c>
      <c r="R5262">
        <v>0</v>
      </c>
      <c r="S5262">
        <v>0</v>
      </c>
      <c r="T5262">
        <v>0</v>
      </c>
      <c r="U5262">
        <v>2656</v>
      </c>
    </row>
    <row r="5263" spans="1:21" x14ac:dyDescent="0.25">
      <c r="A5263" t="s">
        <v>20133</v>
      </c>
      <c r="B5263">
        <v>1</v>
      </c>
      <c r="C5263" t="s">
        <v>78</v>
      </c>
      <c r="D5263" t="s">
        <v>106</v>
      </c>
      <c r="E5263" t="s">
        <v>20134</v>
      </c>
      <c r="F5263" t="s">
        <v>247</v>
      </c>
      <c r="G5263" t="s">
        <v>71</v>
      </c>
      <c r="H5263" t="s">
        <v>136</v>
      </c>
      <c r="I5263" t="s">
        <v>22</v>
      </c>
      <c r="J5263" t="s">
        <v>221</v>
      </c>
      <c r="K5263" t="s">
        <v>20135</v>
      </c>
      <c r="L5263" t="s">
        <v>20136</v>
      </c>
      <c r="M5263">
        <v>10.486884165999999</v>
      </c>
      <c r="N5263">
        <v>0</v>
      </c>
      <c r="O5263">
        <v>0</v>
      </c>
      <c r="P5263">
        <v>0</v>
      </c>
      <c r="Q5263">
        <v>332</v>
      </c>
      <c r="R5263">
        <v>0</v>
      </c>
      <c r="S5263">
        <v>0</v>
      </c>
      <c r="T5263">
        <v>0</v>
      </c>
      <c r="U5263">
        <v>3481.6455430000001</v>
      </c>
    </row>
    <row r="5264" spans="1:21" x14ac:dyDescent="0.25">
      <c r="A5264" t="s">
        <v>20137</v>
      </c>
      <c r="B5264">
        <v>1</v>
      </c>
      <c r="C5264" t="s">
        <v>78</v>
      </c>
      <c r="D5264" t="s">
        <v>106</v>
      </c>
      <c r="E5264" t="s">
        <v>20126</v>
      </c>
      <c r="F5264" t="s">
        <v>231</v>
      </c>
      <c r="G5264" t="s">
        <v>71</v>
      </c>
      <c r="H5264" t="s">
        <v>136</v>
      </c>
      <c r="I5264" t="s">
        <v>22</v>
      </c>
      <c r="J5264" t="s">
        <v>131</v>
      </c>
      <c r="K5264" t="s">
        <v>20138</v>
      </c>
      <c r="L5264" t="s">
        <v>20139</v>
      </c>
      <c r="M5264">
        <v>1.905277777</v>
      </c>
      <c r="N5264">
        <v>0</v>
      </c>
      <c r="O5264">
        <v>0</v>
      </c>
      <c r="P5264">
        <v>0</v>
      </c>
      <c r="Q5264">
        <v>1</v>
      </c>
      <c r="R5264">
        <v>0</v>
      </c>
      <c r="S5264">
        <v>0</v>
      </c>
      <c r="T5264">
        <v>0</v>
      </c>
      <c r="U5264">
        <v>1.905278</v>
      </c>
    </row>
    <row r="5265" spans="1:21" x14ac:dyDescent="0.25">
      <c r="A5265" t="s">
        <v>20140</v>
      </c>
      <c r="B5265">
        <v>1</v>
      </c>
      <c r="C5265" t="s">
        <v>78</v>
      </c>
      <c r="D5265" t="s">
        <v>81</v>
      </c>
      <c r="E5265" t="s">
        <v>20141</v>
      </c>
      <c r="F5265" t="s">
        <v>231</v>
      </c>
      <c r="G5265" t="s">
        <v>71</v>
      </c>
      <c r="H5265" t="s">
        <v>136</v>
      </c>
      <c r="I5265" t="s">
        <v>22</v>
      </c>
      <c r="J5265" t="s">
        <v>131</v>
      </c>
      <c r="K5265" t="s">
        <v>20142</v>
      </c>
      <c r="L5265" t="s">
        <v>20143</v>
      </c>
      <c r="M5265">
        <v>5.5794444439999999</v>
      </c>
      <c r="N5265">
        <v>0</v>
      </c>
      <c r="O5265">
        <v>0</v>
      </c>
      <c r="P5265">
        <v>0</v>
      </c>
      <c r="Q5265">
        <v>2</v>
      </c>
      <c r="R5265">
        <v>0</v>
      </c>
      <c r="S5265">
        <v>0</v>
      </c>
      <c r="T5265">
        <v>0</v>
      </c>
      <c r="U5265">
        <v>11.158889</v>
      </c>
    </row>
    <row r="5266" spans="1:21" x14ac:dyDescent="0.25">
      <c r="A5266" t="s">
        <v>20144</v>
      </c>
      <c r="B5266">
        <v>1</v>
      </c>
      <c r="C5266" t="s">
        <v>78</v>
      </c>
      <c r="D5266" t="s">
        <v>102</v>
      </c>
      <c r="E5266" t="s">
        <v>20145</v>
      </c>
      <c r="F5266" t="s">
        <v>747</v>
      </c>
      <c r="G5266" t="s">
        <v>72</v>
      </c>
      <c r="H5266" t="s">
        <v>136</v>
      </c>
      <c r="I5266" t="s">
        <v>22</v>
      </c>
      <c r="J5266" t="s">
        <v>131</v>
      </c>
      <c r="K5266" t="s">
        <v>20146</v>
      </c>
      <c r="L5266" t="s">
        <v>20147</v>
      </c>
      <c r="M5266">
        <v>1.231944444</v>
      </c>
      <c r="N5266">
        <v>42</v>
      </c>
      <c r="O5266">
        <v>48</v>
      </c>
      <c r="P5266">
        <v>8</v>
      </c>
      <c r="Q5266">
        <v>76</v>
      </c>
      <c r="R5266">
        <v>51.741667</v>
      </c>
      <c r="S5266">
        <v>59.133333</v>
      </c>
      <c r="T5266">
        <v>9.855556</v>
      </c>
      <c r="U5266">
        <v>93.627778000000006</v>
      </c>
    </row>
    <row r="5267" spans="1:21" x14ac:dyDescent="0.25">
      <c r="A5267" t="s">
        <v>20148</v>
      </c>
      <c r="B5267">
        <v>1</v>
      </c>
      <c r="C5267" t="s">
        <v>79</v>
      </c>
      <c r="D5267" t="s">
        <v>118</v>
      </c>
      <c r="E5267" t="s">
        <v>20149</v>
      </c>
      <c r="F5267" t="s">
        <v>416</v>
      </c>
      <c r="G5267" t="s">
        <v>71</v>
      </c>
      <c r="H5267" t="s">
        <v>136</v>
      </c>
      <c r="I5267" t="s">
        <v>22</v>
      </c>
      <c r="J5267" t="s">
        <v>131</v>
      </c>
      <c r="K5267" t="s">
        <v>20150</v>
      </c>
      <c r="L5267" t="s">
        <v>20151</v>
      </c>
      <c r="M5267">
        <v>1.1200000000000001</v>
      </c>
      <c r="N5267">
        <v>0</v>
      </c>
      <c r="O5267">
        <v>51</v>
      </c>
      <c r="P5267">
        <v>0</v>
      </c>
      <c r="Q5267">
        <v>0</v>
      </c>
      <c r="R5267">
        <v>0</v>
      </c>
      <c r="S5267">
        <v>57.12</v>
      </c>
      <c r="T5267">
        <v>0</v>
      </c>
      <c r="U5267">
        <v>0</v>
      </c>
    </row>
    <row r="5268" spans="1:21" x14ac:dyDescent="0.25">
      <c r="A5268" t="s">
        <v>20152</v>
      </c>
      <c r="B5268">
        <v>1</v>
      </c>
      <c r="C5268" t="s">
        <v>78</v>
      </c>
      <c r="D5268" t="s">
        <v>93</v>
      </c>
      <c r="E5268" t="s">
        <v>20153</v>
      </c>
      <c r="F5268" t="s">
        <v>231</v>
      </c>
      <c r="G5268" t="s">
        <v>71</v>
      </c>
      <c r="H5268" t="s">
        <v>136</v>
      </c>
      <c r="I5268" t="s">
        <v>22</v>
      </c>
      <c r="J5268" t="s">
        <v>131</v>
      </c>
      <c r="K5268" t="s">
        <v>20154</v>
      </c>
      <c r="L5268" t="s">
        <v>20155</v>
      </c>
      <c r="M5268">
        <v>2.5555555550000002</v>
      </c>
      <c r="N5268">
        <v>0</v>
      </c>
      <c r="O5268">
        <v>0</v>
      </c>
      <c r="P5268">
        <v>0</v>
      </c>
      <c r="Q5268">
        <v>2</v>
      </c>
      <c r="R5268">
        <v>0</v>
      </c>
      <c r="S5268">
        <v>0</v>
      </c>
      <c r="T5268">
        <v>0</v>
      </c>
      <c r="U5268">
        <v>5.1111110000000002</v>
      </c>
    </row>
    <row r="5269" spans="1:21" x14ac:dyDescent="0.25">
      <c r="A5269" t="s">
        <v>20156</v>
      </c>
      <c r="B5269">
        <v>1</v>
      </c>
      <c r="C5269" t="s">
        <v>78</v>
      </c>
      <c r="D5269" t="s">
        <v>102</v>
      </c>
      <c r="E5269" t="s">
        <v>20145</v>
      </c>
      <c r="F5269" t="s">
        <v>166</v>
      </c>
      <c r="G5269" t="s">
        <v>72</v>
      </c>
      <c r="H5269" t="s">
        <v>136</v>
      </c>
      <c r="I5269" t="s">
        <v>22</v>
      </c>
      <c r="J5269" t="s">
        <v>131</v>
      </c>
      <c r="K5269" t="s">
        <v>20157</v>
      </c>
      <c r="L5269" t="s">
        <v>20158</v>
      </c>
      <c r="M5269">
        <v>0.76695166599999998</v>
      </c>
      <c r="N5269">
        <v>42</v>
      </c>
      <c r="O5269">
        <v>48</v>
      </c>
      <c r="P5269">
        <v>8</v>
      </c>
      <c r="Q5269">
        <v>76</v>
      </c>
      <c r="R5269">
        <v>32.211970000000001</v>
      </c>
      <c r="S5269">
        <v>36.813679999999998</v>
      </c>
      <c r="T5269">
        <v>6.1356130000000002</v>
      </c>
      <c r="U5269">
        <v>58.288327000000002</v>
      </c>
    </row>
    <row r="5270" spans="1:21" x14ac:dyDescent="0.25">
      <c r="A5270" t="s">
        <v>20159</v>
      </c>
      <c r="B5270">
        <v>1</v>
      </c>
      <c r="C5270" t="s">
        <v>79</v>
      </c>
      <c r="D5270" t="s">
        <v>118</v>
      </c>
      <c r="E5270" t="s">
        <v>20160</v>
      </c>
      <c r="F5270" t="s">
        <v>231</v>
      </c>
      <c r="G5270" t="s">
        <v>71</v>
      </c>
      <c r="H5270" t="s">
        <v>136</v>
      </c>
      <c r="I5270" t="s">
        <v>22</v>
      </c>
      <c r="J5270" t="s">
        <v>131</v>
      </c>
      <c r="K5270" t="s">
        <v>20161</v>
      </c>
      <c r="L5270" t="s">
        <v>20162</v>
      </c>
      <c r="M5270">
        <v>2.8224999999999998</v>
      </c>
      <c r="N5270">
        <v>0</v>
      </c>
      <c r="O5270">
        <v>1</v>
      </c>
      <c r="P5270">
        <v>0</v>
      </c>
      <c r="Q5270">
        <v>0</v>
      </c>
      <c r="R5270">
        <v>0</v>
      </c>
      <c r="S5270">
        <v>2.8224999999999998</v>
      </c>
      <c r="T5270">
        <v>0</v>
      </c>
      <c r="U5270">
        <v>0</v>
      </c>
    </row>
    <row r="5271" spans="1:21" x14ac:dyDescent="0.25">
      <c r="A5271" t="s">
        <v>20163</v>
      </c>
      <c r="B5271">
        <v>1</v>
      </c>
      <c r="C5271" t="s">
        <v>78</v>
      </c>
      <c r="D5271" t="s">
        <v>103</v>
      </c>
      <c r="E5271" t="s">
        <v>20164</v>
      </c>
      <c r="F5271" t="s">
        <v>2590</v>
      </c>
      <c r="G5271" t="s">
        <v>71</v>
      </c>
      <c r="H5271" t="s">
        <v>136</v>
      </c>
      <c r="I5271" t="s">
        <v>22</v>
      </c>
      <c r="J5271" t="s">
        <v>131</v>
      </c>
      <c r="K5271" t="s">
        <v>20165</v>
      </c>
      <c r="L5271" t="s">
        <v>20166</v>
      </c>
      <c r="M5271">
        <v>0.68694444399999999</v>
      </c>
      <c r="N5271">
        <v>0</v>
      </c>
      <c r="O5271">
        <v>305</v>
      </c>
      <c r="P5271">
        <v>0</v>
      </c>
      <c r="Q5271">
        <v>0</v>
      </c>
      <c r="R5271">
        <v>0</v>
      </c>
      <c r="S5271">
        <v>209.518055</v>
      </c>
      <c r="T5271">
        <v>0</v>
      </c>
      <c r="U5271">
        <v>0</v>
      </c>
    </row>
    <row r="5272" spans="1:21" x14ac:dyDescent="0.25">
      <c r="A5272" t="s">
        <v>20167</v>
      </c>
      <c r="B5272">
        <v>1</v>
      </c>
      <c r="C5272" t="s">
        <v>78</v>
      </c>
      <c r="D5272" t="s">
        <v>96</v>
      </c>
      <c r="E5272" t="s">
        <v>20168</v>
      </c>
      <c r="F5272" t="s">
        <v>231</v>
      </c>
      <c r="G5272" t="s">
        <v>71</v>
      </c>
      <c r="H5272" t="s">
        <v>136</v>
      </c>
      <c r="I5272" t="s">
        <v>22</v>
      </c>
      <c r="J5272" t="s">
        <v>131</v>
      </c>
      <c r="K5272" t="s">
        <v>20169</v>
      </c>
      <c r="L5272" t="s">
        <v>20170</v>
      </c>
      <c r="M5272">
        <v>31.556944443999999</v>
      </c>
      <c r="N5272">
        <v>0</v>
      </c>
      <c r="O5272">
        <v>1</v>
      </c>
      <c r="P5272">
        <v>0</v>
      </c>
      <c r="Q5272">
        <v>0</v>
      </c>
      <c r="R5272">
        <v>0</v>
      </c>
      <c r="S5272">
        <v>31.556944000000001</v>
      </c>
      <c r="T5272">
        <v>0</v>
      </c>
      <c r="U5272">
        <v>0</v>
      </c>
    </row>
    <row r="5273" spans="1:21" x14ac:dyDescent="0.25">
      <c r="A5273" t="s">
        <v>20171</v>
      </c>
      <c r="B5273">
        <v>1</v>
      </c>
      <c r="C5273" t="s">
        <v>78</v>
      </c>
      <c r="D5273" t="s">
        <v>93</v>
      </c>
      <c r="E5273" t="s">
        <v>20172</v>
      </c>
      <c r="F5273" t="s">
        <v>892</v>
      </c>
      <c r="G5273" t="s">
        <v>71</v>
      </c>
      <c r="H5273" t="s">
        <v>136</v>
      </c>
      <c r="I5273" t="s">
        <v>22</v>
      </c>
      <c r="J5273" t="s">
        <v>131</v>
      </c>
      <c r="K5273" t="s">
        <v>20173</v>
      </c>
      <c r="L5273" t="s">
        <v>20174</v>
      </c>
      <c r="M5273">
        <v>1.7429961110000001</v>
      </c>
      <c r="N5273">
        <v>0</v>
      </c>
      <c r="O5273">
        <v>0</v>
      </c>
      <c r="P5273">
        <v>0</v>
      </c>
      <c r="Q5273">
        <v>15</v>
      </c>
      <c r="R5273">
        <v>0</v>
      </c>
      <c r="S5273">
        <v>0</v>
      </c>
      <c r="T5273">
        <v>0</v>
      </c>
      <c r="U5273">
        <v>26.144942</v>
      </c>
    </row>
    <row r="5274" spans="1:21" x14ac:dyDescent="0.25">
      <c r="A5274" t="s">
        <v>20175</v>
      </c>
      <c r="B5274">
        <v>1</v>
      </c>
      <c r="C5274" t="s">
        <v>78</v>
      </c>
      <c r="D5274" t="s">
        <v>96</v>
      </c>
      <c r="E5274" t="s">
        <v>20176</v>
      </c>
      <c r="F5274" t="s">
        <v>166</v>
      </c>
      <c r="G5274" t="s">
        <v>72</v>
      </c>
      <c r="H5274" t="s">
        <v>136</v>
      </c>
      <c r="I5274" t="s">
        <v>22</v>
      </c>
      <c r="J5274" t="s">
        <v>131</v>
      </c>
      <c r="K5274" t="s">
        <v>20177</v>
      </c>
      <c r="L5274" t="s">
        <v>20178</v>
      </c>
      <c r="M5274">
        <v>0.62478611100000003</v>
      </c>
      <c r="N5274">
        <v>1</v>
      </c>
      <c r="O5274">
        <v>2283</v>
      </c>
      <c r="P5274">
        <v>162</v>
      </c>
      <c r="Q5274">
        <v>488</v>
      </c>
      <c r="R5274">
        <v>0.62478599999999995</v>
      </c>
      <c r="S5274">
        <v>1426.3866909999999</v>
      </c>
      <c r="T5274">
        <v>101.21535</v>
      </c>
      <c r="U5274">
        <v>304.895622</v>
      </c>
    </row>
    <row r="5275" spans="1:21" x14ac:dyDescent="0.25">
      <c r="A5275" t="s">
        <v>20179</v>
      </c>
      <c r="B5275">
        <v>1</v>
      </c>
      <c r="C5275" t="s">
        <v>79</v>
      </c>
      <c r="D5275" t="s">
        <v>118</v>
      </c>
      <c r="E5275" t="s">
        <v>20180</v>
      </c>
      <c r="F5275" t="s">
        <v>231</v>
      </c>
      <c r="G5275" t="s">
        <v>71</v>
      </c>
      <c r="H5275" t="s">
        <v>136</v>
      </c>
      <c r="I5275" t="s">
        <v>22</v>
      </c>
      <c r="J5275" t="s">
        <v>131</v>
      </c>
      <c r="K5275" t="s">
        <v>20181</v>
      </c>
      <c r="L5275" t="s">
        <v>20182</v>
      </c>
      <c r="M5275">
        <v>4.1772222220000002</v>
      </c>
      <c r="N5275">
        <v>0</v>
      </c>
      <c r="O5275">
        <v>5</v>
      </c>
      <c r="P5275">
        <v>0</v>
      </c>
      <c r="Q5275">
        <v>0</v>
      </c>
      <c r="R5275">
        <v>0</v>
      </c>
      <c r="S5275">
        <v>20.886111</v>
      </c>
      <c r="T5275">
        <v>0</v>
      </c>
      <c r="U5275">
        <v>0</v>
      </c>
    </row>
    <row r="5276" spans="1:21" x14ac:dyDescent="0.25">
      <c r="A5276" t="s">
        <v>20183</v>
      </c>
      <c r="B5276">
        <v>1</v>
      </c>
      <c r="C5276" t="s">
        <v>79</v>
      </c>
      <c r="D5276" t="s">
        <v>118</v>
      </c>
      <c r="E5276" t="s">
        <v>20184</v>
      </c>
      <c r="F5276" t="s">
        <v>231</v>
      </c>
      <c r="G5276" t="s">
        <v>71</v>
      </c>
      <c r="H5276" t="s">
        <v>136</v>
      </c>
      <c r="I5276" t="s">
        <v>22</v>
      </c>
      <c r="J5276" t="s">
        <v>131</v>
      </c>
      <c r="K5276" t="s">
        <v>20185</v>
      </c>
      <c r="L5276" t="s">
        <v>20186</v>
      </c>
      <c r="M5276">
        <v>0.61861111099999999</v>
      </c>
      <c r="N5276">
        <v>0</v>
      </c>
      <c r="O5276">
        <v>3</v>
      </c>
      <c r="P5276">
        <v>0</v>
      </c>
      <c r="Q5276">
        <v>0</v>
      </c>
      <c r="R5276">
        <v>0</v>
      </c>
      <c r="S5276">
        <v>1.8558330000000001</v>
      </c>
      <c r="T5276">
        <v>0</v>
      </c>
      <c r="U5276">
        <v>0</v>
      </c>
    </row>
    <row r="5277" spans="1:21" x14ac:dyDescent="0.25">
      <c r="A5277" t="s">
        <v>20187</v>
      </c>
      <c r="B5277">
        <v>1</v>
      </c>
      <c r="C5277" t="s">
        <v>78</v>
      </c>
      <c r="D5277" t="s">
        <v>100</v>
      </c>
      <c r="E5277" t="s">
        <v>20188</v>
      </c>
      <c r="F5277" t="s">
        <v>226</v>
      </c>
      <c r="G5277" t="s">
        <v>72</v>
      </c>
      <c r="H5277" t="s">
        <v>136</v>
      </c>
      <c r="I5277" t="s">
        <v>22</v>
      </c>
      <c r="J5277" t="s">
        <v>131</v>
      </c>
      <c r="K5277" t="s">
        <v>20189</v>
      </c>
      <c r="L5277" t="s">
        <v>20190</v>
      </c>
      <c r="M5277">
        <v>1.4558813880000001</v>
      </c>
      <c r="N5277">
        <v>0</v>
      </c>
      <c r="O5277">
        <v>0</v>
      </c>
      <c r="P5277">
        <v>0</v>
      </c>
      <c r="Q5277">
        <v>6</v>
      </c>
      <c r="R5277">
        <v>0</v>
      </c>
      <c r="S5277">
        <v>0</v>
      </c>
      <c r="T5277">
        <v>0</v>
      </c>
      <c r="U5277">
        <v>8.7352880000000006</v>
      </c>
    </row>
    <row r="5278" spans="1:21" x14ac:dyDescent="0.25">
      <c r="A5278" t="s">
        <v>20191</v>
      </c>
      <c r="B5278">
        <v>1</v>
      </c>
      <c r="C5278" t="s">
        <v>78</v>
      </c>
      <c r="D5278" t="s">
        <v>80</v>
      </c>
      <c r="E5278" t="s">
        <v>20192</v>
      </c>
      <c r="F5278" t="s">
        <v>313</v>
      </c>
      <c r="G5278" t="s">
        <v>71</v>
      </c>
      <c r="H5278" t="s">
        <v>136</v>
      </c>
      <c r="I5278" t="s">
        <v>22</v>
      </c>
      <c r="J5278" t="s">
        <v>131</v>
      </c>
      <c r="K5278" t="s">
        <v>20193</v>
      </c>
      <c r="L5278" t="s">
        <v>20194</v>
      </c>
      <c r="M5278">
        <v>0.81416666599999998</v>
      </c>
      <c r="N5278">
        <v>0</v>
      </c>
      <c r="O5278">
        <v>30</v>
      </c>
      <c r="P5278">
        <v>0</v>
      </c>
      <c r="Q5278">
        <v>0</v>
      </c>
      <c r="R5278">
        <v>0</v>
      </c>
      <c r="S5278">
        <v>24.425000000000001</v>
      </c>
      <c r="T5278">
        <v>0</v>
      </c>
      <c r="U5278">
        <v>0</v>
      </c>
    </row>
    <row r="5279" spans="1:21" x14ac:dyDescent="0.25">
      <c r="A5279" t="s">
        <v>20195</v>
      </c>
      <c r="B5279">
        <v>1</v>
      </c>
      <c r="C5279" t="s">
        <v>78</v>
      </c>
      <c r="D5279" t="s">
        <v>80</v>
      </c>
      <c r="E5279" t="s">
        <v>20196</v>
      </c>
      <c r="F5279" t="s">
        <v>847</v>
      </c>
      <c r="G5279" t="s">
        <v>71</v>
      </c>
      <c r="H5279" t="s">
        <v>136</v>
      </c>
      <c r="I5279" t="s">
        <v>22</v>
      </c>
      <c r="J5279" t="s">
        <v>131</v>
      </c>
      <c r="K5279" t="s">
        <v>20197</v>
      </c>
      <c r="L5279" t="s">
        <v>20198</v>
      </c>
      <c r="M5279">
        <v>1.198055555</v>
      </c>
      <c r="N5279">
        <v>0</v>
      </c>
      <c r="O5279">
        <v>10</v>
      </c>
      <c r="P5279">
        <v>0</v>
      </c>
      <c r="Q5279">
        <v>0</v>
      </c>
      <c r="R5279">
        <v>0</v>
      </c>
      <c r="S5279">
        <v>11.980556</v>
      </c>
      <c r="T5279">
        <v>0</v>
      </c>
      <c r="U5279">
        <v>0</v>
      </c>
    </row>
    <row r="5280" spans="1:21" x14ac:dyDescent="0.25">
      <c r="A5280" t="s">
        <v>20199</v>
      </c>
      <c r="B5280">
        <v>1</v>
      </c>
      <c r="C5280" t="s">
        <v>78</v>
      </c>
      <c r="D5280" t="s">
        <v>80</v>
      </c>
      <c r="E5280" t="s">
        <v>20200</v>
      </c>
      <c r="F5280" t="s">
        <v>247</v>
      </c>
      <c r="G5280" t="s">
        <v>71</v>
      </c>
      <c r="H5280" t="s">
        <v>136</v>
      </c>
      <c r="I5280" t="s">
        <v>22</v>
      </c>
      <c r="J5280" t="s">
        <v>221</v>
      </c>
      <c r="K5280" t="s">
        <v>12992</v>
      </c>
      <c r="L5280" t="s">
        <v>20201</v>
      </c>
      <c r="M5280">
        <v>4.1974999999999998</v>
      </c>
      <c r="N5280">
        <v>0</v>
      </c>
      <c r="O5280">
        <v>2</v>
      </c>
      <c r="P5280">
        <v>0</v>
      </c>
      <c r="Q5280">
        <v>0</v>
      </c>
      <c r="R5280">
        <v>0</v>
      </c>
      <c r="S5280">
        <v>8.3949999999999996</v>
      </c>
      <c r="T5280">
        <v>0</v>
      </c>
      <c r="U5280">
        <v>0</v>
      </c>
    </row>
    <row r="5281" spans="1:21" x14ac:dyDescent="0.25">
      <c r="A5281" t="s">
        <v>20202</v>
      </c>
      <c r="B5281">
        <v>1</v>
      </c>
      <c r="C5281" t="s">
        <v>78</v>
      </c>
      <c r="D5281" t="s">
        <v>90</v>
      </c>
      <c r="E5281" t="s">
        <v>20203</v>
      </c>
      <c r="F5281" t="s">
        <v>226</v>
      </c>
      <c r="G5281" t="s">
        <v>72</v>
      </c>
      <c r="H5281" t="s">
        <v>136</v>
      </c>
      <c r="I5281" t="s">
        <v>22</v>
      </c>
      <c r="J5281" t="s">
        <v>131</v>
      </c>
      <c r="K5281" t="s">
        <v>20204</v>
      </c>
      <c r="L5281" t="s">
        <v>20205</v>
      </c>
      <c r="M5281">
        <v>0.98906666600000004</v>
      </c>
      <c r="N5281">
        <v>0</v>
      </c>
      <c r="O5281">
        <v>310</v>
      </c>
      <c r="P5281">
        <v>0</v>
      </c>
      <c r="Q5281">
        <v>0</v>
      </c>
      <c r="R5281">
        <v>0</v>
      </c>
      <c r="S5281">
        <v>306.61066599999998</v>
      </c>
      <c r="T5281">
        <v>0</v>
      </c>
      <c r="U5281">
        <v>0</v>
      </c>
    </row>
    <row r="5282" spans="1:21" x14ac:dyDescent="0.25">
      <c r="A5282" t="s">
        <v>20206</v>
      </c>
      <c r="B5282">
        <v>1</v>
      </c>
      <c r="C5282" t="s">
        <v>78</v>
      </c>
      <c r="D5282" t="s">
        <v>105</v>
      </c>
      <c r="E5282" t="s">
        <v>20207</v>
      </c>
      <c r="F5282" t="s">
        <v>362</v>
      </c>
      <c r="G5282" t="s">
        <v>71</v>
      </c>
      <c r="H5282" t="s">
        <v>136</v>
      </c>
      <c r="I5282" t="s">
        <v>22</v>
      </c>
      <c r="J5282" t="s">
        <v>131</v>
      </c>
      <c r="K5282" t="s">
        <v>20208</v>
      </c>
      <c r="L5282" t="s">
        <v>20209</v>
      </c>
      <c r="M5282">
        <v>1.3563888879999999</v>
      </c>
      <c r="N5282">
        <v>0</v>
      </c>
      <c r="O5282">
        <v>42</v>
      </c>
      <c r="P5282">
        <v>0</v>
      </c>
      <c r="Q5282">
        <v>0</v>
      </c>
      <c r="R5282">
        <v>0</v>
      </c>
      <c r="S5282">
        <v>56.968333000000001</v>
      </c>
      <c r="T5282">
        <v>0</v>
      </c>
      <c r="U5282">
        <v>0</v>
      </c>
    </row>
    <row r="5283" spans="1:21" x14ac:dyDescent="0.25">
      <c r="A5283" t="s">
        <v>20210</v>
      </c>
      <c r="B5283">
        <v>1</v>
      </c>
      <c r="C5283" t="s">
        <v>78</v>
      </c>
      <c r="D5283" t="s">
        <v>105</v>
      </c>
      <c r="E5283" t="s">
        <v>20211</v>
      </c>
      <c r="F5283" t="s">
        <v>847</v>
      </c>
      <c r="G5283" t="s">
        <v>71</v>
      </c>
      <c r="H5283" t="s">
        <v>136</v>
      </c>
      <c r="I5283" t="s">
        <v>22</v>
      </c>
      <c r="J5283" t="s">
        <v>131</v>
      </c>
      <c r="K5283" t="s">
        <v>20212</v>
      </c>
      <c r="L5283" t="s">
        <v>20213</v>
      </c>
      <c r="M5283">
        <v>25.4025</v>
      </c>
      <c r="N5283">
        <v>0</v>
      </c>
      <c r="O5283">
        <v>1</v>
      </c>
      <c r="P5283">
        <v>0</v>
      </c>
      <c r="Q5283">
        <v>0</v>
      </c>
      <c r="R5283">
        <v>0</v>
      </c>
      <c r="S5283">
        <v>25.4025</v>
      </c>
      <c r="T5283">
        <v>0</v>
      </c>
      <c r="U5283">
        <v>0</v>
      </c>
    </row>
    <row r="5284" spans="1:21" x14ac:dyDescent="0.25">
      <c r="A5284" t="s">
        <v>20214</v>
      </c>
      <c r="B5284">
        <v>1</v>
      </c>
      <c r="C5284" t="s">
        <v>78</v>
      </c>
      <c r="D5284" t="s">
        <v>99</v>
      </c>
      <c r="E5284" t="s">
        <v>20215</v>
      </c>
      <c r="F5284" t="s">
        <v>231</v>
      </c>
      <c r="G5284" t="s">
        <v>71</v>
      </c>
      <c r="H5284" t="s">
        <v>136</v>
      </c>
      <c r="I5284" t="s">
        <v>22</v>
      </c>
      <c r="J5284" t="s">
        <v>131</v>
      </c>
      <c r="K5284" t="s">
        <v>20216</v>
      </c>
      <c r="L5284" t="s">
        <v>20217</v>
      </c>
      <c r="M5284">
        <v>1.7338888880000001</v>
      </c>
      <c r="N5284">
        <v>0</v>
      </c>
      <c r="O5284">
        <v>1</v>
      </c>
      <c r="P5284">
        <v>0</v>
      </c>
      <c r="Q5284">
        <v>0</v>
      </c>
      <c r="R5284">
        <v>0</v>
      </c>
      <c r="S5284">
        <v>1.733889</v>
      </c>
      <c r="T5284">
        <v>0</v>
      </c>
      <c r="U5284">
        <v>0</v>
      </c>
    </row>
    <row r="5285" spans="1:21" x14ac:dyDescent="0.25">
      <c r="A5285" t="s">
        <v>20218</v>
      </c>
      <c r="B5285">
        <v>1</v>
      </c>
      <c r="C5285" t="s">
        <v>79</v>
      </c>
      <c r="D5285" t="s">
        <v>116</v>
      </c>
      <c r="E5285" t="s">
        <v>20219</v>
      </c>
      <c r="F5285" t="s">
        <v>231</v>
      </c>
      <c r="G5285" t="s">
        <v>71</v>
      </c>
      <c r="H5285" t="s">
        <v>136</v>
      </c>
      <c r="I5285" t="s">
        <v>22</v>
      </c>
      <c r="J5285" t="s">
        <v>131</v>
      </c>
      <c r="K5285" t="s">
        <v>20220</v>
      </c>
      <c r="L5285" t="s">
        <v>20221</v>
      </c>
      <c r="M5285">
        <v>0.67083333300000003</v>
      </c>
      <c r="N5285">
        <v>0</v>
      </c>
      <c r="O5285">
        <v>1</v>
      </c>
      <c r="P5285">
        <v>0</v>
      </c>
      <c r="Q5285">
        <v>0</v>
      </c>
      <c r="R5285">
        <v>0</v>
      </c>
      <c r="S5285">
        <v>0.67083300000000001</v>
      </c>
      <c r="T5285">
        <v>0</v>
      </c>
      <c r="U5285">
        <v>0</v>
      </c>
    </row>
    <row r="5286" spans="1:21" x14ac:dyDescent="0.25">
      <c r="A5286" t="s">
        <v>20222</v>
      </c>
      <c r="B5286">
        <v>1</v>
      </c>
      <c r="C5286" t="s">
        <v>78</v>
      </c>
      <c r="D5286" t="s">
        <v>98</v>
      </c>
      <c r="E5286" t="s">
        <v>20223</v>
      </c>
      <c r="F5286" t="s">
        <v>231</v>
      </c>
      <c r="G5286" t="s">
        <v>71</v>
      </c>
      <c r="H5286" t="s">
        <v>136</v>
      </c>
      <c r="I5286" t="s">
        <v>22</v>
      </c>
      <c r="J5286" t="s">
        <v>131</v>
      </c>
      <c r="K5286" t="s">
        <v>20224</v>
      </c>
      <c r="L5286" t="s">
        <v>20225</v>
      </c>
      <c r="M5286">
        <v>1.351388888</v>
      </c>
      <c r="N5286">
        <v>0</v>
      </c>
      <c r="O5286">
        <v>1</v>
      </c>
      <c r="P5286">
        <v>0</v>
      </c>
      <c r="Q5286">
        <v>0</v>
      </c>
      <c r="R5286">
        <v>0</v>
      </c>
      <c r="S5286">
        <v>1.351389</v>
      </c>
      <c r="T5286">
        <v>0</v>
      </c>
      <c r="U5286">
        <v>0</v>
      </c>
    </row>
    <row r="5287" spans="1:21" x14ac:dyDescent="0.25">
      <c r="A5287" t="s">
        <v>20226</v>
      </c>
      <c r="B5287">
        <v>1</v>
      </c>
      <c r="C5287" t="s">
        <v>78</v>
      </c>
      <c r="D5287" t="s">
        <v>105</v>
      </c>
      <c r="E5287" t="s">
        <v>20227</v>
      </c>
      <c r="F5287" t="s">
        <v>166</v>
      </c>
      <c r="G5287" t="s">
        <v>72</v>
      </c>
      <c r="H5287" t="s">
        <v>136</v>
      </c>
      <c r="I5287" t="s">
        <v>22</v>
      </c>
      <c r="J5287" t="s">
        <v>131</v>
      </c>
      <c r="K5287" t="s">
        <v>20228</v>
      </c>
      <c r="L5287" t="s">
        <v>20229</v>
      </c>
      <c r="M5287">
        <v>3.1969444440000001</v>
      </c>
      <c r="N5287">
        <v>0</v>
      </c>
      <c r="O5287">
        <v>98</v>
      </c>
      <c r="P5287">
        <v>0</v>
      </c>
      <c r="Q5287">
        <v>6</v>
      </c>
      <c r="R5287">
        <v>0</v>
      </c>
      <c r="S5287">
        <v>313.30055599999997</v>
      </c>
      <c r="T5287">
        <v>0</v>
      </c>
      <c r="U5287">
        <v>19.181667000000001</v>
      </c>
    </row>
    <row r="5288" spans="1:21" x14ac:dyDescent="0.25">
      <c r="A5288" t="s">
        <v>20230</v>
      </c>
      <c r="B5288">
        <v>1</v>
      </c>
      <c r="C5288" t="s">
        <v>78</v>
      </c>
      <c r="D5288" t="s">
        <v>105</v>
      </c>
      <c r="E5288" t="s">
        <v>20231</v>
      </c>
      <c r="F5288" t="s">
        <v>166</v>
      </c>
      <c r="G5288" t="s">
        <v>72</v>
      </c>
      <c r="H5288" t="s">
        <v>136</v>
      </c>
      <c r="I5288" t="s">
        <v>22</v>
      </c>
      <c r="J5288" t="s">
        <v>131</v>
      </c>
      <c r="K5288" t="s">
        <v>20232</v>
      </c>
      <c r="L5288" t="s">
        <v>20233</v>
      </c>
      <c r="M5288">
        <v>1.106666666</v>
      </c>
      <c r="N5288">
        <v>0</v>
      </c>
      <c r="O5288">
        <v>324</v>
      </c>
      <c r="P5288">
        <v>49</v>
      </c>
      <c r="Q5288">
        <v>19</v>
      </c>
      <c r="R5288">
        <v>0</v>
      </c>
      <c r="S5288">
        <v>358.56</v>
      </c>
      <c r="T5288">
        <v>54.226666999999999</v>
      </c>
      <c r="U5288">
        <v>21.026667</v>
      </c>
    </row>
    <row r="5289" spans="1:21" x14ac:dyDescent="0.25">
      <c r="A5289" t="s">
        <v>20234</v>
      </c>
      <c r="B5289">
        <v>1</v>
      </c>
      <c r="C5289" t="s">
        <v>78</v>
      </c>
      <c r="D5289" t="s">
        <v>105</v>
      </c>
      <c r="E5289" t="s">
        <v>20231</v>
      </c>
      <c r="F5289" t="s">
        <v>166</v>
      </c>
      <c r="G5289" t="s">
        <v>72</v>
      </c>
      <c r="H5289" t="s">
        <v>136</v>
      </c>
      <c r="I5289" t="s">
        <v>22</v>
      </c>
      <c r="J5289" t="s">
        <v>131</v>
      </c>
      <c r="K5289" t="s">
        <v>20235</v>
      </c>
      <c r="L5289" t="s">
        <v>20236</v>
      </c>
      <c r="M5289">
        <v>0.28900444400000003</v>
      </c>
      <c r="N5289">
        <v>0</v>
      </c>
      <c r="O5289">
        <v>324</v>
      </c>
      <c r="P5289">
        <v>49</v>
      </c>
      <c r="Q5289">
        <v>19</v>
      </c>
      <c r="R5289">
        <v>0</v>
      </c>
      <c r="S5289">
        <v>93.637439999999998</v>
      </c>
      <c r="T5289">
        <v>14.161218</v>
      </c>
      <c r="U5289">
        <v>5.4910839999999999</v>
      </c>
    </row>
    <row r="5290" spans="1:21" x14ac:dyDescent="0.25">
      <c r="A5290" t="s">
        <v>20237</v>
      </c>
      <c r="B5290">
        <v>1</v>
      </c>
      <c r="C5290" t="s">
        <v>78</v>
      </c>
      <c r="D5290" t="s">
        <v>91</v>
      </c>
      <c r="E5290" t="s">
        <v>20238</v>
      </c>
      <c r="F5290" t="s">
        <v>296</v>
      </c>
      <c r="G5290" t="s">
        <v>72</v>
      </c>
      <c r="H5290" t="s">
        <v>136</v>
      </c>
      <c r="I5290" t="s">
        <v>22</v>
      </c>
      <c r="J5290" t="s">
        <v>221</v>
      </c>
      <c r="K5290" t="s">
        <v>20239</v>
      </c>
      <c r="L5290" t="s">
        <v>20240</v>
      </c>
      <c r="M5290">
        <v>6.1638988880000003</v>
      </c>
      <c r="N5290">
        <v>2</v>
      </c>
      <c r="O5290">
        <v>777</v>
      </c>
      <c r="P5290">
        <v>2</v>
      </c>
      <c r="Q5290">
        <v>173</v>
      </c>
      <c r="R5290">
        <v>12.327798</v>
      </c>
      <c r="S5290">
        <v>4789.3494360000004</v>
      </c>
      <c r="T5290">
        <v>12.327798</v>
      </c>
      <c r="U5290">
        <v>1066.3545079999999</v>
      </c>
    </row>
    <row r="5291" spans="1:21" x14ac:dyDescent="0.25">
      <c r="A5291" t="s">
        <v>20241</v>
      </c>
      <c r="B5291">
        <v>1</v>
      </c>
      <c r="C5291" t="s">
        <v>78</v>
      </c>
      <c r="D5291" t="s">
        <v>92</v>
      </c>
      <c r="E5291" t="s">
        <v>20242</v>
      </c>
      <c r="F5291" t="s">
        <v>231</v>
      </c>
      <c r="G5291" t="s">
        <v>71</v>
      </c>
      <c r="H5291" t="s">
        <v>136</v>
      </c>
      <c r="I5291" t="s">
        <v>22</v>
      </c>
      <c r="J5291" t="s">
        <v>131</v>
      </c>
      <c r="K5291" t="s">
        <v>20243</v>
      </c>
      <c r="L5291" t="s">
        <v>20244</v>
      </c>
      <c r="M5291">
        <v>409.59194444399998</v>
      </c>
      <c r="N5291">
        <v>0</v>
      </c>
      <c r="O5291">
        <v>0</v>
      </c>
      <c r="P5291">
        <v>0</v>
      </c>
      <c r="Q5291">
        <v>2</v>
      </c>
      <c r="R5291">
        <v>0</v>
      </c>
      <c r="S5291">
        <v>0</v>
      </c>
      <c r="T5291">
        <v>0</v>
      </c>
      <c r="U5291">
        <v>819.18388900000002</v>
      </c>
    </row>
    <row r="5292" spans="1:21" x14ac:dyDescent="0.25">
      <c r="A5292" t="s">
        <v>20245</v>
      </c>
      <c r="B5292">
        <v>1</v>
      </c>
      <c r="C5292" t="s">
        <v>78</v>
      </c>
      <c r="D5292" t="s">
        <v>107</v>
      </c>
      <c r="E5292" t="s">
        <v>20246</v>
      </c>
      <c r="F5292" t="s">
        <v>231</v>
      </c>
      <c r="G5292" t="s">
        <v>71</v>
      </c>
      <c r="H5292" t="s">
        <v>136</v>
      </c>
      <c r="I5292" t="s">
        <v>22</v>
      </c>
      <c r="J5292" t="s">
        <v>131</v>
      </c>
      <c r="K5292" t="s">
        <v>20247</v>
      </c>
      <c r="L5292" t="s">
        <v>20248</v>
      </c>
      <c r="M5292">
        <v>0.571111111</v>
      </c>
      <c r="N5292">
        <v>0</v>
      </c>
      <c r="O5292">
        <v>0</v>
      </c>
      <c r="P5292">
        <v>0</v>
      </c>
      <c r="Q5292">
        <v>1</v>
      </c>
      <c r="R5292">
        <v>0</v>
      </c>
      <c r="S5292">
        <v>0</v>
      </c>
      <c r="T5292">
        <v>0</v>
      </c>
      <c r="U5292">
        <v>0.57111100000000004</v>
      </c>
    </row>
    <row r="5293" spans="1:21" x14ac:dyDescent="0.25">
      <c r="A5293" t="s">
        <v>20249</v>
      </c>
      <c r="B5293">
        <v>1</v>
      </c>
      <c r="C5293" t="s">
        <v>78</v>
      </c>
      <c r="D5293" t="s">
        <v>96</v>
      </c>
      <c r="E5293" t="s">
        <v>20250</v>
      </c>
      <c r="F5293" t="s">
        <v>226</v>
      </c>
      <c r="G5293" t="s">
        <v>72</v>
      </c>
      <c r="H5293" t="s">
        <v>136</v>
      </c>
      <c r="I5293" t="s">
        <v>22</v>
      </c>
      <c r="J5293" t="s">
        <v>131</v>
      </c>
      <c r="K5293" t="s">
        <v>20251</v>
      </c>
      <c r="L5293" t="s">
        <v>20252</v>
      </c>
      <c r="M5293">
        <v>9.2874999999999996</v>
      </c>
      <c r="N5293">
        <v>0</v>
      </c>
      <c r="O5293">
        <v>16</v>
      </c>
      <c r="P5293">
        <v>0</v>
      </c>
      <c r="Q5293">
        <v>0</v>
      </c>
      <c r="R5293">
        <v>0</v>
      </c>
      <c r="S5293">
        <v>148.6</v>
      </c>
      <c r="T5293">
        <v>0</v>
      </c>
      <c r="U5293">
        <v>0</v>
      </c>
    </row>
    <row r="5294" spans="1:21" x14ac:dyDescent="0.25">
      <c r="A5294" t="s">
        <v>20253</v>
      </c>
      <c r="B5294">
        <v>1</v>
      </c>
      <c r="C5294" t="s">
        <v>78</v>
      </c>
      <c r="D5294" t="s">
        <v>93</v>
      </c>
      <c r="E5294" t="s">
        <v>20254</v>
      </c>
      <c r="F5294" t="s">
        <v>313</v>
      </c>
      <c r="G5294" t="s">
        <v>71</v>
      </c>
      <c r="H5294" t="s">
        <v>136</v>
      </c>
      <c r="I5294" t="s">
        <v>22</v>
      </c>
      <c r="J5294" t="s">
        <v>131</v>
      </c>
      <c r="K5294" t="s">
        <v>20255</v>
      </c>
      <c r="L5294" t="s">
        <v>20256</v>
      </c>
      <c r="M5294">
        <v>0.85555555500000002</v>
      </c>
      <c r="N5294">
        <v>0</v>
      </c>
      <c r="O5294">
        <v>185</v>
      </c>
      <c r="P5294">
        <v>0</v>
      </c>
      <c r="Q5294">
        <v>0</v>
      </c>
      <c r="R5294">
        <v>0</v>
      </c>
      <c r="S5294">
        <v>158.27777800000001</v>
      </c>
      <c r="T5294">
        <v>0</v>
      </c>
      <c r="U5294">
        <v>0</v>
      </c>
    </row>
    <row r="5295" spans="1:21" x14ac:dyDescent="0.25">
      <c r="A5295" t="s">
        <v>20257</v>
      </c>
      <c r="B5295">
        <v>1</v>
      </c>
      <c r="C5295" t="s">
        <v>78</v>
      </c>
      <c r="D5295" t="s">
        <v>100</v>
      </c>
      <c r="E5295" t="s">
        <v>20258</v>
      </c>
      <c r="F5295" t="s">
        <v>231</v>
      </c>
      <c r="G5295" t="s">
        <v>71</v>
      </c>
      <c r="H5295" t="s">
        <v>136</v>
      </c>
      <c r="I5295" t="s">
        <v>22</v>
      </c>
      <c r="J5295" t="s">
        <v>131</v>
      </c>
      <c r="K5295" t="s">
        <v>20259</v>
      </c>
      <c r="L5295" t="s">
        <v>20260</v>
      </c>
      <c r="M5295">
        <v>6.3336111109999997</v>
      </c>
      <c r="N5295">
        <v>0</v>
      </c>
      <c r="O5295">
        <v>1</v>
      </c>
      <c r="P5295">
        <v>0</v>
      </c>
      <c r="Q5295">
        <v>0</v>
      </c>
      <c r="R5295">
        <v>0</v>
      </c>
      <c r="S5295">
        <v>6.3336110000000003</v>
      </c>
      <c r="T5295">
        <v>0</v>
      </c>
      <c r="U5295">
        <v>0</v>
      </c>
    </row>
    <row r="5296" spans="1:21" x14ac:dyDescent="0.25">
      <c r="A5296" t="s">
        <v>20261</v>
      </c>
      <c r="B5296">
        <v>1</v>
      </c>
      <c r="C5296" t="s">
        <v>79</v>
      </c>
      <c r="D5296" t="s">
        <v>123</v>
      </c>
      <c r="E5296" t="s">
        <v>20262</v>
      </c>
      <c r="F5296" t="s">
        <v>226</v>
      </c>
      <c r="G5296" t="s">
        <v>72</v>
      </c>
      <c r="H5296" t="s">
        <v>136</v>
      </c>
      <c r="I5296" t="s">
        <v>22</v>
      </c>
      <c r="J5296" t="s">
        <v>131</v>
      </c>
      <c r="K5296" t="s">
        <v>3816</v>
      </c>
      <c r="L5296" t="s">
        <v>20263</v>
      </c>
      <c r="M5296">
        <v>4.5594444440000004</v>
      </c>
      <c r="N5296">
        <v>0</v>
      </c>
      <c r="O5296">
        <v>0</v>
      </c>
      <c r="P5296">
        <v>0</v>
      </c>
      <c r="Q5296">
        <v>16</v>
      </c>
      <c r="R5296">
        <v>0</v>
      </c>
      <c r="S5296">
        <v>0</v>
      </c>
      <c r="T5296">
        <v>0</v>
      </c>
      <c r="U5296">
        <v>72.951110999999997</v>
      </c>
    </row>
    <row r="5297" spans="1:21" x14ac:dyDescent="0.25">
      <c r="A5297" t="s">
        <v>20264</v>
      </c>
      <c r="B5297">
        <v>1</v>
      </c>
      <c r="C5297" t="s">
        <v>79</v>
      </c>
      <c r="D5297" t="s">
        <v>123</v>
      </c>
      <c r="E5297" t="s">
        <v>20265</v>
      </c>
      <c r="F5297" t="s">
        <v>226</v>
      </c>
      <c r="G5297" t="s">
        <v>72</v>
      </c>
      <c r="H5297" t="s">
        <v>136</v>
      </c>
      <c r="I5297" t="s">
        <v>22</v>
      </c>
      <c r="J5297" t="s">
        <v>131</v>
      </c>
      <c r="K5297" t="s">
        <v>20266</v>
      </c>
      <c r="L5297" t="s">
        <v>20267</v>
      </c>
      <c r="M5297">
        <v>4.0502777769999998</v>
      </c>
      <c r="N5297">
        <v>0</v>
      </c>
      <c r="O5297">
        <v>0</v>
      </c>
      <c r="P5297">
        <v>0</v>
      </c>
      <c r="Q5297">
        <v>16</v>
      </c>
      <c r="R5297">
        <v>0</v>
      </c>
      <c r="S5297">
        <v>0</v>
      </c>
      <c r="T5297">
        <v>0</v>
      </c>
      <c r="U5297">
        <v>64.804444000000004</v>
      </c>
    </row>
    <row r="5298" spans="1:21" x14ac:dyDescent="0.25">
      <c r="A5298" t="s">
        <v>20268</v>
      </c>
      <c r="B5298">
        <v>1</v>
      </c>
      <c r="C5298" t="s">
        <v>79</v>
      </c>
      <c r="D5298" t="s">
        <v>119</v>
      </c>
      <c r="E5298" t="s">
        <v>20269</v>
      </c>
      <c r="F5298" t="s">
        <v>231</v>
      </c>
      <c r="G5298" t="s">
        <v>71</v>
      </c>
      <c r="H5298" t="s">
        <v>136</v>
      </c>
      <c r="I5298" t="s">
        <v>22</v>
      </c>
      <c r="J5298" t="s">
        <v>131</v>
      </c>
      <c r="K5298" t="s">
        <v>20270</v>
      </c>
      <c r="L5298" t="s">
        <v>20271</v>
      </c>
      <c r="M5298">
        <v>1.213333333</v>
      </c>
      <c r="N5298">
        <v>0</v>
      </c>
      <c r="O5298">
        <v>6</v>
      </c>
      <c r="P5298">
        <v>0</v>
      </c>
      <c r="Q5298">
        <v>0</v>
      </c>
      <c r="R5298">
        <v>0</v>
      </c>
      <c r="S5298">
        <v>7.28</v>
      </c>
      <c r="T5298">
        <v>0</v>
      </c>
      <c r="U5298">
        <v>0</v>
      </c>
    </row>
    <row r="5299" spans="1:21" x14ac:dyDescent="0.25">
      <c r="A5299" t="s">
        <v>20272</v>
      </c>
      <c r="B5299">
        <v>1</v>
      </c>
      <c r="C5299" t="s">
        <v>79</v>
      </c>
      <c r="D5299" t="s">
        <v>123</v>
      </c>
      <c r="E5299" t="s">
        <v>20273</v>
      </c>
      <c r="F5299" t="s">
        <v>166</v>
      </c>
      <c r="G5299" t="s">
        <v>72</v>
      </c>
      <c r="H5299" t="s">
        <v>136</v>
      </c>
      <c r="I5299" t="s">
        <v>22</v>
      </c>
      <c r="J5299" t="s">
        <v>131</v>
      </c>
      <c r="K5299" t="s">
        <v>20274</v>
      </c>
      <c r="L5299" t="s">
        <v>20275</v>
      </c>
      <c r="M5299">
        <v>2.3452777770000002</v>
      </c>
      <c r="N5299">
        <v>0</v>
      </c>
      <c r="O5299">
        <v>0</v>
      </c>
      <c r="P5299">
        <v>36</v>
      </c>
      <c r="Q5299">
        <v>39</v>
      </c>
      <c r="R5299">
        <v>0</v>
      </c>
      <c r="S5299">
        <v>0</v>
      </c>
      <c r="T5299">
        <v>84.43</v>
      </c>
      <c r="U5299">
        <v>91.465833000000003</v>
      </c>
    </row>
    <row r="5300" spans="1:21" x14ac:dyDescent="0.25">
      <c r="A5300" t="s">
        <v>20276</v>
      </c>
      <c r="B5300">
        <v>1</v>
      </c>
      <c r="C5300" t="s">
        <v>78</v>
      </c>
      <c r="D5300" t="s">
        <v>101</v>
      </c>
      <c r="E5300" t="s">
        <v>17635</v>
      </c>
      <c r="F5300" t="s">
        <v>166</v>
      </c>
      <c r="G5300" t="s">
        <v>72</v>
      </c>
      <c r="H5300" t="s">
        <v>136</v>
      </c>
      <c r="I5300" t="s">
        <v>22</v>
      </c>
      <c r="J5300" t="s">
        <v>131</v>
      </c>
      <c r="K5300" t="s">
        <v>20277</v>
      </c>
      <c r="L5300" t="s">
        <v>20278</v>
      </c>
      <c r="M5300">
        <v>1.1399999999999999</v>
      </c>
      <c r="N5300">
        <v>0</v>
      </c>
      <c r="O5300">
        <v>491</v>
      </c>
      <c r="P5300">
        <v>41</v>
      </c>
      <c r="Q5300">
        <v>1651</v>
      </c>
      <c r="R5300">
        <v>0</v>
      </c>
      <c r="S5300">
        <v>559.74</v>
      </c>
      <c r="T5300">
        <v>46.74</v>
      </c>
      <c r="U5300">
        <v>1882.14</v>
      </c>
    </row>
    <row r="5301" spans="1:21" x14ac:dyDescent="0.25">
      <c r="A5301" t="s">
        <v>20279</v>
      </c>
      <c r="B5301">
        <v>1</v>
      </c>
      <c r="C5301" t="s">
        <v>78</v>
      </c>
      <c r="D5301" t="s">
        <v>94</v>
      </c>
      <c r="E5301" t="s">
        <v>20280</v>
      </c>
      <c r="F5301" t="s">
        <v>1527</v>
      </c>
      <c r="G5301" t="s">
        <v>72</v>
      </c>
      <c r="H5301" t="s">
        <v>136</v>
      </c>
      <c r="I5301" t="s">
        <v>22</v>
      </c>
      <c r="J5301" t="s">
        <v>131</v>
      </c>
      <c r="K5301" t="s">
        <v>20281</v>
      </c>
      <c r="L5301" t="s">
        <v>20282</v>
      </c>
      <c r="M5301">
        <v>0.72444444399999997</v>
      </c>
      <c r="N5301">
        <v>25</v>
      </c>
      <c r="O5301">
        <v>4300</v>
      </c>
      <c r="P5301">
        <v>5</v>
      </c>
      <c r="Q5301">
        <v>65</v>
      </c>
      <c r="R5301">
        <v>18.111111000000001</v>
      </c>
      <c r="S5301">
        <v>3115.1111089999999</v>
      </c>
      <c r="T5301">
        <v>3.6222219999999998</v>
      </c>
      <c r="U5301">
        <v>47.088889000000002</v>
      </c>
    </row>
    <row r="5302" spans="1:21" x14ac:dyDescent="0.25">
      <c r="A5302" t="s">
        <v>20283</v>
      </c>
      <c r="B5302">
        <v>1</v>
      </c>
      <c r="C5302" t="s">
        <v>79</v>
      </c>
      <c r="D5302" t="s">
        <v>118</v>
      </c>
      <c r="E5302" t="s">
        <v>20284</v>
      </c>
      <c r="F5302" t="s">
        <v>231</v>
      </c>
      <c r="G5302" t="s">
        <v>71</v>
      </c>
      <c r="H5302" t="s">
        <v>136</v>
      </c>
      <c r="I5302" t="s">
        <v>22</v>
      </c>
      <c r="J5302" t="s">
        <v>131</v>
      </c>
      <c r="K5302" t="s">
        <v>20285</v>
      </c>
      <c r="L5302" t="s">
        <v>20286</v>
      </c>
      <c r="M5302">
        <v>5.45</v>
      </c>
      <c r="N5302">
        <v>0</v>
      </c>
      <c r="O5302">
        <v>4</v>
      </c>
      <c r="P5302">
        <v>0</v>
      </c>
      <c r="Q5302">
        <v>0</v>
      </c>
      <c r="R5302">
        <v>0</v>
      </c>
      <c r="S5302">
        <v>21.8</v>
      </c>
      <c r="T5302">
        <v>0</v>
      </c>
      <c r="U5302">
        <v>0</v>
      </c>
    </row>
    <row r="5303" spans="1:21" x14ac:dyDescent="0.25">
      <c r="A5303" t="s">
        <v>20287</v>
      </c>
      <c r="B5303">
        <v>1</v>
      </c>
      <c r="C5303" t="s">
        <v>78</v>
      </c>
      <c r="D5303" t="s">
        <v>92</v>
      </c>
      <c r="E5303" t="s">
        <v>20288</v>
      </c>
      <c r="F5303" t="s">
        <v>231</v>
      </c>
      <c r="G5303" t="s">
        <v>71</v>
      </c>
      <c r="H5303" t="s">
        <v>136</v>
      </c>
      <c r="I5303" t="s">
        <v>22</v>
      </c>
      <c r="J5303" t="s">
        <v>131</v>
      </c>
      <c r="K5303" t="s">
        <v>20289</v>
      </c>
      <c r="L5303" t="s">
        <v>20290</v>
      </c>
      <c r="M5303">
        <v>3.0816666659999998</v>
      </c>
      <c r="N5303">
        <v>0</v>
      </c>
      <c r="O5303">
        <v>0</v>
      </c>
      <c r="P5303">
        <v>0</v>
      </c>
      <c r="Q5303">
        <v>3</v>
      </c>
      <c r="R5303">
        <v>0</v>
      </c>
      <c r="S5303">
        <v>0</v>
      </c>
      <c r="T5303">
        <v>0</v>
      </c>
      <c r="U5303">
        <v>9.2449999999999992</v>
      </c>
    </row>
    <row r="5304" spans="1:21" x14ac:dyDescent="0.25">
      <c r="A5304" t="s">
        <v>20291</v>
      </c>
      <c r="B5304">
        <v>1</v>
      </c>
      <c r="C5304" t="s">
        <v>78</v>
      </c>
      <c r="D5304" t="s">
        <v>84</v>
      </c>
      <c r="E5304" t="s">
        <v>20292</v>
      </c>
      <c r="F5304" t="s">
        <v>2201</v>
      </c>
      <c r="G5304" t="s">
        <v>71</v>
      </c>
      <c r="H5304" t="s">
        <v>136</v>
      </c>
      <c r="I5304" t="s">
        <v>22</v>
      </c>
      <c r="J5304" t="s">
        <v>221</v>
      </c>
      <c r="K5304" t="s">
        <v>12565</v>
      </c>
      <c r="L5304" t="s">
        <v>20293</v>
      </c>
      <c r="M5304">
        <v>4.0724999999999998</v>
      </c>
      <c r="N5304">
        <v>0</v>
      </c>
      <c r="O5304">
        <v>293</v>
      </c>
      <c r="P5304">
        <v>0</v>
      </c>
      <c r="Q5304">
        <v>0</v>
      </c>
      <c r="R5304">
        <v>0</v>
      </c>
      <c r="S5304">
        <v>1193.2425000000001</v>
      </c>
      <c r="T5304">
        <v>0</v>
      </c>
      <c r="U5304">
        <v>0</v>
      </c>
    </row>
    <row r="5305" spans="1:21" x14ac:dyDescent="0.25">
      <c r="A5305" t="s">
        <v>20294</v>
      </c>
      <c r="B5305">
        <v>1</v>
      </c>
      <c r="C5305" t="s">
        <v>78</v>
      </c>
      <c r="D5305" t="s">
        <v>95</v>
      </c>
      <c r="E5305" t="s">
        <v>20295</v>
      </c>
      <c r="F5305" t="s">
        <v>129</v>
      </c>
      <c r="G5305" t="s">
        <v>72</v>
      </c>
      <c r="H5305" t="s">
        <v>136</v>
      </c>
      <c r="I5305" t="s">
        <v>22</v>
      </c>
      <c r="J5305" t="s">
        <v>131</v>
      </c>
      <c r="K5305" t="s">
        <v>20296</v>
      </c>
      <c r="L5305" t="s">
        <v>20297</v>
      </c>
      <c r="M5305">
        <v>1.1627777770000001</v>
      </c>
      <c r="N5305">
        <v>0</v>
      </c>
      <c r="O5305">
        <v>23</v>
      </c>
      <c r="P5305">
        <v>0</v>
      </c>
      <c r="Q5305">
        <v>0</v>
      </c>
      <c r="R5305">
        <v>0</v>
      </c>
      <c r="S5305">
        <v>26.743888999999999</v>
      </c>
      <c r="T5305">
        <v>0</v>
      </c>
      <c r="U5305">
        <v>0</v>
      </c>
    </row>
    <row r="5306" spans="1:21" x14ac:dyDescent="0.25">
      <c r="A5306" t="s">
        <v>20298</v>
      </c>
      <c r="B5306">
        <v>1</v>
      </c>
      <c r="C5306" t="s">
        <v>78</v>
      </c>
      <c r="D5306" t="s">
        <v>102</v>
      </c>
      <c r="E5306" t="s">
        <v>20299</v>
      </c>
      <c r="F5306" t="s">
        <v>313</v>
      </c>
      <c r="G5306" t="s">
        <v>71</v>
      </c>
      <c r="H5306" t="s">
        <v>136</v>
      </c>
      <c r="I5306" t="s">
        <v>22</v>
      </c>
      <c r="J5306" t="s">
        <v>131</v>
      </c>
      <c r="K5306" t="s">
        <v>20300</v>
      </c>
      <c r="L5306" t="s">
        <v>20301</v>
      </c>
      <c r="M5306">
        <v>0.98527777699999997</v>
      </c>
      <c r="N5306">
        <v>0</v>
      </c>
      <c r="O5306">
        <v>581</v>
      </c>
      <c r="P5306">
        <v>0</v>
      </c>
      <c r="Q5306">
        <v>16</v>
      </c>
      <c r="R5306">
        <v>0</v>
      </c>
      <c r="S5306">
        <v>572.44638799999996</v>
      </c>
      <c r="T5306">
        <v>0</v>
      </c>
      <c r="U5306">
        <v>15.764443999999999</v>
      </c>
    </row>
    <row r="5307" spans="1:21" x14ac:dyDescent="0.25">
      <c r="A5307" t="s">
        <v>20302</v>
      </c>
      <c r="B5307">
        <v>1</v>
      </c>
      <c r="C5307" t="s">
        <v>78</v>
      </c>
      <c r="D5307" t="s">
        <v>102</v>
      </c>
      <c r="E5307" t="s">
        <v>20303</v>
      </c>
      <c r="F5307" t="s">
        <v>847</v>
      </c>
      <c r="G5307" t="s">
        <v>71</v>
      </c>
      <c r="H5307" t="s">
        <v>136</v>
      </c>
      <c r="I5307" t="s">
        <v>22</v>
      </c>
      <c r="J5307" t="s">
        <v>131</v>
      </c>
      <c r="K5307" t="s">
        <v>20304</v>
      </c>
      <c r="L5307" t="s">
        <v>20305</v>
      </c>
      <c r="M5307">
        <v>24.570277777000001</v>
      </c>
      <c r="N5307">
        <v>0</v>
      </c>
      <c r="O5307">
        <v>7</v>
      </c>
      <c r="P5307">
        <v>0</v>
      </c>
      <c r="Q5307">
        <v>0</v>
      </c>
      <c r="R5307">
        <v>0</v>
      </c>
      <c r="S5307">
        <v>171.99194399999999</v>
      </c>
      <c r="T5307">
        <v>0</v>
      </c>
      <c r="U5307">
        <v>0</v>
      </c>
    </row>
    <row r="5308" spans="1:21" x14ac:dyDescent="0.25">
      <c r="A5308" t="s">
        <v>20306</v>
      </c>
      <c r="B5308">
        <v>1</v>
      </c>
      <c r="C5308" t="s">
        <v>79</v>
      </c>
      <c r="D5308" t="s">
        <v>109</v>
      </c>
      <c r="E5308" t="s">
        <v>20307</v>
      </c>
      <c r="F5308" t="s">
        <v>166</v>
      </c>
      <c r="G5308" t="s">
        <v>72</v>
      </c>
      <c r="H5308" t="s">
        <v>136</v>
      </c>
      <c r="I5308" t="s">
        <v>22</v>
      </c>
      <c r="J5308" t="s">
        <v>131</v>
      </c>
      <c r="K5308" t="s">
        <v>20308</v>
      </c>
      <c r="L5308" t="s">
        <v>20309</v>
      </c>
      <c r="M5308">
        <v>1.4113888880000001</v>
      </c>
      <c r="N5308">
        <v>0</v>
      </c>
      <c r="O5308">
        <v>0</v>
      </c>
      <c r="P5308">
        <v>16</v>
      </c>
      <c r="Q5308">
        <v>0</v>
      </c>
      <c r="R5308">
        <v>0</v>
      </c>
      <c r="S5308">
        <v>0</v>
      </c>
      <c r="T5308">
        <v>22.582222000000002</v>
      </c>
      <c r="U5308">
        <v>0</v>
      </c>
    </row>
    <row r="5309" spans="1:21" x14ac:dyDescent="0.25">
      <c r="A5309" t="s">
        <v>20310</v>
      </c>
      <c r="B5309">
        <v>1</v>
      </c>
      <c r="C5309" t="s">
        <v>79</v>
      </c>
      <c r="D5309" t="s">
        <v>120</v>
      </c>
      <c r="E5309" t="s">
        <v>18686</v>
      </c>
      <c r="F5309" t="s">
        <v>166</v>
      </c>
      <c r="G5309" t="s">
        <v>72</v>
      </c>
      <c r="H5309" t="s">
        <v>136</v>
      </c>
      <c r="I5309" t="s">
        <v>22</v>
      </c>
      <c r="J5309" t="s">
        <v>131</v>
      </c>
      <c r="K5309" t="s">
        <v>20311</v>
      </c>
      <c r="L5309" t="s">
        <v>20312</v>
      </c>
      <c r="M5309">
        <v>0.69444444400000005</v>
      </c>
      <c r="N5309">
        <v>0</v>
      </c>
      <c r="O5309">
        <v>0</v>
      </c>
      <c r="P5309">
        <v>44</v>
      </c>
      <c r="Q5309">
        <v>0</v>
      </c>
      <c r="R5309">
        <v>0</v>
      </c>
      <c r="S5309">
        <v>0</v>
      </c>
      <c r="T5309">
        <v>30.555555999999999</v>
      </c>
      <c r="U5309">
        <v>0</v>
      </c>
    </row>
    <row r="5310" spans="1:21" x14ac:dyDescent="0.25">
      <c r="A5310" t="s">
        <v>20313</v>
      </c>
      <c r="B5310">
        <v>1</v>
      </c>
      <c r="C5310" t="s">
        <v>79</v>
      </c>
      <c r="D5310" t="s">
        <v>120</v>
      </c>
      <c r="E5310" t="s">
        <v>18686</v>
      </c>
      <c r="F5310" t="s">
        <v>1574</v>
      </c>
      <c r="G5310" t="s">
        <v>72</v>
      </c>
      <c r="H5310" t="s">
        <v>130</v>
      </c>
      <c r="I5310" t="s">
        <v>22</v>
      </c>
      <c r="J5310" t="s">
        <v>131</v>
      </c>
      <c r="K5310" t="s">
        <v>20314</v>
      </c>
      <c r="L5310" t="s">
        <v>20315</v>
      </c>
      <c r="M5310">
        <v>1.6666666E-2</v>
      </c>
      <c r="N5310">
        <v>0</v>
      </c>
      <c r="O5310">
        <v>0</v>
      </c>
      <c r="P5310">
        <v>44</v>
      </c>
      <c r="Q5310">
        <v>0</v>
      </c>
      <c r="R5310">
        <v>0</v>
      </c>
      <c r="S5310">
        <v>0</v>
      </c>
      <c r="T5310">
        <v>0.73333300000000001</v>
      </c>
      <c r="U5310">
        <v>0</v>
      </c>
    </row>
    <row r="5311" spans="1:21" x14ac:dyDescent="0.25">
      <c r="A5311" t="s">
        <v>20316</v>
      </c>
      <c r="B5311">
        <v>1</v>
      </c>
      <c r="C5311" t="s">
        <v>78</v>
      </c>
      <c r="D5311" t="s">
        <v>126</v>
      </c>
      <c r="E5311" t="s">
        <v>20317</v>
      </c>
      <c r="F5311" t="s">
        <v>785</v>
      </c>
      <c r="G5311" t="s">
        <v>71</v>
      </c>
      <c r="H5311" t="s">
        <v>136</v>
      </c>
      <c r="I5311" t="s">
        <v>22</v>
      </c>
      <c r="J5311" t="s">
        <v>131</v>
      </c>
      <c r="K5311" t="s">
        <v>20318</v>
      </c>
      <c r="L5311" t="s">
        <v>20319</v>
      </c>
      <c r="M5311">
        <v>0.82027777700000004</v>
      </c>
      <c r="N5311">
        <v>0</v>
      </c>
      <c r="O5311">
        <v>141</v>
      </c>
      <c r="P5311">
        <v>0</v>
      </c>
      <c r="Q5311">
        <v>0</v>
      </c>
      <c r="R5311">
        <v>0</v>
      </c>
      <c r="S5311">
        <v>115.659167</v>
      </c>
      <c r="T5311">
        <v>0</v>
      </c>
      <c r="U5311">
        <v>0</v>
      </c>
    </row>
    <row r="5312" spans="1:21" x14ac:dyDescent="0.25">
      <c r="A5312" t="s">
        <v>20320</v>
      </c>
      <c r="B5312">
        <v>1</v>
      </c>
      <c r="C5312" t="s">
        <v>78</v>
      </c>
      <c r="D5312" t="s">
        <v>101</v>
      </c>
      <c r="E5312" t="s">
        <v>20321</v>
      </c>
      <c r="F5312" t="s">
        <v>231</v>
      </c>
      <c r="G5312" t="s">
        <v>71</v>
      </c>
      <c r="H5312" t="s">
        <v>136</v>
      </c>
      <c r="I5312" t="s">
        <v>22</v>
      </c>
      <c r="J5312" t="s">
        <v>131</v>
      </c>
      <c r="K5312" t="s">
        <v>20322</v>
      </c>
      <c r="L5312" t="s">
        <v>20323</v>
      </c>
      <c r="M5312">
        <v>2.7980555549999999</v>
      </c>
      <c r="N5312">
        <v>0</v>
      </c>
      <c r="O5312">
        <v>0</v>
      </c>
      <c r="P5312">
        <v>0</v>
      </c>
      <c r="Q5312">
        <v>1</v>
      </c>
      <c r="R5312">
        <v>0</v>
      </c>
      <c r="S5312">
        <v>0</v>
      </c>
      <c r="T5312">
        <v>0</v>
      </c>
      <c r="U5312">
        <v>2.7980559999999999</v>
      </c>
    </row>
    <row r="5313" spans="1:21" x14ac:dyDescent="0.25">
      <c r="A5313" t="s">
        <v>20324</v>
      </c>
      <c r="B5313">
        <v>1</v>
      </c>
      <c r="C5313" t="s">
        <v>79</v>
      </c>
      <c r="D5313" t="s">
        <v>113</v>
      </c>
      <c r="E5313" t="s">
        <v>20325</v>
      </c>
      <c r="F5313" t="s">
        <v>231</v>
      </c>
      <c r="G5313" t="s">
        <v>71</v>
      </c>
      <c r="H5313" t="s">
        <v>136</v>
      </c>
      <c r="I5313" t="s">
        <v>22</v>
      </c>
      <c r="J5313" t="s">
        <v>131</v>
      </c>
      <c r="K5313" t="s">
        <v>20326</v>
      </c>
      <c r="L5313" t="s">
        <v>20327</v>
      </c>
      <c r="M5313">
        <v>1.4416666659999999</v>
      </c>
      <c r="N5313">
        <v>0</v>
      </c>
      <c r="O5313">
        <v>0</v>
      </c>
      <c r="P5313">
        <v>0</v>
      </c>
      <c r="Q5313">
        <v>1</v>
      </c>
      <c r="R5313">
        <v>0</v>
      </c>
      <c r="S5313">
        <v>0</v>
      </c>
      <c r="T5313">
        <v>0</v>
      </c>
      <c r="U5313">
        <v>1.441667</v>
      </c>
    </row>
    <row r="5314" spans="1:21" x14ac:dyDescent="0.25">
      <c r="A5314" t="s">
        <v>20328</v>
      </c>
      <c r="B5314">
        <v>1</v>
      </c>
      <c r="C5314" t="s">
        <v>78</v>
      </c>
      <c r="D5314" t="s">
        <v>106</v>
      </c>
      <c r="E5314" t="s">
        <v>20329</v>
      </c>
      <c r="F5314" t="s">
        <v>247</v>
      </c>
      <c r="G5314" t="s">
        <v>72</v>
      </c>
      <c r="H5314" t="s">
        <v>136</v>
      </c>
      <c r="I5314" t="s">
        <v>22</v>
      </c>
      <c r="J5314" t="s">
        <v>221</v>
      </c>
      <c r="K5314" t="s">
        <v>19266</v>
      </c>
      <c r="L5314" t="s">
        <v>20330</v>
      </c>
      <c r="M5314">
        <v>7.7833333329999999</v>
      </c>
      <c r="N5314">
        <v>0</v>
      </c>
      <c r="O5314">
        <v>0</v>
      </c>
      <c r="P5314">
        <v>10</v>
      </c>
      <c r="Q5314">
        <v>1731</v>
      </c>
      <c r="R5314">
        <v>0</v>
      </c>
      <c r="S5314">
        <v>0</v>
      </c>
      <c r="T5314">
        <v>77.833332999999996</v>
      </c>
      <c r="U5314">
        <v>13472.949999</v>
      </c>
    </row>
    <row r="5315" spans="1:21" x14ac:dyDescent="0.25">
      <c r="A5315" t="s">
        <v>20331</v>
      </c>
      <c r="B5315">
        <v>1</v>
      </c>
      <c r="C5315" t="s">
        <v>78</v>
      </c>
      <c r="D5315" t="s">
        <v>106</v>
      </c>
      <c r="E5315" t="s">
        <v>20332</v>
      </c>
      <c r="F5315" t="s">
        <v>296</v>
      </c>
      <c r="G5315" t="s">
        <v>72</v>
      </c>
      <c r="H5315" t="s">
        <v>136</v>
      </c>
      <c r="I5315" t="s">
        <v>22</v>
      </c>
      <c r="J5315" t="s">
        <v>221</v>
      </c>
      <c r="K5315" t="s">
        <v>20333</v>
      </c>
      <c r="L5315" t="s">
        <v>20334</v>
      </c>
      <c r="M5315">
        <v>1.0132749999999999</v>
      </c>
      <c r="N5315">
        <v>5</v>
      </c>
      <c r="O5315">
        <v>2018</v>
      </c>
      <c r="P5315">
        <v>16</v>
      </c>
      <c r="Q5315">
        <v>3281</v>
      </c>
      <c r="R5315">
        <v>5.0663749999999999</v>
      </c>
      <c r="S5315">
        <v>2044.7889500000001</v>
      </c>
      <c r="T5315">
        <v>16.212399999999999</v>
      </c>
      <c r="U5315">
        <v>3324.5552750000002</v>
      </c>
    </row>
    <row r="5316" spans="1:21" x14ac:dyDescent="0.25">
      <c r="A5316" t="s">
        <v>20335</v>
      </c>
      <c r="B5316">
        <v>1</v>
      </c>
      <c r="C5316" t="s">
        <v>78</v>
      </c>
      <c r="D5316" t="s">
        <v>106</v>
      </c>
      <c r="E5316" t="s">
        <v>20336</v>
      </c>
      <c r="F5316" t="s">
        <v>247</v>
      </c>
      <c r="G5316" t="s">
        <v>72</v>
      </c>
      <c r="H5316" t="s">
        <v>136</v>
      </c>
      <c r="I5316" t="s">
        <v>22</v>
      </c>
      <c r="J5316" t="s">
        <v>221</v>
      </c>
      <c r="K5316" t="s">
        <v>20337</v>
      </c>
      <c r="L5316" t="s">
        <v>20338</v>
      </c>
      <c r="M5316">
        <v>8.8463888879999999</v>
      </c>
      <c r="N5316">
        <v>5</v>
      </c>
      <c r="O5316">
        <v>2015</v>
      </c>
      <c r="P5316">
        <v>1</v>
      </c>
      <c r="Q5316">
        <v>180</v>
      </c>
      <c r="R5316">
        <v>44.231943999999999</v>
      </c>
      <c r="S5316">
        <v>17825.473609000001</v>
      </c>
      <c r="T5316">
        <v>8.8463890000000003</v>
      </c>
      <c r="U5316">
        <v>1592.35</v>
      </c>
    </row>
    <row r="5317" spans="1:21" x14ac:dyDescent="0.25">
      <c r="A5317" t="s">
        <v>20339</v>
      </c>
      <c r="B5317">
        <v>1</v>
      </c>
      <c r="C5317" t="s">
        <v>78</v>
      </c>
      <c r="D5317" t="s">
        <v>91</v>
      </c>
      <c r="E5317" t="s">
        <v>20340</v>
      </c>
      <c r="F5317" t="s">
        <v>313</v>
      </c>
      <c r="G5317" t="s">
        <v>71</v>
      </c>
      <c r="H5317" t="s">
        <v>136</v>
      </c>
      <c r="I5317" t="s">
        <v>22</v>
      </c>
      <c r="J5317" t="s">
        <v>131</v>
      </c>
      <c r="K5317" t="s">
        <v>20341</v>
      </c>
      <c r="L5317" t="s">
        <v>20342</v>
      </c>
      <c r="M5317">
        <v>2.5125000000000002</v>
      </c>
      <c r="N5317">
        <v>0</v>
      </c>
      <c r="O5317">
        <v>0</v>
      </c>
      <c r="P5317">
        <v>0</v>
      </c>
      <c r="Q5317">
        <v>9</v>
      </c>
      <c r="R5317">
        <v>0</v>
      </c>
      <c r="S5317">
        <v>0</v>
      </c>
      <c r="T5317">
        <v>0</v>
      </c>
      <c r="U5317">
        <v>22.612500000000001</v>
      </c>
    </row>
    <row r="5318" spans="1:21" x14ac:dyDescent="0.25">
      <c r="A5318" t="s">
        <v>20343</v>
      </c>
      <c r="B5318">
        <v>1</v>
      </c>
      <c r="C5318" t="s">
        <v>78</v>
      </c>
      <c r="D5318" t="s">
        <v>103</v>
      </c>
      <c r="E5318" t="s">
        <v>20344</v>
      </c>
      <c r="F5318" t="s">
        <v>231</v>
      </c>
      <c r="G5318" t="s">
        <v>71</v>
      </c>
      <c r="H5318" t="s">
        <v>136</v>
      </c>
      <c r="I5318" t="s">
        <v>22</v>
      </c>
      <c r="J5318" t="s">
        <v>131</v>
      </c>
      <c r="K5318" t="s">
        <v>20345</v>
      </c>
      <c r="L5318" t="s">
        <v>20346</v>
      </c>
      <c r="M5318">
        <v>1.8547222219999999</v>
      </c>
      <c r="N5318">
        <v>0</v>
      </c>
      <c r="O5318">
        <v>1</v>
      </c>
      <c r="P5318">
        <v>0</v>
      </c>
      <c r="Q5318">
        <v>0</v>
      </c>
      <c r="R5318">
        <v>0</v>
      </c>
      <c r="S5318">
        <v>1.854722</v>
      </c>
      <c r="T5318">
        <v>0</v>
      </c>
      <c r="U5318">
        <v>0</v>
      </c>
    </row>
    <row r="5319" spans="1:21" x14ac:dyDescent="0.25">
      <c r="A5319" t="s">
        <v>20347</v>
      </c>
      <c r="B5319">
        <v>1</v>
      </c>
      <c r="C5319" t="s">
        <v>78</v>
      </c>
      <c r="D5319" t="s">
        <v>103</v>
      </c>
      <c r="E5319" t="s">
        <v>20348</v>
      </c>
      <c r="F5319" t="s">
        <v>166</v>
      </c>
      <c r="G5319" t="s">
        <v>72</v>
      </c>
      <c r="H5319" t="s">
        <v>136</v>
      </c>
      <c r="I5319" t="s">
        <v>22</v>
      </c>
      <c r="J5319" t="s">
        <v>131</v>
      </c>
      <c r="K5319" t="s">
        <v>20349</v>
      </c>
      <c r="L5319" t="s">
        <v>20350</v>
      </c>
      <c r="M5319">
        <v>0.34444444400000002</v>
      </c>
      <c r="N5319">
        <v>0</v>
      </c>
      <c r="O5319">
        <v>0</v>
      </c>
      <c r="P5319">
        <v>28</v>
      </c>
      <c r="Q5319">
        <v>929</v>
      </c>
      <c r="R5319">
        <v>0</v>
      </c>
      <c r="S5319">
        <v>0</v>
      </c>
      <c r="T5319">
        <v>9.644444</v>
      </c>
      <c r="U5319">
        <v>319.98888799999997</v>
      </c>
    </row>
    <row r="5320" spans="1:21" x14ac:dyDescent="0.25">
      <c r="A5320" t="s">
        <v>20351</v>
      </c>
      <c r="B5320">
        <v>1</v>
      </c>
      <c r="C5320" t="s">
        <v>78</v>
      </c>
      <c r="D5320" t="s">
        <v>103</v>
      </c>
      <c r="E5320" t="s">
        <v>20348</v>
      </c>
      <c r="F5320" t="s">
        <v>296</v>
      </c>
      <c r="G5320" t="s">
        <v>72</v>
      </c>
      <c r="H5320" t="s">
        <v>136</v>
      </c>
      <c r="I5320" t="s">
        <v>22</v>
      </c>
      <c r="J5320" t="s">
        <v>221</v>
      </c>
      <c r="K5320" t="s">
        <v>20352</v>
      </c>
      <c r="L5320" t="s">
        <v>20353</v>
      </c>
      <c r="M5320">
        <v>5.323154444</v>
      </c>
      <c r="N5320">
        <v>0</v>
      </c>
      <c r="O5320">
        <v>0</v>
      </c>
      <c r="P5320">
        <v>28</v>
      </c>
      <c r="Q5320">
        <v>929</v>
      </c>
      <c r="R5320">
        <v>0</v>
      </c>
      <c r="S5320">
        <v>0</v>
      </c>
      <c r="T5320">
        <v>149.04832400000001</v>
      </c>
      <c r="U5320">
        <v>4945.210478</v>
      </c>
    </row>
    <row r="5321" spans="1:21" x14ac:dyDescent="0.25">
      <c r="A5321" t="s">
        <v>20354</v>
      </c>
      <c r="B5321">
        <v>1</v>
      </c>
      <c r="C5321" t="s">
        <v>78</v>
      </c>
      <c r="D5321" t="s">
        <v>103</v>
      </c>
      <c r="E5321" t="s">
        <v>20344</v>
      </c>
      <c r="F5321" t="s">
        <v>231</v>
      </c>
      <c r="G5321" t="s">
        <v>71</v>
      </c>
      <c r="H5321" t="s">
        <v>136</v>
      </c>
      <c r="I5321" t="s">
        <v>22</v>
      </c>
      <c r="J5321" t="s">
        <v>131</v>
      </c>
      <c r="K5321" t="s">
        <v>20355</v>
      </c>
      <c r="L5321" t="s">
        <v>20356</v>
      </c>
      <c r="M5321">
        <v>5.4447222220000002</v>
      </c>
      <c r="N5321">
        <v>0</v>
      </c>
      <c r="O5321">
        <v>1</v>
      </c>
      <c r="P5321">
        <v>0</v>
      </c>
      <c r="Q5321">
        <v>0</v>
      </c>
      <c r="R5321">
        <v>0</v>
      </c>
      <c r="S5321">
        <v>5.4447219999999996</v>
      </c>
      <c r="T5321">
        <v>0</v>
      </c>
      <c r="U5321">
        <v>0</v>
      </c>
    </row>
    <row r="5322" spans="1:21" x14ac:dyDescent="0.25">
      <c r="A5322" t="s">
        <v>20357</v>
      </c>
      <c r="B5322">
        <v>1</v>
      </c>
      <c r="C5322" t="s">
        <v>78</v>
      </c>
      <c r="D5322" t="s">
        <v>103</v>
      </c>
      <c r="E5322" t="s">
        <v>20358</v>
      </c>
      <c r="F5322" t="s">
        <v>296</v>
      </c>
      <c r="G5322" t="s">
        <v>71</v>
      </c>
      <c r="H5322" t="s">
        <v>136</v>
      </c>
      <c r="I5322" t="s">
        <v>22</v>
      </c>
      <c r="J5322" t="s">
        <v>221</v>
      </c>
      <c r="K5322" t="s">
        <v>20359</v>
      </c>
      <c r="L5322" t="s">
        <v>20360</v>
      </c>
      <c r="M5322">
        <v>1.2280555550000001</v>
      </c>
      <c r="N5322">
        <v>0</v>
      </c>
      <c r="O5322">
        <v>0</v>
      </c>
      <c r="P5322">
        <v>0</v>
      </c>
      <c r="Q5322">
        <v>8</v>
      </c>
      <c r="R5322">
        <v>0</v>
      </c>
      <c r="S5322">
        <v>0</v>
      </c>
      <c r="T5322">
        <v>0</v>
      </c>
      <c r="U5322">
        <v>9.8244439999999997</v>
      </c>
    </row>
    <row r="5323" spans="1:21" x14ac:dyDescent="0.25">
      <c r="A5323" t="s">
        <v>20361</v>
      </c>
      <c r="B5323">
        <v>1</v>
      </c>
      <c r="C5323" t="s">
        <v>79</v>
      </c>
      <c r="D5323" t="s">
        <v>109</v>
      </c>
      <c r="E5323" t="s">
        <v>20362</v>
      </c>
      <c r="F5323" t="s">
        <v>367</v>
      </c>
      <c r="G5323" t="s">
        <v>72</v>
      </c>
      <c r="H5323" t="s">
        <v>136</v>
      </c>
      <c r="I5323" t="s">
        <v>22</v>
      </c>
      <c r="J5323" t="s">
        <v>131</v>
      </c>
      <c r="K5323" t="s">
        <v>20363</v>
      </c>
      <c r="L5323" t="s">
        <v>20364</v>
      </c>
      <c r="M5323">
        <v>1.4624999999999999</v>
      </c>
      <c r="N5323">
        <v>0</v>
      </c>
      <c r="O5323">
        <v>0</v>
      </c>
      <c r="P5323">
        <v>0</v>
      </c>
      <c r="Q5323">
        <v>91</v>
      </c>
      <c r="R5323">
        <v>0</v>
      </c>
      <c r="S5323">
        <v>0</v>
      </c>
      <c r="T5323">
        <v>0</v>
      </c>
      <c r="U5323">
        <v>133.08750000000001</v>
      </c>
    </row>
    <row r="5324" spans="1:21" x14ac:dyDescent="0.25">
      <c r="A5324" t="s">
        <v>20365</v>
      </c>
      <c r="B5324">
        <v>1</v>
      </c>
      <c r="C5324" t="s">
        <v>79</v>
      </c>
      <c r="D5324" t="s">
        <v>116</v>
      </c>
      <c r="E5324" t="s">
        <v>20366</v>
      </c>
      <c r="F5324" t="s">
        <v>313</v>
      </c>
      <c r="G5324" t="s">
        <v>71</v>
      </c>
      <c r="H5324" t="s">
        <v>136</v>
      </c>
      <c r="I5324" t="s">
        <v>22</v>
      </c>
      <c r="J5324" t="s">
        <v>131</v>
      </c>
      <c r="K5324" t="s">
        <v>20367</v>
      </c>
      <c r="L5324" t="s">
        <v>20368</v>
      </c>
      <c r="M5324">
        <v>1.457777777</v>
      </c>
      <c r="N5324">
        <v>0</v>
      </c>
      <c r="O5324">
        <v>0</v>
      </c>
      <c r="P5324">
        <v>0</v>
      </c>
      <c r="Q5324">
        <v>70</v>
      </c>
      <c r="R5324">
        <v>0</v>
      </c>
      <c r="S5324">
        <v>0</v>
      </c>
      <c r="T5324">
        <v>0</v>
      </c>
      <c r="U5324">
        <v>102.044444</v>
      </c>
    </row>
    <row r="5325" spans="1:21" x14ac:dyDescent="0.25">
      <c r="A5325" t="s">
        <v>20369</v>
      </c>
      <c r="B5325">
        <v>1</v>
      </c>
      <c r="C5325" t="s">
        <v>78</v>
      </c>
      <c r="D5325" t="s">
        <v>103</v>
      </c>
      <c r="E5325" t="s">
        <v>20370</v>
      </c>
      <c r="F5325" t="s">
        <v>296</v>
      </c>
      <c r="G5325" t="s">
        <v>71</v>
      </c>
      <c r="H5325" t="s">
        <v>136</v>
      </c>
      <c r="I5325" t="s">
        <v>22</v>
      </c>
      <c r="J5325" t="s">
        <v>221</v>
      </c>
      <c r="K5325" t="s">
        <v>20371</v>
      </c>
      <c r="L5325" t="s">
        <v>20372</v>
      </c>
      <c r="M5325">
        <v>0.43082500000000001</v>
      </c>
      <c r="N5325">
        <v>0</v>
      </c>
      <c r="O5325">
        <v>0</v>
      </c>
      <c r="P5325">
        <v>0</v>
      </c>
      <c r="Q5325">
        <v>104</v>
      </c>
      <c r="R5325">
        <v>0</v>
      </c>
      <c r="S5325">
        <v>0</v>
      </c>
      <c r="T5325">
        <v>0</v>
      </c>
      <c r="U5325">
        <v>44.805799999999998</v>
      </c>
    </row>
    <row r="5326" spans="1:21" x14ac:dyDescent="0.25">
      <c r="A5326" t="s">
        <v>20373</v>
      </c>
      <c r="B5326">
        <v>1</v>
      </c>
      <c r="C5326" t="s">
        <v>79</v>
      </c>
      <c r="D5326" t="s">
        <v>119</v>
      </c>
      <c r="E5326" t="s">
        <v>20374</v>
      </c>
      <c r="F5326" t="s">
        <v>847</v>
      </c>
      <c r="G5326" t="s">
        <v>71</v>
      </c>
      <c r="H5326" t="s">
        <v>136</v>
      </c>
      <c r="I5326" t="s">
        <v>22</v>
      </c>
      <c r="J5326" t="s">
        <v>131</v>
      </c>
      <c r="K5326" t="s">
        <v>20375</v>
      </c>
      <c r="L5326" t="s">
        <v>20376</v>
      </c>
      <c r="M5326">
        <v>0.93722222200000005</v>
      </c>
      <c r="N5326">
        <v>0</v>
      </c>
      <c r="O5326">
        <v>10</v>
      </c>
      <c r="P5326">
        <v>0</v>
      </c>
      <c r="Q5326">
        <v>0</v>
      </c>
      <c r="R5326">
        <v>0</v>
      </c>
      <c r="S5326">
        <v>9.3722220000000007</v>
      </c>
      <c r="T5326">
        <v>0</v>
      </c>
      <c r="U5326">
        <v>0</v>
      </c>
    </row>
    <row r="5327" spans="1:21" x14ac:dyDescent="0.25">
      <c r="A5327" t="s">
        <v>20377</v>
      </c>
      <c r="B5327">
        <v>1</v>
      </c>
      <c r="C5327" t="s">
        <v>78</v>
      </c>
      <c r="D5327" t="s">
        <v>100</v>
      </c>
      <c r="E5327" t="s">
        <v>20378</v>
      </c>
      <c r="F5327" t="s">
        <v>226</v>
      </c>
      <c r="G5327" t="s">
        <v>72</v>
      </c>
      <c r="H5327" t="s">
        <v>136</v>
      </c>
      <c r="I5327" t="s">
        <v>22</v>
      </c>
      <c r="J5327" t="s">
        <v>131</v>
      </c>
      <c r="K5327" t="s">
        <v>20379</v>
      </c>
      <c r="L5327" t="s">
        <v>20380</v>
      </c>
      <c r="M5327">
        <v>4.6597222220000001</v>
      </c>
      <c r="N5327">
        <v>0</v>
      </c>
      <c r="O5327">
        <v>54</v>
      </c>
      <c r="P5327">
        <v>0</v>
      </c>
      <c r="Q5327">
        <v>3</v>
      </c>
      <c r="R5327">
        <v>0</v>
      </c>
      <c r="S5327">
        <v>251.625</v>
      </c>
      <c r="T5327">
        <v>0</v>
      </c>
      <c r="U5327">
        <v>13.979167</v>
      </c>
    </row>
    <row r="5328" spans="1:21" x14ac:dyDescent="0.25">
      <c r="A5328" t="s">
        <v>20381</v>
      </c>
      <c r="B5328">
        <v>1</v>
      </c>
      <c r="C5328" t="s">
        <v>79</v>
      </c>
      <c r="D5328" t="s">
        <v>112</v>
      </c>
      <c r="E5328" t="s">
        <v>20382</v>
      </c>
      <c r="F5328" t="s">
        <v>226</v>
      </c>
      <c r="G5328" t="s">
        <v>72</v>
      </c>
      <c r="H5328" t="s">
        <v>136</v>
      </c>
      <c r="I5328" t="s">
        <v>22</v>
      </c>
      <c r="J5328" t="s">
        <v>131</v>
      </c>
      <c r="K5328" t="s">
        <v>20383</v>
      </c>
      <c r="L5328" t="s">
        <v>20384</v>
      </c>
      <c r="M5328">
        <v>1.132222222</v>
      </c>
      <c r="N5328">
        <v>0</v>
      </c>
      <c r="O5328">
        <v>24</v>
      </c>
      <c r="P5328">
        <v>0</v>
      </c>
      <c r="Q5328">
        <v>1</v>
      </c>
      <c r="R5328">
        <v>0</v>
      </c>
      <c r="S5328">
        <v>27.173333</v>
      </c>
      <c r="T5328">
        <v>0</v>
      </c>
      <c r="U5328">
        <v>1.1322220000000001</v>
      </c>
    </row>
    <row r="5329" spans="1:21" x14ac:dyDescent="0.25">
      <c r="A5329" t="s">
        <v>20385</v>
      </c>
      <c r="B5329">
        <v>1</v>
      </c>
      <c r="C5329" t="s">
        <v>78</v>
      </c>
      <c r="D5329" t="s">
        <v>96</v>
      </c>
      <c r="E5329" t="s">
        <v>20386</v>
      </c>
      <c r="F5329" t="s">
        <v>166</v>
      </c>
      <c r="G5329" t="s">
        <v>72</v>
      </c>
      <c r="H5329" t="s">
        <v>136</v>
      </c>
      <c r="I5329" t="s">
        <v>22</v>
      </c>
      <c r="J5329" t="s">
        <v>131</v>
      </c>
      <c r="K5329" t="s">
        <v>20387</v>
      </c>
      <c r="L5329" t="s">
        <v>20388</v>
      </c>
      <c r="M5329">
        <v>7.5322222219999997</v>
      </c>
      <c r="N5329">
        <v>0</v>
      </c>
      <c r="O5329">
        <v>179</v>
      </c>
      <c r="P5329">
        <v>35</v>
      </c>
      <c r="Q5329">
        <v>109</v>
      </c>
      <c r="R5329">
        <v>0</v>
      </c>
      <c r="S5329">
        <v>1348.2677779999999</v>
      </c>
      <c r="T5329">
        <v>263.62777799999998</v>
      </c>
      <c r="U5329">
        <v>821.01222199999995</v>
      </c>
    </row>
    <row r="5330" spans="1:21" x14ac:dyDescent="0.25">
      <c r="A5330" t="s">
        <v>20389</v>
      </c>
      <c r="B5330">
        <v>1</v>
      </c>
      <c r="C5330" t="s">
        <v>79</v>
      </c>
      <c r="D5330" t="s">
        <v>119</v>
      </c>
      <c r="E5330" t="s">
        <v>20390</v>
      </c>
      <c r="F5330" t="s">
        <v>231</v>
      </c>
      <c r="G5330" t="s">
        <v>71</v>
      </c>
      <c r="H5330" t="s">
        <v>136</v>
      </c>
      <c r="I5330" t="s">
        <v>22</v>
      </c>
      <c r="J5330" t="s">
        <v>131</v>
      </c>
      <c r="K5330" t="s">
        <v>20391</v>
      </c>
      <c r="L5330" t="s">
        <v>20392</v>
      </c>
      <c r="M5330">
        <v>0.76277777700000005</v>
      </c>
      <c r="N5330">
        <v>0</v>
      </c>
      <c r="O5330">
        <v>2</v>
      </c>
      <c r="P5330">
        <v>0</v>
      </c>
      <c r="Q5330">
        <v>0</v>
      </c>
      <c r="R5330">
        <v>0</v>
      </c>
      <c r="S5330">
        <v>1.5255559999999999</v>
      </c>
      <c r="T5330">
        <v>0</v>
      </c>
      <c r="U5330">
        <v>0</v>
      </c>
    </row>
    <row r="5331" spans="1:21" x14ac:dyDescent="0.25">
      <c r="A5331" t="s">
        <v>20393</v>
      </c>
      <c r="B5331">
        <v>1</v>
      </c>
      <c r="C5331" t="s">
        <v>78</v>
      </c>
      <c r="D5331" t="s">
        <v>81</v>
      </c>
      <c r="E5331" t="s">
        <v>20394</v>
      </c>
      <c r="F5331" t="s">
        <v>226</v>
      </c>
      <c r="G5331" t="s">
        <v>72</v>
      </c>
      <c r="H5331" t="s">
        <v>136</v>
      </c>
      <c r="I5331" t="s">
        <v>22</v>
      </c>
      <c r="J5331" t="s">
        <v>131</v>
      </c>
      <c r="K5331" t="s">
        <v>20395</v>
      </c>
      <c r="L5331" t="s">
        <v>20396</v>
      </c>
      <c r="M5331">
        <v>2.1604888880000002</v>
      </c>
      <c r="N5331">
        <v>0</v>
      </c>
      <c r="O5331">
        <v>0</v>
      </c>
      <c r="P5331">
        <v>0</v>
      </c>
      <c r="Q5331">
        <v>81</v>
      </c>
      <c r="R5331">
        <v>0</v>
      </c>
      <c r="S5331">
        <v>0</v>
      </c>
      <c r="T5331">
        <v>0</v>
      </c>
      <c r="U5331">
        <v>174.99959999999999</v>
      </c>
    </row>
    <row r="5332" spans="1:21" x14ac:dyDescent="0.25">
      <c r="A5332" t="s">
        <v>20397</v>
      </c>
      <c r="B5332">
        <v>1</v>
      </c>
      <c r="C5332" t="s">
        <v>78</v>
      </c>
      <c r="D5332" t="s">
        <v>93</v>
      </c>
      <c r="E5332" t="s">
        <v>20398</v>
      </c>
      <c r="F5332" t="s">
        <v>231</v>
      </c>
      <c r="G5332" t="s">
        <v>71</v>
      </c>
      <c r="H5332" t="s">
        <v>136</v>
      </c>
      <c r="I5332" t="s">
        <v>22</v>
      </c>
      <c r="J5332" t="s">
        <v>131</v>
      </c>
      <c r="K5332" t="s">
        <v>20399</v>
      </c>
      <c r="L5332" t="s">
        <v>20400</v>
      </c>
      <c r="M5332">
        <v>0.48055555500000002</v>
      </c>
      <c r="N5332">
        <v>0</v>
      </c>
      <c r="O5332">
        <v>0</v>
      </c>
      <c r="P5332">
        <v>0</v>
      </c>
      <c r="Q5332">
        <v>1</v>
      </c>
      <c r="R5332">
        <v>0</v>
      </c>
      <c r="S5332">
        <v>0</v>
      </c>
      <c r="T5332">
        <v>0</v>
      </c>
      <c r="U5332">
        <v>0.48055599999999998</v>
      </c>
    </row>
    <row r="5333" spans="1:21" x14ac:dyDescent="0.25">
      <c r="A5333" t="s">
        <v>20401</v>
      </c>
      <c r="B5333">
        <v>1</v>
      </c>
      <c r="C5333" t="s">
        <v>78</v>
      </c>
      <c r="D5333" t="s">
        <v>92</v>
      </c>
      <c r="E5333" t="s">
        <v>20402</v>
      </c>
      <c r="F5333" t="s">
        <v>231</v>
      </c>
      <c r="G5333" t="s">
        <v>71</v>
      </c>
      <c r="H5333" t="s">
        <v>136</v>
      </c>
      <c r="I5333" t="s">
        <v>22</v>
      </c>
      <c r="J5333" t="s">
        <v>131</v>
      </c>
      <c r="K5333" t="s">
        <v>20403</v>
      </c>
      <c r="L5333" t="s">
        <v>20404</v>
      </c>
      <c r="M5333">
        <v>0.48249999999999998</v>
      </c>
      <c r="N5333">
        <v>0</v>
      </c>
      <c r="O5333">
        <v>0</v>
      </c>
      <c r="P5333">
        <v>0</v>
      </c>
      <c r="Q5333">
        <v>1</v>
      </c>
      <c r="R5333">
        <v>0</v>
      </c>
      <c r="S5333">
        <v>0</v>
      </c>
      <c r="T5333">
        <v>0</v>
      </c>
      <c r="U5333">
        <v>0.48249999999999998</v>
      </c>
    </row>
    <row r="5334" spans="1:21" x14ac:dyDescent="0.25">
      <c r="A5334" t="s">
        <v>20405</v>
      </c>
      <c r="B5334">
        <v>1</v>
      </c>
      <c r="C5334" t="s">
        <v>78</v>
      </c>
      <c r="D5334" t="s">
        <v>102</v>
      </c>
      <c r="E5334" t="s">
        <v>20406</v>
      </c>
      <c r="F5334" t="s">
        <v>166</v>
      </c>
      <c r="G5334" t="s">
        <v>72</v>
      </c>
      <c r="H5334" t="s">
        <v>136</v>
      </c>
      <c r="I5334" t="s">
        <v>22</v>
      </c>
      <c r="J5334" t="s">
        <v>131</v>
      </c>
      <c r="K5334" t="s">
        <v>20407</v>
      </c>
      <c r="L5334" t="s">
        <v>20408</v>
      </c>
      <c r="M5334">
        <v>1.0638888879999999</v>
      </c>
      <c r="N5334">
        <v>0</v>
      </c>
      <c r="O5334">
        <v>0</v>
      </c>
      <c r="P5334">
        <v>1</v>
      </c>
      <c r="Q5334">
        <v>0</v>
      </c>
      <c r="R5334">
        <v>0</v>
      </c>
      <c r="S5334">
        <v>0</v>
      </c>
      <c r="T5334">
        <v>1.0638890000000001</v>
      </c>
      <c r="U5334">
        <v>0</v>
      </c>
    </row>
    <row r="5335" spans="1:21" x14ac:dyDescent="0.25">
      <c r="A5335" t="s">
        <v>20409</v>
      </c>
      <c r="B5335">
        <v>1</v>
      </c>
      <c r="C5335" t="s">
        <v>78</v>
      </c>
      <c r="D5335" t="s">
        <v>102</v>
      </c>
      <c r="E5335" t="s">
        <v>20406</v>
      </c>
      <c r="F5335" t="s">
        <v>166</v>
      </c>
      <c r="G5335" t="s">
        <v>72</v>
      </c>
      <c r="H5335" t="s">
        <v>136</v>
      </c>
      <c r="I5335" t="s">
        <v>22</v>
      </c>
      <c r="J5335" t="s">
        <v>131</v>
      </c>
      <c r="K5335" t="s">
        <v>20410</v>
      </c>
      <c r="L5335" t="s">
        <v>20411</v>
      </c>
      <c r="M5335">
        <v>0.59861111099999997</v>
      </c>
      <c r="N5335">
        <v>0</v>
      </c>
      <c r="O5335">
        <v>0</v>
      </c>
      <c r="P5335">
        <v>1</v>
      </c>
      <c r="Q5335">
        <v>0</v>
      </c>
      <c r="R5335">
        <v>0</v>
      </c>
      <c r="S5335">
        <v>0</v>
      </c>
      <c r="T5335">
        <v>0.598611</v>
      </c>
      <c r="U5335">
        <v>0</v>
      </c>
    </row>
    <row r="5336" spans="1:21" x14ac:dyDescent="0.25">
      <c r="A5336" t="s">
        <v>20412</v>
      </c>
      <c r="B5336">
        <v>1</v>
      </c>
      <c r="C5336" t="s">
        <v>79</v>
      </c>
      <c r="D5336" t="s">
        <v>119</v>
      </c>
      <c r="E5336" t="s">
        <v>18543</v>
      </c>
      <c r="F5336" t="s">
        <v>166</v>
      </c>
      <c r="G5336" t="s">
        <v>72</v>
      </c>
      <c r="H5336" t="s">
        <v>136</v>
      </c>
      <c r="I5336" t="s">
        <v>22</v>
      </c>
      <c r="J5336" t="s">
        <v>131</v>
      </c>
      <c r="K5336" t="s">
        <v>20413</v>
      </c>
      <c r="L5336" t="s">
        <v>20414</v>
      </c>
      <c r="M5336">
        <v>3.3450000000000002</v>
      </c>
      <c r="N5336">
        <v>0</v>
      </c>
      <c r="O5336">
        <v>12</v>
      </c>
      <c r="P5336">
        <v>2</v>
      </c>
      <c r="Q5336">
        <v>103</v>
      </c>
      <c r="R5336">
        <v>0</v>
      </c>
      <c r="S5336">
        <v>40.14</v>
      </c>
      <c r="T5336">
        <v>6.69</v>
      </c>
      <c r="U5336">
        <v>344.53500000000003</v>
      </c>
    </row>
    <row r="5337" spans="1:21" x14ac:dyDescent="0.25">
      <c r="A5337" t="s">
        <v>20415</v>
      </c>
      <c r="B5337">
        <v>1</v>
      </c>
      <c r="C5337" t="s">
        <v>78</v>
      </c>
      <c r="D5337" t="s">
        <v>102</v>
      </c>
      <c r="E5337" t="s">
        <v>20406</v>
      </c>
      <c r="F5337" t="s">
        <v>166</v>
      </c>
      <c r="G5337" t="s">
        <v>72</v>
      </c>
      <c r="H5337" t="s">
        <v>136</v>
      </c>
      <c r="I5337" t="s">
        <v>22</v>
      </c>
      <c r="J5337" t="s">
        <v>131</v>
      </c>
      <c r="K5337" t="s">
        <v>20416</v>
      </c>
      <c r="L5337" t="s">
        <v>20417</v>
      </c>
      <c r="M5337">
        <v>1.0225</v>
      </c>
      <c r="N5337">
        <v>0</v>
      </c>
      <c r="O5337">
        <v>0</v>
      </c>
      <c r="P5337">
        <v>1</v>
      </c>
      <c r="Q5337">
        <v>0</v>
      </c>
      <c r="R5337">
        <v>0</v>
      </c>
      <c r="S5337">
        <v>0</v>
      </c>
      <c r="T5337">
        <v>1.0225</v>
      </c>
      <c r="U5337">
        <v>0</v>
      </c>
    </row>
    <row r="5338" spans="1:21" x14ac:dyDescent="0.25">
      <c r="A5338" t="s">
        <v>20418</v>
      </c>
      <c r="B5338">
        <v>1</v>
      </c>
      <c r="C5338" t="s">
        <v>78</v>
      </c>
      <c r="D5338" t="s">
        <v>81</v>
      </c>
      <c r="E5338" t="s">
        <v>20419</v>
      </c>
      <c r="F5338" t="s">
        <v>231</v>
      </c>
      <c r="G5338" t="s">
        <v>71</v>
      </c>
      <c r="H5338" t="s">
        <v>136</v>
      </c>
      <c r="I5338" t="s">
        <v>22</v>
      </c>
      <c r="J5338" t="s">
        <v>131</v>
      </c>
      <c r="K5338" t="s">
        <v>20420</v>
      </c>
      <c r="L5338" t="s">
        <v>20421</v>
      </c>
      <c r="M5338">
        <v>1.3558333330000001</v>
      </c>
      <c r="N5338">
        <v>0</v>
      </c>
      <c r="O5338">
        <v>0</v>
      </c>
      <c r="P5338">
        <v>0</v>
      </c>
      <c r="Q5338">
        <v>1</v>
      </c>
      <c r="R5338">
        <v>0</v>
      </c>
      <c r="S5338">
        <v>0</v>
      </c>
      <c r="T5338">
        <v>0</v>
      </c>
      <c r="U5338">
        <v>1.3558330000000001</v>
      </c>
    </row>
    <row r="5339" spans="1:21" x14ac:dyDescent="0.25">
      <c r="A5339" t="s">
        <v>20422</v>
      </c>
      <c r="B5339">
        <v>1</v>
      </c>
      <c r="C5339" t="s">
        <v>79</v>
      </c>
      <c r="D5339" t="s">
        <v>123</v>
      </c>
      <c r="E5339" t="s">
        <v>20423</v>
      </c>
      <c r="F5339" t="s">
        <v>166</v>
      </c>
      <c r="G5339" t="s">
        <v>72</v>
      </c>
      <c r="H5339" t="s">
        <v>136</v>
      </c>
      <c r="I5339" t="s">
        <v>22</v>
      </c>
      <c r="J5339" t="s">
        <v>131</v>
      </c>
      <c r="K5339" t="s">
        <v>20424</v>
      </c>
      <c r="L5339" t="s">
        <v>20425</v>
      </c>
      <c r="M5339">
        <v>1.974722222</v>
      </c>
      <c r="N5339">
        <v>0</v>
      </c>
      <c r="O5339">
        <v>0</v>
      </c>
      <c r="P5339">
        <v>64</v>
      </c>
      <c r="Q5339">
        <v>46</v>
      </c>
      <c r="R5339">
        <v>0</v>
      </c>
      <c r="S5339">
        <v>0</v>
      </c>
      <c r="T5339">
        <v>126.382222</v>
      </c>
      <c r="U5339">
        <v>90.837221999999997</v>
      </c>
    </row>
    <row r="5340" spans="1:21" x14ac:dyDescent="0.25">
      <c r="A5340" t="s">
        <v>20426</v>
      </c>
      <c r="B5340">
        <v>1</v>
      </c>
      <c r="C5340" t="s">
        <v>79</v>
      </c>
      <c r="D5340" t="s">
        <v>118</v>
      </c>
      <c r="E5340" t="s">
        <v>20427</v>
      </c>
      <c r="F5340" t="s">
        <v>231</v>
      </c>
      <c r="G5340" t="s">
        <v>71</v>
      </c>
      <c r="H5340" t="s">
        <v>136</v>
      </c>
      <c r="I5340" t="s">
        <v>22</v>
      </c>
      <c r="J5340" t="s">
        <v>131</v>
      </c>
      <c r="K5340" t="s">
        <v>20428</v>
      </c>
      <c r="L5340" t="s">
        <v>20429</v>
      </c>
      <c r="M5340">
        <v>0.98833333300000004</v>
      </c>
      <c r="N5340">
        <v>0</v>
      </c>
      <c r="O5340">
        <v>1</v>
      </c>
      <c r="P5340">
        <v>0</v>
      </c>
      <c r="Q5340">
        <v>0</v>
      </c>
      <c r="R5340">
        <v>0</v>
      </c>
      <c r="S5340">
        <v>0.98833300000000002</v>
      </c>
      <c r="T5340">
        <v>0</v>
      </c>
      <c r="U5340">
        <v>0</v>
      </c>
    </row>
    <row r="5341" spans="1:21" x14ac:dyDescent="0.25">
      <c r="A5341" t="s">
        <v>20430</v>
      </c>
      <c r="B5341">
        <v>1</v>
      </c>
      <c r="C5341" t="s">
        <v>79</v>
      </c>
      <c r="D5341" t="s">
        <v>123</v>
      </c>
      <c r="E5341" t="s">
        <v>20431</v>
      </c>
      <c r="F5341" t="s">
        <v>166</v>
      </c>
      <c r="G5341" t="s">
        <v>72</v>
      </c>
      <c r="H5341" t="s">
        <v>136</v>
      </c>
      <c r="I5341" t="s">
        <v>22</v>
      </c>
      <c r="J5341" t="s">
        <v>131</v>
      </c>
      <c r="K5341" t="s">
        <v>20432</v>
      </c>
      <c r="L5341" t="s">
        <v>20433</v>
      </c>
      <c r="M5341">
        <v>0.96722222199999996</v>
      </c>
      <c r="N5341">
        <v>0</v>
      </c>
      <c r="O5341">
        <v>0</v>
      </c>
      <c r="P5341">
        <v>58</v>
      </c>
      <c r="Q5341">
        <v>36</v>
      </c>
      <c r="R5341">
        <v>0</v>
      </c>
      <c r="S5341">
        <v>0</v>
      </c>
      <c r="T5341">
        <v>56.098889</v>
      </c>
      <c r="U5341">
        <v>34.82</v>
      </c>
    </row>
    <row r="5342" spans="1:21" x14ac:dyDescent="0.25">
      <c r="A5342" t="s">
        <v>20434</v>
      </c>
      <c r="B5342">
        <v>1</v>
      </c>
      <c r="C5342" t="s">
        <v>79</v>
      </c>
      <c r="D5342" t="s">
        <v>119</v>
      </c>
      <c r="E5342" t="s">
        <v>20435</v>
      </c>
      <c r="F5342" t="s">
        <v>231</v>
      </c>
      <c r="G5342" t="s">
        <v>71</v>
      </c>
      <c r="H5342" t="s">
        <v>136</v>
      </c>
      <c r="I5342" t="s">
        <v>22</v>
      </c>
      <c r="J5342" t="s">
        <v>131</v>
      </c>
      <c r="K5342" t="s">
        <v>20436</v>
      </c>
      <c r="L5342" t="s">
        <v>20437</v>
      </c>
      <c r="M5342">
        <v>1.0191666660000001</v>
      </c>
      <c r="N5342">
        <v>0</v>
      </c>
      <c r="O5342">
        <v>2</v>
      </c>
      <c r="P5342">
        <v>0</v>
      </c>
      <c r="Q5342">
        <v>0</v>
      </c>
      <c r="R5342">
        <v>0</v>
      </c>
      <c r="S5342">
        <v>2.0383330000000002</v>
      </c>
      <c r="T5342">
        <v>0</v>
      </c>
      <c r="U5342">
        <v>0</v>
      </c>
    </row>
    <row r="5343" spans="1:21" x14ac:dyDescent="0.25">
      <c r="A5343" t="s">
        <v>20438</v>
      </c>
      <c r="B5343">
        <v>1</v>
      </c>
      <c r="C5343" t="s">
        <v>79</v>
      </c>
      <c r="D5343" t="s">
        <v>123</v>
      </c>
      <c r="E5343" t="s">
        <v>20431</v>
      </c>
      <c r="F5343" t="s">
        <v>523</v>
      </c>
      <c r="G5343" t="s">
        <v>72</v>
      </c>
      <c r="H5343" t="s">
        <v>136</v>
      </c>
      <c r="I5343" t="s">
        <v>22</v>
      </c>
      <c r="J5343" t="s">
        <v>131</v>
      </c>
      <c r="K5343" t="s">
        <v>20439</v>
      </c>
      <c r="L5343" t="s">
        <v>20440</v>
      </c>
      <c r="M5343">
        <v>11.342499999999999</v>
      </c>
      <c r="N5343">
        <v>0</v>
      </c>
      <c r="O5343">
        <v>0</v>
      </c>
      <c r="P5343">
        <v>58</v>
      </c>
      <c r="Q5343">
        <v>36</v>
      </c>
      <c r="R5343">
        <v>0</v>
      </c>
      <c r="S5343">
        <v>0</v>
      </c>
      <c r="T5343">
        <v>657.86500000000001</v>
      </c>
      <c r="U5343">
        <v>408.33</v>
      </c>
    </row>
    <row r="5344" spans="1:21" x14ac:dyDescent="0.25">
      <c r="A5344" t="s">
        <v>20441</v>
      </c>
      <c r="B5344">
        <v>1</v>
      </c>
      <c r="C5344" t="s">
        <v>78</v>
      </c>
      <c r="D5344" t="s">
        <v>104</v>
      </c>
      <c r="E5344" t="s">
        <v>20442</v>
      </c>
      <c r="F5344" t="s">
        <v>231</v>
      </c>
      <c r="G5344" t="s">
        <v>71</v>
      </c>
      <c r="H5344" t="s">
        <v>136</v>
      </c>
      <c r="I5344" t="s">
        <v>22</v>
      </c>
      <c r="J5344" t="s">
        <v>131</v>
      </c>
      <c r="K5344" t="s">
        <v>20443</v>
      </c>
      <c r="L5344" t="s">
        <v>20444</v>
      </c>
      <c r="M5344">
        <v>1.1811111110000001</v>
      </c>
      <c r="N5344">
        <v>0</v>
      </c>
      <c r="O5344">
        <v>0</v>
      </c>
      <c r="P5344">
        <v>0</v>
      </c>
      <c r="Q5344">
        <v>1</v>
      </c>
      <c r="R5344">
        <v>0</v>
      </c>
      <c r="S5344">
        <v>0</v>
      </c>
      <c r="T5344">
        <v>0</v>
      </c>
      <c r="U5344">
        <v>1.181111</v>
      </c>
    </row>
    <row r="5345" spans="1:21" x14ac:dyDescent="0.25">
      <c r="A5345" t="s">
        <v>20445</v>
      </c>
      <c r="B5345">
        <v>1</v>
      </c>
      <c r="C5345" t="s">
        <v>79</v>
      </c>
      <c r="D5345" t="s">
        <v>123</v>
      </c>
      <c r="E5345" t="s">
        <v>20446</v>
      </c>
      <c r="F5345" t="s">
        <v>231</v>
      </c>
      <c r="G5345" t="s">
        <v>71</v>
      </c>
      <c r="H5345" t="s">
        <v>136</v>
      </c>
      <c r="I5345" t="s">
        <v>22</v>
      </c>
      <c r="J5345" t="s">
        <v>131</v>
      </c>
      <c r="K5345" t="s">
        <v>20447</v>
      </c>
      <c r="L5345" t="s">
        <v>20448</v>
      </c>
      <c r="M5345">
        <v>2.650555555</v>
      </c>
      <c r="N5345">
        <v>0</v>
      </c>
      <c r="O5345">
        <v>1</v>
      </c>
      <c r="P5345">
        <v>0</v>
      </c>
      <c r="Q5345">
        <v>0</v>
      </c>
      <c r="R5345">
        <v>0</v>
      </c>
      <c r="S5345">
        <v>2.6505559999999999</v>
      </c>
      <c r="T5345">
        <v>0</v>
      </c>
      <c r="U5345">
        <v>0</v>
      </c>
    </row>
    <row r="5346" spans="1:21" x14ac:dyDescent="0.25">
      <c r="A5346" t="s">
        <v>20449</v>
      </c>
      <c r="B5346">
        <v>1</v>
      </c>
      <c r="C5346" t="s">
        <v>79</v>
      </c>
      <c r="D5346" t="s">
        <v>117</v>
      </c>
      <c r="E5346" t="s">
        <v>20450</v>
      </c>
      <c r="F5346" t="s">
        <v>296</v>
      </c>
      <c r="G5346" t="s">
        <v>72</v>
      </c>
      <c r="H5346" t="s">
        <v>136</v>
      </c>
      <c r="I5346" t="s">
        <v>22</v>
      </c>
      <c r="J5346" t="s">
        <v>221</v>
      </c>
      <c r="K5346" t="s">
        <v>5769</v>
      </c>
      <c r="L5346" t="s">
        <v>20451</v>
      </c>
      <c r="M5346">
        <v>2.8991666660000002</v>
      </c>
      <c r="N5346">
        <v>0</v>
      </c>
      <c r="O5346">
        <v>0</v>
      </c>
      <c r="P5346">
        <v>0</v>
      </c>
      <c r="Q5346">
        <v>23</v>
      </c>
      <c r="R5346">
        <v>0</v>
      </c>
      <c r="S5346">
        <v>0</v>
      </c>
      <c r="T5346">
        <v>0</v>
      </c>
      <c r="U5346">
        <v>66.680833000000007</v>
      </c>
    </row>
    <row r="5347" spans="1:21" x14ac:dyDescent="0.25">
      <c r="A5347" t="s">
        <v>20452</v>
      </c>
      <c r="B5347">
        <v>1</v>
      </c>
      <c r="C5347" t="s">
        <v>79</v>
      </c>
      <c r="D5347" t="s">
        <v>117</v>
      </c>
      <c r="E5347" t="s">
        <v>20453</v>
      </c>
      <c r="F5347" t="s">
        <v>226</v>
      </c>
      <c r="G5347" t="s">
        <v>72</v>
      </c>
      <c r="H5347" t="s">
        <v>136</v>
      </c>
      <c r="I5347" t="s">
        <v>22</v>
      </c>
      <c r="J5347" t="s">
        <v>131</v>
      </c>
      <c r="K5347" t="s">
        <v>20454</v>
      </c>
      <c r="L5347" t="s">
        <v>20455</v>
      </c>
      <c r="M5347">
        <v>0.890833333</v>
      </c>
      <c r="N5347">
        <v>0</v>
      </c>
      <c r="O5347">
        <v>0</v>
      </c>
      <c r="P5347">
        <v>0</v>
      </c>
      <c r="Q5347">
        <v>11</v>
      </c>
      <c r="R5347">
        <v>0</v>
      </c>
      <c r="S5347">
        <v>0</v>
      </c>
      <c r="T5347">
        <v>0</v>
      </c>
      <c r="U5347">
        <v>9.7991670000000006</v>
      </c>
    </row>
    <row r="5348" spans="1:21" x14ac:dyDescent="0.25">
      <c r="A5348" t="s">
        <v>20456</v>
      </c>
      <c r="B5348">
        <v>1</v>
      </c>
      <c r="C5348" t="s">
        <v>78</v>
      </c>
      <c r="D5348" t="s">
        <v>96</v>
      </c>
      <c r="E5348" t="s">
        <v>20457</v>
      </c>
      <c r="F5348" t="s">
        <v>226</v>
      </c>
      <c r="G5348" t="s">
        <v>72</v>
      </c>
      <c r="H5348" t="s">
        <v>136</v>
      </c>
      <c r="I5348" t="s">
        <v>22</v>
      </c>
      <c r="J5348" t="s">
        <v>131</v>
      </c>
      <c r="K5348" t="s">
        <v>20458</v>
      </c>
      <c r="L5348" t="s">
        <v>20459</v>
      </c>
      <c r="M5348">
        <v>11.300555555000001</v>
      </c>
      <c r="N5348">
        <v>0</v>
      </c>
      <c r="O5348">
        <v>0</v>
      </c>
      <c r="P5348">
        <v>0</v>
      </c>
      <c r="Q5348">
        <v>1</v>
      </c>
      <c r="R5348">
        <v>0</v>
      </c>
      <c r="S5348">
        <v>0</v>
      </c>
      <c r="T5348">
        <v>0</v>
      </c>
      <c r="U5348">
        <v>11.300556</v>
      </c>
    </row>
    <row r="5349" spans="1:21" x14ac:dyDescent="0.25">
      <c r="A5349" t="s">
        <v>20460</v>
      </c>
      <c r="B5349">
        <v>1</v>
      </c>
      <c r="C5349" t="s">
        <v>79</v>
      </c>
      <c r="D5349" t="s">
        <v>109</v>
      </c>
      <c r="E5349" t="s">
        <v>20461</v>
      </c>
      <c r="F5349" t="s">
        <v>313</v>
      </c>
      <c r="G5349" t="s">
        <v>71</v>
      </c>
      <c r="H5349" t="s">
        <v>136</v>
      </c>
      <c r="I5349" t="s">
        <v>22</v>
      </c>
      <c r="J5349" t="s">
        <v>131</v>
      </c>
      <c r="K5349" t="s">
        <v>20462</v>
      </c>
      <c r="L5349" t="s">
        <v>20463</v>
      </c>
      <c r="M5349">
        <v>2.9922222220000001</v>
      </c>
      <c r="N5349">
        <v>0</v>
      </c>
      <c r="O5349">
        <v>0</v>
      </c>
      <c r="P5349">
        <v>0</v>
      </c>
      <c r="Q5349">
        <v>23</v>
      </c>
      <c r="R5349">
        <v>0</v>
      </c>
      <c r="S5349">
        <v>0</v>
      </c>
      <c r="T5349">
        <v>0</v>
      </c>
      <c r="U5349">
        <v>68.821111000000002</v>
      </c>
    </row>
    <row r="5350" spans="1:21" x14ac:dyDescent="0.25">
      <c r="A5350" t="s">
        <v>20464</v>
      </c>
      <c r="B5350">
        <v>1</v>
      </c>
      <c r="C5350" t="s">
        <v>79</v>
      </c>
      <c r="D5350" t="s">
        <v>109</v>
      </c>
      <c r="E5350" t="s">
        <v>20465</v>
      </c>
      <c r="F5350" t="s">
        <v>780</v>
      </c>
      <c r="G5350" t="s">
        <v>71</v>
      </c>
      <c r="H5350" t="s">
        <v>136</v>
      </c>
      <c r="I5350" t="s">
        <v>22</v>
      </c>
      <c r="J5350" t="s">
        <v>131</v>
      </c>
      <c r="K5350" t="s">
        <v>20466</v>
      </c>
      <c r="L5350" t="s">
        <v>20467</v>
      </c>
      <c r="M5350">
        <v>2.8077777770000001</v>
      </c>
      <c r="N5350">
        <v>0</v>
      </c>
      <c r="O5350">
        <v>0</v>
      </c>
      <c r="P5350">
        <v>0</v>
      </c>
      <c r="Q5350">
        <v>36</v>
      </c>
      <c r="R5350">
        <v>0</v>
      </c>
      <c r="S5350">
        <v>0</v>
      </c>
      <c r="T5350">
        <v>0</v>
      </c>
      <c r="U5350">
        <v>101.08</v>
      </c>
    </row>
    <row r="5351" spans="1:21" x14ac:dyDescent="0.25">
      <c r="A5351" t="s">
        <v>20468</v>
      </c>
      <c r="B5351">
        <v>1</v>
      </c>
      <c r="C5351" t="s">
        <v>78</v>
      </c>
      <c r="D5351" t="s">
        <v>91</v>
      </c>
      <c r="E5351" t="s">
        <v>20469</v>
      </c>
      <c r="F5351" t="s">
        <v>226</v>
      </c>
      <c r="G5351" t="s">
        <v>72</v>
      </c>
      <c r="H5351" t="s">
        <v>136</v>
      </c>
      <c r="I5351" t="s">
        <v>22</v>
      </c>
      <c r="J5351" t="s">
        <v>131</v>
      </c>
      <c r="K5351" t="s">
        <v>20470</v>
      </c>
      <c r="L5351" t="s">
        <v>20471</v>
      </c>
      <c r="M5351">
        <v>1.9669444439999999</v>
      </c>
      <c r="N5351">
        <v>0</v>
      </c>
      <c r="O5351">
        <v>0</v>
      </c>
      <c r="P5351">
        <v>0</v>
      </c>
      <c r="Q5351">
        <v>106</v>
      </c>
      <c r="R5351">
        <v>0</v>
      </c>
      <c r="S5351">
        <v>0</v>
      </c>
      <c r="T5351">
        <v>0</v>
      </c>
      <c r="U5351">
        <v>208.49611100000001</v>
      </c>
    </row>
    <row r="5352" spans="1:21" x14ac:dyDescent="0.25">
      <c r="A5352" t="s">
        <v>20472</v>
      </c>
      <c r="B5352">
        <v>1</v>
      </c>
      <c r="C5352" t="s">
        <v>79</v>
      </c>
      <c r="D5352" t="s">
        <v>117</v>
      </c>
      <c r="E5352" t="s">
        <v>20473</v>
      </c>
      <c r="F5352" t="s">
        <v>166</v>
      </c>
      <c r="G5352" t="s">
        <v>72</v>
      </c>
      <c r="H5352" t="s">
        <v>136</v>
      </c>
      <c r="I5352" t="s">
        <v>22</v>
      </c>
      <c r="J5352" t="s">
        <v>131</v>
      </c>
      <c r="K5352" t="s">
        <v>20474</v>
      </c>
      <c r="L5352" t="s">
        <v>20475</v>
      </c>
      <c r="M5352">
        <v>2.0841666659999998</v>
      </c>
      <c r="N5352">
        <v>0</v>
      </c>
      <c r="O5352">
        <v>0</v>
      </c>
      <c r="P5352">
        <v>2</v>
      </c>
      <c r="Q5352">
        <v>495</v>
      </c>
      <c r="R5352">
        <v>0</v>
      </c>
      <c r="S5352">
        <v>0</v>
      </c>
      <c r="T5352">
        <v>4.1683329999999996</v>
      </c>
      <c r="U5352">
        <v>1031.6624999999999</v>
      </c>
    </row>
    <row r="5353" spans="1:21" x14ac:dyDescent="0.25">
      <c r="A5353" t="s">
        <v>20476</v>
      </c>
      <c r="B5353">
        <v>1</v>
      </c>
      <c r="C5353" t="s">
        <v>79</v>
      </c>
      <c r="D5353" t="s">
        <v>117</v>
      </c>
      <c r="E5353" t="s">
        <v>20477</v>
      </c>
      <c r="F5353" t="s">
        <v>166</v>
      </c>
      <c r="G5353" t="s">
        <v>72</v>
      </c>
      <c r="H5353" t="s">
        <v>136</v>
      </c>
      <c r="I5353" t="s">
        <v>22</v>
      </c>
      <c r="J5353" t="s">
        <v>131</v>
      </c>
      <c r="K5353" t="s">
        <v>20478</v>
      </c>
      <c r="L5353" t="s">
        <v>20479</v>
      </c>
      <c r="M5353">
        <v>1.018611111</v>
      </c>
      <c r="N5353">
        <v>0</v>
      </c>
      <c r="O5353">
        <v>0</v>
      </c>
      <c r="P5353">
        <v>3</v>
      </c>
      <c r="Q5353">
        <v>325</v>
      </c>
      <c r="R5353">
        <v>0</v>
      </c>
      <c r="S5353">
        <v>0</v>
      </c>
      <c r="T5353">
        <v>3.0558329999999998</v>
      </c>
      <c r="U5353">
        <v>331.04861099999999</v>
      </c>
    </row>
    <row r="5354" spans="1:21" x14ac:dyDescent="0.25">
      <c r="A5354" t="s">
        <v>20480</v>
      </c>
      <c r="B5354">
        <v>1</v>
      </c>
      <c r="C5354" t="s">
        <v>79</v>
      </c>
      <c r="D5354" t="s">
        <v>117</v>
      </c>
      <c r="E5354" t="s">
        <v>20473</v>
      </c>
      <c r="F5354" t="s">
        <v>166</v>
      </c>
      <c r="G5354" t="s">
        <v>72</v>
      </c>
      <c r="H5354" t="s">
        <v>136</v>
      </c>
      <c r="I5354" t="s">
        <v>22</v>
      </c>
      <c r="J5354" t="s">
        <v>131</v>
      </c>
      <c r="K5354" t="s">
        <v>20481</v>
      </c>
      <c r="L5354" t="s">
        <v>20482</v>
      </c>
      <c r="M5354">
        <v>0.89833333299999996</v>
      </c>
      <c r="N5354">
        <v>0</v>
      </c>
      <c r="O5354">
        <v>0</v>
      </c>
      <c r="P5354">
        <v>2</v>
      </c>
      <c r="Q5354">
        <v>495</v>
      </c>
      <c r="R5354">
        <v>0</v>
      </c>
      <c r="S5354">
        <v>0</v>
      </c>
      <c r="T5354">
        <v>1.796667</v>
      </c>
      <c r="U5354">
        <v>444.67500000000001</v>
      </c>
    </row>
    <row r="5355" spans="1:21" x14ac:dyDescent="0.25">
      <c r="A5355" t="s">
        <v>20483</v>
      </c>
      <c r="B5355">
        <v>1</v>
      </c>
      <c r="C5355" t="s">
        <v>78</v>
      </c>
      <c r="D5355" t="s">
        <v>82</v>
      </c>
      <c r="E5355" t="s">
        <v>20484</v>
      </c>
      <c r="F5355" t="s">
        <v>231</v>
      </c>
      <c r="G5355" t="s">
        <v>71</v>
      </c>
      <c r="H5355" t="s">
        <v>136</v>
      </c>
      <c r="I5355" t="s">
        <v>22</v>
      </c>
      <c r="J5355" t="s">
        <v>131</v>
      </c>
      <c r="K5355" t="s">
        <v>20485</v>
      </c>
      <c r="L5355" t="s">
        <v>20486</v>
      </c>
      <c r="M5355">
        <v>24.268611110999998</v>
      </c>
      <c r="N5355">
        <v>0</v>
      </c>
      <c r="O5355">
        <v>5</v>
      </c>
      <c r="P5355">
        <v>0</v>
      </c>
      <c r="Q5355">
        <v>0</v>
      </c>
      <c r="R5355">
        <v>0</v>
      </c>
      <c r="S5355">
        <v>121.343056</v>
      </c>
      <c r="T5355">
        <v>0</v>
      </c>
      <c r="U5355">
        <v>0</v>
      </c>
    </row>
    <row r="5356" spans="1:21" x14ac:dyDescent="0.25">
      <c r="A5356" t="s">
        <v>20487</v>
      </c>
      <c r="B5356">
        <v>1</v>
      </c>
      <c r="C5356" t="s">
        <v>79</v>
      </c>
      <c r="D5356" t="s">
        <v>119</v>
      </c>
      <c r="E5356" t="s">
        <v>18186</v>
      </c>
      <c r="F5356" t="s">
        <v>166</v>
      </c>
      <c r="G5356" t="s">
        <v>72</v>
      </c>
      <c r="H5356" t="s">
        <v>136</v>
      </c>
      <c r="I5356" t="s">
        <v>22</v>
      </c>
      <c r="J5356" t="s">
        <v>131</v>
      </c>
      <c r="K5356" t="s">
        <v>20488</v>
      </c>
      <c r="L5356" t="s">
        <v>20489</v>
      </c>
      <c r="M5356">
        <v>0.12222222200000001</v>
      </c>
      <c r="N5356">
        <v>0</v>
      </c>
      <c r="O5356">
        <v>12</v>
      </c>
      <c r="P5356">
        <v>181</v>
      </c>
      <c r="Q5356">
        <v>103</v>
      </c>
      <c r="R5356">
        <v>0</v>
      </c>
      <c r="S5356">
        <v>1.4666669999999999</v>
      </c>
      <c r="T5356">
        <v>22.122222000000001</v>
      </c>
      <c r="U5356">
        <v>12.588889</v>
      </c>
    </row>
    <row r="5357" spans="1:21" x14ac:dyDescent="0.25">
      <c r="A5357" t="s">
        <v>20490</v>
      </c>
      <c r="B5357">
        <v>1</v>
      </c>
      <c r="C5357" t="s">
        <v>79</v>
      </c>
      <c r="D5357" t="s">
        <v>117</v>
      </c>
      <c r="E5357" t="s">
        <v>20477</v>
      </c>
      <c r="F5357" t="s">
        <v>166</v>
      </c>
      <c r="G5357" t="s">
        <v>72</v>
      </c>
      <c r="H5357" t="s">
        <v>136</v>
      </c>
      <c r="I5357" t="s">
        <v>22</v>
      </c>
      <c r="J5357" t="s">
        <v>131</v>
      </c>
      <c r="K5357" t="s">
        <v>20491</v>
      </c>
      <c r="L5357" t="s">
        <v>20492</v>
      </c>
      <c r="M5357">
        <v>0.53768777700000003</v>
      </c>
      <c r="N5357">
        <v>0</v>
      </c>
      <c r="O5357">
        <v>0</v>
      </c>
      <c r="P5357">
        <v>3</v>
      </c>
      <c r="Q5357">
        <v>325</v>
      </c>
      <c r="R5357">
        <v>0</v>
      </c>
      <c r="S5357">
        <v>0</v>
      </c>
      <c r="T5357">
        <v>1.6130629999999999</v>
      </c>
      <c r="U5357">
        <v>174.74852799999999</v>
      </c>
    </row>
    <row r="5358" spans="1:21" x14ac:dyDescent="0.25">
      <c r="A5358" t="s">
        <v>20493</v>
      </c>
      <c r="B5358">
        <v>1</v>
      </c>
      <c r="C5358" t="s">
        <v>79</v>
      </c>
      <c r="D5358" t="s">
        <v>117</v>
      </c>
      <c r="E5358" t="s">
        <v>20477</v>
      </c>
      <c r="F5358" t="s">
        <v>166</v>
      </c>
      <c r="G5358" t="s">
        <v>72</v>
      </c>
      <c r="H5358" t="s">
        <v>136</v>
      </c>
      <c r="I5358" t="s">
        <v>22</v>
      </c>
      <c r="J5358" t="s">
        <v>131</v>
      </c>
      <c r="K5358" t="s">
        <v>20494</v>
      </c>
      <c r="L5358" t="s">
        <v>20495</v>
      </c>
      <c r="M5358">
        <v>0.53222222200000002</v>
      </c>
      <c r="N5358">
        <v>0</v>
      </c>
      <c r="O5358">
        <v>0</v>
      </c>
      <c r="P5358">
        <v>3</v>
      </c>
      <c r="Q5358">
        <v>325</v>
      </c>
      <c r="R5358">
        <v>0</v>
      </c>
      <c r="S5358">
        <v>0</v>
      </c>
      <c r="T5358">
        <v>1.5966670000000001</v>
      </c>
      <c r="U5358">
        <v>172.97222199999999</v>
      </c>
    </row>
    <row r="5359" spans="1:21" x14ac:dyDescent="0.25">
      <c r="A5359" t="s">
        <v>20496</v>
      </c>
      <c r="B5359">
        <v>1</v>
      </c>
      <c r="C5359" t="s">
        <v>78</v>
      </c>
      <c r="D5359" t="s">
        <v>81</v>
      </c>
      <c r="E5359" t="s">
        <v>20497</v>
      </c>
      <c r="F5359" t="s">
        <v>847</v>
      </c>
      <c r="G5359" t="s">
        <v>71</v>
      </c>
      <c r="H5359" t="s">
        <v>136</v>
      </c>
      <c r="I5359" t="s">
        <v>22</v>
      </c>
      <c r="J5359" t="s">
        <v>131</v>
      </c>
      <c r="K5359" t="s">
        <v>20498</v>
      </c>
      <c r="L5359" t="s">
        <v>20499</v>
      </c>
      <c r="M5359">
        <v>5.1930555549999999</v>
      </c>
      <c r="N5359">
        <v>0</v>
      </c>
      <c r="O5359">
        <v>1</v>
      </c>
      <c r="P5359">
        <v>0</v>
      </c>
      <c r="Q5359">
        <v>0</v>
      </c>
      <c r="R5359">
        <v>0</v>
      </c>
      <c r="S5359">
        <v>5.1930560000000003</v>
      </c>
      <c r="T5359">
        <v>0</v>
      </c>
      <c r="U5359">
        <v>0</v>
      </c>
    </row>
    <row r="5360" spans="1:21" x14ac:dyDescent="0.25">
      <c r="A5360" t="s">
        <v>20500</v>
      </c>
      <c r="B5360">
        <v>1</v>
      </c>
      <c r="C5360" t="s">
        <v>78</v>
      </c>
      <c r="D5360" t="s">
        <v>93</v>
      </c>
      <c r="E5360" t="s">
        <v>2757</v>
      </c>
      <c r="F5360" t="s">
        <v>226</v>
      </c>
      <c r="G5360" t="s">
        <v>72</v>
      </c>
      <c r="H5360" t="s">
        <v>136</v>
      </c>
      <c r="I5360" t="s">
        <v>22</v>
      </c>
      <c r="J5360" t="s">
        <v>131</v>
      </c>
      <c r="K5360" t="s">
        <v>20501</v>
      </c>
      <c r="L5360" t="s">
        <v>20502</v>
      </c>
      <c r="M5360">
        <v>0.67255916599999999</v>
      </c>
      <c r="N5360">
        <v>0</v>
      </c>
      <c r="O5360">
        <v>0</v>
      </c>
      <c r="P5360">
        <v>0</v>
      </c>
      <c r="Q5360">
        <v>73</v>
      </c>
      <c r="R5360">
        <v>0</v>
      </c>
      <c r="S5360">
        <v>0</v>
      </c>
      <c r="T5360">
        <v>0</v>
      </c>
      <c r="U5360">
        <v>49.096819000000004</v>
      </c>
    </row>
    <row r="5361" spans="1:21" x14ac:dyDescent="0.25">
      <c r="A5361" t="s">
        <v>20503</v>
      </c>
      <c r="B5361">
        <v>1</v>
      </c>
      <c r="C5361" t="s">
        <v>78</v>
      </c>
      <c r="D5361" t="s">
        <v>81</v>
      </c>
      <c r="E5361" t="s">
        <v>20504</v>
      </c>
      <c r="F5361" t="s">
        <v>847</v>
      </c>
      <c r="G5361" t="s">
        <v>71</v>
      </c>
      <c r="H5361" t="s">
        <v>136</v>
      </c>
      <c r="I5361" t="s">
        <v>22</v>
      </c>
      <c r="J5361" t="s">
        <v>131</v>
      </c>
      <c r="K5361" t="s">
        <v>20505</v>
      </c>
      <c r="L5361" t="s">
        <v>20506</v>
      </c>
      <c r="M5361">
        <v>95.331388888000006</v>
      </c>
      <c r="N5361">
        <v>0</v>
      </c>
      <c r="O5361">
        <v>1</v>
      </c>
      <c r="P5361">
        <v>0</v>
      </c>
      <c r="Q5361">
        <v>0</v>
      </c>
      <c r="R5361">
        <v>0</v>
      </c>
      <c r="S5361">
        <v>95.331389000000001</v>
      </c>
      <c r="T5361">
        <v>0</v>
      </c>
      <c r="U5361">
        <v>0</v>
      </c>
    </row>
    <row r="5362" spans="1:21" x14ac:dyDescent="0.25">
      <c r="A5362" t="s">
        <v>20507</v>
      </c>
      <c r="B5362">
        <v>1</v>
      </c>
      <c r="C5362" t="s">
        <v>78</v>
      </c>
      <c r="D5362" t="s">
        <v>85</v>
      </c>
      <c r="E5362" t="s">
        <v>20508</v>
      </c>
      <c r="F5362" t="s">
        <v>296</v>
      </c>
      <c r="G5362" t="s">
        <v>71</v>
      </c>
      <c r="H5362" t="s">
        <v>136</v>
      </c>
      <c r="I5362" t="s">
        <v>22</v>
      </c>
      <c r="J5362" t="s">
        <v>221</v>
      </c>
      <c r="K5362" t="s">
        <v>20509</v>
      </c>
      <c r="L5362" t="s">
        <v>20510</v>
      </c>
      <c r="M5362">
        <v>4.8602777770000003</v>
      </c>
      <c r="N5362">
        <v>0</v>
      </c>
      <c r="O5362">
        <v>115</v>
      </c>
      <c r="P5362">
        <v>0</v>
      </c>
      <c r="Q5362">
        <v>0</v>
      </c>
      <c r="R5362">
        <v>0</v>
      </c>
      <c r="S5362">
        <v>558.93194400000004</v>
      </c>
      <c r="T5362">
        <v>0</v>
      </c>
      <c r="U5362">
        <v>0</v>
      </c>
    </row>
    <row r="5363" spans="1:21" x14ac:dyDescent="0.25">
      <c r="A5363" t="s">
        <v>20511</v>
      </c>
      <c r="B5363">
        <v>1</v>
      </c>
      <c r="C5363" t="s">
        <v>78</v>
      </c>
      <c r="D5363" t="s">
        <v>81</v>
      </c>
      <c r="E5363" t="s">
        <v>20512</v>
      </c>
      <c r="F5363" t="s">
        <v>166</v>
      </c>
      <c r="G5363" t="s">
        <v>72</v>
      </c>
      <c r="H5363" t="s">
        <v>136</v>
      </c>
      <c r="I5363" t="s">
        <v>22</v>
      </c>
      <c r="J5363" t="s">
        <v>131</v>
      </c>
      <c r="K5363" t="s">
        <v>20513</v>
      </c>
      <c r="L5363" t="s">
        <v>20514</v>
      </c>
      <c r="M5363">
        <v>0.755919444</v>
      </c>
      <c r="N5363">
        <v>0</v>
      </c>
      <c r="O5363">
        <v>0</v>
      </c>
      <c r="P5363">
        <v>13</v>
      </c>
      <c r="Q5363">
        <v>174</v>
      </c>
      <c r="R5363">
        <v>0</v>
      </c>
      <c r="S5363">
        <v>0</v>
      </c>
      <c r="T5363">
        <v>9.8269529999999996</v>
      </c>
      <c r="U5363">
        <v>131.52998299999999</v>
      </c>
    </row>
    <row r="5364" spans="1:21" x14ac:dyDescent="0.25">
      <c r="A5364" t="s">
        <v>20515</v>
      </c>
      <c r="B5364">
        <v>1</v>
      </c>
      <c r="C5364" t="s">
        <v>78</v>
      </c>
      <c r="D5364" t="s">
        <v>89</v>
      </c>
      <c r="E5364" t="s">
        <v>20516</v>
      </c>
      <c r="F5364" t="s">
        <v>166</v>
      </c>
      <c r="G5364" t="s">
        <v>72</v>
      </c>
      <c r="H5364" t="s">
        <v>136</v>
      </c>
      <c r="I5364" t="s">
        <v>22</v>
      </c>
      <c r="J5364" t="s">
        <v>131</v>
      </c>
      <c r="K5364" t="s">
        <v>20517</v>
      </c>
      <c r="L5364" t="s">
        <v>20518</v>
      </c>
      <c r="M5364">
        <v>1.3463888879999999</v>
      </c>
      <c r="N5364">
        <v>0</v>
      </c>
      <c r="O5364">
        <v>0</v>
      </c>
      <c r="P5364">
        <v>31</v>
      </c>
      <c r="Q5364">
        <v>629</v>
      </c>
      <c r="R5364">
        <v>0</v>
      </c>
      <c r="S5364">
        <v>0</v>
      </c>
      <c r="T5364">
        <v>41.738056</v>
      </c>
      <c r="U5364">
        <v>846.87861099999998</v>
      </c>
    </row>
    <row r="5365" spans="1:21" x14ac:dyDescent="0.25">
      <c r="A5365" t="s">
        <v>20519</v>
      </c>
      <c r="B5365">
        <v>1</v>
      </c>
      <c r="C5365" t="s">
        <v>78</v>
      </c>
      <c r="D5365" t="s">
        <v>89</v>
      </c>
      <c r="E5365" t="s">
        <v>20520</v>
      </c>
      <c r="F5365" t="s">
        <v>313</v>
      </c>
      <c r="G5365" t="s">
        <v>71</v>
      </c>
      <c r="H5365" t="s">
        <v>136</v>
      </c>
      <c r="I5365" t="s">
        <v>22</v>
      </c>
      <c r="J5365" t="s">
        <v>131</v>
      </c>
      <c r="K5365" t="s">
        <v>20521</v>
      </c>
      <c r="L5365" t="s">
        <v>20522</v>
      </c>
      <c r="M5365">
        <v>3.8111111110000002</v>
      </c>
      <c r="N5365">
        <v>0</v>
      </c>
      <c r="O5365">
        <v>0</v>
      </c>
      <c r="P5365">
        <v>0</v>
      </c>
      <c r="Q5365">
        <v>62</v>
      </c>
      <c r="R5365">
        <v>0</v>
      </c>
      <c r="S5365">
        <v>0</v>
      </c>
      <c r="T5365">
        <v>0</v>
      </c>
      <c r="U5365">
        <v>236.28888900000001</v>
      </c>
    </row>
    <row r="5366" spans="1:21" x14ac:dyDescent="0.25">
      <c r="A5366" t="s">
        <v>20523</v>
      </c>
      <c r="B5366">
        <v>1</v>
      </c>
      <c r="C5366" t="s">
        <v>78</v>
      </c>
      <c r="D5366" t="s">
        <v>89</v>
      </c>
      <c r="E5366" t="s">
        <v>20524</v>
      </c>
      <c r="F5366" t="s">
        <v>231</v>
      </c>
      <c r="G5366" t="s">
        <v>71</v>
      </c>
      <c r="H5366" t="s">
        <v>136</v>
      </c>
      <c r="I5366" t="s">
        <v>22</v>
      </c>
      <c r="J5366" t="s">
        <v>131</v>
      </c>
      <c r="K5366" t="s">
        <v>20525</v>
      </c>
      <c r="L5366" t="s">
        <v>20526</v>
      </c>
      <c r="M5366">
        <v>5.1725000000000003</v>
      </c>
      <c r="N5366">
        <v>0</v>
      </c>
      <c r="O5366">
        <v>0</v>
      </c>
      <c r="P5366">
        <v>0</v>
      </c>
      <c r="Q5366">
        <v>1</v>
      </c>
      <c r="R5366">
        <v>0</v>
      </c>
      <c r="S5366">
        <v>0</v>
      </c>
      <c r="T5366">
        <v>0</v>
      </c>
      <c r="U5366">
        <v>5.1725000000000003</v>
      </c>
    </row>
    <row r="5367" spans="1:21" x14ac:dyDescent="0.25">
      <c r="A5367" t="s">
        <v>20527</v>
      </c>
      <c r="B5367">
        <v>1</v>
      </c>
      <c r="C5367" t="s">
        <v>78</v>
      </c>
      <c r="D5367" t="s">
        <v>89</v>
      </c>
      <c r="E5367" t="s">
        <v>20528</v>
      </c>
      <c r="F5367" t="s">
        <v>892</v>
      </c>
      <c r="G5367" t="s">
        <v>71</v>
      </c>
      <c r="H5367" t="s">
        <v>136</v>
      </c>
      <c r="I5367" t="s">
        <v>22</v>
      </c>
      <c r="J5367" t="s">
        <v>131</v>
      </c>
      <c r="K5367" t="s">
        <v>20529</v>
      </c>
      <c r="L5367" t="s">
        <v>20530</v>
      </c>
      <c r="M5367">
        <v>2.2027777770000001</v>
      </c>
      <c r="N5367">
        <v>0</v>
      </c>
      <c r="O5367">
        <v>0</v>
      </c>
      <c r="P5367">
        <v>0</v>
      </c>
      <c r="Q5367">
        <v>203</v>
      </c>
      <c r="R5367">
        <v>0</v>
      </c>
      <c r="S5367">
        <v>0</v>
      </c>
      <c r="T5367">
        <v>0</v>
      </c>
      <c r="U5367">
        <v>447.16388899999998</v>
      </c>
    </row>
    <row r="5368" spans="1:21" x14ac:dyDescent="0.25">
      <c r="A5368" t="s">
        <v>20531</v>
      </c>
      <c r="B5368">
        <v>1</v>
      </c>
      <c r="C5368" t="s">
        <v>79</v>
      </c>
      <c r="D5368" t="s">
        <v>116</v>
      </c>
      <c r="E5368" t="s">
        <v>20532</v>
      </c>
      <c r="F5368" t="s">
        <v>892</v>
      </c>
      <c r="G5368" t="s">
        <v>71</v>
      </c>
      <c r="H5368" t="s">
        <v>136</v>
      </c>
      <c r="I5368" t="s">
        <v>22</v>
      </c>
      <c r="J5368" t="s">
        <v>131</v>
      </c>
      <c r="K5368" t="s">
        <v>20533</v>
      </c>
      <c r="L5368" t="s">
        <v>20534</v>
      </c>
      <c r="M5368">
        <v>1.2855888879999999</v>
      </c>
      <c r="N5368">
        <v>0</v>
      </c>
      <c r="O5368">
        <v>0</v>
      </c>
      <c r="P5368">
        <v>0</v>
      </c>
      <c r="Q5368">
        <v>76</v>
      </c>
      <c r="R5368">
        <v>0</v>
      </c>
      <c r="S5368">
        <v>0</v>
      </c>
      <c r="T5368">
        <v>0</v>
      </c>
      <c r="U5368">
        <v>97.704755000000006</v>
      </c>
    </row>
    <row r="5369" spans="1:21" x14ac:dyDescent="0.25">
      <c r="A5369" t="s">
        <v>20535</v>
      </c>
      <c r="B5369">
        <v>1</v>
      </c>
      <c r="C5369" t="s">
        <v>78</v>
      </c>
      <c r="D5369" t="s">
        <v>92</v>
      </c>
      <c r="E5369" t="s">
        <v>20536</v>
      </c>
      <c r="F5369" t="s">
        <v>231</v>
      </c>
      <c r="G5369" t="s">
        <v>71</v>
      </c>
      <c r="H5369" t="s">
        <v>136</v>
      </c>
      <c r="I5369" t="s">
        <v>22</v>
      </c>
      <c r="J5369" t="s">
        <v>131</v>
      </c>
      <c r="K5369" t="s">
        <v>20537</v>
      </c>
      <c r="L5369" t="s">
        <v>20538</v>
      </c>
      <c r="M5369">
        <v>1.531111111</v>
      </c>
      <c r="N5369">
        <v>0</v>
      </c>
      <c r="O5369">
        <v>0</v>
      </c>
      <c r="P5369">
        <v>0</v>
      </c>
      <c r="Q5369">
        <v>1</v>
      </c>
      <c r="R5369">
        <v>0</v>
      </c>
      <c r="S5369">
        <v>0</v>
      </c>
      <c r="T5369">
        <v>0</v>
      </c>
      <c r="U5369">
        <v>1.5311110000000001</v>
      </c>
    </row>
    <row r="5370" spans="1:21" x14ac:dyDescent="0.25">
      <c r="A5370" t="s">
        <v>20539</v>
      </c>
      <c r="B5370">
        <v>1</v>
      </c>
      <c r="C5370" t="s">
        <v>79</v>
      </c>
      <c r="D5370" t="s">
        <v>117</v>
      </c>
      <c r="E5370" t="s">
        <v>20540</v>
      </c>
      <c r="F5370" t="s">
        <v>313</v>
      </c>
      <c r="G5370" t="s">
        <v>71</v>
      </c>
      <c r="H5370" t="s">
        <v>136</v>
      </c>
      <c r="I5370" t="s">
        <v>22</v>
      </c>
      <c r="J5370" t="s">
        <v>131</v>
      </c>
      <c r="K5370" t="s">
        <v>20541</v>
      </c>
      <c r="L5370" t="s">
        <v>20542</v>
      </c>
      <c r="M5370">
        <v>0.71166666599999995</v>
      </c>
      <c r="N5370">
        <v>0</v>
      </c>
      <c r="O5370">
        <v>0</v>
      </c>
      <c r="P5370">
        <v>0</v>
      </c>
      <c r="Q5370">
        <v>14</v>
      </c>
      <c r="R5370">
        <v>0</v>
      </c>
      <c r="S5370">
        <v>0</v>
      </c>
      <c r="T5370">
        <v>0</v>
      </c>
      <c r="U5370">
        <v>9.9633330000000004</v>
      </c>
    </row>
    <row r="5371" spans="1:21" x14ac:dyDescent="0.25">
      <c r="A5371" t="s">
        <v>20543</v>
      </c>
      <c r="B5371">
        <v>1</v>
      </c>
      <c r="C5371" t="s">
        <v>79</v>
      </c>
      <c r="D5371" t="s">
        <v>119</v>
      </c>
      <c r="E5371" t="s">
        <v>20544</v>
      </c>
      <c r="F5371" t="s">
        <v>391</v>
      </c>
      <c r="G5371" t="s">
        <v>72</v>
      </c>
      <c r="H5371" t="s">
        <v>136</v>
      </c>
      <c r="I5371" t="s">
        <v>22</v>
      </c>
      <c r="J5371" t="s">
        <v>131</v>
      </c>
      <c r="K5371" t="s">
        <v>20545</v>
      </c>
      <c r="L5371" t="s">
        <v>20546</v>
      </c>
      <c r="M5371">
        <v>2.3539083330000001</v>
      </c>
      <c r="N5371">
        <v>0</v>
      </c>
      <c r="O5371">
        <v>0</v>
      </c>
      <c r="P5371">
        <v>0</v>
      </c>
      <c r="Q5371">
        <v>11</v>
      </c>
      <c r="R5371">
        <v>0</v>
      </c>
      <c r="S5371">
        <v>0</v>
      </c>
      <c r="T5371">
        <v>0</v>
      </c>
      <c r="U5371">
        <v>25.892992</v>
      </c>
    </row>
    <row r="5372" spans="1:21" x14ac:dyDescent="0.25">
      <c r="A5372" t="s">
        <v>20547</v>
      </c>
      <c r="B5372">
        <v>1</v>
      </c>
      <c r="C5372" t="s">
        <v>79</v>
      </c>
      <c r="D5372" t="s">
        <v>119</v>
      </c>
      <c r="E5372" t="s">
        <v>20548</v>
      </c>
      <c r="F5372" t="s">
        <v>166</v>
      </c>
      <c r="G5372" t="s">
        <v>72</v>
      </c>
      <c r="H5372" t="s">
        <v>136</v>
      </c>
      <c r="I5372" t="s">
        <v>22</v>
      </c>
      <c r="J5372" t="s">
        <v>131</v>
      </c>
      <c r="K5372" t="s">
        <v>20549</v>
      </c>
      <c r="L5372" t="s">
        <v>20550</v>
      </c>
      <c r="M5372">
        <v>0.62111111100000005</v>
      </c>
      <c r="N5372">
        <v>0</v>
      </c>
      <c r="O5372">
        <v>193</v>
      </c>
      <c r="P5372">
        <v>29</v>
      </c>
      <c r="Q5372">
        <v>75</v>
      </c>
      <c r="R5372">
        <v>0</v>
      </c>
      <c r="S5372">
        <v>119.874444</v>
      </c>
      <c r="T5372">
        <v>18.012222000000001</v>
      </c>
      <c r="U5372">
        <v>46.583333000000003</v>
      </c>
    </row>
    <row r="5373" spans="1:21" x14ac:dyDescent="0.25">
      <c r="A5373" t="s">
        <v>20551</v>
      </c>
      <c r="B5373">
        <v>1</v>
      </c>
      <c r="C5373" t="s">
        <v>79</v>
      </c>
      <c r="D5373" t="s">
        <v>119</v>
      </c>
      <c r="E5373" t="s">
        <v>20552</v>
      </c>
      <c r="F5373" t="s">
        <v>892</v>
      </c>
      <c r="G5373" t="s">
        <v>71</v>
      </c>
      <c r="H5373" t="s">
        <v>136</v>
      </c>
      <c r="I5373" t="s">
        <v>22</v>
      </c>
      <c r="J5373" t="s">
        <v>131</v>
      </c>
      <c r="K5373" t="s">
        <v>20553</v>
      </c>
      <c r="L5373" t="s">
        <v>20554</v>
      </c>
      <c r="M5373">
        <v>1.1191666659999999</v>
      </c>
      <c r="N5373">
        <v>0</v>
      </c>
      <c r="O5373">
        <v>0</v>
      </c>
      <c r="P5373">
        <v>0</v>
      </c>
      <c r="Q5373">
        <v>10</v>
      </c>
      <c r="R5373">
        <v>0</v>
      </c>
      <c r="S5373">
        <v>0</v>
      </c>
      <c r="T5373">
        <v>0</v>
      </c>
      <c r="U5373">
        <v>11.191667000000001</v>
      </c>
    </row>
    <row r="5374" spans="1:21" x14ac:dyDescent="0.25">
      <c r="A5374" t="s">
        <v>20555</v>
      </c>
      <c r="B5374">
        <v>1</v>
      </c>
      <c r="C5374" t="s">
        <v>79</v>
      </c>
      <c r="D5374" t="s">
        <v>119</v>
      </c>
      <c r="E5374" t="s">
        <v>20556</v>
      </c>
      <c r="F5374" t="s">
        <v>226</v>
      </c>
      <c r="G5374" t="s">
        <v>72</v>
      </c>
      <c r="H5374" t="s">
        <v>136</v>
      </c>
      <c r="I5374" t="s">
        <v>22</v>
      </c>
      <c r="J5374" t="s">
        <v>131</v>
      </c>
      <c r="K5374" t="s">
        <v>20557</v>
      </c>
      <c r="L5374" t="s">
        <v>20558</v>
      </c>
      <c r="M5374">
        <v>2.0447222219999999</v>
      </c>
      <c r="N5374">
        <v>0</v>
      </c>
      <c r="O5374">
        <v>0</v>
      </c>
      <c r="P5374">
        <v>0</v>
      </c>
      <c r="Q5374">
        <v>20</v>
      </c>
      <c r="R5374">
        <v>0</v>
      </c>
      <c r="S5374">
        <v>0</v>
      </c>
      <c r="T5374">
        <v>0</v>
      </c>
      <c r="U5374">
        <v>40.894444</v>
      </c>
    </row>
    <row r="5375" spans="1:21" x14ac:dyDescent="0.25">
      <c r="A5375" t="s">
        <v>20559</v>
      </c>
      <c r="B5375">
        <v>1</v>
      </c>
      <c r="C5375" t="s">
        <v>79</v>
      </c>
      <c r="D5375" t="s">
        <v>119</v>
      </c>
      <c r="E5375" t="s">
        <v>20560</v>
      </c>
      <c r="F5375" t="s">
        <v>892</v>
      </c>
      <c r="G5375" t="s">
        <v>71</v>
      </c>
      <c r="H5375" t="s">
        <v>136</v>
      </c>
      <c r="I5375" t="s">
        <v>22</v>
      </c>
      <c r="J5375" t="s">
        <v>131</v>
      </c>
      <c r="K5375" t="s">
        <v>20561</v>
      </c>
      <c r="L5375" t="s">
        <v>20562</v>
      </c>
      <c r="M5375">
        <v>1.0122222219999999</v>
      </c>
      <c r="N5375">
        <v>0</v>
      </c>
      <c r="O5375">
        <v>0</v>
      </c>
      <c r="P5375">
        <v>0</v>
      </c>
      <c r="Q5375">
        <v>26</v>
      </c>
      <c r="R5375">
        <v>0</v>
      </c>
      <c r="S5375">
        <v>0</v>
      </c>
      <c r="T5375">
        <v>0</v>
      </c>
      <c r="U5375">
        <v>26.317778000000001</v>
      </c>
    </row>
    <row r="5376" spans="1:21" x14ac:dyDescent="0.25">
      <c r="A5376" t="s">
        <v>20563</v>
      </c>
      <c r="B5376">
        <v>1</v>
      </c>
      <c r="C5376" t="s">
        <v>79</v>
      </c>
      <c r="D5376" t="s">
        <v>119</v>
      </c>
      <c r="E5376" t="s">
        <v>20564</v>
      </c>
      <c r="F5376" t="s">
        <v>226</v>
      </c>
      <c r="G5376" t="s">
        <v>72</v>
      </c>
      <c r="H5376" t="s">
        <v>136</v>
      </c>
      <c r="I5376" t="s">
        <v>22</v>
      </c>
      <c r="J5376" t="s">
        <v>131</v>
      </c>
      <c r="K5376" t="s">
        <v>20565</v>
      </c>
      <c r="L5376" t="s">
        <v>20566</v>
      </c>
      <c r="M5376">
        <v>1.3047222220000001</v>
      </c>
      <c r="N5376">
        <v>0</v>
      </c>
      <c r="O5376">
        <v>21</v>
      </c>
      <c r="P5376">
        <v>0</v>
      </c>
      <c r="Q5376">
        <v>0</v>
      </c>
      <c r="R5376">
        <v>0</v>
      </c>
      <c r="S5376">
        <v>27.399166999999998</v>
      </c>
      <c r="T5376">
        <v>0</v>
      </c>
      <c r="U5376">
        <v>0</v>
      </c>
    </row>
    <row r="5377" spans="1:21" x14ac:dyDescent="0.25">
      <c r="A5377" t="s">
        <v>20567</v>
      </c>
      <c r="B5377">
        <v>1</v>
      </c>
      <c r="C5377" t="s">
        <v>78</v>
      </c>
      <c r="D5377" t="s">
        <v>90</v>
      </c>
      <c r="E5377" t="s">
        <v>20568</v>
      </c>
      <c r="F5377" t="s">
        <v>226</v>
      </c>
      <c r="G5377" t="s">
        <v>72</v>
      </c>
      <c r="H5377" t="s">
        <v>136</v>
      </c>
      <c r="I5377" t="s">
        <v>22</v>
      </c>
      <c r="J5377" t="s">
        <v>131</v>
      </c>
      <c r="K5377" t="s">
        <v>20569</v>
      </c>
      <c r="L5377" t="s">
        <v>20570</v>
      </c>
      <c r="M5377">
        <v>3.0558333329999998</v>
      </c>
      <c r="N5377">
        <v>0</v>
      </c>
      <c r="O5377">
        <v>0</v>
      </c>
      <c r="P5377">
        <v>0</v>
      </c>
      <c r="Q5377">
        <v>53</v>
      </c>
      <c r="R5377">
        <v>0</v>
      </c>
      <c r="S5377">
        <v>0</v>
      </c>
      <c r="T5377">
        <v>0</v>
      </c>
      <c r="U5377">
        <v>161.95916700000001</v>
      </c>
    </row>
    <row r="5378" spans="1:21" x14ac:dyDescent="0.25">
      <c r="A5378" t="s">
        <v>20571</v>
      </c>
      <c r="B5378">
        <v>1</v>
      </c>
      <c r="C5378" t="s">
        <v>79</v>
      </c>
      <c r="D5378" t="s">
        <v>114</v>
      </c>
      <c r="E5378" t="s">
        <v>20572</v>
      </c>
      <c r="F5378" t="s">
        <v>367</v>
      </c>
      <c r="G5378" t="s">
        <v>72</v>
      </c>
      <c r="H5378" t="s">
        <v>136</v>
      </c>
      <c r="I5378" t="s">
        <v>22</v>
      </c>
      <c r="J5378" t="s">
        <v>131</v>
      </c>
      <c r="K5378" t="s">
        <v>20573</v>
      </c>
      <c r="L5378" t="s">
        <v>20574</v>
      </c>
      <c r="M5378">
        <v>4.7630555550000002</v>
      </c>
      <c r="N5378">
        <v>0</v>
      </c>
      <c r="O5378">
        <v>0</v>
      </c>
      <c r="P5378">
        <v>0</v>
      </c>
      <c r="Q5378">
        <v>85</v>
      </c>
      <c r="R5378">
        <v>0</v>
      </c>
      <c r="S5378">
        <v>0</v>
      </c>
      <c r="T5378">
        <v>0</v>
      </c>
      <c r="U5378">
        <v>404.85972199999998</v>
      </c>
    </row>
    <row r="5379" spans="1:21" x14ac:dyDescent="0.25">
      <c r="A5379" t="s">
        <v>20575</v>
      </c>
      <c r="B5379">
        <v>1</v>
      </c>
      <c r="C5379" t="s">
        <v>78</v>
      </c>
      <c r="D5379" t="s">
        <v>104</v>
      </c>
      <c r="E5379" t="s">
        <v>20576</v>
      </c>
      <c r="F5379" t="s">
        <v>1150</v>
      </c>
      <c r="G5379" t="s">
        <v>71</v>
      </c>
      <c r="H5379" t="s">
        <v>136</v>
      </c>
      <c r="I5379" t="s">
        <v>22</v>
      </c>
      <c r="J5379" t="s">
        <v>131</v>
      </c>
      <c r="K5379" t="s">
        <v>20577</v>
      </c>
      <c r="L5379" t="s">
        <v>20578</v>
      </c>
      <c r="M5379">
        <v>1.1191666659999999</v>
      </c>
      <c r="N5379">
        <v>0</v>
      </c>
      <c r="O5379">
        <v>1</v>
      </c>
      <c r="P5379">
        <v>0</v>
      </c>
      <c r="Q5379">
        <v>0</v>
      </c>
      <c r="R5379">
        <v>0</v>
      </c>
      <c r="S5379">
        <v>1.119167</v>
      </c>
      <c r="T5379">
        <v>0</v>
      </c>
      <c r="U5379">
        <v>0</v>
      </c>
    </row>
    <row r="5380" spans="1:21" x14ac:dyDescent="0.25">
      <c r="A5380" t="s">
        <v>20579</v>
      </c>
      <c r="B5380">
        <v>1</v>
      </c>
      <c r="C5380" t="s">
        <v>79</v>
      </c>
      <c r="D5380" t="s">
        <v>110</v>
      </c>
      <c r="E5380" t="s">
        <v>20580</v>
      </c>
      <c r="F5380" t="s">
        <v>892</v>
      </c>
      <c r="G5380" t="s">
        <v>71</v>
      </c>
      <c r="H5380" t="s">
        <v>136</v>
      </c>
      <c r="I5380" t="s">
        <v>22</v>
      </c>
      <c r="J5380" t="s">
        <v>131</v>
      </c>
      <c r="K5380" t="s">
        <v>20581</v>
      </c>
      <c r="L5380" t="s">
        <v>20582</v>
      </c>
      <c r="M5380">
        <v>1.198055555</v>
      </c>
      <c r="N5380">
        <v>0</v>
      </c>
      <c r="O5380">
        <v>0</v>
      </c>
      <c r="P5380">
        <v>0</v>
      </c>
      <c r="Q5380">
        <v>143</v>
      </c>
      <c r="R5380">
        <v>0</v>
      </c>
      <c r="S5380">
        <v>0</v>
      </c>
      <c r="T5380">
        <v>0</v>
      </c>
      <c r="U5380">
        <v>171.321944</v>
      </c>
    </row>
    <row r="5381" spans="1:21" x14ac:dyDescent="0.25">
      <c r="A5381" t="s">
        <v>20583</v>
      </c>
      <c r="B5381">
        <v>1</v>
      </c>
      <c r="C5381" t="s">
        <v>79</v>
      </c>
      <c r="D5381" t="s">
        <v>110</v>
      </c>
      <c r="E5381" t="s">
        <v>20584</v>
      </c>
      <c r="F5381" t="s">
        <v>226</v>
      </c>
      <c r="G5381" t="s">
        <v>72</v>
      </c>
      <c r="H5381" t="s">
        <v>136</v>
      </c>
      <c r="I5381" t="s">
        <v>22</v>
      </c>
      <c r="J5381" t="s">
        <v>131</v>
      </c>
      <c r="K5381" t="s">
        <v>20585</v>
      </c>
      <c r="L5381" t="s">
        <v>20586</v>
      </c>
      <c r="M5381">
        <v>1.355</v>
      </c>
      <c r="N5381">
        <v>0</v>
      </c>
      <c r="O5381">
        <v>0</v>
      </c>
      <c r="P5381">
        <v>0</v>
      </c>
      <c r="Q5381">
        <v>141</v>
      </c>
      <c r="R5381">
        <v>0</v>
      </c>
      <c r="S5381">
        <v>0</v>
      </c>
      <c r="T5381">
        <v>0</v>
      </c>
      <c r="U5381">
        <v>191.05500000000001</v>
      </c>
    </row>
    <row r="5382" spans="1:21" x14ac:dyDescent="0.25">
      <c r="A5382" t="s">
        <v>20587</v>
      </c>
      <c r="B5382">
        <v>1</v>
      </c>
      <c r="C5382" t="s">
        <v>79</v>
      </c>
      <c r="D5382" t="s">
        <v>115</v>
      </c>
      <c r="E5382" t="s">
        <v>20588</v>
      </c>
      <c r="F5382" t="s">
        <v>367</v>
      </c>
      <c r="G5382" t="s">
        <v>72</v>
      </c>
      <c r="H5382" t="s">
        <v>136</v>
      </c>
      <c r="I5382" t="s">
        <v>22</v>
      </c>
      <c r="J5382" t="s">
        <v>131</v>
      </c>
      <c r="K5382" t="s">
        <v>20589</v>
      </c>
      <c r="L5382" t="s">
        <v>20590</v>
      </c>
      <c r="M5382">
        <v>0.73666666599999997</v>
      </c>
      <c r="N5382">
        <v>0</v>
      </c>
      <c r="O5382">
        <v>0</v>
      </c>
      <c r="P5382">
        <v>0</v>
      </c>
      <c r="Q5382">
        <v>3</v>
      </c>
      <c r="R5382">
        <v>0</v>
      </c>
      <c r="S5382">
        <v>0</v>
      </c>
      <c r="T5382">
        <v>0</v>
      </c>
      <c r="U5382">
        <v>2.21</v>
      </c>
    </row>
    <row r="5383" spans="1:21" x14ac:dyDescent="0.25">
      <c r="A5383" t="s">
        <v>20591</v>
      </c>
      <c r="B5383">
        <v>1</v>
      </c>
      <c r="C5383" t="s">
        <v>79</v>
      </c>
      <c r="D5383" t="s">
        <v>115</v>
      </c>
      <c r="E5383" t="s">
        <v>20592</v>
      </c>
      <c r="F5383" t="s">
        <v>247</v>
      </c>
      <c r="G5383" t="s">
        <v>72</v>
      </c>
      <c r="H5383" t="s">
        <v>136</v>
      </c>
      <c r="I5383" t="s">
        <v>22</v>
      </c>
      <c r="J5383" t="s">
        <v>221</v>
      </c>
      <c r="K5383" t="s">
        <v>20593</v>
      </c>
      <c r="L5383" t="s">
        <v>20594</v>
      </c>
      <c r="M5383">
        <v>8.3118822219999995</v>
      </c>
      <c r="N5383">
        <v>0</v>
      </c>
      <c r="O5383">
        <v>0</v>
      </c>
      <c r="P5383">
        <v>40</v>
      </c>
      <c r="Q5383">
        <v>1120</v>
      </c>
      <c r="R5383">
        <v>0</v>
      </c>
      <c r="S5383">
        <v>0</v>
      </c>
      <c r="T5383">
        <v>332.47528899999998</v>
      </c>
      <c r="U5383">
        <v>9309.3080890000001</v>
      </c>
    </row>
    <row r="5384" spans="1:21" x14ac:dyDescent="0.25">
      <c r="A5384" t="s">
        <v>20595</v>
      </c>
      <c r="B5384">
        <v>1</v>
      </c>
      <c r="C5384" t="s">
        <v>79</v>
      </c>
      <c r="D5384" t="s">
        <v>115</v>
      </c>
      <c r="E5384" t="s">
        <v>20596</v>
      </c>
      <c r="F5384" t="s">
        <v>247</v>
      </c>
      <c r="G5384" t="s">
        <v>72</v>
      </c>
      <c r="H5384" t="s">
        <v>136</v>
      </c>
      <c r="I5384" t="s">
        <v>22</v>
      </c>
      <c r="J5384" t="s">
        <v>221</v>
      </c>
      <c r="K5384" t="s">
        <v>20371</v>
      </c>
      <c r="L5384" t="s">
        <v>20597</v>
      </c>
      <c r="M5384">
        <v>9.0097222220000006</v>
      </c>
      <c r="N5384">
        <v>0</v>
      </c>
      <c r="O5384">
        <v>0</v>
      </c>
      <c r="P5384">
        <v>40</v>
      </c>
      <c r="Q5384">
        <v>1120</v>
      </c>
      <c r="R5384">
        <v>0</v>
      </c>
      <c r="S5384">
        <v>0</v>
      </c>
      <c r="T5384">
        <v>360.38888900000001</v>
      </c>
      <c r="U5384">
        <v>10090.888889</v>
      </c>
    </row>
    <row r="5385" spans="1:21" x14ac:dyDescent="0.25">
      <c r="A5385" t="s">
        <v>20598</v>
      </c>
      <c r="B5385">
        <v>1</v>
      </c>
      <c r="C5385" t="s">
        <v>79</v>
      </c>
      <c r="D5385" t="s">
        <v>115</v>
      </c>
      <c r="E5385" t="s">
        <v>20599</v>
      </c>
      <c r="F5385" t="s">
        <v>226</v>
      </c>
      <c r="G5385" t="s">
        <v>72</v>
      </c>
      <c r="H5385" t="s">
        <v>136</v>
      </c>
      <c r="I5385" t="s">
        <v>22</v>
      </c>
      <c r="J5385" t="s">
        <v>131</v>
      </c>
      <c r="K5385" t="s">
        <v>20600</v>
      </c>
      <c r="L5385" t="s">
        <v>20601</v>
      </c>
      <c r="M5385">
        <v>0.39665444399999999</v>
      </c>
      <c r="N5385">
        <v>0</v>
      </c>
      <c r="O5385">
        <v>0</v>
      </c>
      <c r="P5385">
        <v>0</v>
      </c>
      <c r="Q5385">
        <v>171</v>
      </c>
      <c r="R5385">
        <v>0</v>
      </c>
      <c r="S5385">
        <v>0</v>
      </c>
      <c r="T5385">
        <v>0</v>
      </c>
      <c r="U5385">
        <v>67.827910000000003</v>
      </c>
    </row>
    <row r="5386" spans="1:21" x14ac:dyDescent="0.25">
      <c r="A5386" t="s">
        <v>20602</v>
      </c>
      <c r="B5386">
        <v>1</v>
      </c>
      <c r="C5386" t="s">
        <v>79</v>
      </c>
      <c r="D5386" t="s">
        <v>115</v>
      </c>
      <c r="E5386" t="s">
        <v>20592</v>
      </c>
      <c r="F5386" t="s">
        <v>247</v>
      </c>
      <c r="G5386" t="s">
        <v>72</v>
      </c>
      <c r="H5386" t="s">
        <v>136</v>
      </c>
      <c r="I5386" t="s">
        <v>22</v>
      </c>
      <c r="J5386" t="s">
        <v>221</v>
      </c>
      <c r="K5386" t="s">
        <v>20603</v>
      </c>
      <c r="L5386" t="s">
        <v>20604</v>
      </c>
      <c r="M5386">
        <v>8.8475000000000001</v>
      </c>
      <c r="N5386">
        <v>0</v>
      </c>
      <c r="O5386">
        <v>0</v>
      </c>
      <c r="P5386">
        <v>40</v>
      </c>
      <c r="Q5386">
        <v>1120</v>
      </c>
      <c r="R5386">
        <v>0</v>
      </c>
      <c r="S5386">
        <v>0</v>
      </c>
      <c r="T5386">
        <v>353.9</v>
      </c>
      <c r="U5386">
        <v>9909.2000000000007</v>
      </c>
    </row>
    <row r="5387" spans="1:21" x14ac:dyDescent="0.25">
      <c r="A5387" t="s">
        <v>20605</v>
      </c>
      <c r="B5387">
        <v>1</v>
      </c>
      <c r="C5387" t="s">
        <v>79</v>
      </c>
      <c r="D5387" t="s">
        <v>115</v>
      </c>
      <c r="E5387" t="s">
        <v>20606</v>
      </c>
      <c r="F5387" t="s">
        <v>226</v>
      </c>
      <c r="G5387" t="s">
        <v>72</v>
      </c>
      <c r="H5387" t="s">
        <v>136</v>
      </c>
      <c r="I5387" t="s">
        <v>22</v>
      </c>
      <c r="J5387" t="s">
        <v>131</v>
      </c>
      <c r="K5387" t="s">
        <v>20607</v>
      </c>
      <c r="L5387" t="s">
        <v>20608</v>
      </c>
      <c r="M5387">
        <v>0.92083333300000003</v>
      </c>
      <c r="N5387">
        <v>0</v>
      </c>
      <c r="O5387">
        <v>0</v>
      </c>
      <c r="P5387">
        <v>0</v>
      </c>
      <c r="Q5387">
        <v>19</v>
      </c>
      <c r="R5387">
        <v>0</v>
      </c>
      <c r="S5387">
        <v>0</v>
      </c>
      <c r="T5387">
        <v>0</v>
      </c>
      <c r="U5387">
        <v>17.495833000000001</v>
      </c>
    </row>
    <row r="5388" spans="1:21" x14ac:dyDescent="0.25">
      <c r="A5388" t="s">
        <v>20609</v>
      </c>
      <c r="B5388">
        <v>1</v>
      </c>
      <c r="C5388" t="s">
        <v>79</v>
      </c>
      <c r="D5388" t="s">
        <v>118</v>
      </c>
      <c r="E5388" t="s">
        <v>20610</v>
      </c>
      <c r="F5388" t="s">
        <v>296</v>
      </c>
      <c r="G5388" t="s">
        <v>72</v>
      </c>
      <c r="H5388" t="s">
        <v>136</v>
      </c>
      <c r="I5388" t="s">
        <v>22</v>
      </c>
      <c r="J5388" t="s">
        <v>221</v>
      </c>
      <c r="K5388" t="s">
        <v>20611</v>
      </c>
      <c r="L5388" t="s">
        <v>20612</v>
      </c>
      <c r="M5388">
        <v>1.9419369440000001</v>
      </c>
      <c r="N5388">
        <v>0</v>
      </c>
      <c r="O5388">
        <v>253</v>
      </c>
      <c r="P5388">
        <v>5</v>
      </c>
      <c r="Q5388">
        <v>118</v>
      </c>
      <c r="R5388">
        <v>0</v>
      </c>
      <c r="S5388">
        <v>491.310047</v>
      </c>
      <c r="T5388">
        <v>9.7096850000000003</v>
      </c>
      <c r="U5388">
        <v>229.14855900000001</v>
      </c>
    </row>
    <row r="5389" spans="1:21" x14ac:dyDescent="0.25">
      <c r="A5389" t="s">
        <v>20613</v>
      </c>
      <c r="B5389">
        <v>1</v>
      </c>
      <c r="C5389" t="s">
        <v>78</v>
      </c>
      <c r="D5389" t="s">
        <v>103</v>
      </c>
      <c r="E5389" t="s">
        <v>1341</v>
      </c>
      <c r="F5389" t="s">
        <v>166</v>
      </c>
      <c r="G5389" t="s">
        <v>72</v>
      </c>
      <c r="H5389" t="s">
        <v>136</v>
      </c>
      <c r="I5389" t="s">
        <v>22</v>
      </c>
      <c r="J5389" t="s">
        <v>131</v>
      </c>
      <c r="K5389" t="s">
        <v>20614</v>
      </c>
      <c r="L5389" t="s">
        <v>20615</v>
      </c>
      <c r="M5389">
        <v>0.92249999999999999</v>
      </c>
      <c r="N5389">
        <v>0</v>
      </c>
      <c r="O5389">
        <v>1016</v>
      </c>
      <c r="P5389">
        <v>4</v>
      </c>
      <c r="Q5389">
        <v>30</v>
      </c>
      <c r="R5389">
        <v>0</v>
      </c>
      <c r="S5389">
        <v>937.26</v>
      </c>
      <c r="T5389">
        <v>3.69</v>
      </c>
      <c r="U5389">
        <v>27.675000000000001</v>
      </c>
    </row>
    <row r="5390" spans="1:21" x14ac:dyDescent="0.25">
      <c r="A5390" t="s">
        <v>20616</v>
      </c>
      <c r="B5390">
        <v>1</v>
      </c>
      <c r="C5390" t="s">
        <v>78</v>
      </c>
      <c r="D5390" t="s">
        <v>103</v>
      </c>
      <c r="E5390" t="s">
        <v>6533</v>
      </c>
      <c r="F5390" t="s">
        <v>166</v>
      </c>
      <c r="G5390" t="s">
        <v>72</v>
      </c>
      <c r="H5390" t="s">
        <v>136</v>
      </c>
      <c r="I5390" t="s">
        <v>22</v>
      </c>
      <c r="J5390" t="s">
        <v>131</v>
      </c>
      <c r="K5390" t="s">
        <v>20617</v>
      </c>
      <c r="L5390" t="s">
        <v>20618</v>
      </c>
      <c r="M5390">
        <v>1.5337361110000001</v>
      </c>
      <c r="N5390">
        <v>0</v>
      </c>
      <c r="O5390">
        <v>0</v>
      </c>
      <c r="P5390">
        <v>26</v>
      </c>
      <c r="Q5390">
        <v>104</v>
      </c>
      <c r="R5390">
        <v>0</v>
      </c>
      <c r="S5390">
        <v>0</v>
      </c>
      <c r="T5390">
        <v>39.877139</v>
      </c>
      <c r="U5390">
        <v>159.508556</v>
      </c>
    </row>
    <row r="5391" spans="1:21" x14ac:dyDescent="0.25">
      <c r="A5391" t="s">
        <v>20619</v>
      </c>
      <c r="B5391">
        <v>1</v>
      </c>
      <c r="C5391" t="s">
        <v>78</v>
      </c>
      <c r="D5391" t="s">
        <v>103</v>
      </c>
      <c r="E5391" t="s">
        <v>20620</v>
      </c>
      <c r="F5391" t="s">
        <v>166</v>
      </c>
      <c r="G5391" t="s">
        <v>72</v>
      </c>
      <c r="H5391" t="s">
        <v>136</v>
      </c>
      <c r="I5391" t="s">
        <v>22</v>
      </c>
      <c r="J5391" t="s">
        <v>131</v>
      </c>
      <c r="K5391" t="s">
        <v>20621</v>
      </c>
      <c r="L5391" t="s">
        <v>20622</v>
      </c>
      <c r="M5391">
        <v>1.594166666</v>
      </c>
      <c r="N5391">
        <v>35</v>
      </c>
      <c r="O5391">
        <v>136</v>
      </c>
      <c r="P5391">
        <v>0</v>
      </c>
      <c r="Q5391">
        <v>3</v>
      </c>
      <c r="R5391">
        <v>55.795833000000002</v>
      </c>
      <c r="S5391">
        <v>216.806667</v>
      </c>
      <c r="T5391">
        <v>0</v>
      </c>
      <c r="U5391">
        <v>4.7824999999999998</v>
      </c>
    </row>
    <row r="5392" spans="1:21" x14ac:dyDescent="0.25">
      <c r="A5392" t="s">
        <v>20623</v>
      </c>
      <c r="B5392">
        <v>1</v>
      </c>
      <c r="C5392" t="s">
        <v>78</v>
      </c>
      <c r="D5392" t="s">
        <v>103</v>
      </c>
      <c r="E5392" t="s">
        <v>20624</v>
      </c>
      <c r="F5392" t="s">
        <v>296</v>
      </c>
      <c r="G5392" t="s">
        <v>71</v>
      </c>
      <c r="H5392" t="s">
        <v>136</v>
      </c>
      <c r="I5392" t="s">
        <v>22</v>
      </c>
      <c r="J5392" t="s">
        <v>221</v>
      </c>
      <c r="K5392" t="s">
        <v>20625</v>
      </c>
      <c r="L5392" t="s">
        <v>20626</v>
      </c>
      <c r="M5392">
        <v>0.3</v>
      </c>
      <c r="N5392">
        <v>0</v>
      </c>
      <c r="O5392">
        <v>597</v>
      </c>
      <c r="P5392">
        <v>0</v>
      </c>
      <c r="Q5392">
        <v>0</v>
      </c>
      <c r="R5392">
        <v>0</v>
      </c>
      <c r="S5392">
        <v>179.1</v>
      </c>
      <c r="T5392">
        <v>0</v>
      </c>
      <c r="U5392">
        <v>0</v>
      </c>
    </row>
    <row r="5393" spans="1:21" x14ac:dyDescent="0.25">
      <c r="A5393" t="s">
        <v>20627</v>
      </c>
      <c r="B5393">
        <v>1</v>
      </c>
      <c r="C5393" t="s">
        <v>78</v>
      </c>
      <c r="D5393" t="s">
        <v>105</v>
      </c>
      <c r="E5393" t="s">
        <v>20628</v>
      </c>
      <c r="F5393" t="s">
        <v>296</v>
      </c>
      <c r="G5393" t="s">
        <v>72</v>
      </c>
      <c r="H5393" t="s">
        <v>136</v>
      </c>
      <c r="I5393" t="s">
        <v>22</v>
      </c>
      <c r="J5393" t="s">
        <v>221</v>
      </c>
      <c r="K5393" t="s">
        <v>1976</v>
      </c>
      <c r="L5393" t="s">
        <v>6332</v>
      </c>
      <c r="M5393">
        <v>3.1666666659999998</v>
      </c>
      <c r="N5393">
        <v>1</v>
      </c>
      <c r="O5393">
        <v>117</v>
      </c>
      <c r="P5393">
        <v>0</v>
      </c>
      <c r="Q5393">
        <v>0</v>
      </c>
      <c r="R5393">
        <v>3.1666669999999999</v>
      </c>
      <c r="S5393">
        <v>370.5</v>
      </c>
      <c r="T5393">
        <v>0</v>
      </c>
      <c r="U5393">
        <v>0</v>
      </c>
    </row>
    <row r="5394" spans="1:21" x14ac:dyDescent="0.25">
      <c r="A5394" t="s">
        <v>20629</v>
      </c>
      <c r="B5394">
        <v>1</v>
      </c>
      <c r="C5394" t="s">
        <v>78</v>
      </c>
      <c r="D5394" t="s">
        <v>105</v>
      </c>
      <c r="E5394" t="s">
        <v>20630</v>
      </c>
      <c r="F5394" t="s">
        <v>231</v>
      </c>
      <c r="G5394" t="s">
        <v>71</v>
      </c>
      <c r="H5394" t="s">
        <v>136</v>
      </c>
      <c r="I5394" t="s">
        <v>22</v>
      </c>
      <c r="J5394" t="s">
        <v>131</v>
      </c>
      <c r="K5394" t="s">
        <v>20631</v>
      </c>
      <c r="L5394" t="s">
        <v>20632</v>
      </c>
      <c r="M5394">
        <v>1.0575000000000001</v>
      </c>
      <c r="N5394">
        <v>0</v>
      </c>
      <c r="O5394">
        <v>1</v>
      </c>
      <c r="P5394">
        <v>0</v>
      </c>
      <c r="Q5394">
        <v>0</v>
      </c>
      <c r="R5394">
        <v>0</v>
      </c>
      <c r="S5394">
        <v>1.0575000000000001</v>
      </c>
      <c r="T5394">
        <v>0</v>
      </c>
      <c r="U5394">
        <v>0</v>
      </c>
    </row>
    <row r="5395" spans="1:21" x14ac:dyDescent="0.25">
      <c r="A5395" t="s">
        <v>20633</v>
      </c>
      <c r="B5395">
        <v>1</v>
      </c>
      <c r="C5395" t="s">
        <v>78</v>
      </c>
      <c r="D5395" t="s">
        <v>105</v>
      </c>
      <c r="E5395" t="s">
        <v>20634</v>
      </c>
      <c r="F5395" t="s">
        <v>847</v>
      </c>
      <c r="G5395" t="s">
        <v>71</v>
      </c>
      <c r="H5395" t="s">
        <v>136</v>
      </c>
      <c r="I5395" t="s">
        <v>22</v>
      </c>
      <c r="J5395" t="s">
        <v>131</v>
      </c>
      <c r="K5395" t="s">
        <v>20635</v>
      </c>
      <c r="L5395" t="s">
        <v>20636</v>
      </c>
      <c r="M5395">
        <v>6.3266666660000004</v>
      </c>
      <c r="N5395">
        <v>0</v>
      </c>
      <c r="O5395">
        <v>0</v>
      </c>
      <c r="P5395">
        <v>0</v>
      </c>
      <c r="Q5395">
        <v>1</v>
      </c>
      <c r="R5395">
        <v>0</v>
      </c>
      <c r="S5395">
        <v>0</v>
      </c>
      <c r="T5395">
        <v>0</v>
      </c>
      <c r="U5395">
        <v>6.3266669999999996</v>
      </c>
    </row>
    <row r="5396" spans="1:21" x14ac:dyDescent="0.25">
      <c r="A5396" t="s">
        <v>20637</v>
      </c>
      <c r="B5396">
        <v>1</v>
      </c>
      <c r="C5396" t="s">
        <v>78</v>
      </c>
      <c r="D5396" t="s">
        <v>100</v>
      </c>
      <c r="E5396" t="s">
        <v>20638</v>
      </c>
      <c r="F5396" t="s">
        <v>296</v>
      </c>
      <c r="G5396" t="s">
        <v>72</v>
      </c>
      <c r="H5396" t="s">
        <v>136</v>
      </c>
      <c r="I5396" t="s">
        <v>22</v>
      </c>
      <c r="J5396" t="s">
        <v>221</v>
      </c>
      <c r="K5396" t="s">
        <v>6409</v>
      </c>
      <c r="L5396" t="s">
        <v>20639</v>
      </c>
      <c r="M5396">
        <v>0.95166666600000005</v>
      </c>
      <c r="N5396">
        <v>0</v>
      </c>
      <c r="O5396">
        <v>108</v>
      </c>
      <c r="P5396">
        <v>0</v>
      </c>
      <c r="Q5396">
        <v>3</v>
      </c>
      <c r="R5396">
        <v>0</v>
      </c>
      <c r="S5396">
        <v>102.78</v>
      </c>
      <c r="T5396">
        <v>0</v>
      </c>
      <c r="U5396">
        <v>2.855</v>
      </c>
    </row>
    <row r="5397" spans="1:21" x14ac:dyDescent="0.25">
      <c r="A5397" t="s">
        <v>20640</v>
      </c>
      <c r="B5397">
        <v>1</v>
      </c>
      <c r="C5397" t="s">
        <v>79</v>
      </c>
      <c r="D5397" t="s">
        <v>119</v>
      </c>
      <c r="E5397" t="s">
        <v>20641</v>
      </c>
      <c r="F5397" t="s">
        <v>226</v>
      </c>
      <c r="G5397" t="s">
        <v>72</v>
      </c>
      <c r="H5397" t="s">
        <v>136</v>
      </c>
      <c r="I5397" t="s">
        <v>22</v>
      </c>
      <c r="J5397" t="s">
        <v>131</v>
      </c>
      <c r="K5397" t="s">
        <v>20642</v>
      </c>
      <c r="L5397" t="s">
        <v>20643</v>
      </c>
      <c r="M5397">
        <v>6.4087776999999999E-2</v>
      </c>
      <c r="N5397">
        <v>0</v>
      </c>
      <c r="O5397">
        <v>214</v>
      </c>
      <c r="P5397">
        <v>0</v>
      </c>
      <c r="Q5397">
        <v>65</v>
      </c>
      <c r="R5397">
        <v>0</v>
      </c>
      <c r="S5397">
        <v>13.714784</v>
      </c>
      <c r="T5397">
        <v>0</v>
      </c>
      <c r="U5397">
        <v>4.1657060000000001</v>
      </c>
    </row>
    <row r="5398" spans="1:21" x14ac:dyDescent="0.25">
      <c r="A5398" t="s">
        <v>20644</v>
      </c>
      <c r="B5398">
        <v>1</v>
      </c>
      <c r="C5398" t="s">
        <v>78</v>
      </c>
      <c r="D5398" t="s">
        <v>106</v>
      </c>
      <c r="E5398" t="s">
        <v>20645</v>
      </c>
      <c r="F5398" t="s">
        <v>231</v>
      </c>
      <c r="G5398" t="s">
        <v>71</v>
      </c>
      <c r="H5398" t="s">
        <v>136</v>
      </c>
      <c r="I5398" t="s">
        <v>22</v>
      </c>
      <c r="J5398" t="s">
        <v>131</v>
      </c>
      <c r="K5398" t="s">
        <v>20646</v>
      </c>
      <c r="L5398" t="s">
        <v>20647</v>
      </c>
      <c r="M5398">
        <v>4.5533333330000003</v>
      </c>
      <c r="N5398">
        <v>0</v>
      </c>
      <c r="O5398">
        <v>1</v>
      </c>
      <c r="P5398">
        <v>0</v>
      </c>
      <c r="Q5398">
        <v>0</v>
      </c>
      <c r="R5398">
        <v>0</v>
      </c>
      <c r="S5398">
        <v>4.5533330000000003</v>
      </c>
      <c r="T5398">
        <v>0</v>
      </c>
      <c r="U5398">
        <v>0</v>
      </c>
    </row>
    <row r="5399" spans="1:21" x14ac:dyDescent="0.25">
      <c r="A5399" t="s">
        <v>20648</v>
      </c>
      <c r="B5399">
        <v>1</v>
      </c>
      <c r="C5399" t="s">
        <v>79</v>
      </c>
      <c r="D5399" t="s">
        <v>114</v>
      </c>
      <c r="E5399" t="s">
        <v>20649</v>
      </c>
      <c r="F5399" t="s">
        <v>226</v>
      </c>
      <c r="G5399" t="s">
        <v>72</v>
      </c>
      <c r="H5399" t="s">
        <v>136</v>
      </c>
      <c r="I5399" t="s">
        <v>22</v>
      </c>
      <c r="J5399" t="s">
        <v>131</v>
      </c>
      <c r="K5399" t="s">
        <v>20650</v>
      </c>
      <c r="L5399" t="s">
        <v>20651</v>
      </c>
      <c r="M5399">
        <v>0.86638888800000002</v>
      </c>
      <c r="N5399">
        <v>0</v>
      </c>
      <c r="O5399">
        <v>0</v>
      </c>
      <c r="P5399">
        <v>0</v>
      </c>
      <c r="Q5399">
        <v>5</v>
      </c>
      <c r="R5399">
        <v>0</v>
      </c>
      <c r="S5399">
        <v>0</v>
      </c>
      <c r="T5399">
        <v>0</v>
      </c>
      <c r="U5399">
        <v>4.331944</v>
      </c>
    </row>
    <row r="5400" spans="1:21" x14ac:dyDescent="0.25">
      <c r="A5400" t="s">
        <v>20652</v>
      </c>
      <c r="B5400">
        <v>1</v>
      </c>
      <c r="C5400" t="s">
        <v>78</v>
      </c>
      <c r="D5400" t="s">
        <v>102</v>
      </c>
      <c r="E5400" t="s">
        <v>20653</v>
      </c>
      <c r="F5400" t="s">
        <v>934</v>
      </c>
      <c r="G5400" t="s">
        <v>71</v>
      </c>
      <c r="H5400" t="s">
        <v>136</v>
      </c>
      <c r="I5400" t="s">
        <v>22</v>
      </c>
      <c r="J5400" t="s">
        <v>131</v>
      </c>
      <c r="K5400" t="s">
        <v>20654</v>
      </c>
      <c r="L5400" t="s">
        <v>20655</v>
      </c>
      <c r="M5400">
        <v>1.411944444</v>
      </c>
      <c r="N5400">
        <v>0</v>
      </c>
      <c r="O5400">
        <v>1</v>
      </c>
      <c r="P5400">
        <v>0</v>
      </c>
      <c r="Q5400">
        <v>0</v>
      </c>
      <c r="R5400">
        <v>0</v>
      </c>
      <c r="S5400">
        <v>1.4119440000000001</v>
      </c>
      <c r="T5400">
        <v>0</v>
      </c>
      <c r="U5400">
        <v>0</v>
      </c>
    </row>
    <row r="5401" spans="1:21" x14ac:dyDescent="0.25">
      <c r="A5401" t="s">
        <v>20656</v>
      </c>
      <c r="B5401">
        <v>1</v>
      </c>
      <c r="C5401" t="s">
        <v>79</v>
      </c>
      <c r="D5401" t="s">
        <v>114</v>
      </c>
      <c r="E5401" t="s">
        <v>20657</v>
      </c>
      <c r="F5401" t="s">
        <v>1527</v>
      </c>
      <c r="G5401" t="s">
        <v>72</v>
      </c>
      <c r="H5401" t="s">
        <v>136</v>
      </c>
      <c r="I5401" t="s">
        <v>22</v>
      </c>
      <c r="J5401" t="s">
        <v>131</v>
      </c>
      <c r="K5401" t="s">
        <v>20658</v>
      </c>
      <c r="L5401" t="s">
        <v>20659</v>
      </c>
      <c r="M5401">
        <v>0.78083333300000002</v>
      </c>
      <c r="N5401">
        <v>0</v>
      </c>
      <c r="O5401">
        <v>0</v>
      </c>
      <c r="P5401">
        <v>0</v>
      </c>
      <c r="Q5401">
        <v>3</v>
      </c>
      <c r="R5401">
        <v>0</v>
      </c>
      <c r="S5401">
        <v>0</v>
      </c>
      <c r="T5401">
        <v>0</v>
      </c>
      <c r="U5401">
        <v>2.3424999999999998</v>
      </c>
    </row>
    <row r="5402" spans="1:21" x14ac:dyDescent="0.25">
      <c r="A5402" t="s">
        <v>20660</v>
      </c>
      <c r="B5402">
        <v>1</v>
      </c>
      <c r="C5402" t="s">
        <v>79</v>
      </c>
      <c r="D5402" t="s">
        <v>114</v>
      </c>
      <c r="E5402" t="s">
        <v>20661</v>
      </c>
      <c r="F5402" t="s">
        <v>166</v>
      </c>
      <c r="G5402" t="s">
        <v>72</v>
      </c>
      <c r="H5402" t="s">
        <v>136</v>
      </c>
      <c r="I5402" t="s">
        <v>22</v>
      </c>
      <c r="J5402" t="s">
        <v>131</v>
      </c>
      <c r="K5402" t="s">
        <v>20662</v>
      </c>
      <c r="L5402" t="s">
        <v>20663</v>
      </c>
      <c r="M5402">
        <v>0.31694444399999999</v>
      </c>
      <c r="N5402">
        <v>0</v>
      </c>
      <c r="O5402">
        <v>0</v>
      </c>
      <c r="P5402">
        <v>129</v>
      </c>
      <c r="Q5402">
        <v>268</v>
      </c>
      <c r="R5402">
        <v>0</v>
      </c>
      <c r="S5402">
        <v>0</v>
      </c>
      <c r="T5402">
        <v>40.885832999999998</v>
      </c>
      <c r="U5402">
        <v>84.941111000000006</v>
      </c>
    </row>
    <row r="5403" spans="1:21" x14ac:dyDescent="0.25">
      <c r="A5403" t="s">
        <v>20664</v>
      </c>
      <c r="B5403">
        <v>1</v>
      </c>
      <c r="C5403" t="s">
        <v>79</v>
      </c>
      <c r="D5403" t="s">
        <v>114</v>
      </c>
      <c r="E5403" t="s">
        <v>20665</v>
      </c>
      <c r="F5403" t="s">
        <v>166</v>
      </c>
      <c r="G5403" t="s">
        <v>72</v>
      </c>
      <c r="H5403" t="s">
        <v>136</v>
      </c>
      <c r="I5403" t="s">
        <v>22</v>
      </c>
      <c r="J5403" t="s">
        <v>131</v>
      </c>
      <c r="K5403" t="s">
        <v>20666</v>
      </c>
      <c r="L5403" t="s">
        <v>20667</v>
      </c>
      <c r="M5403">
        <v>0.84527777699999995</v>
      </c>
      <c r="N5403">
        <v>0</v>
      </c>
      <c r="O5403">
        <v>0</v>
      </c>
      <c r="P5403">
        <v>48</v>
      </c>
      <c r="Q5403">
        <v>235</v>
      </c>
      <c r="R5403">
        <v>0</v>
      </c>
      <c r="S5403">
        <v>0</v>
      </c>
      <c r="T5403">
        <v>40.573332999999998</v>
      </c>
      <c r="U5403">
        <v>198.640278</v>
      </c>
    </row>
    <row r="5404" spans="1:21" x14ac:dyDescent="0.25">
      <c r="A5404" t="s">
        <v>20668</v>
      </c>
      <c r="B5404">
        <v>1</v>
      </c>
      <c r="C5404" t="s">
        <v>78</v>
      </c>
      <c r="D5404" t="s">
        <v>100</v>
      </c>
      <c r="E5404" t="s">
        <v>19105</v>
      </c>
      <c r="F5404" t="s">
        <v>747</v>
      </c>
      <c r="G5404" t="s">
        <v>72</v>
      </c>
      <c r="H5404" t="s">
        <v>136</v>
      </c>
      <c r="I5404" t="s">
        <v>22</v>
      </c>
      <c r="J5404" t="s">
        <v>131</v>
      </c>
      <c r="K5404" t="s">
        <v>20669</v>
      </c>
      <c r="L5404" t="s">
        <v>20670</v>
      </c>
      <c r="M5404">
        <v>1.881388888</v>
      </c>
      <c r="N5404">
        <v>0</v>
      </c>
      <c r="O5404">
        <v>42</v>
      </c>
      <c r="P5404">
        <v>0</v>
      </c>
      <c r="Q5404">
        <v>1</v>
      </c>
      <c r="R5404">
        <v>0</v>
      </c>
      <c r="S5404">
        <v>79.018332999999998</v>
      </c>
      <c r="T5404">
        <v>0</v>
      </c>
      <c r="U5404">
        <v>1.881389</v>
      </c>
    </row>
    <row r="5405" spans="1:21" x14ac:dyDescent="0.25">
      <c r="A5405" t="s">
        <v>20671</v>
      </c>
      <c r="B5405">
        <v>1</v>
      </c>
      <c r="C5405" t="s">
        <v>79</v>
      </c>
      <c r="D5405" t="s">
        <v>114</v>
      </c>
      <c r="E5405" t="s">
        <v>20672</v>
      </c>
      <c r="F5405" t="s">
        <v>1227</v>
      </c>
      <c r="G5405" t="s">
        <v>72</v>
      </c>
      <c r="H5405" t="s">
        <v>136</v>
      </c>
      <c r="I5405" t="s">
        <v>22</v>
      </c>
      <c r="J5405" t="s">
        <v>131</v>
      </c>
      <c r="K5405" t="s">
        <v>20673</v>
      </c>
      <c r="L5405" t="s">
        <v>20674</v>
      </c>
      <c r="M5405">
        <v>1.5433333330000001</v>
      </c>
      <c r="N5405">
        <v>0</v>
      </c>
      <c r="O5405">
        <v>0</v>
      </c>
      <c r="P5405">
        <v>0</v>
      </c>
      <c r="Q5405">
        <v>12</v>
      </c>
      <c r="R5405">
        <v>0</v>
      </c>
      <c r="S5405">
        <v>0</v>
      </c>
      <c r="T5405">
        <v>0</v>
      </c>
      <c r="U5405">
        <v>18.52</v>
      </c>
    </row>
    <row r="5406" spans="1:21" x14ac:dyDescent="0.25">
      <c r="A5406" t="s">
        <v>20675</v>
      </c>
      <c r="B5406">
        <v>1</v>
      </c>
      <c r="C5406" t="s">
        <v>79</v>
      </c>
      <c r="D5406" t="s">
        <v>114</v>
      </c>
      <c r="E5406" t="s">
        <v>20676</v>
      </c>
      <c r="F5406" t="s">
        <v>1016</v>
      </c>
      <c r="G5406" t="s">
        <v>72</v>
      </c>
      <c r="H5406" t="s">
        <v>136</v>
      </c>
      <c r="I5406" t="s">
        <v>22</v>
      </c>
      <c r="J5406" t="s">
        <v>131</v>
      </c>
      <c r="K5406" t="s">
        <v>20677</v>
      </c>
      <c r="L5406" t="s">
        <v>20678</v>
      </c>
      <c r="M5406">
        <v>7.7711111109999997</v>
      </c>
      <c r="N5406">
        <v>0</v>
      </c>
      <c r="O5406">
        <v>0</v>
      </c>
      <c r="P5406">
        <v>1</v>
      </c>
      <c r="Q5406">
        <v>0</v>
      </c>
      <c r="R5406">
        <v>0</v>
      </c>
      <c r="S5406">
        <v>0</v>
      </c>
      <c r="T5406">
        <v>7.7711110000000003</v>
      </c>
      <c r="U5406">
        <v>0</v>
      </c>
    </row>
    <row r="5407" spans="1:21" x14ac:dyDescent="0.25">
      <c r="A5407" t="s">
        <v>20679</v>
      </c>
      <c r="B5407">
        <v>1</v>
      </c>
      <c r="C5407" t="s">
        <v>79</v>
      </c>
      <c r="D5407" t="s">
        <v>114</v>
      </c>
      <c r="E5407" t="s">
        <v>20680</v>
      </c>
      <c r="F5407" t="s">
        <v>166</v>
      </c>
      <c r="G5407" t="s">
        <v>72</v>
      </c>
      <c r="H5407" t="s">
        <v>136</v>
      </c>
      <c r="I5407" t="s">
        <v>22</v>
      </c>
      <c r="J5407" t="s">
        <v>131</v>
      </c>
      <c r="K5407" t="s">
        <v>20681</v>
      </c>
      <c r="L5407" t="s">
        <v>20682</v>
      </c>
      <c r="M5407">
        <v>0.41472222199999997</v>
      </c>
      <c r="N5407">
        <v>0</v>
      </c>
      <c r="O5407">
        <v>0</v>
      </c>
      <c r="P5407">
        <v>84</v>
      </c>
      <c r="Q5407">
        <v>360</v>
      </c>
      <c r="R5407">
        <v>0</v>
      </c>
      <c r="S5407">
        <v>0</v>
      </c>
      <c r="T5407">
        <v>34.836666999999998</v>
      </c>
      <c r="U5407">
        <v>149.30000000000001</v>
      </c>
    </row>
    <row r="5408" spans="1:21" x14ac:dyDescent="0.25">
      <c r="A5408" t="s">
        <v>20683</v>
      </c>
      <c r="B5408">
        <v>1</v>
      </c>
      <c r="C5408" t="s">
        <v>79</v>
      </c>
      <c r="D5408" t="s">
        <v>114</v>
      </c>
      <c r="E5408" t="s">
        <v>20680</v>
      </c>
      <c r="F5408" t="s">
        <v>166</v>
      </c>
      <c r="G5408" t="s">
        <v>72</v>
      </c>
      <c r="H5408" t="s">
        <v>136</v>
      </c>
      <c r="I5408" t="s">
        <v>22</v>
      </c>
      <c r="J5408" t="s">
        <v>131</v>
      </c>
      <c r="K5408" t="s">
        <v>20684</v>
      </c>
      <c r="L5408" t="s">
        <v>20685</v>
      </c>
      <c r="M5408">
        <v>0.65119722199999996</v>
      </c>
      <c r="N5408">
        <v>0</v>
      </c>
      <c r="O5408">
        <v>0</v>
      </c>
      <c r="P5408">
        <v>84</v>
      </c>
      <c r="Q5408">
        <v>360</v>
      </c>
      <c r="R5408">
        <v>0</v>
      </c>
      <c r="S5408">
        <v>0</v>
      </c>
      <c r="T5408">
        <v>54.700566999999999</v>
      </c>
      <c r="U5408">
        <v>234.43100000000001</v>
      </c>
    </row>
    <row r="5409" spans="1:21" x14ac:dyDescent="0.25">
      <c r="A5409" t="s">
        <v>20686</v>
      </c>
      <c r="B5409">
        <v>1</v>
      </c>
      <c r="C5409" t="s">
        <v>79</v>
      </c>
      <c r="D5409" t="s">
        <v>114</v>
      </c>
      <c r="E5409" t="s">
        <v>20661</v>
      </c>
      <c r="F5409" t="s">
        <v>166</v>
      </c>
      <c r="G5409" t="s">
        <v>72</v>
      </c>
      <c r="H5409" t="s">
        <v>136</v>
      </c>
      <c r="I5409" t="s">
        <v>22</v>
      </c>
      <c r="J5409" t="s">
        <v>131</v>
      </c>
      <c r="K5409" t="s">
        <v>20687</v>
      </c>
      <c r="L5409" t="s">
        <v>20688</v>
      </c>
      <c r="M5409">
        <v>0.32138888799999998</v>
      </c>
      <c r="N5409">
        <v>0</v>
      </c>
      <c r="O5409">
        <v>0</v>
      </c>
      <c r="P5409">
        <v>129</v>
      </c>
      <c r="Q5409">
        <v>268</v>
      </c>
      <c r="R5409">
        <v>0</v>
      </c>
      <c r="S5409">
        <v>0</v>
      </c>
      <c r="T5409">
        <v>41.459167000000001</v>
      </c>
      <c r="U5409">
        <v>86.132221999999999</v>
      </c>
    </row>
    <row r="5410" spans="1:21" x14ac:dyDescent="0.25">
      <c r="A5410" t="s">
        <v>20689</v>
      </c>
      <c r="B5410">
        <v>1</v>
      </c>
      <c r="C5410" t="s">
        <v>79</v>
      </c>
      <c r="D5410" t="s">
        <v>114</v>
      </c>
      <c r="E5410" t="s">
        <v>20661</v>
      </c>
      <c r="F5410" t="s">
        <v>166</v>
      </c>
      <c r="G5410" t="s">
        <v>72</v>
      </c>
      <c r="H5410" t="s">
        <v>136</v>
      </c>
      <c r="I5410" t="s">
        <v>22</v>
      </c>
      <c r="J5410" t="s">
        <v>131</v>
      </c>
      <c r="K5410" t="s">
        <v>20690</v>
      </c>
      <c r="L5410" t="s">
        <v>20691</v>
      </c>
      <c r="M5410">
        <v>0.236944444</v>
      </c>
      <c r="N5410">
        <v>0</v>
      </c>
      <c r="O5410">
        <v>0</v>
      </c>
      <c r="P5410">
        <v>129</v>
      </c>
      <c r="Q5410">
        <v>268</v>
      </c>
      <c r="R5410">
        <v>0</v>
      </c>
      <c r="S5410">
        <v>0</v>
      </c>
      <c r="T5410">
        <v>30.565833000000001</v>
      </c>
      <c r="U5410">
        <v>63.501111000000002</v>
      </c>
    </row>
    <row r="5411" spans="1:21" x14ac:dyDescent="0.25">
      <c r="A5411" t="s">
        <v>20692</v>
      </c>
      <c r="B5411">
        <v>1</v>
      </c>
      <c r="C5411" t="s">
        <v>79</v>
      </c>
      <c r="D5411" t="s">
        <v>114</v>
      </c>
      <c r="E5411" t="s">
        <v>20680</v>
      </c>
      <c r="F5411" t="s">
        <v>166</v>
      </c>
      <c r="G5411" t="s">
        <v>72</v>
      </c>
      <c r="H5411" t="s">
        <v>136</v>
      </c>
      <c r="I5411" t="s">
        <v>22</v>
      </c>
      <c r="J5411" t="s">
        <v>131</v>
      </c>
      <c r="K5411" t="s">
        <v>20693</v>
      </c>
      <c r="L5411" t="s">
        <v>20694</v>
      </c>
      <c r="M5411">
        <v>0.69567500000000004</v>
      </c>
      <c r="N5411">
        <v>0</v>
      </c>
      <c r="O5411">
        <v>0</v>
      </c>
      <c r="P5411">
        <v>84</v>
      </c>
      <c r="Q5411">
        <v>360</v>
      </c>
      <c r="R5411">
        <v>0</v>
      </c>
      <c r="S5411">
        <v>0</v>
      </c>
      <c r="T5411">
        <v>58.436700000000002</v>
      </c>
      <c r="U5411">
        <v>250.44300000000001</v>
      </c>
    </row>
    <row r="5412" spans="1:21" x14ac:dyDescent="0.25">
      <c r="A5412" t="s">
        <v>20695</v>
      </c>
      <c r="B5412">
        <v>1</v>
      </c>
      <c r="C5412" t="s">
        <v>78</v>
      </c>
      <c r="D5412" t="s">
        <v>98</v>
      </c>
      <c r="E5412" t="s">
        <v>12225</v>
      </c>
      <c r="F5412" t="s">
        <v>313</v>
      </c>
      <c r="G5412" t="s">
        <v>71</v>
      </c>
      <c r="H5412" t="s">
        <v>136</v>
      </c>
      <c r="I5412" t="s">
        <v>22</v>
      </c>
      <c r="J5412" t="s">
        <v>131</v>
      </c>
      <c r="K5412" t="s">
        <v>20696</v>
      </c>
      <c r="L5412" t="s">
        <v>20697</v>
      </c>
      <c r="M5412">
        <v>2.5461111110000001</v>
      </c>
      <c r="N5412">
        <v>0</v>
      </c>
      <c r="O5412">
        <v>48</v>
      </c>
      <c r="P5412">
        <v>0</v>
      </c>
      <c r="Q5412">
        <v>0</v>
      </c>
      <c r="R5412">
        <v>0</v>
      </c>
      <c r="S5412">
        <v>122.21333300000001</v>
      </c>
      <c r="T5412">
        <v>0</v>
      </c>
      <c r="U5412">
        <v>0</v>
      </c>
    </row>
    <row r="5413" spans="1:21" x14ac:dyDescent="0.25">
      <c r="A5413" t="s">
        <v>20698</v>
      </c>
      <c r="B5413">
        <v>1</v>
      </c>
      <c r="C5413" t="s">
        <v>79</v>
      </c>
      <c r="D5413" t="s">
        <v>109</v>
      </c>
      <c r="E5413" t="s">
        <v>20699</v>
      </c>
      <c r="F5413" t="s">
        <v>231</v>
      </c>
      <c r="G5413" t="s">
        <v>71</v>
      </c>
      <c r="H5413" t="s">
        <v>136</v>
      </c>
      <c r="I5413" t="s">
        <v>22</v>
      </c>
      <c r="J5413" t="s">
        <v>131</v>
      </c>
      <c r="K5413" t="s">
        <v>20700</v>
      </c>
      <c r="L5413" t="s">
        <v>20701</v>
      </c>
      <c r="M5413">
        <v>1.0313888879999999</v>
      </c>
      <c r="N5413">
        <v>0</v>
      </c>
      <c r="O5413">
        <v>1</v>
      </c>
      <c r="P5413">
        <v>0</v>
      </c>
      <c r="Q5413">
        <v>0</v>
      </c>
      <c r="R5413">
        <v>0</v>
      </c>
      <c r="S5413">
        <v>1.0313889999999999</v>
      </c>
      <c r="T5413">
        <v>0</v>
      </c>
      <c r="U5413">
        <v>0</v>
      </c>
    </row>
    <row r="5414" spans="1:21" x14ac:dyDescent="0.25">
      <c r="A5414" t="s">
        <v>20702</v>
      </c>
      <c r="B5414">
        <v>1</v>
      </c>
      <c r="C5414" t="s">
        <v>79</v>
      </c>
      <c r="D5414" t="s">
        <v>109</v>
      </c>
      <c r="E5414" t="s">
        <v>20703</v>
      </c>
      <c r="F5414" t="s">
        <v>313</v>
      </c>
      <c r="G5414" t="s">
        <v>71</v>
      </c>
      <c r="H5414" t="s">
        <v>136</v>
      </c>
      <c r="I5414" t="s">
        <v>22</v>
      </c>
      <c r="J5414" t="s">
        <v>131</v>
      </c>
      <c r="K5414" t="s">
        <v>20704</v>
      </c>
      <c r="L5414" t="s">
        <v>20705</v>
      </c>
      <c r="M5414">
        <v>1.0608333329999999</v>
      </c>
      <c r="N5414">
        <v>0</v>
      </c>
      <c r="O5414">
        <v>0</v>
      </c>
      <c r="P5414">
        <v>0</v>
      </c>
      <c r="Q5414">
        <v>26</v>
      </c>
      <c r="R5414">
        <v>0</v>
      </c>
      <c r="S5414">
        <v>0</v>
      </c>
      <c r="T5414">
        <v>0</v>
      </c>
      <c r="U5414">
        <v>27.581666999999999</v>
      </c>
    </row>
    <row r="5415" spans="1:21" x14ac:dyDescent="0.25">
      <c r="A5415" t="s">
        <v>20706</v>
      </c>
      <c r="B5415">
        <v>1</v>
      </c>
      <c r="C5415" t="s">
        <v>79</v>
      </c>
      <c r="D5415" t="s">
        <v>109</v>
      </c>
      <c r="E5415" t="s">
        <v>20703</v>
      </c>
      <c r="F5415" t="s">
        <v>313</v>
      </c>
      <c r="G5415" t="s">
        <v>71</v>
      </c>
      <c r="H5415" t="s">
        <v>136</v>
      </c>
      <c r="I5415" t="s">
        <v>22</v>
      </c>
      <c r="J5415" t="s">
        <v>131</v>
      </c>
      <c r="K5415" t="s">
        <v>20707</v>
      </c>
      <c r="L5415" t="s">
        <v>20708</v>
      </c>
      <c r="M5415">
        <v>2.8994444439999998</v>
      </c>
      <c r="N5415">
        <v>0</v>
      </c>
      <c r="O5415">
        <v>0</v>
      </c>
      <c r="P5415">
        <v>0</v>
      </c>
      <c r="Q5415">
        <v>26</v>
      </c>
      <c r="R5415">
        <v>0</v>
      </c>
      <c r="S5415">
        <v>0</v>
      </c>
      <c r="T5415">
        <v>0</v>
      </c>
      <c r="U5415">
        <v>75.385555999999994</v>
      </c>
    </row>
    <row r="5416" spans="1:21" x14ac:dyDescent="0.25">
      <c r="A5416" t="s">
        <v>20709</v>
      </c>
      <c r="B5416">
        <v>1</v>
      </c>
      <c r="C5416" t="s">
        <v>79</v>
      </c>
      <c r="D5416" t="s">
        <v>113</v>
      </c>
      <c r="E5416" t="s">
        <v>20710</v>
      </c>
      <c r="F5416" t="s">
        <v>226</v>
      </c>
      <c r="G5416" t="s">
        <v>72</v>
      </c>
      <c r="H5416" t="s">
        <v>136</v>
      </c>
      <c r="I5416" t="s">
        <v>22</v>
      </c>
      <c r="J5416" t="s">
        <v>131</v>
      </c>
      <c r="K5416" t="s">
        <v>20711</v>
      </c>
      <c r="L5416" t="s">
        <v>20712</v>
      </c>
      <c r="M5416">
        <v>2.6690472220000001</v>
      </c>
      <c r="N5416">
        <v>0</v>
      </c>
      <c r="O5416">
        <v>0</v>
      </c>
      <c r="P5416">
        <v>0</v>
      </c>
      <c r="Q5416">
        <v>21</v>
      </c>
      <c r="R5416">
        <v>0</v>
      </c>
      <c r="S5416">
        <v>0</v>
      </c>
      <c r="T5416">
        <v>0</v>
      </c>
      <c r="U5416">
        <v>56.049992000000003</v>
      </c>
    </row>
    <row r="5417" spans="1:21" x14ac:dyDescent="0.25">
      <c r="A5417" t="s">
        <v>20713</v>
      </c>
      <c r="B5417">
        <v>1</v>
      </c>
      <c r="C5417" t="s">
        <v>79</v>
      </c>
      <c r="D5417" t="s">
        <v>113</v>
      </c>
      <c r="E5417" t="s">
        <v>20714</v>
      </c>
      <c r="F5417" t="s">
        <v>226</v>
      </c>
      <c r="G5417" t="s">
        <v>72</v>
      </c>
      <c r="H5417" t="s">
        <v>136</v>
      </c>
      <c r="I5417" t="s">
        <v>22</v>
      </c>
      <c r="J5417" t="s">
        <v>131</v>
      </c>
      <c r="K5417" t="s">
        <v>20715</v>
      </c>
      <c r="L5417" t="s">
        <v>20716</v>
      </c>
      <c r="M5417">
        <v>0.31128694400000001</v>
      </c>
      <c r="N5417">
        <v>0</v>
      </c>
      <c r="O5417">
        <v>0</v>
      </c>
      <c r="P5417">
        <v>0</v>
      </c>
      <c r="Q5417">
        <v>41</v>
      </c>
      <c r="R5417">
        <v>0</v>
      </c>
      <c r="S5417">
        <v>0</v>
      </c>
      <c r="T5417">
        <v>0</v>
      </c>
      <c r="U5417">
        <v>12.762765</v>
      </c>
    </row>
    <row r="5418" spans="1:21" x14ac:dyDescent="0.25">
      <c r="A5418" t="s">
        <v>20717</v>
      </c>
      <c r="B5418">
        <v>1</v>
      </c>
      <c r="C5418" t="s">
        <v>79</v>
      </c>
      <c r="D5418" t="s">
        <v>113</v>
      </c>
      <c r="E5418" t="s">
        <v>20714</v>
      </c>
      <c r="F5418" t="s">
        <v>226</v>
      </c>
      <c r="G5418" t="s">
        <v>72</v>
      </c>
      <c r="H5418" t="s">
        <v>136</v>
      </c>
      <c r="I5418" t="s">
        <v>22</v>
      </c>
      <c r="J5418" t="s">
        <v>131</v>
      </c>
      <c r="K5418" t="s">
        <v>20718</v>
      </c>
      <c r="L5418" t="s">
        <v>20719</v>
      </c>
      <c r="M5418">
        <v>1.957777777</v>
      </c>
      <c r="N5418">
        <v>0</v>
      </c>
      <c r="O5418">
        <v>0</v>
      </c>
      <c r="P5418">
        <v>0</v>
      </c>
      <c r="Q5418">
        <v>41</v>
      </c>
      <c r="R5418">
        <v>0</v>
      </c>
      <c r="S5418">
        <v>0</v>
      </c>
      <c r="T5418">
        <v>0</v>
      </c>
      <c r="U5418">
        <v>80.268889000000001</v>
      </c>
    </row>
    <row r="5419" spans="1:21" x14ac:dyDescent="0.25">
      <c r="A5419" t="s">
        <v>20720</v>
      </c>
      <c r="B5419">
        <v>1</v>
      </c>
      <c r="C5419" t="s">
        <v>78</v>
      </c>
      <c r="D5419" t="s">
        <v>92</v>
      </c>
      <c r="E5419" t="s">
        <v>20721</v>
      </c>
      <c r="F5419" t="s">
        <v>1016</v>
      </c>
      <c r="G5419" t="s">
        <v>72</v>
      </c>
      <c r="H5419" t="s">
        <v>136</v>
      </c>
      <c r="I5419" t="s">
        <v>22</v>
      </c>
      <c r="J5419" t="s">
        <v>131</v>
      </c>
      <c r="K5419" t="s">
        <v>20722</v>
      </c>
      <c r="L5419" t="s">
        <v>20723</v>
      </c>
      <c r="M5419">
        <v>0.5141675</v>
      </c>
      <c r="N5419">
        <v>1</v>
      </c>
      <c r="O5419">
        <v>692</v>
      </c>
      <c r="P5419">
        <v>78</v>
      </c>
      <c r="Q5419">
        <v>507</v>
      </c>
      <c r="R5419">
        <v>0.51416799999999996</v>
      </c>
      <c r="S5419">
        <v>355.80390999999997</v>
      </c>
      <c r="T5419">
        <v>40.105065000000003</v>
      </c>
      <c r="U5419">
        <v>260.68292300000002</v>
      </c>
    </row>
    <row r="5420" spans="1:21" x14ac:dyDescent="0.25">
      <c r="A5420" t="s">
        <v>20724</v>
      </c>
      <c r="B5420">
        <v>1</v>
      </c>
      <c r="C5420" t="s">
        <v>78</v>
      </c>
      <c r="D5420" t="s">
        <v>106</v>
      </c>
      <c r="E5420" t="s">
        <v>20725</v>
      </c>
      <c r="F5420" t="s">
        <v>296</v>
      </c>
      <c r="G5420" t="s">
        <v>71</v>
      </c>
      <c r="H5420" t="s">
        <v>136</v>
      </c>
      <c r="I5420" t="s">
        <v>22</v>
      </c>
      <c r="J5420" t="s">
        <v>221</v>
      </c>
      <c r="K5420" t="s">
        <v>20726</v>
      </c>
      <c r="L5420" t="s">
        <v>20727</v>
      </c>
      <c r="M5420">
        <v>6.0805555550000001</v>
      </c>
      <c r="N5420">
        <v>0</v>
      </c>
      <c r="O5420">
        <v>0</v>
      </c>
      <c r="P5420">
        <v>0</v>
      </c>
      <c r="Q5420">
        <v>31</v>
      </c>
      <c r="R5420">
        <v>0</v>
      </c>
      <c r="S5420">
        <v>0</v>
      </c>
      <c r="T5420">
        <v>0</v>
      </c>
      <c r="U5420">
        <v>188.49722199999999</v>
      </c>
    </row>
    <row r="5421" spans="1:21" x14ac:dyDescent="0.25">
      <c r="A5421" t="s">
        <v>20728</v>
      </c>
      <c r="B5421">
        <v>1</v>
      </c>
      <c r="C5421" t="s">
        <v>78</v>
      </c>
      <c r="D5421" t="s">
        <v>92</v>
      </c>
      <c r="E5421" t="s">
        <v>20729</v>
      </c>
      <c r="F5421" t="s">
        <v>231</v>
      </c>
      <c r="G5421" t="s">
        <v>71</v>
      </c>
      <c r="H5421" t="s">
        <v>136</v>
      </c>
      <c r="I5421" t="s">
        <v>22</v>
      </c>
      <c r="J5421" t="s">
        <v>131</v>
      </c>
      <c r="K5421" t="s">
        <v>20730</v>
      </c>
      <c r="L5421" t="s">
        <v>20731</v>
      </c>
      <c r="M5421">
        <v>0.29638888800000002</v>
      </c>
      <c r="N5421">
        <v>0</v>
      </c>
      <c r="O5421">
        <v>0</v>
      </c>
      <c r="P5421">
        <v>0</v>
      </c>
      <c r="Q5421">
        <v>1</v>
      </c>
      <c r="R5421">
        <v>0</v>
      </c>
      <c r="S5421">
        <v>0</v>
      </c>
      <c r="T5421">
        <v>0</v>
      </c>
      <c r="U5421">
        <v>0.29638900000000001</v>
      </c>
    </row>
    <row r="5422" spans="1:21" x14ac:dyDescent="0.25">
      <c r="A5422" t="s">
        <v>20732</v>
      </c>
      <c r="B5422">
        <v>1</v>
      </c>
      <c r="C5422" t="s">
        <v>79</v>
      </c>
      <c r="D5422" t="s">
        <v>111</v>
      </c>
      <c r="E5422" t="s">
        <v>20733</v>
      </c>
      <c r="F5422" t="s">
        <v>226</v>
      </c>
      <c r="G5422" t="s">
        <v>72</v>
      </c>
      <c r="H5422" t="s">
        <v>136</v>
      </c>
      <c r="I5422" t="s">
        <v>22</v>
      </c>
      <c r="J5422" t="s">
        <v>131</v>
      </c>
      <c r="K5422" t="s">
        <v>20734</v>
      </c>
      <c r="L5422" t="s">
        <v>20735</v>
      </c>
      <c r="M5422">
        <v>1.921944444</v>
      </c>
      <c r="N5422">
        <v>0</v>
      </c>
      <c r="O5422">
        <v>0</v>
      </c>
      <c r="P5422">
        <v>0</v>
      </c>
      <c r="Q5422">
        <v>95</v>
      </c>
      <c r="R5422">
        <v>0</v>
      </c>
      <c r="S5422">
        <v>0</v>
      </c>
      <c r="T5422">
        <v>0</v>
      </c>
      <c r="U5422">
        <v>182.584722</v>
      </c>
    </row>
    <row r="5423" spans="1:21" x14ac:dyDescent="0.25">
      <c r="A5423" t="s">
        <v>20736</v>
      </c>
      <c r="B5423">
        <v>1</v>
      </c>
      <c r="C5423" t="s">
        <v>78</v>
      </c>
      <c r="D5423" t="s">
        <v>98</v>
      </c>
      <c r="E5423" t="s">
        <v>20737</v>
      </c>
      <c r="F5423" t="s">
        <v>231</v>
      </c>
      <c r="G5423" t="s">
        <v>71</v>
      </c>
      <c r="H5423" t="s">
        <v>136</v>
      </c>
      <c r="I5423" t="s">
        <v>22</v>
      </c>
      <c r="J5423" t="s">
        <v>131</v>
      </c>
      <c r="K5423" t="s">
        <v>20738</v>
      </c>
      <c r="L5423" t="s">
        <v>20739</v>
      </c>
      <c r="M5423">
        <v>3.2041666659999999</v>
      </c>
      <c r="N5423">
        <v>0</v>
      </c>
      <c r="O5423">
        <v>1</v>
      </c>
      <c r="P5423">
        <v>0</v>
      </c>
      <c r="Q5423">
        <v>0</v>
      </c>
      <c r="R5423">
        <v>0</v>
      </c>
      <c r="S5423">
        <v>3.204167</v>
      </c>
      <c r="T5423">
        <v>0</v>
      </c>
      <c r="U5423">
        <v>0</v>
      </c>
    </row>
    <row r="5424" spans="1:21" x14ac:dyDescent="0.25">
      <c r="A5424" t="s">
        <v>20740</v>
      </c>
      <c r="B5424">
        <v>1</v>
      </c>
      <c r="C5424" t="s">
        <v>78</v>
      </c>
      <c r="D5424" t="s">
        <v>98</v>
      </c>
      <c r="E5424" t="s">
        <v>20741</v>
      </c>
      <c r="F5424" t="s">
        <v>780</v>
      </c>
      <c r="G5424" t="s">
        <v>71</v>
      </c>
      <c r="H5424" t="s">
        <v>136</v>
      </c>
      <c r="I5424" t="s">
        <v>22</v>
      </c>
      <c r="J5424" t="s">
        <v>131</v>
      </c>
      <c r="K5424" t="s">
        <v>20742</v>
      </c>
      <c r="L5424" t="s">
        <v>20743</v>
      </c>
      <c r="M5424">
        <v>0.18305555500000001</v>
      </c>
      <c r="N5424">
        <v>0</v>
      </c>
      <c r="O5424">
        <v>82</v>
      </c>
      <c r="P5424">
        <v>0</v>
      </c>
      <c r="Q5424">
        <v>3</v>
      </c>
      <c r="R5424">
        <v>0</v>
      </c>
      <c r="S5424">
        <v>15.010555999999999</v>
      </c>
      <c r="T5424">
        <v>0</v>
      </c>
      <c r="U5424">
        <v>0.54916699999999996</v>
      </c>
    </row>
    <row r="5425" spans="1:21" x14ac:dyDescent="0.25">
      <c r="A5425" t="s">
        <v>20744</v>
      </c>
      <c r="B5425">
        <v>1</v>
      </c>
      <c r="C5425" t="s">
        <v>79</v>
      </c>
      <c r="D5425" t="s">
        <v>118</v>
      </c>
      <c r="E5425" t="s">
        <v>20745</v>
      </c>
      <c r="F5425" t="s">
        <v>226</v>
      </c>
      <c r="G5425" t="s">
        <v>72</v>
      </c>
      <c r="H5425" t="s">
        <v>136</v>
      </c>
      <c r="I5425" t="s">
        <v>22</v>
      </c>
      <c r="J5425" t="s">
        <v>131</v>
      </c>
      <c r="K5425" t="s">
        <v>20746</v>
      </c>
      <c r="L5425" t="s">
        <v>20747</v>
      </c>
      <c r="M5425">
        <v>5.2469444440000004</v>
      </c>
      <c r="N5425">
        <v>0</v>
      </c>
      <c r="O5425">
        <v>0</v>
      </c>
      <c r="P5425">
        <v>0</v>
      </c>
      <c r="Q5425">
        <v>53</v>
      </c>
      <c r="R5425">
        <v>0</v>
      </c>
      <c r="S5425">
        <v>0</v>
      </c>
      <c r="T5425">
        <v>0</v>
      </c>
      <c r="U5425">
        <v>278.08805599999999</v>
      </c>
    </row>
    <row r="5426" spans="1:21" x14ac:dyDescent="0.25">
      <c r="A5426" t="s">
        <v>20748</v>
      </c>
      <c r="B5426">
        <v>1</v>
      </c>
      <c r="C5426" t="s">
        <v>79</v>
      </c>
      <c r="D5426" t="s">
        <v>110</v>
      </c>
      <c r="E5426" t="s">
        <v>20749</v>
      </c>
      <c r="F5426" t="s">
        <v>166</v>
      </c>
      <c r="G5426" t="s">
        <v>72</v>
      </c>
      <c r="H5426" t="s">
        <v>136</v>
      </c>
      <c r="I5426" t="s">
        <v>22</v>
      </c>
      <c r="J5426" t="s">
        <v>131</v>
      </c>
      <c r="K5426" t="s">
        <v>20750</v>
      </c>
      <c r="L5426" t="s">
        <v>20751</v>
      </c>
      <c r="M5426">
        <v>0.57583333299999995</v>
      </c>
      <c r="N5426">
        <v>0</v>
      </c>
      <c r="O5426">
        <v>260</v>
      </c>
      <c r="P5426">
        <v>11</v>
      </c>
      <c r="Q5426">
        <v>609</v>
      </c>
      <c r="R5426">
        <v>0</v>
      </c>
      <c r="S5426">
        <v>149.716667</v>
      </c>
      <c r="T5426">
        <v>6.3341669999999999</v>
      </c>
      <c r="U5426">
        <v>350.6825</v>
      </c>
    </row>
    <row r="5427" spans="1:21" x14ac:dyDescent="0.25">
      <c r="A5427" t="s">
        <v>20752</v>
      </c>
      <c r="B5427">
        <v>1</v>
      </c>
      <c r="C5427" t="s">
        <v>79</v>
      </c>
      <c r="D5427" t="s">
        <v>110</v>
      </c>
      <c r="E5427" t="s">
        <v>20753</v>
      </c>
      <c r="F5427" t="s">
        <v>166</v>
      </c>
      <c r="G5427" t="s">
        <v>72</v>
      </c>
      <c r="H5427" t="s">
        <v>136</v>
      </c>
      <c r="I5427" t="s">
        <v>22</v>
      </c>
      <c r="J5427" t="s">
        <v>131</v>
      </c>
      <c r="K5427" t="s">
        <v>20754</v>
      </c>
      <c r="L5427" t="s">
        <v>20755</v>
      </c>
      <c r="M5427">
        <v>0.85361111099999998</v>
      </c>
      <c r="N5427">
        <v>0</v>
      </c>
      <c r="O5427">
        <v>769</v>
      </c>
      <c r="P5427">
        <v>21</v>
      </c>
      <c r="Q5427">
        <v>2360</v>
      </c>
      <c r="R5427">
        <v>0</v>
      </c>
      <c r="S5427">
        <v>656.42694400000005</v>
      </c>
      <c r="T5427">
        <v>17.925833000000001</v>
      </c>
      <c r="U5427">
        <v>2014.5222220000001</v>
      </c>
    </row>
    <row r="5428" spans="1:21" x14ac:dyDescent="0.25">
      <c r="A5428" t="s">
        <v>20756</v>
      </c>
      <c r="B5428">
        <v>1</v>
      </c>
      <c r="C5428" t="s">
        <v>79</v>
      </c>
      <c r="D5428" t="s">
        <v>114</v>
      </c>
      <c r="E5428" t="s">
        <v>20757</v>
      </c>
      <c r="F5428" t="s">
        <v>367</v>
      </c>
      <c r="G5428" t="s">
        <v>72</v>
      </c>
      <c r="H5428" t="s">
        <v>136</v>
      </c>
      <c r="I5428" t="s">
        <v>22</v>
      </c>
      <c r="J5428" t="s">
        <v>131</v>
      </c>
      <c r="K5428" t="s">
        <v>20758</v>
      </c>
      <c r="L5428" t="s">
        <v>20759</v>
      </c>
      <c r="M5428">
        <v>4.790277777</v>
      </c>
      <c r="N5428">
        <v>0</v>
      </c>
      <c r="O5428">
        <v>0</v>
      </c>
      <c r="P5428">
        <v>1</v>
      </c>
      <c r="Q5428">
        <v>0</v>
      </c>
      <c r="R5428">
        <v>0</v>
      </c>
      <c r="S5428">
        <v>0</v>
      </c>
      <c r="T5428">
        <v>4.7902779999999998</v>
      </c>
      <c r="U5428">
        <v>0</v>
      </c>
    </row>
    <row r="5429" spans="1:21" x14ac:dyDescent="0.25">
      <c r="A5429" t="s">
        <v>20760</v>
      </c>
      <c r="B5429">
        <v>1</v>
      </c>
      <c r="C5429" t="s">
        <v>79</v>
      </c>
      <c r="D5429" t="s">
        <v>114</v>
      </c>
      <c r="E5429" t="s">
        <v>20761</v>
      </c>
      <c r="F5429" t="s">
        <v>226</v>
      </c>
      <c r="G5429" t="s">
        <v>72</v>
      </c>
      <c r="H5429" t="s">
        <v>136</v>
      </c>
      <c r="I5429" t="s">
        <v>22</v>
      </c>
      <c r="J5429" t="s">
        <v>131</v>
      </c>
      <c r="K5429" t="s">
        <v>20762</v>
      </c>
      <c r="L5429" t="s">
        <v>20763</v>
      </c>
      <c r="M5429">
        <v>4.983055555</v>
      </c>
      <c r="N5429">
        <v>0</v>
      </c>
      <c r="O5429">
        <v>0</v>
      </c>
      <c r="P5429">
        <v>0</v>
      </c>
      <c r="Q5429">
        <v>38</v>
      </c>
      <c r="R5429">
        <v>0</v>
      </c>
      <c r="S5429">
        <v>0</v>
      </c>
      <c r="T5429">
        <v>0</v>
      </c>
      <c r="U5429">
        <v>189.356111</v>
      </c>
    </row>
    <row r="5430" spans="1:21" x14ac:dyDescent="0.25">
      <c r="A5430" t="s">
        <v>20764</v>
      </c>
      <c r="B5430">
        <v>1</v>
      </c>
      <c r="C5430" t="s">
        <v>79</v>
      </c>
      <c r="D5430" t="s">
        <v>114</v>
      </c>
      <c r="E5430" t="s">
        <v>20765</v>
      </c>
      <c r="F5430" t="s">
        <v>166</v>
      </c>
      <c r="G5430" t="s">
        <v>72</v>
      </c>
      <c r="H5430" t="s">
        <v>136</v>
      </c>
      <c r="I5430" t="s">
        <v>22</v>
      </c>
      <c r="J5430" t="s">
        <v>131</v>
      </c>
      <c r="K5430" t="s">
        <v>20766</v>
      </c>
      <c r="L5430" t="s">
        <v>20767</v>
      </c>
      <c r="M5430">
        <v>0.41126750000000001</v>
      </c>
      <c r="N5430">
        <v>0</v>
      </c>
      <c r="O5430">
        <v>0</v>
      </c>
      <c r="P5430">
        <v>35</v>
      </c>
      <c r="Q5430">
        <v>225</v>
      </c>
      <c r="R5430">
        <v>0</v>
      </c>
      <c r="S5430">
        <v>0</v>
      </c>
      <c r="T5430">
        <v>14.394363</v>
      </c>
      <c r="U5430">
        <v>92.535188000000005</v>
      </c>
    </row>
    <row r="5431" spans="1:21" x14ac:dyDescent="0.25">
      <c r="A5431" t="s">
        <v>20768</v>
      </c>
      <c r="B5431">
        <v>1</v>
      </c>
      <c r="C5431" t="s">
        <v>79</v>
      </c>
      <c r="D5431" t="s">
        <v>114</v>
      </c>
      <c r="E5431" t="s">
        <v>20769</v>
      </c>
      <c r="F5431" t="s">
        <v>166</v>
      </c>
      <c r="G5431" t="s">
        <v>72</v>
      </c>
      <c r="H5431" t="s">
        <v>136</v>
      </c>
      <c r="I5431" t="s">
        <v>22</v>
      </c>
      <c r="J5431" t="s">
        <v>131</v>
      </c>
      <c r="K5431" t="s">
        <v>20770</v>
      </c>
      <c r="L5431" t="s">
        <v>20771</v>
      </c>
      <c r="M5431">
        <v>0.69388888800000004</v>
      </c>
      <c r="N5431">
        <v>57</v>
      </c>
      <c r="O5431">
        <v>341</v>
      </c>
      <c r="P5431">
        <v>126</v>
      </c>
      <c r="Q5431">
        <v>1899</v>
      </c>
      <c r="R5431">
        <v>39.551667000000002</v>
      </c>
      <c r="S5431">
        <v>236.61611099999999</v>
      </c>
      <c r="T5431">
        <v>87.43</v>
      </c>
      <c r="U5431">
        <v>1317.6949979999999</v>
      </c>
    </row>
    <row r="5432" spans="1:21" x14ac:dyDescent="0.25">
      <c r="A5432" t="s">
        <v>20772</v>
      </c>
      <c r="B5432">
        <v>1</v>
      </c>
      <c r="C5432" t="s">
        <v>79</v>
      </c>
      <c r="D5432" t="s">
        <v>114</v>
      </c>
      <c r="E5432" t="s">
        <v>20773</v>
      </c>
      <c r="F5432" t="s">
        <v>226</v>
      </c>
      <c r="G5432" t="s">
        <v>72</v>
      </c>
      <c r="H5432" t="s">
        <v>136</v>
      </c>
      <c r="I5432" t="s">
        <v>22</v>
      </c>
      <c r="J5432" t="s">
        <v>131</v>
      </c>
      <c r="K5432" t="s">
        <v>20774</v>
      </c>
      <c r="L5432" t="s">
        <v>20775</v>
      </c>
      <c r="M5432">
        <v>2.4538888879999998</v>
      </c>
      <c r="N5432">
        <v>0</v>
      </c>
      <c r="O5432">
        <v>0</v>
      </c>
      <c r="P5432">
        <v>0</v>
      </c>
      <c r="Q5432">
        <v>38</v>
      </c>
      <c r="R5432">
        <v>0</v>
      </c>
      <c r="S5432">
        <v>0</v>
      </c>
      <c r="T5432">
        <v>0</v>
      </c>
      <c r="U5432">
        <v>93.247777999999997</v>
      </c>
    </row>
    <row r="5433" spans="1:21" x14ac:dyDescent="0.25">
      <c r="A5433" t="s">
        <v>20776</v>
      </c>
      <c r="B5433">
        <v>1</v>
      </c>
      <c r="C5433" t="s">
        <v>79</v>
      </c>
      <c r="D5433" t="s">
        <v>114</v>
      </c>
      <c r="E5433" t="s">
        <v>20757</v>
      </c>
      <c r="F5433" t="s">
        <v>226</v>
      </c>
      <c r="G5433" t="s">
        <v>72</v>
      </c>
      <c r="H5433" t="s">
        <v>136</v>
      </c>
      <c r="I5433" t="s">
        <v>22</v>
      </c>
      <c r="J5433" t="s">
        <v>131</v>
      </c>
      <c r="K5433" t="s">
        <v>20777</v>
      </c>
      <c r="L5433" t="s">
        <v>20778</v>
      </c>
      <c r="M5433">
        <v>1.170833333</v>
      </c>
      <c r="N5433">
        <v>0</v>
      </c>
      <c r="O5433">
        <v>0</v>
      </c>
      <c r="P5433">
        <v>1</v>
      </c>
      <c r="Q5433">
        <v>0</v>
      </c>
      <c r="R5433">
        <v>0</v>
      </c>
      <c r="S5433">
        <v>0</v>
      </c>
      <c r="T5433">
        <v>1.170833</v>
      </c>
      <c r="U5433">
        <v>0</v>
      </c>
    </row>
    <row r="5434" spans="1:21" x14ac:dyDescent="0.25">
      <c r="A5434" t="s">
        <v>20779</v>
      </c>
      <c r="B5434">
        <v>1</v>
      </c>
      <c r="C5434" t="s">
        <v>79</v>
      </c>
      <c r="D5434" t="s">
        <v>114</v>
      </c>
      <c r="E5434" t="s">
        <v>16802</v>
      </c>
      <c r="F5434" t="s">
        <v>166</v>
      </c>
      <c r="G5434" t="s">
        <v>72</v>
      </c>
      <c r="H5434" t="s">
        <v>136</v>
      </c>
      <c r="I5434" t="s">
        <v>22</v>
      </c>
      <c r="J5434" t="s">
        <v>131</v>
      </c>
      <c r="K5434" t="s">
        <v>20780</v>
      </c>
      <c r="L5434" t="s">
        <v>20781</v>
      </c>
      <c r="M5434">
        <v>0.36049333300000003</v>
      </c>
      <c r="N5434">
        <v>7</v>
      </c>
      <c r="O5434">
        <v>0</v>
      </c>
      <c r="P5434">
        <v>323</v>
      </c>
      <c r="Q5434">
        <v>1510</v>
      </c>
      <c r="R5434">
        <v>2.5234529999999999</v>
      </c>
      <c r="S5434">
        <v>0</v>
      </c>
      <c r="T5434">
        <v>116.439347</v>
      </c>
      <c r="U5434">
        <v>544.34493299999997</v>
      </c>
    </row>
    <row r="5435" spans="1:21" x14ac:dyDescent="0.25">
      <c r="A5435" t="s">
        <v>20782</v>
      </c>
      <c r="B5435">
        <v>1</v>
      </c>
      <c r="C5435" t="s">
        <v>79</v>
      </c>
      <c r="D5435" t="s">
        <v>114</v>
      </c>
      <c r="E5435" t="s">
        <v>20783</v>
      </c>
      <c r="F5435" t="s">
        <v>226</v>
      </c>
      <c r="G5435" t="s">
        <v>72</v>
      </c>
      <c r="H5435" t="s">
        <v>136</v>
      </c>
      <c r="I5435" t="s">
        <v>22</v>
      </c>
      <c r="J5435" t="s">
        <v>131</v>
      </c>
      <c r="K5435" t="s">
        <v>20784</v>
      </c>
      <c r="L5435" t="s">
        <v>20785</v>
      </c>
      <c r="M5435">
        <v>5.9244444439999997</v>
      </c>
      <c r="N5435">
        <v>0</v>
      </c>
      <c r="O5435">
        <v>0</v>
      </c>
      <c r="P5435">
        <v>0</v>
      </c>
      <c r="Q5435">
        <v>1</v>
      </c>
      <c r="R5435">
        <v>0</v>
      </c>
      <c r="S5435">
        <v>0</v>
      </c>
      <c r="T5435">
        <v>0</v>
      </c>
      <c r="U5435">
        <v>5.9244440000000003</v>
      </c>
    </row>
    <row r="5436" spans="1:21" x14ac:dyDescent="0.25">
      <c r="A5436" t="s">
        <v>20786</v>
      </c>
      <c r="B5436">
        <v>1</v>
      </c>
      <c r="C5436" t="s">
        <v>79</v>
      </c>
      <c r="D5436" t="s">
        <v>114</v>
      </c>
      <c r="E5436" t="s">
        <v>20769</v>
      </c>
      <c r="F5436" t="s">
        <v>296</v>
      </c>
      <c r="G5436" t="s">
        <v>72</v>
      </c>
      <c r="H5436" t="s">
        <v>136</v>
      </c>
      <c r="I5436" t="s">
        <v>22</v>
      </c>
      <c r="J5436" t="s">
        <v>221</v>
      </c>
      <c r="K5436" t="s">
        <v>20787</v>
      </c>
      <c r="L5436" t="s">
        <v>20788</v>
      </c>
      <c r="M5436">
        <v>0.99944444399999999</v>
      </c>
      <c r="N5436">
        <v>57</v>
      </c>
      <c r="O5436">
        <v>341</v>
      </c>
      <c r="P5436">
        <v>126</v>
      </c>
      <c r="Q5436">
        <v>1913</v>
      </c>
      <c r="R5436">
        <v>56.968333000000001</v>
      </c>
      <c r="S5436">
        <v>340.81055500000002</v>
      </c>
      <c r="T5436">
        <v>125.93</v>
      </c>
      <c r="U5436">
        <v>1911.9372209999999</v>
      </c>
    </row>
    <row r="5437" spans="1:21" x14ac:dyDescent="0.25">
      <c r="A5437" t="s">
        <v>20789</v>
      </c>
      <c r="B5437">
        <v>1</v>
      </c>
      <c r="C5437" t="s">
        <v>79</v>
      </c>
      <c r="D5437" t="s">
        <v>114</v>
      </c>
      <c r="E5437" t="s">
        <v>20790</v>
      </c>
      <c r="F5437" t="s">
        <v>296</v>
      </c>
      <c r="G5437" t="s">
        <v>72</v>
      </c>
      <c r="H5437" t="s">
        <v>136</v>
      </c>
      <c r="I5437" t="s">
        <v>22</v>
      </c>
      <c r="J5437" t="s">
        <v>221</v>
      </c>
      <c r="K5437" t="s">
        <v>20791</v>
      </c>
      <c r="L5437" t="s">
        <v>20792</v>
      </c>
      <c r="M5437">
        <v>1.092268333</v>
      </c>
      <c r="N5437">
        <v>8</v>
      </c>
      <c r="O5437">
        <v>4248</v>
      </c>
      <c r="P5437">
        <v>249</v>
      </c>
      <c r="Q5437">
        <v>1475</v>
      </c>
      <c r="R5437">
        <v>8.7381469999999997</v>
      </c>
      <c r="S5437">
        <v>4639.9558790000001</v>
      </c>
      <c r="T5437">
        <v>271.97481499999998</v>
      </c>
      <c r="U5437">
        <v>1611.095791</v>
      </c>
    </row>
    <row r="5438" spans="1:21" x14ac:dyDescent="0.25">
      <c r="A5438" t="s">
        <v>20793</v>
      </c>
      <c r="B5438">
        <v>1</v>
      </c>
      <c r="C5438" t="s">
        <v>79</v>
      </c>
      <c r="D5438" t="s">
        <v>114</v>
      </c>
      <c r="E5438" t="s">
        <v>20783</v>
      </c>
      <c r="F5438" t="s">
        <v>226</v>
      </c>
      <c r="G5438" t="s">
        <v>72</v>
      </c>
      <c r="H5438" t="s">
        <v>136</v>
      </c>
      <c r="I5438" t="s">
        <v>22</v>
      </c>
      <c r="J5438" t="s">
        <v>131</v>
      </c>
      <c r="K5438" t="s">
        <v>20794</v>
      </c>
      <c r="L5438" t="s">
        <v>20795</v>
      </c>
      <c r="M5438">
        <v>9.2636111109999995</v>
      </c>
      <c r="N5438">
        <v>0</v>
      </c>
      <c r="O5438">
        <v>0</v>
      </c>
      <c r="P5438">
        <v>0</v>
      </c>
      <c r="Q5438">
        <v>1</v>
      </c>
      <c r="R5438">
        <v>0</v>
      </c>
      <c r="S5438">
        <v>0</v>
      </c>
      <c r="T5438">
        <v>0</v>
      </c>
      <c r="U5438">
        <v>9.2636109999999992</v>
      </c>
    </row>
    <row r="5439" spans="1:21" x14ac:dyDescent="0.25">
      <c r="A5439" t="s">
        <v>20796</v>
      </c>
      <c r="B5439">
        <v>1</v>
      </c>
      <c r="C5439" t="s">
        <v>79</v>
      </c>
      <c r="D5439" t="s">
        <v>114</v>
      </c>
      <c r="E5439" t="s">
        <v>16806</v>
      </c>
      <c r="F5439" t="s">
        <v>226</v>
      </c>
      <c r="G5439" t="s">
        <v>72</v>
      </c>
      <c r="H5439" t="s">
        <v>136</v>
      </c>
      <c r="I5439" t="s">
        <v>22</v>
      </c>
      <c r="J5439" t="s">
        <v>131</v>
      </c>
      <c r="K5439" t="s">
        <v>20797</v>
      </c>
      <c r="L5439" t="s">
        <v>20798</v>
      </c>
      <c r="M5439">
        <v>2.1180555550000002</v>
      </c>
      <c r="N5439">
        <v>0</v>
      </c>
      <c r="O5439">
        <v>0</v>
      </c>
      <c r="P5439">
        <v>0</v>
      </c>
      <c r="Q5439">
        <v>65</v>
      </c>
      <c r="R5439">
        <v>0</v>
      </c>
      <c r="S5439">
        <v>0</v>
      </c>
      <c r="T5439">
        <v>0</v>
      </c>
      <c r="U5439">
        <v>137.67361099999999</v>
      </c>
    </row>
    <row r="5440" spans="1:21" x14ac:dyDescent="0.25">
      <c r="A5440" t="s">
        <v>20799</v>
      </c>
      <c r="B5440">
        <v>1</v>
      </c>
      <c r="C5440" t="s">
        <v>79</v>
      </c>
      <c r="D5440" t="s">
        <v>115</v>
      </c>
      <c r="E5440" t="s">
        <v>20800</v>
      </c>
      <c r="F5440" t="s">
        <v>296</v>
      </c>
      <c r="G5440" t="s">
        <v>72</v>
      </c>
      <c r="H5440" t="s">
        <v>136</v>
      </c>
      <c r="I5440" t="s">
        <v>22</v>
      </c>
      <c r="J5440" t="s">
        <v>221</v>
      </c>
      <c r="K5440" t="s">
        <v>20801</v>
      </c>
      <c r="L5440" t="s">
        <v>20802</v>
      </c>
      <c r="M5440">
        <v>6.1922222219999998</v>
      </c>
      <c r="N5440">
        <v>0</v>
      </c>
      <c r="O5440">
        <v>0</v>
      </c>
      <c r="P5440">
        <v>0</v>
      </c>
      <c r="Q5440">
        <v>236</v>
      </c>
      <c r="R5440">
        <v>0</v>
      </c>
      <c r="S5440">
        <v>0</v>
      </c>
      <c r="T5440">
        <v>0</v>
      </c>
      <c r="U5440">
        <v>1461.364444</v>
      </c>
    </row>
    <row r="5441" spans="1:21" x14ac:dyDescent="0.25">
      <c r="A5441" t="s">
        <v>20803</v>
      </c>
      <c r="B5441">
        <v>1</v>
      </c>
      <c r="C5441" t="s">
        <v>79</v>
      </c>
      <c r="D5441" t="s">
        <v>115</v>
      </c>
      <c r="E5441" t="s">
        <v>20804</v>
      </c>
      <c r="F5441" t="s">
        <v>226</v>
      </c>
      <c r="G5441" t="s">
        <v>72</v>
      </c>
      <c r="H5441" t="s">
        <v>136</v>
      </c>
      <c r="I5441" t="s">
        <v>22</v>
      </c>
      <c r="J5441" t="s">
        <v>131</v>
      </c>
      <c r="K5441" t="s">
        <v>20805</v>
      </c>
      <c r="L5441" t="s">
        <v>20806</v>
      </c>
      <c r="M5441">
        <v>1.677777777</v>
      </c>
      <c r="N5441">
        <v>0</v>
      </c>
      <c r="O5441">
        <v>0</v>
      </c>
      <c r="P5441">
        <v>0</v>
      </c>
      <c r="Q5441">
        <v>2</v>
      </c>
      <c r="R5441">
        <v>0</v>
      </c>
      <c r="S5441">
        <v>0</v>
      </c>
      <c r="T5441">
        <v>0</v>
      </c>
      <c r="U5441">
        <v>3.355556</v>
      </c>
    </row>
    <row r="5442" spans="1:21" x14ac:dyDescent="0.25">
      <c r="A5442" t="s">
        <v>20807</v>
      </c>
      <c r="B5442">
        <v>1</v>
      </c>
      <c r="C5442" t="s">
        <v>78</v>
      </c>
      <c r="D5442" t="s">
        <v>90</v>
      </c>
      <c r="E5442" t="s">
        <v>20808</v>
      </c>
      <c r="F5442" t="s">
        <v>934</v>
      </c>
      <c r="G5442" t="s">
        <v>71</v>
      </c>
      <c r="H5442" t="s">
        <v>136</v>
      </c>
      <c r="I5442" t="s">
        <v>22</v>
      </c>
      <c r="J5442" t="s">
        <v>131</v>
      </c>
      <c r="K5442" t="s">
        <v>20809</v>
      </c>
      <c r="L5442" t="s">
        <v>20810</v>
      </c>
      <c r="M5442">
        <v>2.6555555549999998</v>
      </c>
      <c r="N5442">
        <v>0</v>
      </c>
      <c r="O5442">
        <v>9</v>
      </c>
      <c r="P5442">
        <v>0</v>
      </c>
      <c r="Q5442">
        <v>0</v>
      </c>
      <c r="R5442">
        <v>0</v>
      </c>
      <c r="S5442">
        <v>23.9</v>
      </c>
      <c r="T5442">
        <v>0</v>
      </c>
      <c r="U5442">
        <v>0</v>
      </c>
    </row>
    <row r="5443" spans="1:21" x14ac:dyDescent="0.25">
      <c r="A5443" t="s">
        <v>20811</v>
      </c>
      <c r="B5443">
        <v>1</v>
      </c>
      <c r="C5443" t="s">
        <v>79</v>
      </c>
      <c r="D5443" t="s">
        <v>108</v>
      </c>
      <c r="E5443" t="s">
        <v>20812</v>
      </c>
      <c r="F5443" t="s">
        <v>231</v>
      </c>
      <c r="G5443" t="s">
        <v>71</v>
      </c>
      <c r="H5443" t="s">
        <v>136</v>
      </c>
      <c r="I5443" t="s">
        <v>22</v>
      </c>
      <c r="J5443" t="s">
        <v>131</v>
      </c>
      <c r="K5443" t="s">
        <v>20813</v>
      </c>
      <c r="L5443" t="s">
        <v>20814</v>
      </c>
      <c r="M5443">
        <v>3.0011111110000002</v>
      </c>
      <c r="N5443">
        <v>0</v>
      </c>
      <c r="O5443">
        <v>0</v>
      </c>
      <c r="P5443">
        <v>0</v>
      </c>
      <c r="Q5443">
        <v>1</v>
      </c>
      <c r="R5443">
        <v>0</v>
      </c>
      <c r="S5443">
        <v>0</v>
      </c>
      <c r="T5443">
        <v>0</v>
      </c>
      <c r="U5443">
        <v>3.0011109999999999</v>
      </c>
    </row>
    <row r="5444" spans="1:21" x14ac:dyDescent="0.25">
      <c r="A5444" t="s">
        <v>20815</v>
      </c>
      <c r="B5444">
        <v>1</v>
      </c>
      <c r="C5444" t="s">
        <v>78</v>
      </c>
      <c r="D5444" t="s">
        <v>106</v>
      </c>
      <c r="E5444" t="s">
        <v>20816</v>
      </c>
      <c r="F5444" t="s">
        <v>416</v>
      </c>
      <c r="G5444" t="s">
        <v>71</v>
      </c>
      <c r="H5444" t="s">
        <v>136</v>
      </c>
      <c r="I5444" t="s">
        <v>22</v>
      </c>
      <c r="J5444" t="s">
        <v>131</v>
      </c>
      <c r="K5444" t="s">
        <v>20817</v>
      </c>
      <c r="L5444" t="s">
        <v>20818</v>
      </c>
      <c r="M5444">
        <v>3.9627777769999999</v>
      </c>
      <c r="N5444">
        <v>0</v>
      </c>
      <c r="O5444">
        <v>0</v>
      </c>
      <c r="P5444">
        <v>0</v>
      </c>
      <c r="Q5444">
        <v>11</v>
      </c>
      <c r="R5444">
        <v>0</v>
      </c>
      <c r="S5444">
        <v>0</v>
      </c>
      <c r="T5444">
        <v>0</v>
      </c>
      <c r="U5444">
        <v>43.590555999999999</v>
      </c>
    </row>
    <row r="5445" spans="1:21" x14ac:dyDescent="0.25">
      <c r="A5445" t="s">
        <v>20819</v>
      </c>
      <c r="B5445">
        <v>1</v>
      </c>
      <c r="C5445" t="s">
        <v>78</v>
      </c>
      <c r="D5445" t="s">
        <v>106</v>
      </c>
      <c r="E5445" t="s">
        <v>20820</v>
      </c>
      <c r="F5445" t="s">
        <v>296</v>
      </c>
      <c r="G5445" t="s">
        <v>71</v>
      </c>
      <c r="H5445" t="s">
        <v>136</v>
      </c>
      <c r="I5445" t="s">
        <v>22</v>
      </c>
      <c r="J5445" t="s">
        <v>221</v>
      </c>
      <c r="K5445" t="s">
        <v>20821</v>
      </c>
      <c r="L5445" t="s">
        <v>20822</v>
      </c>
      <c r="M5445">
        <v>8.341111111</v>
      </c>
      <c r="N5445">
        <v>0</v>
      </c>
      <c r="O5445">
        <v>0</v>
      </c>
      <c r="P5445">
        <v>0</v>
      </c>
      <c r="Q5445">
        <v>19</v>
      </c>
      <c r="R5445">
        <v>0</v>
      </c>
      <c r="S5445">
        <v>0</v>
      </c>
      <c r="T5445">
        <v>0</v>
      </c>
      <c r="U5445">
        <v>158.481111</v>
      </c>
    </row>
    <row r="5446" spans="1:21" x14ac:dyDescent="0.25">
      <c r="A5446" t="s">
        <v>20823</v>
      </c>
      <c r="B5446">
        <v>1</v>
      </c>
      <c r="C5446" t="s">
        <v>78</v>
      </c>
      <c r="D5446" t="s">
        <v>106</v>
      </c>
      <c r="E5446" t="s">
        <v>20824</v>
      </c>
      <c r="F5446" t="s">
        <v>296</v>
      </c>
      <c r="G5446" t="s">
        <v>71</v>
      </c>
      <c r="H5446" t="s">
        <v>136</v>
      </c>
      <c r="I5446" t="s">
        <v>22</v>
      </c>
      <c r="J5446" t="s">
        <v>221</v>
      </c>
      <c r="K5446" t="s">
        <v>19589</v>
      </c>
      <c r="L5446" t="s">
        <v>20825</v>
      </c>
      <c r="M5446">
        <v>6.5730555549999998</v>
      </c>
      <c r="N5446">
        <v>0</v>
      </c>
      <c r="O5446">
        <v>0</v>
      </c>
      <c r="P5446">
        <v>0</v>
      </c>
      <c r="Q5446">
        <v>28</v>
      </c>
      <c r="R5446">
        <v>0</v>
      </c>
      <c r="S5446">
        <v>0</v>
      </c>
      <c r="T5446">
        <v>0</v>
      </c>
      <c r="U5446">
        <v>184.045556</v>
      </c>
    </row>
    <row r="5447" spans="1:21" x14ac:dyDescent="0.25">
      <c r="A5447" t="s">
        <v>20826</v>
      </c>
      <c r="B5447">
        <v>1</v>
      </c>
      <c r="C5447" t="s">
        <v>79</v>
      </c>
      <c r="D5447" t="s">
        <v>119</v>
      </c>
      <c r="E5447" t="s">
        <v>20827</v>
      </c>
      <c r="F5447" t="s">
        <v>166</v>
      </c>
      <c r="G5447" t="s">
        <v>72</v>
      </c>
      <c r="H5447" t="s">
        <v>136</v>
      </c>
      <c r="I5447" t="s">
        <v>22</v>
      </c>
      <c r="J5447" t="s">
        <v>131</v>
      </c>
      <c r="K5447" t="s">
        <v>20828</v>
      </c>
      <c r="L5447" t="s">
        <v>20829</v>
      </c>
      <c r="M5447">
        <v>1.1114416659999999</v>
      </c>
      <c r="N5447">
        <v>10</v>
      </c>
      <c r="O5447">
        <v>4251</v>
      </c>
      <c r="P5447">
        <v>17</v>
      </c>
      <c r="Q5447">
        <v>1480</v>
      </c>
      <c r="R5447">
        <v>11.114417</v>
      </c>
      <c r="S5447">
        <v>4724.7385219999996</v>
      </c>
      <c r="T5447">
        <v>18.894507999999998</v>
      </c>
      <c r="U5447">
        <v>1644.9336659999999</v>
      </c>
    </row>
    <row r="5448" spans="1:21" x14ac:dyDescent="0.25">
      <c r="A5448" t="s">
        <v>20830</v>
      </c>
      <c r="B5448">
        <v>1</v>
      </c>
      <c r="C5448" t="s">
        <v>78</v>
      </c>
      <c r="D5448" t="s">
        <v>96</v>
      </c>
      <c r="E5448" t="s">
        <v>20831</v>
      </c>
      <c r="F5448" t="s">
        <v>231</v>
      </c>
      <c r="G5448" t="s">
        <v>71</v>
      </c>
      <c r="H5448" t="s">
        <v>136</v>
      </c>
      <c r="I5448" t="s">
        <v>22</v>
      </c>
      <c r="J5448" t="s">
        <v>131</v>
      </c>
      <c r="K5448" t="s">
        <v>20832</v>
      </c>
      <c r="L5448" t="s">
        <v>20833</v>
      </c>
      <c r="M5448">
        <v>3.2377777769999998</v>
      </c>
      <c r="N5448">
        <v>0</v>
      </c>
      <c r="O5448">
        <v>1</v>
      </c>
      <c r="P5448">
        <v>0</v>
      </c>
      <c r="Q5448">
        <v>0</v>
      </c>
      <c r="R5448">
        <v>0</v>
      </c>
      <c r="S5448">
        <v>3.237778</v>
      </c>
      <c r="T5448">
        <v>0</v>
      </c>
      <c r="U5448">
        <v>0</v>
      </c>
    </row>
    <row r="5449" spans="1:21" x14ac:dyDescent="0.25">
      <c r="A5449" t="s">
        <v>20834</v>
      </c>
      <c r="B5449">
        <v>1</v>
      </c>
      <c r="C5449" t="s">
        <v>78</v>
      </c>
      <c r="D5449" t="s">
        <v>102</v>
      </c>
      <c r="E5449" t="s">
        <v>20835</v>
      </c>
      <c r="F5449" t="s">
        <v>231</v>
      </c>
      <c r="G5449" t="s">
        <v>71</v>
      </c>
      <c r="H5449" t="s">
        <v>136</v>
      </c>
      <c r="I5449" t="s">
        <v>22</v>
      </c>
      <c r="J5449" t="s">
        <v>131</v>
      </c>
      <c r="K5449" t="s">
        <v>20836</v>
      </c>
      <c r="L5449" t="s">
        <v>20837</v>
      </c>
      <c r="M5449">
        <v>2.4072222220000001</v>
      </c>
      <c r="N5449">
        <v>0</v>
      </c>
      <c r="O5449">
        <v>6</v>
      </c>
      <c r="P5449">
        <v>0</v>
      </c>
      <c r="Q5449">
        <v>0</v>
      </c>
      <c r="R5449">
        <v>0</v>
      </c>
      <c r="S5449">
        <v>14.443333000000001</v>
      </c>
      <c r="T5449">
        <v>0</v>
      </c>
      <c r="U5449">
        <v>0</v>
      </c>
    </row>
    <row r="5450" spans="1:21" x14ac:dyDescent="0.25">
      <c r="A5450" t="s">
        <v>20838</v>
      </c>
      <c r="B5450">
        <v>1</v>
      </c>
      <c r="C5450" t="s">
        <v>79</v>
      </c>
      <c r="D5450" t="s">
        <v>124</v>
      </c>
      <c r="E5450" t="s">
        <v>20839</v>
      </c>
      <c r="F5450" t="s">
        <v>226</v>
      </c>
      <c r="G5450" t="s">
        <v>72</v>
      </c>
      <c r="H5450" t="s">
        <v>136</v>
      </c>
      <c r="I5450" t="s">
        <v>22</v>
      </c>
      <c r="J5450" t="s">
        <v>131</v>
      </c>
      <c r="K5450" t="s">
        <v>20840</v>
      </c>
      <c r="L5450" t="s">
        <v>20841</v>
      </c>
      <c r="M5450">
        <v>2.1150000000000002</v>
      </c>
      <c r="N5450">
        <v>0</v>
      </c>
      <c r="O5450">
        <v>110</v>
      </c>
      <c r="P5450">
        <v>0</v>
      </c>
      <c r="Q5450">
        <v>3</v>
      </c>
      <c r="R5450">
        <v>0</v>
      </c>
      <c r="S5450">
        <v>232.65</v>
      </c>
      <c r="T5450">
        <v>0</v>
      </c>
      <c r="U5450">
        <v>6.3449999999999998</v>
      </c>
    </row>
    <row r="5451" spans="1:21" x14ac:dyDescent="0.25">
      <c r="A5451" t="s">
        <v>20842</v>
      </c>
      <c r="B5451">
        <v>1</v>
      </c>
      <c r="C5451" t="s">
        <v>78</v>
      </c>
      <c r="D5451" t="s">
        <v>84</v>
      </c>
      <c r="E5451" t="s">
        <v>20843</v>
      </c>
      <c r="F5451" t="s">
        <v>2590</v>
      </c>
      <c r="G5451" t="s">
        <v>71</v>
      </c>
      <c r="H5451" t="s">
        <v>136</v>
      </c>
      <c r="I5451" t="s">
        <v>22</v>
      </c>
      <c r="J5451" t="s">
        <v>131</v>
      </c>
      <c r="K5451" t="s">
        <v>20844</v>
      </c>
      <c r="L5451" t="s">
        <v>20845</v>
      </c>
      <c r="M5451">
        <v>1.5863888880000001</v>
      </c>
      <c r="N5451">
        <v>0</v>
      </c>
      <c r="O5451">
        <v>209</v>
      </c>
      <c r="P5451">
        <v>0</v>
      </c>
      <c r="Q5451">
        <v>0</v>
      </c>
      <c r="R5451">
        <v>0</v>
      </c>
      <c r="S5451">
        <v>331.55527799999999</v>
      </c>
      <c r="T5451">
        <v>0</v>
      </c>
      <c r="U5451">
        <v>0</v>
      </c>
    </row>
    <row r="5452" spans="1:21" x14ac:dyDescent="0.25">
      <c r="A5452" t="s">
        <v>20846</v>
      </c>
      <c r="B5452">
        <v>1</v>
      </c>
      <c r="C5452" t="s">
        <v>78</v>
      </c>
      <c r="D5452" t="s">
        <v>96</v>
      </c>
      <c r="E5452" t="s">
        <v>20847</v>
      </c>
      <c r="F5452" t="s">
        <v>296</v>
      </c>
      <c r="G5452" t="s">
        <v>71</v>
      </c>
      <c r="H5452" t="s">
        <v>136</v>
      </c>
      <c r="I5452" t="s">
        <v>22</v>
      </c>
      <c r="J5452" t="s">
        <v>221</v>
      </c>
      <c r="K5452" t="s">
        <v>20848</v>
      </c>
      <c r="L5452" t="s">
        <v>20849</v>
      </c>
      <c r="M5452">
        <v>4.9024999999999999</v>
      </c>
      <c r="N5452">
        <v>0</v>
      </c>
      <c r="O5452">
        <v>42</v>
      </c>
      <c r="P5452">
        <v>0</v>
      </c>
      <c r="Q5452">
        <v>1</v>
      </c>
      <c r="R5452">
        <v>0</v>
      </c>
      <c r="S5452">
        <v>205.905</v>
      </c>
      <c r="T5452">
        <v>0</v>
      </c>
      <c r="U5452">
        <v>4.9024999999999999</v>
      </c>
    </row>
    <row r="5453" spans="1:21" x14ac:dyDescent="0.25">
      <c r="A5453" t="s">
        <v>20850</v>
      </c>
      <c r="B5453">
        <v>1</v>
      </c>
      <c r="C5453" t="s">
        <v>79</v>
      </c>
      <c r="D5453" t="s">
        <v>122</v>
      </c>
      <c r="E5453" t="s">
        <v>20851</v>
      </c>
      <c r="F5453" t="s">
        <v>226</v>
      </c>
      <c r="G5453" t="s">
        <v>72</v>
      </c>
      <c r="H5453" t="s">
        <v>136</v>
      </c>
      <c r="I5453" t="s">
        <v>22</v>
      </c>
      <c r="J5453" t="s">
        <v>131</v>
      </c>
      <c r="K5453" t="s">
        <v>20852</v>
      </c>
      <c r="L5453" t="s">
        <v>20853</v>
      </c>
      <c r="M5453">
        <v>0.91</v>
      </c>
      <c r="N5453">
        <v>0</v>
      </c>
      <c r="O5453">
        <v>0</v>
      </c>
      <c r="P5453">
        <v>0</v>
      </c>
      <c r="Q5453">
        <v>76</v>
      </c>
      <c r="R5453">
        <v>0</v>
      </c>
      <c r="S5453">
        <v>0</v>
      </c>
      <c r="T5453">
        <v>0</v>
      </c>
      <c r="U5453">
        <v>69.16</v>
      </c>
    </row>
    <row r="5454" spans="1:21" x14ac:dyDescent="0.25">
      <c r="A5454" t="s">
        <v>20854</v>
      </c>
      <c r="B5454">
        <v>1</v>
      </c>
      <c r="C5454" t="s">
        <v>79</v>
      </c>
      <c r="D5454" t="s">
        <v>122</v>
      </c>
      <c r="E5454" t="s">
        <v>20855</v>
      </c>
      <c r="F5454" t="s">
        <v>226</v>
      </c>
      <c r="G5454" t="s">
        <v>72</v>
      </c>
      <c r="H5454" t="s">
        <v>136</v>
      </c>
      <c r="I5454" t="s">
        <v>22</v>
      </c>
      <c r="J5454" t="s">
        <v>131</v>
      </c>
      <c r="K5454" t="s">
        <v>20856</v>
      </c>
      <c r="L5454" t="s">
        <v>20857</v>
      </c>
      <c r="M5454">
        <v>1.68</v>
      </c>
      <c r="N5454">
        <v>0</v>
      </c>
      <c r="O5454">
        <v>0</v>
      </c>
      <c r="P5454">
        <v>0</v>
      </c>
      <c r="Q5454">
        <v>102</v>
      </c>
      <c r="R5454">
        <v>0</v>
      </c>
      <c r="S5454">
        <v>0</v>
      </c>
      <c r="T5454">
        <v>0</v>
      </c>
      <c r="U5454">
        <v>171.36</v>
      </c>
    </row>
    <row r="5455" spans="1:21" x14ac:dyDescent="0.25">
      <c r="A5455" t="s">
        <v>20858</v>
      </c>
      <c r="B5455">
        <v>1</v>
      </c>
      <c r="C5455" t="s">
        <v>78</v>
      </c>
      <c r="D5455" t="s">
        <v>96</v>
      </c>
      <c r="E5455" t="s">
        <v>20859</v>
      </c>
      <c r="F5455" t="s">
        <v>231</v>
      </c>
      <c r="G5455" t="s">
        <v>71</v>
      </c>
      <c r="H5455" t="s">
        <v>136</v>
      </c>
      <c r="I5455" t="s">
        <v>22</v>
      </c>
      <c r="J5455" t="s">
        <v>131</v>
      </c>
      <c r="K5455" t="s">
        <v>20860</v>
      </c>
      <c r="L5455" t="s">
        <v>20861</v>
      </c>
      <c r="M5455">
        <v>2.5783333329999998</v>
      </c>
      <c r="N5455">
        <v>0</v>
      </c>
      <c r="O5455">
        <v>1</v>
      </c>
      <c r="P5455">
        <v>0</v>
      </c>
      <c r="Q5455">
        <v>0</v>
      </c>
      <c r="R5455">
        <v>0</v>
      </c>
      <c r="S5455">
        <v>2.5783330000000002</v>
      </c>
      <c r="T5455">
        <v>0</v>
      </c>
      <c r="U5455">
        <v>0</v>
      </c>
    </row>
    <row r="5456" spans="1:21" x14ac:dyDescent="0.25">
      <c r="A5456" t="s">
        <v>20862</v>
      </c>
      <c r="B5456">
        <v>1</v>
      </c>
      <c r="C5456" t="s">
        <v>79</v>
      </c>
      <c r="D5456" t="s">
        <v>114</v>
      </c>
      <c r="E5456" t="s">
        <v>20863</v>
      </c>
      <c r="F5456" t="s">
        <v>313</v>
      </c>
      <c r="G5456" t="s">
        <v>71</v>
      </c>
      <c r="H5456" t="s">
        <v>136</v>
      </c>
      <c r="I5456" t="s">
        <v>22</v>
      </c>
      <c r="J5456" t="s">
        <v>131</v>
      </c>
      <c r="K5456" t="s">
        <v>20864</v>
      </c>
      <c r="L5456" t="s">
        <v>20865</v>
      </c>
      <c r="M5456">
        <v>1.6775758329999999</v>
      </c>
      <c r="N5456">
        <v>0</v>
      </c>
      <c r="O5456">
        <v>0</v>
      </c>
      <c r="P5456">
        <v>0</v>
      </c>
      <c r="Q5456">
        <v>61</v>
      </c>
      <c r="R5456">
        <v>0</v>
      </c>
      <c r="S5456">
        <v>0</v>
      </c>
      <c r="T5456">
        <v>0</v>
      </c>
      <c r="U5456">
        <v>102.332126</v>
      </c>
    </row>
    <row r="5457" spans="1:21" x14ac:dyDescent="0.25">
      <c r="A5457" t="s">
        <v>20866</v>
      </c>
      <c r="B5457">
        <v>1</v>
      </c>
      <c r="C5457" t="s">
        <v>79</v>
      </c>
      <c r="D5457" t="s">
        <v>114</v>
      </c>
      <c r="E5457" t="s">
        <v>20867</v>
      </c>
      <c r="F5457" t="s">
        <v>313</v>
      </c>
      <c r="G5457" t="s">
        <v>71</v>
      </c>
      <c r="H5457" t="s">
        <v>136</v>
      </c>
      <c r="I5457" t="s">
        <v>22</v>
      </c>
      <c r="J5457" t="s">
        <v>131</v>
      </c>
      <c r="K5457" t="s">
        <v>20868</v>
      </c>
      <c r="L5457" t="s">
        <v>20869</v>
      </c>
      <c r="M5457">
        <v>2.168055555</v>
      </c>
      <c r="N5457">
        <v>0</v>
      </c>
      <c r="O5457">
        <v>0</v>
      </c>
      <c r="P5457">
        <v>0</v>
      </c>
      <c r="Q5457">
        <v>28</v>
      </c>
      <c r="R5457">
        <v>0</v>
      </c>
      <c r="S5457">
        <v>0</v>
      </c>
      <c r="T5457">
        <v>0</v>
      </c>
      <c r="U5457">
        <v>60.705556000000001</v>
      </c>
    </row>
    <row r="5458" spans="1:21" x14ac:dyDescent="0.25">
      <c r="A5458" t="s">
        <v>20870</v>
      </c>
      <c r="B5458">
        <v>1</v>
      </c>
      <c r="C5458" t="s">
        <v>78</v>
      </c>
      <c r="D5458" t="s">
        <v>102</v>
      </c>
      <c r="E5458" t="s">
        <v>20871</v>
      </c>
      <c r="F5458" t="s">
        <v>780</v>
      </c>
      <c r="G5458" t="s">
        <v>71</v>
      </c>
      <c r="H5458" t="s">
        <v>136</v>
      </c>
      <c r="I5458" t="s">
        <v>22</v>
      </c>
      <c r="J5458" t="s">
        <v>131</v>
      </c>
      <c r="K5458" t="s">
        <v>20872</v>
      </c>
      <c r="L5458" t="s">
        <v>20873</v>
      </c>
      <c r="M5458">
        <v>2.8847222220000002</v>
      </c>
      <c r="N5458">
        <v>0</v>
      </c>
      <c r="O5458">
        <v>0</v>
      </c>
      <c r="P5458">
        <v>0</v>
      </c>
      <c r="Q5458">
        <v>3</v>
      </c>
      <c r="R5458">
        <v>0</v>
      </c>
      <c r="S5458">
        <v>0</v>
      </c>
      <c r="T5458">
        <v>0</v>
      </c>
      <c r="U5458">
        <v>8.6541669999999993</v>
      </c>
    </row>
    <row r="5459" spans="1:21" x14ac:dyDescent="0.25">
      <c r="A5459" t="s">
        <v>20874</v>
      </c>
      <c r="B5459">
        <v>1</v>
      </c>
      <c r="C5459" t="s">
        <v>79</v>
      </c>
      <c r="D5459" t="s">
        <v>114</v>
      </c>
      <c r="E5459" t="s">
        <v>20875</v>
      </c>
      <c r="F5459" t="s">
        <v>231</v>
      </c>
      <c r="G5459" t="s">
        <v>71</v>
      </c>
      <c r="H5459" t="s">
        <v>136</v>
      </c>
      <c r="I5459" t="s">
        <v>22</v>
      </c>
      <c r="J5459" t="s">
        <v>131</v>
      </c>
      <c r="K5459" t="s">
        <v>20876</v>
      </c>
      <c r="L5459" t="s">
        <v>20877</v>
      </c>
      <c r="M5459">
        <v>4.0441666659999997</v>
      </c>
      <c r="N5459">
        <v>0</v>
      </c>
      <c r="O5459">
        <v>0</v>
      </c>
      <c r="P5459">
        <v>0</v>
      </c>
      <c r="Q5459">
        <v>1</v>
      </c>
      <c r="R5459">
        <v>0</v>
      </c>
      <c r="S5459">
        <v>0</v>
      </c>
      <c r="T5459">
        <v>0</v>
      </c>
      <c r="U5459">
        <v>4.0441669999999998</v>
      </c>
    </row>
    <row r="5460" spans="1:21" x14ac:dyDescent="0.25">
      <c r="A5460" t="s">
        <v>20878</v>
      </c>
      <c r="B5460">
        <v>1</v>
      </c>
      <c r="C5460" t="s">
        <v>79</v>
      </c>
      <c r="D5460" t="s">
        <v>114</v>
      </c>
      <c r="E5460" t="s">
        <v>20879</v>
      </c>
      <c r="F5460" t="s">
        <v>226</v>
      </c>
      <c r="G5460" t="s">
        <v>72</v>
      </c>
      <c r="H5460" t="s">
        <v>136</v>
      </c>
      <c r="I5460" t="s">
        <v>22</v>
      </c>
      <c r="J5460" t="s">
        <v>131</v>
      </c>
      <c r="K5460" t="s">
        <v>20880</v>
      </c>
      <c r="L5460" t="s">
        <v>20881</v>
      </c>
      <c r="M5460">
        <v>1.707777777</v>
      </c>
      <c r="N5460">
        <v>0</v>
      </c>
      <c r="O5460">
        <v>0</v>
      </c>
      <c r="P5460">
        <v>0</v>
      </c>
      <c r="Q5460">
        <v>25</v>
      </c>
      <c r="R5460">
        <v>0</v>
      </c>
      <c r="S5460">
        <v>0</v>
      </c>
      <c r="T5460">
        <v>0</v>
      </c>
      <c r="U5460">
        <v>42.694443999999997</v>
      </c>
    </row>
    <row r="5461" spans="1:21" x14ac:dyDescent="0.25">
      <c r="A5461" t="s">
        <v>20882</v>
      </c>
      <c r="B5461">
        <v>1</v>
      </c>
      <c r="C5461" t="s">
        <v>79</v>
      </c>
      <c r="D5461" t="s">
        <v>119</v>
      </c>
      <c r="E5461" t="s">
        <v>20883</v>
      </c>
      <c r="F5461" t="s">
        <v>780</v>
      </c>
      <c r="G5461" t="s">
        <v>71</v>
      </c>
      <c r="H5461" t="s">
        <v>136</v>
      </c>
      <c r="I5461" t="s">
        <v>22</v>
      </c>
      <c r="J5461" t="s">
        <v>131</v>
      </c>
      <c r="K5461" t="s">
        <v>20884</v>
      </c>
      <c r="L5461" t="s">
        <v>20885</v>
      </c>
      <c r="M5461">
        <v>5.449166666</v>
      </c>
      <c r="N5461">
        <v>0</v>
      </c>
      <c r="O5461">
        <v>22</v>
      </c>
      <c r="P5461">
        <v>0</v>
      </c>
      <c r="Q5461">
        <v>8</v>
      </c>
      <c r="R5461">
        <v>0</v>
      </c>
      <c r="S5461">
        <v>119.88166699999999</v>
      </c>
      <c r="T5461">
        <v>0</v>
      </c>
      <c r="U5461">
        <v>43.593333000000001</v>
      </c>
    </row>
    <row r="5462" spans="1:21" x14ac:dyDescent="0.25">
      <c r="A5462" t="s">
        <v>20886</v>
      </c>
      <c r="B5462">
        <v>1</v>
      </c>
      <c r="C5462" t="s">
        <v>78</v>
      </c>
      <c r="D5462" t="s">
        <v>96</v>
      </c>
      <c r="E5462" t="s">
        <v>20887</v>
      </c>
      <c r="F5462" t="s">
        <v>313</v>
      </c>
      <c r="G5462" t="s">
        <v>71</v>
      </c>
      <c r="H5462" t="s">
        <v>136</v>
      </c>
      <c r="I5462" t="s">
        <v>22</v>
      </c>
      <c r="J5462" t="s">
        <v>131</v>
      </c>
      <c r="K5462" t="s">
        <v>20888</v>
      </c>
      <c r="L5462" t="s">
        <v>20889</v>
      </c>
      <c r="M5462">
        <v>6.2975000000000003</v>
      </c>
      <c r="N5462">
        <v>0</v>
      </c>
      <c r="O5462">
        <v>177</v>
      </c>
      <c r="P5462">
        <v>0</v>
      </c>
      <c r="Q5462">
        <v>0</v>
      </c>
      <c r="R5462">
        <v>0</v>
      </c>
      <c r="S5462">
        <v>1114.6575</v>
      </c>
      <c r="T5462">
        <v>0</v>
      </c>
      <c r="U5462">
        <v>0</v>
      </c>
    </row>
    <row r="5463" spans="1:21" x14ac:dyDescent="0.25">
      <c r="A5463" t="s">
        <v>20890</v>
      </c>
      <c r="B5463">
        <v>1</v>
      </c>
      <c r="C5463" t="s">
        <v>78</v>
      </c>
      <c r="D5463" t="s">
        <v>104</v>
      </c>
      <c r="E5463" t="s">
        <v>20891</v>
      </c>
      <c r="F5463" t="s">
        <v>226</v>
      </c>
      <c r="G5463" t="s">
        <v>72</v>
      </c>
      <c r="H5463" t="s">
        <v>136</v>
      </c>
      <c r="I5463" t="s">
        <v>22</v>
      </c>
      <c r="J5463" t="s">
        <v>131</v>
      </c>
      <c r="K5463" t="s">
        <v>20892</v>
      </c>
      <c r="L5463" t="s">
        <v>20893</v>
      </c>
      <c r="M5463">
        <v>1.7661111110000001</v>
      </c>
      <c r="N5463">
        <v>0</v>
      </c>
      <c r="O5463">
        <v>0</v>
      </c>
      <c r="P5463">
        <v>0</v>
      </c>
      <c r="Q5463">
        <v>32</v>
      </c>
      <c r="R5463">
        <v>0</v>
      </c>
      <c r="S5463">
        <v>0</v>
      </c>
      <c r="T5463">
        <v>0</v>
      </c>
      <c r="U5463">
        <v>56.515555999999997</v>
      </c>
    </row>
    <row r="5464" spans="1:21" x14ac:dyDescent="0.25">
      <c r="A5464" t="s">
        <v>20894</v>
      </c>
      <c r="B5464">
        <v>1</v>
      </c>
      <c r="C5464" t="s">
        <v>78</v>
      </c>
      <c r="D5464" t="s">
        <v>104</v>
      </c>
      <c r="E5464" t="s">
        <v>20895</v>
      </c>
      <c r="F5464" t="s">
        <v>226</v>
      </c>
      <c r="G5464" t="s">
        <v>72</v>
      </c>
      <c r="H5464" t="s">
        <v>136</v>
      </c>
      <c r="I5464" t="s">
        <v>22</v>
      </c>
      <c r="J5464" t="s">
        <v>131</v>
      </c>
      <c r="K5464" t="s">
        <v>20896</v>
      </c>
      <c r="L5464" t="s">
        <v>20897</v>
      </c>
      <c r="M5464">
        <v>5.8605555550000004</v>
      </c>
      <c r="N5464">
        <v>0</v>
      </c>
      <c r="O5464">
        <v>0</v>
      </c>
      <c r="P5464">
        <v>0</v>
      </c>
      <c r="Q5464">
        <v>99</v>
      </c>
      <c r="R5464">
        <v>0</v>
      </c>
      <c r="S5464">
        <v>0</v>
      </c>
      <c r="T5464">
        <v>0</v>
      </c>
      <c r="U5464">
        <v>580.19500000000005</v>
      </c>
    </row>
    <row r="5465" spans="1:21" x14ac:dyDescent="0.25">
      <c r="A5465" t="s">
        <v>20898</v>
      </c>
      <c r="B5465">
        <v>1</v>
      </c>
      <c r="C5465" t="s">
        <v>79</v>
      </c>
      <c r="D5465" t="s">
        <v>118</v>
      </c>
      <c r="E5465" t="s">
        <v>17947</v>
      </c>
      <c r="F5465" t="s">
        <v>231</v>
      </c>
      <c r="G5465" t="s">
        <v>71</v>
      </c>
      <c r="H5465" t="s">
        <v>136</v>
      </c>
      <c r="I5465" t="s">
        <v>22</v>
      </c>
      <c r="J5465" t="s">
        <v>131</v>
      </c>
      <c r="K5465" t="s">
        <v>20899</v>
      </c>
      <c r="L5465" t="s">
        <v>20900</v>
      </c>
      <c r="M5465">
        <v>3.3388888880000001</v>
      </c>
      <c r="N5465">
        <v>0</v>
      </c>
      <c r="O5465">
        <v>0</v>
      </c>
      <c r="P5465">
        <v>0</v>
      </c>
      <c r="Q5465">
        <v>1</v>
      </c>
      <c r="R5465">
        <v>0</v>
      </c>
      <c r="S5465">
        <v>0</v>
      </c>
      <c r="T5465">
        <v>0</v>
      </c>
      <c r="U5465">
        <v>3.338889</v>
      </c>
    </row>
    <row r="5466" spans="1:21" x14ac:dyDescent="0.25">
      <c r="A5466" t="s">
        <v>20901</v>
      </c>
      <c r="B5466">
        <v>1</v>
      </c>
      <c r="C5466" t="s">
        <v>79</v>
      </c>
      <c r="D5466" t="s">
        <v>118</v>
      </c>
      <c r="E5466" t="s">
        <v>20902</v>
      </c>
      <c r="F5466" t="s">
        <v>362</v>
      </c>
      <c r="G5466" t="s">
        <v>71</v>
      </c>
      <c r="H5466" t="s">
        <v>136</v>
      </c>
      <c r="I5466" t="s">
        <v>22</v>
      </c>
      <c r="J5466" t="s">
        <v>131</v>
      </c>
      <c r="K5466" t="s">
        <v>20903</v>
      </c>
      <c r="L5466" t="s">
        <v>20904</v>
      </c>
      <c r="M5466">
        <v>0.21686944399999999</v>
      </c>
      <c r="N5466">
        <v>0</v>
      </c>
      <c r="O5466">
        <v>0</v>
      </c>
      <c r="P5466">
        <v>0</v>
      </c>
      <c r="Q5466">
        <v>188</v>
      </c>
      <c r="R5466">
        <v>0</v>
      </c>
      <c r="S5466">
        <v>0</v>
      </c>
      <c r="T5466">
        <v>0</v>
      </c>
      <c r="U5466">
        <v>40.771455000000003</v>
      </c>
    </row>
    <row r="5467" spans="1:21" x14ac:dyDescent="0.25">
      <c r="A5467" t="s">
        <v>20905</v>
      </c>
      <c r="B5467">
        <v>1</v>
      </c>
      <c r="C5467" t="s">
        <v>79</v>
      </c>
      <c r="D5467" t="s">
        <v>118</v>
      </c>
      <c r="E5467" t="s">
        <v>20906</v>
      </c>
      <c r="F5467" t="s">
        <v>231</v>
      </c>
      <c r="G5467" t="s">
        <v>71</v>
      </c>
      <c r="H5467" t="s">
        <v>136</v>
      </c>
      <c r="I5467" t="s">
        <v>22</v>
      </c>
      <c r="J5467" t="s">
        <v>131</v>
      </c>
      <c r="K5467" t="s">
        <v>20907</v>
      </c>
      <c r="L5467" t="s">
        <v>20908</v>
      </c>
      <c r="M5467">
        <v>2.574166666</v>
      </c>
      <c r="N5467">
        <v>0</v>
      </c>
      <c r="O5467">
        <v>0</v>
      </c>
      <c r="P5467">
        <v>0</v>
      </c>
      <c r="Q5467">
        <v>1</v>
      </c>
      <c r="R5467">
        <v>0</v>
      </c>
      <c r="S5467">
        <v>0</v>
      </c>
      <c r="T5467">
        <v>0</v>
      </c>
      <c r="U5467">
        <v>2.5741670000000001</v>
      </c>
    </row>
    <row r="5468" spans="1:21" x14ac:dyDescent="0.25">
      <c r="A5468" t="s">
        <v>20909</v>
      </c>
      <c r="B5468">
        <v>1</v>
      </c>
      <c r="C5468" t="s">
        <v>78</v>
      </c>
      <c r="D5468" t="s">
        <v>102</v>
      </c>
      <c r="E5468" t="s">
        <v>18963</v>
      </c>
      <c r="F5468" t="s">
        <v>166</v>
      </c>
      <c r="G5468" t="s">
        <v>72</v>
      </c>
      <c r="H5468" t="s">
        <v>136</v>
      </c>
      <c r="I5468" t="s">
        <v>22</v>
      </c>
      <c r="J5468" t="s">
        <v>131</v>
      </c>
      <c r="K5468" t="s">
        <v>20910</v>
      </c>
      <c r="L5468" t="s">
        <v>20911</v>
      </c>
      <c r="M5468">
        <v>0.40297111099999999</v>
      </c>
      <c r="N5468">
        <v>0</v>
      </c>
      <c r="O5468">
        <v>76</v>
      </c>
      <c r="P5468">
        <v>19</v>
      </c>
      <c r="Q5468">
        <v>956</v>
      </c>
      <c r="R5468">
        <v>0</v>
      </c>
      <c r="S5468">
        <v>30.625803999999999</v>
      </c>
      <c r="T5468">
        <v>7.6564509999999997</v>
      </c>
      <c r="U5468">
        <v>385.24038200000001</v>
      </c>
    </row>
    <row r="5469" spans="1:21" x14ac:dyDescent="0.25">
      <c r="A5469" t="s">
        <v>20912</v>
      </c>
      <c r="B5469">
        <v>1</v>
      </c>
      <c r="C5469" t="s">
        <v>78</v>
      </c>
      <c r="D5469" t="s">
        <v>104</v>
      </c>
      <c r="E5469" t="s">
        <v>20913</v>
      </c>
      <c r="F5469" t="s">
        <v>231</v>
      </c>
      <c r="G5469" t="s">
        <v>71</v>
      </c>
      <c r="H5469" t="s">
        <v>136</v>
      </c>
      <c r="I5469" t="s">
        <v>22</v>
      </c>
      <c r="J5469" t="s">
        <v>131</v>
      </c>
      <c r="K5469" t="s">
        <v>20914</v>
      </c>
      <c r="L5469" t="s">
        <v>20915</v>
      </c>
      <c r="M5469">
        <v>1.341111111</v>
      </c>
      <c r="N5469">
        <v>0</v>
      </c>
      <c r="O5469">
        <v>23</v>
      </c>
      <c r="P5469">
        <v>0</v>
      </c>
      <c r="Q5469">
        <v>0</v>
      </c>
      <c r="R5469">
        <v>0</v>
      </c>
      <c r="S5469">
        <v>30.845555999999998</v>
      </c>
      <c r="T5469">
        <v>0</v>
      </c>
      <c r="U5469">
        <v>0</v>
      </c>
    </row>
    <row r="5470" spans="1:21" x14ac:dyDescent="0.25">
      <c r="A5470" t="s">
        <v>20916</v>
      </c>
      <c r="B5470">
        <v>1</v>
      </c>
      <c r="C5470" t="s">
        <v>78</v>
      </c>
      <c r="D5470" t="s">
        <v>93</v>
      </c>
      <c r="E5470" t="s">
        <v>15910</v>
      </c>
      <c r="F5470" t="s">
        <v>166</v>
      </c>
      <c r="G5470" t="s">
        <v>72</v>
      </c>
      <c r="H5470" t="s">
        <v>136</v>
      </c>
      <c r="I5470" t="s">
        <v>22</v>
      </c>
      <c r="J5470" t="s">
        <v>131</v>
      </c>
      <c r="K5470" t="s">
        <v>20917</v>
      </c>
      <c r="L5470" t="s">
        <v>20918</v>
      </c>
      <c r="M5470">
        <v>0.138858333</v>
      </c>
      <c r="N5470">
        <v>9</v>
      </c>
      <c r="O5470">
        <v>2974</v>
      </c>
      <c r="P5470">
        <v>219</v>
      </c>
      <c r="Q5470">
        <v>1550</v>
      </c>
      <c r="R5470">
        <v>1.249725</v>
      </c>
      <c r="S5470">
        <v>412.96468199999998</v>
      </c>
      <c r="T5470">
        <v>30.409974999999999</v>
      </c>
      <c r="U5470">
        <v>215.23041599999999</v>
      </c>
    </row>
    <row r="5471" spans="1:21" x14ac:dyDescent="0.25">
      <c r="A5471" t="s">
        <v>20919</v>
      </c>
      <c r="B5471">
        <v>1</v>
      </c>
      <c r="C5471" t="s">
        <v>78</v>
      </c>
      <c r="D5471" t="s">
        <v>93</v>
      </c>
      <c r="E5471" t="s">
        <v>589</v>
      </c>
      <c r="F5471" t="s">
        <v>166</v>
      </c>
      <c r="G5471" t="s">
        <v>72</v>
      </c>
      <c r="H5471" t="s">
        <v>136</v>
      </c>
      <c r="I5471" t="s">
        <v>22</v>
      </c>
      <c r="J5471" t="s">
        <v>131</v>
      </c>
      <c r="K5471" t="s">
        <v>20920</v>
      </c>
      <c r="L5471" t="s">
        <v>20921</v>
      </c>
      <c r="M5471">
        <v>0.85083333299999997</v>
      </c>
      <c r="N5471">
        <v>6</v>
      </c>
      <c r="O5471">
        <v>2842</v>
      </c>
      <c r="P5471">
        <v>21</v>
      </c>
      <c r="Q5471">
        <v>240</v>
      </c>
      <c r="R5471">
        <v>5.1050000000000004</v>
      </c>
      <c r="S5471">
        <v>2418.0683319999998</v>
      </c>
      <c r="T5471">
        <v>17.8675</v>
      </c>
      <c r="U5471">
        <v>204.2</v>
      </c>
    </row>
    <row r="5472" spans="1:21" x14ac:dyDescent="0.25">
      <c r="A5472" t="s">
        <v>20922</v>
      </c>
      <c r="B5472">
        <v>1</v>
      </c>
      <c r="C5472" t="s">
        <v>78</v>
      </c>
      <c r="D5472" t="s">
        <v>93</v>
      </c>
      <c r="E5472" t="s">
        <v>15891</v>
      </c>
      <c r="F5472" t="s">
        <v>166</v>
      </c>
      <c r="G5472" t="s">
        <v>72</v>
      </c>
      <c r="H5472" t="s">
        <v>136</v>
      </c>
      <c r="I5472" t="s">
        <v>22</v>
      </c>
      <c r="J5472" t="s">
        <v>131</v>
      </c>
      <c r="K5472" t="s">
        <v>20923</v>
      </c>
      <c r="L5472" t="s">
        <v>20924</v>
      </c>
      <c r="M5472">
        <v>1.5901722220000001</v>
      </c>
      <c r="N5472">
        <v>5</v>
      </c>
      <c r="O5472">
        <v>9212</v>
      </c>
      <c r="P5472">
        <v>2</v>
      </c>
      <c r="Q5472">
        <v>46</v>
      </c>
      <c r="R5472">
        <v>7.9508609999999997</v>
      </c>
      <c r="S5472">
        <v>14648.666509000001</v>
      </c>
      <c r="T5472">
        <v>3.1803439999999998</v>
      </c>
      <c r="U5472">
        <v>73.147921999999994</v>
      </c>
    </row>
    <row r="5473" spans="1:21" x14ac:dyDescent="0.25">
      <c r="A5473" t="s">
        <v>20925</v>
      </c>
      <c r="B5473">
        <v>1</v>
      </c>
      <c r="C5473" t="s">
        <v>78</v>
      </c>
      <c r="D5473" t="s">
        <v>105</v>
      </c>
      <c r="E5473" t="s">
        <v>20926</v>
      </c>
      <c r="F5473" t="s">
        <v>847</v>
      </c>
      <c r="G5473" t="s">
        <v>71</v>
      </c>
      <c r="H5473" t="s">
        <v>136</v>
      </c>
      <c r="I5473" t="s">
        <v>22</v>
      </c>
      <c r="J5473" t="s">
        <v>131</v>
      </c>
      <c r="K5473" t="s">
        <v>20927</v>
      </c>
      <c r="L5473" t="s">
        <v>20928</v>
      </c>
      <c r="M5473">
        <v>80.971111110999999</v>
      </c>
      <c r="N5473">
        <v>0</v>
      </c>
      <c r="O5473">
        <v>1</v>
      </c>
      <c r="P5473">
        <v>0</v>
      </c>
      <c r="Q5473">
        <v>0</v>
      </c>
      <c r="R5473">
        <v>0</v>
      </c>
      <c r="S5473">
        <v>80.971110999999993</v>
      </c>
      <c r="T5473">
        <v>0</v>
      </c>
      <c r="U5473">
        <v>0</v>
      </c>
    </row>
    <row r="5474" spans="1:21" x14ac:dyDescent="0.25">
      <c r="A5474" t="s">
        <v>20929</v>
      </c>
      <c r="B5474">
        <v>1</v>
      </c>
      <c r="C5474" t="s">
        <v>78</v>
      </c>
      <c r="D5474" t="s">
        <v>84</v>
      </c>
      <c r="E5474" t="s">
        <v>20930</v>
      </c>
      <c r="F5474" t="s">
        <v>2201</v>
      </c>
      <c r="G5474" t="s">
        <v>71</v>
      </c>
      <c r="H5474" t="s">
        <v>136</v>
      </c>
      <c r="I5474" t="s">
        <v>22</v>
      </c>
      <c r="J5474" t="s">
        <v>221</v>
      </c>
      <c r="K5474" t="s">
        <v>20931</v>
      </c>
      <c r="L5474" t="s">
        <v>20932</v>
      </c>
      <c r="M5474">
        <v>3.0536111109999999</v>
      </c>
      <c r="N5474">
        <v>0</v>
      </c>
      <c r="O5474">
        <v>0</v>
      </c>
      <c r="P5474">
        <v>0</v>
      </c>
      <c r="Q5474">
        <v>2</v>
      </c>
      <c r="R5474">
        <v>0</v>
      </c>
      <c r="S5474">
        <v>0</v>
      </c>
      <c r="T5474">
        <v>0</v>
      </c>
      <c r="U5474">
        <v>6.1072220000000002</v>
      </c>
    </row>
    <row r="5475" spans="1:21" x14ac:dyDescent="0.25">
      <c r="A5475" t="s">
        <v>20933</v>
      </c>
      <c r="B5475">
        <v>1</v>
      </c>
      <c r="C5475" t="s">
        <v>78</v>
      </c>
      <c r="D5475" t="s">
        <v>102</v>
      </c>
      <c r="E5475" t="s">
        <v>20934</v>
      </c>
      <c r="F5475" t="s">
        <v>1227</v>
      </c>
      <c r="G5475" t="s">
        <v>72</v>
      </c>
      <c r="H5475" t="s">
        <v>136</v>
      </c>
      <c r="I5475" t="s">
        <v>22</v>
      </c>
      <c r="J5475" t="s">
        <v>131</v>
      </c>
      <c r="K5475" t="s">
        <v>20935</v>
      </c>
      <c r="L5475" t="s">
        <v>20936</v>
      </c>
      <c r="M5475">
        <v>3.2991666660000001</v>
      </c>
      <c r="N5475">
        <v>0</v>
      </c>
      <c r="O5475">
        <v>0</v>
      </c>
      <c r="P5475">
        <v>236</v>
      </c>
      <c r="Q5475">
        <v>342</v>
      </c>
      <c r="R5475">
        <v>0</v>
      </c>
      <c r="S5475">
        <v>0</v>
      </c>
      <c r="T5475">
        <v>778.60333300000002</v>
      </c>
      <c r="U5475">
        <v>1128.3150000000001</v>
      </c>
    </row>
    <row r="5476" spans="1:21" x14ac:dyDescent="0.25">
      <c r="A5476" t="s">
        <v>20937</v>
      </c>
      <c r="B5476">
        <v>1</v>
      </c>
      <c r="C5476" t="s">
        <v>78</v>
      </c>
      <c r="D5476" t="s">
        <v>96</v>
      </c>
      <c r="E5476" t="s">
        <v>15733</v>
      </c>
      <c r="F5476" t="s">
        <v>166</v>
      </c>
      <c r="G5476" t="s">
        <v>72</v>
      </c>
      <c r="H5476" t="s">
        <v>136</v>
      </c>
      <c r="I5476" t="s">
        <v>22</v>
      </c>
      <c r="J5476" t="s">
        <v>131</v>
      </c>
      <c r="K5476" t="s">
        <v>20938</v>
      </c>
      <c r="L5476" t="s">
        <v>20939</v>
      </c>
      <c r="M5476">
        <v>0.65583333300000002</v>
      </c>
      <c r="N5476">
        <v>1</v>
      </c>
      <c r="O5476">
        <v>301</v>
      </c>
      <c r="P5476">
        <v>10</v>
      </c>
      <c r="Q5476">
        <v>16</v>
      </c>
      <c r="R5476">
        <v>0.655833</v>
      </c>
      <c r="S5476">
        <v>197.405833</v>
      </c>
      <c r="T5476">
        <v>6.5583330000000002</v>
      </c>
      <c r="U5476">
        <v>10.493333</v>
      </c>
    </row>
    <row r="5477" spans="1:21" x14ac:dyDescent="0.25">
      <c r="A5477" t="s">
        <v>20940</v>
      </c>
      <c r="B5477">
        <v>1</v>
      </c>
      <c r="C5477" t="s">
        <v>78</v>
      </c>
      <c r="D5477" t="s">
        <v>96</v>
      </c>
      <c r="E5477" t="s">
        <v>20941</v>
      </c>
      <c r="F5477" t="s">
        <v>231</v>
      </c>
      <c r="G5477" t="s">
        <v>71</v>
      </c>
      <c r="H5477" t="s">
        <v>136</v>
      </c>
      <c r="I5477" t="s">
        <v>22</v>
      </c>
      <c r="J5477" t="s">
        <v>131</v>
      </c>
      <c r="K5477" t="s">
        <v>20942</v>
      </c>
      <c r="L5477" t="s">
        <v>20943</v>
      </c>
      <c r="M5477">
        <v>2.7694444439999999</v>
      </c>
      <c r="N5477">
        <v>0</v>
      </c>
      <c r="O5477">
        <v>0</v>
      </c>
      <c r="P5477">
        <v>0</v>
      </c>
      <c r="Q5477">
        <v>1</v>
      </c>
      <c r="R5477">
        <v>0</v>
      </c>
      <c r="S5477">
        <v>0</v>
      </c>
      <c r="T5477">
        <v>0</v>
      </c>
      <c r="U5477">
        <v>2.769444</v>
      </c>
    </row>
    <row r="5478" spans="1:21" x14ac:dyDescent="0.25">
      <c r="A5478" t="s">
        <v>20944</v>
      </c>
      <c r="B5478">
        <v>1</v>
      </c>
      <c r="C5478" t="s">
        <v>78</v>
      </c>
      <c r="D5478" t="s">
        <v>96</v>
      </c>
      <c r="E5478" t="s">
        <v>20945</v>
      </c>
      <c r="F5478" t="s">
        <v>129</v>
      </c>
      <c r="G5478" t="s">
        <v>72</v>
      </c>
      <c r="H5478" t="s">
        <v>136</v>
      </c>
      <c r="I5478" t="s">
        <v>22</v>
      </c>
      <c r="J5478" t="s">
        <v>131</v>
      </c>
      <c r="K5478" t="s">
        <v>20946</v>
      </c>
      <c r="L5478" t="s">
        <v>20947</v>
      </c>
      <c r="M5478">
        <v>0.40592388800000001</v>
      </c>
      <c r="N5478">
        <v>0</v>
      </c>
      <c r="O5478">
        <v>284</v>
      </c>
      <c r="P5478">
        <v>20</v>
      </c>
      <c r="Q5478">
        <v>238</v>
      </c>
      <c r="R5478">
        <v>0</v>
      </c>
      <c r="S5478">
        <v>115.28238399999999</v>
      </c>
      <c r="T5478">
        <v>8.1184779999999996</v>
      </c>
      <c r="U5478">
        <v>96.609885000000006</v>
      </c>
    </row>
    <row r="5479" spans="1:21" x14ac:dyDescent="0.25">
      <c r="A5479" t="s">
        <v>20948</v>
      </c>
      <c r="B5479">
        <v>1</v>
      </c>
      <c r="C5479" t="s">
        <v>78</v>
      </c>
      <c r="D5479" t="s">
        <v>96</v>
      </c>
      <c r="E5479" t="s">
        <v>20949</v>
      </c>
      <c r="F5479" t="s">
        <v>166</v>
      </c>
      <c r="G5479" t="s">
        <v>72</v>
      </c>
      <c r="H5479" t="s">
        <v>136</v>
      </c>
      <c r="I5479" t="s">
        <v>22</v>
      </c>
      <c r="J5479" t="s">
        <v>131</v>
      </c>
      <c r="K5479" t="s">
        <v>20950</v>
      </c>
      <c r="L5479" t="s">
        <v>20951</v>
      </c>
      <c r="M5479">
        <v>0.98077222200000003</v>
      </c>
      <c r="N5479">
        <v>0</v>
      </c>
      <c r="O5479">
        <v>192</v>
      </c>
      <c r="P5479">
        <v>2</v>
      </c>
      <c r="Q5479">
        <v>31</v>
      </c>
      <c r="R5479">
        <v>0</v>
      </c>
      <c r="S5479">
        <v>188.308267</v>
      </c>
      <c r="T5479">
        <v>1.961544</v>
      </c>
      <c r="U5479">
        <v>30.403939000000001</v>
      </c>
    </row>
    <row r="5480" spans="1:21" x14ac:dyDescent="0.25">
      <c r="A5480" t="s">
        <v>20952</v>
      </c>
      <c r="B5480">
        <v>1</v>
      </c>
      <c r="C5480" t="s">
        <v>78</v>
      </c>
      <c r="D5480" t="s">
        <v>96</v>
      </c>
      <c r="E5480" t="s">
        <v>20953</v>
      </c>
      <c r="F5480" t="s">
        <v>226</v>
      </c>
      <c r="G5480" t="s">
        <v>72</v>
      </c>
      <c r="H5480" t="s">
        <v>136</v>
      </c>
      <c r="I5480" t="s">
        <v>22</v>
      </c>
      <c r="J5480" t="s">
        <v>131</v>
      </c>
      <c r="K5480" t="s">
        <v>20954</v>
      </c>
      <c r="L5480" t="s">
        <v>20955</v>
      </c>
      <c r="M5480">
        <v>3.4413888880000001</v>
      </c>
      <c r="N5480">
        <v>0</v>
      </c>
      <c r="O5480">
        <v>34</v>
      </c>
      <c r="P5480">
        <v>0</v>
      </c>
      <c r="Q5480">
        <v>4</v>
      </c>
      <c r="R5480">
        <v>0</v>
      </c>
      <c r="S5480">
        <v>117.007222</v>
      </c>
      <c r="T5480">
        <v>0</v>
      </c>
      <c r="U5480">
        <v>13.765556</v>
      </c>
    </row>
    <row r="5481" spans="1:21" x14ac:dyDescent="0.25">
      <c r="A5481" t="s">
        <v>20956</v>
      </c>
      <c r="B5481">
        <v>1</v>
      </c>
      <c r="C5481" t="s">
        <v>78</v>
      </c>
      <c r="D5481" t="s">
        <v>96</v>
      </c>
      <c r="E5481" t="s">
        <v>20949</v>
      </c>
      <c r="F5481" t="s">
        <v>296</v>
      </c>
      <c r="G5481" t="s">
        <v>72</v>
      </c>
      <c r="H5481" t="s">
        <v>136</v>
      </c>
      <c r="I5481" t="s">
        <v>22</v>
      </c>
      <c r="J5481" t="s">
        <v>221</v>
      </c>
      <c r="K5481" t="s">
        <v>20957</v>
      </c>
      <c r="L5481" t="s">
        <v>20958</v>
      </c>
      <c r="M5481">
        <v>6.7895397219999998</v>
      </c>
      <c r="N5481">
        <v>0</v>
      </c>
      <c r="O5481">
        <v>192</v>
      </c>
      <c r="P5481">
        <v>2</v>
      </c>
      <c r="Q5481">
        <v>31</v>
      </c>
      <c r="R5481">
        <v>0</v>
      </c>
      <c r="S5481">
        <v>1303.591627</v>
      </c>
      <c r="T5481">
        <v>13.579079</v>
      </c>
      <c r="U5481">
        <v>210.475731</v>
      </c>
    </row>
    <row r="5482" spans="1:21" x14ac:dyDescent="0.25">
      <c r="A5482" t="s">
        <v>20959</v>
      </c>
      <c r="B5482">
        <v>1</v>
      </c>
      <c r="C5482" t="s">
        <v>78</v>
      </c>
      <c r="D5482" t="s">
        <v>96</v>
      </c>
      <c r="E5482" t="s">
        <v>20945</v>
      </c>
      <c r="F5482" t="s">
        <v>296</v>
      </c>
      <c r="G5482" t="s">
        <v>72</v>
      </c>
      <c r="H5482" t="s">
        <v>136</v>
      </c>
      <c r="I5482" t="s">
        <v>22</v>
      </c>
      <c r="J5482" t="s">
        <v>221</v>
      </c>
      <c r="K5482" t="s">
        <v>20960</v>
      </c>
      <c r="L5482" t="s">
        <v>20961</v>
      </c>
      <c r="M5482">
        <v>6.7256</v>
      </c>
      <c r="N5482">
        <v>0</v>
      </c>
      <c r="O5482">
        <v>284</v>
      </c>
      <c r="P5482">
        <v>20</v>
      </c>
      <c r="Q5482">
        <v>354</v>
      </c>
      <c r="R5482">
        <v>0</v>
      </c>
      <c r="S5482">
        <v>1910.0704000000001</v>
      </c>
      <c r="T5482">
        <v>134.512</v>
      </c>
      <c r="U5482">
        <v>2380.8624</v>
      </c>
    </row>
    <row r="5483" spans="1:21" x14ac:dyDescent="0.25">
      <c r="A5483" t="s">
        <v>20962</v>
      </c>
      <c r="B5483">
        <v>1</v>
      </c>
      <c r="C5483" t="s">
        <v>78</v>
      </c>
      <c r="D5483" t="s">
        <v>96</v>
      </c>
      <c r="E5483" t="s">
        <v>20945</v>
      </c>
      <c r="F5483" t="s">
        <v>166</v>
      </c>
      <c r="G5483" t="s">
        <v>72</v>
      </c>
      <c r="H5483" t="s">
        <v>136</v>
      </c>
      <c r="I5483" t="s">
        <v>22</v>
      </c>
      <c r="J5483" t="s">
        <v>131</v>
      </c>
      <c r="K5483" t="s">
        <v>20963</v>
      </c>
      <c r="L5483" t="s">
        <v>20964</v>
      </c>
      <c r="M5483">
        <v>3.7791666660000001</v>
      </c>
      <c r="N5483">
        <v>0</v>
      </c>
      <c r="O5483">
        <v>284</v>
      </c>
      <c r="P5483">
        <v>20</v>
      </c>
      <c r="Q5483">
        <v>354</v>
      </c>
      <c r="R5483">
        <v>0</v>
      </c>
      <c r="S5483">
        <v>1073.2833330000001</v>
      </c>
      <c r="T5483">
        <v>75.583332999999996</v>
      </c>
      <c r="U5483">
        <v>1337.825</v>
      </c>
    </row>
    <row r="5484" spans="1:21" x14ac:dyDescent="0.25">
      <c r="A5484" t="s">
        <v>20965</v>
      </c>
      <c r="B5484">
        <v>1</v>
      </c>
      <c r="C5484" t="s">
        <v>78</v>
      </c>
      <c r="D5484" t="s">
        <v>81</v>
      </c>
      <c r="E5484" t="s">
        <v>20966</v>
      </c>
      <c r="F5484" t="s">
        <v>296</v>
      </c>
      <c r="G5484" t="s">
        <v>72</v>
      </c>
      <c r="H5484" t="s">
        <v>136</v>
      </c>
      <c r="I5484" t="s">
        <v>22</v>
      </c>
      <c r="J5484" t="s">
        <v>221</v>
      </c>
      <c r="K5484" t="s">
        <v>20967</v>
      </c>
      <c r="L5484" t="s">
        <v>20968</v>
      </c>
      <c r="M5484">
        <v>7.2824999999999998</v>
      </c>
      <c r="N5484">
        <v>0</v>
      </c>
      <c r="O5484">
        <v>62</v>
      </c>
      <c r="P5484">
        <v>0</v>
      </c>
      <c r="Q5484">
        <v>8</v>
      </c>
      <c r="R5484">
        <v>0</v>
      </c>
      <c r="S5484">
        <v>451.51499999999999</v>
      </c>
      <c r="T5484">
        <v>0</v>
      </c>
      <c r="U5484">
        <v>58.26</v>
      </c>
    </row>
    <row r="5485" spans="1:21" x14ac:dyDescent="0.25">
      <c r="A5485" t="s">
        <v>20969</v>
      </c>
      <c r="B5485">
        <v>1</v>
      </c>
      <c r="C5485" t="s">
        <v>78</v>
      </c>
      <c r="D5485" t="s">
        <v>81</v>
      </c>
      <c r="E5485" t="s">
        <v>20970</v>
      </c>
      <c r="F5485" t="s">
        <v>747</v>
      </c>
      <c r="G5485" t="s">
        <v>72</v>
      </c>
      <c r="H5485" t="s">
        <v>136</v>
      </c>
      <c r="I5485" t="s">
        <v>22</v>
      </c>
      <c r="J5485" t="s">
        <v>131</v>
      </c>
      <c r="K5485" t="s">
        <v>20971</v>
      </c>
      <c r="L5485" t="s">
        <v>20972</v>
      </c>
      <c r="M5485">
        <v>0.71425166600000001</v>
      </c>
      <c r="N5485">
        <v>1</v>
      </c>
      <c r="O5485">
        <v>1081</v>
      </c>
      <c r="P5485">
        <v>0</v>
      </c>
      <c r="Q5485">
        <v>0</v>
      </c>
      <c r="R5485">
        <v>0.714252</v>
      </c>
      <c r="S5485">
        <v>772.10605099999998</v>
      </c>
      <c r="T5485">
        <v>0</v>
      </c>
      <c r="U5485">
        <v>0</v>
      </c>
    </row>
    <row r="5486" spans="1:21" x14ac:dyDescent="0.25">
      <c r="A5486" t="s">
        <v>20973</v>
      </c>
      <c r="B5486">
        <v>1</v>
      </c>
      <c r="C5486" t="s">
        <v>78</v>
      </c>
      <c r="D5486" t="s">
        <v>96</v>
      </c>
      <c r="E5486" t="s">
        <v>20974</v>
      </c>
      <c r="F5486" t="s">
        <v>892</v>
      </c>
      <c r="G5486" t="s">
        <v>71</v>
      </c>
      <c r="H5486" t="s">
        <v>136</v>
      </c>
      <c r="I5486" t="s">
        <v>22</v>
      </c>
      <c r="J5486" t="s">
        <v>131</v>
      </c>
      <c r="K5486" t="s">
        <v>20975</v>
      </c>
      <c r="L5486" t="s">
        <v>20976</v>
      </c>
      <c r="M5486">
        <v>0.26963138800000003</v>
      </c>
      <c r="N5486">
        <v>0</v>
      </c>
      <c r="O5486">
        <v>37</v>
      </c>
      <c r="P5486">
        <v>0</v>
      </c>
      <c r="Q5486">
        <v>3</v>
      </c>
      <c r="R5486">
        <v>0</v>
      </c>
      <c r="S5486">
        <v>9.9763610000000007</v>
      </c>
      <c r="T5486">
        <v>0</v>
      </c>
      <c r="U5486">
        <v>0.808894</v>
      </c>
    </row>
    <row r="5487" spans="1:21" x14ac:dyDescent="0.25">
      <c r="A5487" t="s">
        <v>20977</v>
      </c>
      <c r="B5487">
        <v>1</v>
      </c>
      <c r="C5487" t="s">
        <v>78</v>
      </c>
      <c r="D5487" t="s">
        <v>81</v>
      </c>
      <c r="E5487" t="s">
        <v>20978</v>
      </c>
      <c r="F5487" t="s">
        <v>313</v>
      </c>
      <c r="G5487" t="s">
        <v>71</v>
      </c>
      <c r="H5487" t="s">
        <v>136</v>
      </c>
      <c r="I5487" t="s">
        <v>22</v>
      </c>
      <c r="J5487" t="s">
        <v>131</v>
      </c>
      <c r="K5487" t="s">
        <v>20979</v>
      </c>
      <c r="L5487" t="s">
        <v>20980</v>
      </c>
      <c r="M5487">
        <v>1.131388888</v>
      </c>
      <c r="N5487">
        <v>0</v>
      </c>
      <c r="O5487">
        <v>0</v>
      </c>
      <c r="P5487">
        <v>0</v>
      </c>
      <c r="Q5487">
        <v>20</v>
      </c>
      <c r="R5487">
        <v>0</v>
      </c>
      <c r="S5487">
        <v>0</v>
      </c>
      <c r="T5487">
        <v>0</v>
      </c>
      <c r="U5487">
        <v>22.627777999999999</v>
      </c>
    </row>
    <row r="5488" spans="1:21" x14ac:dyDescent="0.25">
      <c r="A5488" t="s">
        <v>20981</v>
      </c>
      <c r="B5488">
        <v>1</v>
      </c>
      <c r="C5488" t="s">
        <v>79</v>
      </c>
      <c r="D5488" t="s">
        <v>118</v>
      </c>
      <c r="E5488" t="s">
        <v>20982</v>
      </c>
      <c r="F5488" t="s">
        <v>231</v>
      </c>
      <c r="G5488" t="s">
        <v>71</v>
      </c>
      <c r="H5488" t="s">
        <v>136</v>
      </c>
      <c r="I5488" t="s">
        <v>22</v>
      </c>
      <c r="J5488" t="s">
        <v>131</v>
      </c>
      <c r="K5488" t="s">
        <v>20983</v>
      </c>
      <c r="L5488" t="s">
        <v>20984</v>
      </c>
      <c r="M5488">
        <v>3.5102777770000002</v>
      </c>
      <c r="N5488">
        <v>0</v>
      </c>
      <c r="O5488">
        <v>1</v>
      </c>
      <c r="P5488">
        <v>0</v>
      </c>
      <c r="Q5488">
        <v>0</v>
      </c>
      <c r="R5488">
        <v>0</v>
      </c>
      <c r="S5488">
        <v>3.510278</v>
      </c>
      <c r="T5488">
        <v>0</v>
      </c>
      <c r="U5488">
        <v>0</v>
      </c>
    </row>
    <row r="5489" spans="1:21" x14ac:dyDescent="0.25">
      <c r="A5489" t="s">
        <v>20985</v>
      </c>
      <c r="B5489">
        <v>1</v>
      </c>
      <c r="C5489" t="s">
        <v>78</v>
      </c>
      <c r="D5489" t="s">
        <v>100</v>
      </c>
      <c r="E5489" t="s">
        <v>20986</v>
      </c>
      <c r="F5489" t="s">
        <v>226</v>
      </c>
      <c r="G5489" t="s">
        <v>72</v>
      </c>
      <c r="H5489" t="s">
        <v>136</v>
      </c>
      <c r="I5489" t="s">
        <v>22</v>
      </c>
      <c r="J5489" t="s">
        <v>131</v>
      </c>
      <c r="K5489" t="s">
        <v>20987</v>
      </c>
      <c r="L5489" t="s">
        <v>20988</v>
      </c>
      <c r="M5489">
        <v>1.5241666659999999</v>
      </c>
      <c r="N5489">
        <v>0</v>
      </c>
      <c r="O5489">
        <v>0</v>
      </c>
      <c r="P5489">
        <v>0</v>
      </c>
      <c r="Q5489">
        <v>5</v>
      </c>
      <c r="R5489">
        <v>0</v>
      </c>
      <c r="S5489">
        <v>0</v>
      </c>
      <c r="T5489">
        <v>0</v>
      </c>
      <c r="U5489">
        <v>7.6208330000000002</v>
      </c>
    </row>
    <row r="5490" spans="1:21" x14ac:dyDescent="0.25">
      <c r="A5490" t="s">
        <v>20989</v>
      </c>
      <c r="B5490">
        <v>1</v>
      </c>
      <c r="C5490" t="s">
        <v>79</v>
      </c>
      <c r="D5490" t="s">
        <v>120</v>
      </c>
      <c r="E5490" t="s">
        <v>20990</v>
      </c>
      <c r="F5490" t="s">
        <v>367</v>
      </c>
      <c r="G5490" t="s">
        <v>72</v>
      </c>
      <c r="H5490" t="s">
        <v>136</v>
      </c>
      <c r="I5490" t="s">
        <v>22</v>
      </c>
      <c r="J5490" t="s">
        <v>131</v>
      </c>
      <c r="K5490" t="s">
        <v>20991</v>
      </c>
      <c r="L5490" t="s">
        <v>20992</v>
      </c>
      <c r="M5490">
        <v>1.47</v>
      </c>
      <c r="N5490">
        <v>0</v>
      </c>
      <c r="O5490">
        <v>20</v>
      </c>
      <c r="P5490">
        <v>0</v>
      </c>
      <c r="Q5490">
        <v>7</v>
      </c>
      <c r="R5490">
        <v>0</v>
      </c>
      <c r="S5490">
        <v>29.4</v>
      </c>
      <c r="T5490">
        <v>0</v>
      </c>
      <c r="U5490">
        <v>10.29</v>
      </c>
    </row>
    <row r="5491" spans="1:21" x14ac:dyDescent="0.25">
      <c r="A5491" t="s">
        <v>20993</v>
      </c>
      <c r="B5491">
        <v>1</v>
      </c>
      <c r="C5491" t="s">
        <v>79</v>
      </c>
      <c r="D5491" t="s">
        <v>111</v>
      </c>
      <c r="E5491" t="s">
        <v>20994</v>
      </c>
      <c r="F5491" t="s">
        <v>780</v>
      </c>
      <c r="G5491" t="s">
        <v>71</v>
      </c>
      <c r="H5491" t="s">
        <v>136</v>
      </c>
      <c r="I5491" t="s">
        <v>22</v>
      </c>
      <c r="J5491" t="s">
        <v>131</v>
      </c>
      <c r="K5491" t="s">
        <v>20995</v>
      </c>
      <c r="L5491" t="s">
        <v>20996</v>
      </c>
      <c r="M5491">
        <v>1.9058333329999999</v>
      </c>
      <c r="N5491">
        <v>0</v>
      </c>
      <c r="O5491">
        <v>78</v>
      </c>
      <c r="P5491">
        <v>0</v>
      </c>
      <c r="Q5491">
        <v>13</v>
      </c>
      <c r="R5491">
        <v>0</v>
      </c>
      <c r="S5491">
        <v>148.655</v>
      </c>
      <c r="T5491">
        <v>0</v>
      </c>
      <c r="U5491">
        <v>24.775832999999999</v>
      </c>
    </row>
    <row r="5492" spans="1:21" x14ac:dyDescent="0.25">
      <c r="A5492" t="s">
        <v>20997</v>
      </c>
      <c r="B5492">
        <v>1</v>
      </c>
      <c r="C5492" t="s">
        <v>79</v>
      </c>
      <c r="D5492" t="s">
        <v>112</v>
      </c>
      <c r="E5492" t="s">
        <v>20998</v>
      </c>
      <c r="F5492" t="s">
        <v>226</v>
      </c>
      <c r="G5492" t="s">
        <v>72</v>
      </c>
      <c r="H5492" t="s">
        <v>136</v>
      </c>
      <c r="I5492" t="s">
        <v>22</v>
      </c>
      <c r="J5492" t="s">
        <v>131</v>
      </c>
      <c r="K5492" t="s">
        <v>20999</v>
      </c>
      <c r="L5492" t="s">
        <v>21000</v>
      </c>
      <c r="M5492">
        <v>0.91224444400000004</v>
      </c>
      <c r="N5492">
        <v>0</v>
      </c>
      <c r="O5492">
        <v>43</v>
      </c>
      <c r="P5492">
        <v>0</v>
      </c>
      <c r="Q5492">
        <v>1</v>
      </c>
      <c r="R5492">
        <v>0</v>
      </c>
      <c r="S5492">
        <v>39.226511000000002</v>
      </c>
      <c r="T5492">
        <v>0</v>
      </c>
      <c r="U5492">
        <v>0.91224400000000005</v>
      </c>
    </row>
    <row r="5493" spans="1:21" x14ac:dyDescent="0.25">
      <c r="A5493" t="s">
        <v>21001</v>
      </c>
      <c r="B5493">
        <v>1</v>
      </c>
      <c r="C5493" t="s">
        <v>78</v>
      </c>
      <c r="D5493" t="s">
        <v>104</v>
      </c>
      <c r="E5493" t="s">
        <v>21002</v>
      </c>
      <c r="F5493" t="s">
        <v>934</v>
      </c>
      <c r="G5493" t="s">
        <v>71</v>
      </c>
      <c r="H5493" t="s">
        <v>136</v>
      </c>
      <c r="I5493" t="s">
        <v>22</v>
      </c>
      <c r="J5493" t="s">
        <v>131</v>
      </c>
      <c r="K5493" t="s">
        <v>21003</v>
      </c>
      <c r="L5493" t="s">
        <v>21004</v>
      </c>
      <c r="M5493">
        <v>0.89249999999999996</v>
      </c>
      <c r="N5493">
        <v>0</v>
      </c>
      <c r="O5493">
        <v>1</v>
      </c>
      <c r="P5493">
        <v>0</v>
      </c>
      <c r="Q5493">
        <v>0</v>
      </c>
      <c r="R5493">
        <v>0</v>
      </c>
      <c r="S5493">
        <v>0.89249999999999996</v>
      </c>
      <c r="T5493">
        <v>0</v>
      </c>
      <c r="U5493">
        <v>0</v>
      </c>
    </row>
    <row r="5494" spans="1:21" x14ac:dyDescent="0.25">
      <c r="A5494" t="s">
        <v>21005</v>
      </c>
      <c r="B5494">
        <v>1</v>
      </c>
      <c r="C5494" t="s">
        <v>79</v>
      </c>
      <c r="D5494" t="s">
        <v>118</v>
      </c>
      <c r="E5494" t="s">
        <v>21006</v>
      </c>
      <c r="F5494" t="s">
        <v>231</v>
      </c>
      <c r="G5494" t="s">
        <v>71</v>
      </c>
      <c r="H5494" t="s">
        <v>136</v>
      </c>
      <c r="I5494" t="s">
        <v>22</v>
      </c>
      <c r="J5494" t="s">
        <v>131</v>
      </c>
      <c r="K5494" t="s">
        <v>21007</v>
      </c>
      <c r="L5494" t="s">
        <v>21008</v>
      </c>
      <c r="M5494">
        <v>2.4525000000000001</v>
      </c>
      <c r="N5494">
        <v>0</v>
      </c>
      <c r="O5494">
        <v>1</v>
      </c>
      <c r="P5494">
        <v>0</v>
      </c>
      <c r="Q5494">
        <v>0</v>
      </c>
      <c r="R5494">
        <v>0</v>
      </c>
      <c r="S5494">
        <v>2.4525000000000001</v>
      </c>
      <c r="T5494">
        <v>0</v>
      </c>
      <c r="U5494">
        <v>0</v>
      </c>
    </row>
    <row r="5495" spans="1:21" x14ac:dyDescent="0.25">
      <c r="A5495" t="s">
        <v>21009</v>
      </c>
      <c r="B5495">
        <v>1</v>
      </c>
      <c r="C5495" t="s">
        <v>79</v>
      </c>
      <c r="D5495" t="s">
        <v>113</v>
      </c>
      <c r="E5495" t="s">
        <v>21010</v>
      </c>
      <c r="F5495" t="s">
        <v>226</v>
      </c>
      <c r="G5495" t="s">
        <v>72</v>
      </c>
      <c r="H5495" t="s">
        <v>136</v>
      </c>
      <c r="I5495" t="s">
        <v>22</v>
      </c>
      <c r="J5495" t="s">
        <v>131</v>
      </c>
      <c r="K5495" t="s">
        <v>21011</v>
      </c>
      <c r="L5495" t="s">
        <v>21012</v>
      </c>
      <c r="M5495">
        <v>1.329722222</v>
      </c>
      <c r="N5495">
        <v>0</v>
      </c>
      <c r="O5495">
        <v>0</v>
      </c>
      <c r="P5495">
        <v>0</v>
      </c>
      <c r="Q5495">
        <v>35</v>
      </c>
      <c r="R5495">
        <v>0</v>
      </c>
      <c r="S5495">
        <v>0</v>
      </c>
      <c r="T5495">
        <v>0</v>
      </c>
      <c r="U5495">
        <v>46.540278000000001</v>
      </c>
    </row>
    <row r="5496" spans="1:21" x14ac:dyDescent="0.25">
      <c r="A5496" t="s">
        <v>21013</v>
      </c>
      <c r="B5496">
        <v>1</v>
      </c>
      <c r="C5496" t="s">
        <v>79</v>
      </c>
      <c r="D5496" t="s">
        <v>113</v>
      </c>
      <c r="E5496" t="s">
        <v>21014</v>
      </c>
      <c r="F5496" t="s">
        <v>313</v>
      </c>
      <c r="G5496" t="s">
        <v>71</v>
      </c>
      <c r="H5496" t="s">
        <v>136</v>
      </c>
      <c r="I5496" t="s">
        <v>22</v>
      </c>
      <c r="J5496" t="s">
        <v>131</v>
      </c>
      <c r="K5496" t="s">
        <v>21015</v>
      </c>
      <c r="L5496" t="s">
        <v>21016</v>
      </c>
      <c r="M5496">
        <v>1.3897222220000001</v>
      </c>
      <c r="N5496">
        <v>0</v>
      </c>
      <c r="O5496">
        <v>0</v>
      </c>
      <c r="P5496">
        <v>0</v>
      </c>
      <c r="Q5496">
        <v>11</v>
      </c>
      <c r="R5496">
        <v>0</v>
      </c>
      <c r="S5496">
        <v>0</v>
      </c>
      <c r="T5496">
        <v>0</v>
      </c>
      <c r="U5496">
        <v>15.286944</v>
      </c>
    </row>
    <row r="5497" spans="1:21" x14ac:dyDescent="0.25">
      <c r="A5497" t="s">
        <v>21017</v>
      </c>
      <c r="B5497">
        <v>1</v>
      </c>
      <c r="C5497" t="s">
        <v>79</v>
      </c>
      <c r="D5497" t="s">
        <v>113</v>
      </c>
      <c r="E5497" t="s">
        <v>21010</v>
      </c>
      <c r="F5497" t="s">
        <v>226</v>
      </c>
      <c r="G5497" t="s">
        <v>72</v>
      </c>
      <c r="H5497" t="s">
        <v>136</v>
      </c>
      <c r="I5497" t="s">
        <v>22</v>
      </c>
      <c r="J5497" t="s">
        <v>131</v>
      </c>
      <c r="K5497" t="s">
        <v>21018</v>
      </c>
      <c r="L5497" t="s">
        <v>21019</v>
      </c>
      <c r="M5497">
        <v>1.254661944</v>
      </c>
      <c r="N5497">
        <v>0</v>
      </c>
      <c r="O5497">
        <v>0</v>
      </c>
      <c r="P5497">
        <v>0</v>
      </c>
      <c r="Q5497">
        <v>35</v>
      </c>
      <c r="R5497">
        <v>0</v>
      </c>
      <c r="S5497">
        <v>0</v>
      </c>
      <c r="T5497">
        <v>0</v>
      </c>
      <c r="U5497">
        <v>43.913167999999999</v>
      </c>
    </row>
    <row r="5498" spans="1:21" x14ac:dyDescent="0.25">
      <c r="A5498" t="s">
        <v>21020</v>
      </c>
      <c r="B5498">
        <v>1</v>
      </c>
      <c r="C5498" t="s">
        <v>78</v>
      </c>
      <c r="D5498" t="s">
        <v>100</v>
      </c>
      <c r="E5498" t="s">
        <v>21021</v>
      </c>
      <c r="F5498" t="s">
        <v>226</v>
      </c>
      <c r="G5498" t="s">
        <v>72</v>
      </c>
      <c r="H5498" t="s">
        <v>136</v>
      </c>
      <c r="I5498" t="s">
        <v>22</v>
      </c>
      <c r="J5498" t="s">
        <v>131</v>
      </c>
      <c r="K5498" t="s">
        <v>21022</v>
      </c>
      <c r="L5498" t="s">
        <v>21023</v>
      </c>
      <c r="M5498">
        <v>1.323611111</v>
      </c>
      <c r="N5498">
        <v>0</v>
      </c>
      <c r="O5498">
        <v>18</v>
      </c>
      <c r="P5498">
        <v>0</v>
      </c>
      <c r="Q5498">
        <v>0</v>
      </c>
      <c r="R5498">
        <v>0</v>
      </c>
      <c r="S5498">
        <v>23.824999999999999</v>
      </c>
      <c r="T5498">
        <v>0</v>
      </c>
      <c r="U5498">
        <v>0</v>
      </c>
    </row>
    <row r="5499" spans="1:21" x14ac:dyDescent="0.25">
      <c r="A5499" t="s">
        <v>21024</v>
      </c>
      <c r="B5499">
        <v>1</v>
      </c>
      <c r="C5499" t="s">
        <v>79</v>
      </c>
      <c r="D5499" t="s">
        <v>111</v>
      </c>
      <c r="E5499" t="s">
        <v>21025</v>
      </c>
      <c r="F5499" t="s">
        <v>416</v>
      </c>
      <c r="G5499" t="s">
        <v>71</v>
      </c>
      <c r="H5499" t="s">
        <v>136</v>
      </c>
      <c r="I5499" t="s">
        <v>22</v>
      </c>
      <c r="J5499" t="s">
        <v>131</v>
      </c>
      <c r="K5499" t="s">
        <v>21026</v>
      </c>
      <c r="L5499" t="s">
        <v>21027</v>
      </c>
      <c r="M5499">
        <v>2.9088888879999999</v>
      </c>
      <c r="N5499">
        <v>0</v>
      </c>
      <c r="O5499">
        <v>0</v>
      </c>
      <c r="P5499">
        <v>0</v>
      </c>
      <c r="Q5499">
        <v>9</v>
      </c>
      <c r="R5499">
        <v>0</v>
      </c>
      <c r="S5499">
        <v>0</v>
      </c>
      <c r="T5499">
        <v>0</v>
      </c>
      <c r="U5499">
        <v>26.18</v>
      </c>
    </row>
    <row r="5500" spans="1:21" x14ac:dyDescent="0.25">
      <c r="A5500" t="s">
        <v>21028</v>
      </c>
      <c r="B5500">
        <v>1</v>
      </c>
      <c r="C5500" t="s">
        <v>79</v>
      </c>
      <c r="D5500" t="s">
        <v>111</v>
      </c>
      <c r="E5500" t="s">
        <v>21029</v>
      </c>
      <c r="F5500" t="s">
        <v>7627</v>
      </c>
      <c r="G5500" t="s">
        <v>72</v>
      </c>
      <c r="H5500" t="s">
        <v>136</v>
      </c>
      <c r="I5500" t="s">
        <v>22</v>
      </c>
      <c r="J5500" t="s">
        <v>131</v>
      </c>
      <c r="K5500" t="s">
        <v>21030</v>
      </c>
      <c r="L5500" t="s">
        <v>21031</v>
      </c>
      <c r="M5500">
        <v>5.4730555550000002</v>
      </c>
      <c r="N5500">
        <v>0</v>
      </c>
      <c r="O5500">
        <v>0</v>
      </c>
      <c r="P5500">
        <v>0</v>
      </c>
      <c r="Q5500">
        <v>67</v>
      </c>
      <c r="R5500">
        <v>0</v>
      </c>
      <c r="S5500">
        <v>0</v>
      </c>
      <c r="T5500">
        <v>0</v>
      </c>
      <c r="U5500">
        <v>366.69472200000001</v>
      </c>
    </row>
    <row r="5501" spans="1:21" x14ac:dyDescent="0.25">
      <c r="A5501" t="s">
        <v>21032</v>
      </c>
      <c r="B5501">
        <v>1</v>
      </c>
      <c r="C5501" t="s">
        <v>79</v>
      </c>
      <c r="D5501" t="s">
        <v>111</v>
      </c>
      <c r="E5501" t="s">
        <v>21033</v>
      </c>
      <c r="F5501" t="s">
        <v>313</v>
      </c>
      <c r="G5501" t="s">
        <v>71</v>
      </c>
      <c r="H5501" t="s">
        <v>136</v>
      </c>
      <c r="I5501" t="s">
        <v>22</v>
      </c>
      <c r="J5501" t="s">
        <v>131</v>
      </c>
      <c r="K5501" t="s">
        <v>21034</v>
      </c>
      <c r="L5501" t="s">
        <v>21035</v>
      </c>
      <c r="M5501">
        <v>3.881388888</v>
      </c>
      <c r="N5501">
        <v>0</v>
      </c>
      <c r="O5501">
        <v>0</v>
      </c>
      <c r="P5501">
        <v>0</v>
      </c>
      <c r="Q5501">
        <v>1</v>
      </c>
      <c r="R5501">
        <v>0</v>
      </c>
      <c r="S5501">
        <v>0</v>
      </c>
      <c r="T5501">
        <v>0</v>
      </c>
      <c r="U5501">
        <v>3.881389</v>
      </c>
    </row>
    <row r="5502" spans="1:21" x14ac:dyDescent="0.25">
      <c r="A5502" t="s">
        <v>21036</v>
      </c>
      <c r="B5502">
        <v>1</v>
      </c>
      <c r="C5502" t="s">
        <v>79</v>
      </c>
      <c r="D5502" t="s">
        <v>111</v>
      </c>
      <c r="E5502" t="s">
        <v>21025</v>
      </c>
      <c r="F5502" t="s">
        <v>313</v>
      </c>
      <c r="G5502" t="s">
        <v>71</v>
      </c>
      <c r="H5502" t="s">
        <v>136</v>
      </c>
      <c r="I5502" t="s">
        <v>22</v>
      </c>
      <c r="J5502" t="s">
        <v>131</v>
      </c>
      <c r="K5502" t="s">
        <v>21037</v>
      </c>
      <c r="L5502" t="s">
        <v>21038</v>
      </c>
      <c r="M5502">
        <v>1.653333333</v>
      </c>
      <c r="N5502">
        <v>0</v>
      </c>
      <c r="O5502">
        <v>0</v>
      </c>
      <c r="P5502">
        <v>0</v>
      </c>
      <c r="Q5502">
        <v>9</v>
      </c>
      <c r="R5502">
        <v>0</v>
      </c>
      <c r="S5502">
        <v>0</v>
      </c>
      <c r="T5502">
        <v>0</v>
      </c>
      <c r="U5502">
        <v>14.88</v>
      </c>
    </row>
    <row r="5503" spans="1:21" x14ac:dyDescent="0.25">
      <c r="A5503" t="s">
        <v>21039</v>
      </c>
      <c r="B5503">
        <v>1</v>
      </c>
      <c r="C5503" t="s">
        <v>79</v>
      </c>
      <c r="D5503" t="s">
        <v>111</v>
      </c>
      <c r="E5503" t="s">
        <v>21040</v>
      </c>
      <c r="F5503" t="s">
        <v>313</v>
      </c>
      <c r="G5503" t="s">
        <v>71</v>
      </c>
      <c r="H5503" t="s">
        <v>136</v>
      </c>
      <c r="I5503" t="s">
        <v>22</v>
      </c>
      <c r="J5503" t="s">
        <v>131</v>
      </c>
      <c r="K5503" t="s">
        <v>21041</v>
      </c>
      <c r="L5503" t="s">
        <v>21042</v>
      </c>
      <c r="M5503">
        <v>3.5127777770000002</v>
      </c>
      <c r="N5503">
        <v>0</v>
      </c>
      <c r="O5503">
        <v>0</v>
      </c>
      <c r="P5503">
        <v>0</v>
      </c>
      <c r="Q5503">
        <v>106</v>
      </c>
      <c r="R5503">
        <v>0</v>
      </c>
      <c r="S5503">
        <v>0</v>
      </c>
      <c r="T5503">
        <v>0</v>
      </c>
      <c r="U5503">
        <v>372.354444</v>
      </c>
    </row>
    <row r="5504" spans="1:21" x14ac:dyDescent="0.25">
      <c r="A5504" t="s">
        <v>21043</v>
      </c>
      <c r="B5504">
        <v>1</v>
      </c>
      <c r="C5504" t="s">
        <v>78</v>
      </c>
      <c r="D5504" t="s">
        <v>91</v>
      </c>
      <c r="E5504" t="s">
        <v>21044</v>
      </c>
      <c r="F5504" t="s">
        <v>416</v>
      </c>
      <c r="G5504" t="s">
        <v>71</v>
      </c>
      <c r="H5504" t="s">
        <v>136</v>
      </c>
      <c r="I5504" t="s">
        <v>22</v>
      </c>
      <c r="J5504" t="s">
        <v>131</v>
      </c>
      <c r="K5504" t="s">
        <v>21045</v>
      </c>
      <c r="L5504" t="s">
        <v>21046</v>
      </c>
      <c r="M5504">
        <v>1.2752777769999999</v>
      </c>
      <c r="N5504">
        <v>0</v>
      </c>
      <c r="O5504">
        <v>0</v>
      </c>
      <c r="P5504">
        <v>0</v>
      </c>
      <c r="Q5504">
        <v>1</v>
      </c>
      <c r="R5504">
        <v>0</v>
      </c>
      <c r="S5504">
        <v>0</v>
      </c>
      <c r="T5504">
        <v>0</v>
      </c>
      <c r="U5504">
        <v>1.2752779999999999</v>
      </c>
    </row>
    <row r="5505" spans="1:21" x14ac:dyDescent="0.25">
      <c r="A5505" t="s">
        <v>21047</v>
      </c>
      <c r="B5505">
        <v>1</v>
      </c>
      <c r="C5505" t="s">
        <v>78</v>
      </c>
      <c r="D5505" t="s">
        <v>98</v>
      </c>
      <c r="E5505" t="s">
        <v>21048</v>
      </c>
      <c r="F5505" t="s">
        <v>391</v>
      </c>
      <c r="G5505" t="s">
        <v>72</v>
      </c>
      <c r="H5505" t="s">
        <v>136</v>
      </c>
      <c r="I5505" t="s">
        <v>22</v>
      </c>
      <c r="J5505" t="s">
        <v>131</v>
      </c>
      <c r="K5505" t="s">
        <v>21049</v>
      </c>
      <c r="L5505" t="s">
        <v>21050</v>
      </c>
      <c r="M5505">
        <v>1.1716666659999999</v>
      </c>
      <c r="N5505">
        <v>0</v>
      </c>
      <c r="O5505">
        <v>75</v>
      </c>
      <c r="P5505">
        <v>0</v>
      </c>
      <c r="Q5505">
        <v>2</v>
      </c>
      <c r="R5505">
        <v>0</v>
      </c>
      <c r="S5505">
        <v>87.875</v>
      </c>
      <c r="T5505">
        <v>0</v>
      </c>
      <c r="U5505">
        <v>2.3433329999999999</v>
      </c>
    </row>
    <row r="5506" spans="1:21" x14ac:dyDescent="0.25">
      <c r="A5506" t="s">
        <v>21051</v>
      </c>
      <c r="B5506">
        <v>1</v>
      </c>
      <c r="C5506" t="s">
        <v>78</v>
      </c>
      <c r="D5506" t="s">
        <v>91</v>
      </c>
      <c r="E5506" t="s">
        <v>21052</v>
      </c>
      <c r="F5506" t="s">
        <v>296</v>
      </c>
      <c r="G5506" t="s">
        <v>72</v>
      </c>
      <c r="H5506" t="s">
        <v>136</v>
      </c>
      <c r="I5506" t="s">
        <v>22</v>
      </c>
      <c r="J5506" t="s">
        <v>221</v>
      </c>
      <c r="K5506" t="s">
        <v>21053</v>
      </c>
      <c r="L5506" t="s">
        <v>21054</v>
      </c>
      <c r="M5506">
        <v>6.1849452769999997</v>
      </c>
      <c r="N5506">
        <v>0</v>
      </c>
      <c r="O5506">
        <v>177</v>
      </c>
      <c r="P5506">
        <v>0</v>
      </c>
      <c r="Q5506">
        <v>0</v>
      </c>
      <c r="R5506">
        <v>0</v>
      </c>
      <c r="S5506">
        <v>1094.735314</v>
      </c>
      <c r="T5506">
        <v>0</v>
      </c>
      <c r="U5506">
        <v>0</v>
      </c>
    </row>
    <row r="5507" spans="1:21" x14ac:dyDescent="0.25">
      <c r="A5507" t="s">
        <v>21055</v>
      </c>
      <c r="B5507">
        <v>1</v>
      </c>
      <c r="C5507" t="s">
        <v>78</v>
      </c>
      <c r="D5507" t="s">
        <v>91</v>
      </c>
      <c r="E5507" t="s">
        <v>10916</v>
      </c>
      <c r="F5507" t="s">
        <v>247</v>
      </c>
      <c r="G5507" t="s">
        <v>72</v>
      </c>
      <c r="H5507" t="s">
        <v>136</v>
      </c>
      <c r="I5507" t="s">
        <v>22</v>
      </c>
      <c r="J5507" t="s">
        <v>221</v>
      </c>
      <c r="K5507" t="s">
        <v>21056</v>
      </c>
      <c r="L5507" t="s">
        <v>21057</v>
      </c>
      <c r="M5507">
        <v>3.4809333329999999</v>
      </c>
      <c r="N5507">
        <v>0</v>
      </c>
      <c r="O5507">
        <v>0</v>
      </c>
      <c r="P5507">
        <v>18</v>
      </c>
      <c r="Q5507">
        <v>922</v>
      </c>
      <c r="R5507">
        <v>0</v>
      </c>
      <c r="S5507">
        <v>0</v>
      </c>
      <c r="T5507">
        <v>62.656799999999997</v>
      </c>
      <c r="U5507">
        <v>3209.420533</v>
      </c>
    </row>
    <row r="5508" spans="1:21" x14ac:dyDescent="0.25">
      <c r="A5508" t="s">
        <v>21058</v>
      </c>
      <c r="B5508">
        <v>1</v>
      </c>
      <c r="C5508" t="s">
        <v>78</v>
      </c>
      <c r="D5508" t="s">
        <v>102</v>
      </c>
      <c r="E5508" t="s">
        <v>19855</v>
      </c>
      <c r="F5508" t="s">
        <v>166</v>
      </c>
      <c r="G5508" t="s">
        <v>72</v>
      </c>
      <c r="H5508" t="s">
        <v>136</v>
      </c>
      <c r="I5508" t="s">
        <v>22</v>
      </c>
      <c r="J5508" t="s">
        <v>131</v>
      </c>
      <c r="K5508" t="s">
        <v>21059</v>
      </c>
      <c r="L5508" t="s">
        <v>21060</v>
      </c>
      <c r="M5508">
        <v>1.1086111110000001</v>
      </c>
      <c r="N5508">
        <v>1</v>
      </c>
      <c r="O5508">
        <v>0</v>
      </c>
      <c r="P5508">
        <v>99</v>
      </c>
      <c r="Q5508">
        <v>2</v>
      </c>
      <c r="R5508">
        <v>1.108611</v>
      </c>
      <c r="S5508">
        <v>0</v>
      </c>
      <c r="T5508">
        <v>109.7525</v>
      </c>
      <c r="U5508">
        <v>2.217222</v>
      </c>
    </row>
    <row r="5509" spans="1:21" x14ac:dyDescent="0.25">
      <c r="A5509" t="s">
        <v>21061</v>
      </c>
      <c r="B5509">
        <v>1</v>
      </c>
      <c r="C5509" t="s">
        <v>78</v>
      </c>
      <c r="D5509" t="s">
        <v>102</v>
      </c>
      <c r="E5509" t="s">
        <v>21062</v>
      </c>
      <c r="F5509" t="s">
        <v>531</v>
      </c>
      <c r="G5509" t="s">
        <v>72</v>
      </c>
      <c r="H5509" t="s">
        <v>136</v>
      </c>
      <c r="I5509" t="s">
        <v>22</v>
      </c>
      <c r="J5509" t="s">
        <v>131</v>
      </c>
      <c r="K5509" t="s">
        <v>21063</v>
      </c>
      <c r="L5509" t="s">
        <v>21064</v>
      </c>
      <c r="M5509">
        <v>0.25555555499999999</v>
      </c>
      <c r="N5509">
        <v>0</v>
      </c>
      <c r="O5509">
        <v>0</v>
      </c>
      <c r="P5509">
        <v>1</v>
      </c>
      <c r="Q5509">
        <v>0</v>
      </c>
      <c r="R5509">
        <v>0</v>
      </c>
      <c r="S5509">
        <v>0</v>
      </c>
      <c r="T5509">
        <v>0.25555600000000001</v>
      </c>
      <c r="U5509">
        <v>0</v>
      </c>
    </row>
    <row r="5510" spans="1:21" x14ac:dyDescent="0.25">
      <c r="A5510" t="s">
        <v>21065</v>
      </c>
      <c r="B5510">
        <v>1</v>
      </c>
      <c r="C5510" t="s">
        <v>79</v>
      </c>
      <c r="D5510" t="s">
        <v>117</v>
      </c>
      <c r="E5510" t="s">
        <v>21066</v>
      </c>
      <c r="F5510" t="s">
        <v>313</v>
      </c>
      <c r="G5510" t="s">
        <v>71</v>
      </c>
      <c r="H5510" t="s">
        <v>136</v>
      </c>
      <c r="I5510" t="s">
        <v>22</v>
      </c>
      <c r="J5510" t="s">
        <v>131</v>
      </c>
      <c r="K5510" t="s">
        <v>21067</v>
      </c>
      <c r="L5510" t="s">
        <v>21068</v>
      </c>
      <c r="M5510">
        <v>0.875</v>
      </c>
      <c r="N5510">
        <v>0</v>
      </c>
      <c r="O5510">
        <v>0</v>
      </c>
      <c r="P5510">
        <v>0</v>
      </c>
      <c r="Q5510">
        <v>2</v>
      </c>
      <c r="R5510">
        <v>0</v>
      </c>
      <c r="S5510">
        <v>0</v>
      </c>
      <c r="T5510">
        <v>0</v>
      </c>
      <c r="U5510">
        <v>1.75</v>
      </c>
    </row>
    <row r="5511" spans="1:21" x14ac:dyDescent="0.25">
      <c r="A5511" t="s">
        <v>21069</v>
      </c>
      <c r="B5511">
        <v>1</v>
      </c>
      <c r="C5511" t="s">
        <v>79</v>
      </c>
      <c r="D5511" t="s">
        <v>117</v>
      </c>
      <c r="E5511" t="s">
        <v>21070</v>
      </c>
      <c r="F5511" t="s">
        <v>226</v>
      </c>
      <c r="G5511" t="s">
        <v>72</v>
      </c>
      <c r="H5511" t="s">
        <v>136</v>
      </c>
      <c r="I5511" t="s">
        <v>22</v>
      </c>
      <c r="J5511" t="s">
        <v>131</v>
      </c>
      <c r="K5511" t="s">
        <v>21071</v>
      </c>
      <c r="L5511" t="s">
        <v>21072</v>
      </c>
      <c r="M5511">
        <v>0.903888888</v>
      </c>
      <c r="N5511">
        <v>0</v>
      </c>
      <c r="O5511">
        <v>0</v>
      </c>
      <c r="P5511">
        <v>0</v>
      </c>
      <c r="Q5511">
        <v>65</v>
      </c>
      <c r="R5511">
        <v>0</v>
      </c>
      <c r="S5511">
        <v>0</v>
      </c>
      <c r="T5511">
        <v>0</v>
      </c>
      <c r="U5511">
        <v>58.752777999999999</v>
      </c>
    </row>
    <row r="5512" spans="1:21" x14ac:dyDescent="0.25">
      <c r="A5512" t="s">
        <v>21073</v>
      </c>
      <c r="B5512">
        <v>1</v>
      </c>
      <c r="C5512" t="s">
        <v>79</v>
      </c>
      <c r="D5512" t="s">
        <v>117</v>
      </c>
      <c r="E5512" t="s">
        <v>21070</v>
      </c>
      <c r="F5512" t="s">
        <v>226</v>
      </c>
      <c r="G5512" t="s">
        <v>72</v>
      </c>
      <c r="H5512" t="s">
        <v>136</v>
      </c>
      <c r="I5512" t="s">
        <v>22</v>
      </c>
      <c r="J5512" t="s">
        <v>131</v>
      </c>
      <c r="K5512" t="s">
        <v>21074</v>
      </c>
      <c r="L5512" t="s">
        <v>21075</v>
      </c>
      <c r="M5512">
        <v>1.3958333329999999</v>
      </c>
      <c r="N5512">
        <v>0</v>
      </c>
      <c r="O5512">
        <v>0</v>
      </c>
      <c r="P5512">
        <v>0</v>
      </c>
      <c r="Q5512">
        <v>65</v>
      </c>
      <c r="R5512">
        <v>0</v>
      </c>
      <c r="S5512">
        <v>0</v>
      </c>
      <c r="T5512">
        <v>0</v>
      </c>
      <c r="U5512">
        <v>90.729167000000004</v>
      </c>
    </row>
    <row r="5513" spans="1:21" x14ac:dyDescent="0.25">
      <c r="A5513" t="s">
        <v>21076</v>
      </c>
      <c r="B5513">
        <v>1</v>
      </c>
      <c r="C5513" t="s">
        <v>78</v>
      </c>
      <c r="D5513" t="s">
        <v>91</v>
      </c>
      <c r="E5513" t="s">
        <v>21077</v>
      </c>
      <c r="F5513" t="s">
        <v>231</v>
      </c>
      <c r="G5513" t="s">
        <v>71</v>
      </c>
      <c r="H5513" t="s">
        <v>136</v>
      </c>
      <c r="I5513" t="s">
        <v>22</v>
      </c>
      <c r="J5513" t="s">
        <v>131</v>
      </c>
      <c r="K5513" t="s">
        <v>21078</v>
      </c>
      <c r="L5513" t="s">
        <v>21079</v>
      </c>
      <c r="M5513">
        <v>1.0461111110000001</v>
      </c>
      <c r="N5513">
        <v>0</v>
      </c>
      <c r="O5513">
        <v>0</v>
      </c>
      <c r="P5513">
        <v>0</v>
      </c>
      <c r="Q5513">
        <v>1</v>
      </c>
      <c r="R5513">
        <v>0</v>
      </c>
      <c r="S5513">
        <v>0</v>
      </c>
      <c r="T5513">
        <v>0</v>
      </c>
      <c r="U5513">
        <v>1.046111</v>
      </c>
    </row>
    <row r="5514" spans="1:21" x14ac:dyDescent="0.25">
      <c r="A5514" t="s">
        <v>21080</v>
      </c>
      <c r="B5514">
        <v>1</v>
      </c>
      <c r="C5514" t="s">
        <v>78</v>
      </c>
      <c r="D5514" t="s">
        <v>104</v>
      </c>
      <c r="E5514" t="s">
        <v>21081</v>
      </c>
      <c r="F5514" t="s">
        <v>247</v>
      </c>
      <c r="G5514" t="s">
        <v>71</v>
      </c>
      <c r="H5514" t="s">
        <v>136</v>
      </c>
      <c r="I5514" t="s">
        <v>22</v>
      </c>
      <c r="J5514" t="s">
        <v>221</v>
      </c>
      <c r="K5514" t="s">
        <v>21082</v>
      </c>
      <c r="L5514" t="s">
        <v>21083</v>
      </c>
      <c r="M5514">
        <v>7.6886111110000002</v>
      </c>
      <c r="N5514">
        <v>0</v>
      </c>
      <c r="O5514">
        <v>0</v>
      </c>
      <c r="P5514">
        <v>0</v>
      </c>
      <c r="Q5514">
        <v>24</v>
      </c>
      <c r="R5514">
        <v>0</v>
      </c>
      <c r="S5514">
        <v>0</v>
      </c>
      <c r="T5514">
        <v>0</v>
      </c>
      <c r="U5514">
        <v>184.526667</v>
      </c>
    </row>
    <row r="5515" spans="1:21" x14ac:dyDescent="0.25">
      <c r="A5515" t="s">
        <v>21084</v>
      </c>
      <c r="B5515">
        <v>1</v>
      </c>
      <c r="C5515" t="s">
        <v>78</v>
      </c>
      <c r="D5515" t="s">
        <v>126</v>
      </c>
      <c r="E5515" t="s">
        <v>21085</v>
      </c>
      <c r="F5515" t="s">
        <v>231</v>
      </c>
      <c r="G5515" t="s">
        <v>71</v>
      </c>
      <c r="H5515" t="s">
        <v>136</v>
      </c>
      <c r="I5515" t="s">
        <v>22</v>
      </c>
      <c r="J5515" t="s">
        <v>131</v>
      </c>
      <c r="K5515" t="s">
        <v>21086</v>
      </c>
      <c r="L5515" t="s">
        <v>21087</v>
      </c>
      <c r="M5515">
        <v>1.1316666660000001</v>
      </c>
      <c r="N5515">
        <v>0</v>
      </c>
      <c r="O5515">
        <v>5</v>
      </c>
      <c r="P5515">
        <v>0</v>
      </c>
      <c r="Q5515">
        <v>0</v>
      </c>
      <c r="R5515">
        <v>0</v>
      </c>
      <c r="S5515">
        <v>5.6583329999999998</v>
      </c>
      <c r="T5515">
        <v>0</v>
      </c>
      <c r="U5515">
        <v>0</v>
      </c>
    </row>
    <row r="5516" spans="1:21" x14ac:dyDescent="0.25">
      <c r="A5516" t="s">
        <v>21088</v>
      </c>
      <c r="B5516">
        <v>1</v>
      </c>
      <c r="C5516" t="s">
        <v>78</v>
      </c>
      <c r="D5516" t="s">
        <v>104</v>
      </c>
      <c r="E5516" t="s">
        <v>21081</v>
      </c>
      <c r="F5516" t="s">
        <v>247</v>
      </c>
      <c r="G5516" t="s">
        <v>71</v>
      </c>
      <c r="H5516" t="s">
        <v>136</v>
      </c>
      <c r="I5516" t="s">
        <v>22</v>
      </c>
      <c r="J5516" t="s">
        <v>221</v>
      </c>
      <c r="K5516" t="s">
        <v>21089</v>
      </c>
      <c r="L5516" t="s">
        <v>21090</v>
      </c>
      <c r="M5516">
        <v>8.0138888880000003</v>
      </c>
      <c r="N5516">
        <v>0</v>
      </c>
      <c r="O5516">
        <v>0</v>
      </c>
      <c r="P5516">
        <v>0</v>
      </c>
      <c r="Q5516">
        <v>24</v>
      </c>
      <c r="R5516">
        <v>0</v>
      </c>
      <c r="S5516">
        <v>0</v>
      </c>
      <c r="T5516">
        <v>0</v>
      </c>
      <c r="U5516">
        <v>192.33333300000001</v>
      </c>
    </row>
    <row r="5517" spans="1:21" x14ac:dyDescent="0.25">
      <c r="A5517" t="s">
        <v>21091</v>
      </c>
      <c r="B5517">
        <v>1</v>
      </c>
      <c r="C5517" t="s">
        <v>78</v>
      </c>
      <c r="D5517" t="s">
        <v>104</v>
      </c>
      <c r="E5517" t="s">
        <v>21081</v>
      </c>
      <c r="F5517" t="s">
        <v>247</v>
      </c>
      <c r="G5517" t="s">
        <v>71</v>
      </c>
      <c r="H5517" t="s">
        <v>136</v>
      </c>
      <c r="I5517" t="s">
        <v>22</v>
      </c>
      <c r="J5517" t="s">
        <v>221</v>
      </c>
      <c r="K5517" t="s">
        <v>21092</v>
      </c>
      <c r="L5517" t="s">
        <v>21093</v>
      </c>
      <c r="M5517">
        <v>7.9713888879999999</v>
      </c>
      <c r="N5517">
        <v>0</v>
      </c>
      <c r="O5517">
        <v>0</v>
      </c>
      <c r="P5517">
        <v>0</v>
      </c>
      <c r="Q5517">
        <v>24</v>
      </c>
      <c r="R5517">
        <v>0</v>
      </c>
      <c r="S5517">
        <v>0</v>
      </c>
      <c r="T5517">
        <v>0</v>
      </c>
      <c r="U5517">
        <v>191.313333</v>
      </c>
    </row>
    <row r="5518" spans="1:21" x14ac:dyDescent="0.25">
      <c r="A5518" t="s">
        <v>21094</v>
      </c>
      <c r="B5518">
        <v>1</v>
      </c>
      <c r="C5518" t="s">
        <v>78</v>
      </c>
      <c r="D5518" t="s">
        <v>104</v>
      </c>
      <c r="E5518" t="s">
        <v>21095</v>
      </c>
      <c r="F5518" t="s">
        <v>313</v>
      </c>
      <c r="G5518" t="s">
        <v>71</v>
      </c>
      <c r="H5518" t="s">
        <v>136</v>
      </c>
      <c r="I5518" t="s">
        <v>22</v>
      </c>
      <c r="J5518" t="s">
        <v>131</v>
      </c>
      <c r="K5518" t="s">
        <v>21096</v>
      </c>
      <c r="L5518" t="s">
        <v>21097</v>
      </c>
      <c r="M5518">
        <v>0.468888888</v>
      </c>
      <c r="N5518">
        <v>0</v>
      </c>
      <c r="O5518">
        <v>0</v>
      </c>
      <c r="P5518">
        <v>0</v>
      </c>
      <c r="Q5518">
        <v>1</v>
      </c>
      <c r="R5518">
        <v>0</v>
      </c>
      <c r="S5518">
        <v>0</v>
      </c>
      <c r="T5518">
        <v>0</v>
      </c>
      <c r="U5518">
        <v>0.468889</v>
      </c>
    </row>
    <row r="5519" spans="1:21" x14ac:dyDescent="0.25">
      <c r="A5519" t="s">
        <v>21098</v>
      </c>
      <c r="B5519">
        <v>1</v>
      </c>
      <c r="C5519" t="s">
        <v>78</v>
      </c>
      <c r="D5519" t="s">
        <v>91</v>
      </c>
      <c r="E5519" t="s">
        <v>21099</v>
      </c>
      <c r="F5519" t="s">
        <v>226</v>
      </c>
      <c r="G5519" t="s">
        <v>72</v>
      </c>
      <c r="H5519" t="s">
        <v>136</v>
      </c>
      <c r="I5519" t="s">
        <v>22</v>
      </c>
      <c r="J5519" t="s">
        <v>131</v>
      </c>
      <c r="K5519" t="s">
        <v>21100</v>
      </c>
      <c r="L5519" t="s">
        <v>21101</v>
      </c>
      <c r="M5519">
        <v>2.627845277</v>
      </c>
      <c r="N5519">
        <v>0</v>
      </c>
      <c r="O5519">
        <v>0</v>
      </c>
      <c r="P5519">
        <v>0</v>
      </c>
      <c r="Q5519">
        <v>31</v>
      </c>
      <c r="R5519">
        <v>0</v>
      </c>
      <c r="S5519">
        <v>0</v>
      </c>
      <c r="T5519">
        <v>0</v>
      </c>
      <c r="U5519">
        <v>81.463204000000005</v>
      </c>
    </row>
    <row r="5520" spans="1:21" x14ac:dyDescent="0.25">
      <c r="A5520" t="s">
        <v>21102</v>
      </c>
      <c r="B5520">
        <v>1</v>
      </c>
      <c r="C5520" t="s">
        <v>78</v>
      </c>
      <c r="D5520" t="s">
        <v>91</v>
      </c>
      <c r="E5520" t="s">
        <v>21103</v>
      </c>
      <c r="F5520" t="s">
        <v>10815</v>
      </c>
      <c r="G5520" t="s">
        <v>71</v>
      </c>
      <c r="H5520" t="s">
        <v>136</v>
      </c>
      <c r="I5520" t="s">
        <v>22</v>
      </c>
      <c r="J5520" t="s">
        <v>131</v>
      </c>
      <c r="K5520" t="s">
        <v>21104</v>
      </c>
      <c r="L5520" t="s">
        <v>21105</v>
      </c>
      <c r="M5520">
        <v>3.0272222219999998</v>
      </c>
      <c r="N5520">
        <v>0</v>
      </c>
      <c r="O5520">
        <v>0</v>
      </c>
      <c r="P5520">
        <v>0</v>
      </c>
      <c r="Q5520">
        <v>9</v>
      </c>
      <c r="R5520">
        <v>0</v>
      </c>
      <c r="S5520">
        <v>0</v>
      </c>
      <c r="T5520">
        <v>0</v>
      </c>
      <c r="U5520">
        <v>27.245000000000001</v>
      </c>
    </row>
    <row r="5521" spans="1:21" x14ac:dyDescent="0.25">
      <c r="A5521" t="s">
        <v>21106</v>
      </c>
      <c r="B5521">
        <v>1</v>
      </c>
      <c r="C5521" t="s">
        <v>78</v>
      </c>
      <c r="D5521" t="s">
        <v>91</v>
      </c>
      <c r="E5521" t="s">
        <v>21107</v>
      </c>
      <c r="F5521" t="s">
        <v>313</v>
      </c>
      <c r="G5521" t="s">
        <v>71</v>
      </c>
      <c r="H5521" t="s">
        <v>136</v>
      </c>
      <c r="I5521" t="s">
        <v>22</v>
      </c>
      <c r="J5521" t="s">
        <v>131</v>
      </c>
      <c r="K5521" t="s">
        <v>21108</v>
      </c>
      <c r="L5521" t="s">
        <v>21109</v>
      </c>
      <c r="M5521">
        <v>1.2763888880000001</v>
      </c>
      <c r="N5521">
        <v>0</v>
      </c>
      <c r="O5521">
        <v>0</v>
      </c>
      <c r="P5521">
        <v>0</v>
      </c>
      <c r="Q5521">
        <v>9</v>
      </c>
      <c r="R5521">
        <v>0</v>
      </c>
      <c r="S5521">
        <v>0</v>
      </c>
      <c r="T5521">
        <v>0</v>
      </c>
      <c r="U5521">
        <v>11.487500000000001</v>
      </c>
    </row>
    <row r="5522" spans="1:21" x14ac:dyDescent="0.25">
      <c r="A5522" t="s">
        <v>21110</v>
      </c>
      <c r="B5522">
        <v>1</v>
      </c>
      <c r="C5522" t="s">
        <v>78</v>
      </c>
      <c r="D5522" t="s">
        <v>107</v>
      </c>
      <c r="E5522" t="s">
        <v>21111</v>
      </c>
      <c r="F5522" t="s">
        <v>296</v>
      </c>
      <c r="G5522" t="s">
        <v>72</v>
      </c>
      <c r="H5522" t="s">
        <v>136</v>
      </c>
      <c r="I5522" t="s">
        <v>22</v>
      </c>
      <c r="J5522" t="s">
        <v>221</v>
      </c>
      <c r="K5522" t="s">
        <v>21112</v>
      </c>
      <c r="L5522" t="s">
        <v>21113</v>
      </c>
      <c r="M5522">
        <v>5.9430555549999999</v>
      </c>
      <c r="N5522">
        <v>0</v>
      </c>
      <c r="O5522">
        <v>0</v>
      </c>
      <c r="P5522">
        <v>0</v>
      </c>
      <c r="Q5522">
        <v>232</v>
      </c>
      <c r="R5522">
        <v>0</v>
      </c>
      <c r="S5522">
        <v>0</v>
      </c>
      <c r="T5522">
        <v>0</v>
      </c>
      <c r="U5522">
        <v>1378.7888889999999</v>
      </c>
    </row>
    <row r="5523" spans="1:21" x14ac:dyDescent="0.25">
      <c r="A5523" t="s">
        <v>21114</v>
      </c>
      <c r="B5523">
        <v>1</v>
      </c>
      <c r="C5523" t="s">
        <v>78</v>
      </c>
      <c r="D5523" t="s">
        <v>93</v>
      </c>
      <c r="E5523" t="s">
        <v>629</v>
      </c>
      <c r="F5523" t="s">
        <v>166</v>
      </c>
      <c r="G5523" t="s">
        <v>72</v>
      </c>
      <c r="H5523" t="s">
        <v>136</v>
      </c>
      <c r="I5523" t="s">
        <v>22</v>
      </c>
      <c r="J5523" t="s">
        <v>131</v>
      </c>
      <c r="K5523" t="s">
        <v>21115</v>
      </c>
      <c r="L5523" t="s">
        <v>21116</v>
      </c>
      <c r="M5523">
        <v>1.256388888</v>
      </c>
      <c r="N5523">
        <v>0</v>
      </c>
      <c r="O5523">
        <v>251</v>
      </c>
      <c r="P5523">
        <v>31</v>
      </c>
      <c r="Q5523">
        <v>310</v>
      </c>
      <c r="R5523">
        <v>0</v>
      </c>
      <c r="S5523">
        <v>315.353611</v>
      </c>
      <c r="T5523">
        <v>38.948056000000001</v>
      </c>
      <c r="U5523">
        <v>389.48055499999998</v>
      </c>
    </row>
    <row r="5524" spans="1:21" x14ac:dyDescent="0.25">
      <c r="A5524" t="s">
        <v>21117</v>
      </c>
      <c r="B5524">
        <v>1</v>
      </c>
      <c r="C5524" t="s">
        <v>78</v>
      </c>
      <c r="D5524" t="s">
        <v>93</v>
      </c>
      <c r="E5524" t="s">
        <v>629</v>
      </c>
      <c r="F5524" t="s">
        <v>166</v>
      </c>
      <c r="G5524" t="s">
        <v>72</v>
      </c>
      <c r="H5524" t="s">
        <v>136</v>
      </c>
      <c r="I5524" t="s">
        <v>22</v>
      </c>
      <c r="J5524" t="s">
        <v>131</v>
      </c>
      <c r="K5524" t="s">
        <v>21118</v>
      </c>
      <c r="L5524" t="s">
        <v>4243</v>
      </c>
      <c r="M5524">
        <v>4.4525674999999998</v>
      </c>
      <c r="N5524">
        <v>0</v>
      </c>
      <c r="O5524">
        <v>251</v>
      </c>
      <c r="P5524">
        <v>31</v>
      </c>
      <c r="Q5524">
        <v>310</v>
      </c>
      <c r="R5524">
        <v>0</v>
      </c>
      <c r="S5524">
        <v>1117.594443</v>
      </c>
      <c r="T5524">
        <v>138.02959300000001</v>
      </c>
      <c r="U5524">
        <v>1380.2959249999999</v>
      </c>
    </row>
    <row r="5525" spans="1:21" x14ac:dyDescent="0.25">
      <c r="A5525" t="s">
        <v>21119</v>
      </c>
      <c r="B5525">
        <v>1</v>
      </c>
      <c r="C5525" t="s">
        <v>78</v>
      </c>
      <c r="D5525" t="s">
        <v>93</v>
      </c>
      <c r="E5525" t="s">
        <v>629</v>
      </c>
      <c r="F5525" t="s">
        <v>166</v>
      </c>
      <c r="G5525" t="s">
        <v>72</v>
      </c>
      <c r="H5525" t="s">
        <v>136</v>
      </c>
      <c r="I5525" t="s">
        <v>22</v>
      </c>
      <c r="J5525" t="s">
        <v>131</v>
      </c>
      <c r="K5525" t="s">
        <v>21120</v>
      </c>
      <c r="L5525" t="s">
        <v>21121</v>
      </c>
      <c r="M5525">
        <v>0.173055555</v>
      </c>
      <c r="N5525">
        <v>0</v>
      </c>
      <c r="O5525">
        <v>251</v>
      </c>
      <c r="P5525">
        <v>31</v>
      </c>
      <c r="Q5525">
        <v>310</v>
      </c>
      <c r="R5525">
        <v>0</v>
      </c>
      <c r="S5525">
        <v>43.436943999999997</v>
      </c>
      <c r="T5525">
        <v>5.3647220000000004</v>
      </c>
      <c r="U5525">
        <v>53.647221999999999</v>
      </c>
    </row>
    <row r="5526" spans="1:21" x14ac:dyDescent="0.25">
      <c r="A5526" t="s">
        <v>21122</v>
      </c>
      <c r="B5526">
        <v>1</v>
      </c>
      <c r="C5526" t="s">
        <v>78</v>
      </c>
      <c r="D5526" t="s">
        <v>93</v>
      </c>
      <c r="E5526" t="s">
        <v>629</v>
      </c>
      <c r="F5526" t="s">
        <v>166</v>
      </c>
      <c r="G5526" t="s">
        <v>72</v>
      </c>
      <c r="H5526" t="s">
        <v>136</v>
      </c>
      <c r="I5526" t="s">
        <v>22</v>
      </c>
      <c r="J5526" t="s">
        <v>131</v>
      </c>
      <c r="K5526" t="s">
        <v>21123</v>
      </c>
      <c r="L5526" t="s">
        <v>21124</v>
      </c>
      <c r="M5526">
        <v>0.74388888799999997</v>
      </c>
      <c r="N5526">
        <v>0</v>
      </c>
      <c r="O5526">
        <v>251</v>
      </c>
      <c r="P5526">
        <v>31</v>
      </c>
      <c r="Q5526">
        <v>310</v>
      </c>
      <c r="R5526">
        <v>0</v>
      </c>
      <c r="S5526">
        <v>186.71611100000001</v>
      </c>
      <c r="T5526">
        <v>23.060555999999998</v>
      </c>
      <c r="U5526">
        <v>230.60555500000001</v>
      </c>
    </row>
    <row r="5527" spans="1:21" x14ac:dyDescent="0.25">
      <c r="A5527" t="s">
        <v>21125</v>
      </c>
      <c r="B5527">
        <v>1</v>
      </c>
      <c r="C5527" t="s">
        <v>78</v>
      </c>
      <c r="D5527" t="s">
        <v>83</v>
      </c>
      <c r="E5527" t="s">
        <v>21126</v>
      </c>
      <c r="F5527" t="s">
        <v>231</v>
      </c>
      <c r="G5527" t="s">
        <v>71</v>
      </c>
      <c r="H5527" t="s">
        <v>136</v>
      </c>
      <c r="I5527" t="s">
        <v>22</v>
      </c>
      <c r="J5527" t="s">
        <v>131</v>
      </c>
      <c r="K5527" t="s">
        <v>21127</v>
      </c>
      <c r="L5527" t="s">
        <v>21128</v>
      </c>
      <c r="M5527">
        <v>0.67277777699999997</v>
      </c>
      <c r="N5527">
        <v>0</v>
      </c>
      <c r="O5527">
        <v>4</v>
      </c>
      <c r="P5527">
        <v>0</v>
      </c>
      <c r="Q5527">
        <v>0</v>
      </c>
      <c r="R5527">
        <v>0</v>
      </c>
      <c r="S5527">
        <v>2.6911109999999998</v>
      </c>
      <c r="T5527">
        <v>0</v>
      </c>
      <c r="U5527">
        <v>0</v>
      </c>
    </row>
    <row r="5528" spans="1:21" x14ac:dyDescent="0.25">
      <c r="A5528" t="s">
        <v>21129</v>
      </c>
      <c r="B5528">
        <v>1</v>
      </c>
      <c r="C5528" t="s">
        <v>79</v>
      </c>
      <c r="D5528" t="s">
        <v>114</v>
      </c>
      <c r="E5528" t="s">
        <v>21130</v>
      </c>
      <c r="F5528" t="s">
        <v>166</v>
      </c>
      <c r="G5528" t="s">
        <v>72</v>
      </c>
      <c r="H5528" t="s">
        <v>136</v>
      </c>
      <c r="I5528" t="s">
        <v>22</v>
      </c>
      <c r="J5528" t="s">
        <v>131</v>
      </c>
      <c r="K5528" t="s">
        <v>21131</v>
      </c>
      <c r="L5528" t="s">
        <v>21132</v>
      </c>
      <c r="M5528">
        <v>0.33722222200000002</v>
      </c>
      <c r="N5528">
        <v>0</v>
      </c>
      <c r="O5528">
        <v>0</v>
      </c>
      <c r="P5528">
        <v>1</v>
      </c>
      <c r="Q5528">
        <v>0</v>
      </c>
      <c r="R5528">
        <v>0</v>
      </c>
      <c r="S5528">
        <v>0</v>
      </c>
      <c r="T5528">
        <v>0.33722200000000002</v>
      </c>
      <c r="U5528">
        <v>0</v>
      </c>
    </row>
    <row r="5529" spans="1:21" x14ac:dyDescent="0.25">
      <c r="A5529" t="s">
        <v>21133</v>
      </c>
      <c r="B5529">
        <v>1</v>
      </c>
      <c r="C5529" t="s">
        <v>79</v>
      </c>
      <c r="D5529" t="s">
        <v>114</v>
      </c>
      <c r="E5529" t="s">
        <v>21130</v>
      </c>
      <c r="F5529" t="s">
        <v>296</v>
      </c>
      <c r="G5529" t="s">
        <v>72</v>
      </c>
      <c r="H5529" t="s">
        <v>136</v>
      </c>
      <c r="I5529" t="s">
        <v>22</v>
      </c>
      <c r="J5529" t="s">
        <v>221</v>
      </c>
      <c r="K5529" t="s">
        <v>21134</v>
      </c>
      <c r="L5529" t="s">
        <v>21135</v>
      </c>
      <c r="M5529">
        <v>7.1997222220000001</v>
      </c>
      <c r="N5529">
        <v>0</v>
      </c>
      <c r="O5529">
        <v>0</v>
      </c>
      <c r="P5529">
        <v>1</v>
      </c>
      <c r="Q5529">
        <v>0</v>
      </c>
      <c r="R5529">
        <v>0</v>
      </c>
      <c r="S5529">
        <v>0</v>
      </c>
      <c r="T5529">
        <v>7.1997220000000004</v>
      </c>
      <c r="U5529">
        <v>0</v>
      </c>
    </row>
    <row r="5530" spans="1:21" x14ac:dyDescent="0.25">
      <c r="A5530" t="s">
        <v>21136</v>
      </c>
      <c r="B5530">
        <v>1</v>
      </c>
      <c r="C5530" t="s">
        <v>79</v>
      </c>
      <c r="D5530" t="s">
        <v>114</v>
      </c>
      <c r="E5530" t="s">
        <v>21137</v>
      </c>
      <c r="F5530" t="s">
        <v>8578</v>
      </c>
      <c r="G5530" t="s">
        <v>71</v>
      </c>
      <c r="H5530" t="s">
        <v>136</v>
      </c>
      <c r="I5530" t="s">
        <v>22</v>
      </c>
      <c r="J5530" t="s">
        <v>131</v>
      </c>
      <c r="K5530" t="s">
        <v>21138</v>
      </c>
      <c r="L5530" t="s">
        <v>21139</v>
      </c>
      <c r="M5530">
        <v>0.68777777699999998</v>
      </c>
      <c r="N5530">
        <v>0</v>
      </c>
      <c r="O5530">
        <v>0</v>
      </c>
      <c r="P5530">
        <v>0</v>
      </c>
      <c r="Q5530">
        <v>18</v>
      </c>
      <c r="R5530">
        <v>0</v>
      </c>
      <c r="S5530">
        <v>0</v>
      </c>
      <c r="T5530">
        <v>0</v>
      </c>
      <c r="U5530">
        <v>12.38</v>
      </c>
    </row>
    <row r="5531" spans="1:21" x14ac:dyDescent="0.25">
      <c r="A5531" t="s">
        <v>21140</v>
      </c>
      <c r="B5531">
        <v>1</v>
      </c>
      <c r="C5531" t="s">
        <v>79</v>
      </c>
      <c r="D5531" t="s">
        <v>114</v>
      </c>
      <c r="E5531" t="s">
        <v>21141</v>
      </c>
      <c r="F5531" t="s">
        <v>8578</v>
      </c>
      <c r="G5531" t="s">
        <v>71</v>
      </c>
      <c r="H5531" t="s">
        <v>136</v>
      </c>
      <c r="I5531" t="s">
        <v>22</v>
      </c>
      <c r="J5531" t="s">
        <v>131</v>
      </c>
      <c r="K5531" t="s">
        <v>21142</v>
      </c>
      <c r="L5531" t="s">
        <v>21143</v>
      </c>
      <c r="M5531">
        <v>2.5952036110000001</v>
      </c>
      <c r="N5531">
        <v>0</v>
      </c>
      <c r="O5531">
        <v>0</v>
      </c>
      <c r="P5531">
        <v>0</v>
      </c>
      <c r="Q5531">
        <v>53</v>
      </c>
      <c r="R5531">
        <v>0</v>
      </c>
      <c r="S5531">
        <v>0</v>
      </c>
      <c r="T5531">
        <v>0</v>
      </c>
      <c r="U5531">
        <v>137.54579100000001</v>
      </c>
    </row>
    <row r="5532" spans="1:21" x14ac:dyDescent="0.25">
      <c r="A5532" t="s">
        <v>21144</v>
      </c>
      <c r="B5532">
        <v>1</v>
      </c>
      <c r="C5532" t="s">
        <v>79</v>
      </c>
      <c r="D5532" t="s">
        <v>114</v>
      </c>
      <c r="E5532" t="s">
        <v>16817</v>
      </c>
      <c r="F5532" t="s">
        <v>226</v>
      </c>
      <c r="G5532" t="s">
        <v>72</v>
      </c>
      <c r="H5532" t="s">
        <v>136</v>
      </c>
      <c r="I5532" t="s">
        <v>22</v>
      </c>
      <c r="J5532" t="s">
        <v>131</v>
      </c>
      <c r="K5532" t="s">
        <v>21145</v>
      </c>
      <c r="L5532" t="s">
        <v>21146</v>
      </c>
      <c r="M5532">
        <v>0.88166666599999999</v>
      </c>
      <c r="N5532">
        <v>0</v>
      </c>
      <c r="O5532">
        <v>0</v>
      </c>
      <c r="P5532">
        <v>0</v>
      </c>
      <c r="Q5532">
        <v>99</v>
      </c>
      <c r="R5532">
        <v>0</v>
      </c>
      <c r="S5532">
        <v>0</v>
      </c>
      <c r="T5532">
        <v>0</v>
      </c>
      <c r="U5532">
        <v>87.284999999999997</v>
      </c>
    </row>
    <row r="5533" spans="1:21" x14ac:dyDescent="0.25">
      <c r="A5533" t="s">
        <v>21147</v>
      </c>
      <c r="B5533">
        <v>1</v>
      </c>
      <c r="C5533" t="s">
        <v>78</v>
      </c>
      <c r="D5533" t="s">
        <v>106</v>
      </c>
      <c r="E5533" t="s">
        <v>21148</v>
      </c>
      <c r="F5533" t="s">
        <v>4196</v>
      </c>
      <c r="G5533" t="s">
        <v>71</v>
      </c>
      <c r="H5533" t="s">
        <v>136</v>
      </c>
      <c r="I5533" t="s">
        <v>22</v>
      </c>
      <c r="J5533" t="s">
        <v>131</v>
      </c>
      <c r="K5533" t="s">
        <v>21149</v>
      </c>
      <c r="L5533" t="s">
        <v>21150</v>
      </c>
      <c r="M5533">
        <v>12.776666666000001</v>
      </c>
      <c r="N5533">
        <v>0</v>
      </c>
      <c r="O5533">
        <v>0</v>
      </c>
      <c r="P5533">
        <v>0</v>
      </c>
      <c r="Q5533">
        <v>6</v>
      </c>
      <c r="R5533">
        <v>0</v>
      </c>
      <c r="S5533">
        <v>0</v>
      </c>
      <c r="T5533">
        <v>0</v>
      </c>
      <c r="U5533">
        <v>76.66</v>
      </c>
    </row>
    <row r="5534" spans="1:21" x14ac:dyDescent="0.25">
      <c r="A5534" t="s">
        <v>21151</v>
      </c>
      <c r="B5534">
        <v>1</v>
      </c>
      <c r="C5534" t="s">
        <v>78</v>
      </c>
      <c r="D5534" t="s">
        <v>106</v>
      </c>
      <c r="E5534" t="s">
        <v>21152</v>
      </c>
      <c r="F5534" t="s">
        <v>231</v>
      </c>
      <c r="G5534" t="s">
        <v>71</v>
      </c>
      <c r="H5534" t="s">
        <v>136</v>
      </c>
      <c r="I5534" t="s">
        <v>22</v>
      </c>
      <c r="J5534" t="s">
        <v>131</v>
      </c>
      <c r="K5534" t="s">
        <v>21153</v>
      </c>
      <c r="L5534" t="s">
        <v>21154</v>
      </c>
      <c r="M5534">
        <v>1.4424999999999999</v>
      </c>
      <c r="N5534">
        <v>0</v>
      </c>
      <c r="O5534">
        <v>0</v>
      </c>
      <c r="P5534">
        <v>0</v>
      </c>
      <c r="Q5534">
        <v>1</v>
      </c>
      <c r="R5534">
        <v>0</v>
      </c>
      <c r="S5534">
        <v>0</v>
      </c>
      <c r="T5534">
        <v>0</v>
      </c>
      <c r="U5534">
        <v>1.4424999999999999</v>
      </c>
    </row>
    <row r="5535" spans="1:21" x14ac:dyDescent="0.25">
      <c r="A5535" t="s">
        <v>21155</v>
      </c>
      <c r="B5535">
        <v>1</v>
      </c>
      <c r="C5535" t="s">
        <v>78</v>
      </c>
      <c r="D5535" t="s">
        <v>106</v>
      </c>
      <c r="E5535" t="s">
        <v>21156</v>
      </c>
      <c r="F5535" t="s">
        <v>231</v>
      </c>
      <c r="G5535" t="s">
        <v>71</v>
      </c>
      <c r="H5535" t="s">
        <v>136</v>
      </c>
      <c r="I5535" t="s">
        <v>22</v>
      </c>
      <c r="J5535" t="s">
        <v>131</v>
      </c>
      <c r="K5535" t="s">
        <v>21157</v>
      </c>
      <c r="L5535" t="s">
        <v>21158</v>
      </c>
      <c r="M5535">
        <v>19.484444444000001</v>
      </c>
      <c r="N5535">
        <v>0</v>
      </c>
      <c r="O5535">
        <v>0</v>
      </c>
      <c r="P5535">
        <v>0</v>
      </c>
      <c r="Q5535">
        <v>1</v>
      </c>
      <c r="R5535">
        <v>0</v>
      </c>
      <c r="S5535">
        <v>0</v>
      </c>
      <c r="T5535">
        <v>0</v>
      </c>
      <c r="U5535">
        <v>19.484444</v>
      </c>
    </row>
    <row r="5536" spans="1:21" x14ac:dyDescent="0.25">
      <c r="A5536" t="s">
        <v>21159</v>
      </c>
      <c r="B5536">
        <v>1</v>
      </c>
      <c r="C5536" t="s">
        <v>78</v>
      </c>
      <c r="D5536" t="s">
        <v>106</v>
      </c>
      <c r="E5536" t="s">
        <v>21160</v>
      </c>
      <c r="F5536" t="s">
        <v>296</v>
      </c>
      <c r="G5536" t="s">
        <v>71</v>
      </c>
      <c r="H5536" t="s">
        <v>136</v>
      </c>
      <c r="I5536" t="s">
        <v>22</v>
      </c>
      <c r="J5536" t="s">
        <v>221</v>
      </c>
      <c r="K5536" t="s">
        <v>14339</v>
      </c>
      <c r="L5536" t="s">
        <v>21161</v>
      </c>
      <c r="M5536">
        <v>5.4436111110000001</v>
      </c>
      <c r="N5536">
        <v>0</v>
      </c>
      <c r="O5536">
        <v>0</v>
      </c>
      <c r="P5536">
        <v>0</v>
      </c>
      <c r="Q5536">
        <v>76</v>
      </c>
      <c r="R5536">
        <v>0</v>
      </c>
      <c r="S5536">
        <v>0</v>
      </c>
      <c r="T5536">
        <v>0</v>
      </c>
      <c r="U5536">
        <v>413.71444400000001</v>
      </c>
    </row>
    <row r="5537" spans="1:21" x14ac:dyDescent="0.25">
      <c r="A5537" t="s">
        <v>21162</v>
      </c>
      <c r="B5537">
        <v>1</v>
      </c>
      <c r="C5537" t="s">
        <v>79</v>
      </c>
      <c r="D5537" t="s">
        <v>118</v>
      </c>
      <c r="E5537" t="s">
        <v>21163</v>
      </c>
      <c r="F5537" t="s">
        <v>785</v>
      </c>
      <c r="G5537" t="s">
        <v>71</v>
      </c>
      <c r="H5537" t="s">
        <v>136</v>
      </c>
      <c r="I5537" t="s">
        <v>22</v>
      </c>
      <c r="J5537" t="s">
        <v>131</v>
      </c>
      <c r="K5537" t="s">
        <v>21164</v>
      </c>
      <c r="L5537" t="s">
        <v>21165</v>
      </c>
      <c r="M5537">
        <v>0.453055555</v>
      </c>
      <c r="N5537">
        <v>0</v>
      </c>
      <c r="O5537">
        <v>6</v>
      </c>
      <c r="P5537">
        <v>0</v>
      </c>
      <c r="Q5537">
        <v>0</v>
      </c>
      <c r="R5537">
        <v>0</v>
      </c>
      <c r="S5537">
        <v>2.7183329999999999</v>
      </c>
      <c r="T5537">
        <v>0</v>
      </c>
      <c r="U5537">
        <v>0</v>
      </c>
    </row>
    <row r="5538" spans="1:21" x14ac:dyDescent="0.25">
      <c r="A5538" t="s">
        <v>21166</v>
      </c>
      <c r="B5538">
        <v>1</v>
      </c>
      <c r="C5538" t="s">
        <v>78</v>
      </c>
      <c r="D5538" t="s">
        <v>105</v>
      </c>
      <c r="E5538" t="s">
        <v>21167</v>
      </c>
      <c r="F5538" t="s">
        <v>231</v>
      </c>
      <c r="G5538" t="s">
        <v>71</v>
      </c>
      <c r="H5538" t="s">
        <v>136</v>
      </c>
      <c r="I5538" t="s">
        <v>22</v>
      </c>
      <c r="J5538" t="s">
        <v>131</v>
      </c>
      <c r="K5538" t="s">
        <v>21168</v>
      </c>
      <c r="L5538" t="s">
        <v>21169</v>
      </c>
      <c r="M5538">
        <v>3.4424999999999999</v>
      </c>
      <c r="N5538">
        <v>0</v>
      </c>
      <c r="O5538">
        <v>1</v>
      </c>
      <c r="P5538">
        <v>0</v>
      </c>
      <c r="Q5538">
        <v>0</v>
      </c>
      <c r="R5538">
        <v>0</v>
      </c>
      <c r="S5538">
        <v>3.4424999999999999</v>
      </c>
      <c r="T5538">
        <v>0</v>
      </c>
      <c r="U5538">
        <v>0</v>
      </c>
    </row>
    <row r="5539" spans="1:21" x14ac:dyDescent="0.25">
      <c r="A5539" t="s">
        <v>21170</v>
      </c>
      <c r="B5539">
        <v>1</v>
      </c>
      <c r="C5539" t="s">
        <v>78</v>
      </c>
      <c r="D5539" t="s">
        <v>96</v>
      </c>
      <c r="E5539" t="s">
        <v>21171</v>
      </c>
      <c r="F5539" t="s">
        <v>847</v>
      </c>
      <c r="G5539" t="s">
        <v>71</v>
      </c>
      <c r="H5539" t="s">
        <v>136</v>
      </c>
      <c r="I5539" t="s">
        <v>22</v>
      </c>
      <c r="J5539" t="s">
        <v>131</v>
      </c>
      <c r="K5539" t="s">
        <v>21172</v>
      </c>
      <c r="L5539" t="s">
        <v>21173</v>
      </c>
      <c r="M5539">
        <v>2.8388888880000001</v>
      </c>
      <c r="N5539">
        <v>0</v>
      </c>
      <c r="O5539">
        <v>1</v>
      </c>
      <c r="P5539">
        <v>0</v>
      </c>
      <c r="Q5539">
        <v>0</v>
      </c>
      <c r="R5539">
        <v>0</v>
      </c>
      <c r="S5539">
        <v>2.838889</v>
      </c>
      <c r="T5539">
        <v>0</v>
      </c>
      <c r="U5539">
        <v>0</v>
      </c>
    </row>
    <row r="5540" spans="1:21" x14ac:dyDescent="0.25">
      <c r="A5540" t="s">
        <v>21174</v>
      </c>
      <c r="B5540">
        <v>1</v>
      </c>
      <c r="C5540" t="s">
        <v>79</v>
      </c>
      <c r="D5540" t="s">
        <v>115</v>
      </c>
      <c r="E5540" t="s">
        <v>21175</v>
      </c>
      <c r="F5540" t="s">
        <v>416</v>
      </c>
      <c r="G5540" t="s">
        <v>71</v>
      </c>
      <c r="H5540" t="s">
        <v>136</v>
      </c>
      <c r="I5540" t="s">
        <v>22</v>
      </c>
      <c r="J5540" t="s">
        <v>131</v>
      </c>
      <c r="K5540" t="s">
        <v>21176</v>
      </c>
      <c r="L5540" t="s">
        <v>21177</v>
      </c>
      <c r="M5540">
        <v>1.7366666660000001</v>
      </c>
      <c r="N5540">
        <v>0</v>
      </c>
      <c r="O5540">
        <v>0</v>
      </c>
      <c r="P5540">
        <v>0</v>
      </c>
      <c r="Q5540">
        <v>17</v>
      </c>
      <c r="R5540">
        <v>0</v>
      </c>
      <c r="S5540">
        <v>0</v>
      </c>
      <c r="T5540">
        <v>0</v>
      </c>
      <c r="U5540">
        <v>29.523333000000001</v>
      </c>
    </row>
    <row r="5541" spans="1:21" x14ac:dyDescent="0.25">
      <c r="A5541" t="s">
        <v>21178</v>
      </c>
      <c r="B5541">
        <v>1</v>
      </c>
      <c r="C5541" t="s">
        <v>79</v>
      </c>
      <c r="D5541" t="s">
        <v>113</v>
      </c>
      <c r="E5541" t="s">
        <v>21179</v>
      </c>
      <c r="F5541" t="s">
        <v>313</v>
      </c>
      <c r="G5541" t="s">
        <v>71</v>
      </c>
      <c r="H5541" t="s">
        <v>136</v>
      </c>
      <c r="I5541" t="s">
        <v>22</v>
      </c>
      <c r="J5541" t="s">
        <v>131</v>
      </c>
      <c r="K5541" t="s">
        <v>21180</v>
      </c>
      <c r="L5541" t="s">
        <v>21181</v>
      </c>
      <c r="M5541">
        <v>2.7919444439999999</v>
      </c>
      <c r="N5541">
        <v>0</v>
      </c>
      <c r="O5541">
        <v>0</v>
      </c>
      <c r="P5541">
        <v>0</v>
      </c>
      <c r="Q5541">
        <v>12</v>
      </c>
      <c r="R5541">
        <v>0</v>
      </c>
      <c r="S5541">
        <v>0</v>
      </c>
      <c r="T5541">
        <v>0</v>
      </c>
      <c r="U5541">
        <v>33.503332999999998</v>
      </c>
    </row>
    <row r="5542" spans="1:21" x14ac:dyDescent="0.25">
      <c r="A5542" t="s">
        <v>21182</v>
      </c>
      <c r="B5542">
        <v>1</v>
      </c>
      <c r="C5542" t="s">
        <v>78</v>
      </c>
      <c r="D5542" t="s">
        <v>92</v>
      </c>
      <c r="E5542" t="s">
        <v>21183</v>
      </c>
      <c r="F5542" t="s">
        <v>296</v>
      </c>
      <c r="G5542" t="s">
        <v>72</v>
      </c>
      <c r="H5542" t="s">
        <v>136</v>
      </c>
      <c r="I5542" t="s">
        <v>22</v>
      </c>
      <c r="J5542" t="s">
        <v>221</v>
      </c>
      <c r="K5542" t="s">
        <v>21184</v>
      </c>
      <c r="L5542" t="s">
        <v>21185</v>
      </c>
      <c r="M5542">
        <v>5.8844444439999997</v>
      </c>
      <c r="N5542">
        <v>0</v>
      </c>
      <c r="O5542">
        <v>0</v>
      </c>
      <c r="P5542">
        <v>0</v>
      </c>
      <c r="Q5542">
        <v>62</v>
      </c>
      <c r="R5542">
        <v>0</v>
      </c>
      <c r="S5542">
        <v>0</v>
      </c>
      <c r="T5542">
        <v>0</v>
      </c>
      <c r="U5542">
        <v>364.835556</v>
      </c>
    </row>
    <row r="5543" spans="1:21" x14ac:dyDescent="0.25">
      <c r="A5543" t="s">
        <v>21186</v>
      </c>
      <c r="B5543">
        <v>1</v>
      </c>
      <c r="C5543" t="s">
        <v>78</v>
      </c>
      <c r="D5543" t="s">
        <v>92</v>
      </c>
      <c r="E5543" t="s">
        <v>21187</v>
      </c>
      <c r="F5543" t="s">
        <v>226</v>
      </c>
      <c r="G5543" t="s">
        <v>72</v>
      </c>
      <c r="H5543" t="s">
        <v>136</v>
      </c>
      <c r="I5543" t="s">
        <v>22</v>
      </c>
      <c r="J5543" t="s">
        <v>131</v>
      </c>
      <c r="K5543" t="s">
        <v>21188</v>
      </c>
      <c r="L5543" t="s">
        <v>21189</v>
      </c>
      <c r="M5543">
        <v>0.99652499999999999</v>
      </c>
      <c r="N5543">
        <v>0</v>
      </c>
      <c r="O5543">
        <v>0</v>
      </c>
      <c r="P5543">
        <v>0</v>
      </c>
      <c r="Q5543">
        <v>136</v>
      </c>
      <c r="R5543">
        <v>0</v>
      </c>
      <c r="S5543">
        <v>0</v>
      </c>
      <c r="T5543">
        <v>0</v>
      </c>
      <c r="U5543">
        <v>135.5274</v>
      </c>
    </row>
    <row r="5544" spans="1:21" x14ac:dyDescent="0.25">
      <c r="A5544" t="s">
        <v>21190</v>
      </c>
      <c r="B5544">
        <v>1</v>
      </c>
      <c r="C5544" t="s">
        <v>78</v>
      </c>
      <c r="D5544" t="s">
        <v>92</v>
      </c>
      <c r="E5544" t="s">
        <v>21191</v>
      </c>
      <c r="F5544" t="s">
        <v>4196</v>
      </c>
      <c r="G5544" t="s">
        <v>71</v>
      </c>
      <c r="H5544" t="s">
        <v>136</v>
      </c>
      <c r="I5544" t="s">
        <v>22</v>
      </c>
      <c r="J5544" t="s">
        <v>131</v>
      </c>
      <c r="K5544" t="s">
        <v>21192</v>
      </c>
      <c r="L5544" t="s">
        <v>21193</v>
      </c>
      <c r="M5544">
        <v>0.45944444400000001</v>
      </c>
      <c r="N5544">
        <v>0</v>
      </c>
      <c r="O5544">
        <v>0</v>
      </c>
      <c r="P5544">
        <v>0</v>
      </c>
      <c r="Q5544">
        <v>62</v>
      </c>
      <c r="R5544">
        <v>0</v>
      </c>
      <c r="S5544">
        <v>0</v>
      </c>
      <c r="T5544">
        <v>0</v>
      </c>
      <c r="U5544">
        <v>28.485555999999999</v>
      </c>
    </row>
    <row r="5545" spans="1:21" x14ac:dyDescent="0.25">
      <c r="A5545" t="s">
        <v>21194</v>
      </c>
      <c r="B5545">
        <v>1</v>
      </c>
      <c r="C5545" t="s">
        <v>79</v>
      </c>
      <c r="D5545" t="s">
        <v>119</v>
      </c>
      <c r="E5545" t="s">
        <v>21195</v>
      </c>
      <c r="F5545" t="s">
        <v>296</v>
      </c>
      <c r="G5545" t="s">
        <v>71</v>
      </c>
      <c r="H5545" t="s">
        <v>136</v>
      </c>
      <c r="I5545" t="s">
        <v>22</v>
      </c>
      <c r="J5545" t="s">
        <v>221</v>
      </c>
      <c r="K5545" t="s">
        <v>21196</v>
      </c>
      <c r="L5545" t="s">
        <v>21197</v>
      </c>
      <c r="M5545">
        <v>6.1630555549999997</v>
      </c>
      <c r="N5545">
        <v>0</v>
      </c>
      <c r="O5545">
        <v>19</v>
      </c>
      <c r="P5545">
        <v>0</v>
      </c>
      <c r="Q5545">
        <v>6</v>
      </c>
      <c r="R5545">
        <v>0</v>
      </c>
      <c r="S5545">
        <v>117.098056</v>
      </c>
      <c r="T5545">
        <v>0</v>
      </c>
      <c r="U5545">
        <v>36.978332999999999</v>
      </c>
    </row>
    <row r="5546" spans="1:21" x14ac:dyDescent="0.25">
      <c r="A5546" t="s">
        <v>21198</v>
      </c>
      <c r="B5546">
        <v>1</v>
      </c>
      <c r="C5546" t="s">
        <v>79</v>
      </c>
      <c r="D5546" t="s">
        <v>119</v>
      </c>
      <c r="E5546" t="s">
        <v>21199</v>
      </c>
      <c r="F5546" t="s">
        <v>226</v>
      </c>
      <c r="G5546" t="s">
        <v>72</v>
      </c>
      <c r="H5546" t="s">
        <v>136</v>
      </c>
      <c r="I5546" t="s">
        <v>22</v>
      </c>
      <c r="J5546" t="s">
        <v>131</v>
      </c>
      <c r="K5546" t="s">
        <v>21200</v>
      </c>
      <c r="L5546" t="s">
        <v>21201</v>
      </c>
      <c r="M5546">
        <v>1.011111111</v>
      </c>
      <c r="N5546">
        <v>0</v>
      </c>
      <c r="O5546">
        <v>117</v>
      </c>
      <c r="P5546">
        <v>0</v>
      </c>
      <c r="Q5546">
        <v>29</v>
      </c>
      <c r="R5546">
        <v>0</v>
      </c>
      <c r="S5546">
        <v>118.3</v>
      </c>
      <c r="T5546">
        <v>0</v>
      </c>
      <c r="U5546">
        <v>29.322222</v>
      </c>
    </row>
    <row r="5547" spans="1:21" x14ac:dyDescent="0.25">
      <c r="A5547" t="s">
        <v>21202</v>
      </c>
      <c r="B5547">
        <v>1</v>
      </c>
      <c r="C5547" t="s">
        <v>79</v>
      </c>
      <c r="D5547" t="s">
        <v>119</v>
      </c>
      <c r="E5547" t="s">
        <v>21203</v>
      </c>
      <c r="F5547" t="s">
        <v>231</v>
      </c>
      <c r="G5547" t="s">
        <v>71</v>
      </c>
      <c r="H5547" t="s">
        <v>136</v>
      </c>
      <c r="I5547" t="s">
        <v>22</v>
      </c>
      <c r="J5547" t="s">
        <v>131</v>
      </c>
      <c r="K5547" t="s">
        <v>21204</v>
      </c>
      <c r="L5547" t="s">
        <v>21205</v>
      </c>
      <c r="M5547">
        <v>1.1611111110000001</v>
      </c>
      <c r="N5547">
        <v>0</v>
      </c>
      <c r="O5547">
        <v>0</v>
      </c>
      <c r="P5547">
        <v>0</v>
      </c>
      <c r="Q5547">
        <v>1</v>
      </c>
      <c r="R5547">
        <v>0</v>
      </c>
      <c r="S5547">
        <v>0</v>
      </c>
      <c r="T5547">
        <v>0</v>
      </c>
      <c r="U5547">
        <v>1.161111</v>
      </c>
    </row>
    <row r="5548" spans="1:21" x14ac:dyDescent="0.25">
      <c r="A5548" t="s">
        <v>21206</v>
      </c>
      <c r="B5548">
        <v>1</v>
      </c>
      <c r="C5548" t="s">
        <v>79</v>
      </c>
      <c r="D5548" t="s">
        <v>111</v>
      </c>
      <c r="E5548" t="s">
        <v>21207</v>
      </c>
      <c r="F5548" t="s">
        <v>231</v>
      </c>
      <c r="G5548" t="s">
        <v>71</v>
      </c>
      <c r="H5548" t="s">
        <v>136</v>
      </c>
      <c r="I5548" t="s">
        <v>22</v>
      </c>
      <c r="J5548" t="s">
        <v>131</v>
      </c>
      <c r="K5548" t="s">
        <v>21208</v>
      </c>
      <c r="L5548" t="s">
        <v>21209</v>
      </c>
      <c r="M5548">
        <v>2.0155555550000002</v>
      </c>
      <c r="N5548">
        <v>0</v>
      </c>
      <c r="O5548">
        <v>0</v>
      </c>
      <c r="P5548">
        <v>0</v>
      </c>
      <c r="Q5548">
        <v>1</v>
      </c>
      <c r="R5548">
        <v>0</v>
      </c>
      <c r="S5548">
        <v>0</v>
      </c>
      <c r="T5548">
        <v>0</v>
      </c>
      <c r="U5548">
        <v>2.0155560000000001</v>
      </c>
    </row>
    <row r="5549" spans="1:21" x14ac:dyDescent="0.25">
      <c r="A5549" t="s">
        <v>21210</v>
      </c>
      <c r="B5549">
        <v>1</v>
      </c>
      <c r="C5549" t="s">
        <v>79</v>
      </c>
      <c r="D5549" t="s">
        <v>111</v>
      </c>
      <c r="E5549" t="s">
        <v>21211</v>
      </c>
      <c r="F5549" t="s">
        <v>1527</v>
      </c>
      <c r="G5549" t="s">
        <v>72</v>
      </c>
      <c r="H5549" t="s">
        <v>136</v>
      </c>
      <c r="I5549" t="s">
        <v>22</v>
      </c>
      <c r="J5549" t="s">
        <v>131</v>
      </c>
      <c r="K5549" t="s">
        <v>21212</v>
      </c>
      <c r="L5549" t="s">
        <v>21213</v>
      </c>
      <c r="M5549">
        <v>3.0858333330000001</v>
      </c>
      <c r="N5549">
        <v>0</v>
      </c>
      <c r="O5549">
        <v>0</v>
      </c>
      <c r="P5549">
        <v>0</v>
      </c>
      <c r="Q5549">
        <v>24</v>
      </c>
      <c r="R5549">
        <v>0</v>
      </c>
      <c r="S5549">
        <v>0</v>
      </c>
      <c r="T5549">
        <v>0</v>
      </c>
      <c r="U5549">
        <v>74.06</v>
      </c>
    </row>
    <row r="5550" spans="1:21" x14ac:dyDescent="0.25">
      <c r="A5550" t="s">
        <v>21214</v>
      </c>
      <c r="B5550">
        <v>1</v>
      </c>
      <c r="C5550" t="s">
        <v>79</v>
      </c>
      <c r="D5550" t="s">
        <v>111</v>
      </c>
      <c r="E5550" t="s">
        <v>21215</v>
      </c>
      <c r="F5550" t="s">
        <v>313</v>
      </c>
      <c r="G5550" t="s">
        <v>71</v>
      </c>
      <c r="H5550" t="s">
        <v>136</v>
      </c>
      <c r="I5550" t="s">
        <v>22</v>
      </c>
      <c r="J5550" t="s">
        <v>131</v>
      </c>
      <c r="K5550" t="s">
        <v>21216</v>
      </c>
      <c r="L5550" t="s">
        <v>21217</v>
      </c>
      <c r="M5550">
        <v>0.83784805500000004</v>
      </c>
      <c r="N5550">
        <v>0</v>
      </c>
      <c r="O5550">
        <v>0</v>
      </c>
      <c r="P5550">
        <v>0</v>
      </c>
      <c r="Q5550">
        <v>9</v>
      </c>
      <c r="R5550">
        <v>0</v>
      </c>
      <c r="S5550">
        <v>0</v>
      </c>
      <c r="T5550">
        <v>0</v>
      </c>
      <c r="U5550">
        <v>7.5406319999999996</v>
      </c>
    </row>
    <row r="5551" spans="1:21" x14ac:dyDescent="0.25">
      <c r="A5551" t="s">
        <v>21218</v>
      </c>
      <c r="B5551">
        <v>1</v>
      </c>
      <c r="C5551" t="s">
        <v>79</v>
      </c>
      <c r="D5551" t="s">
        <v>111</v>
      </c>
      <c r="E5551" t="s">
        <v>21215</v>
      </c>
      <c r="F5551" t="s">
        <v>313</v>
      </c>
      <c r="G5551" t="s">
        <v>71</v>
      </c>
      <c r="H5551" t="s">
        <v>136</v>
      </c>
      <c r="I5551" t="s">
        <v>22</v>
      </c>
      <c r="J5551" t="s">
        <v>131</v>
      </c>
      <c r="K5551" t="s">
        <v>21219</v>
      </c>
      <c r="L5551" t="s">
        <v>21220</v>
      </c>
      <c r="M5551">
        <v>0.51472222199999995</v>
      </c>
      <c r="N5551">
        <v>0</v>
      </c>
      <c r="O5551">
        <v>0</v>
      </c>
      <c r="P5551">
        <v>0</v>
      </c>
      <c r="Q5551">
        <v>9</v>
      </c>
      <c r="R5551">
        <v>0</v>
      </c>
      <c r="S5551">
        <v>0</v>
      </c>
      <c r="T5551">
        <v>0</v>
      </c>
      <c r="U5551">
        <v>4.6325000000000003</v>
      </c>
    </row>
    <row r="5552" spans="1:21" x14ac:dyDescent="0.25">
      <c r="A5552" t="s">
        <v>21221</v>
      </c>
      <c r="B5552">
        <v>1</v>
      </c>
      <c r="C5552" t="s">
        <v>79</v>
      </c>
      <c r="D5552" t="s">
        <v>111</v>
      </c>
      <c r="E5552" t="s">
        <v>21222</v>
      </c>
      <c r="F5552" t="s">
        <v>226</v>
      </c>
      <c r="G5552" t="s">
        <v>72</v>
      </c>
      <c r="H5552" t="s">
        <v>136</v>
      </c>
      <c r="I5552" t="s">
        <v>22</v>
      </c>
      <c r="J5552" t="s">
        <v>131</v>
      </c>
      <c r="K5552" t="s">
        <v>21223</v>
      </c>
      <c r="L5552" t="s">
        <v>21224</v>
      </c>
      <c r="M5552">
        <v>1.913333333</v>
      </c>
      <c r="N5552">
        <v>0</v>
      </c>
      <c r="O5552">
        <v>0</v>
      </c>
      <c r="P5552">
        <v>0</v>
      </c>
      <c r="Q5552">
        <v>40</v>
      </c>
      <c r="R5552">
        <v>0</v>
      </c>
      <c r="S5552">
        <v>0</v>
      </c>
      <c r="T5552">
        <v>0</v>
      </c>
      <c r="U5552">
        <v>76.533332999999999</v>
      </c>
    </row>
    <row r="5553" spans="1:21" x14ac:dyDescent="0.25">
      <c r="A5553" t="s">
        <v>21225</v>
      </c>
      <c r="B5553">
        <v>1</v>
      </c>
      <c r="C5553" t="s">
        <v>79</v>
      </c>
      <c r="D5553" t="s">
        <v>111</v>
      </c>
      <c r="E5553" t="s">
        <v>21222</v>
      </c>
      <c r="F5553" t="s">
        <v>226</v>
      </c>
      <c r="G5553" t="s">
        <v>72</v>
      </c>
      <c r="H5553" t="s">
        <v>136</v>
      </c>
      <c r="I5553" t="s">
        <v>22</v>
      </c>
      <c r="J5553" t="s">
        <v>131</v>
      </c>
      <c r="K5553" t="s">
        <v>21226</v>
      </c>
      <c r="L5553" t="s">
        <v>21227</v>
      </c>
      <c r="M5553">
        <v>6.1711111110000001</v>
      </c>
      <c r="N5553">
        <v>0</v>
      </c>
      <c r="O5553">
        <v>0</v>
      </c>
      <c r="P5553">
        <v>0</v>
      </c>
      <c r="Q5553">
        <v>40</v>
      </c>
      <c r="R5553">
        <v>0</v>
      </c>
      <c r="S5553">
        <v>0</v>
      </c>
      <c r="T5553">
        <v>0</v>
      </c>
      <c r="U5553">
        <v>246.84444400000001</v>
      </c>
    </row>
    <row r="5554" spans="1:21" x14ac:dyDescent="0.25">
      <c r="A5554" t="s">
        <v>21228</v>
      </c>
      <c r="B5554">
        <v>1</v>
      </c>
      <c r="C5554" t="s">
        <v>78</v>
      </c>
      <c r="D5554" t="s">
        <v>92</v>
      </c>
      <c r="E5554" t="s">
        <v>21229</v>
      </c>
      <c r="F5554" t="s">
        <v>231</v>
      </c>
      <c r="G5554" t="s">
        <v>71</v>
      </c>
      <c r="H5554" t="s">
        <v>136</v>
      </c>
      <c r="I5554" t="s">
        <v>22</v>
      </c>
      <c r="J5554" t="s">
        <v>131</v>
      </c>
      <c r="K5554" t="s">
        <v>21230</v>
      </c>
      <c r="L5554" t="s">
        <v>21231</v>
      </c>
      <c r="M5554">
        <v>5.6927777769999999</v>
      </c>
      <c r="N5554">
        <v>0</v>
      </c>
      <c r="O5554">
        <v>1</v>
      </c>
      <c r="P5554">
        <v>0</v>
      </c>
      <c r="Q5554">
        <v>0</v>
      </c>
      <c r="R5554">
        <v>0</v>
      </c>
      <c r="S5554">
        <v>5.6927779999999997</v>
      </c>
      <c r="T5554">
        <v>0</v>
      </c>
      <c r="U5554">
        <v>0</v>
      </c>
    </row>
    <row r="5555" spans="1:21" x14ac:dyDescent="0.25">
      <c r="A5555" t="s">
        <v>21232</v>
      </c>
      <c r="B5555">
        <v>1</v>
      </c>
      <c r="C5555" t="s">
        <v>78</v>
      </c>
      <c r="D5555" t="s">
        <v>102</v>
      </c>
      <c r="E5555" t="s">
        <v>21233</v>
      </c>
      <c r="F5555" t="s">
        <v>296</v>
      </c>
      <c r="G5555" t="s">
        <v>71</v>
      </c>
      <c r="H5555" t="s">
        <v>136</v>
      </c>
      <c r="I5555" t="s">
        <v>22</v>
      </c>
      <c r="J5555" t="s">
        <v>221</v>
      </c>
      <c r="K5555" t="s">
        <v>21234</v>
      </c>
      <c r="L5555" t="s">
        <v>21235</v>
      </c>
      <c r="M5555">
        <v>0.45799611099999998</v>
      </c>
      <c r="N5555">
        <v>0</v>
      </c>
      <c r="O5555">
        <v>310</v>
      </c>
      <c r="P5555">
        <v>0</v>
      </c>
      <c r="Q5555">
        <v>0</v>
      </c>
      <c r="R5555">
        <v>0</v>
      </c>
      <c r="S5555">
        <v>141.97879399999999</v>
      </c>
      <c r="T5555">
        <v>0</v>
      </c>
      <c r="U5555">
        <v>0</v>
      </c>
    </row>
    <row r="5556" spans="1:21" x14ac:dyDescent="0.25">
      <c r="A5556" t="s">
        <v>21236</v>
      </c>
      <c r="B5556">
        <v>1</v>
      </c>
      <c r="C5556" t="s">
        <v>79</v>
      </c>
      <c r="D5556" t="s">
        <v>124</v>
      </c>
      <c r="E5556" t="s">
        <v>21237</v>
      </c>
      <c r="F5556" t="s">
        <v>313</v>
      </c>
      <c r="G5556" t="s">
        <v>71</v>
      </c>
      <c r="H5556" t="s">
        <v>136</v>
      </c>
      <c r="I5556" t="s">
        <v>22</v>
      </c>
      <c r="J5556" t="s">
        <v>131</v>
      </c>
      <c r="K5556" t="s">
        <v>21238</v>
      </c>
      <c r="L5556" t="s">
        <v>21239</v>
      </c>
      <c r="M5556">
        <v>5.8208333330000004</v>
      </c>
      <c r="N5556">
        <v>0</v>
      </c>
      <c r="O5556">
        <v>0</v>
      </c>
      <c r="P5556">
        <v>0</v>
      </c>
      <c r="Q5556">
        <v>48</v>
      </c>
      <c r="R5556">
        <v>0</v>
      </c>
      <c r="S5556">
        <v>0</v>
      </c>
      <c r="T5556">
        <v>0</v>
      </c>
      <c r="U5556">
        <v>279.39999999999998</v>
      </c>
    </row>
    <row r="5557" spans="1:21" x14ac:dyDescent="0.25">
      <c r="A5557" t="s">
        <v>21240</v>
      </c>
      <c r="B5557">
        <v>1</v>
      </c>
      <c r="C5557" t="s">
        <v>79</v>
      </c>
      <c r="D5557" t="s">
        <v>108</v>
      </c>
      <c r="E5557" t="s">
        <v>21241</v>
      </c>
      <c r="F5557" t="s">
        <v>231</v>
      </c>
      <c r="G5557" t="s">
        <v>71</v>
      </c>
      <c r="H5557" t="s">
        <v>136</v>
      </c>
      <c r="I5557" t="s">
        <v>22</v>
      </c>
      <c r="J5557" t="s">
        <v>131</v>
      </c>
      <c r="K5557" t="s">
        <v>21242</v>
      </c>
      <c r="L5557" t="s">
        <v>21243</v>
      </c>
      <c r="M5557">
        <v>0.578333333</v>
      </c>
      <c r="N5557">
        <v>0</v>
      </c>
      <c r="O5557">
        <v>0</v>
      </c>
      <c r="P5557">
        <v>0</v>
      </c>
      <c r="Q5557">
        <v>1</v>
      </c>
      <c r="R5557">
        <v>0</v>
      </c>
      <c r="S5557">
        <v>0</v>
      </c>
      <c r="T5557">
        <v>0</v>
      </c>
      <c r="U5557">
        <v>0.57833299999999999</v>
      </c>
    </row>
    <row r="5558" spans="1:21" x14ac:dyDescent="0.25">
      <c r="A5558" t="s">
        <v>21244</v>
      </c>
      <c r="B5558">
        <v>1</v>
      </c>
      <c r="C5558" t="s">
        <v>79</v>
      </c>
      <c r="D5558" t="s">
        <v>124</v>
      </c>
      <c r="E5558" t="s">
        <v>21245</v>
      </c>
      <c r="F5558" t="s">
        <v>226</v>
      </c>
      <c r="G5558" t="s">
        <v>72</v>
      </c>
      <c r="H5558" t="s">
        <v>136</v>
      </c>
      <c r="I5558" t="s">
        <v>22</v>
      </c>
      <c r="J5558" t="s">
        <v>131</v>
      </c>
      <c r="K5558" t="s">
        <v>21246</v>
      </c>
      <c r="L5558" t="s">
        <v>21247</v>
      </c>
      <c r="M5558">
        <v>3.679689722</v>
      </c>
      <c r="N5558">
        <v>0</v>
      </c>
      <c r="O5558">
        <v>0</v>
      </c>
      <c r="P5558">
        <v>0</v>
      </c>
      <c r="Q5558">
        <v>154</v>
      </c>
      <c r="R5558">
        <v>0</v>
      </c>
      <c r="S5558">
        <v>0</v>
      </c>
      <c r="T5558">
        <v>0</v>
      </c>
      <c r="U5558">
        <v>566.67221700000005</v>
      </c>
    </row>
    <row r="5559" spans="1:21" x14ac:dyDescent="0.25">
      <c r="A5559" t="s">
        <v>21248</v>
      </c>
      <c r="B5559">
        <v>1</v>
      </c>
      <c r="C5559" t="s">
        <v>78</v>
      </c>
      <c r="D5559" t="s">
        <v>85</v>
      </c>
      <c r="E5559" t="s">
        <v>21249</v>
      </c>
      <c r="F5559" t="s">
        <v>231</v>
      </c>
      <c r="G5559" t="s">
        <v>71</v>
      </c>
      <c r="H5559" t="s">
        <v>136</v>
      </c>
      <c r="I5559" t="s">
        <v>22</v>
      </c>
      <c r="J5559" t="s">
        <v>131</v>
      </c>
      <c r="K5559" t="s">
        <v>21250</v>
      </c>
      <c r="L5559" t="s">
        <v>21251</v>
      </c>
      <c r="M5559">
        <v>1.0752777769999999</v>
      </c>
      <c r="N5559">
        <v>0</v>
      </c>
      <c r="O5559">
        <v>1</v>
      </c>
      <c r="P5559">
        <v>0</v>
      </c>
      <c r="Q5559">
        <v>0</v>
      </c>
      <c r="R5559">
        <v>0</v>
      </c>
      <c r="S5559">
        <v>1.075278</v>
      </c>
      <c r="T5559">
        <v>0</v>
      </c>
      <c r="U5559">
        <v>0</v>
      </c>
    </row>
    <row r="5560" spans="1:21" x14ac:dyDescent="0.25">
      <c r="A5560" t="s">
        <v>21252</v>
      </c>
      <c r="B5560">
        <v>1</v>
      </c>
      <c r="C5560" t="s">
        <v>78</v>
      </c>
      <c r="D5560" t="s">
        <v>81</v>
      </c>
      <c r="E5560" t="s">
        <v>21253</v>
      </c>
      <c r="F5560" t="s">
        <v>247</v>
      </c>
      <c r="G5560" t="s">
        <v>71</v>
      </c>
      <c r="H5560" t="s">
        <v>136</v>
      </c>
      <c r="I5560" t="s">
        <v>22</v>
      </c>
      <c r="J5560" t="s">
        <v>221</v>
      </c>
      <c r="K5560" t="s">
        <v>21254</v>
      </c>
      <c r="L5560" t="s">
        <v>21255</v>
      </c>
      <c r="M5560">
        <v>7.4408333329999996</v>
      </c>
      <c r="N5560">
        <v>0</v>
      </c>
      <c r="O5560">
        <v>113</v>
      </c>
      <c r="P5560">
        <v>0</v>
      </c>
      <c r="Q5560">
        <v>54</v>
      </c>
      <c r="R5560">
        <v>0</v>
      </c>
      <c r="S5560">
        <v>840.814167</v>
      </c>
      <c r="T5560">
        <v>0</v>
      </c>
      <c r="U5560">
        <v>401.80500000000001</v>
      </c>
    </row>
    <row r="5561" spans="1:21" x14ac:dyDescent="0.25">
      <c r="A5561" t="s">
        <v>21256</v>
      </c>
      <c r="B5561">
        <v>1</v>
      </c>
      <c r="C5561" t="s">
        <v>78</v>
      </c>
      <c r="D5561" t="s">
        <v>102</v>
      </c>
      <c r="E5561" t="s">
        <v>2918</v>
      </c>
      <c r="F5561" t="s">
        <v>247</v>
      </c>
      <c r="G5561" t="s">
        <v>71</v>
      </c>
      <c r="H5561" t="s">
        <v>136</v>
      </c>
      <c r="I5561" t="s">
        <v>22</v>
      </c>
      <c r="J5561" t="s">
        <v>221</v>
      </c>
      <c r="K5561" t="s">
        <v>21257</v>
      </c>
      <c r="L5561" t="s">
        <v>21258</v>
      </c>
      <c r="M5561">
        <v>7.4144444439999999</v>
      </c>
      <c r="N5561">
        <v>0</v>
      </c>
      <c r="O5561">
        <v>0</v>
      </c>
      <c r="P5561">
        <v>0</v>
      </c>
      <c r="Q5561">
        <v>455</v>
      </c>
      <c r="R5561">
        <v>0</v>
      </c>
      <c r="S5561">
        <v>0</v>
      </c>
      <c r="T5561">
        <v>0</v>
      </c>
      <c r="U5561">
        <v>3373.5722219999998</v>
      </c>
    </row>
    <row r="5562" spans="1:21" x14ac:dyDescent="0.25">
      <c r="A5562" t="s">
        <v>21259</v>
      </c>
      <c r="B5562">
        <v>1</v>
      </c>
      <c r="C5562" t="s">
        <v>78</v>
      </c>
      <c r="D5562" t="s">
        <v>99</v>
      </c>
      <c r="E5562" t="s">
        <v>21260</v>
      </c>
      <c r="F5562" t="s">
        <v>166</v>
      </c>
      <c r="G5562" t="s">
        <v>72</v>
      </c>
      <c r="H5562" t="s">
        <v>136</v>
      </c>
      <c r="I5562" t="s">
        <v>22</v>
      </c>
      <c r="J5562" t="s">
        <v>131</v>
      </c>
      <c r="K5562" t="s">
        <v>21261</v>
      </c>
      <c r="L5562" t="s">
        <v>21262</v>
      </c>
      <c r="M5562">
        <v>0.80500000000000005</v>
      </c>
      <c r="N5562">
        <v>1</v>
      </c>
      <c r="O5562">
        <v>2950</v>
      </c>
      <c r="P5562">
        <v>0</v>
      </c>
      <c r="Q5562">
        <v>0</v>
      </c>
      <c r="R5562">
        <v>0.80500000000000005</v>
      </c>
      <c r="S5562">
        <v>2374.75</v>
      </c>
      <c r="T5562">
        <v>0</v>
      </c>
      <c r="U5562">
        <v>0</v>
      </c>
    </row>
    <row r="5563" spans="1:21" x14ac:dyDescent="0.25">
      <c r="A5563" t="s">
        <v>21263</v>
      </c>
      <c r="B5563">
        <v>1</v>
      </c>
      <c r="C5563" t="s">
        <v>79</v>
      </c>
      <c r="D5563" t="s">
        <v>119</v>
      </c>
      <c r="E5563" t="s">
        <v>21264</v>
      </c>
      <c r="F5563" t="s">
        <v>231</v>
      </c>
      <c r="G5563" t="s">
        <v>71</v>
      </c>
      <c r="H5563" t="s">
        <v>136</v>
      </c>
      <c r="I5563" t="s">
        <v>22</v>
      </c>
      <c r="J5563" t="s">
        <v>131</v>
      </c>
      <c r="K5563" t="s">
        <v>21265</v>
      </c>
      <c r="L5563" t="s">
        <v>21266</v>
      </c>
      <c r="M5563">
        <v>0.96527777699999995</v>
      </c>
      <c r="N5563">
        <v>0</v>
      </c>
      <c r="O5563">
        <v>0</v>
      </c>
      <c r="P5563">
        <v>0</v>
      </c>
      <c r="Q5563">
        <v>1</v>
      </c>
      <c r="R5563">
        <v>0</v>
      </c>
      <c r="S5563">
        <v>0</v>
      </c>
      <c r="T5563">
        <v>0</v>
      </c>
      <c r="U5563">
        <v>0.96527799999999997</v>
      </c>
    </row>
    <row r="5564" spans="1:21" x14ac:dyDescent="0.25">
      <c r="A5564" t="s">
        <v>21267</v>
      </c>
      <c r="B5564">
        <v>1</v>
      </c>
      <c r="C5564" t="s">
        <v>78</v>
      </c>
      <c r="D5564" t="s">
        <v>100</v>
      </c>
      <c r="E5564" t="s">
        <v>21268</v>
      </c>
      <c r="F5564" t="s">
        <v>247</v>
      </c>
      <c r="G5564" t="s">
        <v>71</v>
      </c>
      <c r="H5564" t="s">
        <v>136</v>
      </c>
      <c r="I5564" t="s">
        <v>22</v>
      </c>
      <c r="J5564" t="s">
        <v>221</v>
      </c>
      <c r="K5564" t="s">
        <v>21269</v>
      </c>
      <c r="L5564" t="s">
        <v>21270</v>
      </c>
      <c r="M5564">
        <v>4.93</v>
      </c>
      <c r="N5564">
        <v>0</v>
      </c>
      <c r="O5564">
        <v>53</v>
      </c>
      <c r="P5564">
        <v>0</v>
      </c>
      <c r="Q5564">
        <v>4</v>
      </c>
      <c r="R5564">
        <v>0</v>
      </c>
      <c r="S5564">
        <v>261.29000000000002</v>
      </c>
      <c r="T5564">
        <v>0</v>
      </c>
      <c r="U5564">
        <v>19.72</v>
      </c>
    </row>
    <row r="5565" spans="1:21" x14ac:dyDescent="0.25">
      <c r="A5565" t="s">
        <v>21271</v>
      </c>
      <c r="B5565">
        <v>1</v>
      </c>
      <c r="C5565" t="s">
        <v>79</v>
      </c>
      <c r="D5565" t="s">
        <v>109</v>
      </c>
      <c r="E5565" t="s">
        <v>21272</v>
      </c>
      <c r="F5565" t="s">
        <v>226</v>
      </c>
      <c r="G5565" t="s">
        <v>72</v>
      </c>
      <c r="H5565" t="s">
        <v>136</v>
      </c>
      <c r="I5565" t="s">
        <v>22</v>
      </c>
      <c r="J5565" t="s">
        <v>131</v>
      </c>
      <c r="K5565" t="s">
        <v>21273</v>
      </c>
      <c r="L5565" t="s">
        <v>21274</v>
      </c>
      <c r="M5565">
        <v>1.228611111</v>
      </c>
      <c r="N5565">
        <v>0</v>
      </c>
      <c r="O5565">
        <v>0</v>
      </c>
      <c r="P5565">
        <v>0</v>
      </c>
      <c r="Q5565">
        <v>124</v>
      </c>
      <c r="R5565">
        <v>0</v>
      </c>
      <c r="S5565">
        <v>0</v>
      </c>
      <c r="T5565">
        <v>0</v>
      </c>
      <c r="U5565">
        <v>152.34777800000001</v>
      </c>
    </row>
    <row r="5566" spans="1:21" x14ac:dyDescent="0.25">
      <c r="A5566" t="s">
        <v>21275</v>
      </c>
      <c r="B5566">
        <v>1</v>
      </c>
      <c r="C5566" t="s">
        <v>79</v>
      </c>
      <c r="D5566" t="s">
        <v>111</v>
      </c>
      <c r="E5566" t="s">
        <v>21276</v>
      </c>
      <c r="F5566" t="s">
        <v>10815</v>
      </c>
      <c r="G5566" t="s">
        <v>71</v>
      </c>
      <c r="H5566" t="s">
        <v>136</v>
      </c>
      <c r="I5566" t="s">
        <v>22</v>
      </c>
      <c r="J5566" t="s">
        <v>131</v>
      </c>
      <c r="K5566" t="s">
        <v>21277</v>
      </c>
      <c r="L5566" t="s">
        <v>21278</v>
      </c>
      <c r="M5566">
        <v>2.4077777770000002</v>
      </c>
      <c r="N5566">
        <v>0</v>
      </c>
      <c r="O5566">
        <v>0</v>
      </c>
      <c r="P5566">
        <v>0</v>
      </c>
      <c r="Q5566">
        <v>65</v>
      </c>
      <c r="R5566">
        <v>0</v>
      </c>
      <c r="S5566">
        <v>0</v>
      </c>
      <c r="T5566">
        <v>0</v>
      </c>
      <c r="U5566">
        <v>156.50555600000001</v>
      </c>
    </row>
    <row r="5567" spans="1:21" x14ac:dyDescent="0.25">
      <c r="A5567" t="s">
        <v>21279</v>
      </c>
      <c r="B5567">
        <v>1</v>
      </c>
      <c r="C5567" t="s">
        <v>79</v>
      </c>
      <c r="D5567" t="s">
        <v>111</v>
      </c>
      <c r="E5567" t="s">
        <v>21280</v>
      </c>
      <c r="F5567" t="s">
        <v>780</v>
      </c>
      <c r="G5567" t="s">
        <v>71</v>
      </c>
      <c r="H5567" t="s">
        <v>136</v>
      </c>
      <c r="I5567" t="s">
        <v>22</v>
      </c>
      <c r="J5567" t="s">
        <v>131</v>
      </c>
      <c r="K5567" t="s">
        <v>21281</v>
      </c>
      <c r="L5567" t="s">
        <v>21282</v>
      </c>
      <c r="M5567">
        <v>2.599722222</v>
      </c>
      <c r="N5567">
        <v>0</v>
      </c>
      <c r="O5567">
        <v>0</v>
      </c>
      <c r="P5567">
        <v>0</v>
      </c>
      <c r="Q5567">
        <v>57</v>
      </c>
      <c r="R5567">
        <v>0</v>
      </c>
      <c r="S5567">
        <v>0</v>
      </c>
      <c r="T5567">
        <v>0</v>
      </c>
      <c r="U5567">
        <v>148.184167</v>
      </c>
    </row>
    <row r="5568" spans="1:21" x14ac:dyDescent="0.25">
      <c r="A5568" t="s">
        <v>21283</v>
      </c>
      <c r="B5568">
        <v>1</v>
      </c>
      <c r="C5568" t="s">
        <v>79</v>
      </c>
      <c r="D5568" t="s">
        <v>111</v>
      </c>
      <c r="E5568" t="s">
        <v>21284</v>
      </c>
      <c r="F5568" t="s">
        <v>313</v>
      </c>
      <c r="G5568" t="s">
        <v>71</v>
      </c>
      <c r="H5568" t="s">
        <v>136</v>
      </c>
      <c r="I5568" t="s">
        <v>22</v>
      </c>
      <c r="J5568" t="s">
        <v>131</v>
      </c>
      <c r="K5568" t="s">
        <v>21285</v>
      </c>
      <c r="L5568" t="s">
        <v>21286</v>
      </c>
      <c r="M5568">
        <v>2.0575000000000001</v>
      </c>
      <c r="N5568">
        <v>0</v>
      </c>
      <c r="O5568">
        <v>0</v>
      </c>
      <c r="P5568">
        <v>0</v>
      </c>
      <c r="Q5568">
        <v>2</v>
      </c>
      <c r="R5568">
        <v>0</v>
      </c>
      <c r="S5568">
        <v>0</v>
      </c>
      <c r="T5568">
        <v>0</v>
      </c>
      <c r="U5568">
        <v>4.1150000000000002</v>
      </c>
    </row>
    <row r="5569" spans="1:21" x14ac:dyDescent="0.25">
      <c r="A5569" t="s">
        <v>21287</v>
      </c>
      <c r="B5569">
        <v>1</v>
      </c>
      <c r="C5569" t="s">
        <v>79</v>
      </c>
      <c r="D5569" t="s">
        <v>111</v>
      </c>
      <c r="E5569" t="s">
        <v>21288</v>
      </c>
      <c r="F5569" t="s">
        <v>780</v>
      </c>
      <c r="G5569" t="s">
        <v>71</v>
      </c>
      <c r="H5569" t="s">
        <v>136</v>
      </c>
      <c r="I5569" t="s">
        <v>22</v>
      </c>
      <c r="J5569" t="s">
        <v>131</v>
      </c>
      <c r="K5569" t="s">
        <v>21289</v>
      </c>
      <c r="L5569" t="s">
        <v>21290</v>
      </c>
      <c r="M5569">
        <v>4.4461111109999996</v>
      </c>
      <c r="N5569">
        <v>0</v>
      </c>
      <c r="O5569">
        <v>0</v>
      </c>
      <c r="P5569">
        <v>0</v>
      </c>
      <c r="Q5569">
        <v>7</v>
      </c>
      <c r="R5569">
        <v>0</v>
      </c>
      <c r="S5569">
        <v>0</v>
      </c>
      <c r="T5569">
        <v>0</v>
      </c>
      <c r="U5569">
        <v>31.122778</v>
      </c>
    </row>
    <row r="5570" spans="1:21" x14ac:dyDescent="0.25">
      <c r="A5570" t="s">
        <v>21291</v>
      </c>
      <c r="B5570">
        <v>1</v>
      </c>
      <c r="C5570" t="s">
        <v>79</v>
      </c>
      <c r="D5570" t="s">
        <v>113</v>
      </c>
      <c r="E5570" t="s">
        <v>21292</v>
      </c>
      <c r="F5570" t="s">
        <v>231</v>
      </c>
      <c r="G5570" t="s">
        <v>71</v>
      </c>
      <c r="H5570" t="s">
        <v>136</v>
      </c>
      <c r="I5570" t="s">
        <v>22</v>
      </c>
      <c r="J5570" t="s">
        <v>131</v>
      </c>
      <c r="K5570" t="s">
        <v>21293</v>
      </c>
      <c r="L5570" t="s">
        <v>21294</v>
      </c>
      <c r="M5570">
        <v>2.463333333</v>
      </c>
      <c r="N5570">
        <v>0</v>
      </c>
      <c r="O5570">
        <v>0</v>
      </c>
      <c r="P5570">
        <v>0</v>
      </c>
      <c r="Q5570">
        <v>1</v>
      </c>
      <c r="R5570">
        <v>0</v>
      </c>
      <c r="S5570">
        <v>0</v>
      </c>
      <c r="T5570">
        <v>0</v>
      </c>
      <c r="U5570">
        <v>2.463333</v>
      </c>
    </row>
    <row r="5571" spans="1:21" x14ac:dyDescent="0.25">
      <c r="A5571" t="s">
        <v>21295</v>
      </c>
      <c r="B5571">
        <v>1</v>
      </c>
      <c r="C5571" t="s">
        <v>79</v>
      </c>
      <c r="D5571" t="s">
        <v>111</v>
      </c>
      <c r="E5571" t="s">
        <v>16980</v>
      </c>
      <c r="F5571" t="s">
        <v>313</v>
      </c>
      <c r="G5571" t="s">
        <v>71</v>
      </c>
      <c r="H5571" t="s">
        <v>136</v>
      </c>
      <c r="I5571" t="s">
        <v>22</v>
      </c>
      <c r="J5571" t="s">
        <v>131</v>
      </c>
      <c r="K5571" t="s">
        <v>21296</v>
      </c>
      <c r="L5571" t="s">
        <v>21297</v>
      </c>
      <c r="M5571">
        <v>0.96861111099999997</v>
      </c>
      <c r="N5571">
        <v>0</v>
      </c>
      <c r="O5571">
        <v>0</v>
      </c>
      <c r="P5571">
        <v>0</v>
      </c>
      <c r="Q5571">
        <v>19</v>
      </c>
      <c r="R5571">
        <v>0</v>
      </c>
      <c r="S5571">
        <v>0</v>
      </c>
      <c r="T5571">
        <v>0</v>
      </c>
      <c r="U5571">
        <v>18.403611000000001</v>
      </c>
    </row>
    <row r="5572" spans="1:21" x14ac:dyDescent="0.25">
      <c r="A5572" t="s">
        <v>21298</v>
      </c>
      <c r="B5572">
        <v>1</v>
      </c>
      <c r="C5572" t="s">
        <v>79</v>
      </c>
      <c r="D5572" t="s">
        <v>111</v>
      </c>
      <c r="E5572" t="s">
        <v>21299</v>
      </c>
      <c r="F5572" t="s">
        <v>313</v>
      </c>
      <c r="G5572" t="s">
        <v>71</v>
      </c>
      <c r="H5572" t="s">
        <v>136</v>
      </c>
      <c r="I5572" t="s">
        <v>22</v>
      </c>
      <c r="J5572" t="s">
        <v>131</v>
      </c>
      <c r="K5572" t="s">
        <v>21300</v>
      </c>
      <c r="L5572" t="s">
        <v>21301</v>
      </c>
      <c r="M5572">
        <v>0.11861111100000001</v>
      </c>
      <c r="N5572">
        <v>0</v>
      </c>
      <c r="O5572">
        <v>0</v>
      </c>
      <c r="P5572">
        <v>0</v>
      </c>
      <c r="Q5572">
        <v>8</v>
      </c>
      <c r="R5572">
        <v>0</v>
      </c>
      <c r="S5572">
        <v>0</v>
      </c>
      <c r="T5572">
        <v>0</v>
      </c>
      <c r="U5572">
        <v>0.94888899999999998</v>
      </c>
    </row>
    <row r="5573" spans="1:21" x14ac:dyDescent="0.25">
      <c r="A5573" t="s">
        <v>21302</v>
      </c>
      <c r="B5573">
        <v>1</v>
      </c>
      <c r="C5573" t="s">
        <v>79</v>
      </c>
      <c r="D5573" t="s">
        <v>111</v>
      </c>
      <c r="E5573" t="s">
        <v>21303</v>
      </c>
      <c r="F5573" t="s">
        <v>166</v>
      </c>
      <c r="G5573" t="s">
        <v>72</v>
      </c>
      <c r="H5573" t="s">
        <v>136</v>
      </c>
      <c r="I5573" t="s">
        <v>22</v>
      </c>
      <c r="J5573" t="s">
        <v>131</v>
      </c>
      <c r="K5573" t="s">
        <v>21304</v>
      </c>
      <c r="L5573" t="s">
        <v>21305</v>
      </c>
      <c r="M5573">
        <v>1.2791666660000001</v>
      </c>
      <c r="N5573">
        <v>0</v>
      </c>
      <c r="O5573">
        <v>0</v>
      </c>
      <c r="P5573">
        <v>2</v>
      </c>
      <c r="Q5573">
        <v>773</v>
      </c>
      <c r="R5573">
        <v>0</v>
      </c>
      <c r="S5573">
        <v>0</v>
      </c>
      <c r="T5573">
        <v>2.5583330000000002</v>
      </c>
      <c r="U5573">
        <v>988.79583300000002</v>
      </c>
    </row>
    <row r="5574" spans="1:21" x14ac:dyDescent="0.25">
      <c r="A5574" t="s">
        <v>21306</v>
      </c>
      <c r="B5574">
        <v>1</v>
      </c>
      <c r="C5574" t="s">
        <v>79</v>
      </c>
      <c r="D5574" t="s">
        <v>110</v>
      </c>
      <c r="E5574" t="s">
        <v>21307</v>
      </c>
      <c r="F5574" t="s">
        <v>313</v>
      </c>
      <c r="G5574" t="s">
        <v>71</v>
      </c>
      <c r="H5574" t="s">
        <v>136</v>
      </c>
      <c r="I5574" t="s">
        <v>22</v>
      </c>
      <c r="J5574" t="s">
        <v>131</v>
      </c>
      <c r="K5574" t="s">
        <v>21308</v>
      </c>
      <c r="L5574" t="s">
        <v>21309</v>
      </c>
      <c r="M5574">
        <v>0.86444444399999998</v>
      </c>
      <c r="N5574">
        <v>0</v>
      </c>
      <c r="O5574">
        <v>0</v>
      </c>
      <c r="P5574">
        <v>0</v>
      </c>
      <c r="Q5574">
        <v>1</v>
      </c>
      <c r="R5574">
        <v>0</v>
      </c>
      <c r="S5574">
        <v>0</v>
      </c>
      <c r="T5574">
        <v>0</v>
      </c>
      <c r="U5574">
        <v>0.86444399999999999</v>
      </c>
    </row>
    <row r="5575" spans="1:21" x14ac:dyDescent="0.25">
      <c r="A5575" t="s">
        <v>21310</v>
      </c>
      <c r="B5575">
        <v>1</v>
      </c>
      <c r="C5575" t="s">
        <v>79</v>
      </c>
      <c r="D5575" t="s">
        <v>111</v>
      </c>
      <c r="E5575" t="s">
        <v>21311</v>
      </c>
      <c r="F5575" t="s">
        <v>313</v>
      </c>
      <c r="G5575" t="s">
        <v>71</v>
      </c>
      <c r="H5575" t="s">
        <v>136</v>
      </c>
      <c r="I5575" t="s">
        <v>22</v>
      </c>
      <c r="J5575" t="s">
        <v>131</v>
      </c>
      <c r="K5575" t="s">
        <v>21312</v>
      </c>
      <c r="L5575" t="s">
        <v>21313</v>
      </c>
      <c r="M5575">
        <v>2.295833333</v>
      </c>
      <c r="N5575">
        <v>0</v>
      </c>
      <c r="O5575">
        <v>0</v>
      </c>
      <c r="P5575">
        <v>0</v>
      </c>
      <c r="Q5575">
        <v>28</v>
      </c>
      <c r="R5575">
        <v>0</v>
      </c>
      <c r="S5575">
        <v>0</v>
      </c>
      <c r="T5575">
        <v>0</v>
      </c>
      <c r="U5575">
        <v>64.283332999999999</v>
      </c>
    </row>
    <row r="5576" spans="1:21" x14ac:dyDescent="0.25">
      <c r="A5576" t="s">
        <v>21314</v>
      </c>
      <c r="B5576">
        <v>1</v>
      </c>
      <c r="C5576" t="s">
        <v>79</v>
      </c>
      <c r="D5576" t="s">
        <v>111</v>
      </c>
      <c r="E5576" t="s">
        <v>21315</v>
      </c>
      <c r="F5576" t="s">
        <v>313</v>
      </c>
      <c r="G5576" t="s">
        <v>71</v>
      </c>
      <c r="H5576" t="s">
        <v>136</v>
      </c>
      <c r="I5576" t="s">
        <v>22</v>
      </c>
      <c r="J5576" t="s">
        <v>131</v>
      </c>
      <c r="K5576" t="s">
        <v>21316</v>
      </c>
      <c r="L5576" t="s">
        <v>21317</v>
      </c>
      <c r="M5576">
        <v>5.4450000000000003</v>
      </c>
      <c r="N5576">
        <v>0</v>
      </c>
      <c r="O5576">
        <v>0</v>
      </c>
      <c r="P5576">
        <v>0</v>
      </c>
      <c r="Q5576">
        <v>35</v>
      </c>
      <c r="R5576">
        <v>0</v>
      </c>
      <c r="S5576">
        <v>0</v>
      </c>
      <c r="T5576">
        <v>0</v>
      </c>
      <c r="U5576">
        <v>190.57499999999999</v>
      </c>
    </row>
    <row r="5577" spans="1:21" x14ac:dyDescent="0.25">
      <c r="A5577" t="s">
        <v>21318</v>
      </c>
      <c r="B5577">
        <v>1</v>
      </c>
      <c r="C5577" t="s">
        <v>78</v>
      </c>
      <c r="D5577" t="s">
        <v>102</v>
      </c>
      <c r="E5577" t="s">
        <v>21319</v>
      </c>
      <c r="F5577" t="s">
        <v>362</v>
      </c>
      <c r="G5577" t="s">
        <v>71</v>
      </c>
      <c r="H5577" t="s">
        <v>136</v>
      </c>
      <c r="I5577" t="s">
        <v>22</v>
      </c>
      <c r="J5577" t="s">
        <v>131</v>
      </c>
      <c r="K5577" t="s">
        <v>21320</v>
      </c>
      <c r="L5577" t="s">
        <v>21321</v>
      </c>
      <c r="M5577">
        <v>8.3718333000000006E-2</v>
      </c>
      <c r="N5577">
        <v>0</v>
      </c>
      <c r="O5577">
        <v>345</v>
      </c>
      <c r="P5577">
        <v>0</v>
      </c>
      <c r="Q5577">
        <v>15</v>
      </c>
      <c r="R5577">
        <v>0</v>
      </c>
      <c r="S5577">
        <v>28.882825</v>
      </c>
      <c r="T5577">
        <v>0</v>
      </c>
      <c r="U5577">
        <v>1.2557750000000001</v>
      </c>
    </row>
    <row r="5578" spans="1:21" x14ac:dyDescent="0.25">
      <c r="A5578" t="s">
        <v>21322</v>
      </c>
      <c r="B5578">
        <v>1</v>
      </c>
      <c r="C5578" t="s">
        <v>79</v>
      </c>
      <c r="D5578" t="s">
        <v>113</v>
      </c>
      <c r="E5578" t="s">
        <v>21323</v>
      </c>
      <c r="F5578" t="s">
        <v>231</v>
      </c>
      <c r="G5578" t="s">
        <v>71</v>
      </c>
      <c r="H5578" t="s">
        <v>136</v>
      </c>
      <c r="I5578" t="s">
        <v>22</v>
      </c>
      <c r="J5578" t="s">
        <v>131</v>
      </c>
      <c r="K5578" t="s">
        <v>21324</v>
      </c>
      <c r="L5578" t="s">
        <v>21325</v>
      </c>
      <c r="M5578">
        <v>1.3963888879999999</v>
      </c>
      <c r="N5578">
        <v>0</v>
      </c>
      <c r="O5578">
        <v>0</v>
      </c>
      <c r="P5578">
        <v>0</v>
      </c>
      <c r="Q5578">
        <v>1</v>
      </c>
      <c r="R5578">
        <v>0</v>
      </c>
      <c r="S5578">
        <v>0</v>
      </c>
      <c r="T5578">
        <v>0</v>
      </c>
      <c r="U5578">
        <v>1.3963890000000001</v>
      </c>
    </row>
    <row r="5579" spans="1:21" x14ac:dyDescent="0.25">
      <c r="A5579" t="s">
        <v>21326</v>
      </c>
      <c r="B5579">
        <v>1</v>
      </c>
      <c r="C5579" t="s">
        <v>79</v>
      </c>
      <c r="D5579" t="s">
        <v>110</v>
      </c>
      <c r="E5579" t="s">
        <v>21327</v>
      </c>
      <c r="F5579" t="s">
        <v>296</v>
      </c>
      <c r="G5579" t="s">
        <v>72</v>
      </c>
      <c r="H5579" t="s">
        <v>136</v>
      </c>
      <c r="I5579" t="s">
        <v>22</v>
      </c>
      <c r="J5579" t="s">
        <v>221</v>
      </c>
      <c r="K5579" t="s">
        <v>21328</v>
      </c>
      <c r="L5579" t="s">
        <v>21329</v>
      </c>
      <c r="M5579">
        <v>5.6260166659999999</v>
      </c>
      <c r="N5579">
        <v>0</v>
      </c>
      <c r="O5579">
        <v>0</v>
      </c>
      <c r="P5579">
        <v>1</v>
      </c>
      <c r="Q5579">
        <v>980</v>
      </c>
      <c r="R5579">
        <v>0</v>
      </c>
      <c r="S5579">
        <v>0</v>
      </c>
      <c r="T5579">
        <v>5.626017</v>
      </c>
      <c r="U5579">
        <v>5513.496333</v>
      </c>
    </row>
    <row r="5580" spans="1:21" x14ac:dyDescent="0.25">
      <c r="A5580" t="s">
        <v>21330</v>
      </c>
      <c r="B5580">
        <v>1</v>
      </c>
      <c r="C5580" t="s">
        <v>79</v>
      </c>
      <c r="D5580" t="s">
        <v>117</v>
      </c>
      <c r="E5580" t="s">
        <v>21331</v>
      </c>
      <c r="F5580" t="s">
        <v>226</v>
      </c>
      <c r="G5580" t="s">
        <v>72</v>
      </c>
      <c r="H5580" t="s">
        <v>136</v>
      </c>
      <c r="I5580" t="s">
        <v>22</v>
      </c>
      <c r="J5580" t="s">
        <v>131</v>
      </c>
      <c r="K5580" t="s">
        <v>21332</v>
      </c>
      <c r="L5580" t="s">
        <v>21333</v>
      </c>
      <c r="M5580">
        <v>0.66694444399999997</v>
      </c>
      <c r="N5580">
        <v>0</v>
      </c>
      <c r="O5580">
        <v>0</v>
      </c>
      <c r="P5580">
        <v>0</v>
      </c>
      <c r="Q5580">
        <v>32</v>
      </c>
      <c r="R5580">
        <v>0</v>
      </c>
      <c r="S5580">
        <v>0</v>
      </c>
      <c r="T5580">
        <v>0</v>
      </c>
      <c r="U5580">
        <v>21.342222</v>
      </c>
    </row>
    <row r="5581" spans="1:21" x14ac:dyDescent="0.25">
      <c r="A5581" t="s">
        <v>21334</v>
      </c>
      <c r="B5581">
        <v>1</v>
      </c>
      <c r="C5581" t="s">
        <v>79</v>
      </c>
      <c r="D5581" t="s">
        <v>117</v>
      </c>
      <c r="E5581" t="s">
        <v>21331</v>
      </c>
      <c r="F5581" t="s">
        <v>892</v>
      </c>
      <c r="G5581" t="s">
        <v>71</v>
      </c>
      <c r="H5581" t="s">
        <v>136</v>
      </c>
      <c r="I5581" t="s">
        <v>22</v>
      </c>
      <c r="J5581" t="s">
        <v>131</v>
      </c>
      <c r="K5581" t="s">
        <v>21335</v>
      </c>
      <c r="L5581" t="s">
        <v>21336</v>
      </c>
      <c r="M5581">
        <v>0.44805555499999999</v>
      </c>
      <c r="N5581">
        <v>0</v>
      </c>
      <c r="O5581">
        <v>0</v>
      </c>
      <c r="P5581">
        <v>0</v>
      </c>
      <c r="Q5581">
        <v>32</v>
      </c>
      <c r="R5581">
        <v>0</v>
      </c>
      <c r="S5581">
        <v>0</v>
      </c>
      <c r="T5581">
        <v>0</v>
      </c>
      <c r="U5581">
        <v>14.337778</v>
      </c>
    </row>
    <row r="5582" spans="1:21" x14ac:dyDescent="0.25">
      <c r="A5582" t="s">
        <v>21337</v>
      </c>
      <c r="B5582">
        <v>1</v>
      </c>
      <c r="C5582" t="s">
        <v>79</v>
      </c>
      <c r="D5582" t="s">
        <v>117</v>
      </c>
      <c r="E5582" t="s">
        <v>21338</v>
      </c>
      <c r="F5582" t="s">
        <v>985</v>
      </c>
      <c r="G5582" t="s">
        <v>71</v>
      </c>
      <c r="H5582" t="s">
        <v>136</v>
      </c>
      <c r="I5582" t="s">
        <v>22</v>
      </c>
      <c r="J5582" t="s">
        <v>131</v>
      </c>
      <c r="K5582" t="s">
        <v>21339</v>
      </c>
      <c r="L5582" t="s">
        <v>21340</v>
      </c>
      <c r="M5582">
        <v>1.186388888</v>
      </c>
      <c r="N5582">
        <v>0</v>
      </c>
      <c r="O5582">
        <v>66</v>
      </c>
      <c r="P5582">
        <v>0</v>
      </c>
      <c r="Q5582">
        <v>1</v>
      </c>
      <c r="R5582">
        <v>0</v>
      </c>
      <c r="S5582">
        <v>78.301666999999995</v>
      </c>
      <c r="T5582">
        <v>0</v>
      </c>
      <c r="U5582">
        <v>1.1863889999999999</v>
      </c>
    </row>
    <row r="5583" spans="1:21" x14ac:dyDescent="0.25">
      <c r="A5583" t="s">
        <v>21341</v>
      </c>
      <c r="B5583">
        <v>1</v>
      </c>
      <c r="C5583" t="s">
        <v>79</v>
      </c>
      <c r="D5583" t="s">
        <v>111</v>
      </c>
      <c r="E5583" t="s">
        <v>21342</v>
      </c>
      <c r="F5583" t="s">
        <v>226</v>
      </c>
      <c r="G5583" t="s">
        <v>72</v>
      </c>
      <c r="H5583" t="s">
        <v>136</v>
      </c>
      <c r="I5583" t="s">
        <v>22</v>
      </c>
      <c r="J5583" t="s">
        <v>131</v>
      </c>
      <c r="K5583" t="s">
        <v>21343</v>
      </c>
      <c r="L5583" t="s">
        <v>21344</v>
      </c>
      <c r="M5583">
        <v>4.0086111109999996</v>
      </c>
      <c r="N5583">
        <v>0</v>
      </c>
      <c r="O5583">
        <v>0</v>
      </c>
      <c r="P5583">
        <v>0</v>
      </c>
      <c r="Q5583">
        <v>1</v>
      </c>
      <c r="R5583">
        <v>0</v>
      </c>
      <c r="S5583">
        <v>0</v>
      </c>
      <c r="T5583">
        <v>0</v>
      </c>
      <c r="U5583">
        <v>4.0086110000000001</v>
      </c>
    </row>
    <row r="5584" spans="1:21" x14ac:dyDescent="0.25">
      <c r="A5584" t="s">
        <v>21345</v>
      </c>
      <c r="B5584">
        <v>1</v>
      </c>
      <c r="C5584" t="s">
        <v>79</v>
      </c>
      <c r="D5584" t="s">
        <v>111</v>
      </c>
      <c r="E5584" t="s">
        <v>21342</v>
      </c>
      <c r="F5584" t="s">
        <v>226</v>
      </c>
      <c r="G5584" t="s">
        <v>72</v>
      </c>
      <c r="H5584" t="s">
        <v>136</v>
      </c>
      <c r="I5584" t="s">
        <v>22</v>
      </c>
      <c r="J5584" t="s">
        <v>131</v>
      </c>
      <c r="K5584" t="s">
        <v>21346</v>
      </c>
      <c r="L5584" t="s">
        <v>21347</v>
      </c>
      <c r="M5584">
        <v>3.4397222219999999</v>
      </c>
      <c r="N5584">
        <v>0</v>
      </c>
      <c r="O5584">
        <v>0</v>
      </c>
      <c r="P5584">
        <v>0</v>
      </c>
      <c r="Q5584">
        <v>1</v>
      </c>
      <c r="R5584">
        <v>0</v>
      </c>
      <c r="S5584">
        <v>0</v>
      </c>
      <c r="T5584">
        <v>0</v>
      </c>
      <c r="U5584">
        <v>3.4397220000000002</v>
      </c>
    </row>
    <row r="5585" spans="1:21" x14ac:dyDescent="0.25">
      <c r="A5585" t="s">
        <v>21348</v>
      </c>
      <c r="B5585">
        <v>1</v>
      </c>
      <c r="C5585" t="s">
        <v>79</v>
      </c>
      <c r="D5585" t="s">
        <v>111</v>
      </c>
      <c r="E5585" t="s">
        <v>21342</v>
      </c>
      <c r="F5585" t="s">
        <v>226</v>
      </c>
      <c r="G5585" t="s">
        <v>72</v>
      </c>
      <c r="H5585" t="s">
        <v>136</v>
      </c>
      <c r="I5585" t="s">
        <v>22</v>
      </c>
      <c r="J5585" t="s">
        <v>131</v>
      </c>
      <c r="K5585" t="s">
        <v>21349</v>
      </c>
      <c r="L5585" t="s">
        <v>21350</v>
      </c>
      <c r="M5585">
        <v>1.582777777</v>
      </c>
      <c r="N5585">
        <v>0</v>
      </c>
      <c r="O5585">
        <v>0</v>
      </c>
      <c r="P5585">
        <v>0</v>
      </c>
      <c r="Q5585">
        <v>1</v>
      </c>
      <c r="R5585">
        <v>0</v>
      </c>
      <c r="S5585">
        <v>0</v>
      </c>
      <c r="T5585">
        <v>0</v>
      </c>
      <c r="U5585">
        <v>1.582778</v>
      </c>
    </row>
    <row r="5586" spans="1:21" x14ac:dyDescent="0.25">
      <c r="A5586" t="s">
        <v>21351</v>
      </c>
      <c r="B5586">
        <v>1</v>
      </c>
      <c r="C5586" t="s">
        <v>78</v>
      </c>
      <c r="D5586" t="s">
        <v>89</v>
      </c>
      <c r="E5586" t="s">
        <v>21352</v>
      </c>
      <c r="F5586" t="s">
        <v>231</v>
      </c>
      <c r="G5586" t="s">
        <v>71</v>
      </c>
      <c r="H5586" t="s">
        <v>136</v>
      </c>
      <c r="I5586" t="s">
        <v>22</v>
      </c>
      <c r="J5586" t="s">
        <v>131</v>
      </c>
      <c r="K5586" t="s">
        <v>21353</v>
      </c>
      <c r="L5586" t="s">
        <v>21354</v>
      </c>
      <c r="M5586">
        <v>1.881388888</v>
      </c>
      <c r="N5586">
        <v>0</v>
      </c>
      <c r="O5586">
        <v>1</v>
      </c>
      <c r="P5586">
        <v>0</v>
      </c>
      <c r="Q5586">
        <v>0</v>
      </c>
      <c r="R5586">
        <v>0</v>
      </c>
      <c r="S5586">
        <v>1.881389</v>
      </c>
      <c r="T5586">
        <v>0</v>
      </c>
      <c r="U5586">
        <v>0</v>
      </c>
    </row>
    <row r="5587" spans="1:21" x14ac:dyDescent="0.25">
      <c r="A5587" t="s">
        <v>21355</v>
      </c>
      <c r="B5587">
        <v>1</v>
      </c>
      <c r="C5587" t="s">
        <v>79</v>
      </c>
      <c r="D5587" t="s">
        <v>112</v>
      </c>
      <c r="E5587" t="s">
        <v>21356</v>
      </c>
      <c r="F5587" t="s">
        <v>226</v>
      </c>
      <c r="G5587" t="s">
        <v>72</v>
      </c>
      <c r="H5587" t="s">
        <v>136</v>
      </c>
      <c r="I5587" t="s">
        <v>22</v>
      </c>
      <c r="J5587" t="s">
        <v>131</v>
      </c>
      <c r="K5587" t="s">
        <v>21357</v>
      </c>
      <c r="L5587" t="s">
        <v>21358</v>
      </c>
      <c r="M5587">
        <v>0.24833333299999999</v>
      </c>
      <c r="N5587">
        <v>0</v>
      </c>
      <c r="O5587">
        <v>0</v>
      </c>
      <c r="P5587">
        <v>0</v>
      </c>
      <c r="Q5587">
        <v>1</v>
      </c>
      <c r="R5587">
        <v>0</v>
      </c>
      <c r="S5587">
        <v>0</v>
      </c>
      <c r="T5587">
        <v>0</v>
      </c>
      <c r="U5587">
        <v>0.248333</v>
      </c>
    </row>
    <row r="5588" spans="1:21" x14ac:dyDescent="0.25">
      <c r="A5588" t="s">
        <v>21359</v>
      </c>
      <c r="B5588">
        <v>1</v>
      </c>
      <c r="C5588" t="s">
        <v>79</v>
      </c>
      <c r="D5588" t="s">
        <v>112</v>
      </c>
      <c r="E5588" t="s">
        <v>21356</v>
      </c>
      <c r="F5588" t="s">
        <v>226</v>
      </c>
      <c r="G5588" t="s">
        <v>72</v>
      </c>
      <c r="H5588" t="s">
        <v>136</v>
      </c>
      <c r="I5588" t="s">
        <v>22</v>
      </c>
      <c r="J5588" t="s">
        <v>131</v>
      </c>
      <c r="K5588" t="s">
        <v>21360</v>
      </c>
      <c r="L5588" t="s">
        <v>21361</v>
      </c>
      <c r="M5588">
        <v>0.94582111099999999</v>
      </c>
      <c r="N5588">
        <v>0</v>
      </c>
      <c r="O5588">
        <v>0</v>
      </c>
      <c r="P5588">
        <v>0</v>
      </c>
      <c r="Q5588">
        <v>1</v>
      </c>
      <c r="R5588">
        <v>0</v>
      </c>
      <c r="S5588">
        <v>0</v>
      </c>
      <c r="T5588">
        <v>0</v>
      </c>
      <c r="U5588">
        <v>0.94582100000000002</v>
      </c>
    </row>
    <row r="5589" spans="1:21" x14ac:dyDescent="0.25">
      <c r="A5589" t="s">
        <v>21362</v>
      </c>
      <c r="B5589">
        <v>1</v>
      </c>
      <c r="C5589" t="s">
        <v>79</v>
      </c>
      <c r="D5589" t="s">
        <v>112</v>
      </c>
      <c r="E5589" t="s">
        <v>19074</v>
      </c>
      <c r="F5589" t="s">
        <v>226</v>
      </c>
      <c r="G5589" t="s">
        <v>72</v>
      </c>
      <c r="H5589" t="s">
        <v>136</v>
      </c>
      <c r="I5589" t="s">
        <v>22</v>
      </c>
      <c r="J5589" t="s">
        <v>131</v>
      </c>
      <c r="K5589" t="s">
        <v>21363</v>
      </c>
      <c r="L5589" t="s">
        <v>21364</v>
      </c>
      <c r="M5589">
        <v>2.488611111</v>
      </c>
      <c r="N5589">
        <v>0</v>
      </c>
      <c r="O5589">
        <v>79</v>
      </c>
      <c r="P5589">
        <v>0</v>
      </c>
      <c r="Q5589">
        <v>1</v>
      </c>
      <c r="R5589">
        <v>0</v>
      </c>
      <c r="S5589">
        <v>196.600278</v>
      </c>
      <c r="T5589">
        <v>0</v>
      </c>
      <c r="U5589">
        <v>2.4886110000000001</v>
      </c>
    </row>
    <row r="5590" spans="1:21" x14ac:dyDescent="0.25">
      <c r="A5590" t="s">
        <v>21365</v>
      </c>
      <c r="B5590">
        <v>1</v>
      </c>
      <c r="C5590" t="s">
        <v>79</v>
      </c>
      <c r="D5590" t="s">
        <v>112</v>
      </c>
      <c r="E5590" t="s">
        <v>19074</v>
      </c>
      <c r="F5590" t="s">
        <v>226</v>
      </c>
      <c r="G5590" t="s">
        <v>72</v>
      </c>
      <c r="H5590" t="s">
        <v>136</v>
      </c>
      <c r="I5590" t="s">
        <v>22</v>
      </c>
      <c r="J5590" t="s">
        <v>131</v>
      </c>
      <c r="K5590" t="s">
        <v>21366</v>
      </c>
      <c r="L5590" t="s">
        <v>21367</v>
      </c>
      <c r="M5590">
        <v>0.90248611099999998</v>
      </c>
      <c r="N5590">
        <v>0</v>
      </c>
      <c r="O5590">
        <v>79</v>
      </c>
      <c r="P5590">
        <v>0</v>
      </c>
      <c r="Q5590">
        <v>1</v>
      </c>
      <c r="R5590">
        <v>0</v>
      </c>
      <c r="S5590">
        <v>71.296402999999998</v>
      </c>
      <c r="T5590">
        <v>0</v>
      </c>
      <c r="U5590">
        <v>0.90248600000000001</v>
      </c>
    </row>
    <row r="5591" spans="1:21" x14ac:dyDescent="0.25">
      <c r="A5591" t="s">
        <v>21368</v>
      </c>
      <c r="B5591">
        <v>1</v>
      </c>
      <c r="C5591" t="s">
        <v>79</v>
      </c>
      <c r="D5591" t="s">
        <v>112</v>
      </c>
      <c r="E5591" t="s">
        <v>21369</v>
      </c>
      <c r="F5591" t="s">
        <v>892</v>
      </c>
      <c r="G5591" t="s">
        <v>71</v>
      </c>
      <c r="H5591" t="s">
        <v>136</v>
      </c>
      <c r="I5591" t="s">
        <v>22</v>
      </c>
      <c r="J5591" t="s">
        <v>131</v>
      </c>
      <c r="K5591" t="s">
        <v>21370</v>
      </c>
      <c r="L5591" t="s">
        <v>21371</v>
      </c>
      <c r="M5591">
        <v>0.71499999999999997</v>
      </c>
      <c r="N5591">
        <v>0</v>
      </c>
      <c r="O5591">
        <v>20</v>
      </c>
      <c r="P5591">
        <v>0</v>
      </c>
      <c r="Q5591">
        <v>2</v>
      </c>
      <c r="R5591">
        <v>0</v>
      </c>
      <c r="S5591">
        <v>14.3</v>
      </c>
      <c r="T5591">
        <v>0</v>
      </c>
      <c r="U5591">
        <v>1.43</v>
      </c>
    </row>
    <row r="5592" spans="1:21" x14ac:dyDescent="0.25">
      <c r="A5592" t="s">
        <v>21372</v>
      </c>
      <c r="B5592">
        <v>1</v>
      </c>
      <c r="C5592" t="s">
        <v>79</v>
      </c>
      <c r="D5592" t="s">
        <v>112</v>
      </c>
      <c r="E5592" t="s">
        <v>19085</v>
      </c>
      <c r="F5592" t="s">
        <v>780</v>
      </c>
      <c r="G5592" t="s">
        <v>71</v>
      </c>
      <c r="H5592" t="s">
        <v>136</v>
      </c>
      <c r="I5592" t="s">
        <v>22</v>
      </c>
      <c r="J5592" t="s">
        <v>131</v>
      </c>
      <c r="K5592" t="s">
        <v>21373</v>
      </c>
      <c r="L5592" t="s">
        <v>21374</v>
      </c>
      <c r="M5592">
        <v>1.2274925000000001</v>
      </c>
      <c r="N5592">
        <v>0</v>
      </c>
      <c r="O5592">
        <v>16</v>
      </c>
      <c r="P5592">
        <v>0</v>
      </c>
      <c r="Q5592">
        <v>1</v>
      </c>
      <c r="R5592">
        <v>0</v>
      </c>
      <c r="S5592">
        <v>19.639880000000002</v>
      </c>
      <c r="T5592">
        <v>0</v>
      </c>
      <c r="U5592">
        <v>1.2274929999999999</v>
      </c>
    </row>
    <row r="5593" spans="1:21" x14ac:dyDescent="0.25">
      <c r="A5593" t="s">
        <v>21375</v>
      </c>
      <c r="B5593">
        <v>1</v>
      </c>
      <c r="C5593" t="s">
        <v>79</v>
      </c>
      <c r="D5593" t="s">
        <v>112</v>
      </c>
      <c r="E5593" t="s">
        <v>21376</v>
      </c>
      <c r="F5593" t="s">
        <v>313</v>
      </c>
      <c r="G5593" t="s">
        <v>71</v>
      </c>
      <c r="H5593" t="s">
        <v>136</v>
      </c>
      <c r="I5593" t="s">
        <v>22</v>
      </c>
      <c r="J5593" t="s">
        <v>131</v>
      </c>
      <c r="K5593" t="s">
        <v>21377</v>
      </c>
      <c r="L5593" t="s">
        <v>21378</v>
      </c>
      <c r="M5593">
        <v>1.0047222220000001</v>
      </c>
      <c r="N5593">
        <v>0</v>
      </c>
      <c r="O5593">
        <v>11</v>
      </c>
      <c r="P5593">
        <v>0</v>
      </c>
      <c r="Q5593">
        <v>0</v>
      </c>
      <c r="R5593">
        <v>0</v>
      </c>
      <c r="S5593">
        <v>11.051944000000001</v>
      </c>
      <c r="T5593">
        <v>0</v>
      </c>
      <c r="U5593">
        <v>0</v>
      </c>
    </row>
    <row r="5594" spans="1:21" x14ac:dyDescent="0.25">
      <c r="A5594" t="s">
        <v>21379</v>
      </c>
      <c r="B5594">
        <v>1</v>
      </c>
      <c r="C5594" t="s">
        <v>79</v>
      </c>
      <c r="D5594" t="s">
        <v>112</v>
      </c>
      <c r="E5594" t="s">
        <v>21380</v>
      </c>
      <c r="F5594" t="s">
        <v>296</v>
      </c>
      <c r="G5594" t="s">
        <v>71</v>
      </c>
      <c r="H5594" t="s">
        <v>136</v>
      </c>
      <c r="I5594" t="s">
        <v>22</v>
      </c>
      <c r="J5594" t="s">
        <v>221</v>
      </c>
      <c r="K5594" t="s">
        <v>21381</v>
      </c>
      <c r="L5594" t="s">
        <v>21382</v>
      </c>
      <c r="M5594">
        <v>2.7494444439999999</v>
      </c>
      <c r="N5594">
        <v>0</v>
      </c>
      <c r="O5594">
        <v>39</v>
      </c>
      <c r="P5594">
        <v>0</v>
      </c>
      <c r="Q5594">
        <v>1</v>
      </c>
      <c r="R5594">
        <v>0</v>
      </c>
      <c r="S5594">
        <v>107.22833300000001</v>
      </c>
      <c r="T5594">
        <v>0</v>
      </c>
      <c r="U5594">
        <v>2.749444</v>
      </c>
    </row>
    <row r="5595" spans="1:21" x14ac:dyDescent="0.25">
      <c r="A5595" t="s">
        <v>21383</v>
      </c>
      <c r="B5595">
        <v>1</v>
      </c>
      <c r="C5595" t="s">
        <v>79</v>
      </c>
      <c r="D5595" t="s">
        <v>112</v>
      </c>
      <c r="E5595" t="s">
        <v>21384</v>
      </c>
      <c r="F5595" t="s">
        <v>247</v>
      </c>
      <c r="G5595" t="s">
        <v>72</v>
      </c>
      <c r="H5595" t="s">
        <v>136</v>
      </c>
      <c r="I5595" t="s">
        <v>22</v>
      </c>
      <c r="J5595" t="s">
        <v>221</v>
      </c>
      <c r="K5595" t="s">
        <v>21385</v>
      </c>
      <c r="L5595" t="s">
        <v>21386</v>
      </c>
      <c r="M5595">
        <v>8.352777777</v>
      </c>
      <c r="N5595">
        <v>0</v>
      </c>
      <c r="O5595">
        <v>12</v>
      </c>
      <c r="P5595">
        <v>0</v>
      </c>
      <c r="Q5595">
        <v>1</v>
      </c>
      <c r="R5595">
        <v>0</v>
      </c>
      <c r="S5595">
        <v>100.233333</v>
      </c>
      <c r="T5595">
        <v>0</v>
      </c>
      <c r="U5595">
        <v>8.3527780000000007</v>
      </c>
    </row>
    <row r="5596" spans="1:21" x14ac:dyDescent="0.25">
      <c r="A5596" t="s">
        <v>21387</v>
      </c>
      <c r="B5596">
        <v>1</v>
      </c>
      <c r="C5596" t="s">
        <v>79</v>
      </c>
      <c r="D5596" t="s">
        <v>112</v>
      </c>
      <c r="E5596" t="s">
        <v>21384</v>
      </c>
      <c r="F5596" t="s">
        <v>247</v>
      </c>
      <c r="G5596" t="s">
        <v>72</v>
      </c>
      <c r="H5596" t="s">
        <v>136</v>
      </c>
      <c r="I5596" t="s">
        <v>22</v>
      </c>
      <c r="J5596" t="s">
        <v>221</v>
      </c>
      <c r="K5596" t="s">
        <v>21388</v>
      </c>
      <c r="L5596" t="s">
        <v>21389</v>
      </c>
      <c r="M5596">
        <v>8.2867591659999995</v>
      </c>
      <c r="N5596">
        <v>0</v>
      </c>
      <c r="O5596">
        <v>12</v>
      </c>
      <c r="P5596">
        <v>0</v>
      </c>
      <c r="Q5596">
        <v>1</v>
      </c>
      <c r="R5596">
        <v>0</v>
      </c>
      <c r="S5596">
        <v>99.441109999999995</v>
      </c>
      <c r="T5596">
        <v>0</v>
      </c>
      <c r="U5596">
        <v>8.286759</v>
      </c>
    </row>
    <row r="5597" spans="1:21" x14ac:dyDescent="0.25">
      <c r="A5597" t="s">
        <v>21390</v>
      </c>
      <c r="B5597">
        <v>1</v>
      </c>
      <c r="C5597" t="s">
        <v>78</v>
      </c>
      <c r="D5597" t="s">
        <v>105</v>
      </c>
      <c r="E5597" t="s">
        <v>21391</v>
      </c>
      <c r="F5597" t="s">
        <v>367</v>
      </c>
      <c r="G5597" t="s">
        <v>72</v>
      </c>
      <c r="H5597" t="s">
        <v>136</v>
      </c>
      <c r="I5597" t="s">
        <v>22</v>
      </c>
      <c r="J5597" t="s">
        <v>131</v>
      </c>
      <c r="K5597" t="s">
        <v>21392</v>
      </c>
      <c r="L5597" t="s">
        <v>21393</v>
      </c>
      <c r="M5597">
        <v>2.855277777</v>
      </c>
      <c r="N5597">
        <v>0</v>
      </c>
      <c r="O5597">
        <v>0</v>
      </c>
      <c r="P5597">
        <v>7</v>
      </c>
      <c r="Q5597">
        <v>0</v>
      </c>
      <c r="R5597">
        <v>0</v>
      </c>
      <c r="S5597">
        <v>0</v>
      </c>
      <c r="T5597">
        <v>19.986944000000001</v>
      </c>
      <c r="U5597">
        <v>0</v>
      </c>
    </row>
    <row r="5598" spans="1:21" x14ac:dyDescent="0.25">
      <c r="A5598" t="s">
        <v>21394</v>
      </c>
      <c r="B5598">
        <v>1</v>
      </c>
      <c r="C5598" t="s">
        <v>78</v>
      </c>
      <c r="D5598" t="s">
        <v>105</v>
      </c>
      <c r="E5598" t="s">
        <v>20231</v>
      </c>
      <c r="F5598" t="s">
        <v>166</v>
      </c>
      <c r="G5598" t="s">
        <v>72</v>
      </c>
      <c r="H5598" t="s">
        <v>136</v>
      </c>
      <c r="I5598" t="s">
        <v>22</v>
      </c>
      <c r="J5598" t="s">
        <v>131</v>
      </c>
      <c r="K5598" t="s">
        <v>21395</v>
      </c>
      <c r="L5598" t="s">
        <v>21396</v>
      </c>
      <c r="M5598">
        <v>0.79805555500000003</v>
      </c>
      <c r="N5598">
        <v>0</v>
      </c>
      <c r="O5598">
        <v>324</v>
      </c>
      <c r="P5598">
        <v>49</v>
      </c>
      <c r="Q5598">
        <v>19</v>
      </c>
      <c r="R5598">
        <v>0</v>
      </c>
      <c r="S5598">
        <v>258.57</v>
      </c>
      <c r="T5598">
        <v>39.104722000000002</v>
      </c>
      <c r="U5598">
        <v>15.163055999999999</v>
      </c>
    </row>
    <row r="5599" spans="1:21" x14ac:dyDescent="0.25">
      <c r="A5599" t="s">
        <v>21397</v>
      </c>
      <c r="B5599">
        <v>1</v>
      </c>
      <c r="C5599" t="s">
        <v>78</v>
      </c>
      <c r="D5599" t="s">
        <v>105</v>
      </c>
      <c r="E5599" t="s">
        <v>20231</v>
      </c>
      <c r="F5599" t="s">
        <v>166</v>
      </c>
      <c r="G5599" t="s">
        <v>72</v>
      </c>
      <c r="H5599" t="s">
        <v>136</v>
      </c>
      <c r="I5599" t="s">
        <v>22</v>
      </c>
      <c r="J5599" t="s">
        <v>131</v>
      </c>
      <c r="K5599" t="s">
        <v>21398</v>
      </c>
      <c r="L5599" t="s">
        <v>21399</v>
      </c>
      <c r="M5599">
        <v>1.194773055</v>
      </c>
      <c r="N5599">
        <v>0</v>
      </c>
      <c r="O5599">
        <v>324</v>
      </c>
      <c r="P5599">
        <v>49</v>
      </c>
      <c r="Q5599">
        <v>19</v>
      </c>
      <c r="R5599">
        <v>0</v>
      </c>
      <c r="S5599">
        <v>387.10647</v>
      </c>
      <c r="T5599">
        <v>58.543880000000001</v>
      </c>
      <c r="U5599">
        <v>22.700688</v>
      </c>
    </row>
    <row r="5600" spans="1:21" x14ac:dyDescent="0.25">
      <c r="A5600" t="s">
        <v>21400</v>
      </c>
      <c r="B5600">
        <v>1</v>
      </c>
      <c r="C5600" t="s">
        <v>78</v>
      </c>
      <c r="D5600" t="s">
        <v>105</v>
      </c>
      <c r="E5600" t="s">
        <v>21401</v>
      </c>
      <c r="F5600" t="s">
        <v>166</v>
      </c>
      <c r="G5600" t="s">
        <v>72</v>
      </c>
      <c r="H5600" t="s">
        <v>136</v>
      </c>
      <c r="I5600" t="s">
        <v>22</v>
      </c>
      <c r="J5600" t="s">
        <v>131</v>
      </c>
      <c r="K5600" t="s">
        <v>21402</v>
      </c>
      <c r="L5600" t="s">
        <v>21403</v>
      </c>
      <c r="M5600">
        <v>1.731666666</v>
      </c>
      <c r="N5600">
        <v>0</v>
      </c>
      <c r="O5600">
        <v>494</v>
      </c>
      <c r="P5600">
        <v>19</v>
      </c>
      <c r="Q5600">
        <v>48</v>
      </c>
      <c r="R5600">
        <v>0</v>
      </c>
      <c r="S5600">
        <v>855.44333300000005</v>
      </c>
      <c r="T5600">
        <v>32.901667000000003</v>
      </c>
      <c r="U5600">
        <v>83.12</v>
      </c>
    </row>
    <row r="5601" spans="1:21" x14ac:dyDescent="0.25">
      <c r="A5601" t="s">
        <v>21404</v>
      </c>
      <c r="B5601">
        <v>1</v>
      </c>
      <c r="C5601" t="s">
        <v>79</v>
      </c>
      <c r="D5601" t="s">
        <v>112</v>
      </c>
      <c r="E5601" t="s">
        <v>19074</v>
      </c>
      <c r="F5601" t="s">
        <v>226</v>
      </c>
      <c r="G5601" t="s">
        <v>72</v>
      </c>
      <c r="H5601" t="s">
        <v>136</v>
      </c>
      <c r="I5601" t="s">
        <v>22</v>
      </c>
      <c r="J5601" t="s">
        <v>131</v>
      </c>
      <c r="K5601" t="s">
        <v>21405</v>
      </c>
      <c r="L5601" t="s">
        <v>21406</v>
      </c>
      <c r="M5601">
        <v>1.563055555</v>
      </c>
      <c r="N5601">
        <v>0</v>
      </c>
      <c r="O5601">
        <v>79</v>
      </c>
      <c r="P5601">
        <v>0</v>
      </c>
      <c r="Q5601">
        <v>1</v>
      </c>
      <c r="R5601">
        <v>0</v>
      </c>
      <c r="S5601">
        <v>123.48138899999999</v>
      </c>
      <c r="T5601">
        <v>0</v>
      </c>
      <c r="U5601">
        <v>1.563056</v>
      </c>
    </row>
    <row r="5602" spans="1:21" x14ac:dyDescent="0.25">
      <c r="A5602" t="s">
        <v>21407</v>
      </c>
      <c r="B5602">
        <v>1</v>
      </c>
      <c r="C5602" t="s">
        <v>78</v>
      </c>
      <c r="D5602" t="s">
        <v>89</v>
      </c>
      <c r="E5602" t="s">
        <v>21408</v>
      </c>
      <c r="F5602" t="s">
        <v>780</v>
      </c>
      <c r="G5602" t="s">
        <v>71</v>
      </c>
      <c r="H5602" t="s">
        <v>136</v>
      </c>
      <c r="I5602" t="s">
        <v>22</v>
      </c>
      <c r="J5602" t="s">
        <v>131</v>
      </c>
      <c r="K5602" t="s">
        <v>21409</v>
      </c>
      <c r="L5602" t="s">
        <v>21410</v>
      </c>
      <c r="M5602">
        <v>3.2280555550000001</v>
      </c>
      <c r="N5602">
        <v>0</v>
      </c>
      <c r="O5602">
        <v>1</v>
      </c>
      <c r="P5602">
        <v>0</v>
      </c>
      <c r="Q5602">
        <v>0</v>
      </c>
      <c r="R5602">
        <v>0</v>
      </c>
      <c r="S5602">
        <v>3.228056</v>
      </c>
      <c r="T5602">
        <v>0</v>
      </c>
      <c r="U5602">
        <v>0</v>
      </c>
    </row>
    <row r="5603" spans="1:21" x14ac:dyDescent="0.25">
      <c r="A5603" t="s">
        <v>21411</v>
      </c>
      <c r="B5603">
        <v>1</v>
      </c>
      <c r="C5603" t="s">
        <v>79</v>
      </c>
      <c r="D5603" t="s">
        <v>111</v>
      </c>
      <c r="E5603" t="s">
        <v>21412</v>
      </c>
      <c r="F5603" t="s">
        <v>226</v>
      </c>
      <c r="G5603" t="s">
        <v>72</v>
      </c>
      <c r="H5603" t="s">
        <v>136</v>
      </c>
      <c r="I5603" t="s">
        <v>22</v>
      </c>
      <c r="J5603" t="s">
        <v>131</v>
      </c>
      <c r="K5603" t="s">
        <v>21413</v>
      </c>
      <c r="L5603" t="s">
        <v>21414</v>
      </c>
      <c r="M5603">
        <v>0.77833333299999996</v>
      </c>
      <c r="N5603">
        <v>0</v>
      </c>
      <c r="O5603">
        <v>0</v>
      </c>
      <c r="P5603">
        <v>0</v>
      </c>
      <c r="Q5603">
        <v>15</v>
      </c>
      <c r="R5603">
        <v>0</v>
      </c>
      <c r="S5603">
        <v>0</v>
      </c>
      <c r="T5603">
        <v>0</v>
      </c>
      <c r="U5603">
        <v>11.675000000000001</v>
      </c>
    </row>
    <row r="5604" spans="1:21" x14ac:dyDescent="0.25">
      <c r="A5604" t="s">
        <v>21415</v>
      </c>
      <c r="B5604">
        <v>1</v>
      </c>
      <c r="C5604" t="s">
        <v>79</v>
      </c>
      <c r="D5604" t="s">
        <v>111</v>
      </c>
      <c r="E5604" t="s">
        <v>21416</v>
      </c>
      <c r="F5604" t="s">
        <v>231</v>
      </c>
      <c r="G5604" t="s">
        <v>71</v>
      </c>
      <c r="H5604" t="s">
        <v>136</v>
      </c>
      <c r="I5604" t="s">
        <v>22</v>
      </c>
      <c r="J5604" t="s">
        <v>131</v>
      </c>
      <c r="K5604" t="s">
        <v>21417</v>
      </c>
      <c r="L5604" t="s">
        <v>21418</v>
      </c>
      <c r="M5604">
        <v>0.94388888800000004</v>
      </c>
      <c r="N5604">
        <v>0</v>
      </c>
      <c r="O5604">
        <v>0</v>
      </c>
      <c r="P5604">
        <v>0</v>
      </c>
      <c r="Q5604">
        <v>1</v>
      </c>
      <c r="R5604">
        <v>0</v>
      </c>
      <c r="S5604">
        <v>0</v>
      </c>
      <c r="T5604">
        <v>0</v>
      </c>
      <c r="U5604">
        <v>0.94388899999999998</v>
      </c>
    </row>
    <row r="5605" spans="1:21" x14ac:dyDescent="0.25">
      <c r="A5605" t="s">
        <v>21419</v>
      </c>
      <c r="B5605">
        <v>1</v>
      </c>
      <c r="C5605" t="s">
        <v>78</v>
      </c>
      <c r="D5605" t="s">
        <v>126</v>
      </c>
      <c r="E5605" t="s">
        <v>21420</v>
      </c>
      <c r="F5605" t="s">
        <v>2590</v>
      </c>
      <c r="G5605" t="s">
        <v>71</v>
      </c>
      <c r="H5605" t="s">
        <v>136</v>
      </c>
      <c r="I5605" t="s">
        <v>22</v>
      </c>
      <c r="J5605" t="s">
        <v>131</v>
      </c>
      <c r="K5605" t="s">
        <v>21421</v>
      </c>
      <c r="L5605" t="s">
        <v>21422</v>
      </c>
      <c r="M5605">
        <v>1.6325000000000001</v>
      </c>
      <c r="N5605">
        <v>0</v>
      </c>
      <c r="O5605">
        <v>3</v>
      </c>
      <c r="P5605">
        <v>0</v>
      </c>
      <c r="Q5605">
        <v>2</v>
      </c>
      <c r="R5605">
        <v>0</v>
      </c>
      <c r="S5605">
        <v>4.8975</v>
      </c>
      <c r="T5605">
        <v>0</v>
      </c>
      <c r="U5605">
        <v>3.2650000000000001</v>
      </c>
    </row>
    <row r="5606" spans="1:21" x14ac:dyDescent="0.25">
      <c r="A5606" t="s">
        <v>21423</v>
      </c>
      <c r="B5606">
        <v>1</v>
      </c>
      <c r="C5606" t="s">
        <v>78</v>
      </c>
      <c r="D5606" t="s">
        <v>105</v>
      </c>
      <c r="E5606" t="s">
        <v>21424</v>
      </c>
      <c r="F5606" t="s">
        <v>296</v>
      </c>
      <c r="G5606" t="s">
        <v>72</v>
      </c>
      <c r="H5606" t="s">
        <v>136</v>
      </c>
      <c r="I5606" t="s">
        <v>22</v>
      </c>
      <c r="J5606" t="s">
        <v>221</v>
      </c>
      <c r="K5606" t="s">
        <v>21425</v>
      </c>
      <c r="L5606" t="s">
        <v>21426</v>
      </c>
      <c r="M5606">
        <v>2.9669444440000001</v>
      </c>
      <c r="N5606">
        <v>0</v>
      </c>
      <c r="O5606">
        <v>323</v>
      </c>
      <c r="P5606">
        <v>0</v>
      </c>
      <c r="Q5606">
        <v>0</v>
      </c>
      <c r="R5606">
        <v>0</v>
      </c>
      <c r="S5606">
        <v>958.32305499999995</v>
      </c>
      <c r="T5606">
        <v>0</v>
      </c>
      <c r="U5606">
        <v>0</v>
      </c>
    </row>
    <row r="5607" spans="1:21" x14ac:dyDescent="0.25">
      <c r="A5607" t="s">
        <v>21427</v>
      </c>
      <c r="B5607">
        <v>1</v>
      </c>
      <c r="C5607" t="s">
        <v>78</v>
      </c>
      <c r="D5607" t="s">
        <v>106</v>
      </c>
      <c r="E5607" t="s">
        <v>21428</v>
      </c>
      <c r="F5607" t="s">
        <v>296</v>
      </c>
      <c r="G5607" t="s">
        <v>71</v>
      </c>
      <c r="H5607" t="s">
        <v>136</v>
      </c>
      <c r="I5607" t="s">
        <v>22</v>
      </c>
      <c r="J5607" t="s">
        <v>221</v>
      </c>
      <c r="K5607" t="s">
        <v>21429</v>
      </c>
      <c r="L5607" t="s">
        <v>21430</v>
      </c>
      <c r="M5607">
        <v>3.3772222219999999</v>
      </c>
      <c r="N5607">
        <v>0</v>
      </c>
      <c r="O5607">
        <v>0</v>
      </c>
      <c r="P5607">
        <v>0</v>
      </c>
      <c r="Q5607">
        <v>136</v>
      </c>
      <c r="R5607">
        <v>0</v>
      </c>
      <c r="S5607">
        <v>0</v>
      </c>
      <c r="T5607">
        <v>0</v>
      </c>
      <c r="U5607">
        <v>459.30222199999997</v>
      </c>
    </row>
    <row r="5608" spans="1:21" x14ac:dyDescent="0.25">
      <c r="A5608" t="s">
        <v>21431</v>
      </c>
      <c r="B5608">
        <v>1</v>
      </c>
      <c r="C5608" t="s">
        <v>79</v>
      </c>
      <c r="D5608" t="s">
        <v>109</v>
      </c>
      <c r="E5608" t="s">
        <v>21432</v>
      </c>
      <c r="F5608" t="s">
        <v>226</v>
      </c>
      <c r="G5608" t="s">
        <v>72</v>
      </c>
      <c r="H5608" t="s">
        <v>136</v>
      </c>
      <c r="I5608" t="s">
        <v>22</v>
      </c>
      <c r="J5608" t="s">
        <v>131</v>
      </c>
      <c r="K5608" t="s">
        <v>21433</v>
      </c>
      <c r="L5608" t="s">
        <v>21434</v>
      </c>
      <c r="M5608">
        <v>1.3886111109999999</v>
      </c>
      <c r="N5608">
        <v>0</v>
      </c>
      <c r="O5608">
        <v>0</v>
      </c>
      <c r="P5608">
        <v>0</v>
      </c>
      <c r="Q5608">
        <v>329</v>
      </c>
      <c r="R5608">
        <v>0</v>
      </c>
      <c r="S5608">
        <v>0</v>
      </c>
      <c r="T5608">
        <v>0</v>
      </c>
      <c r="U5608">
        <v>456.85305599999998</v>
      </c>
    </row>
    <row r="5609" spans="1:21" x14ac:dyDescent="0.25">
      <c r="A5609" t="s">
        <v>21435</v>
      </c>
      <c r="B5609">
        <v>1</v>
      </c>
      <c r="C5609" t="s">
        <v>78</v>
      </c>
      <c r="D5609" t="s">
        <v>106</v>
      </c>
      <c r="E5609" t="s">
        <v>21436</v>
      </c>
      <c r="F5609" t="s">
        <v>231</v>
      </c>
      <c r="G5609" t="s">
        <v>71</v>
      </c>
      <c r="H5609" t="s">
        <v>136</v>
      </c>
      <c r="I5609" t="s">
        <v>22</v>
      </c>
      <c r="J5609" t="s">
        <v>131</v>
      </c>
      <c r="K5609" t="s">
        <v>21437</v>
      </c>
      <c r="L5609" t="s">
        <v>21438</v>
      </c>
      <c r="M5609">
        <v>2.7377777769999998</v>
      </c>
      <c r="N5609">
        <v>0</v>
      </c>
      <c r="O5609">
        <v>0</v>
      </c>
      <c r="P5609">
        <v>0</v>
      </c>
      <c r="Q5609">
        <v>1</v>
      </c>
      <c r="R5609">
        <v>0</v>
      </c>
      <c r="S5609">
        <v>0</v>
      </c>
      <c r="T5609">
        <v>0</v>
      </c>
      <c r="U5609">
        <v>2.737778</v>
      </c>
    </row>
    <row r="5610" spans="1:21" x14ac:dyDescent="0.25">
      <c r="A5610" t="s">
        <v>21439</v>
      </c>
      <c r="B5610">
        <v>1</v>
      </c>
      <c r="C5610" t="s">
        <v>78</v>
      </c>
      <c r="D5610" t="s">
        <v>91</v>
      </c>
      <c r="E5610" t="s">
        <v>21440</v>
      </c>
      <c r="F5610" t="s">
        <v>296</v>
      </c>
      <c r="G5610" t="s">
        <v>72</v>
      </c>
      <c r="H5610" t="s">
        <v>136</v>
      </c>
      <c r="I5610" t="s">
        <v>22</v>
      </c>
      <c r="J5610" t="s">
        <v>221</v>
      </c>
      <c r="K5610" t="s">
        <v>21441</v>
      </c>
      <c r="L5610" t="s">
        <v>21442</v>
      </c>
      <c r="M5610">
        <v>5.7231841660000002</v>
      </c>
      <c r="N5610">
        <v>0</v>
      </c>
      <c r="O5610">
        <v>346</v>
      </c>
      <c r="P5610">
        <v>0</v>
      </c>
      <c r="Q5610">
        <v>202</v>
      </c>
      <c r="R5610">
        <v>0</v>
      </c>
      <c r="S5610">
        <v>1980.2217209999999</v>
      </c>
      <c r="T5610">
        <v>0</v>
      </c>
      <c r="U5610">
        <v>1156.083202</v>
      </c>
    </row>
    <row r="5611" spans="1:21" x14ac:dyDescent="0.25">
      <c r="A5611" t="s">
        <v>21443</v>
      </c>
      <c r="B5611">
        <v>1</v>
      </c>
      <c r="C5611" t="s">
        <v>78</v>
      </c>
      <c r="D5611" t="s">
        <v>91</v>
      </c>
      <c r="E5611" t="s">
        <v>21444</v>
      </c>
      <c r="F5611" t="s">
        <v>166</v>
      </c>
      <c r="G5611" t="s">
        <v>72</v>
      </c>
      <c r="H5611" t="s">
        <v>136</v>
      </c>
      <c r="I5611" t="s">
        <v>22</v>
      </c>
      <c r="J5611" t="s">
        <v>131</v>
      </c>
      <c r="K5611" t="s">
        <v>21445</v>
      </c>
      <c r="L5611" t="s">
        <v>21446</v>
      </c>
      <c r="M5611">
        <v>4.1227591659999998</v>
      </c>
      <c r="N5611">
        <v>0</v>
      </c>
      <c r="O5611">
        <v>0</v>
      </c>
      <c r="P5611">
        <v>1</v>
      </c>
      <c r="Q5611">
        <v>347</v>
      </c>
      <c r="R5611">
        <v>0</v>
      </c>
      <c r="S5611">
        <v>0</v>
      </c>
      <c r="T5611">
        <v>4.1227590000000003</v>
      </c>
      <c r="U5611">
        <v>1430.5974309999999</v>
      </c>
    </row>
    <row r="5612" spans="1:21" x14ac:dyDescent="0.25">
      <c r="A5612" t="s">
        <v>21447</v>
      </c>
      <c r="B5612">
        <v>1</v>
      </c>
      <c r="C5612" t="s">
        <v>78</v>
      </c>
      <c r="D5612" t="s">
        <v>91</v>
      </c>
      <c r="E5612" t="s">
        <v>21444</v>
      </c>
      <c r="F5612" t="s">
        <v>166</v>
      </c>
      <c r="G5612" t="s">
        <v>72</v>
      </c>
      <c r="H5612" t="s">
        <v>136</v>
      </c>
      <c r="I5612" t="s">
        <v>22</v>
      </c>
      <c r="J5612" t="s">
        <v>131</v>
      </c>
      <c r="K5612" t="s">
        <v>21448</v>
      </c>
      <c r="L5612" t="s">
        <v>21449</v>
      </c>
      <c r="M5612">
        <v>0.50662499999999999</v>
      </c>
      <c r="N5612">
        <v>0</v>
      </c>
      <c r="O5612">
        <v>0</v>
      </c>
      <c r="P5612">
        <v>1</v>
      </c>
      <c r="Q5612">
        <v>347</v>
      </c>
      <c r="R5612">
        <v>0</v>
      </c>
      <c r="S5612">
        <v>0</v>
      </c>
      <c r="T5612">
        <v>0.50662499999999999</v>
      </c>
      <c r="U5612">
        <v>175.79887500000001</v>
      </c>
    </row>
    <row r="5613" spans="1:21" x14ac:dyDescent="0.25">
      <c r="A5613" t="s">
        <v>21450</v>
      </c>
      <c r="B5613">
        <v>1</v>
      </c>
      <c r="C5613" t="s">
        <v>78</v>
      </c>
      <c r="D5613" t="s">
        <v>91</v>
      </c>
      <c r="E5613" t="s">
        <v>21444</v>
      </c>
      <c r="F5613" t="s">
        <v>166</v>
      </c>
      <c r="G5613" t="s">
        <v>72</v>
      </c>
      <c r="H5613" t="s">
        <v>136</v>
      </c>
      <c r="I5613" t="s">
        <v>22</v>
      </c>
      <c r="J5613" t="s">
        <v>131</v>
      </c>
      <c r="K5613" t="s">
        <v>21451</v>
      </c>
      <c r="L5613" t="s">
        <v>15470</v>
      </c>
      <c r="M5613">
        <v>0.66472222199999997</v>
      </c>
      <c r="N5613">
        <v>0</v>
      </c>
      <c r="O5613">
        <v>0</v>
      </c>
      <c r="P5613">
        <v>1</v>
      </c>
      <c r="Q5613">
        <v>347</v>
      </c>
      <c r="R5613">
        <v>0</v>
      </c>
      <c r="S5613">
        <v>0</v>
      </c>
      <c r="T5613">
        <v>0.66472200000000004</v>
      </c>
      <c r="U5613">
        <v>230.65861100000001</v>
      </c>
    </row>
    <row r="5614" spans="1:21" x14ac:dyDescent="0.25">
      <c r="A5614" t="s">
        <v>21452</v>
      </c>
      <c r="B5614">
        <v>1</v>
      </c>
      <c r="C5614" t="s">
        <v>79</v>
      </c>
      <c r="D5614" t="s">
        <v>114</v>
      </c>
      <c r="E5614" t="s">
        <v>21453</v>
      </c>
      <c r="F5614" t="s">
        <v>892</v>
      </c>
      <c r="G5614" t="s">
        <v>71</v>
      </c>
      <c r="H5614" t="s">
        <v>136</v>
      </c>
      <c r="I5614" t="s">
        <v>22</v>
      </c>
      <c r="J5614" t="s">
        <v>131</v>
      </c>
      <c r="K5614" t="s">
        <v>1823</v>
      </c>
      <c r="L5614" t="s">
        <v>21454</v>
      </c>
      <c r="M5614">
        <v>0.83555555500000001</v>
      </c>
      <c r="N5614">
        <v>0</v>
      </c>
      <c r="O5614">
        <v>0</v>
      </c>
      <c r="P5614">
        <v>0</v>
      </c>
      <c r="Q5614">
        <v>144</v>
      </c>
      <c r="R5614">
        <v>0</v>
      </c>
      <c r="S5614">
        <v>0</v>
      </c>
      <c r="T5614">
        <v>0</v>
      </c>
      <c r="U5614">
        <v>120.32</v>
      </c>
    </row>
    <row r="5615" spans="1:21" x14ac:dyDescent="0.25">
      <c r="A5615" t="s">
        <v>21455</v>
      </c>
      <c r="B5615">
        <v>1</v>
      </c>
      <c r="C5615" t="s">
        <v>79</v>
      </c>
      <c r="D5615" t="s">
        <v>114</v>
      </c>
      <c r="E5615" t="s">
        <v>21456</v>
      </c>
      <c r="F5615" t="s">
        <v>166</v>
      </c>
      <c r="G5615" t="s">
        <v>72</v>
      </c>
      <c r="H5615" t="s">
        <v>136</v>
      </c>
      <c r="I5615" t="s">
        <v>22</v>
      </c>
      <c r="J5615" t="s">
        <v>131</v>
      </c>
      <c r="K5615" t="s">
        <v>21457</v>
      </c>
      <c r="L5615" t="s">
        <v>21458</v>
      </c>
      <c r="M5615">
        <v>0.92888888800000002</v>
      </c>
      <c r="N5615">
        <v>0</v>
      </c>
      <c r="O5615">
        <v>0</v>
      </c>
      <c r="P5615">
        <v>11</v>
      </c>
      <c r="Q5615">
        <v>748</v>
      </c>
      <c r="R5615">
        <v>0</v>
      </c>
      <c r="S5615">
        <v>0</v>
      </c>
      <c r="T5615">
        <v>10.217777999999999</v>
      </c>
      <c r="U5615">
        <v>694.80888800000002</v>
      </c>
    </row>
    <row r="5616" spans="1:21" x14ac:dyDescent="0.25">
      <c r="A5616" t="s">
        <v>21459</v>
      </c>
      <c r="B5616">
        <v>1</v>
      </c>
      <c r="C5616" t="s">
        <v>79</v>
      </c>
      <c r="D5616" t="s">
        <v>114</v>
      </c>
      <c r="E5616" t="s">
        <v>21456</v>
      </c>
      <c r="F5616" t="s">
        <v>166</v>
      </c>
      <c r="G5616" t="s">
        <v>72</v>
      </c>
      <c r="H5616" t="s">
        <v>136</v>
      </c>
      <c r="I5616" t="s">
        <v>22</v>
      </c>
      <c r="J5616" t="s">
        <v>131</v>
      </c>
      <c r="K5616" t="s">
        <v>21460</v>
      </c>
      <c r="L5616" t="s">
        <v>623</v>
      </c>
      <c r="M5616">
        <v>0.219712777</v>
      </c>
      <c r="N5616">
        <v>0</v>
      </c>
      <c r="O5616">
        <v>0</v>
      </c>
      <c r="P5616">
        <v>11</v>
      </c>
      <c r="Q5616">
        <v>773</v>
      </c>
      <c r="R5616">
        <v>0</v>
      </c>
      <c r="S5616">
        <v>0</v>
      </c>
      <c r="T5616">
        <v>2.4168409999999998</v>
      </c>
      <c r="U5616">
        <v>169.837977</v>
      </c>
    </row>
    <row r="5617" spans="1:21" x14ac:dyDescent="0.25">
      <c r="A5617" t="s">
        <v>21461</v>
      </c>
      <c r="B5617">
        <v>1</v>
      </c>
      <c r="C5617" t="s">
        <v>79</v>
      </c>
      <c r="D5617" t="s">
        <v>114</v>
      </c>
      <c r="E5617" t="s">
        <v>21462</v>
      </c>
      <c r="F5617" t="s">
        <v>231</v>
      </c>
      <c r="G5617" t="s">
        <v>71</v>
      </c>
      <c r="H5617" t="s">
        <v>136</v>
      </c>
      <c r="I5617" t="s">
        <v>22</v>
      </c>
      <c r="J5617" t="s">
        <v>131</v>
      </c>
      <c r="K5617" t="s">
        <v>21463</v>
      </c>
      <c r="L5617" t="s">
        <v>21464</v>
      </c>
      <c r="M5617">
        <v>0.51861111100000001</v>
      </c>
      <c r="N5617">
        <v>0</v>
      </c>
      <c r="O5617">
        <v>0</v>
      </c>
      <c r="P5617">
        <v>0</v>
      </c>
      <c r="Q5617">
        <v>1</v>
      </c>
      <c r="R5617">
        <v>0</v>
      </c>
      <c r="S5617">
        <v>0</v>
      </c>
      <c r="T5617">
        <v>0</v>
      </c>
      <c r="U5617">
        <v>0.51861100000000004</v>
      </c>
    </row>
    <row r="5618" spans="1:21" x14ac:dyDescent="0.25">
      <c r="A5618" t="s">
        <v>21465</v>
      </c>
      <c r="B5618">
        <v>1</v>
      </c>
      <c r="C5618" t="s">
        <v>79</v>
      </c>
      <c r="D5618" t="s">
        <v>114</v>
      </c>
      <c r="E5618" t="s">
        <v>21466</v>
      </c>
      <c r="F5618" t="s">
        <v>226</v>
      </c>
      <c r="G5618" t="s">
        <v>72</v>
      </c>
      <c r="H5618" t="s">
        <v>136</v>
      </c>
      <c r="I5618" t="s">
        <v>22</v>
      </c>
      <c r="J5618" t="s">
        <v>131</v>
      </c>
      <c r="K5618" t="s">
        <v>21467</v>
      </c>
      <c r="L5618" t="s">
        <v>21468</v>
      </c>
      <c r="M5618">
        <v>1.984722222</v>
      </c>
      <c r="N5618">
        <v>0</v>
      </c>
      <c r="O5618">
        <v>0</v>
      </c>
      <c r="P5618">
        <v>0</v>
      </c>
      <c r="Q5618">
        <v>10</v>
      </c>
      <c r="R5618">
        <v>0</v>
      </c>
      <c r="S5618">
        <v>0</v>
      </c>
      <c r="T5618">
        <v>0</v>
      </c>
      <c r="U5618">
        <v>19.847221999999999</v>
      </c>
    </row>
    <row r="5619" spans="1:21" x14ac:dyDescent="0.25">
      <c r="A5619" t="s">
        <v>21469</v>
      </c>
      <c r="B5619">
        <v>1</v>
      </c>
      <c r="C5619" t="s">
        <v>78</v>
      </c>
      <c r="D5619" t="s">
        <v>90</v>
      </c>
      <c r="E5619" t="s">
        <v>21470</v>
      </c>
      <c r="F5619" t="s">
        <v>231</v>
      </c>
      <c r="G5619" t="s">
        <v>71</v>
      </c>
      <c r="H5619" t="s">
        <v>136</v>
      </c>
      <c r="I5619" t="s">
        <v>22</v>
      </c>
      <c r="J5619" t="s">
        <v>131</v>
      </c>
      <c r="K5619" t="s">
        <v>21471</v>
      </c>
      <c r="L5619" t="s">
        <v>21472</v>
      </c>
      <c r="M5619">
        <v>1.335</v>
      </c>
      <c r="N5619">
        <v>0</v>
      </c>
      <c r="O5619">
        <v>0</v>
      </c>
      <c r="P5619">
        <v>0</v>
      </c>
      <c r="Q5619">
        <v>1</v>
      </c>
      <c r="R5619">
        <v>0</v>
      </c>
      <c r="S5619">
        <v>0</v>
      </c>
      <c r="T5619">
        <v>0</v>
      </c>
      <c r="U5619">
        <v>1.335</v>
      </c>
    </row>
    <row r="5620" spans="1:21" x14ac:dyDescent="0.25">
      <c r="A5620" t="s">
        <v>21473</v>
      </c>
      <c r="B5620">
        <v>1</v>
      </c>
      <c r="C5620" t="s">
        <v>79</v>
      </c>
      <c r="D5620" t="s">
        <v>123</v>
      </c>
      <c r="E5620" t="s">
        <v>21474</v>
      </c>
      <c r="F5620" t="s">
        <v>231</v>
      </c>
      <c r="G5620" t="s">
        <v>71</v>
      </c>
      <c r="H5620" t="s">
        <v>136</v>
      </c>
      <c r="I5620" t="s">
        <v>22</v>
      </c>
      <c r="J5620" t="s">
        <v>131</v>
      </c>
      <c r="K5620" t="s">
        <v>21475</v>
      </c>
      <c r="L5620" t="s">
        <v>21476</v>
      </c>
      <c r="M5620">
        <v>2.9994444439999999</v>
      </c>
      <c r="N5620">
        <v>0</v>
      </c>
      <c r="O5620">
        <v>1</v>
      </c>
      <c r="P5620">
        <v>0</v>
      </c>
      <c r="Q5620">
        <v>0</v>
      </c>
      <c r="R5620">
        <v>0</v>
      </c>
      <c r="S5620">
        <v>2.999444</v>
      </c>
      <c r="T5620">
        <v>0</v>
      </c>
      <c r="U5620">
        <v>0</v>
      </c>
    </row>
    <row r="5621" spans="1:21" x14ac:dyDescent="0.25">
      <c r="A5621" t="s">
        <v>21477</v>
      </c>
      <c r="B5621">
        <v>1</v>
      </c>
      <c r="C5621" t="s">
        <v>78</v>
      </c>
      <c r="D5621" t="s">
        <v>102</v>
      </c>
      <c r="E5621" t="s">
        <v>21478</v>
      </c>
      <c r="F5621" t="s">
        <v>296</v>
      </c>
      <c r="G5621" t="s">
        <v>71</v>
      </c>
      <c r="H5621" t="s">
        <v>136</v>
      </c>
      <c r="I5621" t="s">
        <v>22</v>
      </c>
      <c r="J5621" t="s">
        <v>221</v>
      </c>
      <c r="K5621" t="s">
        <v>21479</v>
      </c>
      <c r="L5621" t="s">
        <v>21480</v>
      </c>
      <c r="M5621">
        <v>3.388493333</v>
      </c>
      <c r="N5621">
        <v>0</v>
      </c>
      <c r="O5621">
        <v>51</v>
      </c>
      <c r="P5621">
        <v>0</v>
      </c>
      <c r="Q5621">
        <v>19</v>
      </c>
      <c r="R5621">
        <v>0</v>
      </c>
      <c r="S5621">
        <v>172.81316000000001</v>
      </c>
      <c r="T5621">
        <v>0</v>
      </c>
      <c r="U5621">
        <v>64.381372999999996</v>
      </c>
    </row>
    <row r="5622" spans="1:21" x14ac:dyDescent="0.25">
      <c r="A5622" t="s">
        <v>21481</v>
      </c>
      <c r="B5622">
        <v>1</v>
      </c>
      <c r="C5622" t="s">
        <v>78</v>
      </c>
      <c r="D5622" t="s">
        <v>90</v>
      </c>
      <c r="E5622" t="s">
        <v>18600</v>
      </c>
      <c r="F5622" t="s">
        <v>296</v>
      </c>
      <c r="G5622" t="s">
        <v>71</v>
      </c>
      <c r="H5622" t="s">
        <v>136</v>
      </c>
      <c r="I5622" t="s">
        <v>22</v>
      </c>
      <c r="J5622" t="s">
        <v>221</v>
      </c>
      <c r="K5622" t="s">
        <v>21482</v>
      </c>
      <c r="L5622" t="s">
        <v>21483</v>
      </c>
      <c r="M5622">
        <v>1.382777777</v>
      </c>
      <c r="N5622">
        <v>0</v>
      </c>
      <c r="O5622">
        <v>0</v>
      </c>
      <c r="P5622">
        <v>0</v>
      </c>
      <c r="Q5622">
        <v>29</v>
      </c>
      <c r="R5622">
        <v>0</v>
      </c>
      <c r="S5622">
        <v>0</v>
      </c>
      <c r="T5622">
        <v>0</v>
      </c>
      <c r="U5622">
        <v>40.100555999999997</v>
      </c>
    </row>
    <row r="5623" spans="1:21" x14ac:dyDescent="0.25">
      <c r="A5623" t="s">
        <v>21484</v>
      </c>
      <c r="B5623">
        <v>1</v>
      </c>
      <c r="C5623" t="s">
        <v>78</v>
      </c>
      <c r="D5623" t="s">
        <v>93</v>
      </c>
      <c r="E5623" t="s">
        <v>21485</v>
      </c>
      <c r="F5623" t="s">
        <v>231</v>
      </c>
      <c r="G5623" t="s">
        <v>71</v>
      </c>
      <c r="H5623" t="s">
        <v>136</v>
      </c>
      <c r="I5623" t="s">
        <v>22</v>
      </c>
      <c r="J5623" t="s">
        <v>131</v>
      </c>
      <c r="K5623" t="s">
        <v>21486</v>
      </c>
      <c r="L5623" t="s">
        <v>21487</v>
      </c>
      <c r="M5623">
        <v>1.576944444</v>
      </c>
      <c r="N5623">
        <v>0</v>
      </c>
      <c r="O5623">
        <v>0</v>
      </c>
      <c r="P5623">
        <v>0</v>
      </c>
      <c r="Q5623">
        <v>1</v>
      </c>
      <c r="R5623">
        <v>0</v>
      </c>
      <c r="S5623">
        <v>0</v>
      </c>
      <c r="T5623">
        <v>0</v>
      </c>
      <c r="U5623">
        <v>1.5769439999999999</v>
      </c>
    </row>
    <row r="5624" spans="1:21" x14ac:dyDescent="0.25">
      <c r="A5624" t="s">
        <v>21488</v>
      </c>
      <c r="B5624">
        <v>1</v>
      </c>
      <c r="C5624" t="s">
        <v>78</v>
      </c>
      <c r="D5624" t="s">
        <v>104</v>
      </c>
      <c r="E5624" t="s">
        <v>21489</v>
      </c>
      <c r="F5624" t="s">
        <v>226</v>
      </c>
      <c r="G5624" t="s">
        <v>72</v>
      </c>
      <c r="H5624" t="s">
        <v>136</v>
      </c>
      <c r="I5624" t="s">
        <v>22</v>
      </c>
      <c r="J5624" t="s">
        <v>131</v>
      </c>
      <c r="K5624" t="s">
        <v>21490</v>
      </c>
      <c r="L5624" t="s">
        <v>21491</v>
      </c>
      <c r="M5624">
        <v>2.6086111110000001</v>
      </c>
      <c r="N5624">
        <v>0</v>
      </c>
      <c r="O5624">
        <v>0</v>
      </c>
      <c r="P5624">
        <v>0</v>
      </c>
      <c r="Q5624">
        <v>54</v>
      </c>
      <c r="R5624">
        <v>0</v>
      </c>
      <c r="S5624">
        <v>0</v>
      </c>
      <c r="T5624">
        <v>0</v>
      </c>
      <c r="U5624">
        <v>140.86500000000001</v>
      </c>
    </row>
    <row r="5625" spans="1:21" x14ac:dyDescent="0.25">
      <c r="A5625" t="s">
        <v>21492</v>
      </c>
      <c r="B5625">
        <v>1</v>
      </c>
      <c r="C5625" t="s">
        <v>78</v>
      </c>
      <c r="D5625" t="s">
        <v>98</v>
      </c>
      <c r="E5625" t="s">
        <v>21493</v>
      </c>
      <c r="F5625" t="s">
        <v>231</v>
      </c>
      <c r="G5625" t="s">
        <v>71</v>
      </c>
      <c r="H5625" t="s">
        <v>136</v>
      </c>
      <c r="I5625" t="s">
        <v>22</v>
      </c>
      <c r="J5625" t="s">
        <v>131</v>
      </c>
      <c r="K5625" t="s">
        <v>21494</v>
      </c>
      <c r="L5625" t="s">
        <v>21495</v>
      </c>
      <c r="M5625">
        <v>3.2113888880000001</v>
      </c>
      <c r="N5625">
        <v>0</v>
      </c>
      <c r="O5625">
        <v>1</v>
      </c>
      <c r="P5625">
        <v>0</v>
      </c>
      <c r="Q5625">
        <v>0</v>
      </c>
      <c r="R5625">
        <v>0</v>
      </c>
      <c r="S5625">
        <v>3.211389</v>
      </c>
      <c r="T5625">
        <v>0</v>
      </c>
      <c r="U5625">
        <v>0</v>
      </c>
    </row>
    <row r="5626" spans="1:21" x14ac:dyDescent="0.25">
      <c r="A5626" t="s">
        <v>21496</v>
      </c>
      <c r="B5626">
        <v>1</v>
      </c>
      <c r="C5626" t="s">
        <v>78</v>
      </c>
      <c r="D5626" t="s">
        <v>102</v>
      </c>
      <c r="E5626" t="s">
        <v>21497</v>
      </c>
      <c r="F5626" t="s">
        <v>296</v>
      </c>
      <c r="G5626" t="s">
        <v>71</v>
      </c>
      <c r="H5626" t="s">
        <v>136</v>
      </c>
      <c r="I5626" t="s">
        <v>22</v>
      </c>
      <c r="J5626" t="s">
        <v>221</v>
      </c>
      <c r="K5626" t="s">
        <v>21498</v>
      </c>
      <c r="L5626" t="s">
        <v>21499</v>
      </c>
      <c r="M5626">
        <v>4.4111111110000003</v>
      </c>
      <c r="N5626">
        <v>0</v>
      </c>
      <c r="O5626">
        <v>0</v>
      </c>
      <c r="P5626">
        <v>0</v>
      </c>
      <c r="Q5626">
        <v>171</v>
      </c>
      <c r="R5626">
        <v>0</v>
      </c>
      <c r="S5626">
        <v>0</v>
      </c>
      <c r="T5626">
        <v>0</v>
      </c>
      <c r="U5626">
        <v>754.3</v>
      </c>
    </row>
    <row r="5627" spans="1:21" x14ac:dyDescent="0.25">
      <c r="A5627" t="s">
        <v>21500</v>
      </c>
      <c r="B5627">
        <v>1</v>
      </c>
      <c r="C5627" t="s">
        <v>79</v>
      </c>
      <c r="D5627" t="s">
        <v>120</v>
      </c>
      <c r="E5627" t="s">
        <v>21501</v>
      </c>
      <c r="F5627" t="s">
        <v>892</v>
      </c>
      <c r="G5627" t="s">
        <v>71</v>
      </c>
      <c r="H5627" t="s">
        <v>136</v>
      </c>
      <c r="I5627" t="s">
        <v>22</v>
      </c>
      <c r="J5627" t="s">
        <v>131</v>
      </c>
      <c r="K5627" t="s">
        <v>21502</v>
      </c>
      <c r="L5627" t="s">
        <v>21503</v>
      </c>
      <c r="M5627">
        <v>0.57638888799999999</v>
      </c>
      <c r="N5627">
        <v>0</v>
      </c>
      <c r="O5627">
        <v>45</v>
      </c>
      <c r="P5627">
        <v>0</v>
      </c>
      <c r="Q5627">
        <v>6</v>
      </c>
      <c r="R5627">
        <v>0</v>
      </c>
      <c r="S5627">
        <v>25.9375</v>
      </c>
      <c r="T5627">
        <v>0</v>
      </c>
      <c r="U5627">
        <v>3.4583330000000001</v>
      </c>
    </row>
    <row r="5628" spans="1:21" x14ac:dyDescent="0.25">
      <c r="A5628" t="s">
        <v>21504</v>
      </c>
      <c r="B5628">
        <v>1</v>
      </c>
      <c r="C5628" t="s">
        <v>79</v>
      </c>
      <c r="D5628" t="s">
        <v>120</v>
      </c>
      <c r="E5628" t="s">
        <v>21501</v>
      </c>
      <c r="F5628" t="s">
        <v>247</v>
      </c>
      <c r="G5628" t="s">
        <v>71</v>
      </c>
      <c r="H5628" t="s">
        <v>136</v>
      </c>
      <c r="I5628" t="s">
        <v>22</v>
      </c>
      <c r="J5628" t="s">
        <v>221</v>
      </c>
      <c r="K5628" t="s">
        <v>9430</v>
      </c>
      <c r="L5628" t="s">
        <v>1393</v>
      </c>
      <c r="M5628">
        <v>8</v>
      </c>
      <c r="N5628">
        <v>0</v>
      </c>
      <c r="O5628">
        <v>45</v>
      </c>
      <c r="P5628">
        <v>0</v>
      </c>
      <c r="Q5628">
        <v>6</v>
      </c>
      <c r="R5628">
        <v>0</v>
      </c>
      <c r="S5628">
        <v>360</v>
      </c>
      <c r="T5628">
        <v>0</v>
      </c>
      <c r="U5628">
        <v>48</v>
      </c>
    </row>
    <row r="5629" spans="1:21" x14ac:dyDescent="0.25">
      <c r="A5629" t="s">
        <v>21505</v>
      </c>
      <c r="B5629">
        <v>1</v>
      </c>
      <c r="C5629" t="s">
        <v>78</v>
      </c>
      <c r="D5629" t="s">
        <v>91</v>
      </c>
      <c r="E5629" t="s">
        <v>21506</v>
      </c>
      <c r="F5629" t="s">
        <v>231</v>
      </c>
      <c r="G5629" t="s">
        <v>71</v>
      </c>
      <c r="H5629" t="s">
        <v>136</v>
      </c>
      <c r="I5629" t="s">
        <v>22</v>
      </c>
      <c r="J5629" t="s">
        <v>131</v>
      </c>
      <c r="K5629" t="s">
        <v>21507</v>
      </c>
      <c r="L5629" t="s">
        <v>21508</v>
      </c>
      <c r="M5629">
        <v>0.77333333299999996</v>
      </c>
      <c r="N5629">
        <v>0</v>
      </c>
      <c r="O5629">
        <v>1</v>
      </c>
      <c r="P5629">
        <v>0</v>
      </c>
      <c r="Q5629">
        <v>0</v>
      </c>
      <c r="R5629">
        <v>0</v>
      </c>
      <c r="S5629">
        <v>0.77333300000000005</v>
      </c>
      <c r="T5629">
        <v>0</v>
      </c>
      <c r="U5629">
        <v>0</v>
      </c>
    </row>
    <row r="5630" spans="1:21" x14ac:dyDescent="0.25">
      <c r="A5630" t="s">
        <v>21509</v>
      </c>
      <c r="B5630">
        <v>1</v>
      </c>
      <c r="C5630" t="s">
        <v>79</v>
      </c>
      <c r="D5630" t="s">
        <v>108</v>
      </c>
      <c r="E5630" t="s">
        <v>21510</v>
      </c>
      <c r="F5630" t="s">
        <v>166</v>
      </c>
      <c r="G5630" t="s">
        <v>72</v>
      </c>
      <c r="H5630" t="s">
        <v>136</v>
      </c>
      <c r="I5630" t="s">
        <v>22</v>
      </c>
      <c r="J5630" t="s">
        <v>131</v>
      </c>
      <c r="K5630" t="s">
        <v>21511</v>
      </c>
      <c r="L5630" t="s">
        <v>21512</v>
      </c>
      <c r="M5630">
        <v>0.30888888799999997</v>
      </c>
      <c r="N5630">
        <v>0</v>
      </c>
      <c r="O5630">
        <v>0</v>
      </c>
      <c r="P5630">
        <v>15</v>
      </c>
      <c r="Q5630">
        <v>689</v>
      </c>
      <c r="R5630">
        <v>0</v>
      </c>
      <c r="S5630">
        <v>0</v>
      </c>
      <c r="T5630">
        <v>4.6333330000000004</v>
      </c>
      <c r="U5630">
        <v>212.824444</v>
      </c>
    </row>
    <row r="5631" spans="1:21" x14ac:dyDescent="0.25">
      <c r="A5631" t="s">
        <v>21513</v>
      </c>
      <c r="B5631">
        <v>1</v>
      </c>
      <c r="C5631" t="s">
        <v>79</v>
      </c>
      <c r="D5631" t="s">
        <v>108</v>
      </c>
      <c r="E5631" t="s">
        <v>21510</v>
      </c>
      <c r="F5631" t="s">
        <v>166</v>
      </c>
      <c r="G5631" t="s">
        <v>72</v>
      </c>
      <c r="H5631" t="s">
        <v>136</v>
      </c>
      <c r="I5631" t="s">
        <v>22</v>
      </c>
      <c r="J5631" t="s">
        <v>131</v>
      </c>
      <c r="K5631" t="s">
        <v>21514</v>
      </c>
      <c r="L5631" t="s">
        <v>21515</v>
      </c>
      <c r="M5631">
        <v>3.6608333329999998</v>
      </c>
      <c r="N5631">
        <v>0</v>
      </c>
      <c r="O5631">
        <v>0</v>
      </c>
      <c r="P5631">
        <v>15</v>
      </c>
      <c r="Q5631">
        <v>689</v>
      </c>
      <c r="R5631">
        <v>0</v>
      </c>
      <c r="S5631">
        <v>0</v>
      </c>
      <c r="T5631">
        <v>54.912500000000001</v>
      </c>
      <c r="U5631">
        <v>2522.3141660000001</v>
      </c>
    </row>
    <row r="5632" spans="1:21" x14ac:dyDescent="0.25">
      <c r="A5632" t="s">
        <v>21516</v>
      </c>
      <c r="B5632">
        <v>1</v>
      </c>
      <c r="C5632" t="s">
        <v>79</v>
      </c>
      <c r="D5632" t="s">
        <v>108</v>
      </c>
      <c r="E5632" t="s">
        <v>21510</v>
      </c>
      <c r="F5632" t="s">
        <v>166</v>
      </c>
      <c r="G5632" t="s">
        <v>72</v>
      </c>
      <c r="H5632" t="s">
        <v>136</v>
      </c>
      <c r="I5632" t="s">
        <v>22</v>
      </c>
      <c r="J5632" t="s">
        <v>131</v>
      </c>
      <c r="K5632" t="s">
        <v>21517</v>
      </c>
      <c r="L5632" t="s">
        <v>21518</v>
      </c>
      <c r="M5632">
        <v>1.7931250000000001</v>
      </c>
      <c r="N5632">
        <v>0</v>
      </c>
      <c r="O5632">
        <v>0</v>
      </c>
      <c r="P5632">
        <v>15</v>
      </c>
      <c r="Q5632">
        <v>689</v>
      </c>
      <c r="R5632">
        <v>0</v>
      </c>
      <c r="S5632">
        <v>0</v>
      </c>
      <c r="T5632">
        <v>26.896875000000001</v>
      </c>
      <c r="U5632">
        <v>1235.463125</v>
      </c>
    </row>
    <row r="5633" spans="1:21" x14ac:dyDescent="0.25">
      <c r="A5633" t="s">
        <v>21519</v>
      </c>
      <c r="B5633">
        <v>1</v>
      </c>
      <c r="C5633" t="s">
        <v>79</v>
      </c>
      <c r="D5633" t="s">
        <v>120</v>
      </c>
      <c r="E5633" t="s">
        <v>21520</v>
      </c>
      <c r="F5633" t="s">
        <v>416</v>
      </c>
      <c r="G5633" t="s">
        <v>71</v>
      </c>
      <c r="H5633" t="s">
        <v>136</v>
      </c>
      <c r="I5633" t="s">
        <v>22</v>
      </c>
      <c r="J5633" t="s">
        <v>131</v>
      </c>
      <c r="K5633" t="s">
        <v>21521</v>
      </c>
      <c r="L5633" t="s">
        <v>21522</v>
      </c>
      <c r="M5633">
        <v>1.691944444</v>
      </c>
      <c r="N5633">
        <v>0</v>
      </c>
      <c r="O5633">
        <v>33</v>
      </c>
      <c r="P5633">
        <v>0</v>
      </c>
      <c r="Q5633">
        <v>2</v>
      </c>
      <c r="R5633">
        <v>0</v>
      </c>
      <c r="S5633">
        <v>55.834167000000001</v>
      </c>
      <c r="T5633">
        <v>0</v>
      </c>
      <c r="U5633">
        <v>3.3838889999999999</v>
      </c>
    </row>
    <row r="5634" spans="1:21" x14ac:dyDescent="0.25">
      <c r="A5634" t="s">
        <v>21523</v>
      </c>
      <c r="B5634">
        <v>1</v>
      </c>
      <c r="C5634" t="s">
        <v>79</v>
      </c>
      <c r="D5634" t="s">
        <v>117</v>
      </c>
      <c r="E5634" t="s">
        <v>21524</v>
      </c>
      <c r="F5634" t="s">
        <v>226</v>
      </c>
      <c r="G5634" t="s">
        <v>72</v>
      </c>
      <c r="H5634" t="s">
        <v>136</v>
      </c>
      <c r="I5634" t="s">
        <v>22</v>
      </c>
      <c r="J5634" t="s">
        <v>131</v>
      </c>
      <c r="K5634" t="s">
        <v>21525</v>
      </c>
      <c r="L5634" t="s">
        <v>21526</v>
      </c>
      <c r="M5634">
        <v>1.1811111110000001</v>
      </c>
      <c r="N5634">
        <v>0</v>
      </c>
      <c r="O5634">
        <v>0</v>
      </c>
      <c r="P5634">
        <v>0</v>
      </c>
      <c r="Q5634">
        <v>14</v>
      </c>
      <c r="R5634">
        <v>0</v>
      </c>
      <c r="S5634">
        <v>0</v>
      </c>
      <c r="T5634">
        <v>0</v>
      </c>
      <c r="U5634">
        <v>16.535556</v>
      </c>
    </row>
    <row r="5635" spans="1:21" x14ac:dyDescent="0.25">
      <c r="A5635" t="s">
        <v>21527</v>
      </c>
      <c r="B5635">
        <v>1</v>
      </c>
      <c r="C5635" t="s">
        <v>79</v>
      </c>
      <c r="D5635" t="s">
        <v>113</v>
      </c>
      <c r="E5635" t="s">
        <v>21528</v>
      </c>
      <c r="F5635" t="s">
        <v>166</v>
      </c>
      <c r="G5635" t="s">
        <v>72</v>
      </c>
      <c r="H5635" t="s">
        <v>136</v>
      </c>
      <c r="I5635" t="s">
        <v>22</v>
      </c>
      <c r="J5635" t="s">
        <v>131</v>
      </c>
      <c r="K5635" t="s">
        <v>21529</v>
      </c>
      <c r="L5635" t="s">
        <v>21530</v>
      </c>
      <c r="M5635">
        <v>0.68912944399999998</v>
      </c>
      <c r="N5635">
        <v>0</v>
      </c>
      <c r="O5635">
        <v>0</v>
      </c>
      <c r="P5635">
        <v>75</v>
      </c>
      <c r="Q5635">
        <v>762</v>
      </c>
      <c r="R5635">
        <v>0</v>
      </c>
      <c r="S5635">
        <v>0</v>
      </c>
      <c r="T5635">
        <v>51.684708000000001</v>
      </c>
      <c r="U5635">
        <v>525.11663599999997</v>
      </c>
    </row>
    <row r="5636" spans="1:21" x14ac:dyDescent="0.25">
      <c r="A5636" t="s">
        <v>21531</v>
      </c>
      <c r="B5636">
        <v>1</v>
      </c>
      <c r="C5636" t="s">
        <v>79</v>
      </c>
      <c r="D5636" t="s">
        <v>120</v>
      </c>
      <c r="E5636" t="s">
        <v>21532</v>
      </c>
      <c r="F5636" t="s">
        <v>166</v>
      </c>
      <c r="G5636" t="s">
        <v>72</v>
      </c>
      <c r="H5636" t="s">
        <v>136</v>
      </c>
      <c r="I5636" t="s">
        <v>22</v>
      </c>
      <c r="J5636" t="s">
        <v>131</v>
      </c>
      <c r="K5636" t="s">
        <v>21533</v>
      </c>
      <c r="L5636" t="s">
        <v>21534</v>
      </c>
      <c r="M5636">
        <v>2.2906036109999999</v>
      </c>
      <c r="N5636">
        <v>0</v>
      </c>
      <c r="O5636">
        <v>0</v>
      </c>
      <c r="P5636">
        <v>100</v>
      </c>
      <c r="Q5636">
        <v>3</v>
      </c>
      <c r="R5636">
        <v>0</v>
      </c>
      <c r="S5636">
        <v>0</v>
      </c>
      <c r="T5636">
        <v>229.060361</v>
      </c>
      <c r="U5636">
        <v>6.8718110000000001</v>
      </c>
    </row>
    <row r="5637" spans="1:21" x14ac:dyDescent="0.25">
      <c r="A5637" t="s">
        <v>21535</v>
      </c>
      <c r="B5637">
        <v>1</v>
      </c>
      <c r="C5637" t="s">
        <v>79</v>
      </c>
      <c r="D5637" t="s">
        <v>120</v>
      </c>
      <c r="E5637" t="s">
        <v>21532</v>
      </c>
      <c r="F5637" t="s">
        <v>166</v>
      </c>
      <c r="G5637" t="s">
        <v>72</v>
      </c>
      <c r="H5637" t="s">
        <v>136</v>
      </c>
      <c r="I5637" t="s">
        <v>22</v>
      </c>
      <c r="J5637" t="s">
        <v>131</v>
      </c>
      <c r="K5637" t="s">
        <v>21536</v>
      </c>
      <c r="L5637" t="s">
        <v>21537</v>
      </c>
      <c r="M5637">
        <v>1.550277777</v>
      </c>
      <c r="N5637">
        <v>0</v>
      </c>
      <c r="O5637">
        <v>0</v>
      </c>
      <c r="P5637">
        <v>100</v>
      </c>
      <c r="Q5637">
        <v>3</v>
      </c>
      <c r="R5637">
        <v>0</v>
      </c>
      <c r="S5637">
        <v>0</v>
      </c>
      <c r="T5637">
        <v>155.02777800000001</v>
      </c>
      <c r="U5637">
        <v>4.6508330000000004</v>
      </c>
    </row>
    <row r="5638" spans="1:21" x14ac:dyDescent="0.25">
      <c r="A5638" t="s">
        <v>21538</v>
      </c>
      <c r="B5638">
        <v>1</v>
      </c>
      <c r="C5638" t="s">
        <v>78</v>
      </c>
      <c r="D5638" t="s">
        <v>95</v>
      </c>
      <c r="E5638" t="s">
        <v>21539</v>
      </c>
      <c r="F5638" t="s">
        <v>231</v>
      </c>
      <c r="G5638" t="s">
        <v>71</v>
      </c>
      <c r="H5638" t="s">
        <v>136</v>
      </c>
      <c r="I5638" t="s">
        <v>22</v>
      </c>
      <c r="J5638" t="s">
        <v>131</v>
      </c>
      <c r="K5638" t="s">
        <v>21540</v>
      </c>
      <c r="L5638" t="s">
        <v>21541</v>
      </c>
      <c r="M5638">
        <v>2.5183333330000002</v>
      </c>
      <c r="N5638">
        <v>0</v>
      </c>
      <c r="O5638">
        <v>0</v>
      </c>
      <c r="P5638">
        <v>0</v>
      </c>
      <c r="Q5638">
        <v>2</v>
      </c>
      <c r="R5638">
        <v>0</v>
      </c>
      <c r="S5638">
        <v>0</v>
      </c>
      <c r="T5638">
        <v>0</v>
      </c>
      <c r="U5638">
        <v>5.0366669999999996</v>
      </c>
    </row>
    <row r="5639" spans="1:21" x14ac:dyDescent="0.25">
      <c r="A5639" t="s">
        <v>21542</v>
      </c>
      <c r="B5639">
        <v>1</v>
      </c>
      <c r="C5639" t="s">
        <v>78</v>
      </c>
      <c r="D5639" t="s">
        <v>91</v>
      </c>
      <c r="E5639" t="s">
        <v>21543</v>
      </c>
      <c r="F5639" t="s">
        <v>231</v>
      </c>
      <c r="G5639" t="s">
        <v>71</v>
      </c>
      <c r="H5639" t="s">
        <v>136</v>
      </c>
      <c r="I5639" t="s">
        <v>22</v>
      </c>
      <c r="J5639" t="s">
        <v>131</v>
      </c>
      <c r="K5639" t="s">
        <v>21544</v>
      </c>
      <c r="L5639" t="s">
        <v>21545</v>
      </c>
      <c r="M5639">
        <v>71.429722221999995</v>
      </c>
      <c r="N5639">
        <v>0</v>
      </c>
      <c r="O5639">
        <v>1</v>
      </c>
      <c r="P5639">
        <v>0</v>
      </c>
      <c r="Q5639">
        <v>0</v>
      </c>
      <c r="R5639">
        <v>0</v>
      </c>
      <c r="S5639">
        <v>71.429721999999998</v>
      </c>
      <c r="T5639">
        <v>0</v>
      </c>
      <c r="U5639">
        <v>0</v>
      </c>
    </row>
    <row r="5640" spans="1:21" x14ac:dyDescent="0.25">
      <c r="A5640" t="s">
        <v>21546</v>
      </c>
      <c r="B5640">
        <v>1</v>
      </c>
      <c r="C5640" t="s">
        <v>78</v>
      </c>
      <c r="D5640" t="s">
        <v>96</v>
      </c>
      <c r="E5640" t="s">
        <v>21547</v>
      </c>
      <c r="F5640" t="s">
        <v>313</v>
      </c>
      <c r="G5640" t="s">
        <v>71</v>
      </c>
      <c r="H5640" t="s">
        <v>136</v>
      </c>
      <c r="I5640" t="s">
        <v>22</v>
      </c>
      <c r="J5640" t="s">
        <v>131</v>
      </c>
      <c r="K5640" t="s">
        <v>21548</v>
      </c>
      <c r="L5640" t="s">
        <v>21549</v>
      </c>
      <c r="M5640">
        <v>0.72250000000000003</v>
      </c>
      <c r="N5640">
        <v>0</v>
      </c>
      <c r="O5640">
        <v>18</v>
      </c>
      <c r="P5640">
        <v>0</v>
      </c>
      <c r="Q5640">
        <v>0</v>
      </c>
      <c r="R5640">
        <v>0</v>
      </c>
      <c r="S5640">
        <v>13.005000000000001</v>
      </c>
      <c r="T5640">
        <v>0</v>
      </c>
      <c r="U5640">
        <v>0</v>
      </c>
    </row>
    <row r="5641" spans="1:21" x14ac:dyDescent="0.25">
      <c r="A5641" t="s">
        <v>21550</v>
      </c>
      <c r="B5641">
        <v>1</v>
      </c>
      <c r="C5641" t="s">
        <v>79</v>
      </c>
      <c r="D5641" t="s">
        <v>121</v>
      </c>
      <c r="E5641" t="s">
        <v>21551</v>
      </c>
      <c r="F5641" t="s">
        <v>2590</v>
      </c>
      <c r="G5641" t="s">
        <v>71</v>
      </c>
      <c r="H5641" t="s">
        <v>136</v>
      </c>
      <c r="I5641" t="s">
        <v>24</v>
      </c>
      <c r="J5641" t="s">
        <v>131</v>
      </c>
      <c r="K5641" t="s">
        <v>21552</v>
      </c>
      <c r="L5641" t="s">
        <v>21553</v>
      </c>
      <c r="M5641">
        <v>1.4088888879999999</v>
      </c>
      <c r="N5641">
        <v>0</v>
      </c>
      <c r="O5641">
        <v>0</v>
      </c>
      <c r="P5641">
        <v>0</v>
      </c>
      <c r="Q5641">
        <v>46</v>
      </c>
      <c r="R5641">
        <v>0</v>
      </c>
      <c r="S5641">
        <v>0</v>
      </c>
      <c r="T5641">
        <v>0</v>
      </c>
      <c r="U5641">
        <v>64.808888999999994</v>
      </c>
    </row>
    <row r="5642" spans="1:21" x14ac:dyDescent="0.25">
      <c r="A5642" t="s">
        <v>21554</v>
      </c>
      <c r="B5642">
        <v>1</v>
      </c>
      <c r="C5642" t="s">
        <v>79</v>
      </c>
      <c r="D5642" t="s">
        <v>124</v>
      </c>
      <c r="E5642" t="s">
        <v>21555</v>
      </c>
      <c r="F5642" t="s">
        <v>231</v>
      </c>
      <c r="G5642" t="s">
        <v>71</v>
      </c>
      <c r="H5642" t="s">
        <v>136</v>
      </c>
      <c r="I5642" t="s">
        <v>22</v>
      </c>
      <c r="J5642" t="s">
        <v>131</v>
      </c>
      <c r="K5642" t="s">
        <v>21556</v>
      </c>
      <c r="L5642" t="s">
        <v>21557</v>
      </c>
      <c r="M5642">
        <v>3.074166666</v>
      </c>
      <c r="N5642">
        <v>0</v>
      </c>
      <c r="O5642">
        <v>0</v>
      </c>
      <c r="P5642">
        <v>0</v>
      </c>
      <c r="Q5642">
        <v>1</v>
      </c>
      <c r="R5642">
        <v>0</v>
      </c>
      <c r="S5642">
        <v>0</v>
      </c>
      <c r="T5642">
        <v>0</v>
      </c>
      <c r="U5642">
        <v>3.0741670000000001</v>
      </c>
    </row>
    <row r="5643" spans="1:21" x14ac:dyDescent="0.25">
      <c r="A5643" t="s">
        <v>21558</v>
      </c>
      <c r="B5643">
        <v>1</v>
      </c>
      <c r="C5643" t="s">
        <v>78</v>
      </c>
      <c r="D5643" t="s">
        <v>102</v>
      </c>
      <c r="E5643" t="s">
        <v>21559</v>
      </c>
      <c r="F5643" t="s">
        <v>296</v>
      </c>
      <c r="G5643" t="s">
        <v>71</v>
      </c>
      <c r="H5643" t="s">
        <v>136</v>
      </c>
      <c r="I5643" t="s">
        <v>22</v>
      </c>
      <c r="J5643" t="s">
        <v>221</v>
      </c>
      <c r="K5643" t="s">
        <v>21560</v>
      </c>
      <c r="L5643" t="s">
        <v>21561</v>
      </c>
      <c r="M5643">
        <v>2.5502777769999998</v>
      </c>
      <c r="N5643">
        <v>0</v>
      </c>
      <c r="O5643">
        <v>230</v>
      </c>
      <c r="P5643">
        <v>0</v>
      </c>
      <c r="Q5643">
        <v>4</v>
      </c>
      <c r="R5643">
        <v>0</v>
      </c>
      <c r="S5643">
        <v>586.56388900000002</v>
      </c>
      <c r="T5643">
        <v>0</v>
      </c>
      <c r="U5643">
        <v>10.201110999999999</v>
      </c>
    </row>
    <row r="5644" spans="1:21" x14ac:dyDescent="0.25">
      <c r="A5644" t="s">
        <v>21562</v>
      </c>
      <c r="B5644">
        <v>1</v>
      </c>
      <c r="C5644" t="s">
        <v>79</v>
      </c>
      <c r="D5644" t="s">
        <v>116</v>
      </c>
      <c r="E5644" t="s">
        <v>21563</v>
      </c>
      <c r="F5644" t="s">
        <v>892</v>
      </c>
      <c r="G5644" t="s">
        <v>71</v>
      </c>
      <c r="H5644" t="s">
        <v>136</v>
      </c>
      <c r="I5644" t="s">
        <v>22</v>
      </c>
      <c r="J5644" t="s">
        <v>131</v>
      </c>
      <c r="K5644" t="s">
        <v>21564</v>
      </c>
      <c r="L5644" t="s">
        <v>21565</v>
      </c>
      <c r="M5644">
        <v>1.3033333330000001</v>
      </c>
      <c r="N5644">
        <v>0</v>
      </c>
      <c r="O5644">
        <v>246</v>
      </c>
      <c r="P5644">
        <v>0</v>
      </c>
      <c r="Q5644">
        <v>2</v>
      </c>
      <c r="R5644">
        <v>0</v>
      </c>
      <c r="S5644">
        <v>320.62</v>
      </c>
      <c r="T5644">
        <v>0</v>
      </c>
      <c r="U5644">
        <v>2.6066669999999998</v>
      </c>
    </row>
    <row r="5645" spans="1:21" x14ac:dyDescent="0.25">
      <c r="A5645" t="s">
        <v>21566</v>
      </c>
      <c r="B5645">
        <v>1</v>
      </c>
      <c r="C5645" t="s">
        <v>79</v>
      </c>
      <c r="D5645" t="s">
        <v>116</v>
      </c>
      <c r="E5645" t="s">
        <v>21567</v>
      </c>
      <c r="F5645" t="s">
        <v>367</v>
      </c>
      <c r="G5645" t="s">
        <v>72</v>
      </c>
      <c r="H5645" t="s">
        <v>136</v>
      </c>
      <c r="I5645" t="s">
        <v>22</v>
      </c>
      <c r="J5645" t="s">
        <v>131</v>
      </c>
      <c r="K5645" t="s">
        <v>21568</v>
      </c>
      <c r="L5645" t="s">
        <v>21569</v>
      </c>
      <c r="M5645">
        <v>1.361111111</v>
      </c>
      <c r="N5645">
        <v>0</v>
      </c>
      <c r="O5645">
        <v>61</v>
      </c>
      <c r="P5645">
        <v>0</v>
      </c>
      <c r="Q5645">
        <v>6</v>
      </c>
      <c r="R5645">
        <v>0</v>
      </c>
      <c r="S5645">
        <v>83.027777999999998</v>
      </c>
      <c r="T5645">
        <v>0</v>
      </c>
      <c r="U5645">
        <v>8.1666670000000003</v>
      </c>
    </row>
    <row r="5646" spans="1:21" x14ac:dyDescent="0.25">
      <c r="A5646" t="s">
        <v>21570</v>
      </c>
      <c r="B5646">
        <v>1</v>
      </c>
      <c r="C5646" t="s">
        <v>78</v>
      </c>
      <c r="D5646" t="s">
        <v>100</v>
      </c>
      <c r="E5646" t="s">
        <v>21571</v>
      </c>
      <c r="F5646" t="s">
        <v>231</v>
      </c>
      <c r="G5646" t="s">
        <v>71</v>
      </c>
      <c r="H5646" t="s">
        <v>136</v>
      </c>
      <c r="I5646" t="s">
        <v>22</v>
      </c>
      <c r="J5646" t="s">
        <v>131</v>
      </c>
      <c r="K5646" t="s">
        <v>21572</v>
      </c>
      <c r="L5646" t="s">
        <v>21573</v>
      </c>
      <c r="M5646">
        <v>1.7002777769999999</v>
      </c>
      <c r="N5646">
        <v>0</v>
      </c>
      <c r="O5646">
        <v>1</v>
      </c>
      <c r="P5646">
        <v>0</v>
      </c>
      <c r="Q5646">
        <v>0</v>
      </c>
      <c r="R5646">
        <v>0</v>
      </c>
      <c r="S5646">
        <v>1.700278</v>
      </c>
      <c r="T5646">
        <v>0</v>
      </c>
      <c r="U5646">
        <v>0</v>
      </c>
    </row>
    <row r="5647" spans="1:21" x14ac:dyDescent="0.25">
      <c r="A5647" t="s">
        <v>21574</v>
      </c>
      <c r="B5647">
        <v>1</v>
      </c>
      <c r="C5647" t="s">
        <v>79</v>
      </c>
      <c r="D5647" t="s">
        <v>116</v>
      </c>
      <c r="E5647" t="s">
        <v>16032</v>
      </c>
      <c r="F5647" t="s">
        <v>166</v>
      </c>
      <c r="G5647" t="s">
        <v>72</v>
      </c>
      <c r="H5647" t="s">
        <v>136</v>
      </c>
      <c r="I5647" t="s">
        <v>22</v>
      </c>
      <c r="J5647" t="s">
        <v>131</v>
      </c>
      <c r="K5647" t="s">
        <v>21575</v>
      </c>
      <c r="L5647" t="s">
        <v>21576</v>
      </c>
      <c r="M5647">
        <v>0.43080277700000003</v>
      </c>
      <c r="N5647">
        <v>0</v>
      </c>
      <c r="O5647">
        <v>1441</v>
      </c>
      <c r="P5647">
        <v>1</v>
      </c>
      <c r="Q5647">
        <v>3</v>
      </c>
      <c r="R5647">
        <v>0</v>
      </c>
      <c r="S5647">
        <v>620.78680199999997</v>
      </c>
      <c r="T5647">
        <v>0.43080299999999999</v>
      </c>
      <c r="U5647">
        <v>1.292408</v>
      </c>
    </row>
    <row r="5648" spans="1:21" x14ac:dyDescent="0.25">
      <c r="A5648" t="s">
        <v>21577</v>
      </c>
      <c r="B5648">
        <v>1</v>
      </c>
      <c r="C5648" t="s">
        <v>79</v>
      </c>
      <c r="D5648" t="s">
        <v>112</v>
      </c>
      <c r="E5648" t="s">
        <v>21578</v>
      </c>
      <c r="F5648" t="s">
        <v>166</v>
      </c>
      <c r="G5648" t="s">
        <v>72</v>
      </c>
      <c r="H5648" t="s">
        <v>136</v>
      </c>
      <c r="I5648" t="s">
        <v>22</v>
      </c>
      <c r="J5648" t="s">
        <v>131</v>
      </c>
      <c r="K5648" t="s">
        <v>21579</v>
      </c>
      <c r="L5648" t="s">
        <v>21580</v>
      </c>
      <c r="M5648">
        <v>0.83357388799999999</v>
      </c>
      <c r="N5648">
        <v>0</v>
      </c>
      <c r="O5648">
        <v>575</v>
      </c>
      <c r="P5648">
        <v>5</v>
      </c>
      <c r="Q5648">
        <v>7</v>
      </c>
      <c r="R5648">
        <v>0</v>
      </c>
      <c r="S5648">
        <v>479.30498599999999</v>
      </c>
      <c r="T5648">
        <v>4.1678689999999996</v>
      </c>
      <c r="U5648">
        <v>5.8350169999999997</v>
      </c>
    </row>
    <row r="5649" spans="1:21" x14ac:dyDescent="0.25">
      <c r="A5649" t="s">
        <v>21581</v>
      </c>
      <c r="B5649">
        <v>1</v>
      </c>
      <c r="C5649" t="s">
        <v>78</v>
      </c>
      <c r="D5649" t="s">
        <v>104</v>
      </c>
      <c r="E5649" t="s">
        <v>21582</v>
      </c>
      <c r="F5649" t="s">
        <v>231</v>
      </c>
      <c r="G5649" t="s">
        <v>71</v>
      </c>
      <c r="H5649" t="s">
        <v>136</v>
      </c>
      <c r="I5649" t="s">
        <v>22</v>
      </c>
      <c r="J5649" t="s">
        <v>131</v>
      </c>
      <c r="K5649" t="s">
        <v>21583</v>
      </c>
      <c r="L5649" t="s">
        <v>21584</v>
      </c>
      <c r="M5649">
        <v>0.88027777699999998</v>
      </c>
      <c r="N5649">
        <v>0</v>
      </c>
      <c r="O5649">
        <v>0</v>
      </c>
      <c r="P5649">
        <v>0</v>
      </c>
      <c r="Q5649">
        <v>1</v>
      </c>
      <c r="R5649">
        <v>0</v>
      </c>
      <c r="S5649">
        <v>0</v>
      </c>
      <c r="T5649">
        <v>0</v>
      </c>
      <c r="U5649">
        <v>0.880278</v>
      </c>
    </row>
    <row r="5650" spans="1:21" x14ac:dyDescent="0.25">
      <c r="A5650" t="s">
        <v>21585</v>
      </c>
      <c r="B5650">
        <v>1</v>
      </c>
      <c r="C5650" t="s">
        <v>79</v>
      </c>
      <c r="D5650" t="s">
        <v>115</v>
      </c>
      <c r="E5650" t="s">
        <v>21586</v>
      </c>
      <c r="F5650" t="s">
        <v>296</v>
      </c>
      <c r="G5650" t="s">
        <v>72</v>
      </c>
      <c r="H5650" t="s">
        <v>136</v>
      </c>
      <c r="I5650" t="s">
        <v>22</v>
      </c>
      <c r="J5650" t="s">
        <v>221</v>
      </c>
      <c r="K5650" t="s">
        <v>21587</v>
      </c>
      <c r="L5650" t="s">
        <v>21588</v>
      </c>
      <c r="M5650">
        <v>7.6617175</v>
      </c>
      <c r="N5650">
        <v>0</v>
      </c>
      <c r="O5650">
        <v>0</v>
      </c>
      <c r="P5650">
        <v>117</v>
      </c>
      <c r="Q5650">
        <v>1631</v>
      </c>
      <c r="R5650">
        <v>0</v>
      </c>
      <c r="S5650">
        <v>0</v>
      </c>
      <c r="T5650">
        <v>896.42094799999995</v>
      </c>
      <c r="U5650">
        <v>12496.261243000001</v>
      </c>
    </row>
    <row r="5651" spans="1:21" x14ac:dyDescent="0.25">
      <c r="A5651" t="s">
        <v>21589</v>
      </c>
      <c r="B5651">
        <v>1</v>
      </c>
      <c r="C5651" t="s">
        <v>79</v>
      </c>
      <c r="D5651" t="s">
        <v>115</v>
      </c>
      <c r="E5651" t="s">
        <v>21590</v>
      </c>
      <c r="F5651" t="s">
        <v>780</v>
      </c>
      <c r="G5651" t="s">
        <v>71</v>
      </c>
      <c r="H5651" t="s">
        <v>136</v>
      </c>
      <c r="I5651" t="s">
        <v>22</v>
      </c>
      <c r="J5651" t="s">
        <v>131</v>
      </c>
      <c r="K5651" t="s">
        <v>21591</v>
      </c>
      <c r="L5651" t="s">
        <v>21592</v>
      </c>
      <c r="M5651">
        <v>1.730555555</v>
      </c>
      <c r="N5651">
        <v>0</v>
      </c>
      <c r="O5651">
        <v>0</v>
      </c>
      <c r="P5651">
        <v>0</v>
      </c>
      <c r="Q5651">
        <v>12</v>
      </c>
      <c r="R5651">
        <v>0</v>
      </c>
      <c r="S5651">
        <v>0</v>
      </c>
      <c r="T5651">
        <v>0</v>
      </c>
      <c r="U5651">
        <v>20.766667000000002</v>
      </c>
    </row>
    <row r="5652" spans="1:21" x14ac:dyDescent="0.25">
      <c r="A5652" t="s">
        <v>21593</v>
      </c>
      <c r="B5652">
        <v>1</v>
      </c>
      <c r="C5652" t="s">
        <v>79</v>
      </c>
      <c r="D5652" t="s">
        <v>115</v>
      </c>
      <c r="E5652" t="s">
        <v>21594</v>
      </c>
      <c r="F5652" t="s">
        <v>985</v>
      </c>
      <c r="G5652" t="s">
        <v>71</v>
      </c>
      <c r="H5652" t="s">
        <v>136</v>
      </c>
      <c r="I5652" t="s">
        <v>22</v>
      </c>
      <c r="J5652" t="s">
        <v>131</v>
      </c>
      <c r="K5652" t="s">
        <v>21595</v>
      </c>
      <c r="L5652" t="s">
        <v>21596</v>
      </c>
      <c r="M5652">
        <v>1.498611111</v>
      </c>
      <c r="N5652">
        <v>0</v>
      </c>
      <c r="O5652">
        <v>0</v>
      </c>
      <c r="P5652">
        <v>0</v>
      </c>
      <c r="Q5652">
        <v>17</v>
      </c>
      <c r="R5652">
        <v>0</v>
      </c>
      <c r="S5652">
        <v>0</v>
      </c>
      <c r="T5652">
        <v>0</v>
      </c>
      <c r="U5652">
        <v>25.476389000000001</v>
      </c>
    </row>
    <row r="5653" spans="1:21" x14ac:dyDescent="0.25">
      <c r="A5653" t="s">
        <v>21597</v>
      </c>
      <c r="B5653">
        <v>1</v>
      </c>
      <c r="C5653" t="s">
        <v>78</v>
      </c>
      <c r="D5653" t="s">
        <v>91</v>
      </c>
      <c r="E5653" t="s">
        <v>21598</v>
      </c>
      <c r="F5653" t="s">
        <v>231</v>
      </c>
      <c r="G5653" t="s">
        <v>71</v>
      </c>
      <c r="H5653" t="s">
        <v>136</v>
      </c>
      <c r="I5653" t="s">
        <v>22</v>
      </c>
      <c r="J5653" t="s">
        <v>131</v>
      </c>
      <c r="K5653" t="s">
        <v>21599</v>
      </c>
      <c r="L5653" t="s">
        <v>21600</v>
      </c>
      <c r="M5653">
        <v>157.12388888800001</v>
      </c>
      <c r="N5653">
        <v>0</v>
      </c>
      <c r="O5653">
        <v>0</v>
      </c>
      <c r="P5653">
        <v>0</v>
      </c>
      <c r="Q5653">
        <v>1</v>
      </c>
      <c r="R5653">
        <v>0</v>
      </c>
      <c r="S5653">
        <v>0</v>
      </c>
      <c r="T5653">
        <v>0</v>
      </c>
      <c r="U5653">
        <v>157.12388899999999</v>
      </c>
    </row>
    <row r="5654" spans="1:21" x14ac:dyDescent="0.25">
      <c r="A5654" t="s">
        <v>21601</v>
      </c>
      <c r="B5654">
        <v>1</v>
      </c>
      <c r="C5654" t="s">
        <v>79</v>
      </c>
      <c r="D5654" t="s">
        <v>124</v>
      </c>
      <c r="E5654" t="s">
        <v>21602</v>
      </c>
      <c r="F5654" t="s">
        <v>247</v>
      </c>
      <c r="G5654" t="s">
        <v>72</v>
      </c>
      <c r="H5654" t="s">
        <v>136</v>
      </c>
      <c r="I5654" t="s">
        <v>22</v>
      </c>
      <c r="J5654" t="s">
        <v>221</v>
      </c>
      <c r="K5654" t="s">
        <v>21603</v>
      </c>
      <c r="L5654" t="s">
        <v>21604</v>
      </c>
      <c r="M5654">
        <v>0.52500000000000002</v>
      </c>
      <c r="N5654">
        <v>89</v>
      </c>
      <c r="O5654">
        <v>103</v>
      </c>
      <c r="P5654">
        <v>0</v>
      </c>
      <c r="Q5654">
        <v>0</v>
      </c>
      <c r="R5654">
        <v>46.725000000000001</v>
      </c>
      <c r="S5654">
        <v>54.075000000000003</v>
      </c>
      <c r="T5654">
        <v>0</v>
      </c>
      <c r="U5654">
        <v>0</v>
      </c>
    </row>
    <row r="5655" spans="1:21" x14ac:dyDescent="0.25">
      <c r="A5655" t="s">
        <v>21605</v>
      </c>
      <c r="B5655">
        <v>1</v>
      </c>
      <c r="C5655" t="s">
        <v>78</v>
      </c>
      <c r="D5655" t="s">
        <v>106</v>
      </c>
      <c r="E5655" t="s">
        <v>21606</v>
      </c>
      <c r="F5655" t="s">
        <v>921</v>
      </c>
      <c r="G5655" t="s">
        <v>71</v>
      </c>
      <c r="H5655" t="s">
        <v>136</v>
      </c>
      <c r="I5655" t="s">
        <v>22</v>
      </c>
      <c r="J5655" t="s">
        <v>131</v>
      </c>
      <c r="K5655" t="s">
        <v>21607</v>
      </c>
      <c r="L5655" t="s">
        <v>21608</v>
      </c>
      <c r="M5655">
        <v>2.0097222220000002</v>
      </c>
      <c r="N5655">
        <v>0</v>
      </c>
      <c r="O5655">
        <v>0</v>
      </c>
      <c r="P5655">
        <v>0</v>
      </c>
      <c r="Q5655">
        <v>88</v>
      </c>
      <c r="R5655">
        <v>0</v>
      </c>
      <c r="S5655">
        <v>0</v>
      </c>
      <c r="T5655">
        <v>0</v>
      </c>
      <c r="U5655">
        <v>176.85555600000001</v>
      </c>
    </row>
    <row r="5656" spans="1:21" x14ac:dyDescent="0.25">
      <c r="A5656" t="s">
        <v>21609</v>
      </c>
      <c r="B5656">
        <v>1</v>
      </c>
      <c r="C5656" t="s">
        <v>79</v>
      </c>
      <c r="D5656" t="s">
        <v>108</v>
      </c>
      <c r="E5656" t="s">
        <v>21610</v>
      </c>
      <c r="F5656" t="s">
        <v>416</v>
      </c>
      <c r="G5656" t="s">
        <v>71</v>
      </c>
      <c r="H5656" t="s">
        <v>136</v>
      </c>
      <c r="I5656" t="s">
        <v>22</v>
      </c>
      <c r="J5656" t="s">
        <v>131</v>
      </c>
      <c r="K5656" t="s">
        <v>21611</v>
      </c>
      <c r="L5656" t="s">
        <v>21612</v>
      </c>
      <c r="M5656">
        <v>1.2573924999999999</v>
      </c>
      <c r="N5656">
        <v>0</v>
      </c>
      <c r="O5656">
        <v>0</v>
      </c>
      <c r="P5656">
        <v>0</v>
      </c>
      <c r="Q5656">
        <v>142</v>
      </c>
      <c r="R5656">
        <v>0</v>
      </c>
      <c r="S5656">
        <v>0</v>
      </c>
      <c r="T5656">
        <v>0</v>
      </c>
      <c r="U5656">
        <v>178.549735</v>
      </c>
    </row>
    <row r="5657" spans="1:21" x14ac:dyDescent="0.25">
      <c r="A5657" t="s">
        <v>21613</v>
      </c>
      <c r="B5657">
        <v>1</v>
      </c>
      <c r="C5657" t="s">
        <v>78</v>
      </c>
      <c r="D5657" t="s">
        <v>103</v>
      </c>
      <c r="E5657" t="s">
        <v>21614</v>
      </c>
      <c r="F5657" t="s">
        <v>247</v>
      </c>
      <c r="G5657" t="s">
        <v>72</v>
      </c>
      <c r="H5657" t="s">
        <v>136</v>
      </c>
      <c r="I5657" t="s">
        <v>22</v>
      </c>
      <c r="J5657" t="s">
        <v>221</v>
      </c>
      <c r="K5657" t="s">
        <v>21615</v>
      </c>
      <c r="L5657" t="s">
        <v>21616</v>
      </c>
      <c r="M5657">
        <v>6.5488888879999996</v>
      </c>
      <c r="N5657">
        <v>1</v>
      </c>
      <c r="O5657">
        <v>0</v>
      </c>
      <c r="P5657">
        <v>0</v>
      </c>
      <c r="Q5657">
        <v>0</v>
      </c>
      <c r="R5657">
        <v>6.548889</v>
      </c>
      <c r="S5657">
        <v>0</v>
      </c>
      <c r="T5657">
        <v>0</v>
      </c>
      <c r="U5657">
        <v>0</v>
      </c>
    </row>
    <row r="5658" spans="1:21" x14ac:dyDescent="0.25">
      <c r="A5658" t="s">
        <v>21617</v>
      </c>
      <c r="B5658">
        <v>1</v>
      </c>
      <c r="C5658" t="s">
        <v>78</v>
      </c>
      <c r="D5658" t="s">
        <v>103</v>
      </c>
      <c r="E5658" t="s">
        <v>21618</v>
      </c>
      <c r="F5658" t="s">
        <v>247</v>
      </c>
      <c r="G5658" t="s">
        <v>72</v>
      </c>
      <c r="H5658" t="s">
        <v>136</v>
      </c>
      <c r="I5658" t="s">
        <v>22</v>
      </c>
      <c r="J5658" t="s">
        <v>221</v>
      </c>
      <c r="K5658" t="s">
        <v>21615</v>
      </c>
      <c r="L5658" t="s">
        <v>21619</v>
      </c>
      <c r="M5658">
        <v>6.5202777770000004</v>
      </c>
      <c r="N5658">
        <v>1</v>
      </c>
      <c r="O5658">
        <v>0</v>
      </c>
      <c r="P5658">
        <v>0</v>
      </c>
      <c r="Q5658">
        <v>0</v>
      </c>
      <c r="R5658">
        <v>6.5202780000000002</v>
      </c>
      <c r="S5658">
        <v>0</v>
      </c>
      <c r="T5658">
        <v>0</v>
      </c>
      <c r="U5658">
        <v>0</v>
      </c>
    </row>
    <row r="5659" spans="1:21" x14ac:dyDescent="0.25">
      <c r="A5659" t="s">
        <v>21620</v>
      </c>
      <c r="B5659">
        <v>1</v>
      </c>
      <c r="C5659" t="s">
        <v>79</v>
      </c>
      <c r="D5659" t="s">
        <v>123</v>
      </c>
      <c r="E5659" t="s">
        <v>20273</v>
      </c>
      <c r="F5659" t="s">
        <v>166</v>
      </c>
      <c r="G5659" t="s">
        <v>72</v>
      </c>
      <c r="H5659" t="s">
        <v>136</v>
      </c>
      <c r="I5659" t="s">
        <v>22</v>
      </c>
      <c r="J5659" t="s">
        <v>131</v>
      </c>
      <c r="K5659" t="s">
        <v>21621</v>
      </c>
      <c r="L5659" t="s">
        <v>21622</v>
      </c>
      <c r="M5659">
        <v>1.0155555549999999</v>
      </c>
      <c r="N5659">
        <v>0</v>
      </c>
      <c r="O5659">
        <v>0</v>
      </c>
      <c r="P5659">
        <v>36</v>
      </c>
      <c r="Q5659">
        <v>33</v>
      </c>
      <c r="R5659">
        <v>0</v>
      </c>
      <c r="S5659">
        <v>0</v>
      </c>
      <c r="T5659">
        <v>36.56</v>
      </c>
      <c r="U5659">
        <v>33.513333000000003</v>
      </c>
    </row>
    <row r="5660" spans="1:21" x14ac:dyDescent="0.25">
      <c r="A5660" t="s">
        <v>21623</v>
      </c>
      <c r="B5660">
        <v>1</v>
      </c>
      <c r="C5660" t="s">
        <v>79</v>
      </c>
      <c r="D5660" t="s">
        <v>123</v>
      </c>
      <c r="E5660" t="s">
        <v>21624</v>
      </c>
      <c r="F5660" t="s">
        <v>226</v>
      </c>
      <c r="G5660" t="s">
        <v>72</v>
      </c>
      <c r="H5660" t="s">
        <v>136</v>
      </c>
      <c r="I5660" t="s">
        <v>22</v>
      </c>
      <c r="J5660" t="s">
        <v>131</v>
      </c>
      <c r="K5660" t="s">
        <v>21625</v>
      </c>
      <c r="L5660" t="s">
        <v>21626</v>
      </c>
      <c r="M5660">
        <v>1.8438888879999999</v>
      </c>
      <c r="N5660">
        <v>0</v>
      </c>
      <c r="O5660">
        <v>0</v>
      </c>
      <c r="P5660">
        <v>0</v>
      </c>
      <c r="Q5660">
        <v>100</v>
      </c>
      <c r="R5660">
        <v>0</v>
      </c>
      <c r="S5660">
        <v>0</v>
      </c>
      <c r="T5660">
        <v>0</v>
      </c>
      <c r="U5660">
        <v>184.38888900000001</v>
      </c>
    </row>
    <row r="5661" spans="1:21" x14ac:dyDescent="0.25">
      <c r="A5661" t="s">
        <v>21627</v>
      </c>
      <c r="B5661">
        <v>1</v>
      </c>
      <c r="C5661" t="s">
        <v>78</v>
      </c>
      <c r="D5661" t="s">
        <v>102</v>
      </c>
      <c r="E5661" t="s">
        <v>21628</v>
      </c>
      <c r="F5661" t="s">
        <v>226</v>
      </c>
      <c r="G5661" t="s">
        <v>72</v>
      </c>
      <c r="H5661" t="s">
        <v>136</v>
      </c>
      <c r="I5661" t="s">
        <v>22</v>
      </c>
      <c r="J5661" t="s">
        <v>131</v>
      </c>
      <c r="K5661" t="s">
        <v>21629</v>
      </c>
      <c r="L5661" t="s">
        <v>21630</v>
      </c>
      <c r="M5661">
        <v>1.686111111</v>
      </c>
      <c r="N5661">
        <v>0</v>
      </c>
      <c r="O5661">
        <v>496</v>
      </c>
      <c r="P5661">
        <v>0</v>
      </c>
      <c r="Q5661">
        <v>61</v>
      </c>
      <c r="R5661">
        <v>0</v>
      </c>
      <c r="S5661">
        <v>836.31111099999998</v>
      </c>
      <c r="T5661">
        <v>0</v>
      </c>
      <c r="U5661">
        <v>102.852778</v>
      </c>
    </row>
    <row r="5662" spans="1:21" x14ac:dyDescent="0.25">
      <c r="A5662" t="s">
        <v>21631</v>
      </c>
      <c r="B5662">
        <v>1</v>
      </c>
      <c r="C5662" t="s">
        <v>78</v>
      </c>
      <c r="D5662" t="s">
        <v>96</v>
      </c>
      <c r="E5662" t="s">
        <v>21632</v>
      </c>
      <c r="F5662" t="s">
        <v>231</v>
      </c>
      <c r="G5662" t="s">
        <v>71</v>
      </c>
      <c r="H5662" t="s">
        <v>136</v>
      </c>
      <c r="I5662" t="s">
        <v>22</v>
      </c>
      <c r="J5662" t="s">
        <v>131</v>
      </c>
      <c r="K5662" t="s">
        <v>21633</v>
      </c>
      <c r="L5662" t="s">
        <v>21634</v>
      </c>
      <c r="M5662">
        <v>1.3988888880000001</v>
      </c>
      <c r="N5662">
        <v>0</v>
      </c>
      <c r="O5662">
        <v>1</v>
      </c>
      <c r="P5662">
        <v>0</v>
      </c>
      <c r="Q5662">
        <v>0</v>
      </c>
      <c r="R5662">
        <v>0</v>
      </c>
      <c r="S5662">
        <v>1.398889</v>
      </c>
      <c r="T5662">
        <v>0</v>
      </c>
      <c r="U5662">
        <v>0</v>
      </c>
    </row>
    <row r="5663" spans="1:21" x14ac:dyDescent="0.25">
      <c r="A5663" t="s">
        <v>21635</v>
      </c>
      <c r="B5663">
        <v>1</v>
      </c>
      <c r="C5663" t="s">
        <v>79</v>
      </c>
      <c r="D5663" t="s">
        <v>114</v>
      </c>
      <c r="E5663" t="s">
        <v>21636</v>
      </c>
      <c r="F5663" t="s">
        <v>226</v>
      </c>
      <c r="G5663" t="s">
        <v>72</v>
      </c>
      <c r="H5663" t="s">
        <v>136</v>
      </c>
      <c r="I5663" t="s">
        <v>22</v>
      </c>
      <c r="J5663" t="s">
        <v>131</v>
      </c>
      <c r="K5663" t="s">
        <v>21637</v>
      </c>
      <c r="L5663" t="s">
        <v>21638</v>
      </c>
      <c r="M5663">
        <v>1.8888888880000001</v>
      </c>
      <c r="N5663">
        <v>0</v>
      </c>
      <c r="O5663">
        <v>17</v>
      </c>
      <c r="P5663">
        <v>0</v>
      </c>
      <c r="Q5663">
        <v>39</v>
      </c>
      <c r="R5663">
        <v>0</v>
      </c>
      <c r="S5663">
        <v>32.111111000000001</v>
      </c>
      <c r="T5663">
        <v>0</v>
      </c>
      <c r="U5663">
        <v>73.666667000000004</v>
      </c>
    </row>
    <row r="5664" spans="1:21" x14ac:dyDescent="0.25">
      <c r="A5664" t="s">
        <v>21639</v>
      </c>
      <c r="B5664">
        <v>1</v>
      </c>
      <c r="C5664" t="s">
        <v>79</v>
      </c>
      <c r="D5664" t="s">
        <v>114</v>
      </c>
      <c r="E5664" t="s">
        <v>21640</v>
      </c>
      <c r="F5664" t="s">
        <v>226</v>
      </c>
      <c r="G5664" t="s">
        <v>72</v>
      </c>
      <c r="H5664" t="s">
        <v>136</v>
      </c>
      <c r="I5664" t="s">
        <v>22</v>
      </c>
      <c r="J5664" t="s">
        <v>131</v>
      </c>
      <c r="K5664" t="s">
        <v>21641</v>
      </c>
      <c r="L5664" t="s">
        <v>21642</v>
      </c>
      <c r="M5664">
        <v>2.2349999999999999</v>
      </c>
      <c r="N5664">
        <v>0</v>
      </c>
      <c r="O5664">
        <v>0</v>
      </c>
      <c r="P5664">
        <v>0</v>
      </c>
      <c r="Q5664">
        <v>7</v>
      </c>
      <c r="R5664">
        <v>0</v>
      </c>
      <c r="S5664">
        <v>0</v>
      </c>
      <c r="T5664">
        <v>0</v>
      </c>
      <c r="U5664">
        <v>15.645</v>
      </c>
    </row>
    <row r="5665" spans="1:21" x14ac:dyDescent="0.25">
      <c r="A5665" t="s">
        <v>21643</v>
      </c>
      <c r="B5665">
        <v>1</v>
      </c>
      <c r="C5665" t="s">
        <v>79</v>
      </c>
      <c r="D5665" t="s">
        <v>114</v>
      </c>
      <c r="E5665" t="s">
        <v>21644</v>
      </c>
      <c r="F5665" t="s">
        <v>313</v>
      </c>
      <c r="G5665" t="s">
        <v>71</v>
      </c>
      <c r="H5665" t="s">
        <v>136</v>
      </c>
      <c r="I5665" t="s">
        <v>22</v>
      </c>
      <c r="J5665" t="s">
        <v>131</v>
      </c>
      <c r="K5665" t="s">
        <v>21645</v>
      </c>
      <c r="L5665" t="s">
        <v>21646</v>
      </c>
      <c r="M5665">
        <v>1.5133333330000001</v>
      </c>
      <c r="N5665">
        <v>0</v>
      </c>
      <c r="O5665">
        <v>0</v>
      </c>
      <c r="P5665">
        <v>0</v>
      </c>
      <c r="Q5665">
        <v>2</v>
      </c>
      <c r="R5665">
        <v>0</v>
      </c>
      <c r="S5665">
        <v>0</v>
      </c>
      <c r="T5665">
        <v>0</v>
      </c>
      <c r="U5665">
        <v>3.0266670000000002</v>
      </c>
    </row>
    <row r="5666" spans="1:21" x14ac:dyDescent="0.25">
      <c r="A5666" t="s">
        <v>21647</v>
      </c>
      <c r="B5666">
        <v>1</v>
      </c>
      <c r="C5666" t="s">
        <v>79</v>
      </c>
      <c r="D5666" t="s">
        <v>114</v>
      </c>
      <c r="E5666" t="s">
        <v>21648</v>
      </c>
      <c r="F5666" t="s">
        <v>780</v>
      </c>
      <c r="G5666" t="s">
        <v>71</v>
      </c>
      <c r="H5666" t="s">
        <v>136</v>
      </c>
      <c r="I5666" t="s">
        <v>22</v>
      </c>
      <c r="J5666" t="s">
        <v>131</v>
      </c>
      <c r="K5666" t="s">
        <v>21649</v>
      </c>
      <c r="L5666" t="s">
        <v>21650</v>
      </c>
      <c r="M5666">
        <v>1.8719444439999999</v>
      </c>
      <c r="N5666">
        <v>0</v>
      </c>
      <c r="O5666">
        <v>0</v>
      </c>
      <c r="P5666">
        <v>0</v>
      </c>
      <c r="Q5666">
        <v>12</v>
      </c>
      <c r="R5666">
        <v>0</v>
      </c>
      <c r="S5666">
        <v>0</v>
      </c>
      <c r="T5666">
        <v>0</v>
      </c>
      <c r="U5666">
        <v>22.463332999999999</v>
      </c>
    </row>
    <row r="5667" spans="1:21" x14ac:dyDescent="0.25">
      <c r="A5667" t="s">
        <v>21651</v>
      </c>
      <c r="B5667">
        <v>1</v>
      </c>
      <c r="C5667" t="s">
        <v>78</v>
      </c>
      <c r="D5667" t="s">
        <v>95</v>
      </c>
      <c r="E5667" t="s">
        <v>21652</v>
      </c>
      <c r="F5667" t="s">
        <v>934</v>
      </c>
      <c r="G5667" t="s">
        <v>71</v>
      </c>
      <c r="H5667" t="s">
        <v>136</v>
      </c>
      <c r="I5667" t="s">
        <v>22</v>
      </c>
      <c r="J5667" t="s">
        <v>131</v>
      </c>
      <c r="K5667" t="s">
        <v>21653</v>
      </c>
      <c r="L5667" t="s">
        <v>21654</v>
      </c>
      <c r="M5667">
        <v>0.43722222199999999</v>
      </c>
      <c r="N5667">
        <v>0</v>
      </c>
      <c r="O5667">
        <v>1</v>
      </c>
      <c r="P5667">
        <v>0</v>
      </c>
      <c r="Q5667">
        <v>0</v>
      </c>
      <c r="R5667">
        <v>0</v>
      </c>
      <c r="S5667">
        <v>0.437222</v>
      </c>
      <c r="T5667">
        <v>0</v>
      </c>
      <c r="U5667">
        <v>0</v>
      </c>
    </row>
    <row r="5668" spans="1:21" x14ac:dyDescent="0.25">
      <c r="A5668" t="s">
        <v>21655</v>
      </c>
      <c r="B5668">
        <v>1</v>
      </c>
      <c r="C5668" t="s">
        <v>78</v>
      </c>
      <c r="D5668" t="s">
        <v>88</v>
      </c>
      <c r="E5668" t="s">
        <v>21656</v>
      </c>
      <c r="F5668" t="s">
        <v>231</v>
      </c>
      <c r="G5668" t="s">
        <v>71</v>
      </c>
      <c r="H5668" t="s">
        <v>136</v>
      </c>
      <c r="I5668" t="s">
        <v>22</v>
      </c>
      <c r="J5668" t="s">
        <v>131</v>
      </c>
      <c r="K5668" t="s">
        <v>21657</v>
      </c>
      <c r="L5668" t="s">
        <v>21658</v>
      </c>
      <c r="M5668">
        <v>10.906944444000001</v>
      </c>
      <c r="N5668">
        <v>0</v>
      </c>
      <c r="O5668">
        <v>1</v>
      </c>
      <c r="P5668">
        <v>0</v>
      </c>
      <c r="Q5668">
        <v>0</v>
      </c>
      <c r="R5668">
        <v>0</v>
      </c>
      <c r="S5668">
        <v>10.906943999999999</v>
      </c>
      <c r="T5668">
        <v>0</v>
      </c>
      <c r="U5668">
        <v>0</v>
      </c>
    </row>
    <row r="5669" spans="1:21" x14ac:dyDescent="0.25">
      <c r="A5669" t="s">
        <v>21659</v>
      </c>
      <c r="B5669">
        <v>1</v>
      </c>
      <c r="C5669" t="s">
        <v>78</v>
      </c>
      <c r="D5669" t="s">
        <v>88</v>
      </c>
      <c r="E5669" t="s">
        <v>21660</v>
      </c>
      <c r="F5669" t="s">
        <v>231</v>
      </c>
      <c r="G5669" t="s">
        <v>71</v>
      </c>
      <c r="H5669" t="s">
        <v>136</v>
      </c>
      <c r="I5669" t="s">
        <v>22</v>
      </c>
      <c r="J5669" t="s">
        <v>131</v>
      </c>
      <c r="K5669" t="s">
        <v>21661</v>
      </c>
      <c r="L5669" t="s">
        <v>18503</v>
      </c>
      <c r="M5669">
        <v>6.1550000000000002</v>
      </c>
      <c r="N5669">
        <v>0</v>
      </c>
      <c r="O5669">
        <v>4</v>
      </c>
      <c r="P5669">
        <v>0</v>
      </c>
      <c r="Q5669">
        <v>0</v>
      </c>
      <c r="R5669">
        <v>0</v>
      </c>
      <c r="S5669">
        <v>24.62</v>
      </c>
      <c r="T5669">
        <v>0</v>
      </c>
      <c r="U5669">
        <v>0</v>
      </c>
    </row>
    <row r="5670" spans="1:21" x14ac:dyDescent="0.25">
      <c r="A5670" t="s">
        <v>21662</v>
      </c>
      <c r="B5670">
        <v>1</v>
      </c>
      <c r="C5670" t="s">
        <v>78</v>
      </c>
      <c r="D5670" t="s">
        <v>86</v>
      </c>
      <c r="E5670" t="s">
        <v>21663</v>
      </c>
      <c r="F5670" t="s">
        <v>252</v>
      </c>
      <c r="G5670" t="s">
        <v>72</v>
      </c>
      <c r="H5670" t="s">
        <v>136</v>
      </c>
      <c r="I5670" t="s">
        <v>22</v>
      </c>
      <c r="J5670" t="s">
        <v>131</v>
      </c>
      <c r="K5670" t="s">
        <v>21664</v>
      </c>
      <c r="L5670" t="s">
        <v>21665</v>
      </c>
      <c r="M5670">
        <v>1.751666666</v>
      </c>
      <c r="N5670">
        <v>0</v>
      </c>
      <c r="O5670">
        <v>647</v>
      </c>
      <c r="P5670">
        <v>0</v>
      </c>
      <c r="Q5670">
        <v>0</v>
      </c>
      <c r="R5670">
        <v>0</v>
      </c>
      <c r="S5670">
        <v>1133.3283329999999</v>
      </c>
      <c r="T5670">
        <v>0</v>
      </c>
      <c r="U5670">
        <v>0</v>
      </c>
    </row>
    <row r="5671" spans="1:21" x14ac:dyDescent="0.25">
      <c r="A5671" t="s">
        <v>21666</v>
      </c>
      <c r="B5671">
        <v>1</v>
      </c>
      <c r="C5671" t="s">
        <v>78</v>
      </c>
      <c r="D5671" t="s">
        <v>86</v>
      </c>
      <c r="E5671" t="s">
        <v>21667</v>
      </c>
      <c r="F5671" t="s">
        <v>231</v>
      </c>
      <c r="G5671" t="s">
        <v>71</v>
      </c>
      <c r="H5671" t="s">
        <v>136</v>
      </c>
      <c r="I5671" t="s">
        <v>22</v>
      </c>
      <c r="J5671" t="s">
        <v>131</v>
      </c>
      <c r="K5671" t="s">
        <v>21668</v>
      </c>
      <c r="L5671" t="s">
        <v>21669</v>
      </c>
      <c r="M5671">
        <v>1.393888888</v>
      </c>
      <c r="N5671">
        <v>0</v>
      </c>
      <c r="O5671">
        <v>0</v>
      </c>
      <c r="P5671">
        <v>0</v>
      </c>
      <c r="Q5671">
        <v>1</v>
      </c>
      <c r="R5671">
        <v>0</v>
      </c>
      <c r="S5671">
        <v>0</v>
      </c>
      <c r="T5671">
        <v>0</v>
      </c>
      <c r="U5671">
        <v>1.3938889999999999</v>
      </c>
    </row>
    <row r="5672" spans="1:21" x14ac:dyDescent="0.25">
      <c r="A5672" t="s">
        <v>21670</v>
      </c>
      <c r="B5672">
        <v>1</v>
      </c>
      <c r="C5672" t="s">
        <v>78</v>
      </c>
      <c r="D5672" t="s">
        <v>91</v>
      </c>
      <c r="E5672" t="s">
        <v>21671</v>
      </c>
      <c r="F5672" t="s">
        <v>1527</v>
      </c>
      <c r="G5672" t="s">
        <v>72</v>
      </c>
      <c r="H5672" t="s">
        <v>136</v>
      </c>
      <c r="I5672" t="s">
        <v>22</v>
      </c>
      <c r="J5672" t="s">
        <v>131</v>
      </c>
      <c r="K5672" t="s">
        <v>21672</v>
      </c>
      <c r="L5672" t="s">
        <v>21673</v>
      </c>
      <c r="M5672">
        <v>0.90777777699999995</v>
      </c>
      <c r="N5672">
        <v>3</v>
      </c>
      <c r="O5672">
        <v>759</v>
      </c>
      <c r="P5672">
        <v>185</v>
      </c>
      <c r="Q5672">
        <v>3788</v>
      </c>
      <c r="R5672">
        <v>2.7233329999999998</v>
      </c>
      <c r="S5672">
        <v>689.003333</v>
      </c>
      <c r="T5672">
        <v>167.93888899999999</v>
      </c>
      <c r="U5672">
        <v>3438.6622189999998</v>
      </c>
    </row>
    <row r="5673" spans="1:21" x14ac:dyDescent="0.25">
      <c r="A5673" t="s">
        <v>21674</v>
      </c>
      <c r="B5673">
        <v>1</v>
      </c>
      <c r="C5673" t="s">
        <v>78</v>
      </c>
      <c r="D5673" t="s">
        <v>104</v>
      </c>
      <c r="E5673" t="s">
        <v>21675</v>
      </c>
      <c r="F5673" t="s">
        <v>523</v>
      </c>
      <c r="G5673" t="s">
        <v>72</v>
      </c>
      <c r="H5673" t="s">
        <v>136</v>
      </c>
      <c r="I5673" t="s">
        <v>22</v>
      </c>
      <c r="J5673" t="s">
        <v>131</v>
      </c>
      <c r="K5673" t="s">
        <v>21676</v>
      </c>
      <c r="L5673" t="s">
        <v>21677</v>
      </c>
      <c r="M5673">
        <v>1.7166666660000001</v>
      </c>
      <c r="N5673">
        <v>0</v>
      </c>
      <c r="O5673">
        <v>0</v>
      </c>
      <c r="P5673">
        <v>0</v>
      </c>
      <c r="Q5673">
        <v>150</v>
      </c>
      <c r="R5673">
        <v>0</v>
      </c>
      <c r="S5673">
        <v>0</v>
      </c>
      <c r="T5673">
        <v>0</v>
      </c>
      <c r="U5673">
        <v>257.5</v>
      </c>
    </row>
    <row r="5674" spans="1:21" x14ac:dyDescent="0.25">
      <c r="A5674" t="s">
        <v>21678</v>
      </c>
      <c r="B5674">
        <v>1</v>
      </c>
      <c r="C5674" t="s">
        <v>79</v>
      </c>
      <c r="D5674" t="s">
        <v>108</v>
      </c>
      <c r="E5674" t="s">
        <v>21679</v>
      </c>
      <c r="F5674" t="s">
        <v>231</v>
      </c>
      <c r="G5674" t="s">
        <v>71</v>
      </c>
      <c r="H5674" t="s">
        <v>136</v>
      </c>
      <c r="I5674" t="s">
        <v>22</v>
      </c>
      <c r="J5674" t="s">
        <v>131</v>
      </c>
      <c r="K5674" t="s">
        <v>21680</v>
      </c>
      <c r="L5674" t="s">
        <v>21681</v>
      </c>
      <c r="M5674">
        <v>0.99722222199999999</v>
      </c>
      <c r="N5674">
        <v>0</v>
      </c>
      <c r="O5674">
        <v>0</v>
      </c>
      <c r="P5674">
        <v>0</v>
      </c>
      <c r="Q5674">
        <v>1</v>
      </c>
      <c r="R5674">
        <v>0</v>
      </c>
      <c r="S5674">
        <v>0</v>
      </c>
      <c r="T5674">
        <v>0</v>
      </c>
      <c r="U5674">
        <v>0.99722200000000005</v>
      </c>
    </row>
    <row r="5675" spans="1:21" x14ac:dyDescent="0.25">
      <c r="A5675" t="s">
        <v>21682</v>
      </c>
      <c r="B5675">
        <v>1</v>
      </c>
      <c r="C5675" t="s">
        <v>78</v>
      </c>
      <c r="D5675" t="s">
        <v>104</v>
      </c>
      <c r="E5675" t="s">
        <v>21683</v>
      </c>
      <c r="F5675" t="s">
        <v>226</v>
      </c>
      <c r="G5675" t="s">
        <v>72</v>
      </c>
      <c r="H5675" t="s">
        <v>136</v>
      </c>
      <c r="I5675" t="s">
        <v>22</v>
      </c>
      <c r="J5675" t="s">
        <v>131</v>
      </c>
      <c r="K5675" t="s">
        <v>21684</v>
      </c>
      <c r="L5675" t="s">
        <v>21685</v>
      </c>
      <c r="M5675">
        <v>2.1377777770000002</v>
      </c>
      <c r="N5675">
        <v>0</v>
      </c>
      <c r="O5675">
        <v>0</v>
      </c>
      <c r="P5675">
        <v>0</v>
      </c>
      <c r="Q5675">
        <v>13</v>
      </c>
      <c r="R5675">
        <v>0</v>
      </c>
      <c r="S5675">
        <v>0</v>
      </c>
      <c r="T5675">
        <v>0</v>
      </c>
      <c r="U5675">
        <v>27.791111000000001</v>
      </c>
    </row>
    <row r="5676" spans="1:21" x14ac:dyDescent="0.25">
      <c r="A5676" t="s">
        <v>21686</v>
      </c>
      <c r="B5676">
        <v>1</v>
      </c>
      <c r="C5676" t="s">
        <v>78</v>
      </c>
      <c r="D5676" t="s">
        <v>105</v>
      </c>
      <c r="E5676" t="s">
        <v>21687</v>
      </c>
      <c r="F5676" t="s">
        <v>226</v>
      </c>
      <c r="G5676" t="s">
        <v>72</v>
      </c>
      <c r="H5676" t="s">
        <v>136</v>
      </c>
      <c r="I5676" t="s">
        <v>22</v>
      </c>
      <c r="J5676" t="s">
        <v>131</v>
      </c>
      <c r="K5676" t="s">
        <v>21688</v>
      </c>
      <c r="L5676" t="s">
        <v>21689</v>
      </c>
      <c r="M5676">
        <v>0.84525444400000005</v>
      </c>
      <c r="N5676">
        <v>0</v>
      </c>
      <c r="O5676">
        <v>695</v>
      </c>
      <c r="P5676">
        <v>0</v>
      </c>
      <c r="Q5676">
        <v>0</v>
      </c>
      <c r="R5676">
        <v>0</v>
      </c>
      <c r="S5676">
        <v>587.45183899999995</v>
      </c>
      <c r="T5676">
        <v>0</v>
      </c>
      <c r="U5676">
        <v>0</v>
      </c>
    </row>
    <row r="5677" spans="1:21" x14ac:dyDescent="0.25">
      <c r="A5677" t="s">
        <v>21690</v>
      </c>
      <c r="B5677">
        <v>1</v>
      </c>
      <c r="C5677" t="s">
        <v>79</v>
      </c>
      <c r="D5677" t="s">
        <v>116</v>
      </c>
      <c r="E5677" t="s">
        <v>21691</v>
      </c>
      <c r="F5677" t="s">
        <v>231</v>
      </c>
      <c r="G5677" t="s">
        <v>71</v>
      </c>
      <c r="H5677" t="s">
        <v>136</v>
      </c>
      <c r="I5677" t="s">
        <v>22</v>
      </c>
      <c r="J5677" t="s">
        <v>131</v>
      </c>
      <c r="K5677" t="s">
        <v>21692</v>
      </c>
      <c r="L5677" t="s">
        <v>21693</v>
      </c>
      <c r="M5677">
        <v>1.158055555</v>
      </c>
      <c r="N5677">
        <v>0</v>
      </c>
      <c r="O5677">
        <v>1</v>
      </c>
      <c r="P5677">
        <v>0</v>
      </c>
      <c r="Q5677">
        <v>0</v>
      </c>
      <c r="R5677">
        <v>0</v>
      </c>
      <c r="S5677">
        <v>1.158056</v>
      </c>
      <c r="T5677">
        <v>0</v>
      </c>
      <c r="U5677">
        <v>0</v>
      </c>
    </row>
    <row r="5678" spans="1:21" x14ac:dyDescent="0.25">
      <c r="A5678" t="s">
        <v>21694</v>
      </c>
      <c r="B5678">
        <v>1</v>
      </c>
      <c r="C5678" t="s">
        <v>78</v>
      </c>
      <c r="D5678" t="s">
        <v>89</v>
      </c>
      <c r="E5678" t="s">
        <v>21695</v>
      </c>
      <c r="F5678" t="s">
        <v>231</v>
      </c>
      <c r="G5678" t="s">
        <v>71</v>
      </c>
      <c r="H5678" t="s">
        <v>136</v>
      </c>
      <c r="I5678" t="s">
        <v>22</v>
      </c>
      <c r="J5678" t="s">
        <v>131</v>
      </c>
      <c r="K5678" t="s">
        <v>21696</v>
      </c>
      <c r="L5678" t="s">
        <v>21697</v>
      </c>
      <c r="M5678">
        <v>3.9961111109999998</v>
      </c>
      <c r="N5678">
        <v>0</v>
      </c>
      <c r="O5678">
        <v>0</v>
      </c>
      <c r="P5678">
        <v>0</v>
      </c>
      <c r="Q5678">
        <v>3</v>
      </c>
      <c r="R5678">
        <v>0</v>
      </c>
      <c r="S5678">
        <v>0</v>
      </c>
      <c r="T5678">
        <v>0</v>
      </c>
      <c r="U5678">
        <v>11.988333000000001</v>
      </c>
    </row>
    <row r="5679" spans="1:21" x14ac:dyDescent="0.25">
      <c r="A5679" t="s">
        <v>21698</v>
      </c>
      <c r="B5679">
        <v>1</v>
      </c>
      <c r="C5679" t="s">
        <v>79</v>
      </c>
      <c r="D5679" t="s">
        <v>123</v>
      </c>
      <c r="E5679" t="s">
        <v>21699</v>
      </c>
      <c r="F5679" t="s">
        <v>847</v>
      </c>
      <c r="G5679" t="s">
        <v>71</v>
      </c>
      <c r="H5679" t="s">
        <v>136</v>
      </c>
      <c r="I5679" t="s">
        <v>22</v>
      </c>
      <c r="J5679" t="s">
        <v>131</v>
      </c>
      <c r="K5679" t="s">
        <v>21700</v>
      </c>
      <c r="L5679" t="s">
        <v>21701</v>
      </c>
      <c r="M5679">
        <v>1.9550000000000001</v>
      </c>
      <c r="N5679">
        <v>0</v>
      </c>
      <c r="O5679">
        <v>9</v>
      </c>
      <c r="P5679">
        <v>0</v>
      </c>
      <c r="Q5679">
        <v>0</v>
      </c>
      <c r="R5679">
        <v>0</v>
      </c>
      <c r="S5679">
        <v>17.594999999999999</v>
      </c>
      <c r="T5679">
        <v>0</v>
      </c>
      <c r="U5679">
        <v>0</v>
      </c>
    </row>
    <row r="5680" spans="1:21" x14ac:dyDescent="0.25">
      <c r="A5680" t="s">
        <v>21702</v>
      </c>
      <c r="B5680">
        <v>1</v>
      </c>
      <c r="C5680" t="s">
        <v>79</v>
      </c>
      <c r="D5680" t="s">
        <v>112</v>
      </c>
      <c r="E5680" t="s">
        <v>21703</v>
      </c>
      <c r="F5680" t="s">
        <v>226</v>
      </c>
      <c r="G5680" t="s">
        <v>72</v>
      </c>
      <c r="H5680" t="s">
        <v>136</v>
      </c>
      <c r="I5680" t="s">
        <v>22</v>
      </c>
      <c r="J5680" t="s">
        <v>131</v>
      </c>
      <c r="K5680" t="s">
        <v>21704</v>
      </c>
      <c r="L5680" t="s">
        <v>21705</v>
      </c>
      <c r="M5680">
        <v>1.658745277</v>
      </c>
      <c r="N5680">
        <v>0</v>
      </c>
      <c r="O5680">
        <v>0</v>
      </c>
      <c r="P5680">
        <v>0</v>
      </c>
      <c r="Q5680">
        <v>1</v>
      </c>
      <c r="R5680">
        <v>0</v>
      </c>
      <c r="S5680">
        <v>0</v>
      </c>
      <c r="T5680">
        <v>0</v>
      </c>
      <c r="U5680">
        <v>1.6587449999999999</v>
      </c>
    </row>
    <row r="5681" spans="1:21" x14ac:dyDescent="0.25">
      <c r="A5681" t="s">
        <v>21706</v>
      </c>
      <c r="B5681">
        <v>1</v>
      </c>
      <c r="C5681" t="s">
        <v>79</v>
      </c>
      <c r="D5681" t="s">
        <v>112</v>
      </c>
      <c r="E5681" t="s">
        <v>21707</v>
      </c>
      <c r="F5681" t="s">
        <v>226</v>
      </c>
      <c r="G5681" t="s">
        <v>72</v>
      </c>
      <c r="H5681" t="s">
        <v>136</v>
      </c>
      <c r="I5681" t="s">
        <v>22</v>
      </c>
      <c r="J5681" t="s">
        <v>131</v>
      </c>
      <c r="K5681" t="s">
        <v>21708</v>
      </c>
      <c r="L5681" t="s">
        <v>21709</v>
      </c>
      <c r="M5681">
        <v>2.3266666659999999</v>
      </c>
      <c r="N5681">
        <v>0</v>
      </c>
      <c r="O5681">
        <v>55</v>
      </c>
      <c r="P5681">
        <v>0</v>
      </c>
      <c r="Q5681">
        <v>1</v>
      </c>
      <c r="R5681">
        <v>0</v>
      </c>
      <c r="S5681">
        <v>127.966667</v>
      </c>
      <c r="T5681">
        <v>0</v>
      </c>
      <c r="U5681">
        <v>2.326667</v>
      </c>
    </row>
    <row r="5682" spans="1:21" x14ac:dyDescent="0.25">
      <c r="A5682" t="s">
        <v>21710</v>
      </c>
      <c r="B5682">
        <v>1</v>
      </c>
      <c r="C5682" t="s">
        <v>79</v>
      </c>
      <c r="D5682" t="s">
        <v>118</v>
      </c>
      <c r="E5682" t="s">
        <v>21711</v>
      </c>
      <c r="F5682" t="s">
        <v>247</v>
      </c>
      <c r="G5682" t="s">
        <v>72</v>
      </c>
      <c r="H5682" t="s">
        <v>136</v>
      </c>
      <c r="I5682" t="s">
        <v>22</v>
      </c>
      <c r="J5682" t="s">
        <v>221</v>
      </c>
      <c r="K5682" t="s">
        <v>21712</v>
      </c>
      <c r="L5682" t="s">
        <v>21713</v>
      </c>
      <c r="M5682">
        <v>8.7575000000000003</v>
      </c>
      <c r="N5682">
        <v>0</v>
      </c>
      <c r="O5682">
        <v>0</v>
      </c>
      <c r="P5682">
        <v>0</v>
      </c>
      <c r="Q5682">
        <v>62</v>
      </c>
      <c r="R5682">
        <v>0</v>
      </c>
      <c r="S5682">
        <v>0</v>
      </c>
      <c r="T5682">
        <v>0</v>
      </c>
      <c r="U5682">
        <v>542.96500000000003</v>
      </c>
    </row>
    <row r="5683" spans="1:21" x14ac:dyDescent="0.25">
      <c r="A5683" t="s">
        <v>21714</v>
      </c>
      <c r="B5683">
        <v>1</v>
      </c>
      <c r="C5683" t="s">
        <v>79</v>
      </c>
      <c r="D5683" t="s">
        <v>118</v>
      </c>
      <c r="E5683" t="s">
        <v>21711</v>
      </c>
      <c r="F5683" t="s">
        <v>247</v>
      </c>
      <c r="G5683" t="s">
        <v>72</v>
      </c>
      <c r="H5683" t="s">
        <v>136</v>
      </c>
      <c r="I5683" t="s">
        <v>22</v>
      </c>
      <c r="J5683" t="s">
        <v>221</v>
      </c>
      <c r="K5683" t="s">
        <v>9430</v>
      </c>
      <c r="L5683" t="s">
        <v>1393</v>
      </c>
      <c r="M5683">
        <v>8</v>
      </c>
      <c r="N5683">
        <v>0</v>
      </c>
      <c r="O5683">
        <v>0</v>
      </c>
      <c r="P5683">
        <v>0</v>
      </c>
      <c r="Q5683">
        <v>62</v>
      </c>
      <c r="R5683">
        <v>0</v>
      </c>
      <c r="S5683">
        <v>0</v>
      </c>
      <c r="T5683">
        <v>0</v>
      </c>
      <c r="U5683">
        <v>496</v>
      </c>
    </row>
    <row r="5684" spans="1:21" x14ac:dyDescent="0.25">
      <c r="A5684" t="s">
        <v>21715</v>
      </c>
      <c r="B5684">
        <v>1</v>
      </c>
      <c r="C5684" t="s">
        <v>79</v>
      </c>
      <c r="D5684" t="s">
        <v>118</v>
      </c>
      <c r="E5684" t="s">
        <v>21711</v>
      </c>
      <c r="F5684" t="s">
        <v>226</v>
      </c>
      <c r="G5684" t="s">
        <v>72</v>
      </c>
      <c r="H5684" t="s">
        <v>136</v>
      </c>
      <c r="I5684" t="s">
        <v>22</v>
      </c>
      <c r="J5684" t="s">
        <v>131</v>
      </c>
      <c r="K5684" t="s">
        <v>21716</v>
      </c>
      <c r="L5684" t="s">
        <v>21717</v>
      </c>
      <c r="M5684">
        <v>2.0097222220000002</v>
      </c>
      <c r="N5684">
        <v>0</v>
      </c>
      <c r="O5684">
        <v>0</v>
      </c>
      <c r="P5684">
        <v>0</v>
      </c>
      <c r="Q5684">
        <v>62</v>
      </c>
      <c r="R5684">
        <v>0</v>
      </c>
      <c r="S5684">
        <v>0</v>
      </c>
      <c r="T5684">
        <v>0</v>
      </c>
      <c r="U5684">
        <v>124.602778</v>
      </c>
    </row>
    <row r="5685" spans="1:21" x14ac:dyDescent="0.25">
      <c r="A5685" t="s">
        <v>21718</v>
      </c>
      <c r="B5685">
        <v>1</v>
      </c>
      <c r="C5685" t="s">
        <v>79</v>
      </c>
      <c r="D5685" t="s">
        <v>118</v>
      </c>
      <c r="E5685" t="s">
        <v>21719</v>
      </c>
      <c r="F5685" t="s">
        <v>247</v>
      </c>
      <c r="G5685" t="s">
        <v>71</v>
      </c>
      <c r="H5685" t="s">
        <v>136</v>
      </c>
      <c r="I5685" t="s">
        <v>22</v>
      </c>
      <c r="J5685" t="s">
        <v>221</v>
      </c>
      <c r="K5685" t="s">
        <v>21720</v>
      </c>
      <c r="L5685" t="s">
        <v>21721</v>
      </c>
      <c r="M5685">
        <v>8.4883333329999999</v>
      </c>
      <c r="N5685">
        <v>0</v>
      </c>
      <c r="O5685">
        <v>0</v>
      </c>
      <c r="P5685">
        <v>0</v>
      </c>
      <c r="Q5685">
        <v>62</v>
      </c>
      <c r="R5685">
        <v>0</v>
      </c>
      <c r="S5685">
        <v>0</v>
      </c>
      <c r="T5685">
        <v>0</v>
      </c>
      <c r="U5685">
        <v>526.27666699999997</v>
      </c>
    </row>
    <row r="5686" spans="1:21" x14ac:dyDescent="0.25">
      <c r="A5686" t="s">
        <v>21722</v>
      </c>
      <c r="B5686">
        <v>1</v>
      </c>
      <c r="C5686" t="s">
        <v>79</v>
      </c>
      <c r="D5686" t="s">
        <v>118</v>
      </c>
      <c r="E5686" t="s">
        <v>21711</v>
      </c>
      <c r="F5686" t="s">
        <v>247</v>
      </c>
      <c r="G5686" t="s">
        <v>72</v>
      </c>
      <c r="H5686" t="s">
        <v>136</v>
      </c>
      <c r="I5686" t="s">
        <v>22</v>
      </c>
      <c r="J5686" t="s">
        <v>221</v>
      </c>
      <c r="K5686" t="s">
        <v>21723</v>
      </c>
      <c r="L5686" t="s">
        <v>21724</v>
      </c>
      <c r="M5686">
        <v>8.3833333329999995</v>
      </c>
      <c r="N5686">
        <v>0</v>
      </c>
      <c r="O5686">
        <v>0</v>
      </c>
      <c r="P5686">
        <v>0</v>
      </c>
      <c r="Q5686">
        <v>62</v>
      </c>
      <c r="R5686">
        <v>0</v>
      </c>
      <c r="S5686">
        <v>0</v>
      </c>
      <c r="T5686">
        <v>0</v>
      </c>
      <c r="U5686">
        <v>519.76666699999998</v>
      </c>
    </row>
    <row r="5687" spans="1:21" x14ac:dyDescent="0.25">
      <c r="A5687" t="s">
        <v>21725</v>
      </c>
      <c r="B5687">
        <v>1</v>
      </c>
      <c r="C5687" t="s">
        <v>79</v>
      </c>
      <c r="D5687" t="s">
        <v>118</v>
      </c>
      <c r="E5687" t="s">
        <v>21711</v>
      </c>
      <c r="F5687" t="s">
        <v>247</v>
      </c>
      <c r="G5687" t="s">
        <v>72</v>
      </c>
      <c r="H5687" t="s">
        <v>136</v>
      </c>
      <c r="I5687" t="s">
        <v>22</v>
      </c>
      <c r="J5687" t="s">
        <v>221</v>
      </c>
      <c r="K5687" t="s">
        <v>9722</v>
      </c>
      <c r="L5687" t="s">
        <v>21726</v>
      </c>
      <c r="M5687">
        <v>8.7736111109999992</v>
      </c>
      <c r="N5687">
        <v>0</v>
      </c>
      <c r="O5687">
        <v>0</v>
      </c>
      <c r="P5687">
        <v>0</v>
      </c>
      <c r="Q5687">
        <v>62</v>
      </c>
      <c r="R5687">
        <v>0</v>
      </c>
      <c r="S5687">
        <v>0</v>
      </c>
      <c r="T5687">
        <v>0</v>
      </c>
      <c r="U5687">
        <v>543.96388899999999</v>
      </c>
    </row>
    <row r="5688" spans="1:21" x14ac:dyDescent="0.25">
      <c r="A5688" t="s">
        <v>21727</v>
      </c>
      <c r="B5688">
        <v>1</v>
      </c>
      <c r="C5688" t="s">
        <v>79</v>
      </c>
      <c r="D5688" t="s">
        <v>118</v>
      </c>
      <c r="E5688" t="s">
        <v>21711</v>
      </c>
      <c r="F5688" t="s">
        <v>247</v>
      </c>
      <c r="G5688" t="s">
        <v>72</v>
      </c>
      <c r="H5688" t="s">
        <v>136</v>
      </c>
      <c r="I5688" t="s">
        <v>22</v>
      </c>
      <c r="J5688" t="s">
        <v>221</v>
      </c>
      <c r="K5688" t="s">
        <v>21728</v>
      </c>
      <c r="L5688" t="s">
        <v>21729</v>
      </c>
      <c r="M5688">
        <v>8.7613888880000008</v>
      </c>
      <c r="N5688">
        <v>0</v>
      </c>
      <c r="O5688">
        <v>0</v>
      </c>
      <c r="P5688">
        <v>0</v>
      </c>
      <c r="Q5688">
        <v>62</v>
      </c>
      <c r="R5688">
        <v>0</v>
      </c>
      <c r="S5688">
        <v>0</v>
      </c>
      <c r="T5688">
        <v>0</v>
      </c>
      <c r="U5688">
        <v>543.20611099999996</v>
      </c>
    </row>
    <row r="5689" spans="1:21" x14ac:dyDescent="0.25">
      <c r="A5689" t="s">
        <v>21730</v>
      </c>
      <c r="B5689">
        <v>1</v>
      </c>
      <c r="C5689" t="s">
        <v>79</v>
      </c>
      <c r="D5689" t="s">
        <v>112</v>
      </c>
      <c r="E5689" t="s">
        <v>21707</v>
      </c>
      <c r="F5689" t="s">
        <v>226</v>
      </c>
      <c r="G5689" t="s">
        <v>72</v>
      </c>
      <c r="H5689" t="s">
        <v>136</v>
      </c>
      <c r="I5689" t="s">
        <v>22</v>
      </c>
      <c r="J5689" t="s">
        <v>131</v>
      </c>
      <c r="K5689" t="s">
        <v>21731</v>
      </c>
      <c r="L5689" t="s">
        <v>21732</v>
      </c>
      <c r="M5689">
        <v>1.1354500000000001</v>
      </c>
      <c r="N5689">
        <v>0</v>
      </c>
      <c r="O5689">
        <v>55</v>
      </c>
      <c r="P5689">
        <v>0</v>
      </c>
      <c r="Q5689">
        <v>1</v>
      </c>
      <c r="R5689">
        <v>0</v>
      </c>
      <c r="S5689">
        <v>62.449750000000002</v>
      </c>
      <c r="T5689">
        <v>0</v>
      </c>
      <c r="U5689">
        <v>1.1354500000000001</v>
      </c>
    </row>
    <row r="5690" spans="1:21" x14ac:dyDescent="0.25">
      <c r="A5690" t="s">
        <v>21733</v>
      </c>
      <c r="B5690">
        <v>1</v>
      </c>
      <c r="C5690" t="s">
        <v>79</v>
      </c>
      <c r="D5690" t="s">
        <v>117</v>
      </c>
      <c r="E5690" t="s">
        <v>21734</v>
      </c>
      <c r="F5690" t="s">
        <v>226</v>
      </c>
      <c r="G5690" t="s">
        <v>72</v>
      </c>
      <c r="H5690" t="s">
        <v>136</v>
      </c>
      <c r="I5690" t="s">
        <v>22</v>
      </c>
      <c r="J5690" t="s">
        <v>131</v>
      </c>
      <c r="K5690" t="s">
        <v>21735</v>
      </c>
      <c r="L5690" t="s">
        <v>21736</v>
      </c>
      <c r="M5690">
        <v>0.82805555500000005</v>
      </c>
      <c r="N5690">
        <v>0</v>
      </c>
      <c r="O5690">
        <v>0</v>
      </c>
      <c r="P5690">
        <v>0</v>
      </c>
      <c r="Q5690">
        <v>13</v>
      </c>
      <c r="R5690">
        <v>0</v>
      </c>
      <c r="S5690">
        <v>0</v>
      </c>
      <c r="T5690">
        <v>0</v>
      </c>
      <c r="U5690">
        <v>10.764722000000001</v>
      </c>
    </row>
    <row r="5691" spans="1:21" x14ac:dyDescent="0.25">
      <c r="A5691" t="s">
        <v>21737</v>
      </c>
      <c r="B5691">
        <v>1</v>
      </c>
      <c r="C5691" t="s">
        <v>79</v>
      </c>
      <c r="D5691" t="s">
        <v>117</v>
      </c>
      <c r="E5691" t="s">
        <v>21738</v>
      </c>
      <c r="F5691" t="s">
        <v>226</v>
      </c>
      <c r="G5691" t="s">
        <v>72</v>
      </c>
      <c r="H5691" t="s">
        <v>136</v>
      </c>
      <c r="I5691" t="s">
        <v>22</v>
      </c>
      <c r="J5691" t="s">
        <v>131</v>
      </c>
      <c r="K5691" t="s">
        <v>21739</v>
      </c>
      <c r="L5691" t="s">
        <v>21740</v>
      </c>
      <c r="M5691">
        <v>0.64833333299999996</v>
      </c>
      <c r="N5691">
        <v>0</v>
      </c>
      <c r="O5691">
        <v>0</v>
      </c>
      <c r="P5691">
        <v>0</v>
      </c>
      <c r="Q5691">
        <v>50</v>
      </c>
      <c r="R5691">
        <v>0</v>
      </c>
      <c r="S5691">
        <v>0</v>
      </c>
      <c r="T5691">
        <v>0</v>
      </c>
      <c r="U5691">
        <v>32.416666999999997</v>
      </c>
    </row>
    <row r="5692" spans="1:21" x14ac:dyDescent="0.25">
      <c r="A5692" t="s">
        <v>21741</v>
      </c>
      <c r="B5692">
        <v>1</v>
      </c>
      <c r="C5692" t="s">
        <v>79</v>
      </c>
      <c r="D5692" t="s">
        <v>116</v>
      </c>
      <c r="E5692" t="s">
        <v>21742</v>
      </c>
      <c r="F5692" t="s">
        <v>231</v>
      </c>
      <c r="G5692" t="s">
        <v>71</v>
      </c>
      <c r="H5692" t="s">
        <v>136</v>
      </c>
      <c r="I5692" t="s">
        <v>22</v>
      </c>
      <c r="J5692" t="s">
        <v>131</v>
      </c>
      <c r="K5692" t="s">
        <v>21743</v>
      </c>
      <c r="L5692" t="s">
        <v>21744</v>
      </c>
      <c r="M5692">
        <v>1.4941666659999999</v>
      </c>
      <c r="N5692">
        <v>0</v>
      </c>
      <c r="O5692">
        <v>1</v>
      </c>
      <c r="P5692">
        <v>0</v>
      </c>
      <c r="Q5692">
        <v>0</v>
      </c>
      <c r="R5692">
        <v>0</v>
      </c>
      <c r="S5692">
        <v>1.494167</v>
      </c>
      <c r="T5692">
        <v>0</v>
      </c>
      <c r="U5692">
        <v>0</v>
      </c>
    </row>
    <row r="5693" spans="1:21" x14ac:dyDescent="0.25">
      <c r="A5693" t="s">
        <v>21745</v>
      </c>
      <c r="B5693">
        <v>1</v>
      </c>
      <c r="C5693" t="s">
        <v>79</v>
      </c>
      <c r="D5693" t="s">
        <v>118</v>
      </c>
      <c r="E5693" t="s">
        <v>21746</v>
      </c>
      <c r="F5693" t="s">
        <v>892</v>
      </c>
      <c r="G5693" t="s">
        <v>71</v>
      </c>
      <c r="H5693" t="s">
        <v>136</v>
      </c>
      <c r="I5693" t="s">
        <v>22</v>
      </c>
      <c r="J5693" t="s">
        <v>131</v>
      </c>
      <c r="K5693" t="s">
        <v>21747</v>
      </c>
      <c r="L5693" t="s">
        <v>21748</v>
      </c>
      <c r="M5693">
        <v>0.74489333300000005</v>
      </c>
      <c r="N5693">
        <v>0</v>
      </c>
      <c r="O5693">
        <v>0</v>
      </c>
      <c r="P5693">
        <v>0</v>
      </c>
      <c r="Q5693">
        <v>47</v>
      </c>
      <c r="R5693">
        <v>0</v>
      </c>
      <c r="S5693">
        <v>0</v>
      </c>
      <c r="T5693">
        <v>0</v>
      </c>
      <c r="U5693">
        <v>35.009987000000002</v>
      </c>
    </row>
    <row r="5694" spans="1:21" x14ac:dyDescent="0.25">
      <c r="A5694" t="s">
        <v>21749</v>
      </c>
      <c r="B5694">
        <v>1</v>
      </c>
      <c r="C5694" t="s">
        <v>78</v>
      </c>
      <c r="D5694" t="s">
        <v>92</v>
      </c>
      <c r="E5694" t="s">
        <v>21750</v>
      </c>
      <c r="F5694" t="s">
        <v>231</v>
      </c>
      <c r="G5694" t="s">
        <v>71</v>
      </c>
      <c r="H5694" t="s">
        <v>136</v>
      </c>
      <c r="I5694" t="s">
        <v>22</v>
      </c>
      <c r="J5694" t="s">
        <v>131</v>
      </c>
      <c r="K5694" t="s">
        <v>21751</v>
      </c>
      <c r="L5694" t="s">
        <v>21752</v>
      </c>
      <c r="M5694">
        <v>1.755833333</v>
      </c>
      <c r="N5694">
        <v>0</v>
      </c>
      <c r="O5694">
        <v>1</v>
      </c>
      <c r="P5694">
        <v>0</v>
      </c>
      <c r="Q5694">
        <v>0</v>
      </c>
      <c r="R5694">
        <v>0</v>
      </c>
      <c r="S5694">
        <v>1.755833</v>
      </c>
      <c r="T5694">
        <v>0</v>
      </c>
      <c r="U5694">
        <v>0</v>
      </c>
    </row>
    <row r="5695" spans="1:21" x14ac:dyDescent="0.25">
      <c r="A5695" t="s">
        <v>21753</v>
      </c>
      <c r="B5695">
        <v>1</v>
      </c>
      <c r="C5695" t="s">
        <v>79</v>
      </c>
      <c r="D5695" t="s">
        <v>118</v>
      </c>
      <c r="E5695" t="s">
        <v>21746</v>
      </c>
      <c r="F5695" t="s">
        <v>892</v>
      </c>
      <c r="G5695" t="s">
        <v>71</v>
      </c>
      <c r="H5695" t="s">
        <v>136</v>
      </c>
      <c r="I5695" t="s">
        <v>22</v>
      </c>
      <c r="J5695" t="s">
        <v>131</v>
      </c>
      <c r="K5695" t="s">
        <v>21754</v>
      </c>
      <c r="L5695" t="s">
        <v>21755</v>
      </c>
      <c r="M5695">
        <v>0.70208611099999996</v>
      </c>
      <c r="N5695">
        <v>0</v>
      </c>
      <c r="O5695">
        <v>0</v>
      </c>
      <c r="P5695">
        <v>0</v>
      </c>
      <c r="Q5695">
        <v>47</v>
      </c>
      <c r="R5695">
        <v>0</v>
      </c>
      <c r="S5695">
        <v>0</v>
      </c>
      <c r="T5695">
        <v>0</v>
      </c>
      <c r="U5695">
        <v>32.998047</v>
      </c>
    </row>
    <row r="5696" spans="1:21" x14ac:dyDescent="0.25">
      <c r="A5696" t="s">
        <v>21756</v>
      </c>
      <c r="B5696">
        <v>1</v>
      </c>
      <c r="C5696" t="s">
        <v>78</v>
      </c>
      <c r="D5696" t="s">
        <v>125</v>
      </c>
      <c r="E5696" t="s">
        <v>21757</v>
      </c>
      <c r="F5696" t="s">
        <v>921</v>
      </c>
      <c r="G5696" t="s">
        <v>71</v>
      </c>
      <c r="H5696" t="s">
        <v>136</v>
      </c>
      <c r="I5696" t="s">
        <v>22</v>
      </c>
      <c r="J5696" t="s">
        <v>131</v>
      </c>
      <c r="K5696" t="s">
        <v>21758</v>
      </c>
      <c r="L5696" t="s">
        <v>21759</v>
      </c>
      <c r="M5696">
        <v>0.95361111099999996</v>
      </c>
      <c r="N5696">
        <v>0</v>
      </c>
      <c r="O5696">
        <v>91</v>
      </c>
      <c r="P5696">
        <v>0</v>
      </c>
      <c r="Q5696">
        <v>0</v>
      </c>
      <c r="R5696">
        <v>0</v>
      </c>
      <c r="S5696">
        <v>86.778610999999998</v>
      </c>
      <c r="T5696">
        <v>0</v>
      </c>
      <c r="U5696">
        <v>0</v>
      </c>
    </row>
    <row r="5697" spans="1:21" x14ac:dyDescent="0.25">
      <c r="A5697" t="s">
        <v>21760</v>
      </c>
      <c r="B5697">
        <v>1</v>
      </c>
      <c r="C5697" t="s">
        <v>78</v>
      </c>
      <c r="D5697" t="s">
        <v>125</v>
      </c>
      <c r="E5697" t="s">
        <v>21761</v>
      </c>
      <c r="F5697" t="s">
        <v>847</v>
      </c>
      <c r="G5697" t="s">
        <v>71</v>
      </c>
      <c r="H5697" t="s">
        <v>136</v>
      </c>
      <c r="I5697" t="s">
        <v>22</v>
      </c>
      <c r="J5697" t="s">
        <v>131</v>
      </c>
      <c r="K5697" t="s">
        <v>21762</v>
      </c>
      <c r="L5697" t="s">
        <v>21763</v>
      </c>
      <c r="M5697">
        <v>1.332777777</v>
      </c>
      <c r="N5697">
        <v>0</v>
      </c>
      <c r="O5697">
        <v>5</v>
      </c>
      <c r="P5697">
        <v>0</v>
      </c>
      <c r="Q5697">
        <v>0</v>
      </c>
      <c r="R5697">
        <v>0</v>
      </c>
      <c r="S5697">
        <v>6.6638890000000002</v>
      </c>
      <c r="T5697">
        <v>0</v>
      </c>
      <c r="U5697">
        <v>0</v>
      </c>
    </row>
    <row r="5698" spans="1:21" x14ac:dyDescent="0.25">
      <c r="A5698" t="s">
        <v>21764</v>
      </c>
      <c r="B5698">
        <v>1</v>
      </c>
      <c r="C5698" t="s">
        <v>79</v>
      </c>
      <c r="D5698" t="s">
        <v>114</v>
      </c>
      <c r="E5698" t="s">
        <v>21765</v>
      </c>
      <c r="F5698" t="s">
        <v>313</v>
      </c>
      <c r="G5698" t="s">
        <v>71</v>
      </c>
      <c r="H5698" t="s">
        <v>136</v>
      </c>
      <c r="I5698" t="s">
        <v>22</v>
      </c>
      <c r="J5698" t="s">
        <v>131</v>
      </c>
      <c r="K5698" t="s">
        <v>21766</v>
      </c>
      <c r="L5698" t="s">
        <v>21767</v>
      </c>
      <c r="M5698">
        <v>1.0161111110000001</v>
      </c>
      <c r="N5698">
        <v>0</v>
      </c>
      <c r="O5698">
        <v>62</v>
      </c>
      <c r="P5698">
        <v>0</v>
      </c>
      <c r="Q5698">
        <v>0</v>
      </c>
      <c r="R5698">
        <v>0</v>
      </c>
      <c r="S5698">
        <v>62.998888999999998</v>
      </c>
      <c r="T5698">
        <v>0</v>
      </c>
      <c r="U5698">
        <v>0</v>
      </c>
    </row>
    <row r="5699" spans="1:21" x14ac:dyDescent="0.25">
      <c r="A5699" t="s">
        <v>21768</v>
      </c>
      <c r="B5699">
        <v>1</v>
      </c>
      <c r="C5699" t="s">
        <v>79</v>
      </c>
      <c r="D5699" t="s">
        <v>114</v>
      </c>
      <c r="E5699" t="s">
        <v>21769</v>
      </c>
      <c r="F5699" t="s">
        <v>226</v>
      </c>
      <c r="G5699" t="s">
        <v>72</v>
      </c>
      <c r="H5699" t="s">
        <v>136</v>
      </c>
      <c r="I5699" t="s">
        <v>22</v>
      </c>
      <c r="J5699" t="s">
        <v>131</v>
      </c>
      <c r="K5699" t="s">
        <v>21770</v>
      </c>
      <c r="L5699" t="s">
        <v>21771</v>
      </c>
      <c r="M5699">
        <v>1.9508333330000001</v>
      </c>
      <c r="N5699">
        <v>0</v>
      </c>
      <c r="O5699">
        <v>0</v>
      </c>
      <c r="P5699">
        <v>0</v>
      </c>
      <c r="Q5699">
        <v>9</v>
      </c>
      <c r="R5699">
        <v>0</v>
      </c>
      <c r="S5699">
        <v>0</v>
      </c>
      <c r="T5699">
        <v>0</v>
      </c>
      <c r="U5699">
        <v>17.557500000000001</v>
      </c>
    </row>
    <row r="5700" spans="1:21" x14ac:dyDescent="0.25">
      <c r="A5700" t="s">
        <v>21772</v>
      </c>
      <c r="B5700">
        <v>1</v>
      </c>
      <c r="C5700" t="s">
        <v>78</v>
      </c>
      <c r="D5700" t="s">
        <v>104</v>
      </c>
      <c r="E5700" t="s">
        <v>21773</v>
      </c>
      <c r="F5700" t="s">
        <v>231</v>
      </c>
      <c r="G5700" t="s">
        <v>71</v>
      </c>
      <c r="H5700" t="s">
        <v>136</v>
      </c>
      <c r="I5700" t="s">
        <v>22</v>
      </c>
      <c r="J5700" t="s">
        <v>131</v>
      </c>
      <c r="K5700" t="s">
        <v>21774</v>
      </c>
      <c r="L5700" t="s">
        <v>21775</v>
      </c>
      <c r="M5700">
        <v>3.7966666660000001</v>
      </c>
      <c r="N5700">
        <v>0</v>
      </c>
      <c r="O5700">
        <v>0</v>
      </c>
      <c r="P5700">
        <v>0</v>
      </c>
      <c r="Q5700">
        <v>1</v>
      </c>
      <c r="R5700">
        <v>0</v>
      </c>
      <c r="S5700">
        <v>0</v>
      </c>
      <c r="T5700">
        <v>0</v>
      </c>
      <c r="U5700">
        <v>3.7966669999999998</v>
      </c>
    </row>
    <row r="5701" spans="1:21" x14ac:dyDescent="0.25">
      <c r="A5701" t="s">
        <v>21776</v>
      </c>
      <c r="B5701">
        <v>1</v>
      </c>
      <c r="C5701" t="s">
        <v>79</v>
      </c>
      <c r="D5701" t="s">
        <v>114</v>
      </c>
      <c r="E5701" t="s">
        <v>21777</v>
      </c>
      <c r="F5701" t="s">
        <v>6035</v>
      </c>
      <c r="G5701" t="s">
        <v>71</v>
      </c>
      <c r="H5701" t="s">
        <v>136</v>
      </c>
      <c r="I5701" t="s">
        <v>22</v>
      </c>
      <c r="J5701" t="s">
        <v>131</v>
      </c>
      <c r="K5701" t="s">
        <v>21778</v>
      </c>
      <c r="L5701" t="s">
        <v>21779</v>
      </c>
      <c r="M5701">
        <v>4.8416666660000001</v>
      </c>
      <c r="N5701">
        <v>0</v>
      </c>
      <c r="O5701">
        <v>19</v>
      </c>
      <c r="P5701">
        <v>0</v>
      </c>
      <c r="Q5701">
        <v>0</v>
      </c>
      <c r="R5701">
        <v>0</v>
      </c>
      <c r="S5701">
        <v>91.991667000000007</v>
      </c>
      <c r="T5701">
        <v>0</v>
      </c>
      <c r="U5701">
        <v>0</v>
      </c>
    </row>
    <row r="5702" spans="1:21" x14ac:dyDescent="0.25">
      <c r="A5702" t="s">
        <v>21780</v>
      </c>
      <c r="B5702">
        <v>1</v>
      </c>
      <c r="C5702" t="s">
        <v>79</v>
      </c>
      <c r="D5702" t="s">
        <v>114</v>
      </c>
      <c r="E5702" t="s">
        <v>21781</v>
      </c>
      <c r="F5702" t="s">
        <v>416</v>
      </c>
      <c r="G5702" t="s">
        <v>71</v>
      </c>
      <c r="H5702" t="s">
        <v>136</v>
      </c>
      <c r="I5702" t="s">
        <v>22</v>
      </c>
      <c r="J5702" t="s">
        <v>131</v>
      </c>
      <c r="K5702" t="s">
        <v>21782</v>
      </c>
      <c r="L5702" t="s">
        <v>21783</v>
      </c>
      <c r="M5702">
        <v>1.384166666</v>
      </c>
      <c r="N5702">
        <v>0</v>
      </c>
      <c r="O5702">
        <v>54</v>
      </c>
      <c r="P5702">
        <v>0</v>
      </c>
      <c r="Q5702">
        <v>0</v>
      </c>
      <c r="R5702">
        <v>0</v>
      </c>
      <c r="S5702">
        <v>74.745000000000005</v>
      </c>
      <c r="T5702">
        <v>0</v>
      </c>
      <c r="U5702">
        <v>0</v>
      </c>
    </row>
    <row r="5703" spans="1:21" x14ac:dyDescent="0.25">
      <c r="A5703" t="s">
        <v>21784</v>
      </c>
      <c r="B5703">
        <v>1</v>
      </c>
      <c r="C5703" t="s">
        <v>79</v>
      </c>
      <c r="D5703" t="s">
        <v>114</v>
      </c>
      <c r="E5703" t="s">
        <v>21785</v>
      </c>
      <c r="F5703" t="s">
        <v>247</v>
      </c>
      <c r="G5703" t="s">
        <v>72</v>
      </c>
      <c r="H5703" t="s">
        <v>136</v>
      </c>
      <c r="I5703" t="s">
        <v>22</v>
      </c>
      <c r="J5703" t="s">
        <v>221</v>
      </c>
      <c r="K5703" t="s">
        <v>21786</v>
      </c>
      <c r="L5703" t="s">
        <v>21787</v>
      </c>
      <c r="M5703">
        <v>3</v>
      </c>
      <c r="N5703">
        <v>0</v>
      </c>
      <c r="O5703">
        <v>0</v>
      </c>
      <c r="P5703">
        <v>11</v>
      </c>
      <c r="Q5703">
        <v>30</v>
      </c>
      <c r="R5703">
        <v>0</v>
      </c>
      <c r="S5703">
        <v>0</v>
      </c>
      <c r="T5703">
        <v>33</v>
      </c>
      <c r="U5703">
        <v>90</v>
      </c>
    </row>
    <row r="5704" spans="1:21" x14ac:dyDescent="0.25">
      <c r="A5704" t="s">
        <v>21788</v>
      </c>
      <c r="B5704">
        <v>1</v>
      </c>
      <c r="C5704" t="s">
        <v>79</v>
      </c>
      <c r="D5704" t="s">
        <v>114</v>
      </c>
      <c r="E5704" t="s">
        <v>21789</v>
      </c>
      <c r="F5704" t="s">
        <v>226</v>
      </c>
      <c r="G5704" t="s">
        <v>72</v>
      </c>
      <c r="H5704" t="s">
        <v>136</v>
      </c>
      <c r="I5704" t="s">
        <v>22</v>
      </c>
      <c r="J5704" t="s">
        <v>131</v>
      </c>
      <c r="K5704" t="s">
        <v>21790</v>
      </c>
      <c r="L5704" t="s">
        <v>21791</v>
      </c>
      <c r="M5704">
        <v>1.2480555550000001</v>
      </c>
      <c r="N5704">
        <v>0</v>
      </c>
      <c r="O5704">
        <v>0</v>
      </c>
      <c r="P5704">
        <v>1</v>
      </c>
      <c r="Q5704">
        <v>0</v>
      </c>
      <c r="R5704">
        <v>0</v>
      </c>
      <c r="S5704">
        <v>0</v>
      </c>
      <c r="T5704">
        <v>1.2480560000000001</v>
      </c>
      <c r="U5704">
        <v>0</v>
      </c>
    </row>
    <row r="5705" spans="1:21" x14ac:dyDescent="0.25">
      <c r="A5705" t="s">
        <v>21792</v>
      </c>
      <c r="B5705">
        <v>1</v>
      </c>
      <c r="C5705" t="s">
        <v>79</v>
      </c>
      <c r="D5705" t="s">
        <v>114</v>
      </c>
      <c r="E5705" t="s">
        <v>21793</v>
      </c>
      <c r="F5705" t="s">
        <v>296</v>
      </c>
      <c r="G5705" t="s">
        <v>72</v>
      </c>
      <c r="H5705" t="s">
        <v>136</v>
      </c>
      <c r="I5705" t="s">
        <v>22</v>
      </c>
      <c r="J5705" t="s">
        <v>221</v>
      </c>
      <c r="K5705" t="s">
        <v>21794</v>
      </c>
      <c r="L5705" t="s">
        <v>21795</v>
      </c>
      <c r="M5705">
        <v>7.1074999999999999</v>
      </c>
      <c r="N5705">
        <v>0</v>
      </c>
      <c r="O5705">
        <v>0</v>
      </c>
      <c r="P5705">
        <v>1</v>
      </c>
      <c r="Q5705">
        <v>0</v>
      </c>
      <c r="R5705">
        <v>0</v>
      </c>
      <c r="S5705">
        <v>0</v>
      </c>
      <c r="T5705">
        <v>7.1074999999999999</v>
      </c>
      <c r="U5705">
        <v>0</v>
      </c>
    </row>
    <row r="5706" spans="1:21" x14ac:dyDescent="0.25">
      <c r="A5706" t="s">
        <v>21796</v>
      </c>
      <c r="B5706">
        <v>1</v>
      </c>
      <c r="C5706" t="s">
        <v>79</v>
      </c>
      <c r="D5706" t="s">
        <v>114</v>
      </c>
      <c r="E5706" t="s">
        <v>21789</v>
      </c>
      <c r="F5706" t="s">
        <v>226</v>
      </c>
      <c r="G5706" t="s">
        <v>72</v>
      </c>
      <c r="H5706" t="s">
        <v>136</v>
      </c>
      <c r="I5706" t="s">
        <v>22</v>
      </c>
      <c r="J5706" t="s">
        <v>131</v>
      </c>
      <c r="K5706" t="s">
        <v>21797</v>
      </c>
      <c r="L5706" t="s">
        <v>21798</v>
      </c>
      <c r="M5706">
        <v>0.90805555500000001</v>
      </c>
      <c r="N5706">
        <v>0</v>
      </c>
      <c r="O5706">
        <v>0</v>
      </c>
      <c r="P5706">
        <v>1</v>
      </c>
      <c r="Q5706">
        <v>0</v>
      </c>
      <c r="R5706">
        <v>0</v>
      </c>
      <c r="S5706">
        <v>0</v>
      </c>
      <c r="T5706">
        <v>0.90805599999999997</v>
      </c>
      <c r="U5706">
        <v>0</v>
      </c>
    </row>
    <row r="5707" spans="1:21" x14ac:dyDescent="0.25">
      <c r="A5707" t="s">
        <v>21799</v>
      </c>
      <c r="B5707">
        <v>1</v>
      </c>
      <c r="C5707" t="s">
        <v>78</v>
      </c>
      <c r="D5707" t="s">
        <v>100</v>
      </c>
      <c r="E5707" t="s">
        <v>21800</v>
      </c>
      <c r="F5707" t="s">
        <v>231</v>
      </c>
      <c r="G5707" t="s">
        <v>71</v>
      </c>
      <c r="H5707" t="s">
        <v>136</v>
      </c>
      <c r="I5707" t="s">
        <v>22</v>
      </c>
      <c r="J5707" t="s">
        <v>131</v>
      </c>
      <c r="K5707" t="s">
        <v>21801</v>
      </c>
      <c r="L5707" t="s">
        <v>21802</v>
      </c>
      <c r="M5707">
        <v>0.90277777699999995</v>
      </c>
      <c r="N5707">
        <v>0</v>
      </c>
      <c r="O5707">
        <v>1</v>
      </c>
      <c r="P5707">
        <v>0</v>
      </c>
      <c r="Q5707">
        <v>0</v>
      </c>
      <c r="R5707">
        <v>0</v>
      </c>
      <c r="S5707">
        <v>0.90277799999999997</v>
      </c>
      <c r="T5707">
        <v>0</v>
      </c>
      <c r="U5707">
        <v>0</v>
      </c>
    </row>
    <row r="5708" spans="1:21" x14ac:dyDescent="0.25">
      <c r="A5708" t="s">
        <v>21803</v>
      </c>
      <c r="B5708">
        <v>1</v>
      </c>
      <c r="C5708" t="s">
        <v>79</v>
      </c>
      <c r="D5708" t="s">
        <v>114</v>
      </c>
      <c r="E5708" t="s">
        <v>21804</v>
      </c>
      <c r="F5708" t="s">
        <v>226</v>
      </c>
      <c r="G5708" t="s">
        <v>72</v>
      </c>
      <c r="H5708" t="s">
        <v>136</v>
      </c>
      <c r="I5708" t="s">
        <v>22</v>
      </c>
      <c r="J5708" t="s">
        <v>131</v>
      </c>
      <c r="K5708" t="s">
        <v>21805</v>
      </c>
      <c r="L5708" t="s">
        <v>21806</v>
      </c>
      <c r="M5708">
        <v>2.633888888</v>
      </c>
      <c r="N5708">
        <v>0</v>
      </c>
      <c r="O5708">
        <v>0</v>
      </c>
      <c r="P5708">
        <v>1</v>
      </c>
      <c r="Q5708">
        <v>0</v>
      </c>
      <c r="R5708">
        <v>0</v>
      </c>
      <c r="S5708">
        <v>0</v>
      </c>
      <c r="T5708">
        <v>2.6338889999999999</v>
      </c>
      <c r="U5708">
        <v>0</v>
      </c>
    </row>
    <row r="5709" spans="1:21" x14ac:dyDescent="0.25">
      <c r="A5709" t="s">
        <v>21807</v>
      </c>
      <c r="B5709">
        <v>1</v>
      </c>
      <c r="C5709" t="s">
        <v>79</v>
      </c>
      <c r="D5709" t="s">
        <v>114</v>
      </c>
      <c r="E5709" t="s">
        <v>21769</v>
      </c>
      <c r="F5709" t="s">
        <v>226</v>
      </c>
      <c r="G5709" t="s">
        <v>72</v>
      </c>
      <c r="H5709" t="s">
        <v>136</v>
      </c>
      <c r="I5709" t="s">
        <v>22</v>
      </c>
      <c r="J5709" t="s">
        <v>131</v>
      </c>
      <c r="K5709" t="s">
        <v>21808</v>
      </c>
      <c r="L5709" t="s">
        <v>21809</v>
      </c>
      <c r="M5709">
        <v>2.009166666</v>
      </c>
      <c r="N5709">
        <v>0</v>
      </c>
      <c r="O5709">
        <v>0</v>
      </c>
      <c r="P5709">
        <v>0</v>
      </c>
      <c r="Q5709">
        <v>9</v>
      </c>
      <c r="R5709">
        <v>0</v>
      </c>
      <c r="S5709">
        <v>0</v>
      </c>
      <c r="T5709">
        <v>0</v>
      </c>
      <c r="U5709">
        <v>18.0825</v>
      </c>
    </row>
    <row r="5710" spans="1:21" x14ac:dyDescent="0.25">
      <c r="A5710" t="s">
        <v>21810</v>
      </c>
      <c r="B5710">
        <v>1</v>
      </c>
      <c r="C5710" t="s">
        <v>79</v>
      </c>
      <c r="D5710" t="s">
        <v>114</v>
      </c>
      <c r="E5710" t="s">
        <v>21811</v>
      </c>
      <c r="F5710" t="s">
        <v>166</v>
      </c>
      <c r="G5710" t="s">
        <v>72</v>
      </c>
      <c r="H5710" t="s">
        <v>136</v>
      </c>
      <c r="I5710" t="s">
        <v>22</v>
      </c>
      <c r="J5710" t="s">
        <v>131</v>
      </c>
      <c r="K5710" t="s">
        <v>21812</v>
      </c>
      <c r="L5710" t="s">
        <v>21813</v>
      </c>
      <c r="M5710">
        <v>0.38433972199999999</v>
      </c>
      <c r="N5710">
        <v>9</v>
      </c>
      <c r="O5710">
        <v>74</v>
      </c>
      <c r="P5710">
        <v>14</v>
      </c>
      <c r="Q5710">
        <v>0</v>
      </c>
      <c r="R5710">
        <v>3.459057</v>
      </c>
      <c r="S5710">
        <v>28.441139</v>
      </c>
      <c r="T5710">
        <v>5.3807559999999999</v>
      </c>
      <c r="U5710">
        <v>0</v>
      </c>
    </row>
    <row r="5711" spans="1:21" x14ac:dyDescent="0.25">
      <c r="A5711" t="s">
        <v>21814</v>
      </c>
      <c r="B5711">
        <v>1</v>
      </c>
      <c r="C5711" t="s">
        <v>79</v>
      </c>
      <c r="D5711" t="s">
        <v>114</v>
      </c>
      <c r="E5711" t="s">
        <v>21815</v>
      </c>
      <c r="F5711" t="s">
        <v>166</v>
      </c>
      <c r="G5711" t="s">
        <v>72</v>
      </c>
      <c r="H5711" t="s">
        <v>136</v>
      </c>
      <c r="I5711" t="s">
        <v>22</v>
      </c>
      <c r="J5711" t="s">
        <v>131</v>
      </c>
      <c r="K5711" t="s">
        <v>21816</v>
      </c>
      <c r="L5711" t="s">
        <v>21817</v>
      </c>
      <c r="M5711">
        <v>1.5336111109999999</v>
      </c>
      <c r="N5711">
        <v>2</v>
      </c>
      <c r="O5711">
        <v>27</v>
      </c>
      <c r="P5711">
        <v>0</v>
      </c>
      <c r="Q5711">
        <v>0</v>
      </c>
      <c r="R5711">
        <v>3.0672220000000001</v>
      </c>
      <c r="S5711">
        <v>41.407499999999999</v>
      </c>
      <c r="T5711">
        <v>0</v>
      </c>
      <c r="U5711">
        <v>0</v>
      </c>
    </row>
    <row r="5712" spans="1:21" x14ac:dyDescent="0.25">
      <c r="A5712" t="s">
        <v>21818</v>
      </c>
      <c r="B5712">
        <v>1</v>
      </c>
      <c r="C5712" t="s">
        <v>79</v>
      </c>
      <c r="D5712" t="s">
        <v>114</v>
      </c>
      <c r="E5712" t="s">
        <v>21819</v>
      </c>
      <c r="F5712" t="s">
        <v>1685</v>
      </c>
      <c r="G5712" t="s">
        <v>71</v>
      </c>
      <c r="H5712" t="s">
        <v>136</v>
      </c>
      <c r="I5712" t="s">
        <v>22</v>
      </c>
      <c r="J5712" t="s">
        <v>131</v>
      </c>
      <c r="K5712" t="s">
        <v>21820</v>
      </c>
      <c r="L5712" t="s">
        <v>21821</v>
      </c>
      <c r="M5712">
        <v>0.755833333</v>
      </c>
      <c r="N5712">
        <v>0</v>
      </c>
      <c r="O5712">
        <v>6</v>
      </c>
      <c r="P5712">
        <v>0</v>
      </c>
      <c r="Q5712">
        <v>0</v>
      </c>
      <c r="R5712">
        <v>0</v>
      </c>
      <c r="S5712">
        <v>4.5350000000000001</v>
      </c>
      <c r="T5712">
        <v>0</v>
      </c>
      <c r="U5712">
        <v>0</v>
      </c>
    </row>
    <row r="5713" spans="1:21" x14ac:dyDescent="0.25">
      <c r="A5713" t="s">
        <v>21822</v>
      </c>
      <c r="B5713">
        <v>1</v>
      </c>
      <c r="C5713" t="s">
        <v>79</v>
      </c>
      <c r="D5713" t="s">
        <v>114</v>
      </c>
      <c r="E5713" t="s">
        <v>21823</v>
      </c>
      <c r="F5713" t="s">
        <v>296</v>
      </c>
      <c r="G5713" t="s">
        <v>72</v>
      </c>
      <c r="H5713" t="s">
        <v>136</v>
      </c>
      <c r="I5713" t="s">
        <v>22</v>
      </c>
      <c r="J5713" t="s">
        <v>221</v>
      </c>
      <c r="K5713" t="s">
        <v>21824</v>
      </c>
      <c r="L5713" t="s">
        <v>21825</v>
      </c>
      <c r="M5713">
        <v>1.2503638880000001</v>
      </c>
      <c r="N5713">
        <v>0</v>
      </c>
      <c r="O5713">
        <v>231</v>
      </c>
      <c r="P5713">
        <v>0</v>
      </c>
      <c r="Q5713">
        <v>0</v>
      </c>
      <c r="R5713">
        <v>0</v>
      </c>
      <c r="S5713">
        <v>288.83405800000003</v>
      </c>
      <c r="T5713">
        <v>0</v>
      </c>
      <c r="U5713">
        <v>0</v>
      </c>
    </row>
    <row r="5714" spans="1:21" x14ac:dyDescent="0.25">
      <c r="A5714" t="s">
        <v>21826</v>
      </c>
      <c r="B5714">
        <v>1</v>
      </c>
      <c r="C5714" t="s">
        <v>79</v>
      </c>
      <c r="D5714" t="s">
        <v>114</v>
      </c>
      <c r="E5714" t="s">
        <v>21827</v>
      </c>
      <c r="F5714" t="s">
        <v>226</v>
      </c>
      <c r="G5714" t="s">
        <v>72</v>
      </c>
      <c r="H5714" t="s">
        <v>136</v>
      </c>
      <c r="I5714" t="s">
        <v>22</v>
      </c>
      <c r="J5714" t="s">
        <v>131</v>
      </c>
      <c r="K5714" t="s">
        <v>21828</v>
      </c>
      <c r="L5714" t="s">
        <v>21829</v>
      </c>
      <c r="M5714">
        <v>0.85166666599999996</v>
      </c>
      <c r="N5714">
        <v>0</v>
      </c>
      <c r="O5714">
        <v>0</v>
      </c>
      <c r="P5714">
        <v>0</v>
      </c>
      <c r="Q5714">
        <v>8</v>
      </c>
      <c r="R5714">
        <v>0</v>
      </c>
      <c r="S5714">
        <v>0</v>
      </c>
      <c r="T5714">
        <v>0</v>
      </c>
      <c r="U5714">
        <v>6.8133330000000001</v>
      </c>
    </row>
    <row r="5715" spans="1:21" x14ac:dyDescent="0.25">
      <c r="A5715" t="s">
        <v>21830</v>
      </c>
      <c r="B5715">
        <v>1</v>
      </c>
      <c r="C5715" t="s">
        <v>79</v>
      </c>
      <c r="D5715" t="s">
        <v>114</v>
      </c>
      <c r="E5715" t="s">
        <v>21815</v>
      </c>
      <c r="F5715" t="s">
        <v>296</v>
      </c>
      <c r="G5715" t="s">
        <v>72</v>
      </c>
      <c r="H5715" t="s">
        <v>136</v>
      </c>
      <c r="I5715" t="s">
        <v>22</v>
      </c>
      <c r="J5715" t="s">
        <v>221</v>
      </c>
      <c r="K5715" t="s">
        <v>21831</v>
      </c>
      <c r="L5715" t="s">
        <v>21832</v>
      </c>
      <c r="M5715">
        <v>4.2166666660000001</v>
      </c>
      <c r="N5715">
        <v>2</v>
      </c>
      <c r="O5715">
        <v>27</v>
      </c>
      <c r="P5715">
        <v>0</v>
      </c>
      <c r="Q5715">
        <v>0</v>
      </c>
      <c r="R5715">
        <v>8.4333329999999993</v>
      </c>
      <c r="S5715">
        <v>113.85</v>
      </c>
      <c r="T5715">
        <v>0</v>
      </c>
      <c r="U5715">
        <v>0</v>
      </c>
    </row>
    <row r="5716" spans="1:21" x14ac:dyDescent="0.25">
      <c r="A5716" t="s">
        <v>21833</v>
      </c>
      <c r="B5716">
        <v>1</v>
      </c>
      <c r="C5716" t="s">
        <v>79</v>
      </c>
      <c r="D5716" t="s">
        <v>114</v>
      </c>
      <c r="E5716" t="s">
        <v>21834</v>
      </c>
      <c r="F5716" t="s">
        <v>166</v>
      </c>
      <c r="G5716" t="s">
        <v>72</v>
      </c>
      <c r="H5716" t="s">
        <v>136</v>
      </c>
      <c r="I5716" t="s">
        <v>22</v>
      </c>
      <c r="J5716" t="s">
        <v>131</v>
      </c>
      <c r="K5716" t="s">
        <v>21835</v>
      </c>
      <c r="L5716" t="s">
        <v>21836</v>
      </c>
      <c r="M5716">
        <v>0.28227222200000002</v>
      </c>
      <c r="N5716">
        <v>0</v>
      </c>
      <c r="O5716">
        <v>0</v>
      </c>
      <c r="P5716">
        <v>256</v>
      </c>
      <c r="Q5716">
        <v>842</v>
      </c>
      <c r="R5716">
        <v>0</v>
      </c>
      <c r="S5716">
        <v>0</v>
      </c>
      <c r="T5716">
        <v>72.261689000000004</v>
      </c>
      <c r="U5716">
        <v>237.67321100000001</v>
      </c>
    </row>
    <row r="5717" spans="1:21" x14ac:dyDescent="0.25">
      <c r="A5717" t="s">
        <v>21837</v>
      </c>
      <c r="B5717">
        <v>1</v>
      </c>
      <c r="C5717" t="s">
        <v>79</v>
      </c>
      <c r="D5717" t="s">
        <v>114</v>
      </c>
      <c r="E5717" t="s">
        <v>21838</v>
      </c>
      <c r="F5717" t="s">
        <v>367</v>
      </c>
      <c r="G5717" t="s">
        <v>72</v>
      </c>
      <c r="H5717" t="s">
        <v>136</v>
      </c>
      <c r="I5717" t="s">
        <v>22</v>
      </c>
      <c r="J5717" t="s">
        <v>131</v>
      </c>
      <c r="K5717" t="s">
        <v>21839</v>
      </c>
      <c r="L5717" t="s">
        <v>21840</v>
      </c>
      <c r="M5717">
        <v>0.44861111100000001</v>
      </c>
      <c r="N5717">
        <v>1</v>
      </c>
      <c r="O5717">
        <v>0</v>
      </c>
      <c r="P5717">
        <v>0</v>
      </c>
      <c r="Q5717">
        <v>0</v>
      </c>
      <c r="R5717">
        <v>0.44861099999999998</v>
      </c>
      <c r="S5717">
        <v>0</v>
      </c>
      <c r="T5717">
        <v>0</v>
      </c>
      <c r="U5717">
        <v>0</v>
      </c>
    </row>
    <row r="5718" spans="1:21" x14ac:dyDescent="0.25">
      <c r="A5718" t="s">
        <v>21841</v>
      </c>
      <c r="B5718">
        <v>1</v>
      </c>
      <c r="C5718" t="s">
        <v>78</v>
      </c>
      <c r="D5718" t="s">
        <v>100</v>
      </c>
      <c r="E5718" t="s">
        <v>21842</v>
      </c>
      <c r="F5718" t="s">
        <v>231</v>
      </c>
      <c r="G5718" t="s">
        <v>71</v>
      </c>
      <c r="H5718" t="s">
        <v>136</v>
      </c>
      <c r="I5718" t="s">
        <v>22</v>
      </c>
      <c r="J5718" t="s">
        <v>131</v>
      </c>
      <c r="K5718" t="s">
        <v>21843</v>
      </c>
      <c r="L5718" t="s">
        <v>21844</v>
      </c>
      <c r="M5718">
        <v>1.655277777</v>
      </c>
      <c r="N5718">
        <v>0</v>
      </c>
      <c r="O5718">
        <v>1</v>
      </c>
      <c r="P5718">
        <v>0</v>
      </c>
      <c r="Q5718">
        <v>0</v>
      </c>
      <c r="R5718">
        <v>0</v>
      </c>
      <c r="S5718">
        <v>1.655278</v>
      </c>
      <c r="T5718">
        <v>0</v>
      </c>
      <c r="U5718">
        <v>0</v>
      </c>
    </row>
    <row r="5719" spans="1:21" x14ac:dyDescent="0.25">
      <c r="A5719" t="s">
        <v>21845</v>
      </c>
      <c r="B5719">
        <v>1</v>
      </c>
      <c r="C5719" t="s">
        <v>79</v>
      </c>
      <c r="D5719" t="s">
        <v>114</v>
      </c>
      <c r="E5719" t="s">
        <v>21846</v>
      </c>
      <c r="F5719" t="s">
        <v>166</v>
      </c>
      <c r="G5719" t="s">
        <v>72</v>
      </c>
      <c r="H5719" t="s">
        <v>136</v>
      </c>
      <c r="I5719" t="s">
        <v>22</v>
      </c>
      <c r="J5719" t="s">
        <v>131</v>
      </c>
      <c r="K5719" t="s">
        <v>21847</v>
      </c>
      <c r="L5719" t="s">
        <v>21848</v>
      </c>
      <c r="M5719">
        <v>0.82638888799999999</v>
      </c>
      <c r="N5719">
        <v>2</v>
      </c>
      <c r="O5719">
        <v>3</v>
      </c>
      <c r="P5719">
        <v>0</v>
      </c>
      <c r="Q5719">
        <v>0</v>
      </c>
      <c r="R5719">
        <v>1.6527780000000001</v>
      </c>
      <c r="S5719">
        <v>2.4791669999999999</v>
      </c>
      <c r="T5719">
        <v>0</v>
      </c>
      <c r="U5719">
        <v>0</v>
      </c>
    </row>
    <row r="5720" spans="1:21" x14ac:dyDescent="0.25">
      <c r="A5720" t="s">
        <v>21849</v>
      </c>
      <c r="B5720">
        <v>1</v>
      </c>
      <c r="C5720" t="s">
        <v>79</v>
      </c>
      <c r="D5720" t="s">
        <v>114</v>
      </c>
      <c r="E5720" t="s">
        <v>21823</v>
      </c>
      <c r="F5720" t="s">
        <v>166</v>
      </c>
      <c r="G5720" t="s">
        <v>72</v>
      </c>
      <c r="H5720" t="s">
        <v>136</v>
      </c>
      <c r="I5720" t="s">
        <v>22</v>
      </c>
      <c r="J5720" t="s">
        <v>131</v>
      </c>
      <c r="K5720" t="s">
        <v>21850</v>
      </c>
      <c r="L5720" t="s">
        <v>21851</v>
      </c>
      <c r="M5720">
        <v>0.33068888800000001</v>
      </c>
      <c r="N5720">
        <v>0</v>
      </c>
      <c r="O5720">
        <v>231</v>
      </c>
      <c r="P5720">
        <v>0</v>
      </c>
      <c r="Q5720">
        <v>0</v>
      </c>
      <c r="R5720">
        <v>0</v>
      </c>
      <c r="S5720">
        <v>76.389133000000001</v>
      </c>
      <c r="T5720">
        <v>0</v>
      </c>
      <c r="U5720">
        <v>0</v>
      </c>
    </row>
    <row r="5721" spans="1:21" x14ac:dyDescent="0.25">
      <c r="A5721" t="s">
        <v>21852</v>
      </c>
      <c r="B5721">
        <v>1</v>
      </c>
      <c r="C5721" t="s">
        <v>79</v>
      </c>
      <c r="D5721" t="s">
        <v>110</v>
      </c>
      <c r="E5721" t="s">
        <v>21853</v>
      </c>
      <c r="F5721" t="s">
        <v>226</v>
      </c>
      <c r="G5721" t="s">
        <v>72</v>
      </c>
      <c r="H5721" t="s">
        <v>136</v>
      </c>
      <c r="I5721" t="s">
        <v>22</v>
      </c>
      <c r="J5721" t="s">
        <v>131</v>
      </c>
      <c r="K5721" t="s">
        <v>21854</v>
      </c>
      <c r="L5721" t="s">
        <v>21855</v>
      </c>
      <c r="M5721">
        <v>1.8133333330000001</v>
      </c>
      <c r="N5721">
        <v>0</v>
      </c>
      <c r="O5721">
        <v>38</v>
      </c>
      <c r="P5721">
        <v>0</v>
      </c>
      <c r="Q5721">
        <v>22</v>
      </c>
      <c r="R5721">
        <v>0</v>
      </c>
      <c r="S5721">
        <v>68.906666999999999</v>
      </c>
      <c r="T5721">
        <v>0</v>
      </c>
      <c r="U5721">
        <v>39.893332999999998</v>
      </c>
    </row>
    <row r="5722" spans="1:21" x14ac:dyDescent="0.25">
      <c r="A5722" t="s">
        <v>21856</v>
      </c>
      <c r="B5722">
        <v>1</v>
      </c>
      <c r="C5722" t="s">
        <v>79</v>
      </c>
      <c r="D5722" t="s">
        <v>109</v>
      </c>
      <c r="E5722" t="s">
        <v>21857</v>
      </c>
      <c r="F5722" t="s">
        <v>166</v>
      </c>
      <c r="G5722" t="s">
        <v>72</v>
      </c>
      <c r="H5722" t="s">
        <v>136</v>
      </c>
      <c r="I5722" t="s">
        <v>22</v>
      </c>
      <c r="J5722" t="s">
        <v>131</v>
      </c>
      <c r="K5722" t="s">
        <v>21858</v>
      </c>
      <c r="L5722" t="s">
        <v>21859</v>
      </c>
      <c r="M5722">
        <v>0.44738972199999999</v>
      </c>
      <c r="N5722">
        <v>0</v>
      </c>
      <c r="O5722">
        <v>0</v>
      </c>
      <c r="P5722">
        <v>21</v>
      </c>
      <c r="Q5722">
        <v>145</v>
      </c>
      <c r="R5722">
        <v>0</v>
      </c>
      <c r="S5722">
        <v>0</v>
      </c>
      <c r="T5722">
        <v>9.3951840000000004</v>
      </c>
      <c r="U5722">
        <v>64.871510000000001</v>
      </c>
    </row>
    <row r="5723" spans="1:21" x14ac:dyDescent="0.25">
      <c r="A5723" t="s">
        <v>21860</v>
      </c>
      <c r="B5723">
        <v>1</v>
      </c>
      <c r="C5723" t="s">
        <v>79</v>
      </c>
      <c r="D5723" t="s">
        <v>111</v>
      </c>
      <c r="E5723" t="s">
        <v>21861</v>
      </c>
      <c r="F5723" t="s">
        <v>1569</v>
      </c>
      <c r="G5723" t="s">
        <v>71</v>
      </c>
      <c r="H5723" t="s">
        <v>136</v>
      </c>
      <c r="I5723" t="s">
        <v>22</v>
      </c>
      <c r="J5723" t="s">
        <v>131</v>
      </c>
      <c r="K5723" t="s">
        <v>21862</v>
      </c>
      <c r="L5723" t="s">
        <v>21863</v>
      </c>
      <c r="M5723">
        <v>2.5330555549999998</v>
      </c>
      <c r="N5723">
        <v>0</v>
      </c>
      <c r="O5723">
        <v>0</v>
      </c>
      <c r="P5723">
        <v>0</v>
      </c>
      <c r="Q5723">
        <v>88</v>
      </c>
      <c r="R5723">
        <v>0</v>
      </c>
      <c r="S5723">
        <v>0</v>
      </c>
      <c r="T5723">
        <v>0</v>
      </c>
      <c r="U5723">
        <v>222.90888899999999</v>
      </c>
    </row>
    <row r="5724" spans="1:21" x14ac:dyDescent="0.25">
      <c r="A5724" t="s">
        <v>21864</v>
      </c>
      <c r="B5724">
        <v>1</v>
      </c>
      <c r="C5724" t="s">
        <v>79</v>
      </c>
      <c r="D5724" t="s">
        <v>123</v>
      </c>
      <c r="E5724" t="s">
        <v>21865</v>
      </c>
      <c r="F5724" t="s">
        <v>231</v>
      </c>
      <c r="G5724" t="s">
        <v>71</v>
      </c>
      <c r="H5724" t="s">
        <v>136</v>
      </c>
      <c r="I5724" t="s">
        <v>22</v>
      </c>
      <c r="J5724" t="s">
        <v>131</v>
      </c>
      <c r="K5724" t="s">
        <v>21866</v>
      </c>
      <c r="L5724" t="s">
        <v>21867</v>
      </c>
      <c r="M5724">
        <v>4.852222222</v>
      </c>
      <c r="N5724">
        <v>0</v>
      </c>
      <c r="O5724">
        <v>1</v>
      </c>
      <c r="P5724">
        <v>0</v>
      </c>
      <c r="Q5724">
        <v>0</v>
      </c>
      <c r="R5724">
        <v>0</v>
      </c>
      <c r="S5724">
        <v>4.8522220000000003</v>
      </c>
      <c r="T5724">
        <v>0</v>
      </c>
      <c r="U5724">
        <v>0</v>
      </c>
    </row>
    <row r="5725" spans="1:21" x14ac:dyDescent="0.25">
      <c r="A5725" t="s">
        <v>21868</v>
      </c>
      <c r="B5725">
        <v>1</v>
      </c>
      <c r="C5725" t="s">
        <v>78</v>
      </c>
      <c r="D5725" t="s">
        <v>100</v>
      </c>
      <c r="E5725" t="s">
        <v>21869</v>
      </c>
      <c r="F5725" t="s">
        <v>226</v>
      </c>
      <c r="G5725" t="s">
        <v>72</v>
      </c>
      <c r="H5725" t="s">
        <v>136</v>
      </c>
      <c r="I5725" t="s">
        <v>22</v>
      </c>
      <c r="J5725" t="s">
        <v>131</v>
      </c>
      <c r="K5725" t="s">
        <v>21870</v>
      </c>
      <c r="L5725" t="s">
        <v>21871</v>
      </c>
      <c r="M5725">
        <v>1.8930555549999999</v>
      </c>
      <c r="N5725">
        <v>0</v>
      </c>
      <c r="O5725">
        <v>160</v>
      </c>
      <c r="P5725">
        <v>0</v>
      </c>
      <c r="Q5725">
        <v>6</v>
      </c>
      <c r="R5725">
        <v>0</v>
      </c>
      <c r="S5725">
        <v>302.88888900000001</v>
      </c>
      <c r="T5725">
        <v>0</v>
      </c>
      <c r="U5725">
        <v>11.358333</v>
      </c>
    </row>
    <row r="5726" spans="1:21" x14ac:dyDescent="0.25">
      <c r="A5726" t="s">
        <v>21872</v>
      </c>
      <c r="B5726">
        <v>1</v>
      </c>
      <c r="C5726" t="s">
        <v>78</v>
      </c>
      <c r="D5726" t="s">
        <v>96</v>
      </c>
      <c r="E5726" t="s">
        <v>21873</v>
      </c>
      <c r="F5726" t="s">
        <v>231</v>
      </c>
      <c r="G5726" t="s">
        <v>71</v>
      </c>
      <c r="H5726" t="s">
        <v>136</v>
      </c>
      <c r="I5726" t="s">
        <v>22</v>
      </c>
      <c r="J5726" t="s">
        <v>131</v>
      </c>
      <c r="K5726" t="s">
        <v>21874</v>
      </c>
      <c r="L5726" t="s">
        <v>21875</v>
      </c>
      <c r="M5726">
        <v>1.694722222</v>
      </c>
      <c r="N5726">
        <v>0</v>
      </c>
      <c r="O5726">
        <v>1</v>
      </c>
      <c r="P5726">
        <v>0</v>
      </c>
      <c r="Q5726">
        <v>0</v>
      </c>
      <c r="R5726">
        <v>0</v>
      </c>
      <c r="S5726">
        <v>1.6947220000000001</v>
      </c>
      <c r="T5726">
        <v>0</v>
      </c>
      <c r="U5726">
        <v>0</v>
      </c>
    </row>
    <row r="5727" spans="1:21" x14ac:dyDescent="0.25">
      <c r="A5727" t="s">
        <v>21876</v>
      </c>
      <c r="B5727">
        <v>1</v>
      </c>
      <c r="C5727" t="s">
        <v>78</v>
      </c>
      <c r="D5727" t="s">
        <v>100</v>
      </c>
      <c r="E5727" t="s">
        <v>21877</v>
      </c>
      <c r="F5727" t="s">
        <v>921</v>
      </c>
      <c r="G5727" t="s">
        <v>71</v>
      </c>
      <c r="H5727" t="s">
        <v>136</v>
      </c>
      <c r="I5727" t="s">
        <v>22</v>
      </c>
      <c r="J5727" t="s">
        <v>131</v>
      </c>
      <c r="K5727" t="s">
        <v>21878</v>
      </c>
      <c r="L5727" t="s">
        <v>21879</v>
      </c>
      <c r="M5727">
        <v>0.67888888800000002</v>
      </c>
      <c r="N5727">
        <v>0</v>
      </c>
      <c r="O5727">
        <v>44</v>
      </c>
      <c r="P5727">
        <v>0</v>
      </c>
      <c r="Q5727">
        <v>0</v>
      </c>
      <c r="R5727">
        <v>0</v>
      </c>
      <c r="S5727">
        <v>29.871110999999999</v>
      </c>
      <c r="T5727">
        <v>0</v>
      </c>
      <c r="U5727">
        <v>0</v>
      </c>
    </row>
    <row r="5728" spans="1:21" x14ac:dyDescent="0.25">
      <c r="A5728" t="s">
        <v>21880</v>
      </c>
      <c r="B5728">
        <v>1</v>
      </c>
      <c r="C5728" t="s">
        <v>78</v>
      </c>
      <c r="D5728" t="s">
        <v>100</v>
      </c>
      <c r="E5728" t="s">
        <v>21869</v>
      </c>
      <c r="F5728" t="s">
        <v>226</v>
      </c>
      <c r="G5728" t="s">
        <v>72</v>
      </c>
      <c r="H5728" t="s">
        <v>136</v>
      </c>
      <c r="I5728" t="s">
        <v>22</v>
      </c>
      <c r="J5728" t="s">
        <v>131</v>
      </c>
      <c r="K5728" t="s">
        <v>21881</v>
      </c>
      <c r="L5728" t="s">
        <v>21882</v>
      </c>
      <c r="M5728">
        <v>1.4013888880000001</v>
      </c>
      <c r="N5728">
        <v>0</v>
      </c>
      <c r="O5728">
        <v>160</v>
      </c>
      <c r="P5728">
        <v>0</v>
      </c>
      <c r="Q5728">
        <v>6</v>
      </c>
      <c r="R5728">
        <v>0</v>
      </c>
      <c r="S5728">
        <v>224.22222199999999</v>
      </c>
      <c r="T5728">
        <v>0</v>
      </c>
      <c r="U5728">
        <v>8.4083330000000007</v>
      </c>
    </row>
    <row r="5729" spans="1:21" x14ac:dyDescent="0.25">
      <c r="A5729" t="s">
        <v>21883</v>
      </c>
      <c r="B5729">
        <v>1</v>
      </c>
      <c r="C5729" t="s">
        <v>78</v>
      </c>
      <c r="D5729" t="s">
        <v>104</v>
      </c>
      <c r="E5729" t="s">
        <v>21884</v>
      </c>
      <c r="F5729" t="s">
        <v>226</v>
      </c>
      <c r="G5729" t="s">
        <v>72</v>
      </c>
      <c r="H5729" t="s">
        <v>136</v>
      </c>
      <c r="I5729" t="s">
        <v>22</v>
      </c>
      <c r="J5729" t="s">
        <v>131</v>
      </c>
      <c r="K5729" t="s">
        <v>21885</v>
      </c>
      <c r="L5729" t="s">
        <v>21886</v>
      </c>
      <c r="M5729">
        <v>4.9691666659999996</v>
      </c>
      <c r="N5729">
        <v>0</v>
      </c>
      <c r="O5729">
        <v>0</v>
      </c>
      <c r="P5729">
        <v>0</v>
      </c>
      <c r="Q5729">
        <v>37</v>
      </c>
      <c r="R5729">
        <v>0</v>
      </c>
      <c r="S5729">
        <v>0</v>
      </c>
      <c r="T5729">
        <v>0</v>
      </c>
      <c r="U5729">
        <v>183.85916700000001</v>
      </c>
    </row>
    <row r="5730" spans="1:21" x14ac:dyDescent="0.25">
      <c r="A5730" t="s">
        <v>21887</v>
      </c>
      <c r="B5730">
        <v>1</v>
      </c>
      <c r="C5730" t="s">
        <v>78</v>
      </c>
      <c r="D5730" t="s">
        <v>104</v>
      </c>
      <c r="E5730" t="s">
        <v>21888</v>
      </c>
      <c r="F5730" t="s">
        <v>296</v>
      </c>
      <c r="G5730" t="s">
        <v>71</v>
      </c>
      <c r="H5730" t="s">
        <v>136</v>
      </c>
      <c r="I5730" t="s">
        <v>22</v>
      </c>
      <c r="J5730" t="s">
        <v>221</v>
      </c>
      <c r="K5730" t="s">
        <v>21889</v>
      </c>
      <c r="L5730" t="s">
        <v>21890</v>
      </c>
      <c r="M5730">
        <v>3.5347222220000001</v>
      </c>
      <c r="N5730">
        <v>0</v>
      </c>
      <c r="O5730">
        <v>0</v>
      </c>
      <c r="P5730">
        <v>0</v>
      </c>
      <c r="Q5730">
        <v>76</v>
      </c>
      <c r="R5730">
        <v>0</v>
      </c>
      <c r="S5730">
        <v>0</v>
      </c>
      <c r="T5730">
        <v>0</v>
      </c>
      <c r="U5730">
        <v>268.63888900000001</v>
      </c>
    </row>
    <row r="5731" spans="1:21" x14ac:dyDescent="0.25">
      <c r="A5731" t="s">
        <v>21891</v>
      </c>
      <c r="B5731">
        <v>1</v>
      </c>
      <c r="C5731" t="s">
        <v>78</v>
      </c>
      <c r="D5731" t="s">
        <v>104</v>
      </c>
      <c r="E5731" t="s">
        <v>21892</v>
      </c>
      <c r="F5731" t="s">
        <v>296</v>
      </c>
      <c r="G5731" t="s">
        <v>72</v>
      </c>
      <c r="H5731" t="s">
        <v>136</v>
      </c>
      <c r="I5731" t="s">
        <v>22</v>
      </c>
      <c r="J5731" t="s">
        <v>221</v>
      </c>
      <c r="K5731" t="s">
        <v>21893</v>
      </c>
      <c r="L5731" t="s">
        <v>21894</v>
      </c>
      <c r="M5731">
        <v>6.1450563880000004</v>
      </c>
      <c r="N5731">
        <v>0</v>
      </c>
      <c r="O5731">
        <v>0</v>
      </c>
      <c r="P5731">
        <v>0</v>
      </c>
      <c r="Q5731">
        <v>24</v>
      </c>
      <c r="R5731">
        <v>0</v>
      </c>
      <c r="S5731">
        <v>0</v>
      </c>
      <c r="T5731">
        <v>0</v>
      </c>
      <c r="U5731">
        <v>147.48135300000001</v>
      </c>
    </row>
    <row r="5732" spans="1:21" x14ac:dyDescent="0.25">
      <c r="A5732" t="s">
        <v>21895</v>
      </c>
      <c r="B5732">
        <v>1</v>
      </c>
      <c r="C5732" t="s">
        <v>78</v>
      </c>
      <c r="D5732" t="s">
        <v>101</v>
      </c>
      <c r="E5732" t="s">
        <v>21896</v>
      </c>
      <c r="F5732" t="s">
        <v>226</v>
      </c>
      <c r="G5732" t="s">
        <v>72</v>
      </c>
      <c r="H5732" t="s">
        <v>136</v>
      </c>
      <c r="I5732" t="s">
        <v>22</v>
      </c>
      <c r="J5732" t="s">
        <v>131</v>
      </c>
      <c r="K5732" t="s">
        <v>21897</v>
      </c>
      <c r="L5732" t="s">
        <v>21898</v>
      </c>
      <c r="M5732">
        <v>0.85638888800000001</v>
      </c>
      <c r="N5732">
        <v>0</v>
      </c>
      <c r="O5732">
        <v>0</v>
      </c>
      <c r="P5732">
        <v>0</v>
      </c>
      <c r="Q5732">
        <v>121</v>
      </c>
      <c r="R5732">
        <v>0</v>
      </c>
      <c r="S5732">
        <v>0</v>
      </c>
      <c r="T5732">
        <v>0</v>
      </c>
      <c r="U5732">
        <v>103.62305499999999</v>
      </c>
    </row>
    <row r="5733" spans="1:21" x14ac:dyDescent="0.25">
      <c r="A5733" t="s">
        <v>21899</v>
      </c>
      <c r="B5733">
        <v>1</v>
      </c>
      <c r="C5733" t="s">
        <v>78</v>
      </c>
      <c r="D5733" t="s">
        <v>101</v>
      </c>
      <c r="E5733" t="s">
        <v>21896</v>
      </c>
      <c r="F5733" t="s">
        <v>226</v>
      </c>
      <c r="G5733" t="s">
        <v>72</v>
      </c>
      <c r="H5733" t="s">
        <v>136</v>
      </c>
      <c r="I5733" t="s">
        <v>22</v>
      </c>
      <c r="J5733" t="s">
        <v>131</v>
      </c>
      <c r="K5733" t="s">
        <v>21900</v>
      </c>
      <c r="L5733" t="s">
        <v>21901</v>
      </c>
      <c r="M5733">
        <v>1.0322222219999999</v>
      </c>
      <c r="N5733">
        <v>0</v>
      </c>
      <c r="O5733">
        <v>0</v>
      </c>
      <c r="P5733">
        <v>0</v>
      </c>
      <c r="Q5733">
        <v>121</v>
      </c>
      <c r="R5733">
        <v>0</v>
      </c>
      <c r="S5733">
        <v>0</v>
      </c>
      <c r="T5733">
        <v>0</v>
      </c>
      <c r="U5733">
        <v>124.898889</v>
      </c>
    </row>
    <row r="5734" spans="1:21" x14ac:dyDescent="0.25">
      <c r="A5734" t="s">
        <v>21902</v>
      </c>
      <c r="B5734">
        <v>1</v>
      </c>
      <c r="C5734" t="s">
        <v>79</v>
      </c>
      <c r="D5734" t="s">
        <v>124</v>
      </c>
      <c r="E5734" t="s">
        <v>21903</v>
      </c>
      <c r="F5734" t="s">
        <v>780</v>
      </c>
      <c r="G5734" t="s">
        <v>71</v>
      </c>
      <c r="H5734" t="s">
        <v>136</v>
      </c>
      <c r="I5734" t="s">
        <v>22</v>
      </c>
      <c r="J5734" t="s">
        <v>131</v>
      </c>
      <c r="K5734" t="s">
        <v>21904</v>
      </c>
      <c r="L5734" t="s">
        <v>21905</v>
      </c>
      <c r="M5734">
        <v>0.20944444400000001</v>
      </c>
      <c r="N5734">
        <v>0</v>
      </c>
      <c r="O5734">
        <v>0</v>
      </c>
      <c r="P5734">
        <v>0</v>
      </c>
      <c r="Q5734">
        <v>120</v>
      </c>
      <c r="R5734">
        <v>0</v>
      </c>
      <c r="S5734">
        <v>0</v>
      </c>
      <c r="T5734">
        <v>0</v>
      </c>
      <c r="U5734">
        <v>25.133333</v>
      </c>
    </row>
    <row r="5735" spans="1:21" x14ac:dyDescent="0.25">
      <c r="A5735" t="s">
        <v>21906</v>
      </c>
      <c r="B5735">
        <v>1</v>
      </c>
      <c r="C5735" t="s">
        <v>78</v>
      </c>
      <c r="D5735" t="s">
        <v>80</v>
      </c>
      <c r="E5735" t="s">
        <v>21907</v>
      </c>
      <c r="F5735" t="s">
        <v>934</v>
      </c>
      <c r="G5735" t="s">
        <v>71</v>
      </c>
      <c r="H5735" t="s">
        <v>136</v>
      </c>
      <c r="I5735" t="s">
        <v>22</v>
      </c>
      <c r="J5735" t="s">
        <v>131</v>
      </c>
      <c r="K5735" t="s">
        <v>21908</v>
      </c>
      <c r="L5735" t="s">
        <v>21909</v>
      </c>
      <c r="M5735">
        <v>0.80972222199999999</v>
      </c>
      <c r="N5735">
        <v>0</v>
      </c>
      <c r="O5735">
        <v>14</v>
      </c>
      <c r="P5735">
        <v>0</v>
      </c>
      <c r="Q5735">
        <v>0</v>
      </c>
      <c r="R5735">
        <v>0</v>
      </c>
      <c r="S5735">
        <v>11.336111000000001</v>
      </c>
      <c r="T5735">
        <v>0</v>
      </c>
      <c r="U5735">
        <v>0</v>
      </c>
    </row>
    <row r="5736" spans="1:21" x14ac:dyDescent="0.25">
      <c r="A5736" t="s">
        <v>21910</v>
      </c>
      <c r="B5736">
        <v>1</v>
      </c>
      <c r="C5736" t="s">
        <v>78</v>
      </c>
      <c r="D5736" t="s">
        <v>104</v>
      </c>
      <c r="E5736" t="s">
        <v>21911</v>
      </c>
      <c r="F5736" t="s">
        <v>231</v>
      </c>
      <c r="G5736" t="s">
        <v>71</v>
      </c>
      <c r="H5736" t="s">
        <v>136</v>
      </c>
      <c r="I5736" t="s">
        <v>22</v>
      </c>
      <c r="J5736" t="s">
        <v>131</v>
      </c>
      <c r="K5736" t="s">
        <v>21912</v>
      </c>
      <c r="L5736" t="s">
        <v>21913</v>
      </c>
      <c r="M5736">
        <v>6.3366666660000002</v>
      </c>
      <c r="N5736">
        <v>0</v>
      </c>
      <c r="O5736">
        <v>1</v>
      </c>
      <c r="P5736">
        <v>0</v>
      </c>
      <c r="Q5736">
        <v>0</v>
      </c>
      <c r="R5736">
        <v>0</v>
      </c>
      <c r="S5736">
        <v>6.3366670000000003</v>
      </c>
      <c r="T5736">
        <v>0</v>
      </c>
      <c r="U5736">
        <v>0</v>
      </c>
    </row>
    <row r="5737" spans="1:21" x14ac:dyDescent="0.25">
      <c r="A5737" t="s">
        <v>21914</v>
      </c>
      <c r="B5737">
        <v>1</v>
      </c>
      <c r="C5737" t="s">
        <v>78</v>
      </c>
      <c r="D5737" t="s">
        <v>82</v>
      </c>
      <c r="E5737" t="s">
        <v>8452</v>
      </c>
      <c r="F5737" t="s">
        <v>362</v>
      </c>
      <c r="G5737" t="s">
        <v>71</v>
      </c>
      <c r="H5737" t="s">
        <v>136</v>
      </c>
      <c r="I5737" t="s">
        <v>22</v>
      </c>
      <c r="J5737" t="s">
        <v>131</v>
      </c>
      <c r="K5737" t="s">
        <v>21915</v>
      </c>
      <c r="L5737" t="s">
        <v>21916</v>
      </c>
      <c r="M5737">
        <v>3.1947222219999998</v>
      </c>
      <c r="N5737">
        <v>0</v>
      </c>
      <c r="O5737">
        <v>0</v>
      </c>
      <c r="P5737">
        <v>0</v>
      </c>
      <c r="Q5737">
        <v>349</v>
      </c>
      <c r="R5737">
        <v>0</v>
      </c>
      <c r="S5737">
        <v>0</v>
      </c>
      <c r="T5737">
        <v>0</v>
      </c>
      <c r="U5737">
        <v>1114.9580550000001</v>
      </c>
    </row>
    <row r="5738" spans="1:21" x14ac:dyDescent="0.25">
      <c r="A5738" t="s">
        <v>21917</v>
      </c>
      <c r="B5738">
        <v>1</v>
      </c>
      <c r="C5738" t="s">
        <v>78</v>
      </c>
      <c r="D5738" t="s">
        <v>82</v>
      </c>
      <c r="E5738" t="s">
        <v>21918</v>
      </c>
      <c r="F5738" t="s">
        <v>231</v>
      </c>
      <c r="G5738" t="s">
        <v>71</v>
      </c>
      <c r="H5738" t="s">
        <v>136</v>
      </c>
      <c r="I5738" t="s">
        <v>22</v>
      </c>
      <c r="J5738" t="s">
        <v>131</v>
      </c>
      <c r="K5738" t="s">
        <v>21919</v>
      </c>
      <c r="L5738" t="s">
        <v>21920</v>
      </c>
      <c r="M5738">
        <v>40.243055554999998</v>
      </c>
      <c r="N5738">
        <v>0</v>
      </c>
      <c r="O5738">
        <v>0</v>
      </c>
      <c r="P5738">
        <v>0</v>
      </c>
      <c r="Q5738">
        <v>1</v>
      </c>
      <c r="R5738">
        <v>0</v>
      </c>
      <c r="S5738">
        <v>0</v>
      </c>
      <c r="T5738">
        <v>0</v>
      </c>
      <c r="U5738">
        <v>40.243056000000003</v>
      </c>
    </row>
    <row r="5739" spans="1:21" x14ac:dyDescent="0.25">
      <c r="A5739" t="s">
        <v>21921</v>
      </c>
      <c r="B5739">
        <v>1</v>
      </c>
      <c r="C5739" t="s">
        <v>78</v>
      </c>
      <c r="D5739" t="s">
        <v>85</v>
      </c>
      <c r="E5739" t="s">
        <v>21922</v>
      </c>
      <c r="F5739" t="s">
        <v>296</v>
      </c>
      <c r="G5739" t="s">
        <v>71</v>
      </c>
      <c r="H5739" t="s">
        <v>136</v>
      </c>
      <c r="I5739" t="s">
        <v>22</v>
      </c>
      <c r="J5739" t="s">
        <v>221</v>
      </c>
      <c r="K5739" t="s">
        <v>21923</v>
      </c>
      <c r="L5739" t="s">
        <v>21924</v>
      </c>
      <c r="M5739">
        <v>1.659166666</v>
      </c>
      <c r="N5739">
        <v>9</v>
      </c>
      <c r="O5739">
        <v>4</v>
      </c>
      <c r="P5739">
        <v>0</v>
      </c>
      <c r="Q5739">
        <v>0</v>
      </c>
      <c r="R5739">
        <v>14.932499999999999</v>
      </c>
      <c r="S5739">
        <v>6.6366670000000001</v>
      </c>
      <c r="T5739">
        <v>0</v>
      </c>
      <c r="U5739">
        <v>0</v>
      </c>
    </row>
    <row r="5740" spans="1:21" x14ac:dyDescent="0.25">
      <c r="A5740" t="s">
        <v>21925</v>
      </c>
      <c r="B5740">
        <v>1</v>
      </c>
      <c r="C5740" t="s">
        <v>78</v>
      </c>
      <c r="D5740" t="s">
        <v>93</v>
      </c>
      <c r="E5740" t="s">
        <v>573</v>
      </c>
      <c r="F5740" t="s">
        <v>166</v>
      </c>
      <c r="G5740" t="s">
        <v>72</v>
      </c>
      <c r="H5740" t="s">
        <v>136</v>
      </c>
      <c r="I5740" t="s">
        <v>22</v>
      </c>
      <c r="J5740" t="s">
        <v>131</v>
      </c>
      <c r="K5740" t="s">
        <v>21926</v>
      </c>
      <c r="L5740" t="s">
        <v>21927</v>
      </c>
      <c r="M5740">
        <v>4.8619972220000003</v>
      </c>
      <c r="N5740">
        <v>3</v>
      </c>
      <c r="O5740">
        <v>1983</v>
      </c>
      <c r="P5740">
        <v>16</v>
      </c>
      <c r="Q5740">
        <v>841</v>
      </c>
      <c r="R5740">
        <v>14.585991999999999</v>
      </c>
      <c r="S5740">
        <v>9641.3404910000008</v>
      </c>
      <c r="T5740">
        <v>77.791955999999999</v>
      </c>
      <c r="U5740">
        <v>4088.939664</v>
      </c>
    </row>
    <row r="5741" spans="1:21" x14ac:dyDescent="0.25">
      <c r="A5741" t="s">
        <v>21928</v>
      </c>
      <c r="B5741">
        <v>1</v>
      </c>
      <c r="C5741" t="s">
        <v>78</v>
      </c>
      <c r="D5741" t="s">
        <v>84</v>
      </c>
      <c r="E5741" t="s">
        <v>21929</v>
      </c>
      <c r="F5741" t="s">
        <v>2201</v>
      </c>
      <c r="G5741" t="s">
        <v>71</v>
      </c>
      <c r="H5741" t="s">
        <v>136</v>
      </c>
      <c r="I5741" t="s">
        <v>22</v>
      </c>
      <c r="J5741" t="s">
        <v>221</v>
      </c>
      <c r="K5741" t="s">
        <v>21930</v>
      </c>
      <c r="L5741" t="s">
        <v>21931</v>
      </c>
      <c r="M5741">
        <v>1.460555555</v>
      </c>
      <c r="N5741">
        <v>0</v>
      </c>
      <c r="O5741">
        <v>103</v>
      </c>
      <c r="P5741">
        <v>0</v>
      </c>
      <c r="Q5741">
        <v>0</v>
      </c>
      <c r="R5741">
        <v>0</v>
      </c>
      <c r="S5741">
        <v>150.43722199999999</v>
      </c>
      <c r="T5741">
        <v>0</v>
      </c>
      <c r="U5741">
        <v>0</v>
      </c>
    </row>
    <row r="5742" spans="1:21" x14ac:dyDescent="0.25">
      <c r="A5742" t="s">
        <v>21932</v>
      </c>
      <c r="B5742">
        <v>1</v>
      </c>
      <c r="C5742" t="s">
        <v>78</v>
      </c>
      <c r="D5742" t="s">
        <v>81</v>
      </c>
      <c r="E5742" t="s">
        <v>21933</v>
      </c>
      <c r="F5742" t="s">
        <v>934</v>
      </c>
      <c r="G5742" t="s">
        <v>71</v>
      </c>
      <c r="H5742" t="s">
        <v>136</v>
      </c>
      <c r="I5742" t="s">
        <v>22</v>
      </c>
      <c r="J5742" t="s">
        <v>131</v>
      </c>
      <c r="K5742" t="s">
        <v>21934</v>
      </c>
      <c r="L5742" t="s">
        <v>21935</v>
      </c>
      <c r="M5742">
        <v>1.23</v>
      </c>
      <c r="N5742">
        <v>0</v>
      </c>
      <c r="O5742">
        <v>3</v>
      </c>
      <c r="P5742">
        <v>0</v>
      </c>
      <c r="Q5742">
        <v>0</v>
      </c>
      <c r="R5742">
        <v>0</v>
      </c>
      <c r="S5742">
        <v>3.69</v>
      </c>
      <c r="T5742">
        <v>0</v>
      </c>
      <c r="U5742">
        <v>0</v>
      </c>
    </row>
    <row r="5743" spans="1:21" x14ac:dyDescent="0.25">
      <c r="A5743" t="s">
        <v>21936</v>
      </c>
      <c r="B5743">
        <v>1</v>
      </c>
      <c r="C5743" t="s">
        <v>78</v>
      </c>
      <c r="D5743" t="s">
        <v>81</v>
      </c>
      <c r="E5743" t="s">
        <v>21937</v>
      </c>
      <c r="F5743" t="s">
        <v>934</v>
      </c>
      <c r="G5743" t="s">
        <v>71</v>
      </c>
      <c r="H5743" t="s">
        <v>136</v>
      </c>
      <c r="I5743" t="s">
        <v>22</v>
      </c>
      <c r="J5743" t="s">
        <v>131</v>
      </c>
      <c r="K5743" t="s">
        <v>21938</v>
      </c>
      <c r="L5743" t="s">
        <v>21939</v>
      </c>
      <c r="M5743">
        <v>1.100833333</v>
      </c>
      <c r="N5743">
        <v>0</v>
      </c>
      <c r="O5743">
        <v>1</v>
      </c>
      <c r="P5743">
        <v>0</v>
      </c>
      <c r="Q5743">
        <v>0</v>
      </c>
      <c r="R5743">
        <v>0</v>
      </c>
      <c r="S5743">
        <v>1.100833</v>
      </c>
      <c r="T5743">
        <v>0</v>
      </c>
      <c r="U5743">
        <v>0</v>
      </c>
    </row>
    <row r="5744" spans="1:21" x14ac:dyDescent="0.25">
      <c r="A5744" t="s">
        <v>21940</v>
      </c>
      <c r="B5744">
        <v>1</v>
      </c>
      <c r="C5744" t="s">
        <v>78</v>
      </c>
      <c r="D5744" t="s">
        <v>81</v>
      </c>
      <c r="E5744" t="s">
        <v>21933</v>
      </c>
      <c r="F5744" t="s">
        <v>934</v>
      </c>
      <c r="G5744" t="s">
        <v>71</v>
      </c>
      <c r="H5744" t="s">
        <v>136</v>
      </c>
      <c r="I5744" t="s">
        <v>22</v>
      </c>
      <c r="J5744" t="s">
        <v>131</v>
      </c>
      <c r="K5744" t="s">
        <v>21941</v>
      </c>
      <c r="L5744" t="s">
        <v>21942</v>
      </c>
      <c r="M5744">
        <v>1.3352777769999999</v>
      </c>
      <c r="N5744">
        <v>0</v>
      </c>
      <c r="O5744">
        <v>3</v>
      </c>
      <c r="P5744">
        <v>0</v>
      </c>
      <c r="Q5744">
        <v>0</v>
      </c>
      <c r="R5744">
        <v>0</v>
      </c>
      <c r="S5744">
        <v>4.005833</v>
      </c>
      <c r="T5744">
        <v>0</v>
      </c>
      <c r="U5744">
        <v>0</v>
      </c>
    </row>
    <row r="5745" spans="1:21" x14ac:dyDescent="0.25">
      <c r="A5745" t="s">
        <v>21943</v>
      </c>
      <c r="B5745">
        <v>1</v>
      </c>
      <c r="C5745" t="s">
        <v>78</v>
      </c>
      <c r="D5745" t="s">
        <v>80</v>
      </c>
      <c r="E5745" t="s">
        <v>21907</v>
      </c>
      <c r="F5745" t="s">
        <v>847</v>
      </c>
      <c r="G5745" t="s">
        <v>71</v>
      </c>
      <c r="H5745" t="s">
        <v>136</v>
      </c>
      <c r="I5745" t="s">
        <v>22</v>
      </c>
      <c r="J5745" t="s">
        <v>131</v>
      </c>
      <c r="K5745" t="s">
        <v>21944</v>
      </c>
      <c r="L5745" t="s">
        <v>21945</v>
      </c>
      <c r="M5745">
        <v>4.43</v>
      </c>
      <c r="N5745">
        <v>0</v>
      </c>
      <c r="O5745">
        <v>14</v>
      </c>
      <c r="P5745">
        <v>0</v>
      </c>
      <c r="Q5745">
        <v>0</v>
      </c>
      <c r="R5745">
        <v>0</v>
      </c>
      <c r="S5745">
        <v>62.02</v>
      </c>
      <c r="T5745">
        <v>0</v>
      </c>
      <c r="U5745">
        <v>0</v>
      </c>
    </row>
    <row r="5746" spans="1:21" x14ac:dyDescent="0.25">
      <c r="A5746" t="s">
        <v>21946</v>
      </c>
      <c r="B5746">
        <v>1</v>
      </c>
      <c r="C5746" t="s">
        <v>78</v>
      </c>
      <c r="D5746" t="s">
        <v>104</v>
      </c>
      <c r="E5746" t="s">
        <v>21947</v>
      </c>
      <c r="F5746" t="s">
        <v>231</v>
      </c>
      <c r="G5746" t="s">
        <v>71</v>
      </c>
      <c r="H5746" t="s">
        <v>136</v>
      </c>
      <c r="I5746" t="s">
        <v>22</v>
      </c>
      <c r="J5746" t="s">
        <v>131</v>
      </c>
      <c r="K5746" t="s">
        <v>21948</v>
      </c>
      <c r="L5746" t="s">
        <v>21949</v>
      </c>
      <c r="M5746">
        <v>0.78166666600000001</v>
      </c>
      <c r="N5746">
        <v>0</v>
      </c>
      <c r="O5746">
        <v>0</v>
      </c>
      <c r="P5746">
        <v>0</v>
      </c>
      <c r="Q5746">
        <v>1</v>
      </c>
      <c r="R5746">
        <v>0</v>
      </c>
      <c r="S5746">
        <v>0</v>
      </c>
      <c r="T5746">
        <v>0</v>
      </c>
      <c r="U5746">
        <v>0.781667</v>
      </c>
    </row>
    <row r="5747" spans="1:21" x14ac:dyDescent="0.25">
      <c r="A5747" t="s">
        <v>21950</v>
      </c>
      <c r="B5747">
        <v>1</v>
      </c>
      <c r="C5747" t="s">
        <v>79</v>
      </c>
      <c r="D5747" t="s">
        <v>120</v>
      </c>
      <c r="E5747" t="s">
        <v>21951</v>
      </c>
      <c r="F5747" t="s">
        <v>202</v>
      </c>
      <c r="G5747" t="s">
        <v>72</v>
      </c>
      <c r="H5747" t="s">
        <v>136</v>
      </c>
      <c r="I5747" t="s">
        <v>22</v>
      </c>
      <c r="J5747" t="s">
        <v>131</v>
      </c>
      <c r="K5747" t="s">
        <v>21952</v>
      </c>
      <c r="L5747" t="s">
        <v>21953</v>
      </c>
      <c r="M5747">
        <v>2.710821111</v>
      </c>
      <c r="N5747">
        <v>0</v>
      </c>
      <c r="O5747">
        <v>283</v>
      </c>
      <c r="P5747">
        <v>105</v>
      </c>
      <c r="Q5747">
        <v>114</v>
      </c>
      <c r="R5747">
        <v>0</v>
      </c>
      <c r="S5747">
        <v>767.162374</v>
      </c>
      <c r="T5747">
        <v>284.63621699999999</v>
      </c>
      <c r="U5747">
        <v>309.03360700000002</v>
      </c>
    </row>
    <row r="5748" spans="1:21" x14ac:dyDescent="0.25">
      <c r="A5748" t="s">
        <v>21954</v>
      </c>
      <c r="B5748">
        <v>1</v>
      </c>
      <c r="C5748" t="s">
        <v>78</v>
      </c>
      <c r="D5748" t="s">
        <v>97</v>
      </c>
      <c r="E5748" t="s">
        <v>21955</v>
      </c>
      <c r="F5748" t="s">
        <v>313</v>
      </c>
      <c r="G5748" t="s">
        <v>71</v>
      </c>
      <c r="H5748" t="s">
        <v>136</v>
      </c>
      <c r="I5748" t="s">
        <v>22</v>
      </c>
      <c r="J5748" t="s">
        <v>131</v>
      </c>
      <c r="K5748" t="s">
        <v>21956</v>
      </c>
      <c r="L5748" t="s">
        <v>21957</v>
      </c>
      <c r="M5748">
        <v>4.5419444440000003</v>
      </c>
      <c r="N5748">
        <v>0</v>
      </c>
      <c r="O5748">
        <v>0</v>
      </c>
      <c r="P5748">
        <v>0</v>
      </c>
      <c r="Q5748">
        <v>30</v>
      </c>
      <c r="R5748">
        <v>0</v>
      </c>
      <c r="S5748">
        <v>0</v>
      </c>
      <c r="T5748">
        <v>0</v>
      </c>
      <c r="U5748">
        <v>136.25833299999999</v>
      </c>
    </row>
    <row r="5749" spans="1:21" x14ac:dyDescent="0.25">
      <c r="A5749" t="s">
        <v>21958</v>
      </c>
      <c r="B5749">
        <v>1</v>
      </c>
      <c r="C5749" t="s">
        <v>78</v>
      </c>
      <c r="D5749" t="s">
        <v>97</v>
      </c>
      <c r="E5749" t="s">
        <v>21959</v>
      </c>
      <c r="F5749" t="s">
        <v>313</v>
      </c>
      <c r="G5749" t="s">
        <v>71</v>
      </c>
      <c r="H5749" t="s">
        <v>136</v>
      </c>
      <c r="I5749" t="s">
        <v>22</v>
      </c>
      <c r="J5749" t="s">
        <v>131</v>
      </c>
      <c r="K5749" t="s">
        <v>21960</v>
      </c>
      <c r="L5749" t="s">
        <v>21961</v>
      </c>
      <c r="M5749">
        <v>2.9627777769999999</v>
      </c>
      <c r="N5749">
        <v>0</v>
      </c>
      <c r="O5749">
        <v>0</v>
      </c>
      <c r="P5749">
        <v>0</v>
      </c>
      <c r="Q5749">
        <v>45</v>
      </c>
      <c r="R5749">
        <v>0</v>
      </c>
      <c r="S5749">
        <v>0</v>
      </c>
      <c r="T5749">
        <v>0</v>
      </c>
      <c r="U5749">
        <v>133.32499999999999</v>
      </c>
    </row>
    <row r="5750" spans="1:21" x14ac:dyDescent="0.25">
      <c r="A5750" t="s">
        <v>21962</v>
      </c>
      <c r="B5750">
        <v>1</v>
      </c>
      <c r="C5750" t="s">
        <v>78</v>
      </c>
      <c r="D5750" t="s">
        <v>97</v>
      </c>
      <c r="E5750" t="s">
        <v>21963</v>
      </c>
      <c r="F5750" t="s">
        <v>166</v>
      </c>
      <c r="G5750" t="s">
        <v>72</v>
      </c>
      <c r="H5750" t="s">
        <v>136</v>
      </c>
      <c r="I5750" t="s">
        <v>22</v>
      </c>
      <c r="J5750" t="s">
        <v>131</v>
      </c>
      <c r="K5750" t="s">
        <v>21964</v>
      </c>
      <c r="L5750" t="s">
        <v>21965</v>
      </c>
      <c r="M5750">
        <v>1.217666666</v>
      </c>
      <c r="N5750">
        <v>0</v>
      </c>
      <c r="O5750">
        <v>0</v>
      </c>
      <c r="P5750">
        <v>8</v>
      </c>
      <c r="Q5750">
        <v>0</v>
      </c>
      <c r="R5750">
        <v>0</v>
      </c>
      <c r="S5750">
        <v>0</v>
      </c>
      <c r="T5750">
        <v>9.7413329999999991</v>
      </c>
      <c r="U5750">
        <v>0</v>
      </c>
    </row>
    <row r="5751" spans="1:21" x14ac:dyDescent="0.25">
      <c r="A5751" t="s">
        <v>21966</v>
      </c>
      <c r="B5751">
        <v>1</v>
      </c>
      <c r="C5751" t="s">
        <v>78</v>
      </c>
      <c r="D5751" t="s">
        <v>97</v>
      </c>
      <c r="E5751" t="s">
        <v>21963</v>
      </c>
      <c r="F5751" t="s">
        <v>166</v>
      </c>
      <c r="G5751" t="s">
        <v>72</v>
      </c>
      <c r="H5751" t="s">
        <v>136</v>
      </c>
      <c r="I5751" t="s">
        <v>22</v>
      </c>
      <c r="J5751" t="s">
        <v>131</v>
      </c>
      <c r="K5751" t="s">
        <v>21967</v>
      </c>
      <c r="L5751" t="s">
        <v>21968</v>
      </c>
      <c r="M5751">
        <v>1.6100694440000001</v>
      </c>
      <c r="N5751">
        <v>0</v>
      </c>
      <c r="O5751">
        <v>0</v>
      </c>
      <c r="P5751">
        <v>8</v>
      </c>
      <c r="Q5751">
        <v>0</v>
      </c>
      <c r="R5751">
        <v>0</v>
      </c>
      <c r="S5751">
        <v>0</v>
      </c>
      <c r="T5751">
        <v>12.880556</v>
      </c>
      <c r="U5751">
        <v>0</v>
      </c>
    </row>
    <row r="5752" spans="1:21" x14ac:dyDescent="0.25">
      <c r="A5752" t="s">
        <v>21969</v>
      </c>
      <c r="B5752">
        <v>1</v>
      </c>
      <c r="C5752" t="s">
        <v>78</v>
      </c>
      <c r="D5752" t="s">
        <v>95</v>
      </c>
      <c r="E5752" t="s">
        <v>21970</v>
      </c>
      <c r="F5752" t="s">
        <v>313</v>
      </c>
      <c r="G5752" t="s">
        <v>71</v>
      </c>
      <c r="H5752" t="s">
        <v>136</v>
      </c>
      <c r="I5752" t="s">
        <v>22</v>
      </c>
      <c r="J5752" t="s">
        <v>131</v>
      </c>
      <c r="K5752" t="s">
        <v>21971</v>
      </c>
      <c r="L5752" t="s">
        <v>21972</v>
      </c>
      <c r="M5752">
        <v>1.91</v>
      </c>
      <c r="N5752">
        <v>0</v>
      </c>
      <c r="O5752">
        <v>0</v>
      </c>
      <c r="P5752">
        <v>0</v>
      </c>
      <c r="Q5752">
        <v>2</v>
      </c>
      <c r="R5752">
        <v>0</v>
      </c>
      <c r="S5752">
        <v>0</v>
      </c>
      <c r="T5752">
        <v>0</v>
      </c>
      <c r="U5752">
        <v>3.82</v>
      </c>
    </row>
    <row r="5753" spans="1:21" x14ac:dyDescent="0.25">
      <c r="A5753" t="s">
        <v>21973</v>
      </c>
      <c r="B5753">
        <v>1</v>
      </c>
      <c r="C5753" t="s">
        <v>78</v>
      </c>
      <c r="D5753" t="s">
        <v>81</v>
      </c>
      <c r="E5753" t="s">
        <v>21974</v>
      </c>
      <c r="F5753" t="s">
        <v>247</v>
      </c>
      <c r="G5753" t="s">
        <v>71</v>
      </c>
      <c r="H5753" t="s">
        <v>136</v>
      </c>
      <c r="I5753" t="s">
        <v>22</v>
      </c>
      <c r="J5753" t="s">
        <v>221</v>
      </c>
      <c r="K5753" t="s">
        <v>21975</v>
      </c>
      <c r="L5753" t="s">
        <v>21976</v>
      </c>
      <c r="M5753">
        <v>9.4505555549999993</v>
      </c>
      <c r="N5753">
        <v>0</v>
      </c>
      <c r="O5753">
        <v>0</v>
      </c>
      <c r="P5753">
        <v>0</v>
      </c>
      <c r="Q5753">
        <v>53</v>
      </c>
      <c r="R5753">
        <v>0</v>
      </c>
      <c r="S5753">
        <v>0</v>
      </c>
      <c r="T5753">
        <v>0</v>
      </c>
      <c r="U5753">
        <v>500.87944399999998</v>
      </c>
    </row>
    <row r="5754" spans="1:21" x14ac:dyDescent="0.25">
      <c r="A5754" t="s">
        <v>21977</v>
      </c>
      <c r="B5754">
        <v>1</v>
      </c>
      <c r="C5754" t="s">
        <v>78</v>
      </c>
      <c r="D5754" t="s">
        <v>81</v>
      </c>
      <c r="E5754" t="s">
        <v>21978</v>
      </c>
      <c r="F5754" t="s">
        <v>780</v>
      </c>
      <c r="G5754" t="s">
        <v>71</v>
      </c>
      <c r="H5754" t="s">
        <v>136</v>
      </c>
      <c r="I5754" t="s">
        <v>22</v>
      </c>
      <c r="J5754" t="s">
        <v>131</v>
      </c>
      <c r="K5754" t="s">
        <v>21979</v>
      </c>
      <c r="L5754" t="s">
        <v>21980</v>
      </c>
      <c r="M5754">
        <v>3.21</v>
      </c>
      <c r="N5754">
        <v>0</v>
      </c>
      <c r="O5754">
        <v>130</v>
      </c>
      <c r="P5754">
        <v>0</v>
      </c>
      <c r="Q5754">
        <v>197</v>
      </c>
      <c r="R5754">
        <v>0</v>
      </c>
      <c r="S5754">
        <v>417.3</v>
      </c>
      <c r="T5754">
        <v>0</v>
      </c>
      <c r="U5754">
        <v>632.37</v>
      </c>
    </row>
    <row r="5755" spans="1:21" x14ac:dyDescent="0.25">
      <c r="A5755" t="s">
        <v>21981</v>
      </c>
      <c r="B5755">
        <v>1</v>
      </c>
      <c r="C5755" t="s">
        <v>78</v>
      </c>
      <c r="D5755" t="s">
        <v>81</v>
      </c>
      <c r="E5755" t="s">
        <v>21982</v>
      </c>
      <c r="F5755" t="s">
        <v>231</v>
      </c>
      <c r="G5755" t="s">
        <v>71</v>
      </c>
      <c r="H5755" t="s">
        <v>136</v>
      </c>
      <c r="I5755" t="s">
        <v>22</v>
      </c>
      <c r="J5755" t="s">
        <v>131</v>
      </c>
      <c r="K5755" t="s">
        <v>21983</v>
      </c>
      <c r="L5755" t="s">
        <v>21984</v>
      </c>
      <c r="M5755">
        <v>3.4144444439999999</v>
      </c>
      <c r="N5755">
        <v>0</v>
      </c>
      <c r="O5755">
        <v>1</v>
      </c>
      <c r="P5755">
        <v>0</v>
      </c>
      <c r="Q5755">
        <v>0</v>
      </c>
      <c r="R5755">
        <v>0</v>
      </c>
      <c r="S5755">
        <v>3.414444</v>
      </c>
      <c r="T5755">
        <v>0</v>
      </c>
      <c r="U5755">
        <v>0</v>
      </c>
    </row>
    <row r="5756" spans="1:21" x14ac:dyDescent="0.25">
      <c r="A5756" t="s">
        <v>21985</v>
      </c>
      <c r="B5756">
        <v>1</v>
      </c>
      <c r="C5756" t="s">
        <v>78</v>
      </c>
      <c r="D5756" t="s">
        <v>81</v>
      </c>
      <c r="E5756" t="s">
        <v>21986</v>
      </c>
      <c r="F5756" t="s">
        <v>247</v>
      </c>
      <c r="G5756" t="s">
        <v>71</v>
      </c>
      <c r="H5756" t="s">
        <v>136</v>
      </c>
      <c r="I5756" t="s">
        <v>22</v>
      </c>
      <c r="J5756" t="s">
        <v>221</v>
      </c>
      <c r="K5756" t="s">
        <v>21987</v>
      </c>
      <c r="L5756" t="s">
        <v>21988</v>
      </c>
      <c r="M5756">
        <v>8.4388888879999993</v>
      </c>
      <c r="N5756">
        <v>0</v>
      </c>
      <c r="O5756">
        <v>0</v>
      </c>
      <c r="P5756">
        <v>0</v>
      </c>
      <c r="Q5756">
        <v>74</v>
      </c>
      <c r="R5756">
        <v>0</v>
      </c>
      <c r="S5756">
        <v>0</v>
      </c>
      <c r="T5756">
        <v>0</v>
      </c>
      <c r="U5756">
        <v>624.47777799999994</v>
      </c>
    </row>
    <row r="5757" spans="1:21" x14ac:dyDescent="0.25">
      <c r="A5757" t="s">
        <v>21989</v>
      </c>
      <c r="B5757">
        <v>1</v>
      </c>
      <c r="C5757" t="s">
        <v>78</v>
      </c>
      <c r="D5757" t="s">
        <v>91</v>
      </c>
      <c r="E5757" t="s">
        <v>21990</v>
      </c>
      <c r="F5757" t="s">
        <v>231</v>
      </c>
      <c r="G5757" t="s">
        <v>71</v>
      </c>
      <c r="H5757" t="s">
        <v>136</v>
      </c>
      <c r="I5757" t="s">
        <v>22</v>
      </c>
      <c r="J5757" t="s">
        <v>131</v>
      </c>
      <c r="K5757" t="s">
        <v>21991</v>
      </c>
      <c r="L5757" t="s">
        <v>21992</v>
      </c>
      <c r="M5757">
        <v>0.99027777699999997</v>
      </c>
      <c r="N5757">
        <v>0</v>
      </c>
      <c r="O5757">
        <v>0</v>
      </c>
      <c r="P5757">
        <v>0</v>
      </c>
      <c r="Q5757">
        <v>1</v>
      </c>
      <c r="R5757">
        <v>0</v>
      </c>
      <c r="S5757">
        <v>0</v>
      </c>
      <c r="T5757">
        <v>0</v>
      </c>
      <c r="U5757">
        <v>0.99027799999999999</v>
      </c>
    </row>
    <row r="5758" spans="1:21" x14ac:dyDescent="0.25">
      <c r="A5758" t="s">
        <v>21993</v>
      </c>
      <c r="B5758">
        <v>1</v>
      </c>
      <c r="C5758" t="s">
        <v>78</v>
      </c>
      <c r="D5758" t="s">
        <v>91</v>
      </c>
      <c r="E5758" t="s">
        <v>21994</v>
      </c>
      <c r="F5758" t="s">
        <v>231</v>
      </c>
      <c r="G5758" t="s">
        <v>71</v>
      </c>
      <c r="H5758" t="s">
        <v>136</v>
      </c>
      <c r="I5758" t="s">
        <v>22</v>
      </c>
      <c r="J5758" t="s">
        <v>131</v>
      </c>
      <c r="K5758" t="s">
        <v>21995</v>
      </c>
      <c r="L5758" t="s">
        <v>21996</v>
      </c>
      <c r="M5758">
        <v>0.73444444399999997</v>
      </c>
      <c r="N5758">
        <v>0</v>
      </c>
      <c r="O5758">
        <v>0</v>
      </c>
      <c r="P5758">
        <v>0</v>
      </c>
      <c r="Q5758">
        <v>1</v>
      </c>
      <c r="R5758">
        <v>0</v>
      </c>
      <c r="S5758">
        <v>0</v>
      </c>
      <c r="T5758">
        <v>0</v>
      </c>
      <c r="U5758">
        <v>0.73444399999999999</v>
      </c>
    </row>
    <row r="5759" spans="1:21" x14ac:dyDescent="0.25">
      <c r="A5759" t="s">
        <v>21997</v>
      </c>
      <c r="B5759">
        <v>1</v>
      </c>
      <c r="C5759" t="s">
        <v>78</v>
      </c>
      <c r="D5759" t="s">
        <v>81</v>
      </c>
      <c r="E5759" t="s">
        <v>21986</v>
      </c>
      <c r="F5759" t="s">
        <v>247</v>
      </c>
      <c r="G5759" t="s">
        <v>71</v>
      </c>
      <c r="H5759" t="s">
        <v>136</v>
      </c>
      <c r="I5759" t="s">
        <v>22</v>
      </c>
      <c r="J5759" t="s">
        <v>221</v>
      </c>
      <c r="K5759" t="s">
        <v>21998</v>
      </c>
      <c r="L5759" t="s">
        <v>21999</v>
      </c>
      <c r="M5759">
        <v>9.8113888879999998</v>
      </c>
      <c r="N5759">
        <v>0</v>
      </c>
      <c r="O5759">
        <v>0</v>
      </c>
      <c r="P5759">
        <v>0</v>
      </c>
      <c r="Q5759">
        <v>74</v>
      </c>
      <c r="R5759">
        <v>0</v>
      </c>
      <c r="S5759">
        <v>0</v>
      </c>
      <c r="T5759">
        <v>0</v>
      </c>
      <c r="U5759">
        <v>726.042778</v>
      </c>
    </row>
    <row r="5760" spans="1:21" x14ac:dyDescent="0.25">
      <c r="A5760" t="s">
        <v>22000</v>
      </c>
      <c r="B5760">
        <v>1</v>
      </c>
      <c r="C5760" t="s">
        <v>78</v>
      </c>
      <c r="D5760" t="s">
        <v>81</v>
      </c>
      <c r="E5760" t="s">
        <v>21986</v>
      </c>
      <c r="F5760" t="s">
        <v>247</v>
      </c>
      <c r="G5760" t="s">
        <v>71</v>
      </c>
      <c r="H5760" t="s">
        <v>136</v>
      </c>
      <c r="I5760" t="s">
        <v>22</v>
      </c>
      <c r="J5760" t="s">
        <v>221</v>
      </c>
      <c r="K5760" t="s">
        <v>14834</v>
      </c>
      <c r="L5760" t="s">
        <v>22001</v>
      </c>
      <c r="M5760">
        <v>8.7288888880000002</v>
      </c>
      <c r="N5760">
        <v>0</v>
      </c>
      <c r="O5760">
        <v>0</v>
      </c>
      <c r="P5760">
        <v>0</v>
      </c>
      <c r="Q5760">
        <v>74</v>
      </c>
      <c r="R5760">
        <v>0</v>
      </c>
      <c r="S5760">
        <v>0</v>
      </c>
      <c r="T5760">
        <v>0</v>
      </c>
      <c r="U5760">
        <v>645.93777799999998</v>
      </c>
    </row>
    <row r="5761" spans="1:21" x14ac:dyDescent="0.25">
      <c r="A5761" t="s">
        <v>22002</v>
      </c>
      <c r="B5761">
        <v>1</v>
      </c>
      <c r="C5761" t="s">
        <v>78</v>
      </c>
      <c r="D5761" t="s">
        <v>81</v>
      </c>
      <c r="E5761" t="s">
        <v>22003</v>
      </c>
      <c r="F5761" t="s">
        <v>166</v>
      </c>
      <c r="G5761" t="s">
        <v>72</v>
      </c>
      <c r="H5761" t="s">
        <v>136</v>
      </c>
      <c r="I5761" t="s">
        <v>22</v>
      </c>
      <c r="J5761" t="s">
        <v>131</v>
      </c>
      <c r="K5761" t="s">
        <v>22004</v>
      </c>
      <c r="L5761" t="s">
        <v>22005</v>
      </c>
      <c r="M5761">
        <v>0.86027777699999997</v>
      </c>
      <c r="N5761">
        <v>0</v>
      </c>
      <c r="O5761">
        <v>0</v>
      </c>
      <c r="P5761">
        <v>22</v>
      </c>
      <c r="Q5761">
        <v>3</v>
      </c>
      <c r="R5761">
        <v>0</v>
      </c>
      <c r="S5761">
        <v>0</v>
      </c>
      <c r="T5761">
        <v>18.926110999999999</v>
      </c>
      <c r="U5761">
        <v>2.5808330000000002</v>
      </c>
    </row>
    <row r="5762" spans="1:21" x14ac:dyDescent="0.25">
      <c r="A5762" t="s">
        <v>22006</v>
      </c>
      <c r="B5762">
        <v>1</v>
      </c>
      <c r="C5762" t="s">
        <v>78</v>
      </c>
      <c r="D5762" t="s">
        <v>81</v>
      </c>
      <c r="E5762" t="s">
        <v>21986</v>
      </c>
      <c r="F5762" t="s">
        <v>247</v>
      </c>
      <c r="G5762" t="s">
        <v>71</v>
      </c>
      <c r="H5762" t="s">
        <v>136</v>
      </c>
      <c r="I5762" t="s">
        <v>22</v>
      </c>
      <c r="J5762" t="s">
        <v>221</v>
      </c>
      <c r="K5762" t="s">
        <v>6704</v>
      </c>
      <c r="L5762" t="s">
        <v>22007</v>
      </c>
      <c r="M5762">
        <v>7.5141666660000004</v>
      </c>
      <c r="N5762">
        <v>0</v>
      </c>
      <c r="O5762">
        <v>0</v>
      </c>
      <c r="P5762">
        <v>0</v>
      </c>
      <c r="Q5762">
        <v>74</v>
      </c>
      <c r="R5762">
        <v>0</v>
      </c>
      <c r="S5762">
        <v>0</v>
      </c>
      <c r="T5762">
        <v>0</v>
      </c>
      <c r="U5762">
        <v>556.04833299999996</v>
      </c>
    </row>
    <row r="5763" spans="1:21" x14ac:dyDescent="0.25">
      <c r="A5763" t="s">
        <v>22008</v>
      </c>
      <c r="B5763">
        <v>1</v>
      </c>
      <c r="C5763" t="s">
        <v>79</v>
      </c>
      <c r="D5763" t="s">
        <v>108</v>
      </c>
      <c r="E5763" t="s">
        <v>22009</v>
      </c>
      <c r="F5763" t="s">
        <v>231</v>
      </c>
      <c r="G5763" t="s">
        <v>71</v>
      </c>
      <c r="H5763" t="s">
        <v>136</v>
      </c>
      <c r="I5763" t="s">
        <v>22</v>
      </c>
      <c r="J5763" t="s">
        <v>131</v>
      </c>
      <c r="K5763" t="s">
        <v>22010</v>
      </c>
      <c r="L5763" t="s">
        <v>22011</v>
      </c>
      <c r="M5763">
        <v>0.823333333</v>
      </c>
      <c r="N5763">
        <v>0</v>
      </c>
      <c r="O5763">
        <v>1</v>
      </c>
      <c r="P5763">
        <v>0</v>
      </c>
      <c r="Q5763">
        <v>0</v>
      </c>
      <c r="R5763">
        <v>0</v>
      </c>
      <c r="S5763">
        <v>0.82333299999999998</v>
      </c>
      <c r="T5763">
        <v>0</v>
      </c>
      <c r="U5763">
        <v>0</v>
      </c>
    </row>
    <row r="5764" spans="1:21" x14ac:dyDescent="0.25">
      <c r="A5764" t="s">
        <v>22012</v>
      </c>
      <c r="B5764">
        <v>1</v>
      </c>
      <c r="C5764" t="s">
        <v>78</v>
      </c>
      <c r="D5764" t="s">
        <v>81</v>
      </c>
      <c r="E5764" t="s">
        <v>21253</v>
      </c>
      <c r="F5764" t="s">
        <v>247</v>
      </c>
      <c r="G5764" t="s">
        <v>71</v>
      </c>
      <c r="H5764" t="s">
        <v>136</v>
      </c>
      <c r="I5764" t="s">
        <v>22</v>
      </c>
      <c r="J5764" t="s">
        <v>221</v>
      </c>
      <c r="K5764" t="s">
        <v>22013</v>
      </c>
      <c r="L5764" t="s">
        <v>22014</v>
      </c>
      <c r="M5764">
        <v>7.89</v>
      </c>
      <c r="N5764">
        <v>0</v>
      </c>
      <c r="O5764">
        <v>113</v>
      </c>
      <c r="P5764">
        <v>0</v>
      </c>
      <c r="Q5764">
        <v>54</v>
      </c>
      <c r="R5764">
        <v>0</v>
      </c>
      <c r="S5764">
        <v>891.57</v>
      </c>
      <c r="T5764">
        <v>0</v>
      </c>
      <c r="U5764">
        <v>426.06</v>
      </c>
    </row>
    <row r="5765" spans="1:21" x14ac:dyDescent="0.25">
      <c r="A5765" t="s">
        <v>22015</v>
      </c>
      <c r="B5765">
        <v>1</v>
      </c>
      <c r="C5765" t="s">
        <v>78</v>
      </c>
      <c r="D5765" t="s">
        <v>107</v>
      </c>
      <c r="E5765" t="s">
        <v>22016</v>
      </c>
      <c r="F5765" t="s">
        <v>247</v>
      </c>
      <c r="G5765" t="s">
        <v>72</v>
      </c>
      <c r="H5765" t="s">
        <v>136</v>
      </c>
      <c r="I5765" t="s">
        <v>22</v>
      </c>
      <c r="J5765" t="s">
        <v>221</v>
      </c>
      <c r="K5765" t="s">
        <v>22017</v>
      </c>
      <c r="L5765" t="s">
        <v>22018</v>
      </c>
      <c r="M5765">
        <v>7.7486388880000003</v>
      </c>
      <c r="N5765">
        <v>0</v>
      </c>
      <c r="O5765">
        <v>0</v>
      </c>
      <c r="P5765">
        <v>0</v>
      </c>
      <c r="Q5765">
        <v>67</v>
      </c>
      <c r="R5765">
        <v>0</v>
      </c>
      <c r="S5765">
        <v>0</v>
      </c>
      <c r="T5765">
        <v>0</v>
      </c>
      <c r="U5765">
        <v>519.15880500000003</v>
      </c>
    </row>
    <row r="5766" spans="1:21" x14ac:dyDescent="0.25">
      <c r="A5766" t="s">
        <v>22019</v>
      </c>
      <c r="B5766">
        <v>1</v>
      </c>
      <c r="C5766" t="s">
        <v>78</v>
      </c>
      <c r="D5766" t="s">
        <v>107</v>
      </c>
      <c r="E5766" t="s">
        <v>22020</v>
      </c>
      <c r="F5766" t="s">
        <v>247</v>
      </c>
      <c r="G5766" t="s">
        <v>71</v>
      </c>
      <c r="H5766" t="s">
        <v>136</v>
      </c>
      <c r="I5766" t="s">
        <v>22</v>
      </c>
      <c r="J5766" t="s">
        <v>221</v>
      </c>
      <c r="K5766" t="s">
        <v>22021</v>
      </c>
      <c r="L5766" t="s">
        <v>22022</v>
      </c>
      <c r="M5766">
        <v>8.6730555549999995</v>
      </c>
      <c r="N5766">
        <v>0</v>
      </c>
      <c r="O5766">
        <v>0</v>
      </c>
      <c r="P5766">
        <v>0</v>
      </c>
      <c r="Q5766">
        <v>67</v>
      </c>
      <c r="R5766">
        <v>0</v>
      </c>
      <c r="S5766">
        <v>0</v>
      </c>
      <c r="T5766">
        <v>0</v>
      </c>
      <c r="U5766">
        <v>581.09472200000005</v>
      </c>
    </row>
    <row r="5767" spans="1:21" x14ac:dyDescent="0.25">
      <c r="A5767" t="s">
        <v>22023</v>
      </c>
      <c r="B5767">
        <v>1</v>
      </c>
      <c r="C5767" t="s">
        <v>78</v>
      </c>
      <c r="D5767" t="s">
        <v>107</v>
      </c>
      <c r="E5767" t="s">
        <v>22024</v>
      </c>
      <c r="F5767" t="s">
        <v>296</v>
      </c>
      <c r="G5767" t="s">
        <v>71</v>
      </c>
      <c r="H5767" t="s">
        <v>136</v>
      </c>
      <c r="I5767" t="s">
        <v>22</v>
      </c>
      <c r="J5767" t="s">
        <v>221</v>
      </c>
      <c r="K5767" t="s">
        <v>22025</v>
      </c>
      <c r="L5767" t="s">
        <v>22026</v>
      </c>
      <c r="M5767">
        <v>3.3311111109999998</v>
      </c>
      <c r="N5767">
        <v>0</v>
      </c>
      <c r="O5767">
        <v>0</v>
      </c>
      <c r="P5767">
        <v>0</v>
      </c>
      <c r="Q5767">
        <v>25</v>
      </c>
      <c r="R5767">
        <v>0</v>
      </c>
      <c r="S5767">
        <v>0</v>
      </c>
      <c r="T5767">
        <v>0</v>
      </c>
      <c r="U5767">
        <v>83.277777999999998</v>
      </c>
    </row>
    <row r="5768" spans="1:21" x14ac:dyDescent="0.25">
      <c r="A5768" t="s">
        <v>22027</v>
      </c>
      <c r="B5768">
        <v>1</v>
      </c>
      <c r="C5768" t="s">
        <v>78</v>
      </c>
      <c r="D5768" t="s">
        <v>107</v>
      </c>
      <c r="E5768" t="s">
        <v>22024</v>
      </c>
      <c r="F5768" t="s">
        <v>296</v>
      </c>
      <c r="G5768" t="s">
        <v>71</v>
      </c>
      <c r="H5768" t="s">
        <v>136</v>
      </c>
      <c r="I5768" t="s">
        <v>22</v>
      </c>
      <c r="J5768" t="s">
        <v>221</v>
      </c>
      <c r="K5768" t="s">
        <v>22028</v>
      </c>
      <c r="L5768" t="s">
        <v>22029</v>
      </c>
      <c r="M5768">
        <v>3.2148027770000001</v>
      </c>
      <c r="N5768">
        <v>0</v>
      </c>
      <c r="O5768">
        <v>0</v>
      </c>
      <c r="P5768">
        <v>0</v>
      </c>
      <c r="Q5768">
        <v>25</v>
      </c>
      <c r="R5768">
        <v>0</v>
      </c>
      <c r="S5768">
        <v>0</v>
      </c>
      <c r="T5768">
        <v>0</v>
      </c>
      <c r="U5768">
        <v>80.370069000000001</v>
      </c>
    </row>
    <row r="5769" spans="1:21" x14ac:dyDescent="0.25">
      <c r="A5769" t="s">
        <v>22030</v>
      </c>
      <c r="B5769">
        <v>1</v>
      </c>
      <c r="C5769" t="s">
        <v>78</v>
      </c>
      <c r="D5769" t="s">
        <v>107</v>
      </c>
      <c r="E5769" t="s">
        <v>22031</v>
      </c>
      <c r="F5769" t="s">
        <v>313</v>
      </c>
      <c r="G5769" t="s">
        <v>71</v>
      </c>
      <c r="H5769" t="s">
        <v>136</v>
      </c>
      <c r="I5769" t="s">
        <v>22</v>
      </c>
      <c r="J5769" t="s">
        <v>131</v>
      </c>
      <c r="K5769" t="s">
        <v>22032</v>
      </c>
      <c r="L5769" t="s">
        <v>22033</v>
      </c>
      <c r="M5769">
        <v>0.88305555499999999</v>
      </c>
      <c r="N5769">
        <v>0</v>
      </c>
      <c r="O5769">
        <v>0</v>
      </c>
      <c r="P5769">
        <v>0</v>
      </c>
      <c r="Q5769">
        <v>2</v>
      </c>
      <c r="R5769">
        <v>0</v>
      </c>
      <c r="S5769">
        <v>0</v>
      </c>
      <c r="T5769">
        <v>0</v>
      </c>
      <c r="U5769">
        <v>1.766111</v>
      </c>
    </row>
    <row r="5770" spans="1:21" x14ac:dyDescent="0.25">
      <c r="A5770" t="s">
        <v>22034</v>
      </c>
      <c r="B5770">
        <v>1</v>
      </c>
      <c r="C5770" t="s">
        <v>78</v>
      </c>
      <c r="D5770" t="s">
        <v>92</v>
      </c>
      <c r="E5770" t="s">
        <v>22035</v>
      </c>
      <c r="F5770" t="s">
        <v>1227</v>
      </c>
      <c r="G5770" t="s">
        <v>72</v>
      </c>
      <c r="H5770" t="s">
        <v>136</v>
      </c>
      <c r="I5770" t="s">
        <v>22</v>
      </c>
      <c r="J5770" t="s">
        <v>131</v>
      </c>
      <c r="K5770" t="s">
        <v>22036</v>
      </c>
      <c r="L5770" t="s">
        <v>22037</v>
      </c>
      <c r="M5770">
        <v>0.48</v>
      </c>
      <c r="N5770">
        <v>0</v>
      </c>
      <c r="O5770">
        <v>0</v>
      </c>
      <c r="P5770">
        <v>0</v>
      </c>
      <c r="Q5770">
        <v>18</v>
      </c>
      <c r="R5770">
        <v>0</v>
      </c>
      <c r="S5770">
        <v>0</v>
      </c>
      <c r="T5770">
        <v>0</v>
      </c>
      <c r="U5770">
        <v>8.64</v>
      </c>
    </row>
    <row r="5771" spans="1:21" x14ac:dyDescent="0.25">
      <c r="A5771" t="s">
        <v>22038</v>
      </c>
      <c r="B5771">
        <v>1</v>
      </c>
      <c r="C5771" t="s">
        <v>79</v>
      </c>
      <c r="D5771" t="s">
        <v>116</v>
      </c>
      <c r="E5771" t="s">
        <v>22039</v>
      </c>
      <c r="F5771" t="s">
        <v>313</v>
      </c>
      <c r="G5771" t="s">
        <v>71</v>
      </c>
      <c r="H5771" t="s">
        <v>136</v>
      </c>
      <c r="I5771" t="s">
        <v>22</v>
      </c>
      <c r="J5771" t="s">
        <v>131</v>
      </c>
      <c r="K5771" t="s">
        <v>22040</v>
      </c>
      <c r="L5771" t="s">
        <v>22041</v>
      </c>
      <c r="M5771">
        <v>1.2524999999999999</v>
      </c>
      <c r="N5771">
        <v>0</v>
      </c>
      <c r="O5771">
        <v>2</v>
      </c>
      <c r="P5771">
        <v>0</v>
      </c>
      <c r="Q5771">
        <v>1</v>
      </c>
      <c r="R5771">
        <v>0</v>
      </c>
      <c r="S5771">
        <v>2.5049999999999999</v>
      </c>
      <c r="T5771">
        <v>0</v>
      </c>
      <c r="U5771">
        <v>1.2524999999999999</v>
      </c>
    </row>
    <row r="5772" spans="1:21" x14ac:dyDescent="0.25">
      <c r="A5772" t="s">
        <v>22042</v>
      </c>
      <c r="B5772">
        <v>1</v>
      </c>
      <c r="C5772" t="s">
        <v>79</v>
      </c>
      <c r="D5772" t="s">
        <v>116</v>
      </c>
      <c r="E5772" t="s">
        <v>22043</v>
      </c>
      <c r="F5772" t="s">
        <v>231</v>
      </c>
      <c r="G5772" t="s">
        <v>71</v>
      </c>
      <c r="H5772" t="s">
        <v>136</v>
      </c>
      <c r="I5772" t="s">
        <v>22</v>
      </c>
      <c r="J5772" t="s">
        <v>131</v>
      </c>
      <c r="K5772" t="s">
        <v>22044</v>
      </c>
      <c r="L5772" t="s">
        <v>22045</v>
      </c>
      <c r="M5772">
        <v>0.819722222</v>
      </c>
      <c r="N5772">
        <v>0</v>
      </c>
      <c r="O5772">
        <v>1</v>
      </c>
      <c r="P5772">
        <v>0</v>
      </c>
      <c r="Q5772">
        <v>0</v>
      </c>
      <c r="R5772">
        <v>0</v>
      </c>
      <c r="S5772">
        <v>0.81972199999999995</v>
      </c>
      <c r="T5772">
        <v>0</v>
      </c>
      <c r="U5772">
        <v>0</v>
      </c>
    </row>
    <row r="5773" spans="1:21" x14ac:dyDescent="0.25">
      <c r="A5773" t="s">
        <v>22046</v>
      </c>
      <c r="B5773">
        <v>1</v>
      </c>
      <c r="C5773" t="s">
        <v>78</v>
      </c>
      <c r="D5773" t="s">
        <v>81</v>
      </c>
      <c r="E5773" t="s">
        <v>22047</v>
      </c>
      <c r="F5773" t="s">
        <v>934</v>
      </c>
      <c r="G5773" t="s">
        <v>71</v>
      </c>
      <c r="H5773" t="s">
        <v>136</v>
      </c>
      <c r="I5773" t="s">
        <v>22</v>
      </c>
      <c r="J5773" t="s">
        <v>131</v>
      </c>
      <c r="K5773" t="s">
        <v>22048</v>
      </c>
      <c r="L5773" t="s">
        <v>22049</v>
      </c>
      <c r="M5773">
        <v>0.65194444399999996</v>
      </c>
      <c r="N5773">
        <v>0</v>
      </c>
      <c r="O5773">
        <v>2</v>
      </c>
      <c r="P5773">
        <v>0</v>
      </c>
      <c r="Q5773">
        <v>0</v>
      </c>
      <c r="R5773">
        <v>0</v>
      </c>
      <c r="S5773">
        <v>1.3038890000000001</v>
      </c>
      <c r="T5773">
        <v>0</v>
      </c>
      <c r="U5773">
        <v>0</v>
      </c>
    </row>
    <row r="5774" spans="1:21" x14ac:dyDescent="0.25">
      <c r="A5774" t="s">
        <v>22050</v>
      </c>
      <c r="B5774">
        <v>1</v>
      </c>
      <c r="C5774" t="s">
        <v>78</v>
      </c>
      <c r="D5774" t="s">
        <v>98</v>
      </c>
      <c r="E5774" t="s">
        <v>22051</v>
      </c>
      <c r="F5774" t="s">
        <v>231</v>
      </c>
      <c r="G5774" t="s">
        <v>71</v>
      </c>
      <c r="H5774" t="s">
        <v>136</v>
      </c>
      <c r="I5774" t="s">
        <v>22</v>
      </c>
      <c r="J5774" t="s">
        <v>131</v>
      </c>
      <c r="K5774" t="s">
        <v>22052</v>
      </c>
      <c r="L5774" t="s">
        <v>22053</v>
      </c>
      <c r="M5774">
        <v>0.79361111100000004</v>
      </c>
      <c r="N5774">
        <v>0</v>
      </c>
      <c r="O5774">
        <v>2</v>
      </c>
      <c r="P5774">
        <v>0</v>
      </c>
      <c r="Q5774">
        <v>0</v>
      </c>
      <c r="R5774">
        <v>0</v>
      </c>
      <c r="S5774">
        <v>1.5872219999999999</v>
      </c>
      <c r="T5774">
        <v>0</v>
      </c>
      <c r="U5774">
        <v>0</v>
      </c>
    </row>
    <row r="5775" spans="1:21" x14ac:dyDescent="0.25">
      <c r="A5775" t="s">
        <v>22054</v>
      </c>
      <c r="B5775">
        <v>1</v>
      </c>
      <c r="C5775" t="s">
        <v>78</v>
      </c>
      <c r="D5775" t="s">
        <v>98</v>
      </c>
      <c r="E5775" t="s">
        <v>22055</v>
      </c>
      <c r="F5775" t="s">
        <v>231</v>
      </c>
      <c r="G5775" t="s">
        <v>71</v>
      </c>
      <c r="H5775" t="s">
        <v>136</v>
      </c>
      <c r="I5775" t="s">
        <v>22</v>
      </c>
      <c r="J5775" t="s">
        <v>131</v>
      </c>
      <c r="K5775" t="s">
        <v>22056</v>
      </c>
      <c r="L5775" t="s">
        <v>22057</v>
      </c>
      <c r="M5775">
        <v>1.335555555</v>
      </c>
      <c r="N5775">
        <v>0</v>
      </c>
      <c r="O5775">
        <v>1</v>
      </c>
      <c r="P5775">
        <v>0</v>
      </c>
      <c r="Q5775">
        <v>0</v>
      </c>
      <c r="R5775">
        <v>0</v>
      </c>
      <c r="S5775">
        <v>1.335556</v>
      </c>
      <c r="T5775">
        <v>0</v>
      </c>
      <c r="U5775">
        <v>0</v>
      </c>
    </row>
    <row r="5776" spans="1:21" x14ac:dyDescent="0.25">
      <c r="A5776" t="s">
        <v>22058</v>
      </c>
      <c r="B5776">
        <v>1</v>
      </c>
      <c r="C5776" t="s">
        <v>78</v>
      </c>
      <c r="D5776" t="s">
        <v>101</v>
      </c>
      <c r="E5776" t="s">
        <v>3414</v>
      </c>
      <c r="F5776" t="s">
        <v>296</v>
      </c>
      <c r="G5776" t="s">
        <v>72</v>
      </c>
      <c r="H5776" t="s">
        <v>136</v>
      </c>
      <c r="I5776" t="s">
        <v>22</v>
      </c>
      <c r="J5776" t="s">
        <v>221</v>
      </c>
      <c r="K5776" t="s">
        <v>22059</v>
      </c>
      <c r="L5776" t="s">
        <v>22060</v>
      </c>
      <c r="M5776">
        <v>1.0974999999999999</v>
      </c>
      <c r="N5776">
        <v>14</v>
      </c>
      <c r="O5776">
        <v>5</v>
      </c>
      <c r="P5776">
        <v>4</v>
      </c>
      <c r="Q5776">
        <v>0</v>
      </c>
      <c r="R5776">
        <v>15.365</v>
      </c>
      <c r="S5776">
        <v>5.4874999999999998</v>
      </c>
      <c r="T5776">
        <v>4.3899999999999997</v>
      </c>
      <c r="U5776">
        <v>0</v>
      </c>
    </row>
    <row r="5777" spans="1:21" x14ac:dyDescent="0.25">
      <c r="A5777" t="s">
        <v>22061</v>
      </c>
      <c r="B5777">
        <v>1</v>
      </c>
      <c r="C5777" t="s">
        <v>79</v>
      </c>
      <c r="D5777" t="s">
        <v>114</v>
      </c>
      <c r="E5777" t="s">
        <v>22062</v>
      </c>
      <c r="F5777" t="s">
        <v>892</v>
      </c>
      <c r="G5777" t="s">
        <v>71</v>
      </c>
      <c r="H5777" t="s">
        <v>136</v>
      </c>
      <c r="I5777" t="s">
        <v>22</v>
      </c>
      <c r="J5777" t="s">
        <v>131</v>
      </c>
      <c r="K5777" t="s">
        <v>22063</v>
      </c>
      <c r="L5777" t="s">
        <v>22064</v>
      </c>
      <c r="M5777">
        <v>0.70888888800000005</v>
      </c>
      <c r="N5777">
        <v>0</v>
      </c>
      <c r="O5777">
        <v>0</v>
      </c>
      <c r="P5777">
        <v>0</v>
      </c>
      <c r="Q5777">
        <v>55</v>
      </c>
      <c r="R5777">
        <v>0</v>
      </c>
      <c r="S5777">
        <v>0</v>
      </c>
      <c r="T5777">
        <v>0</v>
      </c>
      <c r="U5777">
        <v>38.988889</v>
      </c>
    </row>
    <row r="5778" spans="1:21" x14ac:dyDescent="0.25">
      <c r="A5778" t="s">
        <v>22065</v>
      </c>
      <c r="B5778">
        <v>1</v>
      </c>
      <c r="C5778" t="s">
        <v>79</v>
      </c>
      <c r="D5778" t="s">
        <v>114</v>
      </c>
      <c r="E5778" t="s">
        <v>22066</v>
      </c>
      <c r="F5778" t="s">
        <v>226</v>
      </c>
      <c r="G5778" t="s">
        <v>72</v>
      </c>
      <c r="H5778" t="s">
        <v>136</v>
      </c>
      <c r="I5778" t="s">
        <v>22</v>
      </c>
      <c r="J5778" t="s">
        <v>131</v>
      </c>
      <c r="K5778" t="s">
        <v>22067</v>
      </c>
      <c r="L5778" t="s">
        <v>22068</v>
      </c>
      <c r="M5778">
        <v>2.4088444440000001</v>
      </c>
      <c r="N5778">
        <v>0</v>
      </c>
      <c r="O5778">
        <v>0</v>
      </c>
      <c r="P5778">
        <v>0</v>
      </c>
      <c r="Q5778">
        <v>120</v>
      </c>
      <c r="R5778">
        <v>0</v>
      </c>
      <c r="S5778">
        <v>0</v>
      </c>
      <c r="T5778">
        <v>0</v>
      </c>
      <c r="U5778">
        <v>289.06133299999999</v>
      </c>
    </row>
    <row r="5779" spans="1:21" x14ac:dyDescent="0.25">
      <c r="A5779" t="s">
        <v>22069</v>
      </c>
      <c r="B5779">
        <v>1</v>
      </c>
      <c r="C5779" t="s">
        <v>78</v>
      </c>
      <c r="D5779" t="s">
        <v>96</v>
      </c>
      <c r="E5779" t="s">
        <v>22070</v>
      </c>
      <c r="F5779" t="s">
        <v>231</v>
      </c>
      <c r="G5779" t="s">
        <v>71</v>
      </c>
      <c r="H5779" t="s">
        <v>136</v>
      </c>
      <c r="I5779" t="s">
        <v>22</v>
      </c>
      <c r="J5779" t="s">
        <v>131</v>
      </c>
      <c r="K5779" t="s">
        <v>22071</v>
      </c>
      <c r="L5779" t="s">
        <v>22072</v>
      </c>
      <c r="M5779">
        <v>0.52</v>
      </c>
      <c r="N5779">
        <v>0</v>
      </c>
      <c r="O5779">
        <v>1</v>
      </c>
      <c r="P5779">
        <v>0</v>
      </c>
      <c r="Q5779">
        <v>0</v>
      </c>
      <c r="R5779">
        <v>0</v>
      </c>
      <c r="S5779">
        <v>0.52</v>
      </c>
      <c r="T5779">
        <v>0</v>
      </c>
      <c r="U5779">
        <v>0</v>
      </c>
    </row>
    <row r="5780" spans="1:21" x14ac:dyDescent="0.25">
      <c r="A5780" t="s">
        <v>22073</v>
      </c>
      <c r="B5780">
        <v>1</v>
      </c>
      <c r="C5780" t="s">
        <v>78</v>
      </c>
      <c r="D5780" t="s">
        <v>96</v>
      </c>
      <c r="E5780" t="s">
        <v>22074</v>
      </c>
      <c r="F5780" t="s">
        <v>231</v>
      </c>
      <c r="G5780" t="s">
        <v>71</v>
      </c>
      <c r="H5780" t="s">
        <v>136</v>
      </c>
      <c r="I5780" t="s">
        <v>22</v>
      </c>
      <c r="J5780" t="s">
        <v>131</v>
      </c>
      <c r="K5780" t="s">
        <v>22075</v>
      </c>
      <c r="L5780" t="s">
        <v>22076</v>
      </c>
      <c r="M5780">
        <v>6.7513888880000001</v>
      </c>
      <c r="N5780">
        <v>0</v>
      </c>
      <c r="O5780">
        <v>2</v>
      </c>
      <c r="P5780">
        <v>0</v>
      </c>
      <c r="Q5780">
        <v>0</v>
      </c>
      <c r="R5780">
        <v>0</v>
      </c>
      <c r="S5780">
        <v>13.502777999999999</v>
      </c>
      <c r="T5780">
        <v>0</v>
      </c>
      <c r="U5780">
        <v>0</v>
      </c>
    </row>
    <row r="5781" spans="1:21" x14ac:dyDescent="0.25">
      <c r="A5781" t="s">
        <v>22077</v>
      </c>
      <c r="B5781">
        <v>1</v>
      </c>
      <c r="C5781" t="s">
        <v>78</v>
      </c>
      <c r="D5781" t="s">
        <v>96</v>
      </c>
      <c r="E5781" t="s">
        <v>22078</v>
      </c>
      <c r="F5781" t="s">
        <v>231</v>
      </c>
      <c r="G5781" t="s">
        <v>71</v>
      </c>
      <c r="H5781" t="s">
        <v>136</v>
      </c>
      <c r="I5781" t="s">
        <v>22</v>
      </c>
      <c r="J5781" t="s">
        <v>131</v>
      </c>
      <c r="K5781" t="s">
        <v>22079</v>
      </c>
      <c r="L5781" t="s">
        <v>22080</v>
      </c>
      <c r="M5781">
        <v>1.6911111109999999</v>
      </c>
      <c r="N5781">
        <v>0</v>
      </c>
      <c r="O5781">
        <v>1</v>
      </c>
      <c r="P5781">
        <v>0</v>
      </c>
      <c r="Q5781">
        <v>0</v>
      </c>
      <c r="R5781">
        <v>0</v>
      </c>
      <c r="S5781">
        <v>1.691111</v>
      </c>
      <c r="T5781">
        <v>0</v>
      </c>
      <c r="U5781">
        <v>0</v>
      </c>
    </row>
    <row r="5782" spans="1:21" x14ac:dyDescent="0.25">
      <c r="A5782" t="s">
        <v>22081</v>
      </c>
      <c r="B5782">
        <v>1</v>
      </c>
      <c r="C5782" t="s">
        <v>78</v>
      </c>
      <c r="D5782" t="s">
        <v>96</v>
      </c>
      <c r="E5782" t="s">
        <v>22082</v>
      </c>
      <c r="F5782" t="s">
        <v>231</v>
      </c>
      <c r="G5782" t="s">
        <v>71</v>
      </c>
      <c r="H5782" t="s">
        <v>136</v>
      </c>
      <c r="I5782" t="s">
        <v>22</v>
      </c>
      <c r="J5782" t="s">
        <v>131</v>
      </c>
      <c r="K5782" t="s">
        <v>22083</v>
      </c>
      <c r="L5782" t="s">
        <v>22084</v>
      </c>
      <c r="M5782">
        <v>14.784444444</v>
      </c>
      <c r="N5782">
        <v>0</v>
      </c>
      <c r="O5782">
        <v>1</v>
      </c>
      <c r="P5782">
        <v>0</v>
      </c>
      <c r="Q5782">
        <v>0</v>
      </c>
      <c r="R5782">
        <v>0</v>
      </c>
      <c r="S5782">
        <v>14.784444000000001</v>
      </c>
      <c r="T5782">
        <v>0</v>
      </c>
      <c r="U5782">
        <v>0</v>
      </c>
    </row>
    <row r="5783" spans="1:21" x14ac:dyDescent="0.25">
      <c r="A5783" t="s">
        <v>22085</v>
      </c>
      <c r="B5783">
        <v>1</v>
      </c>
      <c r="C5783" t="s">
        <v>78</v>
      </c>
      <c r="D5783" t="s">
        <v>91</v>
      </c>
      <c r="E5783" t="s">
        <v>22086</v>
      </c>
      <c r="F5783" t="s">
        <v>166</v>
      </c>
      <c r="G5783" t="s">
        <v>72</v>
      </c>
      <c r="H5783" t="s">
        <v>136</v>
      </c>
      <c r="I5783" t="s">
        <v>22</v>
      </c>
      <c r="J5783" t="s">
        <v>131</v>
      </c>
      <c r="K5783" t="s">
        <v>22087</v>
      </c>
      <c r="L5783" t="s">
        <v>22088</v>
      </c>
      <c r="M5783">
        <v>0.85027777699999996</v>
      </c>
      <c r="N5783">
        <v>0</v>
      </c>
      <c r="O5783">
        <v>0</v>
      </c>
      <c r="P5783">
        <v>12</v>
      </c>
      <c r="Q5783">
        <v>268</v>
      </c>
      <c r="R5783">
        <v>0</v>
      </c>
      <c r="S5783">
        <v>0</v>
      </c>
      <c r="T5783">
        <v>10.203333000000001</v>
      </c>
      <c r="U5783">
        <v>227.87444400000001</v>
      </c>
    </row>
    <row r="5784" spans="1:21" x14ac:dyDescent="0.25">
      <c r="A5784" t="s">
        <v>22089</v>
      </c>
      <c r="B5784">
        <v>1</v>
      </c>
      <c r="C5784" t="s">
        <v>78</v>
      </c>
      <c r="D5784" t="s">
        <v>91</v>
      </c>
      <c r="E5784" t="s">
        <v>22086</v>
      </c>
      <c r="F5784" t="s">
        <v>166</v>
      </c>
      <c r="G5784" t="s">
        <v>72</v>
      </c>
      <c r="H5784" t="s">
        <v>136</v>
      </c>
      <c r="I5784" t="s">
        <v>22</v>
      </c>
      <c r="J5784" t="s">
        <v>131</v>
      </c>
      <c r="K5784" t="s">
        <v>22090</v>
      </c>
      <c r="L5784" t="s">
        <v>22091</v>
      </c>
      <c r="M5784">
        <v>1.295555555</v>
      </c>
      <c r="N5784">
        <v>0</v>
      </c>
      <c r="O5784">
        <v>0</v>
      </c>
      <c r="P5784">
        <v>12</v>
      </c>
      <c r="Q5784">
        <v>268</v>
      </c>
      <c r="R5784">
        <v>0</v>
      </c>
      <c r="S5784">
        <v>0</v>
      </c>
      <c r="T5784">
        <v>15.546666999999999</v>
      </c>
      <c r="U5784">
        <v>347.208889</v>
      </c>
    </row>
    <row r="5785" spans="1:21" x14ac:dyDescent="0.25">
      <c r="A5785" t="s">
        <v>22092</v>
      </c>
      <c r="B5785">
        <v>1</v>
      </c>
      <c r="C5785" t="s">
        <v>78</v>
      </c>
      <c r="D5785" t="s">
        <v>91</v>
      </c>
      <c r="E5785" t="s">
        <v>22093</v>
      </c>
      <c r="F5785" t="s">
        <v>166</v>
      </c>
      <c r="G5785" t="s">
        <v>72</v>
      </c>
      <c r="H5785" t="s">
        <v>136</v>
      </c>
      <c r="I5785" t="s">
        <v>22</v>
      </c>
      <c r="J5785" t="s">
        <v>131</v>
      </c>
      <c r="K5785" t="s">
        <v>22094</v>
      </c>
      <c r="L5785" t="s">
        <v>22095</v>
      </c>
      <c r="M5785">
        <v>1.063055555</v>
      </c>
      <c r="N5785">
        <v>0</v>
      </c>
      <c r="O5785">
        <v>0</v>
      </c>
      <c r="P5785">
        <v>6</v>
      </c>
      <c r="Q5785">
        <v>148</v>
      </c>
      <c r="R5785">
        <v>0</v>
      </c>
      <c r="S5785">
        <v>0</v>
      </c>
      <c r="T5785">
        <v>6.3783329999999996</v>
      </c>
      <c r="U5785">
        <v>157.332222</v>
      </c>
    </row>
    <row r="5786" spans="1:21" x14ac:dyDescent="0.25">
      <c r="A5786" t="s">
        <v>22096</v>
      </c>
      <c r="B5786">
        <v>1</v>
      </c>
      <c r="C5786" t="s">
        <v>79</v>
      </c>
      <c r="D5786" t="s">
        <v>115</v>
      </c>
      <c r="E5786" t="s">
        <v>22097</v>
      </c>
      <c r="F5786" t="s">
        <v>313</v>
      </c>
      <c r="G5786" t="s">
        <v>71</v>
      </c>
      <c r="H5786" t="s">
        <v>136</v>
      </c>
      <c r="I5786" t="s">
        <v>22</v>
      </c>
      <c r="J5786" t="s">
        <v>131</v>
      </c>
      <c r="K5786" t="s">
        <v>22098</v>
      </c>
      <c r="L5786" t="s">
        <v>22099</v>
      </c>
      <c r="M5786">
        <v>0.60361111099999998</v>
      </c>
      <c r="N5786">
        <v>0</v>
      </c>
      <c r="O5786">
        <v>0</v>
      </c>
      <c r="P5786">
        <v>0</v>
      </c>
      <c r="Q5786">
        <v>75</v>
      </c>
      <c r="R5786">
        <v>0</v>
      </c>
      <c r="S5786">
        <v>0</v>
      </c>
      <c r="T5786">
        <v>0</v>
      </c>
      <c r="U5786">
        <v>45.270833000000003</v>
      </c>
    </row>
    <row r="5787" spans="1:21" x14ac:dyDescent="0.25">
      <c r="A5787" t="s">
        <v>22100</v>
      </c>
      <c r="B5787">
        <v>1</v>
      </c>
      <c r="C5787" t="s">
        <v>79</v>
      </c>
      <c r="D5787" t="s">
        <v>115</v>
      </c>
      <c r="E5787" t="s">
        <v>22101</v>
      </c>
      <c r="F5787" t="s">
        <v>892</v>
      </c>
      <c r="G5787" t="s">
        <v>71</v>
      </c>
      <c r="H5787" t="s">
        <v>136</v>
      </c>
      <c r="I5787" t="s">
        <v>22</v>
      </c>
      <c r="J5787" t="s">
        <v>131</v>
      </c>
      <c r="K5787" t="s">
        <v>22102</v>
      </c>
      <c r="L5787" t="s">
        <v>22103</v>
      </c>
      <c r="M5787">
        <v>0.79583333300000003</v>
      </c>
      <c r="N5787">
        <v>0</v>
      </c>
      <c r="O5787">
        <v>0</v>
      </c>
      <c r="P5787">
        <v>0</v>
      </c>
      <c r="Q5787">
        <v>277</v>
      </c>
      <c r="R5787">
        <v>0</v>
      </c>
      <c r="S5787">
        <v>0</v>
      </c>
      <c r="T5787">
        <v>0</v>
      </c>
      <c r="U5787">
        <v>220.44583299999999</v>
      </c>
    </row>
    <row r="5788" spans="1:21" x14ac:dyDescent="0.25">
      <c r="A5788" t="s">
        <v>22104</v>
      </c>
      <c r="B5788">
        <v>1</v>
      </c>
      <c r="C5788" t="s">
        <v>78</v>
      </c>
      <c r="D5788" t="s">
        <v>95</v>
      </c>
      <c r="E5788" t="s">
        <v>22105</v>
      </c>
      <c r="F5788" t="s">
        <v>934</v>
      </c>
      <c r="G5788" t="s">
        <v>71</v>
      </c>
      <c r="H5788" t="s">
        <v>136</v>
      </c>
      <c r="I5788" t="s">
        <v>22</v>
      </c>
      <c r="J5788" t="s">
        <v>131</v>
      </c>
      <c r="K5788" t="s">
        <v>22106</v>
      </c>
      <c r="L5788" t="s">
        <v>22107</v>
      </c>
      <c r="M5788">
        <v>0.448333333</v>
      </c>
      <c r="N5788">
        <v>0</v>
      </c>
      <c r="O5788">
        <v>1</v>
      </c>
      <c r="P5788">
        <v>0</v>
      </c>
      <c r="Q5788">
        <v>0</v>
      </c>
      <c r="R5788">
        <v>0</v>
      </c>
      <c r="S5788">
        <v>0.44833299999999998</v>
      </c>
      <c r="T5788">
        <v>0</v>
      </c>
      <c r="U5788">
        <v>0</v>
      </c>
    </row>
    <row r="5789" spans="1:21" x14ac:dyDescent="0.25">
      <c r="A5789" t="s">
        <v>22108</v>
      </c>
      <c r="B5789">
        <v>1</v>
      </c>
      <c r="C5789" t="s">
        <v>78</v>
      </c>
      <c r="D5789" t="s">
        <v>102</v>
      </c>
      <c r="E5789" t="s">
        <v>22109</v>
      </c>
      <c r="F5789" t="s">
        <v>231</v>
      </c>
      <c r="G5789" t="s">
        <v>71</v>
      </c>
      <c r="H5789" t="s">
        <v>136</v>
      </c>
      <c r="I5789" t="s">
        <v>22</v>
      </c>
      <c r="J5789" t="s">
        <v>131</v>
      </c>
      <c r="K5789" t="s">
        <v>22110</v>
      </c>
      <c r="L5789" t="s">
        <v>22111</v>
      </c>
      <c r="M5789">
        <v>4.1780555550000003</v>
      </c>
      <c r="N5789">
        <v>0</v>
      </c>
      <c r="O5789">
        <v>1</v>
      </c>
      <c r="P5789">
        <v>0</v>
      </c>
      <c r="Q5789">
        <v>0</v>
      </c>
      <c r="R5789">
        <v>0</v>
      </c>
      <c r="S5789">
        <v>4.1780559999999998</v>
      </c>
      <c r="T5789">
        <v>0</v>
      </c>
      <c r="U5789">
        <v>0</v>
      </c>
    </row>
    <row r="5790" spans="1:21" x14ac:dyDescent="0.25">
      <c r="A5790" t="s">
        <v>22112</v>
      </c>
      <c r="B5790">
        <v>1</v>
      </c>
      <c r="C5790" t="s">
        <v>78</v>
      </c>
      <c r="D5790" t="s">
        <v>93</v>
      </c>
      <c r="E5790" t="s">
        <v>22113</v>
      </c>
      <c r="F5790" t="s">
        <v>231</v>
      </c>
      <c r="G5790" t="s">
        <v>71</v>
      </c>
      <c r="H5790" t="s">
        <v>136</v>
      </c>
      <c r="I5790" t="s">
        <v>22</v>
      </c>
      <c r="J5790" t="s">
        <v>131</v>
      </c>
      <c r="K5790" t="s">
        <v>22114</v>
      </c>
      <c r="L5790" t="s">
        <v>22115</v>
      </c>
      <c r="M5790">
        <v>2.724722222</v>
      </c>
      <c r="N5790">
        <v>0</v>
      </c>
      <c r="O5790">
        <v>1</v>
      </c>
      <c r="P5790">
        <v>0</v>
      </c>
      <c r="Q5790">
        <v>0</v>
      </c>
      <c r="R5790">
        <v>0</v>
      </c>
      <c r="S5790">
        <v>2.7247219999999999</v>
      </c>
      <c r="T5790">
        <v>0</v>
      </c>
      <c r="U5790">
        <v>0</v>
      </c>
    </row>
    <row r="5791" spans="1:21" x14ac:dyDescent="0.25">
      <c r="A5791" t="s">
        <v>22116</v>
      </c>
      <c r="B5791">
        <v>1</v>
      </c>
      <c r="C5791" t="s">
        <v>78</v>
      </c>
      <c r="D5791" t="s">
        <v>81</v>
      </c>
      <c r="E5791" t="s">
        <v>20970</v>
      </c>
      <c r="F5791" t="s">
        <v>166</v>
      </c>
      <c r="G5791" t="s">
        <v>72</v>
      </c>
      <c r="H5791" t="s">
        <v>136</v>
      </c>
      <c r="I5791" t="s">
        <v>22</v>
      </c>
      <c r="J5791" t="s">
        <v>131</v>
      </c>
      <c r="K5791" t="s">
        <v>22117</v>
      </c>
      <c r="L5791" t="s">
        <v>22118</v>
      </c>
      <c r="M5791">
        <v>0.60031388799999996</v>
      </c>
      <c r="N5791">
        <v>1</v>
      </c>
      <c r="O5791">
        <v>1081</v>
      </c>
      <c r="P5791">
        <v>0</v>
      </c>
      <c r="Q5791">
        <v>0</v>
      </c>
      <c r="R5791">
        <v>0.60031400000000001</v>
      </c>
      <c r="S5791">
        <v>648.93931299999997</v>
      </c>
      <c r="T5791">
        <v>0</v>
      </c>
      <c r="U5791">
        <v>0</v>
      </c>
    </row>
    <row r="5792" spans="1:21" x14ac:dyDescent="0.25">
      <c r="A5792" t="s">
        <v>22119</v>
      </c>
      <c r="B5792">
        <v>1</v>
      </c>
      <c r="C5792" t="s">
        <v>78</v>
      </c>
      <c r="D5792" t="s">
        <v>96</v>
      </c>
      <c r="E5792" t="s">
        <v>22120</v>
      </c>
      <c r="F5792" t="s">
        <v>231</v>
      </c>
      <c r="G5792" t="s">
        <v>71</v>
      </c>
      <c r="H5792" t="s">
        <v>136</v>
      </c>
      <c r="I5792" t="s">
        <v>22</v>
      </c>
      <c r="J5792" t="s">
        <v>131</v>
      </c>
      <c r="K5792" t="s">
        <v>22121</v>
      </c>
      <c r="L5792" t="s">
        <v>22122</v>
      </c>
      <c r="M5792">
        <v>6.5472222220000003</v>
      </c>
      <c r="N5792">
        <v>0</v>
      </c>
      <c r="O5792">
        <v>1</v>
      </c>
      <c r="P5792">
        <v>0</v>
      </c>
      <c r="Q5792">
        <v>0</v>
      </c>
      <c r="R5792">
        <v>0</v>
      </c>
      <c r="S5792">
        <v>6.5472219999999997</v>
      </c>
      <c r="T5792">
        <v>0</v>
      </c>
      <c r="U5792">
        <v>0</v>
      </c>
    </row>
    <row r="5793" spans="1:21" x14ac:dyDescent="0.25">
      <c r="A5793" t="s">
        <v>22123</v>
      </c>
      <c r="B5793">
        <v>1</v>
      </c>
      <c r="C5793" t="s">
        <v>78</v>
      </c>
      <c r="D5793" t="s">
        <v>106</v>
      </c>
      <c r="E5793" t="s">
        <v>22124</v>
      </c>
      <c r="F5793" t="s">
        <v>416</v>
      </c>
      <c r="G5793" t="s">
        <v>71</v>
      </c>
      <c r="H5793" t="s">
        <v>136</v>
      </c>
      <c r="I5793" t="s">
        <v>22</v>
      </c>
      <c r="J5793" t="s">
        <v>131</v>
      </c>
      <c r="K5793" t="s">
        <v>22125</v>
      </c>
      <c r="L5793" t="s">
        <v>22126</v>
      </c>
      <c r="M5793">
        <v>2.1547222220000002</v>
      </c>
      <c r="N5793">
        <v>0</v>
      </c>
      <c r="O5793">
        <v>0</v>
      </c>
      <c r="P5793">
        <v>0</v>
      </c>
      <c r="Q5793">
        <v>17</v>
      </c>
      <c r="R5793">
        <v>0</v>
      </c>
      <c r="S5793">
        <v>0</v>
      </c>
      <c r="T5793">
        <v>0</v>
      </c>
      <c r="U5793">
        <v>36.630277999999997</v>
      </c>
    </row>
    <row r="5794" spans="1:21" x14ac:dyDescent="0.25">
      <c r="A5794" t="s">
        <v>22127</v>
      </c>
      <c r="B5794">
        <v>1</v>
      </c>
      <c r="C5794" t="s">
        <v>78</v>
      </c>
      <c r="D5794" t="s">
        <v>106</v>
      </c>
      <c r="E5794" t="s">
        <v>22128</v>
      </c>
      <c r="F5794" t="s">
        <v>296</v>
      </c>
      <c r="G5794" t="s">
        <v>71</v>
      </c>
      <c r="H5794" t="s">
        <v>136</v>
      </c>
      <c r="I5794" t="s">
        <v>22</v>
      </c>
      <c r="J5794" t="s">
        <v>221</v>
      </c>
      <c r="K5794" t="s">
        <v>22129</v>
      </c>
      <c r="L5794" t="s">
        <v>22130</v>
      </c>
      <c r="M5794">
        <v>2.8963841659999998</v>
      </c>
      <c r="N5794">
        <v>0</v>
      </c>
      <c r="O5794">
        <v>0</v>
      </c>
      <c r="P5794">
        <v>0</v>
      </c>
      <c r="Q5794">
        <v>58</v>
      </c>
      <c r="R5794">
        <v>0</v>
      </c>
      <c r="S5794">
        <v>0</v>
      </c>
      <c r="T5794">
        <v>0</v>
      </c>
      <c r="U5794">
        <v>167.99028200000001</v>
      </c>
    </row>
    <row r="5795" spans="1:21" x14ac:dyDescent="0.25">
      <c r="A5795" t="s">
        <v>22131</v>
      </c>
      <c r="B5795">
        <v>1</v>
      </c>
      <c r="C5795" t="s">
        <v>78</v>
      </c>
      <c r="D5795" t="s">
        <v>106</v>
      </c>
      <c r="E5795" t="s">
        <v>22128</v>
      </c>
      <c r="F5795" t="s">
        <v>296</v>
      </c>
      <c r="G5795" t="s">
        <v>71</v>
      </c>
      <c r="H5795" t="s">
        <v>136</v>
      </c>
      <c r="I5795" t="s">
        <v>22</v>
      </c>
      <c r="J5795" t="s">
        <v>221</v>
      </c>
      <c r="K5795" t="s">
        <v>22132</v>
      </c>
      <c r="L5795" t="s">
        <v>22133</v>
      </c>
      <c r="M5795">
        <v>2.8769444439999998</v>
      </c>
      <c r="N5795">
        <v>0</v>
      </c>
      <c r="O5795">
        <v>0</v>
      </c>
      <c r="P5795">
        <v>0</v>
      </c>
      <c r="Q5795">
        <v>58</v>
      </c>
      <c r="R5795">
        <v>0</v>
      </c>
      <c r="S5795">
        <v>0</v>
      </c>
      <c r="T5795">
        <v>0</v>
      </c>
      <c r="U5795">
        <v>166.86277799999999</v>
      </c>
    </row>
    <row r="5796" spans="1:21" x14ac:dyDescent="0.25">
      <c r="A5796" t="s">
        <v>22134</v>
      </c>
      <c r="B5796">
        <v>1</v>
      </c>
      <c r="C5796" t="s">
        <v>78</v>
      </c>
      <c r="D5796" t="s">
        <v>104</v>
      </c>
      <c r="E5796" t="s">
        <v>22135</v>
      </c>
      <c r="F5796" t="s">
        <v>847</v>
      </c>
      <c r="G5796" t="s">
        <v>71</v>
      </c>
      <c r="H5796" t="s">
        <v>136</v>
      </c>
      <c r="I5796" t="s">
        <v>22</v>
      </c>
      <c r="J5796" t="s">
        <v>131</v>
      </c>
      <c r="K5796" t="s">
        <v>22136</v>
      </c>
      <c r="L5796" t="s">
        <v>22137</v>
      </c>
      <c r="M5796">
        <v>2.1716666660000001</v>
      </c>
      <c r="N5796">
        <v>0</v>
      </c>
      <c r="O5796">
        <v>3</v>
      </c>
      <c r="P5796">
        <v>0</v>
      </c>
      <c r="Q5796">
        <v>0</v>
      </c>
      <c r="R5796">
        <v>0</v>
      </c>
      <c r="S5796">
        <v>6.5149999999999997</v>
      </c>
      <c r="T5796">
        <v>0</v>
      </c>
      <c r="U5796">
        <v>0</v>
      </c>
    </row>
    <row r="5797" spans="1:21" x14ac:dyDescent="0.25">
      <c r="A5797" t="s">
        <v>22138</v>
      </c>
      <c r="B5797">
        <v>1</v>
      </c>
      <c r="C5797" t="s">
        <v>79</v>
      </c>
      <c r="D5797" t="s">
        <v>114</v>
      </c>
      <c r="E5797" t="s">
        <v>22139</v>
      </c>
      <c r="F5797" t="s">
        <v>313</v>
      </c>
      <c r="G5797" t="s">
        <v>71</v>
      </c>
      <c r="H5797" t="s">
        <v>136</v>
      </c>
      <c r="I5797" t="s">
        <v>22</v>
      </c>
      <c r="J5797" t="s">
        <v>131</v>
      </c>
      <c r="K5797" t="s">
        <v>9931</v>
      </c>
      <c r="L5797" t="s">
        <v>22140</v>
      </c>
      <c r="M5797">
        <v>2.5972222220000001</v>
      </c>
      <c r="N5797">
        <v>0</v>
      </c>
      <c r="O5797">
        <v>0</v>
      </c>
      <c r="P5797">
        <v>0</v>
      </c>
      <c r="Q5797">
        <v>20</v>
      </c>
      <c r="R5797">
        <v>0</v>
      </c>
      <c r="S5797">
        <v>0</v>
      </c>
      <c r="T5797">
        <v>0</v>
      </c>
      <c r="U5797">
        <v>51.944443999999997</v>
      </c>
    </row>
    <row r="5798" spans="1:21" x14ac:dyDescent="0.25">
      <c r="A5798" t="s">
        <v>22141</v>
      </c>
      <c r="B5798">
        <v>1</v>
      </c>
      <c r="C5798" t="s">
        <v>79</v>
      </c>
      <c r="D5798" t="s">
        <v>114</v>
      </c>
      <c r="E5798" t="s">
        <v>22142</v>
      </c>
      <c r="F5798" t="s">
        <v>226</v>
      </c>
      <c r="G5798" t="s">
        <v>72</v>
      </c>
      <c r="H5798" t="s">
        <v>136</v>
      </c>
      <c r="I5798" t="s">
        <v>22</v>
      </c>
      <c r="J5798" t="s">
        <v>131</v>
      </c>
      <c r="K5798" t="s">
        <v>22143</v>
      </c>
      <c r="L5798" t="s">
        <v>22144</v>
      </c>
      <c r="M5798">
        <v>2.650833333</v>
      </c>
      <c r="N5798">
        <v>0</v>
      </c>
      <c r="O5798">
        <v>0</v>
      </c>
      <c r="P5798">
        <v>0</v>
      </c>
      <c r="Q5798">
        <v>21</v>
      </c>
      <c r="R5798">
        <v>0</v>
      </c>
      <c r="S5798">
        <v>0</v>
      </c>
      <c r="T5798">
        <v>0</v>
      </c>
      <c r="U5798">
        <v>55.667499999999997</v>
      </c>
    </row>
    <row r="5799" spans="1:21" x14ac:dyDescent="0.25">
      <c r="A5799" t="s">
        <v>22145</v>
      </c>
      <c r="B5799">
        <v>1</v>
      </c>
      <c r="C5799" t="s">
        <v>79</v>
      </c>
      <c r="D5799" t="s">
        <v>114</v>
      </c>
      <c r="E5799" t="s">
        <v>22142</v>
      </c>
      <c r="F5799" t="s">
        <v>226</v>
      </c>
      <c r="G5799" t="s">
        <v>72</v>
      </c>
      <c r="H5799" t="s">
        <v>136</v>
      </c>
      <c r="I5799" t="s">
        <v>22</v>
      </c>
      <c r="J5799" t="s">
        <v>131</v>
      </c>
      <c r="K5799" t="s">
        <v>22146</v>
      </c>
      <c r="L5799" t="s">
        <v>22147</v>
      </c>
      <c r="M5799">
        <v>3.0252777769999999</v>
      </c>
      <c r="N5799">
        <v>0</v>
      </c>
      <c r="O5799">
        <v>0</v>
      </c>
      <c r="P5799">
        <v>0</v>
      </c>
      <c r="Q5799">
        <v>21</v>
      </c>
      <c r="R5799">
        <v>0</v>
      </c>
      <c r="S5799">
        <v>0</v>
      </c>
      <c r="T5799">
        <v>0</v>
      </c>
      <c r="U5799">
        <v>63.530833000000001</v>
      </c>
    </row>
    <row r="5800" spans="1:21" x14ac:dyDescent="0.25">
      <c r="A5800" t="s">
        <v>22148</v>
      </c>
      <c r="B5800">
        <v>1</v>
      </c>
      <c r="C5800" t="s">
        <v>79</v>
      </c>
      <c r="D5800" t="s">
        <v>114</v>
      </c>
      <c r="E5800" t="s">
        <v>22149</v>
      </c>
      <c r="F5800" t="s">
        <v>226</v>
      </c>
      <c r="G5800" t="s">
        <v>72</v>
      </c>
      <c r="H5800" t="s">
        <v>136</v>
      </c>
      <c r="I5800" t="s">
        <v>22</v>
      </c>
      <c r="J5800" t="s">
        <v>131</v>
      </c>
      <c r="K5800" t="s">
        <v>22150</v>
      </c>
      <c r="L5800" t="s">
        <v>22151</v>
      </c>
      <c r="M5800">
        <v>4.8897222219999996</v>
      </c>
      <c r="N5800">
        <v>0</v>
      </c>
      <c r="O5800">
        <v>0</v>
      </c>
      <c r="P5800">
        <v>0</v>
      </c>
      <c r="Q5800">
        <v>39</v>
      </c>
      <c r="R5800">
        <v>0</v>
      </c>
      <c r="S5800">
        <v>0</v>
      </c>
      <c r="T5800">
        <v>0</v>
      </c>
      <c r="U5800">
        <v>190.69916699999999</v>
      </c>
    </row>
    <row r="5801" spans="1:21" x14ac:dyDescent="0.25">
      <c r="A5801" t="s">
        <v>22152</v>
      </c>
      <c r="B5801">
        <v>1</v>
      </c>
      <c r="C5801" t="s">
        <v>79</v>
      </c>
      <c r="D5801" t="s">
        <v>114</v>
      </c>
      <c r="E5801" t="s">
        <v>22153</v>
      </c>
      <c r="F5801" t="s">
        <v>226</v>
      </c>
      <c r="G5801" t="s">
        <v>72</v>
      </c>
      <c r="H5801" t="s">
        <v>136</v>
      </c>
      <c r="I5801" t="s">
        <v>22</v>
      </c>
      <c r="J5801" t="s">
        <v>131</v>
      </c>
      <c r="K5801" t="s">
        <v>22154</v>
      </c>
      <c r="L5801" t="s">
        <v>22155</v>
      </c>
      <c r="M5801">
        <v>2.304166666</v>
      </c>
      <c r="N5801">
        <v>0</v>
      </c>
      <c r="O5801">
        <v>0</v>
      </c>
      <c r="P5801">
        <v>0</v>
      </c>
      <c r="Q5801">
        <v>49</v>
      </c>
      <c r="R5801">
        <v>0</v>
      </c>
      <c r="S5801">
        <v>0</v>
      </c>
      <c r="T5801">
        <v>0</v>
      </c>
      <c r="U5801">
        <v>112.904167</v>
      </c>
    </row>
    <row r="5802" spans="1:21" x14ac:dyDescent="0.25">
      <c r="A5802" t="s">
        <v>22156</v>
      </c>
      <c r="B5802">
        <v>1</v>
      </c>
      <c r="C5802" t="s">
        <v>79</v>
      </c>
      <c r="D5802" t="s">
        <v>114</v>
      </c>
      <c r="E5802" t="s">
        <v>22157</v>
      </c>
      <c r="F5802" t="s">
        <v>231</v>
      </c>
      <c r="G5802" t="s">
        <v>71</v>
      </c>
      <c r="H5802" t="s">
        <v>136</v>
      </c>
      <c r="I5802" t="s">
        <v>22</v>
      </c>
      <c r="J5802" t="s">
        <v>131</v>
      </c>
      <c r="K5802" t="s">
        <v>22158</v>
      </c>
      <c r="L5802" t="s">
        <v>22159</v>
      </c>
      <c r="M5802">
        <v>0.959166666</v>
      </c>
      <c r="N5802">
        <v>0</v>
      </c>
      <c r="O5802">
        <v>0</v>
      </c>
      <c r="P5802">
        <v>0</v>
      </c>
      <c r="Q5802">
        <v>2</v>
      </c>
      <c r="R5802">
        <v>0</v>
      </c>
      <c r="S5802">
        <v>0</v>
      </c>
      <c r="T5802">
        <v>0</v>
      </c>
      <c r="U5802">
        <v>1.9183330000000001</v>
      </c>
    </row>
    <row r="5803" spans="1:21" x14ac:dyDescent="0.25">
      <c r="A5803" t="s">
        <v>22160</v>
      </c>
      <c r="B5803">
        <v>1</v>
      </c>
      <c r="C5803" t="s">
        <v>78</v>
      </c>
      <c r="D5803" t="s">
        <v>100</v>
      </c>
      <c r="E5803" t="s">
        <v>22161</v>
      </c>
      <c r="F5803" t="s">
        <v>231</v>
      </c>
      <c r="G5803" t="s">
        <v>71</v>
      </c>
      <c r="H5803" t="s">
        <v>136</v>
      </c>
      <c r="I5803" t="s">
        <v>22</v>
      </c>
      <c r="J5803" t="s">
        <v>131</v>
      </c>
      <c r="K5803" t="s">
        <v>22162</v>
      </c>
      <c r="L5803" t="s">
        <v>22163</v>
      </c>
      <c r="M5803">
        <v>1.4213888880000001</v>
      </c>
      <c r="N5803">
        <v>0</v>
      </c>
      <c r="O5803">
        <v>1</v>
      </c>
      <c r="P5803">
        <v>0</v>
      </c>
      <c r="Q5803">
        <v>0</v>
      </c>
      <c r="R5803">
        <v>0</v>
      </c>
      <c r="S5803">
        <v>1.421389</v>
      </c>
      <c r="T5803">
        <v>0</v>
      </c>
      <c r="U5803">
        <v>0</v>
      </c>
    </row>
    <row r="5804" spans="1:21" x14ac:dyDescent="0.25">
      <c r="A5804" t="s">
        <v>22164</v>
      </c>
      <c r="B5804">
        <v>1</v>
      </c>
      <c r="C5804" t="s">
        <v>78</v>
      </c>
      <c r="D5804" t="s">
        <v>91</v>
      </c>
      <c r="E5804" t="s">
        <v>22165</v>
      </c>
      <c r="F5804" t="s">
        <v>313</v>
      </c>
      <c r="G5804" t="s">
        <v>71</v>
      </c>
      <c r="H5804" t="s">
        <v>136</v>
      </c>
      <c r="I5804" t="s">
        <v>22</v>
      </c>
      <c r="J5804" t="s">
        <v>131</v>
      </c>
      <c r="K5804" t="s">
        <v>22166</v>
      </c>
      <c r="L5804" t="s">
        <v>22167</v>
      </c>
      <c r="M5804">
        <v>4.0508333329999999</v>
      </c>
      <c r="N5804">
        <v>0</v>
      </c>
      <c r="O5804">
        <v>0</v>
      </c>
      <c r="P5804">
        <v>0</v>
      </c>
      <c r="Q5804">
        <v>20</v>
      </c>
      <c r="R5804">
        <v>0</v>
      </c>
      <c r="S5804">
        <v>0</v>
      </c>
      <c r="T5804">
        <v>0</v>
      </c>
      <c r="U5804">
        <v>81.016666999999998</v>
      </c>
    </row>
    <row r="5805" spans="1:21" x14ac:dyDescent="0.25">
      <c r="A5805" t="s">
        <v>22168</v>
      </c>
      <c r="B5805">
        <v>1</v>
      </c>
      <c r="C5805" t="s">
        <v>78</v>
      </c>
      <c r="D5805" t="s">
        <v>91</v>
      </c>
      <c r="E5805" t="s">
        <v>22169</v>
      </c>
      <c r="F5805" t="s">
        <v>226</v>
      </c>
      <c r="G5805" t="s">
        <v>72</v>
      </c>
      <c r="H5805" t="s">
        <v>136</v>
      </c>
      <c r="I5805" t="s">
        <v>22</v>
      </c>
      <c r="J5805" t="s">
        <v>131</v>
      </c>
      <c r="K5805" t="s">
        <v>22170</v>
      </c>
      <c r="L5805" t="s">
        <v>22171</v>
      </c>
      <c r="M5805">
        <v>3.2605555549999998</v>
      </c>
      <c r="N5805">
        <v>0</v>
      </c>
      <c r="O5805">
        <v>0</v>
      </c>
      <c r="P5805">
        <v>0</v>
      </c>
      <c r="Q5805">
        <v>66</v>
      </c>
      <c r="R5805">
        <v>0</v>
      </c>
      <c r="S5805">
        <v>0</v>
      </c>
      <c r="T5805">
        <v>0</v>
      </c>
      <c r="U5805">
        <v>215.19666699999999</v>
      </c>
    </row>
    <row r="5806" spans="1:21" x14ac:dyDescent="0.25">
      <c r="A5806" t="s">
        <v>22172</v>
      </c>
      <c r="B5806">
        <v>1</v>
      </c>
      <c r="C5806" t="s">
        <v>79</v>
      </c>
      <c r="D5806" t="s">
        <v>124</v>
      </c>
      <c r="E5806" t="s">
        <v>22173</v>
      </c>
      <c r="F5806" t="s">
        <v>367</v>
      </c>
      <c r="G5806" t="s">
        <v>72</v>
      </c>
      <c r="H5806" t="s">
        <v>136</v>
      </c>
      <c r="I5806" t="s">
        <v>22</v>
      </c>
      <c r="J5806" t="s">
        <v>131</v>
      </c>
      <c r="K5806" t="s">
        <v>22174</v>
      </c>
      <c r="L5806" t="s">
        <v>22175</v>
      </c>
      <c r="M5806">
        <v>1.0419444440000001</v>
      </c>
      <c r="N5806">
        <v>0</v>
      </c>
      <c r="O5806">
        <v>0</v>
      </c>
      <c r="P5806">
        <v>1</v>
      </c>
      <c r="Q5806">
        <v>0</v>
      </c>
      <c r="R5806">
        <v>0</v>
      </c>
      <c r="S5806">
        <v>0</v>
      </c>
      <c r="T5806">
        <v>1.041944</v>
      </c>
      <c r="U5806">
        <v>0</v>
      </c>
    </row>
    <row r="5807" spans="1:21" x14ac:dyDescent="0.25">
      <c r="A5807" t="s">
        <v>22176</v>
      </c>
      <c r="B5807">
        <v>1</v>
      </c>
      <c r="C5807" t="s">
        <v>79</v>
      </c>
      <c r="D5807" t="s">
        <v>124</v>
      </c>
      <c r="E5807" t="s">
        <v>22177</v>
      </c>
      <c r="F5807" t="s">
        <v>231</v>
      </c>
      <c r="G5807" t="s">
        <v>71</v>
      </c>
      <c r="H5807" t="s">
        <v>136</v>
      </c>
      <c r="I5807" t="s">
        <v>22</v>
      </c>
      <c r="J5807" t="s">
        <v>131</v>
      </c>
      <c r="K5807" t="s">
        <v>22178</v>
      </c>
      <c r="L5807" t="s">
        <v>22179</v>
      </c>
      <c r="M5807">
        <v>1.142222222</v>
      </c>
      <c r="N5807">
        <v>0</v>
      </c>
      <c r="O5807">
        <v>0</v>
      </c>
      <c r="P5807">
        <v>0</v>
      </c>
      <c r="Q5807">
        <v>2</v>
      </c>
      <c r="R5807">
        <v>0</v>
      </c>
      <c r="S5807">
        <v>0</v>
      </c>
      <c r="T5807">
        <v>0</v>
      </c>
      <c r="U5807">
        <v>2.2844440000000001</v>
      </c>
    </row>
    <row r="5808" spans="1:21" x14ac:dyDescent="0.25">
      <c r="A5808" t="s">
        <v>22180</v>
      </c>
      <c r="B5808">
        <v>1</v>
      </c>
      <c r="C5808" t="s">
        <v>79</v>
      </c>
      <c r="D5808" t="s">
        <v>113</v>
      </c>
      <c r="E5808" t="s">
        <v>22181</v>
      </c>
      <c r="F5808" t="s">
        <v>1084</v>
      </c>
      <c r="G5808" t="s">
        <v>72</v>
      </c>
      <c r="H5808" t="s">
        <v>136</v>
      </c>
      <c r="I5808" t="s">
        <v>22</v>
      </c>
      <c r="J5808" t="s">
        <v>131</v>
      </c>
      <c r="K5808" t="s">
        <v>22182</v>
      </c>
      <c r="L5808" t="s">
        <v>22183</v>
      </c>
      <c r="M5808">
        <v>1.186666666</v>
      </c>
      <c r="N5808">
        <v>0</v>
      </c>
      <c r="O5808">
        <v>0</v>
      </c>
      <c r="P5808">
        <v>0</v>
      </c>
      <c r="Q5808">
        <v>213</v>
      </c>
      <c r="R5808">
        <v>0</v>
      </c>
      <c r="S5808">
        <v>0</v>
      </c>
      <c r="T5808">
        <v>0</v>
      </c>
      <c r="U5808">
        <v>252.76</v>
      </c>
    </row>
    <row r="5809" spans="1:21" x14ac:dyDescent="0.25">
      <c r="A5809" t="s">
        <v>22184</v>
      </c>
      <c r="B5809">
        <v>1</v>
      </c>
      <c r="C5809" t="s">
        <v>79</v>
      </c>
      <c r="D5809" t="s">
        <v>111</v>
      </c>
      <c r="E5809" t="s">
        <v>22185</v>
      </c>
      <c r="F5809" t="s">
        <v>226</v>
      </c>
      <c r="G5809" t="s">
        <v>72</v>
      </c>
      <c r="H5809" t="s">
        <v>136</v>
      </c>
      <c r="I5809" t="s">
        <v>22</v>
      </c>
      <c r="J5809" t="s">
        <v>131</v>
      </c>
      <c r="K5809" t="s">
        <v>22186</v>
      </c>
      <c r="L5809" t="s">
        <v>22187</v>
      </c>
      <c r="M5809">
        <v>5.0097222219999997</v>
      </c>
      <c r="N5809">
        <v>0</v>
      </c>
      <c r="O5809">
        <v>0</v>
      </c>
      <c r="P5809">
        <v>0</v>
      </c>
      <c r="Q5809">
        <v>17</v>
      </c>
      <c r="R5809">
        <v>0</v>
      </c>
      <c r="S5809">
        <v>0</v>
      </c>
      <c r="T5809">
        <v>0</v>
      </c>
      <c r="U5809">
        <v>85.165278000000001</v>
      </c>
    </row>
    <row r="5810" spans="1:21" x14ac:dyDescent="0.25">
      <c r="A5810" t="s">
        <v>22188</v>
      </c>
      <c r="B5810">
        <v>1</v>
      </c>
      <c r="C5810" t="s">
        <v>78</v>
      </c>
      <c r="D5810" t="s">
        <v>91</v>
      </c>
      <c r="E5810" t="s">
        <v>22189</v>
      </c>
      <c r="F5810" t="s">
        <v>166</v>
      </c>
      <c r="G5810" t="s">
        <v>72</v>
      </c>
      <c r="H5810" t="s">
        <v>136</v>
      </c>
      <c r="I5810" t="s">
        <v>22</v>
      </c>
      <c r="J5810" t="s">
        <v>131</v>
      </c>
      <c r="K5810" t="s">
        <v>22190</v>
      </c>
      <c r="L5810" t="s">
        <v>22191</v>
      </c>
      <c r="M5810">
        <v>1.3075000000000001</v>
      </c>
      <c r="N5810">
        <v>0</v>
      </c>
      <c r="O5810">
        <v>643</v>
      </c>
      <c r="P5810">
        <v>3</v>
      </c>
      <c r="Q5810">
        <v>377</v>
      </c>
      <c r="R5810">
        <v>0</v>
      </c>
      <c r="S5810">
        <v>840.72249999999997</v>
      </c>
      <c r="T5810">
        <v>3.9224999999999999</v>
      </c>
      <c r="U5810">
        <v>492.92750000000001</v>
      </c>
    </row>
    <row r="5811" spans="1:21" x14ac:dyDescent="0.25">
      <c r="A5811" t="s">
        <v>22192</v>
      </c>
      <c r="B5811">
        <v>1</v>
      </c>
      <c r="C5811" t="s">
        <v>78</v>
      </c>
      <c r="D5811" t="s">
        <v>82</v>
      </c>
      <c r="E5811" t="s">
        <v>22193</v>
      </c>
      <c r="F5811" t="s">
        <v>934</v>
      </c>
      <c r="G5811" t="s">
        <v>71</v>
      </c>
      <c r="H5811" t="s">
        <v>136</v>
      </c>
      <c r="I5811" t="s">
        <v>22</v>
      </c>
      <c r="J5811" t="s">
        <v>131</v>
      </c>
      <c r="K5811" t="s">
        <v>22194</v>
      </c>
      <c r="L5811" t="s">
        <v>22195</v>
      </c>
      <c r="M5811">
        <v>3.239166666</v>
      </c>
      <c r="N5811">
        <v>0</v>
      </c>
      <c r="O5811">
        <v>3</v>
      </c>
      <c r="P5811">
        <v>0</v>
      </c>
      <c r="Q5811">
        <v>0</v>
      </c>
      <c r="R5811">
        <v>0</v>
      </c>
      <c r="S5811">
        <v>9.7174999999999994</v>
      </c>
      <c r="T5811">
        <v>0</v>
      </c>
      <c r="U5811">
        <v>0</v>
      </c>
    </row>
    <row r="5812" spans="1:21" x14ac:dyDescent="0.25">
      <c r="A5812" t="s">
        <v>22196</v>
      </c>
      <c r="B5812">
        <v>1</v>
      </c>
      <c r="C5812" t="s">
        <v>78</v>
      </c>
      <c r="D5812" t="s">
        <v>82</v>
      </c>
      <c r="E5812" t="s">
        <v>3164</v>
      </c>
      <c r="F5812" t="s">
        <v>934</v>
      </c>
      <c r="G5812" t="s">
        <v>71</v>
      </c>
      <c r="H5812" t="s">
        <v>136</v>
      </c>
      <c r="I5812" t="s">
        <v>22</v>
      </c>
      <c r="J5812" t="s">
        <v>131</v>
      </c>
      <c r="K5812" t="s">
        <v>22197</v>
      </c>
      <c r="L5812" t="s">
        <v>22198</v>
      </c>
      <c r="M5812">
        <v>0.76194444400000005</v>
      </c>
      <c r="N5812">
        <v>0</v>
      </c>
      <c r="O5812">
        <v>4</v>
      </c>
      <c r="P5812">
        <v>0</v>
      </c>
      <c r="Q5812">
        <v>0</v>
      </c>
      <c r="R5812">
        <v>0</v>
      </c>
      <c r="S5812">
        <v>3.0477780000000001</v>
      </c>
      <c r="T5812">
        <v>0</v>
      </c>
      <c r="U5812">
        <v>0</v>
      </c>
    </row>
    <row r="5813" spans="1:21" x14ac:dyDescent="0.25">
      <c r="A5813" t="s">
        <v>22199</v>
      </c>
      <c r="B5813">
        <v>1</v>
      </c>
      <c r="C5813" t="s">
        <v>78</v>
      </c>
      <c r="D5813" t="s">
        <v>82</v>
      </c>
      <c r="E5813" t="s">
        <v>22200</v>
      </c>
      <c r="F5813" t="s">
        <v>847</v>
      </c>
      <c r="G5813" t="s">
        <v>71</v>
      </c>
      <c r="H5813" t="s">
        <v>136</v>
      </c>
      <c r="I5813" t="s">
        <v>22</v>
      </c>
      <c r="J5813" t="s">
        <v>131</v>
      </c>
      <c r="K5813" t="s">
        <v>22201</v>
      </c>
      <c r="L5813" t="s">
        <v>22202</v>
      </c>
      <c r="M5813">
        <v>9.1458333330000006</v>
      </c>
      <c r="N5813">
        <v>0</v>
      </c>
      <c r="O5813">
        <v>1</v>
      </c>
      <c r="P5813">
        <v>0</v>
      </c>
      <c r="Q5813">
        <v>0</v>
      </c>
      <c r="R5813">
        <v>0</v>
      </c>
      <c r="S5813">
        <v>9.1458329999999997</v>
      </c>
      <c r="T5813">
        <v>0</v>
      </c>
      <c r="U5813">
        <v>0</v>
      </c>
    </row>
    <row r="5814" spans="1:21" x14ac:dyDescent="0.25">
      <c r="A5814" t="s">
        <v>22203</v>
      </c>
      <c r="B5814">
        <v>1</v>
      </c>
      <c r="C5814" t="s">
        <v>78</v>
      </c>
      <c r="D5814" t="s">
        <v>82</v>
      </c>
      <c r="E5814" t="s">
        <v>22204</v>
      </c>
      <c r="F5814" t="s">
        <v>934</v>
      </c>
      <c r="G5814" t="s">
        <v>71</v>
      </c>
      <c r="H5814" t="s">
        <v>136</v>
      </c>
      <c r="I5814" t="s">
        <v>22</v>
      </c>
      <c r="J5814" t="s">
        <v>131</v>
      </c>
      <c r="K5814" t="s">
        <v>22205</v>
      </c>
      <c r="L5814" t="s">
        <v>22206</v>
      </c>
      <c r="M5814">
        <v>1.7652777770000001</v>
      </c>
      <c r="N5814">
        <v>0</v>
      </c>
      <c r="O5814">
        <v>4</v>
      </c>
      <c r="P5814">
        <v>0</v>
      </c>
      <c r="Q5814">
        <v>0</v>
      </c>
      <c r="R5814">
        <v>0</v>
      </c>
      <c r="S5814">
        <v>7.0611110000000004</v>
      </c>
      <c r="T5814">
        <v>0</v>
      </c>
      <c r="U5814">
        <v>0</v>
      </c>
    </row>
    <row r="5815" spans="1:21" x14ac:dyDescent="0.25">
      <c r="A5815" t="s">
        <v>22207</v>
      </c>
      <c r="B5815">
        <v>1</v>
      </c>
      <c r="C5815" t="s">
        <v>78</v>
      </c>
      <c r="D5815" t="s">
        <v>95</v>
      </c>
      <c r="E5815" t="s">
        <v>22208</v>
      </c>
      <c r="F5815" t="s">
        <v>231</v>
      </c>
      <c r="G5815" t="s">
        <v>71</v>
      </c>
      <c r="H5815" t="s">
        <v>136</v>
      </c>
      <c r="I5815" t="s">
        <v>22</v>
      </c>
      <c r="J5815" t="s">
        <v>131</v>
      </c>
      <c r="K5815" t="s">
        <v>22209</v>
      </c>
      <c r="L5815" t="s">
        <v>22210</v>
      </c>
      <c r="M5815">
        <v>0.59055555500000001</v>
      </c>
      <c r="N5815">
        <v>0</v>
      </c>
      <c r="O5815">
        <v>1</v>
      </c>
      <c r="P5815">
        <v>0</v>
      </c>
      <c r="Q5815">
        <v>0</v>
      </c>
      <c r="R5815">
        <v>0</v>
      </c>
      <c r="S5815">
        <v>0.59055599999999997</v>
      </c>
      <c r="T5815">
        <v>0</v>
      </c>
      <c r="U5815">
        <v>0</v>
      </c>
    </row>
    <row r="5816" spans="1:21" x14ac:dyDescent="0.25">
      <c r="A5816" t="s">
        <v>22211</v>
      </c>
      <c r="B5816">
        <v>1</v>
      </c>
      <c r="C5816" t="s">
        <v>78</v>
      </c>
      <c r="D5816" t="s">
        <v>95</v>
      </c>
      <c r="E5816" t="s">
        <v>22212</v>
      </c>
      <c r="F5816" t="s">
        <v>252</v>
      </c>
      <c r="G5816" t="s">
        <v>72</v>
      </c>
      <c r="H5816" t="s">
        <v>136</v>
      </c>
      <c r="I5816" t="s">
        <v>22</v>
      </c>
      <c r="J5816" t="s">
        <v>131</v>
      </c>
      <c r="K5816" t="s">
        <v>22213</v>
      </c>
      <c r="L5816" t="s">
        <v>22214</v>
      </c>
      <c r="M5816">
        <v>4.2119444440000002</v>
      </c>
      <c r="N5816">
        <v>0</v>
      </c>
      <c r="O5816">
        <v>496</v>
      </c>
      <c r="P5816">
        <v>0</v>
      </c>
      <c r="Q5816">
        <v>1</v>
      </c>
      <c r="R5816">
        <v>0</v>
      </c>
      <c r="S5816">
        <v>2089.124444</v>
      </c>
      <c r="T5816">
        <v>0</v>
      </c>
      <c r="U5816">
        <v>4.2119439999999999</v>
      </c>
    </row>
    <row r="5817" spans="1:21" x14ac:dyDescent="0.25">
      <c r="A5817" t="s">
        <v>22215</v>
      </c>
      <c r="B5817">
        <v>1</v>
      </c>
      <c r="C5817" t="s">
        <v>79</v>
      </c>
      <c r="D5817" t="s">
        <v>109</v>
      </c>
      <c r="E5817" t="s">
        <v>22216</v>
      </c>
      <c r="F5817" t="s">
        <v>921</v>
      </c>
      <c r="G5817" t="s">
        <v>71</v>
      </c>
      <c r="H5817" t="s">
        <v>136</v>
      </c>
      <c r="I5817" t="s">
        <v>22</v>
      </c>
      <c r="J5817" t="s">
        <v>131</v>
      </c>
      <c r="K5817" t="s">
        <v>22217</v>
      </c>
      <c r="L5817" t="s">
        <v>22218</v>
      </c>
      <c r="M5817">
        <v>1.4936111110000001</v>
      </c>
      <c r="N5817">
        <v>0</v>
      </c>
      <c r="O5817">
        <v>0</v>
      </c>
      <c r="P5817">
        <v>0</v>
      </c>
      <c r="Q5817">
        <v>64</v>
      </c>
      <c r="R5817">
        <v>0</v>
      </c>
      <c r="S5817">
        <v>0</v>
      </c>
      <c r="T5817">
        <v>0</v>
      </c>
      <c r="U5817">
        <v>95.591110999999998</v>
      </c>
    </row>
    <row r="5818" spans="1:21" x14ac:dyDescent="0.25">
      <c r="A5818" t="s">
        <v>22219</v>
      </c>
      <c r="B5818">
        <v>1</v>
      </c>
      <c r="C5818" t="s">
        <v>78</v>
      </c>
      <c r="D5818" t="s">
        <v>104</v>
      </c>
      <c r="E5818" t="s">
        <v>22220</v>
      </c>
      <c r="F5818" t="s">
        <v>921</v>
      </c>
      <c r="G5818" t="s">
        <v>71</v>
      </c>
      <c r="H5818" t="s">
        <v>136</v>
      </c>
      <c r="I5818" t="s">
        <v>22</v>
      </c>
      <c r="J5818" t="s">
        <v>131</v>
      </c>
      <c r="K5818" t="s">
        <v>22221</v>
      </c>
      <c r="L5818" t="s">
        <v>22222</v>
      </c>
      <c r="M5818">
        <v>1.619722222</v>
      </c>
      <c r="N5818">
        <v>0</v>
      </c>
      <c r="O5818">
        <v>0</v>
      </c>
      <c r="P5818">
        <v>0</v>
      </c>
      <c r="Q5818">
        <v>19</v>
      </c>
      <c r="R5818">
        <v>0</v>
      </c>
      <c r="S5818">
        <v>0</v>
      </c>
      <c r="T5818">
        <v>0</v>
      </c>
      <c r="U5818">
        <v>30.774722000000001</v>
      </c>
    </row>
    <row r="5819" spans="1:21" x14ac:dyDescent="0.25">
      <c r="A5819" t="s">
        <v>22223</v>
      </c>
      <c r="B5819">
        <v>1</v>
      </c>
      <c r="C5819" t="s">
        <v>79</v>
      </c>
      <c r="D5819" t="s">
        <v>111</v>
      </c>
      <c r="E5819" t="s">
        <v>22224</v>
      </c>
      <c r="F5819" t="s">
        <v>226</v>
      </c>
      <c r="G5819" t="s">
        <v>72</v>
      </c>
      <c r="H5819" t="s">
        <v>136</v>
      </c>
      <c r="I5819" t="s">
        <v>22</v>
      </c>
      <c r="J5819" t="s">
        <v>131</v>
      </c>
      <c r="K5819" t="s">
        <v>22225</v>
      </c>
      <c r="L5819" t="s">
        <v>22226</v>
      </c>
      <c r="M5819">
        <v>4.8958333329999997</v>
      </c>
      <c r="N5819">
        <v>0</v>
      </c>
      <c r="O5819">
        <v>0</v>
      </c>
      <c r="P5819">
        <v>0</v>
      </c>
      <c r="Q5819">
        <v>34</v>
      </c>
      <c r="R5819">
        <v>0</v>
      </c>
      <c r="S5819">
        <v>0</v>
      </c>
      <c r="T5819">
        <v>0</v>
      </c>
      <c r="U5819">
        <v>166.45833300000001</v>
      </c>
    </row>
    <row r="5820" spans="1:21" x14ac:dyDescent="0.25">
      <c r="A5820" t="s">
        <v>22227</v>
      </c>
      <c r="B5820">
        <v>1</v>
      </c>
      <c r="C5820" t="s">
        <v>78</v>
      </c>
      <c r="D5820" t="s">
        <v>107</v>
      </c>
      <c r="E5820" t="s">
        <v>22228</v>
      </c>
      <c r="F5820" t="s">
        <v>231</v>
      </c>
      <c r="G5820" t="s">
        <v>71</v>
      </c>
      <c r="H5820" t="s">
        <v>136</v>
      </c>
      <c r="I5820" t="s">
        <v>22</v>
      </c>
      <c r="J5820" t="s">
        <v>131</v>
      </c>
      <c r="K5820" t="s">
        <v>22229</v>
      </c>
      <c r="L5820" t="s">
        <v>22230</v>
      </c>
      <c r="M5820">
        <v>1.6463888879999999</v>
      </c>
      <c r="N5820">
        <v>0</v>
      </c>
      <c r="O5820">
        <v>0</v>
      </c>
      <c r="P5820">
        <v>0</v>
      </c>
      <c r="Q5820">
        <v>101</v>
      </c>
      <c r="R5820">
        <v>0</v>
      </c>
      <c r="S5820">
        <v>0</v>
      </c>
      <c r="T5820">
        <v>0</v>
      </c>
      <c r="U5820">
        <v>166.28527800000001</v>
      </c>
    </row>
    <row r="5821" spans="1:21" x14ac:dyDescent="0.25">
      <c r="A5821" t="s">
        <v>22231</v>
      </c>
      <c r="B5821">
        <v>1</v>
      </c>
      <c r="C5821" t="s">
        <v>79</v>
      </c>
      <c r="D5821" t="s">
        <v>108</v>
      </c>
      <c r="E5821" t="s">
        <v>22232</v>
      </c>
      <c r="F5821" t="s">
        <v>231</v>
      </c>
      <c r="G5821" t="s">
        <v>71</v>
      </c>
      <c r="H5821" t="s">
        <v>136</v>
      </c>
      <c r="I5821" t="s">
        <v>22</v>
      </c>
      <c r="J5821" t="s">
        <v>131</v>
      </c>
      <c r="K5821" t="s">
        <v>22233</v>
      </c>
      <c r="L5821" t="s">
        <v>22234</v>
      </c>
      <c r="M5821">
        <v>1.0525</v>
      </c>
      <c r="N5821">
        <v>0</v>
      </c>
      <c r="O5821">
        <v>0</v>
      </c>
      <c r="P5821">
        <v>0</v>
      </c>
      <c r="Q5821">
        <v>1</v>
      </c>
      <c r="R5821">
        <v>0</v>
      </c>
      <c r="S5821">
        <v>0</v>
      </c>
      <c r="T5821">
        <v>0</v>
      </c>
      <c r="U5821">
        <v>1.0525</v>
      </c>
    </row>
    <row r="5822" spans="1:21" x14ac:dyDescent="0.25">
      <c r="A5822" t="s">
        <v>22235</v>
      </c>
      <c r="B5822">
        <v>1</v>
      </c>
      <c r="C5822" t="s">
        <v>79</v>
      </c>
      <c r="D5822" t="s">
        <v>108</v>
      </c>
      <c r="E5822" t="s">
        <v>22236</v>
      </c>
      <c r="F5822" t="s">
        <v>391</v>
      </c>
      <c r="G5822" t="s">
        <v>72</v>
      </c>
      <c r="H5822" t="s">
        <v>136</v>
      </c>
      <c r="I5822" t="s">
        <v>22</v>
      </c>
      <c r="J5822" t="s">
        <v>131</v>
      </c>
      <c r="K5822" t="s">
        <v>22237</v>
      </c>
      <c r="L5822" t="s">
        <v>22238</v>
      </c>
      <c r="M5822">
        <v>1.06</v>
      </c>
      <c r="N5822">
        <v>0</v>
      </c>
      <c r="O5822">
        <v>0</v>
      </c>
      <c r="P5822">
        <v>0</v>
      </c>
      <c r="Q5822">
        <v>54</v>
      </c>
      <c r="R5822">
        <v>0</v>
      </c>
      <c r="S5822">
        <v>0</v>
      </c>
      <c r="T5822">
        <v>0</v>
      </c>
      <c r="U5822">
        <v>57.24</v>
      </c>
    </row>
    <row r="5823" spans="1:21" x14ac:dyDescent="0.25">
      <c r="A5823" t="s">
        <v>22239</v>
      </c>
      <c r="B5823">
        <v>1</v>
      </c>
      <c r="C5823" t="s">
        <v>78</v>
      </c>
      <c r="D5823" t="s">
        <v>81</v>
      </c>
      <c r="E5823" t="s">
        <v>22240</v>
      </c>
      <c r="F5823" t="s">
        <v>247</v>
      </c>
      <c r="G5823" t="s">
        <v>71</v>
      </c>
      <c r="H5823" t="s">
        <v>136</v>
      </c>
      <c r="I5823" t="s">
        <v>22</v>
      </c>
      <c r="J5823" t="s">
        <v>221</v>
      </c>
      <c r="K5823" t="s">
        <v>22241</v>
      </c>
      <c r="L5823" t="s">
        <v>22242</v>
      </c>
      <c r="M5823">
        <v>9.0222222219999999</v>
      </c>
      <c r="N5823">
        <v>0</v>
      </c>
      <c r="O5823">
        <v>0</v>
      </c>
      <c r="P5823">
        <v>0</v>
      </c>
      <c r="Q5823">
        <v>47</v>
      </c>
      <c r="R5823">
        <v>0</v>
      </c>
      <c r="S5823">
        <v>0</v>
      </c>
      <c r="T5823">
        <v>0</v>
      </c>
      <c r="U5823">
        <v>424.044444</v>
      </c>
    </row>
    <row r="5824" spans="1:21" x14ac:dyDescent="0.25">
      <c r="A5824" t="s">
        <v>22243</v>
      </c>
      <c r="B5824">
        <v>1</v>
      </c>
      <c r="C5824" t="s">
        <v>78</v>
      </c>
      <c r="D5824" t="s">
        <v>81</v>
      </c>
      <c r="E5824" t="s">
        <v>22244</v>
      </c>
      <c r="F5824" t="s">
        <v>296</v>
      </c>
      <c r="G5824" t="s">
        <v>71</v>
      </c>
      <c r="H5824" t="s">
        <v>136</v>
      </c>
      <c r="I5824" t="s">
        <v>22</v>
      </c>
      <c r="J5824" t="s">
        <v>221</v>
      </c>
      <c r="K5824" t="s">
        <v>22245</v>
      </c>
      <c r="L5824" t="s">
        <v>22246</v>
      </c>
      <c r="M5824">
        <v>4.0622222219999999</v>
      </c>
      <c r="N5824">
        <v>0</v>
      </c>
      <c r="O5824">
        <v>213</v>
      </c>
      <c r="P5824">
        <v>0</v>
      </c>
      <c r="Q5824">
        <v>0</v>
      </c>
      <c r="R5824">
        <v>0</v>
      </c>
      <c r="S5824">
        <v>865.253333</v>
      </c>
      <c r="T5824">
        <v>0</v>
      </c>
      <c r="U5824">
        <v>0</v>
      </c>
    </row>
    <row r="5825" spans="1:21" x14ac:dyDescent="0.25">
      <c r="A5825" t="s">
        <v>22247</v>
      </c>
      <c r="B5825">
        <v>1</v>
      </c>
      <c r="C5825" t="s">
        <v>78</v>
      </c>
      <c r="D5825" t="s">
        <v>93</v>
      </c>
      <c r="E5825" t="s">
        <v>22248</v>
      </c>
      <c r="F5825" t="s">
        <v>166</v>
      </c>
      <c r="G5825" t="s">
        <v>72</v>
      </c>
      <c r="H5825" t="s">
        <v>136</v>
      </c>
      <c r="I5825" t="s">
        <v>22</v>
      </c>
      <c r="J5825" t="s">
        <v>131</v>
      </c>
      <c r="K5825" t="s">
        <v>22249</v>
      </c>
      <c r="L5825" t="s">
        <v>22250</v>
      </c>
      <c r="M5825">
        <v>0.74222222199999999</v>
      </c>
      <c r="N5825">
        <v>0</v>
      </c>
      <c r="O5825">
        <v>707</v>
      </c>
      <c r="P5825">
        <v>30</v>
      </c>
      <c r="Q5825">
        <v>986</v>
      </c>
      <c r="R5825">
        <v>0</v>
      </c>
      <c r="S5825">
        <v>524.75111100000004</v>
      </c>
      <c r="T5825">
        <v>22.266667000000002</v>
      </c>
      <c r="U5825">
        <v>731.83111099999996</v>
      </c>
    </row>
    <row r="5826" spans="1:21" x14ac:dyDescent="0.25">
      <c r="A5826" t="s">
        <v>22251</v>
      </c>
      <c r="B5826">
        <v>1</v>
      </c>
      <c r="C5826" t="s">
        <v>79</v>
      </c>
      <c r="D5826" t="s">
        <v>113</v>
      </c>
      <c r="E5826" t="s">
        <v>22252</v>
      </c>
      <c r="F5826" t="s">
        <v>166</v>
      </c>
      <c r="G5826" t="s">
        <v>72</v>
      </c>
      <c r="H5826" t="s">
        <v>136</v>
      </c>
      <c r="I5826" t="s">
        <v>22</v>
      </c>
      <c r="J5826" t="s">
        <v>131</v>
      </c>
      <c r="K5826" t="s">
        <v>22253</v>
      </c>
      <c r="L5826" t="s">
        <v>22254</v>
      </c>
      <c r="M5826">
        <v>0.96967222200000003</v>
      </c>
      <c r="N5826">
        <v>0</v>
      </c>
      <c r="O5826">
        <v>27</v>
      </c>
      <c r="P5826">
        <v>0</v>
      </c>
      <c r="Q5826">
        <v>40</v>
      </c>
      <c r="R5826">
        <v>0</v>
      </c>
      <c r="S5826">
        <v>26.181149999999999</v>
      </c>
      <c r="T5826">
        <v>0</v>
      </c>
      <c r="U5826">
        <v>38.786889000000002</v>
      </c>
    </row>
    <row r="5827" spans="1:21" x14ac:dyDescent="0.25">
      <c r="A5827" t="s">
        <v>22255</v>
      </c>
      <c r="B5827">
        <v>1</v>
      </c>
      <c r="C5827" t="s">
        <v>78</v>
      </c>
      <c r="D5827" t="s">
        <v>103</v>
      </c>
      <c r="E5827" t="s">
        <v>22256</v>
      </c>
      <c r="F5827" t="s">
        <v>367</v>
      </c>
      <c r="G5827" t="s">
        <v>72</v>
      </c>
      <c r="H5827" t="s">
        <v>136</v>
      </c>
      <c r="I5827" t="s">
        <v>22</v>
      </c>
      <c r="J5827" t="s">
        <v>131</v>
      </c>
      <c r="K5827" t="s">
        <v>22257</v>
      </c>
      <c r="L5827" t="s">
        <v>22258</v>
      </c>
      <c r="M5827">
        <v>4.2491666659999998</v>
      </c>
      <c r="N5827">
        <v>0</v>
      </c>
      <c r="O5827">
        <v>0</v>
      </c>
      <c r="P5827">
        <v>0</v>
      </c>
      <c r="Q5827">
        <v>29</v>
      </c>
      <c r="R5827">
        <v>0</v>
      </c>
      <c r="S5827">
        <v>0</v>
      </c>
      <c r="T5827">
        <v>0</v>
      </c>
      <c r="U5827">
        <v>123.22583299999999</v>
      </c>
    </row>
    <row r="5828" spans="1:21" x14ac:dyDescent="0.25">
      <c r="A5828" t="s">
        <v>22259</v>
      </c>
      <c r="B5828">
        <v>1</v>
      </c>
      <c r="C5828" t="s">
        <v>78</v>
      </c>
      <c r="D5828" t="s">
        <v>100</v>
      </c>
      <c r="E5828" t="s">
        <v>22260</v>
      </c>
      <c r="F5828" t="s">
        <v>231</v>
      </c>
      <c r="G5828" t="s">
        <v>71</v>
      </c>
      <c r="H5828" t="s">
        <v>136</v>
      </c>
      <c r="I5828" t="s">
        <v>22</v>
      </c>
      <c r="J5828" t="s">
        <v>131</v>
      </c>
      <c r="K5828" t="s">
        <v>22261</v>
      </c>
      <c r="L5828" t="s">
        <v>22262</v>
      </c>
      <c r="M5828">
        <v>0.704166666</v>
      </c>
      <c r="N5828">
        <v>0</v>
      </c>
      <c r="O5828">
        <v>1</v>
      </c>
      <c r="P5828">
        <v>0</v>
      </c>
      <c r="Q5828">
        <v>0</v>
      </c>
      <c r="R5828">
        <v>0</v>
      </c>
      <c r="S5828">
        <v>0.70416699999999999</v>
      </c>
      <c r="T5828">
        <v>0</v>
      </c>
      <c r="U5828">
        <v>0</v>
      </c>
    </row>
    <row r="5829" spans="1:21" x14ac:dyDescent="0.25">
      <c r="A5829" t="s">
        <v>22263</v>
      </c>
      <c r="B5829">
        <v>1</v>
      </c>
      <c r="C5829" t="s">
        <v>78</v>
      </c>
      <c r="D5829" t="s">
        <v>102</v>
      </c>
      <c r="E5829" t="s">
        <v>19855</v>
      </c>
      <c r="F5829" t="s">
        <v>166</v>
      </c>
      <c r="G5829" t="s">
        <v>72</v>
      </c>
      <c r="H5829" t="s">
        <v>136</v>
      </c>
      <c r="I5829" t="s">
        <v>22</v>
      </c>
      <c r="J5829" t="s">
        <v>131</v>
      </c>
      <c r="K5829" t="s">
        <v>22264</v>
      </c>
      <c r="L5829" t="s">
        <v>22265</v>
      </c>
      <c r="M5829">
        <v>0.55111111099999999</v>
      </c>
      <c r="N5829">
        <v>1</v>
      </c>
      <c r="O5829">
        <v>0</v>
      </c>
      <c r="P5829">
        <v>99</v>
      </c>
      <c r="Q5829">
        <v>2</v>
      </c>
      <c r="R5829">
        <v>0.55111100000000002</v>
      </c>
      <c r="S5829">
        <v>0</v>
      </c>
      <c r="T5829">
        <v>54.56</v>
      </c>
      <c r="U5829">
        <v>1.102222</v>
      </c>
    </row>
    <row r="5830" spans="1:21" x14ac:dyDescent="0.25">
      <c r="A5830" t="s">
        <v>22266</v>
      </c>
      <c r="B5830">
        <v>1</v>
      </c>
      <c r="C5830" t="s">
        <v>78</v>
      </c>
      <c r="D5830" t="s">
        <v>102</v>
      </c>
      <c r="E5830" t="s">
        <v>20934</v>
      </c>
      <c r="F5830" t="s">
        <v>166</v>
      </c>
      <c r="G5830" t="s">
        <v>72</v>
      </c>
      <c r="H5830" t="s">
        <v>136</v>
      </c>
      <c r="I5830" t="s">
        <v>22</v>
      </c>
      <c r="J5830" t="s">
        <v>131</v>
      </c>
      <c r="K5830" t="s">
        <v>22267</v>
      </c>
      <c r="L5830" t="s">
        <v>22268</v>
      </c>
      <c r="M5830">
        <v>2.2255555550000001</v>
      </c>
      <c r="N5830">
        <v>0</v>
      </c>
      <c r="O5830">
        <v>0</v>
      </c>
      <c r="P5830">
        <v>235</v>
      </c>
      <c r="Q5830">
        <v>342</v>
      </c>
      <c r="R5830">
        <v>0</v>
      </c>
      <c r="S5830">
        <v>0</v>
      </c>
      <c r="T5830">
        <v>523.00555499999996</v>
      </c>
      <c r="U5830">
        <v>761.14</v>
      </c>
    </row>
    <row r="5831" spans="1:21" x14ac:dyDescent="0.25">
      <c r="A5831" t="s">
        <v>22269</v>
      </c>
      <c r="B5831">
        <v>1</v>
      </c>
      <c r="C5831" t="s">
        <v>78</v>
      </c>
      <c r="D5831" t="s">
        <v>102</v>
      </c>
      <c r="E5831" t="s">
        <v>15030</v>
      </c>
      <c r="F5831" t="s">
        <v>166</v>
      </c>
      <c r="G5831" t="s">
        <v>72</v>
      </c>
      <c r="H5831" t="s">
        <v>136</v>
      </c>
      <c r="I5831" t="s">
        <v>22</v>
      </c>
      <c r="J5831" t="s">
        <v>131</v>
      </c>
      <c r="K5831" t="s">
        <v>22270</v>
      </c>
      <c r="L5831" t="s">
        <v>22271</v>
      </c>
      <c r="M5831">
        <v>1.125</v>
      </c>
      <c r="N5831">
        <v>1</v>
      </c>
      <c r="O5831">
        <v>0</v>
      </c>
      <c r="P5831">
        <v>379</v>
      </c>
      <c r="Q5831">
        <v>1007</v>
      </c>
      <c r="R5831">
        <v>1.125</v>
      </c>
      <c r="S5831">
        <v>0</v>
      </c>
      <c r="T5831">
        <v>426.375</v>
      </c>
      <c r="U5831">
        <v>1132.875</v>
      </c>
    </row>
    <row r="5832" spans="1:21" x14ac:dyDescent="0.25">
      <c r="A5832" t="s">
        <v>22272</v>
      </c>
      <c r="B5832">
        <v>1</v>
      </c>
      <c r="C5832" t="s">
        <v>78</v>
      </c>
      <c r="D5832" t="s">
        <v>88</v>
      </c>
      <c r="E5832" t="s">
        <v>22273</v>
      </c>
      <c r="F5832" t="s">
        <v>362</v>
      </c>
      <c r="G5832" t="s">
        <v>71</v>
      </c>
      <c r="H5832" t="s">
        <v>136</v>
      </c>
      <c r="I5832" t="s">
        <v>22</v>
      </c>
      <c r="J5832" t="s">
        <v>131</v>
      </c>
      <c r="K5832" t="s">
        <v>22274</v>
      </c>
      <c r="L5832" t="s">
        <v>22275</v>
      </c>
      <c r="M5832">
        <v>0.385833333</v>
      </c>
      <c r="N5832">
        <v>0</v>
      </c>
      <c r="O5832">
        <v>161</v>
      </c>
      <c r="P5832">
        <v>0</v>
      </c>
      <c r="Q5832">
        <v>0</v>
      </c>
      <c r="R5832">
        <v>0</v>
      </c>
      <c r="S5832">
        <v>62.119166999999997</v>
      </c>
      <c r="T5832">
        <v>0</v>
      </c>
      <c r="U5832">
        <v>0</v>
      </c>
    </row>
    <row r="5833" spans="1:21" x14ac:dyDescent="0.25">
      <c r="A5833" t="s">
        <v>22276</v>
      </c>
      <c r="B5833">
        <v>1</v>
      </c>
      <c r="C5833" t="s">
        <v>78</v>
      </c>
      <c r="D5833" t="s">
        <v>88</v>
      </c>
      <c r="E5833" t="s">
        <v>22277</v>
      </c>
      <c r="F5833" t="s">
        <v>416</v>
      </c>
      <c r="G5833" t="s">
        <v>71</v>
      </c>
      <c r="H5833" t="s">
        <v>136</v>
      </c>
      <c r="I5833" t="s">
        <v>22</v>
      </c>
      <c r="J5833" t="s">
        <v>131</v>
      </c>
      <c r="K5833" t="s">
        <v>22278</v>
      </c>
      <c r="L5833" t="s">
        <v>22279</v>
      </c>
      <c r="M5833">
        <v>1.5140861109999999</v>
      </c>
      <c r="N5833">
        <v>0</v>
      </c>
      <c r="O5833">
        <v>414</v>
      </c>
      <c r="P5833">
        <v>0</v>
      </c>
      <c r="Q5833">
        <v>0</v>
      </c>
      <c r="R5833">
        <v>0</v>
      </c>
      <c r="S5833">
        <v>626.83164999999997</v>
      </c>
      <c r="T5833">
        <v>0</v>
      </c>
      <c r="U5833">
        <v>0</v>
      </c>
    </row>
    <row r="5834" spans="1:21" x14ac:dyDescent="0.25">
      <c r="A5834" t="s">
        <v>22280</v>
      </c>
      <c r="B5834">
        <v>1</v>
      </c>
      <c r="C5834" t="s">
        <v>78</v>
      </c>
      <c r="D5834" t="s">
        <v>88</v>
      </c>
      <c r="E5834" t="s">
        <v>22281</v>
      </c>
      <c r="F5834" t="s">
        <v>362</v>
      </c>
      <c r="G5834" t="s">
        <v>71</v>
      </c>
      <c r="H5834" t="s">
        <v>136</v>
      </c>
      <c r="I5834" t="s">
        <v>22</v>
      </c>
      <c r="J5834" t="s">
        <v>131</v>
      </c>
      <c r="K5834" t="s">
        <v>22282</v>
      </c>
      <c r="L5834" t="s">
        <v>22283</v>
      </c>
      <c r="M5834">
        <v>0.74194444400000004</v>
      </c>
      <c r="N5834">
        <v>0</v>
      </c>
      <c r="O5834">
        <v>39</v>
      </c>
      <c r="P5834">
        <v>0</v>
      </c>
      <c r="Q5834">
        <v>0</v>
      </c>
      <c r="R5834">
        <v>0</v>
      </c>
      <c r="S5834">
        <v>28.935832999999999</v>
      </c>
      <c r="T5834">
        <v>0</v>
      </c>
      <c r="U5834">
        <v>0</v>
      </c>
    </row>
    <row r="5835" spans="1:21" x14ac:dyDescent="0.25">
      <c r="A5835" t="s">
        <v>22284</v>
      </c>
      <c r="B5835">
        <v>1</v>
      </c>
      <c r="C5835" t="s">
        <v>78</v>
      </c>
      <c r="D5835" t="s">
        <v>103</v>
      </c>
      <c r="E5835" t="s">
        <v>22285</v>
      </c>
      <c r="F5835" t="s">
        <v>391</v>
      </c>
      <c r="G5835" t="s">
        <v>72</v>
      </c>
      <c r="H5835" t="s">
        <v>136</v>
      </c>
      <c r="I5835" t="s">
        <v>22</v>
      </c>
      <c r="J5835" t="s">
        <v>131</v>
      </c>
      <c r="K5835" t="s">
        <v>22286</v>
      </c>
      <c r="L5835" t="s">
        <v>22287</v>
      </c>
      <c r="M5835">
        <v>2.1663888880000002</v>
      </c>
      <c r="N5835">
        <v>4</v>
      </c>
      <c r="O5835">
        <v>1762</v>
      </c>
      <c r="P5835">
        <v>0</v>
      </c>
      <c r="Q5835">
        <v>13</v>
      </c>
      <c r="R5835">
        <v>8.6655560000000005</v>
      </c>
      <c r="S5835">
        <v>3817.1772209999999</v>
      </c>
      <c r="T5835">
        <v>0</v>
      </c>
      <c r="U5835">
        <v>28.163056000000001</v>
      </c>
    </row>
    <row r="5836" spans="1:21" x14ac:dyDescent="0.25">
      <c r="A5836" t="s">
        <v>22288</v>
      </c>
      <c r="B5836">
        <v>1</v>
      </c>
      <c r="C5836" t="s">
        <v>79</v>
      </c>
      <c r="D5836" t="s">
        <v>124</v>
      </c>
      <c r="E5836" t="s">
        <v>6373</v>
      </c>
      <c r="F5836" t="s">
        <v>166</v>
      </c>
      <c r="G5836" t="s">
        <v>72</v>
      </c>
      <c r="H5836" t="s">
        <v>136</v>
      </c>
      <c r="I5836" t="s">
        <v>22</v>
      </c>
      <c r="J5836" t="s">
        <v>131</v>
      </c>
      <c r="K5836" t="s">
        <v>22289</v>
      </c>
      <c r="L5836" t="s">
        <v>22290</v>
      </c>
      <c r="M5836">
        <v>0.83487500000000003</v>
      </c>
      <c r="N5836">
        <v>0</v>
      </c>
      <c r="O5836">
        <v>0</v>
      </c>
      <c r="P5836">
        <v>13</v>
      </c>
      <c r="Q5836">
        <v>224</v>
      </c>
      <c r="R5836">
        <v>0</v>
      </c>
      <c r="S5836">
        <v>0</v>
      </c>
      <c r="T5836">
        <v>10.853375</v>
      </c>
      <c r="U5836">
        <v>187.012</v>
      </c>
    </row>
    <row r="5837" spans="1:21" x14ac:dyDescent="0.25">
      <c r="A5837" t="s">
        <v>22291</v>
      </c>
      <c r="B5837">
        <v>1</v>
      </c>
      <c r="C5837" t="s">
        <v>79</v>
      </c>
      <c r="D5837" t="s">
        <v>124</v>
      </c>
      <c r="E5837" t="s">
        <v>22292</v>
      </c>
      <c r="F5837" t="s">
        <v>892</v>
      </c>
      <c r="G5837" t="s">
        <v>71</v>
      </c>
      <c r="H5837" t="s">
        <v>136</v>
      </c>
      <c r="I5837" t="s">
        <v>22</v>
      </c>
      <c r="J5837" t="s">
        <v>131</v>
      </c>
      <c r="K5837" t="s">
        <v>22293</v>
      </c>
      <c r="L5837" t="s">
        <v>22294</v>
      </c>
      <c r="M5837">
        <v>1.6922222220000001</v>
      </c>
      <c r="N5837">
        <v>0</v>
      </c>
      <c r="O5837">
        <v>669</v>
      </c>
      <c r="P5837">
        <v>0</v>
      </c>
      <c r="Q5837">
        <v>1</v>
      </c>
      <c r="R5837">
        <v>0</v>
      </c>
      <c r="S5837">
        <v>1132.096667</v>
      </c>
      <c r="T5837">
        <v>0</v>
      </c>
      <c r="U5837">
        <v>1.6922219999999999</v>
      </c>
    </row>
    <row r="5838" spans="1:21" x14ac:dyDescent="0.25">
      <c r="A5838" t="s">
        <v>22295</v>
      </c>
      <c r="B5838">
        <v>1</v>
      </c>
      <c r="C5838" t="s">
        <v>78</v>
      </c>
      <c r="D5838" t="s">
        <v>104</v>
      </c>
      <c r="E5838" t="s">
        <v>22296</v>
      </c>
      <c r="F5838" t="s">
        <v>231</v>
      </c>
      <c r="G5838" t="s">
        <v>71</v>
      </c>
      <c r="H5838" t="s">
        <v>136</v>
      </c>
      <c r="I5838" t="s">
        <v>22</v>
      </c>
      <c r="J5838" t="s">
        <v>131</v>
      </c>
      <c r="K5838" t="s">
        <v>22297</v>
      </c>
      <c r="L5838" t="s">
        <v>22298</v>
      </c>
      <c r="M5838">
        <v>2.5674999999999999</v>
      </c>
      <c r="N5838">
        <v>0</v>
      </c>
      <c r="O5838">
        <v>1</v>
      </c>
      <c r="P5838">
        <v>0</v>
      </c>
      <c r="Q5838">
        <v>0</v>
      </c>
      <c r="R5838">
        <v>0</v>
      </c>
      <c r="S5838">
        <v>2.5674999999999999</v>
      </c>
      <c r="T5838">
        <v>0</v>
      </c>
      <c r="U5838">
        <v>0</v>
      </c>
    </row>
    <row r="5839" spans="1:21" x14ac:dyDescent="0.25">
      <c r="A5839" t="s">
        <v>22299</v>
      </c>
      <c r="B5839">
        <v>1</v>
      </c>
      <c r="C5839" t="s">
        <v>78</v>
      </c>
      <c r="D5839" t="s">
        <v>104</v>
      </c>
      <c r="E5839" t="s">
        <v>22300</v>
      </c>
      <c r="F5839" t="s">
        <v>166</v>
      </c>
      <c r="G5839" t="s">
        <v>72</v>
      </c>
      <c r="H5839" t="s">
        <v>136</v>
      </c>
      <c r="I5839" t="s">
        <v>22</v>
      </c>
      <c r="J5839" t="s">
        <v>131</v>
      </c>
      <c r="K5839" t="s">
        <v>22301</v>
      </c>
      <c r="L5839" t="s">
        <v>22302</v>
      </c>
      <c r="M5839">
        <v>0.91161388799999998</v>
      </c>
      <c r="N5839">
        <v>0</v>
      </c>
      <c r="O5839">
        <v>0</v>
      </c>
      <c r="P5839">
        <v>0</v>
      </c>
      <c r="Q5839">
        <v>256</v>
      </c>
      <c r="R5839">
        <v>0</v>
      </c>
      <c r="S5839">
        <v>0</v>
      </c>
      <c r="T5839">
        <v>0</v>
      </c>
      <c r="U5839">
        <v>233.373155</v>
      </c>
    </row>
    <row r="5840" spans="1:21" x14ac:dyDescent="0.25">
      <c r="A5840" t="s">
        <v>22303</v>
      </c>
      <c r="B5840">
        <v>1</v>
      </c>
      <c r="C5840" t="s">
        <v>78</v>
      </c>
      <c r="D5840" t="s">
        <v>104</v>
      </c>
      <c r="E5840" t="s">
        <v>22304</v>
      </c>
      <c r="F5840" t="s">
        <v>313</v>
      </c>
      <c r="G5840" t="s">
        <v>71</v>
      </c>
      <c r="H5840" t="s">
        <v>136</v>
      </c>
      <c r="I5840" t="s">
        <v>22</v>
      </c>
      <c r="J5840" t="s">
        <v>131</v>
      </c>
      <c r="K5840" t="s">
        <v>22305</v>
      </c>
      <c r="L5840" t="s">
        <v>22306</v>
      </c>
      <c r="M5840">
        <v>1.4375</v>
      </c>
      <c r="N5840">
        <v>0</v>
      </c>
      <c r="O5840">
        <v>0</v>
      </c>
      <c r="P5840">
        <v>0</v>
      </c>
      <c r="Q5840">
        <v>1</v>
      </c>
      <c r="R5840">
        <v>0</v>
      </c>
      <c r="S5840">
        <v>0</v>
      </c>
      <c r="T5840">
        <v>0</v>
      </c>
      <c r="U5840">
        <v>1.4375</v>
      </c>
    </row>
    <row r="5841" spans="1:21" x14ac:dyDescent="0.25">
      <c r="A5841" t="s">
        <v>22307</v>
      </c>
      <c r="B5841">
        <v>1</v>
      </c>
      <c r="C5841" t="s">
        <v>78</v>
      </c>
      <c r="D5841" t="s">
        <v>104</v>
      </c>
      <c r="E5841" t="s">
        <v>22308</v>
      </c>
      <c r="F5841" t="s">
        <v>129</v>
      </c>
      <c r="G5841" t="s">
        <v>72</v>
      </c>
      <c r="H5841" t="s">
        <v>136</v>
      </c>
      <c r="I5841" t="s">
        <v>22</v>
      </c>
      <c r="J5841" t="s">
        <v>131</v>
      </c>
      <c r="K5841" t="s">
        <v>22309</v>
      </c>
      <c r="L5841" t="s">
        <v>22310</v>
      </c>
      <c r="M5841">
        <v>6.1644861110000004</v>
      </c>
      <c r="N5841">
        <v>0</v>
      </c>
      <c r="O5841">
        <v>0</v>
      </c>
      <c r="P5841">
        <v>48</v>
      </c>
      <c r="Q5841">
        <v>607</v>
      </c>
      <c r="R5841">
        <v>0</v>
      </c>
      <c r="S5841">
        <v>0</v>
      </c>
      <c r="T5841">
        <v>295.89533299999999</v>
      </c>
      <c r="U5841">
        <v>3741.843069</v>
      </c>
    </row>
    <row r="5842" spans="1:21" x14ac:dyDescent="0.25">
      <c r="A5842" t="s">
        <v>22311</v>
      </c>
      <c r="B5842">
        <v>1</v>
      </c>
      <c r="C5842" t="s">
        <v>78</v>
      </c>
      <c r="D5842" t="s">
        <v>104</v>
      </c>
      <c r="E5842" t="s">
        <v>22312</v>
      </c>
      <c r="F5842" t="s">
        <v>129</v>
      </c>
      <c r="G5842" t="s">
        <v>72</v>
      </c>
      <c r="H5842" t="s">
        <v>136</v>
      </c>
      <c r="I5842" t="s">
        <v>22</v>
      </c>
      <c r="J5842" t="s">
        <v>131</v>
      </c>
      <c r="K5842" t="s">
        <v>22313</v>
      </c>
      <c r="L5842" t="s">
        <v>22314</v>
      </c>
      <c r="M5842">
        <v>1.0649999999999999</v>
      </c>
      <c r="N5842">
        <v>0</v>
      </c>
      <c r="O5842">
        <v>0</v>
      </c>
      <c r="P5842">
        <v>46</v>
      </c>
      <c r="Q5842">
        <v>677</v>
      </c>
      <c r="R5842">
        <v>0</v>
      </c>
      <c r="S5842">
        <v>0</v>
      </c>
      <c r="T5842">
        <v>48.99</v>
      </c>
      <c r="U5842">
        <v>721.005</v>
      </c>
    </row>
    <row r="5843" spans="1:21" x14ac:dyDescent="0.25">
      <c r="A5843" t="s">
        <v>22315</v>
      </c>
      <c r="B5843">
        <v>1</v>
      </c>
      <c r="C5843" t="s">
        <v>78</v>
      </c>
      <c r="D5843" t="s">
        <v>92</v>
      </c>
      <c r="E5843" t="s">
        <v>22316</v>
      </c>
      <c r="F5843" t="s">
        <v>313</v>
      </c>
      <c r="G5843" t="s">
        <v>71</v>
      </c>
      <c r="H5843" t="s">
        <v>136</v>
      </c>
      <c r="I5843" t="s">
        <v>22</v>
      </c>
      <c r="J5843" t="s">
        <v>131</v>
      </c>
      <c r="K5843" t="s">
        <v>22317</v>
      </c>
      <c r="L5843" t="s">
        <v>22318</v>
      </c>
      <c r="M5843">
        <v>1.932222222</v>
      </c>
      <c r="N5843">
        <v>0</v>
      </c>
      <c r="O5843">
        <v>43</v>
      </c>
      <c r="P5843">
        <v>0</v>
      </c>
      <c r="Q5843">
        <v>0</v>
      </c>
      <c r="R5843">
        <v>0</v>
      </c>
      <c r="S5843">
        <v>83.085555999999997</v>
      </c>
      <c r="T5843">
        <v>0</v>
      </c>
      <c r="U5843">
        <v>0</v>
      </c>
    </row>
    <row r="5844" spans="1:21" x14ac:dyDescent="0.25">
      <c r="A5844" t="s">
        <v>22319</v>
      </c>
      <c r="B5844">
        <v>1</v>
      </c>
      <c r="C5844" t="s">
        <v>78</v>
      </c>
      <c r="D5844" t="s">
        <v>92</v>
      </c>
      <c r="E5844" t="s">
        <v>22316</v>
      </c>
      <c r="F5844" t="s">
        <v>313</v>
      </c>
      <c r="G5844" t="s">
        <v>71</v>
      </c>
      <c r="H5844" t="s">
        <v>136</v>
      </c>
      <c r="I5844" t="s">
        <v>22</v>
      </c>
      <c r="J5844" t="s">
        <v>131</v>
      </c>
      <c r="K5844" t="s">
        <v>22320</v>
      </c>
      <c r="L5844" t="s">
        <v>22321</v>
      </c>
      <c r="M5844">
        <v>0.97</v>
      </c>
      <c r="N5844">
        <v>0</v>
      </c>
      <c r="O5844">
        <v>43</v>
      </c>
      <c r="P5844">
        <v>0</v>
      </c>
      <c r="Q5844">
        <v>0</v>
      </c>
      <c r="R5844">
        <v>0</v>
      </c>
      <c r="S5844">
        <v>41.71</v>
      </c>
      <c r="T5844">
        <v>0</v>
      </c>
      <c r="U5844">
        <v>0</v>
      </c>
    </row>
    <row r="5845" spans="1:21" x14ac:dyDescent="0.25">
      <c r="A5845" t="s">
        <v>22322</v>
      </c>
      <c r="B5845">
        <v>1</v>
      </c>
      <c r="C5845" t="s">
        <v>78</v>
      </c>
      <c r="D5845" t="s">
        <v>92</v>
      </c>
      <c r="E5845" t="s">
        <v>22323</v>
      </c>
      <c r="F5845" t="s">
        <v>226</v>
      </c>
      <c r="G5845" t="s">
        <v>72</v>
      </c>
      <c r="H5845" t="s">
        <v>136</v>
      </c>
      <c r="I5845" t="s">
        <v>22</v>
      </c>
      <c r="J5845" t="s">
        <v>131</v>
      </c>
      <c r="K5845" t="s">
        <v>22324</v>
      </c>
      <c r="L5845" t="s">
        <v>22325</v>
      </c>
      <c r="M5845">
        <v>2.440833333</v>
      </c>
      <c r="N5845">
        <v>0</v>
      </c>
      <c r="O5845">
        <v>170</v>
      </c>
      <c r="P5845">
        <v>0</v>
      </c>
      <c r="Q5845">
        <v>1</v>
      </c>
      <c r="R5845">
        <v>0</v>
      </c>
      <c r="S5845">
        <v>414.941667</v>
      </c>
      <c r="T5845">
        <v>0</v>
      </c>
      <c r="U5845">
        <v>2.440833</v>
      </c>
    </row>
    <row r="5846" spans="1:21" x14ac:dyDescent="0.25">
      <c r="A5846" t="s">
        <v>22326</v>
      </c>
      <c r="B5846">
        <v>1</v>
      </c>
      <c r="C5846" t="s">
        <v>79</v>
      </c>
      <c r="D5846" t="s">
        <v>121</v>
      </c>
      <c r="E5846" t="s">
        <v>22327</v>
      </c>
      <c r="F5846" t="s">
        <v>231</v>
      </c>
      <c r="G5846" t="s">
        <v>71</v>
      </c>
      <c r="H5846" t="s">
        <v>136</v>
      </c>
      <c r="I5846" t="s">
        <v>22</v>
      </c>
      <c r="J5846" t="s">
        <v>131</v>
      </c>
      <c r="K5846" t="s">
        <v>22328</v>
      </c>
      <c r="L5846" t="s">
        <v>22329</v>
      </c>
      <c r="M5846">
        <v>2.0841666659999998</v>
      </c>
      <c r="N5846">
        <v>0</v>
      </c>
      <c r="O5846">
        <v>1</v>
      </c>
      <c r="P5846">
        <v>0</v>
      </c>
      <c r="Q5846">
        <v>0</v>
      </c>
      <c r="R5846">
        <v>0</v>
      </c>
      <c r="S5846">
        <v>2.0841669999999999</v>
      </c>
      <c r="T5846">
        <v>0</v>
      </c>
      <c r="U5846">
        <v>0</v>
      </c>
    </row>
    <row r="5847" spans="1:21" x14ac:dyDescent="0.25">
      <c r="A5847" t="s">
        <v>22330</v>
      </c>
      <c r="B5847">
        <v>1</v>
      </c>
      <c r="C5847" t="s">
        <v>78</v>
      </c>
      <c r="D5847" t="s">
        <v>80</v>
      </c>
      <c r="E5847" t="s">
        <v>22331</v>
      </c>
      <c r="F5847" t="s">
        <v>934</v>
      </c>
      <c r="G5847" t="s">
        <v>71</v>
      </c>
      <c r="H5847" t="s">
        <v>136</v>
      </c>
      <c r="I5847" t="s">
        <v>22</v>
      </c>
      <c r="J5847" t="s">
        <v>131</v>
      </c>
      <c r="K5847" t="s">
        <v>22332</v>
      </c>
      <c r="L5847" t="s">
        <v>22333</v>
      </c>
      <c r="M5847">
        <v>2.1086111110000001</v>
      </c>
      <c r="N5847">
        <v>0</v>
      </c>
      <c r="O5847">
        <v>3</v>
      </c>
      <c r="P5847">
        <v>0</v>
      </c>
      <c r="Q5847">
        <v>0</v>
      </c>
      <c r="R5847">
        <v>0</v>
      </c>
      <c r="S5847">
        <v>6.3258330000000003</v>
      </c>
      <c r="T5847">
        <v>0</v>
      </c>
      <c r="U5847">
        <v>0</v>
      </c>
    </row>
    <row r="5848" spans="1:21" x14ac:dyDescent="0.25">
      <c r="A5848" t="s">
        <v>22334</v>
      </c>
      <c r="B5848">
        <v>1</v>
      </c>
      <c r="C5848" t="s">
        <v>78</v>
      </c>
      <c r="D5848" t="s">
        <v>80</v>
      </c>
      <c r="E5848" t="s">
        <v>22335</v>
      </c>
      <c r="F5848" t="s">
        <v>296</v>
      </c>
      <c r="G5848" t="s">
        <v>71</v>
      </c>
      <c r="H5848" t="s">
        <v>136</v>
      </c>
      <c r="I5848" t="s">
        <v>22</v>
      </c>
      <c r="J5848" t="s">
        <v>221</v>
      </c>
      <c r="K5848" t="s">
        <v>22336</v>
      </c>
      <c r="L5848" t="s">
        <v>22337</v>
      </c>
      <c r="M5848">
        <v>2.683735</v>
      </c>
      <c r="N5848">
        <v>0</v>
      </c>
      <c r="O5848">
        <v>687</v>
      </c>
      <c r="P5848">
        <v>0</v>
      </c>
      <c r="Q5848">
        <v>0</v>
      </c>
      <c r="R5848">
        <v>0</v>
      </c>
      <c r="S5848">
        <v>1843.7259449999999</v>
      </c>
      <c r="T5848">
        <v>0</v>
      </c>
      <c r="U5848">
        <v>0</v>
      </c>
    </row>
    <row r="5849" spans="1:21" x14ac:dyDescent="0.25">
      <c r="A5849" t="s">
        <v>22338</v>
      </c>
      <c r="B5849">
        <v>1</v>
      </c>
      <c r="C5849" t="s">
        <v>79</v>
      </c>
      <c r="D5849" t="s">
        <v>118</v>
      </c>
      <c r="E5849" t="s">
        <v>22339</v>
      </c>
      <c r="F5849" t="s">
        <v>780</v>
      </c>
      <c r="G5849" t="s">
        <v>71</v>
      </c>
      <c r="H5849" t="s">
        <v>136</v>
      </c>
      <c r="I5849" t="s">
        <v>22</v>
      </c>
      <c r="J5849" t="s">
        <v>131</v>
      </c>
      <c r="K5849" t="s">
        <v>22340</v>
      </c>
      <c r="L5849" t="s">
        <v>22341</v>
      </c>
      <c r="M5849">
        <v>1.9775</v>
      </c>
      <c r="N5849">
        <v>0</v>
      </c>
      <c r="O5849">
        <v>65</v>
      </c>
      <c r="P5849">
        <v>0</v>
      </c>
      <c r="Q5849">
        <v>0</v>
      </c>
      <c r="R5849">
        <v>0</v>
      </c>
      <c r="S5849">
        <v>128.53749999999999</v>
      </c>
      <c r="T5849">
        <v>0</v>
      </c>
      <c r="U5849">
        <v>0</v>
      </c>
    </row>
    <row r="5850" spans="1:21" x14ac:dyDescent="0.25">
      <c r="A5850" t="s">
        <v>22342</v>
      </c>
      <c r="B5850">
        <v>1</v>
      </c>
      <c r="C5850" t="s">
        <v>78</v>
      </c>
      <c r="D5850" t="s">
        <v>106</v>
      </c>
      <c r="E5850" t="s">
        <v>22343</v>
      </c>
      <c r="F5850" t="s">
        <v>231</v>
      </c>
      <c r="G5850" t="s">
        <v>71</v>
      </c>
      <c r="H5850" t="s">
        <v>136</v>
      </c>
      <c r="I5850" t="s">
        <v>22</v>
      </c>
      <c r="J5850" t="s">
        <v>131</v>
      </c>
      <c r="K5850" t="s">
        <v>22344</v>
      </c>
      <c r="L5850" t="s">
        <v>22345</v>
      </c>
      <c r="M5850">
        <v>1.4536111110000001</v>
      </c>
      <c r="N5850">
        <v>0</v>
      </c>
      <c r="O5850">
        <v>0</v>
      </c>
      <c r="P5850">
        <v>0</v>
      </c>
      <c r="Q5850">
        <v>1</v>
      </c>
      <c r="R5850">
        <v>0</v>
      </c>
      <c r="S5850">
        <v>0</v>
      </c>
      <c r="T5850">
        <v>0</v>
      </c>
      <c r="U5850">
        <v>1.453611</v>
      </c>
    </row>
    <row r="5851" spans="1:21" x14ac:dyDescent="0.25">
      <c r="A5851" t="s">
        <v>22346</v>
      </c>
      <c r="B5851">
        <v>1</v>
      </c>
      <c r="C5851" t="s">
        <v>79</v>
      </c>
      <c r="D5851" t="s">
        <v>118</v>
      </c>
      <c r="E5851" t="s">
        <v>22347</v>
      </c>
      <c r="F5851" t="s">
        <v>226</v>
      </c>
      <c r="G5851" t="s">
        <v>72</v>
      </c>
      <c r="H5851" t="s">
        <v>136</v>
      </c>
      <c r="I5851" t="s">
        <v>22</v>
      </c>
      <c r="J5851" t="s">
        <v>131</v>
      </c>
      <c r="K5851" t="s">
        <v>22348</v>
      </c>
      <c r="L5851" t="s">
        <v>22349</v>
      </c>
      <c r="M5851">
        <v>1.0013888879999999</v>
      </c>
      <c r="N5851">
        <v>0</v>
      </c>
      <c r="O5851">
        <v>0</v>
      </c>
      <c r="P5851">
        <v>0</v>
      </c>
      <c r="Q5851">
        <v>90</v>
      </c>
      <c r="R5851">
        <v>0</v>
      </c>
      <c r="S5851">
        <v>0</v>
      </c>
      <c r="T5851">
        <v>0</v>
      </c>
      <c r="U5851">
        <v>90.125</v>
      </c>
    </row>
    <row r="5852" spans="1:21" x14ac:dyDescent="0.25">
      <c r="A5852" t="s">
        <v>22350</v>
      </c>
      <c r="B5852">
        <v>1</v>
      </c>
      <c r="C5852" t="s">
        <v>79</v>
      </c>
      <c r="D5852" t="s">
        <v>118</v>
      </c>
      <c r="E5852" t="s">
        <v>22351</v>
      </c>
      <c r="F5852" t="s">
        <v>166</v>
      </c>
      <c r="G5852" t="s">
        <v>72</v>
      </c>
      <c r="H5852" t="s">
        <v>136</v>
      </c>
      <c r="I5852" t="s">
        <v>22</v>
      </c>
      <c r="J5852" t="s">
        <v>131</v>
      </c>
      <c r="K5852" t="s">
        <v>22352</v>
      </c>
      <c r="L5852" t="s">
        <v>22353</v>
      </c>
      <c r="M5852">
        <v>1.2373063879999999</v>
      </c>
      <c r="N5852">
        <v>0</v>
      </c>
      <c r="O5852">
        <v>0</v>
      </c>
      <c r="P5852">
        <v>3</v>
      </c>
      <c r="Q5852">
        <v>1</v>
      </c>
      <c r="R5852">
        <v>0</v>
      </c>
      <c r="S5852">
        <v>0</v>
      </c>
      <c r="T5852">
        <v>3.711919</v>
      </c>
      <c r="U5852">
        <v>1.237306</v>
      </c>
    </row>
    <row r="5853" spans="1:21" x14ac:dyDescent="0.25">
      <c r="A5853" t="s">
        <v>22354</v>
      </c>
      <c r="B5853">
        <v>1</v>
      </c>
      <c r="C5853" t="s">
        <v>78</v>
      </c>
      <c r="D5853" t="s">
        <v>96</v>
      </c>
      <c r="E5853" t="s">
        <v>22355</v>
      </c>
      <c r="F5853" t="s">
        <v>231</v>
      </c>
      <c r="G5853" t="s">
        <v>71</v>
      </c>
      <c r="H5853" t="s">
        <v>136</v>
      </c>
      <c r="I5853" t="s">
        <v>22</v>
      </c>
      <c r="J5853" t="s">
        <v>131</v>
      </c>
      <c r="K5853" t="s">
        <v>22356</v>
      </c>
      <c r="L5853" t="s">
        <v>22357</v>
      </c>
      <c r="M5853">
        <v>29.013055555000001</v>
      </c>
      <c r="N5853">
        <v>0</v>
      </c>
      <c r="O5853">
        <v>1</v>
      </c>
      <c r="P5853">
        <v>0</v>
      </c>
      <c r="Q5853">
        <v>0</v>
      </c>
      <c r="R5853">
        <v>0</v>
      </c>
      <c r="S5853">
        <v>29.013055999999999</v>
      </c>
      <c r="T5853">
        <v>0</v>
      </c>
      <c r="U5853">
        <v>0</v>
      </c>
    </row>
    <row r="5854" spans="1:21" x14ac:dyDescent="0.25">
      <c r="A5854" t="s">
        <v>22358</v>
      </c>
      <c r="B5854">
        <v>1</v>
      </c>
      <c r="C5854" t="s">
        <v>79</v>
      </c>
      <c r="D5854" t="s">
        <v>113</v>
      </c>
      <c r="E5854" t="s">
        <v>22359</v>
      </c>
      <c r="F5854" t="s">
        <v>226</v>
      </c>
      <c r="G5854" t="s">
        <v>72</v>
      </c>
      <c r="H5854" t="s">
        <v>136</v>
      </c>
      <c r="I5854" t="s">
        <v>22</v>
      </c>
      <c r="J5854" t="s">
        <v>131</v>
      </c>
      <c r="K5854" t="s">
        <v>22360</v>
      </c>
      <c r="L5854" t="s">
        <v>22361</v>
      </c>
      <c r="M5854">
        <v>3.3955555550000001</v>
      </c>
      <c r="N5854">
        <v>0</v>
      </c>
      <c r="O5854">
        <v>0</v>
      </c>
      <c r="P5854">
        <v>0</v>
      </c>
      <c r="Q5854">
        <v>52</v>
      </c>
      <c r="R5854">
        <v>0</v>
      </c>
      <c r="S5854">
        <v>0</v>
      </c>
      <c r="T5854">
        <v>0</v>
      </c>
      <c r="U5854">
        <v>176.56888900000001</v>
      </c>
    </row>
    <row r="5855" spans="1:21" x14ac:dyDescent="0.25">
      <c r="A5855" t="s">
        <v>22362</v>
      </c>
      <c r="B5855">
        <v>1</v>
      </c>
      <c r="C5855" t="s">
        <v>79</v>
      </c>
      <c r="D5855" t="s">
        <v>108</v>
      </c>
      <c r="E5855" t="s">
        <v>22363</v>
      </c>
      <c r="F5855" t="s">
        <v>4127</v>
      </c>
      <c r="G5855" t="s">
        <v>71</v>
      </c>
      <c r="H5855" t="s">
        <v>136</v>
      </c>
      <c r="I5855" t="s">
        <v>22</v>
      </c>
      <c r="J5855" t="s">
        <v>131</v>
      </c>
      <c r="K5855" t="s">
        <v>22364</v>
      </c>
      <c r="L5855" t="s">
        <v>22365</v>
      </c>
      <c r="M5855">
        <v>1.7808333329999999</v>
      </c>
      <c r="N5855">
        <v>0</v>
      </c>
      <c r="O5855">
        <v>0</v>
      </c>
      <c r="P5855">
        <v>0</v>
      </c>
      <c r="Q5855">
        <v>2</v>
      </c>
      <c r="R5855">
        <v>0</v>
      </c>
      <c r="S5855">
        <v>0</v>
      </c>
      <c r="T5855">
        <v>0</v>
      </c>
      <c r="U5855">
        <v>3.5616669999999999</v>
      </c>
    </row>
    <row r="5856" spans="1:21" x14ac:dyDescent="0.25">
      <c r="A5856" t="s">
        <v>22366</v>
      </c>
      <c r="B5856">
        <v>1</v>
      </c>
      <c r="C5856" t="s">
        <v>78</v>
      </c>
      <c r="D5856" t="s">
        <v>104</v>
      </c>
      <c r="E5856" t="s">
        <v>22367</v>
      </c>
      <c r="F5856" t="s">
        <v>313</v>
      </c>
      <c r="G5856" t="s">
        <v>71</v>
      </c>
      <c r="H5856" t="s">
        <v>136</v>
      </c>
      <c r="I5856" t="s">
        <v>22</v>
      </c>
      <c r="J5856" t="s">
        <v>131</v>
      </c>
      <c r="K5856" t="s">
        <v>22368</v>
      </c>
      <c r="L5856" t="s">
        <v>22369</v>
      </c>
      <c r="M5856">
        <v>1.8372222220000001</v>
      </c>
      <c r="N5856">
        <v>0</v>
      </c>
      <c r="O5856">
        <v>14</v>
      </c>
      <c r="P5856">
        <v>0</v>
      </c>
      <c r="Q5856">
        <v>0</v>
      </c>
      <c r="R5856">
        <v>0</v>
      </c>
      <c r="S5856">
        <v>25.721111000000001</v>
      </c>
      <c r="T5856">
        <v>0</v>
      </c>
      <c r="U5856">
        <v>0</v>
      </c>
    </row>
    <row r="5857" spans="1:21" x14ac:dyDescent="0.25">
      <c r="A5857" t="s">
        <v>22370</v>
      </c>
      <c r="B5857">
        <v>1</v>
      </c>
      <c r="C5857" t="s">
        <v>78</v>
      </c>
      <c r="D5857" t="s">
        <v>100</v>
      </c>
      <c r="E5857" t="s">
        <v>22371</v>
      </c>
      <c r="F5857" t="s">
        <v>166</v>
      </c>
      <c r="G5857" t="s">
        <v>72</v>
      </c>
      <c r="H5857" t="s">
        <v>136</v>
      </c>
      <c r="I5857" t="s">
        <v>22</v>
      </c>
      <c r="J5857" t="s">
        <v>131</v>
      </c>
      <c r="K5857" t="s">
        <v>22372</v>
      </c>
      <c r="L5857" t="s">
        <v>22373</v>
      </c>
      <c r="M5857">
        <v>0.63611111099999995</v>
      </c>
      <c r="N5857">
        <v>1</v>
      </c>
      <c r="O5857">
        <v>2141</v>
      </c>
      <c r="P5857">
        <v>30</v>
      </c>
      <c r="Q5857">
        <v>123</v>
      </c>
      <c r="R5857">
        <v>0.63611099999999998</v>
      </c>
      <c r="S5857">
        <v>1361.9138889999999</v>
      </c>
      <c r="T5857">
        <v>19.083333</v>
      </c>
      <c r="U5857">
        <v>78.241667000000007</v>
      </c>
    </row>
    <row r="5858" spans="1:21" x14ac:dyDescent="0.25">
      <c r="A5858" t="s">
        <v>22374</v>
      </c>
      <c r="B5858">
        <v>1</v>
      </c>
      <c r="C5858" t="s">
        <v>79</v>
      </c>
      <c r="D5858" t="s">
        <v>114</v>
      </c>
      <c r="E5858" t="s">
        <v>22375</v>
      </c>
      <c r="F5858" t="s">
        <v>231</v>
      </c>
      <c r="G5858" t="s">
        <v>71</v>
      </c>
      <c r="H5858" t="s">
        <v>136</v>
      </c>
      <c r="I5858" t="s">
        <v>22</v>
      </c>
      <c r="J5858" t="s">
        <v>131</v>
      </c>
      <c r="K5858" t="s">
        <v>22376</v>
      </c>
      <c r="L5858" t="s">
        <v>22377</v>
      </c>
      <c r="M5858">
        <v>2.3286111109999998</v>
      </c>
      <c r="N5858">
        <v>0</v>
      </c>
      <c r="O5858">
        <v>0</v>
      </c>
      <c r="P5858">
        <v>0</v>
      </c>
      <c r="Q5858">
        <v>1</v>
      </c>
      <c r="R5858">
        <v>0</v>
      </c>
      <c r="S5858">
        <v>0</v>
      </c>
      <c r="T5858">
        <v>0</v>
      </c>
      <c r="U5858">
        <v>2.328611</v>
      </c>
    </row>
    <row r="5859" spans="1:21" x14ac:dyDescent="0.25">
      <c r="A5859" t="s">
        <v>22378</v>
      </c>
      <c r="B5859">
        <v>1</v>
      </c>
      <c r="C5859" t="s">
        <v>78</v>
      </c>
      <c r="D5859" t="s">
        <v>98</v>
      </c>
      <c r="E5859" t="s">
        <v>9164</v>
      </c>
      <c r="F5859" t="s">
        <v>166</v>
      </c>
      <c r="G5859" t="s">
        <v>72</v>
      </c>
      <c r="H5859" t="s">
        <v>136</v>
      </c>
      <c r="I5859" t="s">
        <v>22</v>
      </c>
      <c r="J5859" t="s">
        <v>131</v>
      </c>
      <c r="K5859" t="s">
        <v>22379</v>
      </c>
      <c r="L5859" t="s">
        <v>22380</v>
      </c>
      <c r="M5859">
        <v>0.27409527700000003</v>
      </c>
      <c r="N5859">
        <v>0</v>
      </c>
      <c r="O5859">
        <v>1029</v>
      </c>
      <c r="P5859">
        <v>23</v>
      </c>
      <c r="Q5859">
        <v>32</v>
      </c>
      <c r="R5859">
        <v>0</v>
      </c>
      <c r="S5859">
        <v>282.04404</v>
      </c>
      <c r="T5859">
        <v>6.3041910000000003</v>
      </c>
      <c r="U5859">
        <v>8.7710489999999997</v>
      </c>
    </row>
    <row r="5860" spans="1:21" x14ac:dyDescent="0.25">
      <c r="A5860" t="s">
        <v>22381</v>
      </c>
      <c r="B5860">
        <v>1</v>
      </c>
      <c r="C5860" t="s">
        <v>78</v>
      </c>
      <c r="D5860" t="s">
        <v>98</v>
      </c>
      <c r="E5860" t="s">
        <v>9164</v>
      </c>
      <c r="F5860" t="s">
        <v>166</v>
      </c>
      <c r="G5860" t="s">
        <v>72</v>
      </c>
      <c r="H5860" t="s">
        <v>136</v>
      </c>
      <c r="I5860" t="s">
        <v>22</v>
      </c>
      <c r="J5860" t="s">
        <v>131</v>
      </c>
      <c r="K5860" t="s">
        <v>22382</v>
      </c>
      <c r="L5860" t="s">
        <v>22383</v>
      </c>
      <c r="M5860">
        <v>0.51166666599999999</v>
      </c>
      <c r="N5860">
        <v>0</v>
      </c>
      <c r="O5860">
        <v>1029</v>
      </c>
      <c r="P5860">
        <v>23</v>
      </c>
      <c r="Q5860">
        <v>32</v>
      </c>
      <c r="R5860">
        <v>0</v>
      </c>
      <c r="S5860">
        <v>526.504999</v>
      </c>
      <c r="T5860">
        <v>11.768333</v>
      </c>
      <c r="U5860">
        <v>16.373332999999999</v>
      </c>
    </row>
    <row r="5861" spans="1:21" x14ac:dyDescent="0.25">
      <c r="A5861" t="s">
        <v>22384</v>
      </c>
      <c r="B5861">
        <v>1</v>
      </c>
      <c r="C5861" t="s">
        <v>78</v>
      </c>
      <c r="D5861" t="s">
        <v>92</v>
      </c>
      <c r="E5861" t="s">
        <v>22385</v>
      </c>
      <c r="F5861" t="s">
        <v>226</v>
      </c>
      <c r="G5861" t="s">
        <v>72</v>
      </c>
      <c r="H5861" t="s">
        <v>136</v>
      </c>
      <c r="I5861" t="s">
        <v>22</v>
      </c>
      <c r="J5861" t="s">
        <v>131</v>
      </c>
      <c r="K5861" t="s">
        <v>22386</v>
      </c>
      <c r="L5861" t="s">
        <v>22387</v>
      </c>
      <c r="M5861">
        <v>0.82145833300000004</v>
      </c>
      <c r="N5861">
        <v>0</v>
      </c>
      <c r="O5861">
        <v>0</v>
      </c>
      <c r="P5861">
        <v>0</v>
      </c>
      <c r="Q5861">
        <v>88</v>
      </c>
      <c r="R5861">
        <v>0</v>
      </c>
      <c r="S5861">
        <v>0</v>
      </c>
      <c r="T5861">
        <v>0</v>
      </c>
      <c r="U5861">
        <v>72.288332999999994</v>
      </c>
    </row>
    <row r="5862" spans="1:21" x14ac:dyDescent="0.25">
      <c r="A5862" t="s">
        <v>22388</v>
      </c>
      <c r="B5862">
        <v>1</v>
      </c>
      <c r="C5862" t="s">
        <v>78</v>
      </c>
      <c r="D5862" t="s">
        <v>98</v>
      </c>
      <c r="E5862" t="s">
        <v>22389</v>
      </c>
      <c r="F5862" t="s">
        <v>166</v>
      </c>
      <c r="G5862" t="s">
        <v>72</v>
      </c>
      <c r="H5862" t="s">
        <v>136</v>
      </c>
      <c r="I5862" t="s">
        <v>22</v>
      </c>
      <c r="J5862" t="s">
        <v>131</v>
      </c>
      <c r="K5862" t="s">
        <v>11111</v>
      </c>
      <c r="L5862" t="s">
        <v>22390</v>
      </c>
      <c r="M5862">
        <v>0.58916666600000001</v>
      </c>
      <c r="N5862">
        <v>0</v>
      </c>
      <c r="O5862">
        <v>1788</v>
      </c>
      <c r="P5862">
        <v>29</v>
      </c>
      <c r="Q5862">
        <v>85</v>
      </c>
      <c r="R5862">
        <v>0</v>
      </c>
      <c r="S5862">
        <v>1053.429999</v>
      </c>
      <c r="T5862">
        <v>17.085833000000001</v>
      </c>
      <c r="U5862">
        <v>50.079166999999998</v>
      </c>
    </row>
    <row r="5863" spans="1:21" x14ac:dyDescent="0.25">
      <c r="A5863" t="s">
        <v>22391</v>
      </c>
      <c r="B5863">
        <v>1</v>
      </c>
      <c r="C5863" t="s">
        <v>78</v>
      </c>
      <c r="D5863" t="s">
        <v>98</v>
      </c>
      <c r="E5863" t="s">
        <v>22389</v>
      </c>
      <c r="F5863" t="s">
        <v>166</v>
      </c>
      <c r="G5863" t="s">
        <v>72</v>
      </c>
      <c r="H5863" t="s">
        <v>136</v>
      </c>
      <c r="I5863" t="s">
        <v>22</v>
      </c>
      <c r="J5863" t="s">
        <v>131</v>
      </c>
      <c r="K5863" t="s">
        <v>22392</v>
      </c>
      <c r="L5863" t="s">
        <v>22393</v>
      </c>
      <c r="M5863">
        <v>0.23796</v>
      </c>
      <c r="N5863">
        <v>0</v>
      </c>
      <c r="O5863">
        <v>1788</v>
      </c>
      <c r="P5863">
        <v>29</v>
      </c>
      <c r="Q5863">
        <v>85</v>
      </c>
      <c r="R5863">
        <v>0</v>
      </c>
      <c r="S5863">
        <v>425.47248000000002</v>
      </c>
      <c r="T5863">
        <v>6.9008399999999996</v>
      </c>
      <c r="U5863">
        <v>20.226600000000001</v>
      </c>
    </row>
    <row r="5864" spans="1:21" x14ac:dyDescent="0.25">
      <c r="A5864" t="s">
        <v>22394</v>
      </c>
      <c r="B5864">
        <v>1</v>
      </c>
      <c r="C5864" t="s">
        <v>78</v>
      </c>
      <c r="D5864" t="s">
        <v>98</v>
      </c>
      <c r="E5864" t="s">
        <v>22395</v>
      </c>
      <c r="F5864" t="s">
        <v>231</v>
      </c>
      <c r="G5864" t="s">
        <v>71</v>
      </c>
      <c r="H5864" t="s">
        <v>136</v>
      </c>
      <c r="I5864" t="s">
        <v>22</v>
      </c>
      <c r="J5864" t="s">
        <v>131</v>
      </c>
      <c r="K5864" t="s">
        <v>22396</v>
      </c>
      <c r="L5864" t="s">
        <v>22397</v>
      </c>
      <c r="M5864">
        <v>1.3372222220000001</v>
      </c>
      <c r="N5864">
        <v>0</v>
      </c>
      <c r="O5864">
        <v>1</v>
      </c>
      <c r="P5864">
        <v>0</v>
      </c>
      <c r="Q5864">
        <v>0</v>
      </c>
      <c r="R5864">
        <v>0</v>
      </c>
      <c r="S5864">
        <v>1.3372219999999999</v>
      </c>
      <c r="T5864">
        <v>0</v>
      </c>
      <c r="U5864">
        <v>0</v>
      </c>
    </row>
    <row r="5865" spans="1:21" x14ac:dyDescent="0.25">
      <c r="A5865" t="s">
        <v>22398</v>
      </c>
      <c r="B5865">
        <v>1</v>
      </c>
      <c r="C5865" t="s">
        <v>79</v>
      </c>
      <c r="D5865" t="s">
        <v>109</v>
      </c>
      <c r="E5865" t="s">
        <v>22399</v>
      </c>
      <c r="F5865" t="s">
        <v>313</v>
      </c>
      <c r="G5865" t="s">
        <v>71</v>
      </c>
      <c r="H5865" t="s">
        <v>136</v>
      </c>
      <c r="I5865" t="s">
        <v>22</v>
      </c>
      <c r="J5865" t="s">
        <v>131</v>
      </c>
      <c r="K5865" t="s">
        <v>22400</v>
      </c>
      <c r="L5865" t="s">
        <v>22401</v>
      </c>
      <c r="M5865">
        <v>1.914722222</v>
      </c>
      <c r="N5865">
        <v>0</v>
      </c>
      <c r="O5865">
        <v>0</v>
      </c>
      <c r="P5865">
        <v>0</v>
      </c>
      <c r="Q5865">
        <v>15</v>
      </c>
      <c r="R5865">
        <v>0</v>
      </c>
      <c r="S5865">
        <v>0</v>
      </c>
      <c r="T5865">
        <v>0</v>
      </c>
      <c r="U5865">
        <v>28.720832999999999</v>
      </c>
    </row>
    <row r="5866" spans="1:21" x14ac:dyDescent="0.25">
      <c r="A5866" t="s">
        <v>22402</v>
      </c>
      <c r="B5866">
        <v>1</v>
      </c>
      <c r="C5866" t="s">
        <v>79</v>
      </c>
      <c r="D5866" t="s">
        <v>124</v>
      </c>
      <c r="E5866" t="s">
        <v>22403</v>
      </c>
      <c r="F5866" t="s">
        <v>166</v>
      </c>
      <c r="G5866" t="s">
        <v>72</v>
      </c>
      <c r="H5866" t="s">
        <v>136</v>
      </c>
      <c r="I5866" t="s">
        <v>22</v>
      </c>
      <c r="J5866" t="s">
        <v>131</v>
      </c>
      <c r="K5866" t="s">
        <v>22404</v>
      </c>
      <c r="L5866" t="s">
        <v>22405</v>
      </c>
      <c r="M5866">
        <v>0.44916666599999999</v>
      </c>
      <c r="N5866">
        <v>1</v>
      </c>
      <c r="O5866">
        <v>0</v>
      </c>
      <c r="P5866">
        <v>0</v>
      </c>
      <c r="Q5866">
        <v>0</v>
      </c>
      <c r="R5866">
        <v>0.44916699999999998</v>
      </c>
      <c r="S5866">
        <v>0</v>
      </c>
      <c r="T5866">
        <v>0</v>
      </c>
      <c r="U5866">
        <v>0</v>
      </c>
    </row>
    <row r="5867" spans="1:21" x14ac:dyDescent="0.25">
      <c r="A5867" t="s">
        <v>22406</v>
      </c>
      <c r="B5867">
        <v>1</v>
      </c>
      <c r="C5867" t="s">
        <v>78</v>
      </c>
      <c r="D5867" t="s">
        <v>93</v>
      </c>
      <c r="E5867" t="s">
        <v>22407</v>
      </c>
      <c r="F5867" t="s">
        <v>231</v>
      </c>
      <c r="G5867" t="s">
        <v>71</v>
      </c>
      <c r="H5867" t="s">
        <v>136</v>
      </c>
      <c r="I5867" t="s">
        <v>22</v>
      </c>
      <c r="J5867" t="s">
        <v>131</v>
      </c>
      <c r="K5867" t="s">
        <v>22408</v>
      </c>
      <c r="L5867" t="s">
        <v>22409</v>
      </c>
      <c r="M5867">
        <v>0.895277777</v>
      </c>
      <c r="N5867">
        <v>0</v>
      </c>
      <c r="O5867">
        <v>1</v>
      </c>
      <c r="P5867">
        <v>0</v>
      </c>
      <c r="Q5867">
        <v>0</v>
      </c>
      <c r="R5867">
        <v>0</v>
      </c>
      <c r="S5867">
        <v>0.89527800000000002</v>
      </c>
      <c r="T5867">
        <v>0</v>
      </c>
      <c r="U5867">
        <v>0</v>
      </c>
    </row>
    <row r="5868" spans="1:21" x14ac:dyDescent="0.25">
      <c r="A5868" t="s">
        <v>22410</v>
      </c>
      <c r="B5868">
        <v>1</v>
      </c>
      <c r="C5868" t="s">
        <v>78</v>
      </c>
      <c r="D5868" t="s">
        <v>88</v>
      </c>
      <c r="E5868" t="s">
        <v>22411</v>
      </c>
      <c r="F5868" t="s">
        <v>416</v>
      </c>
      <c r="G5868" t="s">
        <v>71</v>
      </c>
      <c r="H5868" t="s">
        <v>136</v>
      </c>
      <c r="I5868" t="s">
        <v>22</v>
      </c>
      <c r="J5868" t="s">
        <v>131</v>
      </c>
      <c r="K5868" t="s">
        <v>22412</v>
      </c>
      <c r="L5868" t="s">
        <v>5961</v>
      </c>
      <c r="M5868">
        <v>1.8409850000000001</v>
      </c>
      <c r="N5868">
        <v>0</v>
      </c>
      <c r="O5868">
        <v>406</v>
      </c>
      <c r="P5868">
        <v>0</v>
      </c>
      <c r="Q5868">
        <v>0</v>
      </c>
      <c r="R5868">
        <v>0</v>
      </c>
      <c r="S5868">
        <v>747.43991000000005</v>
      </c>
      <c r="T5868">
        <v>0</v>
      </c>
      <c r="U5868">
        <v>0</v>
      </c>
    </row>
    <row r="5869" spans="1:21" x14ac:dyDescent="0.25">
      <c r="A5869" t="s">
        <v>22413</v>
      </c>
      <c r="B5869">
        <v>1</v>
      </c>
      <c r="C5869" t="s">
        <v>78</v>
      </c>
      <c r="D5869" t="s">
        <v>93</v>
      </c>
      <c r="E5869" t="s">
        <v>573</v>
      </c>
      <c r="F5869" t="s">
        <v>247</v>
      </c>
      <c r="G5869" t="s">
        <v>72</v>
      </c>
      <c r="H5869" t="s">
        <v>136</v>
      </c>
      <c r="I5869" t="s">
        <v>22</v>
      </c>
      <c r="J5869" t="s">
        <v>221</v>
      </c>
      <c r="K5869" t="s">
        <v>22414</v>
      </c>
      <c r="L5869" t="s">
        <v>22415</v>
      </c>
      <c r="M5869">
        <v>7.5022905550000001</v>
      </c>
      <c r="N5869">
        <v>3</v>
      </c>
      <c r="O5869">
        <v>1983</v>
      </c>
      <c r="P5869">
        <v>16</v>
      </c>
      <c r="Q5869">
        <v>841</v>
      </c>
      <c r="R5869">
        <v>22.506872000000001</v>
      </c>
      <c r="S5869">
        <v>14877.042170999999</v>
      </c>
      <c r="T5869">
        <v>120.036649</v>
      </c>
      <c r="U5869">
        <v>6309.4263570000003</v>
      </c>
    </row>
    <row r="5870" spans="1:21" x14ac:dyDescent="0.25">
      <c r="A5870" t="s">
        <v>22416</v>
      </c>
      <c r="B5870">
        <v>1</v>
      </c>
      <c r="C5870" t="s">
        <v>78</v>
      </c>
      <c r="D5870" t="s">
        <v>93</v>
      </c>
      <c r="E5870" t="s">
        <v>15910</v>
      </c>
      <c r="F5870" t="s">
        <v>247</v>
      </c>
      <c r="G5870" t="s">
        <v>72</v>
      </c>
      <c r="H5870" t="s">
        <v>136</v>
      </c>
      <c r="I5870" t="s">
        <v>22</v>
      </c>
      <c r="J5870" t="s">
        <v>221</v>
      </c>
      <c r="K5870" t="s">
        <v>22417</v>
      </c>
      <c r="L5870" t="s">
        <v>22418</v>
      </c>
      <c r="M5870">
        <v>1.474444444</v>
      </c>
      <c r="N5870">
        <v>9</v>
      </c>
      <c r="O5870">
        <v>2974</v>
      </c>
      <c r="P5870">
        <v>219</v>
      </c>
      <c r="Q5870">
        <v>1550</v>
      </c>
      <c r="R5870">
        <v>13.27</v>
      </c>
      <c r="S5870">
        <v>4384.9977760000002</v>
      </c>
      <c r="T5870">
        <v>322.90333299999998</v>
      </c>
      <c r="U5870">
        <v>2285.388888</v>
      </c>
    </row>
    <row r="5871" spans="1:21" x14ac:dyDescent="0.25">
      <c r="A5871" t="s">
        <v>22419</v>
      </c>
      <c r="B5871">
        <v>1</v>
      </c>
      <c r="C5871" t="s">
        <v>78</v>
      </c>
      <c r="D5871" t="s">
        <v>93</v>
      </c>
      <c r="E5871" t="s">
        <v>15910</v>
      </c>
      <c r="F5871" t="s">
        <v>247</v>
      </c>
      <c r="G5871" t="s">
        <v>72</v>
      </c>
      <c r="H5871" t="s">
        <v>136</v>
      </c>
      <c r="I5871" t="s">
        <v>22</v>
      </c>
      <c r="J5871" t="s">
        <v>221</v>
      </c>
      <c r="K5871" t="s">
        <v>22420</v>
      </c>
      <c r="L5871" t="s">
        <v>22421</v>
      </c>
      <c r="M5871">
        <v>7.9826980550000002</v>
      </c>
      <c r="N5871">
        <v>9</v>
      </c>
      <c r="O5871">
        <v>2974</v>
      </c>
      <c r="P5871">
        <v>219</v>
      </c>
      <c r="Q5871">
        <v>1550</v>
      </c>
      <c r="R5871">
        <v>71.844282000000007</v>
      </c>
      <c r="S5871">
        <v>23740.544016</v>
      </c>
      <c r="T5871">
        <v>1748.2108740000001</v>
      </c>
      <c r="U5871">
        <v>12373.181984999999</v>
      </c>
    </row>
    <row r="5872" spans="1:21" x14ac:dyDescent="0.25">
      <c r="A5872" t="s">
        <v>22422</v>
      </c>
      <c r="B5872">
        <v>1</v>
      </c>
      <c r="C5872" t="s">
        <v>78</v>
      </c>
      <c r="D5872" t="s">
        <v>101</v>
      </c>
      <c r="E5872" t="s">
        <v>22423</v>
      </c>
      <c r="F5872" t="s">
        <v>847</v>
      </c>
      <c r="G5872" t="s">
        <v>71</v>
      </c>
      <c r="H5872" t="s">
        <v>136</v>
      </c>
      <c r="I5872" t="s">
        <v>22</v>
      </c>
      <c r="J5872" t="s">
        <v>131</v>
      </c>
      <c r="K5872" t="s">
        <v>22424</v>
      </c>
      <c r="L5872" t="s">
        <v>22425</v>
      </c>
      <c r="M5872">
        <v>6.7538888879999996</v>
      </c>
      <c r="N5872">
        <v>0</v>
      </c>
      <c r="O5872">
        <v>0</v>
      </c>
      <c r="P5872">
        <v>0</v>
      </c>
      <c r="Q5872">
        <v>1</v>
      </c>
      <c r="R5872">
        <v>0</v>
      </c>
      <c r="S5872">
        <v>0</v>
      </c>
      <c r="T5872">
        <v>0</v>
      </c>
      <c r="U5872">
        <v>6.753889</v>
      </c>
    </row>
    <row r="5873" spans="1:21" x14ac:dyDescent="0.25">
      <c r="A5873" t="s">
        <v>22426</v>
      </c>
      <c r="B5873">
        <v>1</v>
      </c>
      <c r="C5873" t="s">
        <v>78</v>
      </c>
      <c r="D5873" t="s">
        <v>92</v>
      </c>
      <c r="E5873" t="s">
        <v>22427</v>
      </c>
      <c r="F5873" t="s">
        <v>226</v>
      </c>
      <c r="G5873" t="s">
        <v>72</v>
      </c>
      <c r="H5873" t="s">
        <v>136</v>
      </c>
      <c r="I5873" t="s">
        <v>22</v>
      </c>
      <c r="J5873" t="s">
        <v>131</v>
      </c>
      <c r="K5873" t="s">
        <v>22428</v>
      </c>
      <c r="L5873" t="s">
        <v>22429</v>
      </c>
      <c r="M5873">
        <v>1.257777777</v>
      </c>
      <c r="N5873">
        <v>0</v>
      </c>
      <c r="O5873">
        <v>3</v>
      </c>
      <c r="P5873">
        <v>0</v>
      </c>
      <c r="Q5873">
        <v>23</v>
      </c>
      <c r="R5873">
        <v>0</v>
      </c>
      <c r="S5873">
        <v>3.773333</v>
      </c>
      <c r="T5873">
        <v>0</v>
      </c>
      <c r="U5873">
        <v>28.928889000000002</v>
      </c>
    </row>
    <row r="5874" spans="1:21" x14ac:dyDescent="0.25">
      <c r="A5874" t="s">
        <v>22430</v>
      </c>
      <c r="B5874">
        <v>1</v>
      </c>
      <c r="C5874" t="s">
        <v>78</v>
      </c>
      <c r="D5874" t="s">
        <v>92</v>
      </c>
      <c r="E5874" t="s">
        <v>22431</v>
      </c>
      <c r="F5874" t="s">
        <v>247</v>
      </c>
      <c r="G5874" t="s">
        <v>72</v>
      </c>
      <c r="H5874" t="s">
        <v>136</v>
      </c>
      <c r="I5874" t="s">
        <v>22</v>
      </c>
      <c r="J5874" t="s">
        <v>221</v>
      </c>
      <c r="K5874" t="s">
        <v>22432</v>
      </c>
      <c r="L5874" t="s">
        <v>22433</v>
      </c>
      <c r="M5874">
        <v>6.0144444439999996</v>
      </c>
      <c r="N5874">
        <v>0</v>
      </c>
      <c r="O5874">
        <v>309</v>
      </c>
      <c r="P5874">
        <v>0</v>
      </c>
      <c r="Q5874">
        <v>38</v>
      </c>
      <c r="R5874">
        <v>0</v>
      </c>
      <c r="S5874">
        <v>1858.4633329999999</v>
      </c>
      <c r="T5874">
        <v>0</v>
      </c>
      <c r="U5874">
        <v>228.548889</v>
      </c>
    </row>
    <row r="5875" spans="1:21" x14ac:dyDescent="0.25">
      <c r="A5875" t="s">
        <v>22434</v>
      </c>
      <c r="B5875">
        <v>1</v>
      </c>
      <c r="C5875" t="s">
        <v>78</v>
      </c>
      <c r="D5875" t="s">
        <v>92</v>
      </c>
      <c r="E5875" t="s">
        <v>22435</v>
      </c>
      <c r="F5875" t="s">
        <v>166</v>
      </c>
      <c r="G5875" t="s">
        <v>72</v>
      </c>
      <c r="H5875" t="s">
        <v>136</v>
      </c>
      <c r="I5875" t="s">
        <v>22</v>
      </c>
      <c r="J5875" t="s">
        <v>131</v>
      </c>
      <c r="K5875" t="s">
        <v>22436</v>
      </c>
      <c r="L5875" t="s">
        <v>22437</v>
      </c>
      <c r="M5875">
        <v>1.600833333</v>
      </c>
      <c r="N5875">
        <v>0</v>
      </c>
      <c r="O5875">
        <v>4910</v>
      </c>
      <c r="P5875">
        <v>0</v>
      </c>
      <c r="Q5875">
        <v>0</v>
      </c>
      <c r="R5875">
        <v>0</v>
      </c>
      <c r="S5875">
        <v>7860.0916649999999</v>
      </c>
      <c r="T5875">
        <v>0</v>
      </c>
      <c r="U5875">
        <v>0</v>
      </c>
    </row>
    <row r="5876" spans="1:21" x14ac:dyDescent="0.25">
      <c r="A5876" t="s">
        <v>22438</v>
      </c>
      <c r="B5876">
        <v>1</v>
      </c>
      <c r="C5876" t="s">
        <v>78</v>
      </c>
      <c r="D5876" t="s">
        <v>101</v>
      </c>
      <c r="E5876" t="s">
        <v>19123</v>
      </c>
      <c r="F5876" t="s">
        <v>226</v>
      </c>
      <c r="G5876" t="s">
        <v>72</v>
      </c>
      <c r="H5876" t="s">
        <v>136</v>
      </c>
      <c r="I5876" t="s">
        <v>22</v>
      </c>
      <c r="J5876" t="s">
        <v>131</v>
      </c>
      <c r="K5876" t="s">
        <v>14568</v>
      </c>
      <c r="L5876" t="s">
        <v>22439</v>
      </c>
      <c r="M5876">
        <v>1.5605555550000001</v>
      </c>
      <c r="N5876">
        <v>0</v>
      </c>
      <c r="O5876">
        <v>0</v>
      </c>
      <c r="P5876">
        <v>37</v>
      </c>
      <c r="Q5876">
        <v>151</v>
      </c>
      <c r="R5876">
        <v>0</v>
      </c>
      <c r="S5876">
        <v>0</v>
      </c>
      <c r="T5876">
        <v>57.740555999999998</v>
      </c>
      <c r="U5876">
        <v>235.643889</v>
      </c>
    </row>
    <row r="5877" spans="1:21" x14ac:dyDescent="0.25">
      <c r="A5877" t="s">
        <v>22440</v>
      </c>
      <c r="B5877">
        <v>1</v>
      </c>
      <c r="C5877" t="s">
        <v>78</v>
      </c>
      <c r="D5877" t="s">
        <v>101</v>
      </c>
      <c r="E5877" t="s">
        <v>22441</v>
      </c>
      <c r="F5877" t="s">
        <v>231</v>
      </c>
      <c r="G5877" t="s">
        <v>71</v>
      </c>
      <c r="H5877" t="s">
        <v>136</v>
      </c>
      <c r="I5877" t="s">
        <v>22</v>
      </c>
      <c r="J5877" t="s">
        <v>131</v>
      </c>
      <c r="K5877" t="s">
        <v>22442</v>
      </c>
      <c r="L5877" t="s">
        <v>22443</v>
      </c>
      <c r="M5877">
        <v>2.3624999999999998</v>
      </c>
      <c r="N5877">
        <v>0</v>
      </c>
      <c r="O5877">
        <v>0</v>
      </c>
      <c r="P5877">
        <v>0</v>
      </c>
      <c r="Q5877">
        <v>1</v>
      </c>
      <c r="R5877">
        <v>0</v>
      </c>
      <c r="S5877">
        <v>0</v>
      </c>
      <c r="T5877">
        <v>0</v>
      </c>
      <c r="U5877">
        <v>2.3624999999999998</v>
      </c>
    </row>
    <row r="5878" spans="1:21" x14ac:dyDescent="0.25">
      <c r="A5878" t="s">
        <v>22444</v>
      </c>
      <c r="B5878">
        <v>1</v>
      </c>
      <c r="C5878" t="s">
        <v>78</v>
      </c>
      <c r="D5878" t="s">
        <v>98</v>
      </c>
      <c r="E5878" t="s">
        <v>22445</v>
      </c>
      <c r="F5878" t="s">
        <v>416</v>
      </c>
      <c r="G5878" t="s">
        <v>71</v>
      </c>
      <c r="H5878" t="s">
        <v>136</v>
      </c>
      <c r="I5878" t="s">
        <v>22</v>
      </c>
      <c r="J5878" t="s">
        <v>131</v>
      </c>
      <c r="K5878" t="s">
        <v>22446</v>
      </c>
      <c r="L5878" t="s">
        <v>22447</v>
      </c>
      <c r="M5878">
        <v>1.66</v>
      </c>
      <c r="N5878">
        <v>0</v>
      </c>
      <c r="O5878">
        <v>10</v>
      </c>
      <c r="P5878">
        <v>0</v>
      </c>
      <c r="Q5878">
        <v>0</v>
      </c>
      <c r="R5878">
        <v>0</v>
      </c>
      <c r="S5878">
        <v>16.600000000000001</v>
      </c>
      <c r="T5878">
        <v>0</v>
      </c>
      <c r="U5878">
        <v>0</v>
      </c>
    </row>
    <row r="5879" spans="1:21" x14ac:dyDescent="0.25">
      <c r="A5879" t="s">
        <v>22448</v>
      </c>
      <c r="B5879">
        <v>1</v>
      </c>
      <c r="C5879" t="s">
        <v>78</v>
      </c>
      <c r="D5879" t="s">
        <v>91</v>
      </c>
      <c r="E5879" t="s">
        <v>22449</v>
      </c>
      <c r="F5879" t="s">
        <v>231</v>
      </c>
      <c r="G5879" t="s">
        <v>71</v>
      </c>
      <c r="H5879" t="s">
        <v>136</v>
      </c>
      <c r="I5879" t="s">
        <v>22</v>
      </c>
      <c r="J5879" t="s">
        <v>131</v>
      </c>
      <c r="K5879" t="s">
        <v>22450</v>
      </c>
      <c r="L5879" t="s">
        <v>22451</v>
      </c>
      <c r="M5879">
        <v>22.146666666000002</v>
      </c>
      <c r="N5879">
        <v>0</v>
      </c>
      <c r="O5879">
        <v>1</v>
      </c>
      <c r="P5879">
        <v>0</v>
      </c>
      <c r="Q5879">
        <v>0</v>
      </c>
      <c r="R5879">
        <v>0</v>
      </c>
      <c r="S5879">
        <v>22.146667000000001</v>
      </c>
      <c r="T5879">
        <v>0</v>
      </c>
      <c r="U5879">
        <v>0</v>
      </c>
    </row>
    <row r="5880" spans="1:21" x14ac:dyDescent="0.25">
      <c r="A5880" t="s">
        <v>22452</v>
      </c>
      <c r="B5880">
        <v>1</v>
      </c>
      <c r="C5880" t="s">
        <v>78</v>
      </c>
      <c r="D5880" t="s">
        <v>88</v>
      </c>
      <c r="E5880" t="s">
        <v>22453</v>
      </c>
      <c r="F5880" t="s">
        <v>362</v>
      </c>
      <c r="G5880" t="s">
        <v>71</v>
      </c>
      <c r="H5880" t="s">
        <v>136</v>
      </c>
      <c r="I5880" t="s">
        <v>22</v>
      </c>
      <c r="J5880" t="s">
        <v>131</v>
      </c>
      <c r="K5880" t="s">
        <v>22454</v>
      </c>
      <c r="L5880" t="s">
        <v>22455</v>
      </c>
      <c r="M5880">
        <v>1.1575</v>
      </c>
      <c r="N5880">
        <v>0</v>
      </c>
      <c r="O5880">
        <v>264</v>
      </c>
      <c r="P5880">
        <v>0</v>
      </c>
      <c r="Q5880">
        <v>0</v>
      </c>
      <c r="R5880">
        <v>0</v>
      </c>
      <c r="S5880">
        <v>305.58</v>
      </c>
      <c r="T5880">
        <v>0</v>
      </c>
      <c r="U5880">
        <v>0</v>
      </c>
    </row>
    <row r="5881" spans="1:21" x14ac:dyDescent="0.25">
      <c r="A5881" t="s">
        <v>22456</v>
      </c>
      <c r="B5881">
        <v>1</v>
      </c>
      <c r="C5881" t="s">
        <v>78</v>
      </c>
      <c r="D5881" t="s">
        <v>93</v>
      </c>
      <c r="E5881" t="s">
        <v>22457</v>
      </c>
      <c r="F5881" t="s">
        <v>226</v>
      </c>
      <c r="G5881" t="s">
        <v>72</v>
      </c>
      <c r="H5881" t="s">
        <v>136</v>
      </c>
      <c r="I5881" t="s">
        <v>22</v>
      </c>
      <c r="J5881" t="s">
        <v>131</v>
      </c>
      <c r="K5881" t="s">
        <v>22458</v>
      </c>
      <c r="L5881" t="s">
        <v>22459</v>
      </c>
      <c r="M5881">
        <v>3.7652777770000001</v>
      </c>
      <c r="N5881">
        <v>0</v>
      </c>
      <c r="O5881">
        <v>0</v>
      </c>
      <c r="P5881">
        <v>0</v>
      </c>
      <c r="Q5881">
        <v>95</v>
      </c>
      <c r="R5881">
        <v>0</v>
      </c>
      <c r="S5881">
        <v>0</v>
      </c>
      <c r="T5881">
        <v>0</v>
      </c>
      <c r="U5881">
        <v>357.70138900000001</v>
      </c>
    </row>
    <row r="5882" spans="1:21" x14ac:dyDescent="0.25">
      <c r="A5882" t="s">
        <v>22460</v>
      </c>
      <c r="B5882">
        <v>1</v>
      </c>
      <c r="C5882" t="s">
        <v>78</v>
      </c>
      <c r="D5882" t="s">
        <v>96</v>
      </c>
      <c r="E5882" t="s">
        <v>22461</v>
      </c>
      <c r="F5882" t="s">
        <v>231</v>
      </c>
      <c r="G5882" t="s">
        <v>71</v>
      </c>
      <c r="H5882" t="s">
        <v>136</v>
      </c>
      <c r="I5882" t="s">
        <v>22</v>
      </c>
      <c r="J5882" t="s">
        <v>131</v>
      </c>
      <c r="K5882" t="s">
        <v>22462</v>
      </c>
      <c r="L5882" t="s">
        <v>22463</v>
      </c>
      <c r="M5882">
        <v>20.036388888000001</v>
      </c>
      <c r="N5882">
        <v>0</v>
      </c>
      <c r="O5882">
        <v>1</v>
      </c>
      <c r="P5882">
        <v>0</v>
      </c>
      <c r="Q5882">
        <v>0</v>
      </c>
      <c r="R5882">
        <v>0</v>
      </c>
      <c r="S5882">
        <v>20.036389</v>
      </c>
      <c r="T5882">
        <v>0</v>
      </c>
      <c r="U5882">
        <v>0</v>
      </c>
    </row>
    <row r="5883" spans="1:21" x14ac:dyDescent="0.25">
      <c r="A5883" t="s">
        <v>22464</v>
      </c>
      <c r="B5883">
        <v>1</v>
      </c>
      <c r="C5883" t="s">
        <v>78</v>
      </c>
      <c r="D5883" t="s">
        <v>81</v>
      </c>
      <c r="E5883" t="s">
        <v>3727</v>
      </c>
      <c r="F5883" t="s">
        <v>247</v>
      </c>
      <c r="G5883" t="s">
        <v>71</v>
      </c>
      <c r="H5883" t="s">
        <v>136</v>
      </c>
      <c r="I5883" t="s">
        <v>22</v>
      </c>
      <c r="J5883" t="s">
        <v>221</v>
      </c>
      <c r="K5883" t="s">
        <v>22465</v>
      </c>
      <c r="L5883" t="s">
        <v>22466</v>
      </c>
      <c r="M5883">
        <v>8.9477777770000007</v>
      </c>
      <c r="N5883">
        <v>0</v>
      </c>
      <c r="O5883">
        <v>49</v>
      </c>
      <c r="P5883">
        <v>0</v>
      </c>
      <c r="Q5883">
        <v>0</v>
      </c>
      <c r="R5883">
        <v>0</v>
      </c>
      <c r="S5883">
        <v>438.44111099999998</v>
      </c>
      <c r="T5883">
        <v>0</v>
      </c>
      <c r="U5883">
        <v>0</v>
      </c>
    </row>
    <row r="5884" spans="1:21" x14ac:dyDescent="0.25">
      <c r="A5884" t="s">
        <v>22467</v>
      </c>
      <c r="B5884">
        <v>1</v>
      </c>
      <c r="C5884" t="s">
        <v>78</v>
      </c>
      <c r="D5884" t="s">
        <v>81</v>
      </c>
      <c r="E5884" t="s">
        <v>3727</v>
      </c>
      <c r="F5884" t="s">
        <v>247</v>
      </c>
      <c r="G5884" t="s">
        <v>71</v>
      </c>
      <c r="H5884" t="s">
        <v>136</v>
      </c>
      <c r="I5884" t="s">
        <v>22</v>
      </c>
      <c r="J5884" t="s">
        <v>221</v>
      </c>
      <c r="K5884" t="s">
        <v>22468</v>
      </c>
      <c r="L5884" t="s">
        <v>22469</v>
      </c>
      <c r="M5884">
        <v>8.6391666659999995</v>
      </c>
      <c r="N5884">
        <v>0</v>
      </c>
      <c r="O5884">
        <v>49</v>
      </c>
      <c r="P5884">
        <v>0</v>
      </c>
      <c r="Q5884">
        <v>0</v>
      </c>
      <c r="R5884">
        <v>0</v>
      </c>
      <c r="S5884">
        <v>423.31916699999999</v>
      </c>
      <c r="T5884">
        <v>0</v>
      </c>
      <c r="U5884">
        <v>0</v>
      </c>
    </row>
    <row r="5885" spans="1:21" x14ac:dyDescent="0.25">
      <c r="A5885" t="s">
        <v>22470</v>
      </c>
      <c r="B5885">
        <v>1</v>
      </c>
      <c r="C5885" t="s">
        <v>78</v>
      </c>
      <c r="D5885" t="s">
        <v>81</v>
      </c>
      <c r="E5885" t="s">
        <v>3671</v>
      </c>
      <c r="F5885" t="s">
        <v>247</v>
      </c>
      <c r="G5885" t="s">
        <v>71</v>
      </c>
      <c r="H5885" t="s">
        <v>136</v>
      </c>
      <c r="I5885" t="s">
        <v>22</v>
      </c>
      <c r="J5885" t="s">
        <v>221</v>
      </c>
      <c r="K5885" t="s">
        <v>15158</v>
      </c>
      <c r="L5885" t="s">
        <v>22471</v>
      </c>
      <c r="M5885">
        <v>8.2097222219999999</v>
      </c>
      <c r="N5885">
        <v>0</v>
      </c>
      <c r="O5885">
        <v>7</v>
      </c>
      <c r="P5885">
        <v>0</v>
      </c>
      <c r="Q5885">
        <v>0</v>
      </c>
      <c r="R5885">
        <v>0</v>
      </c>
      <c r="S5885">
        <v>57.468055999999997</v>
      </c>
      <c r="T5885">
        <v>0</v>
      </c>
      <c r="U5885">
        <v>0</v>
      </c>
    </row>
    <row r="5886" spans="1:21" x14ac:dyDescent="0.25">
      <c r="A5886" t="s">
        <v>22472</v>
      </c>
      <c r="B5886">
        <v>1</v>
      </c>
      <c r="C5886" t="s">
        <v>78</v>
      </c>
      <c r="D5886" t="s">
        <v>80</v>
      </c>
      <c r="E5886" t="s">
        <v>22473</v>
      </c>
      <c r="F5886" t="s">
        <v>1472</v>
      </c>
      <c r="G5886" t="s">
        <v>71</v>
      </c>
      <c r="H5886" t="s">
        <v>136</v>
      </c>
      <c r="I5886" t="s">
        <v>22</v>
      </c>
      <c r="J5886" t="s">
        <v>131</v>
      </c>
      <c r="K5886" t="s">
        <v>22474</v>
      </c>
      <c r="L5886" t="s">
        <v>22475</v>
      </c>
      <c r="M5886">
        <v>2.5474999999999999</v>
      </c>
      <c r="N5886">
        <v>0</v>
      </c>
      <c r="O5886">
        <v>107</v>
      </c>
      <c r="P5886">
        <v>0</v>
      </c>
      <c r="Q5886">
        <v>0</v>
      </c>
      <c r="R5886">
        <v>0</v>
      </c>
      <c r="S5886">
        <v>272.58249999999998</v>
      </c>
      <c r="T5886">
        <v>0</v>
      </c>
      <c r="U5886">
        <v>0</v>
      </c>
    </row>
    <row r="5887" spans="1:21" x14ac:dyDescent="0.25">
      <c r="A5887" t="s">
        <v>22476</v>
      </c>
      <c r="B5887">
        <v>1</v>
      </c>
      <c r="C5887" t="s">
        <v>78</v>
      </c>
      <c r="D5887" t="s">
        <v>80</v>
      </c>
      <c r="E5887" t="s">
        <v>22477</v>
      </c>
      <c r="F5887" t="s">
        <v>247</v>
      </c>
      <c r="G5887" t="s">
        <v>71</v>
      </c>
      <c r="H5887" t="s">
        <v>136</v>
      </c>
      <c r="I5887" t="s">
        <v>22</v>
      </c>
      <c r="J5887" t="s">
        <v>221</v>
      </c>
      <c r="K5887" t="s">
        <v>22478</v>
      </c>
      <c r="L5887" t="s">
        <v>22479</v>
      </c>
      <c r="M5887">
        <v>3.9624999999999999</v>
      </c>
      <c r="N5887">
        <v>37</v>
      </c>
      <c r="O5887">
        <v>9</v>
      </c>
      <c r="P5887">
        <v>0</v>
      </c>
      <c r="Q5887">
        <v>0</v>
      </c>
      <c r="R5887">
        <v>146.61250000000001</v>
      </c>
      <c r="S5887">
        <v>35.662500000000001</v>
      </c>
      <c r="T5887">
        <v>0</v>
      </c>
      <c r="U5887">
        <v>0</v>
      </c>
    </row>
    <row r="5888" spans="1:21" x14ac:dyDescent="0.25">
      <c r="A5888" t="s">
        <v>22480</v>
      </c>
      <c r="B5888">
        <v>1</v>
      </c>
      <c r="C5888" t="s">
        <v>79</v>
      </c>
      <c r="D5888" t="s">
        <v>112</v>
      </c>
      <c r="E5888" t="s">
        <v>22481</v>
      </c>
      <c r="F5888" t="s">
        <v>780</v>
      </c>
      <c r="G5888" t="s">
        <v>71</v>
      </c>
      <c r="H5888" t="s">
        <v>136</v>
      </c>
      <c r="I5888" t="s">
        <v>22</v>
      </c>
      <c r="J5888" t="s">
        <v>131</v>
      </c>
      <c r="K5888" t="s">
        <v>22482</v>
      </c>
      <c r="L5888" t="s">
        <v>22483</v>
      </c>
      <c r="M5888">
        <v>1.2875000000000001</v>
      </c>
      <c r="N5888">
        <v>0</v>
      </c>
      <c r="O5888">
        <v>4</v>
      </c>
      <c r="P5888">
        <v>0</v>
      </c>
      <c r="Q5888">
        <v>0</v>
      </c>
      <c r="R5888">
        <v>0</v>
      </c>
      <c r="S5888">
        <v>5.15</v>
      </c>
      <c r="T5888">
        <v>0</v>
      </c>
      <c r="U5888">
        <v>0</v>
      </c>
    </row>
    <row r="5889" spans="1:21" x14ac:dyDescent="0.25">
      <c r="A5889" t="s">
        <v>22484</v>
      </c>
      <c r="B5889">
        <v>1</v>
      </c>
      <c r="C5889" t="s">
        <v>79</v>
      </c>
      <c r="D5889" t="s">
        <v>112</v>
      </c>
      <c r="E5889" t="s">
        <v>22485</v>
      </c>
      <c r="F5889" t="s">
        <v>4127</v>
      </c>
      <c r="G5889" t="s">
        <v>71</v>
      </c>
      <c r="H5889" t="s">
        <v>136</v>
      </c>
      <c r="I5889" t="s">
        <v>22</v>
      </c>
      <c r="J5889" t="s">
        <v>131</v>
      </c>
      <c r="K5889" t="s">
        <v>22486</v>
      </c>
      <c r="L5889" t="s">
        <v>22487</v>
      </c>
      <c r="M5889">
        <v>0.75732944400000002</v>
      </c>
      <c r="N5889">
        <v>0</v>
      </c>
      <c r="O5889">
        <v>68</v>
      </c>
      <c r="P5889">
        <v>0</v>
      </c>
      <c r="Q5889">
        <v>1</v>
      </c>
      <c r="R5889">
        <v>0</v>
      </c>
      <c r="S5889">
        <v>51.498401999999999</v>
      </c>
      <c r="T5889">
        <v>0</v>
      </c>
      <c r="U5889">
        <v>0.75732900000000003</v>
      </c>
    </row>
    <row r="5890" spans="1:21" x14ac:dyDescent="0.25">
      <c r="A5890" t="s">
        <v>22488</v>
      </c>
      <c r="B5890">
        <v>1</v>
      </c>
      <c r="C5890" t="s">
        <v>78</v>
      </c>
      <c r="D5890" t="s">
        <v>99</v>
      </c>
      <c r="E5890" t="s">
        <v>22489</v>
      </c>
      <c r="F5890" t="s">
        <v>226</v>
      </c>
      <c r="G5890" t="s">
        <v>72</v>
      </c>
      <c r="H5890" t="s">
        <v>136</v>
      </c>
      <c r="I5890" t="s">
        <v>22</v>
      </c>
      <c r="J5890" t="s">
        <v>131</v>
      </c>
      <c r="K5890" t="s">
        <v>22490</v>
      </c>
      <c r="L5890" t="s">
        <v>22491</v>
      </c>
      <c r="M5890">
        <v>1.066944444</v>
      </c>
      <c r="N5890">
        <v>0</v>
      </c>
      <c r="O5890">
        <v>0</v>
      </c>
      <c r="P5890">
        <v>1</v>
      </c>
      <c r="Q5890">
        <v>0</v>
      </c>
      <c r="R5890">
        <v>0</v>
      </c>
      <c r="S5890">
        <v>0</v>
      </c>
      <c r="T5890">
        <v>1.0669439999999999</v>
      </c>
      <c r="U5890">
        <v>0</v>
      </c>
    </row>
    <row r="5891" spans="1:21" x14ac:dyDescent="0.25">
      <c r="A5891" t="s">
        <v>22492</v>
      </c>
      <c r="B5891">
        <v>1</v>
      </c>
      <c r="C5891" t="s">
        <v>78</v>
      </c>
      <c r="D5891" t="s">
        <v>99</v>
      </c>
      <c r="E5891" t="s">
        <v>4306</v>
      </c>
      <c r="F5891" t="s">
        <v>296</v>
      </c>
      <c r="G5891" t="s">
        <v>72</v>
      </c>
      <c r="H5891" t="s">
        <v>136</v>
      </c>
      <c r="I5891" t="s">
        <v>22</v>
      </c>
      <c r="J5891" t="s">
        <v>221</v>
      </c>
      <c r="K5891" t="s">
        <v>22493</v>
      </c>
      <c r="L5891" t="s">
        <v>22494</v>
      </c>
      <c r="M5891">
        <v>8.3333332999999996E-2</v>
      </c>
      <c r="N5891">
        <v>5</v>
      </c>
      <c r="O5891">
        <v>7943</v>
      </c>
      <c r="P5891">
        <v>3</v>
      </c>
      <c r="Q5891">
        <v>45</v>
      </c>
      <c r="R5891">
        <v>0.41666700000000001</v>
      </c>
      <c r="S5891">
        <v>661.91666399999997</v>
      </c>
      <c r="T5891">
        <v>0.25</v>
      </c>
      <c r="U5891">
        <v>3.75</v>
      </c>
    </row>
    <row r="5892" spans="1:21" x14ac:dyDescent="0.25">
      <c r="A5892" t="s">
        <v>22495</v>
      </c>
      <c r="B5892">
        <v>1</v>
      </c>
      <c r="C5892" t="s">
        <v>78</v>
      </c>
      <c r="D5892" t="s">
        <v>99</v>
      </c>
      <c r="E5892" t="s">
        <v>4302</v>
      </c>
      <c r="F5892" t="s">
        <v>247</v>
      </c>
      <c r="G5892" t="s">
        <v>72</v>
      </c>
      <c r="H5892" t="s">
        <v>136</v>
      </c>
      <c r="I5892" t="s">
        <v>22</v>
      </c>
      <c r="J5892" t="s">
        <v>221</v>
      </c>
      <c r="K5892" t="s">
        <v>22496</v>
      </c>
      <c r="L5892" t="s">
        <v>22497</v>
      </c>
      <c r="M5892">
        <v>7.1744444439999997</v>
      </c>
      <c r="N5892">
        <v>2</v>
      </c>
      <c r="O5892">
        <v>427</v>
      </c>
      <c r="P5892">
        <v>18</v>
      </c>
      <c r="Q5892">
        <v>0</v>
      </c>
      <c r="R5892">
        <v>14.348889</v>
      </c>
      <c r="S5892">
        <v>3063.4877780000002</v>
      </c>
      <c r="T5892">
        <v>129.13999999999999</v>
      </c>
      <c r="U5892">
        <v>0</v>
      </c>
    </row>
    <row r="5893" spans="1:21" x14ac:dyDescent="0.25">
      <c r="A5893" t="s">
        <v>22498</v>
      </c>
      <c r="B5893">
        <v>1</v>
      </c>
      <c r="C5893" t="s">
        <v>78</v>
      </c>
      <c r="D5893" t="s">
        <v>99</v>
      </c>
      <c r="E5893" t="s">
        <v>4373</v>
      </c>
      <c r="F5893" t="s">
        <v>247</v>
      </c>
      <c r="G5893" t="s">
        <v>72</v>
      </c>
      <c r="H5893" t="s">
        <v>136</v>
      </c>
      <c r="I5893" t="s">
        <v>22</v>
      </c>
      <c r="J5893" t="s">
        <v>221</v>
      </c>
      <c r="K5893" t="s">
        <v>22499</v>
      </c>
      <c r="L5893" t="s">
        <v>22500</v>
      </c>
      <c r="M5893">
        <v>7.3174036109999996</v>
      </c>
      <c r="N5893">
        <v>0</v>
      </c>
      <c r="O5893">
        <v>0</v>
      </c>
      <c r="P5893">
        <v>7</v>
      </c>
      <c r="Q5893">
        <v>0</v>
      </c>
      <c r="R5893">
        <v>0</v>
      </c>
      <c r="S5893">
        <v>0</v>
      </c>
      <c r="T5893">
        <v>51.221825000000003</v>
      </c>
      <c r="U5893">
        <v>0</v>
      </c>
    </row>
    <row r="5894" spans="1:21" x14ac:dyDescent="0.25">
      <c r="A5894" t="s">
        <v>22501</v>
      </c>
      <c r="B5894">
        <v>1</v>
      </c>
      <c r="C5894" t="s">
        <v>78</v>
      </c>
      <c r="D5894" t="s">
        <v>99</v>
      </c>
      <c r="E5894" t="s">
        <v>22502</v>
      </c>
      <c r="F5894" t="s">
        <v>166</v>
      </c>
      <c r="G5894" t="s">
        <v>72</v>
      </c>
      <c r="H5894" t="s">
        <v>136</v>
      </c>
      <c r="I5894" t="s">
        <v>22</v>
      </c>
      <c r="J5894" t="s">
        <v>131</v>
      </c>
      <c r="K5894" t="s">
        <v>22503</v>
      </c>
      <c r="L5894" t="s">
        <v>22504</v>
      </c>
      <c r="M5894">
        <v>0.66777777699999996</v>
      </c>
      <c r="N5894">
        <v>7</v>
      </c>
      <c r="O5894">
        <v>8370</v>
      </c>
      <c r="P5894">
        <v>78</v>
      </c>
      <c r="Q5894">
        <v>98</v>
      </c>
      <c r="R5894">
        <v>4.6744440000000003</v>
      </c>
      <c r="S5894">
        <v>5589.2999929999996</v>
      </c>
      <c r="T5894">
        <v>52.086666999999998</v>
      </c>
      <c r="U5894">
        <v>65.442222000000001</v>
      </c>
    </row>
    <row r="5895" spans="1:21" x14ac:dyDescent="0.25">
      <c r="A5895" t="s">
        <v>22505</v>
      </c>
      <c r="B5895">
        <v>1</v>
      </c>
      <c r="C5895" t="s">
        <v>78</v>
      </c>
      <c r="D5895" t="s">
        <v>126</v>
      </c>
      <c r="E5895" t="s">
        <v>22506</v>
      </c>
      <c r="F5895" t="s">
        <v>231</v>
      </c>
      <c r="G5895" t="s">
        <v>71</v>
      </c>
      <c r="H5895" t="s">
        <v>136</v>
      </c>
      <c r="I5895" t="s">
        <v>22</v>
      </c>
      <c r="J5895" t="s">
        <v>131</v>
      </c>
      <c r="K5895" t="s">
        <v>22507</v>
      </c>
      <c r="L5895" t="s">
        <v>22508</v>
      </c>
      <c r="M5895">
        <v>1.5419444440000001</v>
      </c>
      <c r="N5895">
        <v>0</v>
      </c>
      <c r="O5895">
        <v>4</v>
      </c>
      <c r="P5895">
        <v>0</v>
      </c>
      <c r="Q5895">
        <v>0</v>
      </c>
      <c r="R5895">
        <v>0</v>
      </c>
      <c r="S5895">
        <v>6.1677780000000002</v>
      </c>
      <c r="T5895">
        <v>0</v>
      </c>
      <c r="U5895">
        <v>0</v>
      </c>
    </row>
    <row r="5896" spans="1:21" x14ac:dyDescent="0.25">
      <c r="A5896" t="s">
        <v>22509</v>
      </c>
      <c r="B5896">
        <v>1</v>
      </c>
      <c r="C5896" t="s">
        <v>78</v>
      </c>
      <c r="D5896" t="s">
        <v>90</v>
      </c>
      <c r="E5896" t="s">
        <v>22510</v>
      </c>
      <c r="F5896" t="s">
        <v>231</v>
      </c>
      <c r="G5896" t="s">
        <v>71</v>
      </c>
      <c r="H5896" t="s">
        <v>136</v>
      </c>
      <c r="I5896" t="s">
        <v>22</v>
      </c>
      <c r="J5896" t="s">
        <v>131</v>
      </c>
      <c r="K5896" t="s">
        <v>22511</v>
      </c>
      <c r="L5896" t="s">
        <v>22512</v>
      </c>
      <c r="M5896">
        <v>1.8816666660000001</v>
      </c>
      <c r="N5896">
        <v>0</v>
      </c>
      <c r="O5896">
        <v>0</v>
      </c>
      <c r="P5896">
        <v>0</v>
      </c>
      <c r="Q5896">
        <v>1</v>
      </c>
      <c r="R5896">
        <v>0</v>
      </c>
      <c r="S5896">
        <v>0</v>
      </c>
      <c r="T5896">
        <v>0</v>
      </c>
      <c r="U5896">
        <v>1.881667</v>
      </c>
    </row>
    <row r="5897" spans="1:21" x14ac:dyDescent="0.25">
      <c r="A5897" t="s">
        <v>22513</v>
      </c>
      <c r="B5897">
        <v>1</v>
      </c>
      <c r="C5897" t="s">
        <v>78</v>
      </c>
      <c r="D5897" t="s">
        <v>96</v>
      </c>
      <c r="E5897" t="s">
        <v>22514</v>
      </c>
      <c r="F5897" t="s">
        <v>313</v>
      </c>
      <c r="G5897" t="s">
        <v>71</v>
      </c>
      <c r="H5897" t="s">
        <v>136</v>
      </c>
      <c r="I5897" t="s">
        <v>22</v>
      </c>
      <c r="J5897" t="s">
        <v>131</v>
      </c>
      <c r="K5897" t="s">
        <v>22515</v>
      </c>
      <c r="L5897" t="s">
        <v>22516</v>
      </c>
      <c r="M5897">
        <v>0.35222222199999997</v>
      </c>
      <c r="N5897">
        <v>0</v>
      </c>
      <c r="O5897">
        <v>2</v>
      </c>
      <c r="P5897">
        <v>0</v>
      </c>
      <c r="Q5897">
        <v>0</v>
      </c>
      <c r="R5897">
        <v>0</v>
      </c>
      <c r="S5897">
        <v>0.70444399999999996</v>
      </c>
      <c r="T5897">
        <v>0</v>
      </c>
      <c r="U5897">
        <v>0</v>
      </c>
    </row>
    <row r="5898" spans="1:21" x14ac:dyDescent="0.25">
      <c r="A5898" t="s">
        <v>22517</v>
      </c>
      <c r="B5898">
        <v>1</v>
      </c>
      <c r="C5898" t="s">
        <v>78</v>
      </c>
      <c r="D5898" t="s">
        <v>96</v>
      </c>
      <c r="E5898" t="s">
        <v>20068</v>
      </c>
      <c r="F5898" t="s">
        <v>296</v>
      </c>
      <c r="G5898" t="s">
        <v>71</v>
      </c>
      <c r="H5898" t="s">
        <v>136</v>
      </c>
      <c r="I5898" t="s">
        <v>22</v>
      </c>
      <c r="J5898" t="s">
        <v>221</v>
      </c>
      <c r="K5898" t="s">
        <v>22518</v>
      </c>
      <c r="L5898" t="s">
        <v>22519</v>
      </c>
      <c r="M5898">
        <v>3.6032563880000001</v>
      </c>
      <c r="N5898">
        <v>0</v>
      </c>
      <c r="O5898">
        <v>93</v>
      </c>
      <c r="P5898">
        <v>0</v>
      </c>
      <c r="Q5898">
        <v>3</v>
      </c>
      <c r="R5898">
        <v>0</v>
      </c>
      <c r="S5898">
        <v>335.102844</v>
      </c>
      <c r="T5898">
        <v>0</v>
      </c>
      <c r="U5898">
        <v>10.809768999999999</v>
      </c>
    </row>
    <row r="5899" spans="1:21" x14ac:dyDescent="0.25">
      <c r="A5899" t="s">
        <v>22520</v>
      </c>
      <c r="B5899">
        <v>1</v>
      </c>
      <c r="C5899" t="s">
        <v>79</v>
      </c>
      <c r="D5899" t="s">
        <v>116</v>
      </c>
      <c r="E5899" t="s">
        <v>22521</v>
      </c>
      <c r="F5899" t="s">
        <v>231</v>
      </c>
      <c r="G5899" t="s">
        <v>71</v>
      </c>
      <c r="H5899" t="s">
        <v>136</v>
      </c>
      <c r="I5899" t="s">
        <v>22</v>
      </c>
      <c r="J5899" t="s">
        <v>131</v>
      </c>
      <c r="K5899" t="s">
        <v>22522</v>
      </c>
      <c r="L5899" t="s">
        <v>22523</v>
      </c>
      <c r="M5899">
        <v>1.05</v>
      </c>
      <c r="N5899">
        <v>0</v>
      </c>
      <c r="O5899">
        <v>1</v>
      </c>
      <c r="P5899">
        <v>0</v>
      </c>
      <c r="Q5899">
        <v>0</v>
      </c>
      <c r="R5899">
        <v>0</v>
      </c>
      <c r="S5899">
        <v>1.05</v>
      </c>
      <c r="T5899">
        <v>0</v>
      </c>
      <c r="U5899">
        <v>0</v>
      </c>
    </row>
    <row r="5900" spans="1:21" x14ac:dyDescent="0.25">
      <c r="A5900" t="s">
        <v>22524</v>
      </c>
      <c r="B5900">
        <v>1</v>
      </c>
      <c r="C5900" t="s">
        <v>79</v>
      </c>
      <c r="D5900" t="s">
        <v>111</v>
      </c>
      <c r="E5900" t="s">
        <v>22525</v>
      </c>
      <c r="F5900" t="s">
        <v>10815</v>
      </c>
      <c r="G5900" t="s">
        <v>71</v>
      </c>
      <c r="H5900" t="s">
        <v>136</v>
      </c>
      <c r="I5900" t="s">
        <v>22</v>
      </c>
      <c r="J5900" t="s">
        <v>131</v>
      </c>
      <c r="K5900" t="s">
        <v>22526</v>
      </c>
      <c r="L5900" t="s">
        <v>22527</v>
      </c>
      <c r="M5900">
        <v>1.8091666660000001</v>
      </c>
      <c r="N5900">
        <v>0</v>
      </c>
      <c r="O5900">
        <v>0</v>
      </c>
      <c r="P5900">
        <v>0</v>
      </c>
      <c r="Q5900">
        <v>43</v>
      </c>
      <c r="R5900">
        <v>0</v>
      </c>
      <c r="S5900">
        <v>0</v>
      </c>
      <c r="T5900">
        <v>0</v>
      </c>
      <c r="U5900">
        <v>77.794167000000002</v>
      </c>
    </row>
    <row r="5901" spans="1:21" x14ac:dyDescent="0.25">
      <c r="A5901" t="s">
        <v>22528</v>
      </c>
      <c r="B5901">
        <v>1</v>
      </c>
      <c r="C5901" t="s">
        <v>79</v>
      </c>
      <c r="D5901" t="s">
        <v>111</v>
      </c>
      <c r="E5901" t="s">
        <v>22529</v>
      </c>
      <c r="F5901" t="s">
        <v>313</v>
      </c>
      <c r="G5901" t="s">
        <v>71</v>
      </c>
      <c r="H5901" t="s">
        <v>136</v>
      </c>
      <c r="I5901" t="s">
        <v>22</v>
      </c>
      <c r="J5901" t="s">
        <v>131</v>
      </c>
      <c r="K5901" t="s">
        <v>22530</v>
      </c>
      <c r="L5901" t="s">
        <v>22531</v>
      </c>
      <c r="M5901">
        <v>2.1758333329999999</v>
      </c>
      <c r="N5901">
        <v>0</v>
      </c>
      <c r="O5901">
        <v>0</v>
      </c>
      <c r="P5901">
        <v>0</v>
      </c>
      <c r="Q5901">
        <v>9</v>
      </c>
      <c r="R5901">
        <v>0</v>
      </c>
      <c r="S5901">
        <v>0</v>
      </c>
      <c r="T5901">
        <v>0</v>
      </c>
      <c r="U5901">
        <v>19.5825</v>
      </c>
    </row>
    <row r="5902" spans="1:21" x14ac:dyDescent="0.25">
      <c r="A5902" t="s">
        <v>22532</v>
      </c>
      <c r="B5902">
        <v>1</v>
      </c>
      <c r="C5902" t="s">
        <v>79</v>
      </c>
      <c r="D5902" t="s">
        <v>116</v>
      </c>
      <c r="E5902" t="s">
        <v>22533</v>
      </c>
      <c r="F5902" t="s">
        <v>231</v>
      </c>
      <c r="G5902" t="s">
        <v>71</v>
      </c>
      <c r="H5902" t="s">
        <v>136</v>
      </c>
      <c r="I5902" t="s">
        <v>22</v>
      </c>
      <c r="J5902" t="s">
        <v>131</v>
      </c>
      <c r="K5902" t="s">
        <v>22534</v>
      </c>
      <c r="L5902" t="s">
        <v>22535</v>
      </c>
      <c r="M5902">
        <v>1.0075000000000001</v>
      </c>
      <c r="N5902">
        <v>0</v>
      </c>
      <c r="O5902">
        <v>1</v>
      </c>
      <c r="P5902">
        <v>0</v>
      </c>
      <c r="Q5902">
        <v>0</v>
      </c>
      <c r="R5902">
        <v>0</v>
      </c>
      <c r="S5902">
        <v>1.0075000000000001</v>
      </c>
      <c r="T5902">
        <v>0</v>
      </c>
      <c r="U5902">
        <v>0</v>
      </c>
    </row>
    <row r="5903" spans="1:21" x14ac:dyDescent="0.25">
      <c r="A5903" t="s">
        <v>22536</v>
      </c>
      <c r="B5903">
        <v>1</v>
      </c>
      <c r="C5903" t="s">
        <v>78</v>
      </c>
      <c r="D5903" t="s">
        <v>92</v>
      </c>
      <c r="E5903" t="s">
        <v>22537</v>
      </c>
      <c r="F5903" t="s">
        <v>785</v>
      </c>
      <c r="G5903" t="s">
        <v>71</v>
      </c>
      <c r="H5903" t="s">
        <v>136</v>
      </c>
      <c r="I5903" t="s">
        <v>22</v>
      </c>
      <c r="J5903" t="s">
        <v>131</v>
      </c>
      <c r="K5903" t="s">
        <v>22538</v>
      </c>
      <c r="L5903" t="s">
        <v>22539</v>
      </c>
      <c r="M5903">
        <v>4.3027777770000002</v>
      </c>
      <c r="N5903">
        <v>0</v>
      </c>
      <c r="O5903">
        <v>18</v>
      </c>
      <c r="P5903">
        <v>0</v>
      </c>
      <c r="Q5903">
        <v>0</v>
      </c>
      <c r="R5903">
        <v>0</v>
      </c>
      <c r="S5903">
        <v>77.45</v>
      </c>
      <c r="T5903">
        <v>0</v>
      </c>
      <c r="U5903">
        <v>0</v>
      </c>
    </row>
    <row r="5904" spans="1:21" x14ac:dyDescent="0.25">
      <c r="A5904" t="s">
        <v>22540</v>
      </c>
      <c r="B5904">
        <v>1</v>
      </c>
      <c r="C5904" t="s">
        <v>78</v>
      </c>
      <c r="D5904" t="s">
        <v>92</v>
      </c>
      <c r="E5904" t="s">
        <v>22541</v>
      </c>
      <c r="F5904" t="s">
        <v>892</v>
      </c>
      <c r="G5904" t="s">
        <v>71</v>
      </c>
      <c r="H5904" t="s">
        <v>136</v>
      </c>
      <c r="I5904" t="s">
        <v>22</v>
      </c>
      <c r="J5904" t="s">
        <v>131</v>
      </c>
      <c r="K5904" t="s">
        <v>22542</v>
      </c>
      <c r="L5904" t="s">
        <v>22543</v>
      </c>
      <c r="M5904">
        <v>0.71385277700000005</v>
      </c>
      <c r="N5904">
        <v>0</v>
      </c>
      <c r="O5904">
        <v>289</v>
      </c>
      <c r="P5904">
        <v>0</v>
      </c>
      <c r="Q5904">
        <v>1</v>
      </c>
      <c r="R5904">
        <v>0</v>
      </c>
      <c r="S5904">
        <v>206.30345299999999</v>
      </c>
      <c r="T5904">
        <v>0</v>
      </c>
      <c r="U5904">
        <v>0.71385299999999996</v>
      </c>
    </row>
    <row r="5905" spans="1:21" x14ac:dyDescent="0.25">
      <c r="A5905" t="s">
        <v>22544</v>
      </c>
      <c r="B5905">
        <v>1</v>
      </c>
      <c r="C5905" t="s">
        <v>78</v>
      </c>
      <c r="D5905" t="s">
        <v>92</v>
      </c>
      <c r="E5905" t="s">
        <v>22545</v>
      </c>
      <c r="F5905" t="s">
        <v>313</v>
      </c>
      <c r="G5905" t="s">
        <v>71</v>
      </c>
      <c r="H5905" t="s">
        <v>136</v>
      </c>
      <c r="I5905" t="s">
        <v>22</v>
      </c>
      <c r="J5905" t="s">
        <v>131</v>
      </c>
      <c r="K5905" t="s">
        <v>22546</v>
      </c>
      <c r="L5905" t="s">
        <v>22547</v>
      </c>
      <c r="M5905">
        <v>1.4688738880000001</v>
      </c>
      <c r="N5905">
        <v>0</v>
      </c>
      <c r="O5905">
        <v>53</v>
      </c>
      <c r="P5905">
        <v>0</v>
      </c>
      <c r="Q5905">
        <v>0</v>
      </c>
      <c r="R5905">
        <v>0</v>
      </c>
      <c r="S5905">
        <v>77.850316000000007</v>
      </c>
      <c r="T5905">
        <v>0</v>
      </c>
      <c r="U5905">
        <v>0</v>
      </c>
    </row>
    <row r="5906" spans="1:21" x14ac:dyDescent="0.25">
      <c r="A5906" t="s">
        <v>22548</v>
      </c>
      <c r="B5906">
        <v>1</v>
      </c>
      <c r="C5906" t="s">
        <v>78</v>
      </c>
      <c r="D5906" t="s">
        <v>92</v>
      </c>
      <c r="E5906" t="s">
        <v>22541</v>
      </c>
      <c r="F5906" t="s">
        <v>892</v>
      </c>
      <c r="G5906" t="s">
        <v>71</v>
      </c>
      <c r="H5906" t="s">
        <v>136</v>
      </c>
      <c r="I5906" t="s">
        <v>22</v>
      </c>
      <c r="J5906" t="s">
        <v>131</v>
      </c>
      <c r="K5906" t="s">
        <v>22549</v>
      </c>
      <c r="L5906" t="s">
        <v>22550</v>
      </c>
      <c r="M5906">
        <v>0.37833333299999999</v>
      </c>
      <c r="N5906">
        <v>0</v>
      </c>
      <c r="O5906">
        <v>289</v>
      </c>
      <c r="P5906">
        <v>0</v>
      </c>
      <c r="Q5906">
        <v>1</v>
      </c>
      <c r="R5906">
        <v>0</v>
      </c>
      <c r="S5906">
        <v>109.33833300000001</v>
      </c>
      <c r="T5906">
        <v>0</v>
      </c>
      <c r="U5906">
        <v>0.37833299999999997</v>
      </c>
    </row>
    <row r="5907" spans="1:21" x14ac:dyDescent="0.25">
      <c r="A5907" t="s">
        <v>22551</v>
      </c>
      <c r="B5907">
        <v>1</v>
      </c>
      <c r="C5907" t="s">
        <v>78</v>
      </c>
      <c r="D5907" t="s">
        <v>92</v>
      </c>
      <c r="E5907" t="s">
        <v>22541</v>
      </c>
      <c r="F5907" t="s">
        <v>892</v>
      </c>
      <c r="G5907" t="s">
        <v>71</v>
      </c>
      <c r="H5907" t="s">
        <v>136</v>
      </c>
      <c r="I5907" t="s">
        <v>22</v>
      </c>
      <c r="J5907" t="s">
        <v>131</v>
      </c>
      <c r="K5907" t="s">
        <v>22552</v>
      </c>
      <c r="L5907" t="s">
        <v>22553</v>
      </c>
      <c r="M5907">
        <v>1.478611111</v>
      </c>
      <c r="N5907">
        <v>0</v>
      </c>
      <c r="O5907">
        <v>289</v>
      </c>
      <c r="P5907">
        <v>0</v>
      </c>
      <c r="Q5907">
        <v>1</v>
      </c>
      <c r="R5907">
        <v>0</v>
      </c>
      <c r="S5907">
        <v>427.31861099999998</v>
      </c>
      <c r="T5907">
        <v>0</v>
      </c>
      <c r="U5907">
        <v>1.4786109999999999</v>
      </c>
    </row>
    <row r="5908" spans="1:21" x14ac:dyDescent="0.25">
      <c r="A5908" t="s">
        <v>22554</v>
      </c>
      <c r="B5908">
        <v>1</v>
      </c>
      <c r="C5908" t="s">
        <v>78</v>
      </c>
      <c r="D5908" t="s">
        <v>92</v>
      </c>
      <c r="E5908" t="s">
        <v>22545</v>
      </c>
      <c r="F5908" t="s">
        <v>313</v>
      </c>
      <c r="G5908" t="s">
        <v>71</v>
      </c>
      <c r="H5908" t="s">
        <v>136</v>
      </c>
      <c r="I5908" t="s">
        <v>22</v>
      </c>
      <c r="J5908" t="s">
        <v>131</v>
      </c>
      <c r="K5908" t="s">
        <v>22555</v>
      </c>
      <c r="L5908" t="s">
        <v>22556</v>
      </c>
      <c r="M5908">
        <v>1.7936111109999999</v>
      </c>
      <c r="N5908">
        <v>0</v>
      </c>
      <c r="O5908">
        <v>53</v>
      </c>
      <c r="P5908">
        <v>0</v>
      </c>
      <c r="Q5908">
        <v>0</v>
      </c>
      <c r="R5908">
        <v>0</v>
      </c>
      <c r="S5908">
        <v>95.061389000000005</v>
      </c>
      <c r="T5908">
        <v>0</v>
      </c>
      <c r="U5908">
        <v>0</v>
      </c>
    </row>
    <row r="5909" spans="1:21" x14ac:dyDescent="0.25">
      <c r="A5909" t="s">
        <v>22557</v>
      </c>
      <c r="B5909">
        <v>1</v>
      </c>
      <c r="C5909" t="s">
        <v>78</v>
      </c>
      <c r="D5909" t="s">
        <v>92</v>
      </c>
      <c r="E5909" t="s">
        <v>22558</v>
      </c>
      <c r="F5909" t="s">
        <v>296</v>
      </c>
      <c r="G5909" t="s">
        <v>72</v>
      </c>
      <c r="H5909" t="s">
        <v>136</v>
      </c>
      <c r="I5909" t="s">
        <v>22</v>
      </c>
      <c r="J5909" t="s">
        <v>221</v>
      </c>
      <c r="K5909" t="s">
        <v>22559</v>
      </c>
      <c r="L5909" t="s">
        <v>22560</v>
      </c>
      <c r="M5909">
        <v>1.055555555</v>
      </c>
      <c r="N5909">
        <v>0</v>
      </c>
      <c r="O5909">
        <v>0</v>
      </c>
      <c r="P5909">
        <v>0</v>
      </c>
      <c r="Q5909">
        <v>56</v>
      </c>
      <c r="R5909">
        <v>0</v>
      </c>
      <c r="S5909">
        <v>0</v>
      </c>
      <c r="T5909">
        <v>0</v>
      </c>
      <c r="U5909">
        <v>59.111111000000001</v>
      </c>
    </row>
    <row r="5910" spans="1:21" x14ac:dyDescent="0.25">
      <c r="A5910" t="s">
        <v>22561</v>
      </c>
      <c r="B5910">
        <v>1</v>
      </c>
      <c r="C5910" t="s">
        <v>78</v>
      </c>
      <c r="D5910" t="s">
        <v>82</v>
      </c>
      <c r="E5910" t="s">
        <v>22562</v>
      </c>
      <c r="F5910" t="s">
        <v>10634</v>
      </c>
      <c r="G5910" t="s">
        <v>71</v>
      </c>
      <c r="H5910" t="s">
        <v>136</v>
      </c>
      <c r="I5910" t="s">
        <v>22</v>
      </c>
      <c r="J5910" t="s">
        <v>131</v>
      </c>
      <c r="K5910" t="s">
        <v>22563</v>
      </c>
      <c r="L5910" t="s">
        <v>22564</v>
      </c>
      <c r="M5910">
        <v>5.7705555549999996</v>
      </c>
      <c r="N5910">
        <v>0</v>
      </c>
      <c r="O5910">
        <v>5</v>
      </c>
      <c r="P5910">
        <v>0</v>
      </c>
      <c r="Q5910">
        <v>0</v>
      </c>
      <c r="R5910">
        <v>0</v>
      </c>
      <c r="S5910">
        <v>28.852778000000001</v>
      </c>
      <c r="T5910">
        <v>0</v>
      </c>
      <c r="U5910">
        <v>0</v>
      </c>
    </row>
    <row r="5911" spans="1:21" x14ac:dyDescent="0.25">
      <c r="A5911" t="s">
        <v>22565</v>
      </c>
      <c r="B5911">
        <v>1</v>
      </c>
      <c r="C5911" t="s">
        <v>78</v>
      </c>
      <c r="D5911" t="s">
        <v>98</v>
      </c>
      <c r="E5911" t="s">
        <v>22566</v>
      </c>
      <c r="F5911" t="s">
        <v>231</v>
      </c>
      <c r="G5911" t="s">
        <v>71</v>
      </c>
      <c r="H5911" t="s">
        <v>136</v>
      </c>
      <c r="I5911" t="s">
        <v>22</v>
      </c>
      <c r="J5911" t="s">
        <v>131</v>
      </c>
      <c r="K5911" t="s">
        <v>22567</v>
      </c>
      <c r="L5911" t="s">
        <v>22568</v>
      </c>
      <c r="M5911">
        <v>4.2516666660000002</v>
      </c>
      <c r="N5911">
        <v>0</v>
      </c>
      <c r="O5911">
        <v>1</v>
      </c>
      <c r="P5911">
        <v>0</v>
      </c>
      <c r="Q5911">
        <v>0</v>
      </c>
      <c r="R5911">
        <v>0</v>
      </c>
      <c r="S5911">
        <v>4.2516670000000003</v>
      </c>
      <c r="T5911">
        <v>0</v>
      </c>
      <c r="U5911">
        <v>0</v>
      </c>
    </row>
    <row r="5912" spans="1:21" x14ac:dyDescent="0.25">
      <c r="A5912" t="s">
        <v>22569</v>
      </c>
      <c r="B5912">
        <v>1</v>
      </c>
      <c r="C5912" t="s">
        <v>78</v>
      </c>
      <c r="D5912" t="s">
        <v>93</v>
      </c>
      <c r="E5912" t="s">
        <v>22570</v>
      </c>
      <c r="F5912" t="s">
        <v>231</v>
      </c>
      <c r="G5912" t="s">
        <v>71</v>
      </c>
      <c r="H5912" t="s">
        <v>136</v>
      </c>
      <c r="I5912" t="s">
        <v>22</v>
      </c>
      <c r="J5912" t="s">
        <v>131</v>
      </c>
      <c r="K5912" t="s">
        <v>22571</v>
      </c>
      <c r="L5912" t="s">
        <v>22572</v>
      </c>
      <c r="M5912">
        <v>9.6486111109999992</v>
      </c>
      <c r="N5912">
        <v>0</v>
      </c>
      <c r="O5912">
        <v>0</v>
      </c>
      <c r="P5912">
        <v>0</v>
      </c>
      <c r="Q5912">
        <v>1</v>
      </c>
      <c r="R5912">
        <v>0</v>
      </c>
      <c r="S5912">
        <v>0</v>
      </c>
      <c r="T5912">
        <v>0</v>
      </c>
      <c r="U5912">
        <v>9.6486110000000007</v>
      </c>
    </row>
    <row r="5913" spans="1:21" x14ac:dyDescent="0.25">
      <c r="A5913" t="s">
        <v>22573</v>
      </c>
      <c r="B5913">
        <v>1</v>
      </c>
      <c r="C5913" t="s">
        <v>79</v>
      </c>
      <c r="D5913" t="s">
        <v>116</v>
      </c>
      <c r="E5913" t="s">
        <v>22574</v>
      </c>
      <c r="F5913" t="s">
        <v>231</v>
      </c>
      <c r="G5913" t="s">
        <v>71</v>
      </c>
      <c r="H5913" t="s">
        <v>136</v>
      </c>
      <c r="I5913" t="s">
        <v>22</v>
      </c>
      <c r="J5913" t="s">
        <v>131</v>
      </c>
      <c r="K5913" t="s">
        <v>22575</v>
      </c>
      <c r="L5913" t="s">
        <v>22576</v>
      </c>
      <c r="M5913">
        <v>1.4713888879999999</v>
      </c>
      <c r="N5913">
        <v>0</v>
      </c>
      <c r="O5913">
        <v>1</v>
      </c>
      <c r="P5913">
        <v>0</v>
      </c>
      <c r="Q5913">
        <v>0</v>
      </c>
      <c r="R5913">
        <v>0</v>
      </c>
      <c r="S5913">
        <v>1.4713890000000001</v>
      </c>
      <c r="T5913">
        <v>0</v>
      </c>
      <c r="U5913">
        <v>0</v>
      </c>
    </row>
    <row r="5914" spans="1:21" x14ac:dyDescent="0.25">
      <c r="A5914" t="s">
        <v>22577</v>
      </c>
      <c r="B5914">
        <v>1</v>
      </c>
      <c r="C5914" t="s">
        <v>78</v>
      </c>
      <c r="D5914" t="s">
        <v>98</v>
      </c>
      <c r="E5914" t="s">
        <v>22578</v>
      </c>
      <c r="F5914" t="s">
        <v>166</v>
      </c>
      <c r="G5914" t="s">
        <v>72</v>
      </c>
      <c r="H5914" t="s">
        <v>136</v>
      </c>
      <c r="I5914" t="s">
        <v>22</v>
      </c>
      <c r="J5914" t="s">
        <v>131</v>
      </c>
      <c r="K5914" t="s">
        <v>22579</v>
      </c>
      <c r="L5914" t="s">
        <v>22580</v>
      </c>
      <c r="M5914">
        <v>0.92352305499999998</v>
      </c>
      <c r="N5914">
        <v>0</v>
      </c>
      <c r="O5914">
        <v>320</v>
      </c>
      <c r="P5914">
        <v>0</v>
      </c>
      <c r="Q5914">
        <v>3</v>
      </c>
      <c r="R5914">
        <v>0</v>
      </c>
      <c r="S5914">
        <v>295.527378</v>
      </c>
      <c r="T5914">
        <v>0</v>
      </c>
      <c r="U5914">
        <v>2.7705690000000001</v>
      </c>
    </row>
    <row r="5915" spans="1:21" x14ac:dyDescent="0.25">
      <c r="A5915" t="s">
        <v>22581</v>
      </c>
      <c r="B5915">
        <v>1</v>
      </c>
      <c r="C5915" t="s">
        <v>78</v>
      </c>
      <c r="D5915" t="s">
        <v>80</v>
      </c>
      <c r="E5915" t="s">
        <v>22582</v>
      </c>
      <c r="F5915" t="s">
        <v>231</v>
      </c>
      <c r="G5915" t="s">
        <v>71</v>
      </c>
      <c r="H5915" t="s">
        <v>136</v>
      </c>
      <c r="I5915" t="s">
        <v>22</v>
      </c>
      <c r="J5915" t="s">
        <v>131</v>
      </c>
      <c r="K5915" t="s">
        <v>22583</v>
      </c>
      <c r="L5915" t="s">
        <v>22584</v>
      </c>
      <c r="M5915">
        <v>1.2936111109999999</v>
      </c>
      <c r="N5915">
        <v>0</v>
      </c>
      <c r="O5915">
        <v>2</v>
      </c>
      <c r="P5915">
        <v>0</v>
      </c>
      <c r="Q5915">
        <v>0</v>
      </c>
      <c r="R5915">
        <v>0</v>
      </c>
      <c r="S5915">
        <v>2.5872220000000001</v>
      </c>
      <c r="T5915">
        <v>0</v>
      </c>
      <c r="U5915">
        <v>0</v>
      </c>
    </row>
    <row r="5916" spans="1:21" x14ac:dyDescent="0.25">
      <c r="A5916" t="s">
        <v>22585</v>
      </c>
      <c r="B5916">
        <v>1</v>
      </c>
      <c r="C5916" t="s">
        <v>78</v>
      </c>
      <c r="D5916" t="s">
        <v>80</v>
      </c>
      <c r="E5916" t="s">
        <v>22586</v>
      </c>
      <c r="F5916" t="s">
        <v>785</v>
      </c>
      <c r="G5916" t="s">
        <v>71</v>
      </c>
      <c r="H5916" t="s">
        <v>136</v>
      </c>
      <c r="I5916" t="s">
        <v>22</v>
      </c>
      <c r="J5916" t="s">
        <v>131</v>
      </c>
      <c r="K5916" t="s">
        <v>22587</v>
      </c>
      <c r="L5916" t="s">
        <v>22588</v>
      </c>
      <c r="M5916">
        <v>3.4283333329999999</v>
      </c>
      <c r="N5916">
        <v>0</v>
      </c>
      <c r="O5916">
        <v>2</v>
      </c>
      <c r="P5916">
        <v>0</v>
      </c>
      <c r="Q5916">
        <v>0</v>
      </c>
      <c r="R5916">
        <v>0</v>
      </c>
      <c r="S5916">
        <v>6.8566669999999998</v>
      </c>
      <c r="T5916">
        <v>0</v>
      </c>
      <c r="U5916">
        <v>0</v>
      </c>
    </row>
    <row r="5917" spans="1:21" x14ac:dyDescent="0.25">
      <c r="A5917" t="s">
        <v>22589</v>
      </c>
      <c r="B5917">
        <v>1</v>
      </c>
      <c r="C5917" t="s">
        <v>78</v>
      </c>
      <c r="D5917" t="s">
        <v>80</v>
      </c>
      <c r="E5917" t="s">
        <v>22586</v>
      </c>
      <c r="F5917" t="s">
        <v>313</v>
      </c>
      <c r="G5917" t="s">
        <v>71</v>
      </c>
      <c r="H5917" t="s">
        <v>136</v>
      </c>
      <c r="I5917" t="s">
        <v>22</v>
      </c>
      <c r="J5917" t="s">
        <v>131</v>
      </c>
      <c r="K5917" t="s">
        <v>22590</v>
      </c>
      <c r="L5917" t="s">
        <v>22591</v>
      </c>
      <c r="M5917">
        <v>1.0863888880000001</v>
      </c>
      <c r="N5917">
        <v>0</v>
      </c>
      <c r="O5917">
        <v>2</v>
      </c>
      <c r="P5917">
        <v>0</v>
      </c>
      <c r="Q5917">
        <v>0</v>
      </c>
      <c r="R5917">
        <v>0</v>
      </c>
      <c r="S5917">
        <v>2.1727780000000001</v>
      </c>
      <c r="T5917">
        <v>0</v>
      </c>
      <c r="U5917">
        <v>0</v>
      </c>
    </row>
    <row r="5918" spans="1:21" x14ac:dyDescent="0.25">
      <c r="A5918" t="s">
        <v>22592</v>
      </c>
      <c r="B5918">
        <v>1</v>
      </c>
      <c r="C5918" t="s">
        <v>78</v>
      </c>
      <c r="D5918" t="s">
        <v>80</v>
      </c>
      <c r="E5918" t="s">
        <v>22593</v>
      </c>
      <c r="F5918" t="s">
        <v>785</v>
      </c>
      <c r="G5918" t="s">
        <v>71</v>
      </c>
      <c r="H5918" t="s">
        <v>136</v>
      </c>
      <c r="I5918" t="s">
        <v>22</v>
      </c>
      <c r="J5918" t="s">
        <v>131</v>
      </c>
      <c r="K5918" t="s">
        <v>22594</v>
      </c>
      <c r="L5918" t="s">
        <v>22595</v>
      </c>
      <c r="M5918">
        <v>2.4674999999999998</v>
      </c>
      <c r="N5918">
        <v>0</v>
      </c>
      <c r="O5918">
        <v>99</v>
      </c>
      <c r="P5918">
        <v>0</v>
      </c>
      <c r="Q5918">
        <v>0</v>
      </c>
      <c r="R5918">
        <v>0</v>
      </c>
      <c r="S5918">
        <v>244.2825</v>
      </c>
      <c r="T5918">
        <v>0</v>
      </c>
      <c r="U5918">
        <v>0</v>
      </c>
    </row>
    <row r="5919" spans="1:21" x14ac:dyDescent="0.25">
      <c r="A5919" t="s">
        <v>22596</v>
      </c>
      <c r="B5919">
        <v>1</v>
      </c>
      <c r="C5919" t="s">
        <v>78</v>
      </c>
      <c r="D5919" t="s">
        <v>80</v>
      </c>
      <c r="E5919" t="s">
        <v>4034</v>
      </c>
      <c r="F5919" t="s">
        <v>129</v>
      </c>
      <c r="G5919" t="s">
        <v>72</v>
      </c>
      <c r="H5919" t="s">
        <v>136</v>
      </c>
      <c r="I5919" t="s">
        <v>22</v>
      </c>
      <c r="J5919" t="s">
        <v>131</v>
      </c>
      <c r="K5919" t="s">
        <v>22597</v>
      </c>
      <c r="L5919" t="s">
        <v>22598</v>
      </c>
      <c r="M5919">
        <v>0.240277777</v>
      </c>
      <c r="N5919">
        <v>9</v>
      </c>
      <c r="O5919">
        <v>12605</v>
      </c>
      <c r="P5919">
        <v>0</v>
      </c>
      <c r="Q5919">
        <v>0</v>
      </c>
      <c r="R5919">
        <v>2.1625000000000001</v>
      </c>
      <c r="S5919">
        <v>3028.7013790000001</v>
      </c>
      <c r="T5919">
        <v>0</v>
      </c>
      <c r="U5919">
        <v>0</v>
      </c>
    </row>
    <row r="5920" spans="1:21" x14ac:dyDescent="0.25">
      <c r="A5920" t="s">
        <v>22599</v>
      </c>
      <c r="B5920">
        <v>1</v>
      </c>
      <c r="C5920" t="s">
        <v>78</v>
      </c>
      <c r="D5920" t="s">
        <v>80</v>
      </c>
      <c r="E5920" t="s">
        <v>22600</v>
      </c>
      <c r="F5920" t="s">
        <v>313</v>
      </c>
      <c r="G5920" t="s">
        <v>71</v>
      </c>
      <c r="H5920" t="s">
        <v>136</v>
      </c>
      <c r="I5920" t="s">
        <v>22</v>
      </c>
      <c r="J5920" t="s">
        <v>131</v>
      </c>
      <c r="K5920" t="s">
        <v>22601</v>
      </c>
      <c r="L5920" t="s">
        <v>22602</v>
      </c>
      <c r="M5920">
        <v>0.82388888800000004</v>
      </c>
      <c r="N5920">
        <v>0</v>
      </c>
      <c r="O5920">
        <v>31</v>
      </c>
      <c r="P5920">
        <v>0</v>
      </c>
      <c r="Q5920">
        <v>0</v>
      </c>
      <c r="R5920">
        <v>0</v>
      </c>
      <c r="S5920">
        <v>25.540555999999999</v>
      </c>
      <c r="T5920">
        <v>0</v>
      </c>
      <c r="U5920">
        <v>0</v>
      </c>
    </row>
    <row r="5921" spans="1:21" x14ac:dyDescent="0.25">
      <c r="A5921" t="s">
        <v>22603</v>
      </c>
      <c r="B5921">
        <v>1</v>
      </c>
      <c r="C5921" t="s">
        <v>78</v>
      </c>
      <c r="D5921" t="s">
        <v>80</v>
      </c>
      <c r="E5921" t="s">
        <v>22600</v>
      </c>
      <c r="F5921" t="s">
        <v>2615</v>
      </c>
      <c r="G5921" t="s">
        <v>71</v>
      </c>
      <c r="H5921" t="s">
        <v>136</v>
      </c>
      <c r="I5921" t="s">
        <v>22</v>
      </c>
      <c r="J5921" t="s">
        <v>131</v>
      </c>
      <c r="K5921" t="s">
        <v>22604</v>
      </c>
      <c r="L5921" t="s">
        <v>22605</v>
      </c>
      <c r="M5921">
        <v>3.3586111110000001</v>
      </c>
      <c r="N5921">
        <v>0</v>
      </c>
      <c r="O5921">
        <v>31</v>
      </c>
      <c r="P5921">
        <v>0</v>
      </c>
      <c r="Q5921">
        <v>0</v>
      </c>
      <c r="R5921">
        <v>0</v>
      </c>
      <c r="S5921">
        <v>104.116944</v>
      </c>
      <c r="T5921">
        <v>0</v>
      </c>
      <c r="U5921">
        <v>0</v>
      </c>
    </row>
    <row r="5922" spans="1:21" x14ac:dyDescent="0.25">
      <c r="A5922" t="s">
        <v>22606</v>
      </c>
      <c r="B5922">
        <v>1</v>
      </c>
      <c r="C5922" t="s">
        <v>78</v>
      </c>
      <c r="D5922" t="s">
        <v>80</v>
      </c>
      <c r="E5922" t="s">
        <v>22600</v>
      </c>
      <c r="F5922" t="s">
        <v>313</v>
      </c>
      <c r="G5922" t="s">
        <v>71</v>
      </c>
      <c r="H5922" t="s">
        <v>136</v>
      </c>
      <c r="I5922" t="s">
        <v>22</v>
      </c>
      <c r="J5922" t="s">
        <v>131</v>
      </c>
      <c r="K5922" t="s">
        <v>22607</v>
      </c>
      <c r="L5922" t="s">
        <v>22608</v>
      </c>
      <c r="M5922">
        <v>0.87833333300000005</v>
      </c>
      <c r="N5922">
        <v>0</v>
      </c>
      <c r="O5922">
        <v>31</v>
      </c>
      <c r="P5922">
        <v>0</v>
      </c>
      <c r="Q5922">
        <v>0</v>
      </c>
      <c r="R5922">
        <v>0</v>
      </c>
      <c r="S5922">
        <v>27.228332999999999</v>
      </c>
      <c r="T5922">
        <v>0</v>
      </c>
      <c r="U5922">
        <v>0</v>
      </c>
    </row>
    <row r="5923" spans="1:21" x14ac:dyDescent="0.25">
      <c r="A5923" t="s">
        <v>22609</v>
      </c>
      <c r="B5923">
        <v>1</v>
      </c>
      <c r="C5923" t="s">
        <v>78</v>
      </c>
      <c r="D5923" t="s">
        <v>96</v>
      </c>
      <c r="E5923" t="s">
        <v>22610</v>
      </c>
      <c r="F5923" t="s">
        <v>226</v>
      </c>
      <c r="G5923" t="s">
        <v>72</v>
      </c>
      <c r="H5923" t="s">
        <v>136</v>
      </c>
      <c r="I5923" t="s">
        <v>22</v>
      </c>
      <c r="J5923" t="s">
        <v>131</v>
      </c>
      <c r="K5923" t="s">
        <v>22611</v>
      </c>
      <c r="L5923" t="s">
        <v>22612</v>
      </c>
      <c r="M5923">
        <v>1.0338888879999999</v>
      </c>
      <c r="N5923">
        <v>0</v>
      </c>
      <c r="O5923">
        <v>53</v>
      </c>
      <c r="P5923">
        <v>0</v>
      </c>
      <c r="Q5923">
        <v>2</v>
      </c>
      <c r="R5923">
        <v>0</v>
      </c>
      <c r="S5923">
        <v>54.796111000000003</v>
      </c>
      <c r="T5923">
        <v>0</v>
      </c>
      <c r="U5923">
        <v>2.0677780000000001</v>
      </c>
    </row>
    <row r="5924" spans="1:21" x14ac:dyDescent="0.25">
      <c r="A5924" t="s">
        <v>22613</v>
      </c>
      <c r="B5924">
        <v>1</v>
      </c>
      <c r="C5924" t="s">
        <v>79</v>
      </c>
      <c r="D5924" t="s">
        <v>116</v>
      </c>
      <c r="E5924" t="s">
        <v>22614</v>
      </c>
      <c r="F5924" t="s">
        <v>231</v>
      </c>
      <c r="G5924" t="s">
        <v>71</v>
      </c>
      <c r="H5924" t="s">
        <v>136</v>
      </c>
      <c r="I5924" t="s">
        <v>22</v>
      </c>
      <c r="J5924" t="s">
        <v>131</v>
      </c>
      <c r="K5924" t="s">
        <v>22615</v>
      </c>
      <c r="L5924" t="s">
        <v>22616</v>
      </c>
      <c r="M5924">
        <v>0.85527777699999996</v>
      </c>
      <c r="N5924">
        <v>0</v>
      </c>
      <c r="O5924">
        <v>1</v>
      </c>
      <c r="P5924">
        <v>0</v>
      </c>
      <c r="Q5924">
        <v>0</v>
      </c>
      <c r="R5924">
        <v>0</v>
      </c>
      <c r="S5924">
        <v>0.85527799999999998</v>
      </c>
      <c r="T5924">
        <v>0</v>
      </c>
      <c r="U5924">
        <v>0</v>
      </c>
    </row>
    <row r="5925" spans="1:21" x14ac:dyDescent="0.25">
      <c r="A5925" t="s">
        <v>22617</v>
      </c>
      <c r="B5925">
        <v>1</v>
      </c>
      <c r="C5925" t="s">
        <v>78</v>
      </c>
      <c r="D5925" t="s">
        <v>106</v>
      </c>
      <c r="E5925" t="s">
        <v>22618</v>
      </c>
      <c r="F5925" t="s">
        <v>313</v>
      </c>
      <c r="G5925" t="s">
        <v>71</v>
      </c>
      <c r="H5925" t="s">
        <v>136</v>
      </c>
      <c r="I5925" t="s">
        <v>22</v>
      </c>
      <c r="J5925" t="s">
        <v>131</v>
      </c>
      <c r="K5925" t="s">
        <v>22619</v>
      </c>
      <c r="L5925" t="s">
        <v>22620</v>
      </c>
      <c r="M5925">
        <v>0.78777777699999996</v>
      </c>
      <c r="N5925">
        <v>0</v>
      </c>
      <c r="O5925">
        <v>0</v>
      </c>
      <c r="P5925">
        <v>0</v>
      </c>
      <c r="Q5925">
        <v>27</v>
      </c>
      <c r="R5925">
        <v>0</v>
      </c>
      <c r="S5925">
        <v>0</v>
      </c>
      <c r="T5925">
        <v>0</v>
      </c>
      <c r="U5925">
        <v>21.27</v>
      </c>
    </row>
    <row r="5926" spans="1:21" x14ac:dyDescent="0.25">
      <c r="A5926" t="s">
        <v>22621</v>
      </c>
      <c r="B5926">
        <v>1</v>
      </c>
      <c r="C5926" t="s">
        <v>78</v>
      </c>
      <c r="D5926" t="s">
        <v>91</v>
      </c>
      <c r="E5926" t="s">
        <v>7763</v>
      </c>
      <c r="F5926" t="s">
        <v>296</v>
      </c>
      <c r="G5926" t="s">
        <v>72</v>
      </c>
      <c r="H5926" t="s">
        <v>136</v>
      </c>
      <c r="I5926" t="s">
        <v>22</v>
      </c>
      <c r="J5926" t="s">
        <v>221</v>
      </c>
      <c r="K5926" t="s">
        <v>804</v>
      </c>
      <c r="L5926" t="s">
        <v>22622</v>
      </c>
      <c r="M5926">
        <v>2.585636944</v>
      </c>
      <c r="N5926">
        <v>12</v>
      </c>
      <c r="O5926">
        <v>551</v>
      </c>
      <c r="P5926">
        <v>37</v>
      </c>
      <c r="Q5926">
        <v>1377</v>
      </c>
      <c r="R5926">
        <v>31.027643000000001</v>
      </c>
      <c r="S5926">
        <v>1424.685956</v>
      </c>
      <c r="T5926">
        <v>95.668566999999996</v>
      </c>
      <c r="U5926">
        <v>3560.4220719999998</v>
      </c>
    </row>
    <row r="5927" spans="1:21" x14ac:dyDescent="0.25">
      <c r="A5927" t="s">
        <v>22623</v>
      </c>
      <c r="B5927">
        <v>1</v>
      </c>
      <c r="C5927" t="s">
        <v>79</v>
      </c>
      <c r="D5927" t="s">
        <v>123</v>
      </c>
      <c r="E5927" t="s">
        <v>22624</v>
      </c>
      <c r="F5927" t="s">
        <v>892</v>
      </c>
      <c r="G5927" t="s">
        <v>71</v>
      </c>
      <c r="H5927" t="s">
        <v>136</v>
      </c>
      <c r="I5927" t="s">
        <v>22</v>
      </c>
      <c r="J5927" t="s">
        <v>131</v>
      </c>
      <c r="K5927" t="s">
        <v>22625</v>
      </c>
      <c r="L5927" t="s">
        <v>22626</v>
      </c>
      <c r="M5927">
        <v>6.125555555</v>
      </c>
      <c r="N5927">
        <v>0</v>
      </c>
      <c r="O5927">
        <v>0</v>
      </c>
      <c r="P5927">
        <v>0</v>
      </c>
      <c r="Q5927">
        <v>18</v>
      </c>
      <c r="R5927">
        <v>0</v>
      </c>
      <c r="S5927">
        <v>0</v>
      </c>
      <c r="T5927">
        <v>0</v>
      </c>
      <c r="U5927">
        <v>110.26</v>
      </c>
    </row>
    <row r="5928" spans="1:21" x14ac:dyDescent="0.25">
      <c r="A5928" t="s">
        <v>22627</v>
      </c>
      <c r="B5928">
        <v>1</v>
      </c>
      <c r="C5928" t="s">
        <v>79</v>
      </c>
      <c r="D5928" t="s">
        <v>108</v>
      </c>
      <c r="E5928" t="s">
        <v>22628</v>
      </c>
      <c r="F5928" t="s">
        <v>231</v>
      </c>
      <c r="G5928" t="s">
        <v>71</v>
      </c>
      <c r="H5928" t="s">
        <v>136</v>
      </c>
      <c r="I5928" t="s">
        <v>22</v>
      </c>
      <c r="J5928" t="s">
        <v>131</v>
      </c>
      <c r="K5928" t="s">
        <v>22629</v>
      </c>
      <c r="L5928" t="s">
        <v>22630</v>
      </c>
      <c r="M5928">
        <v>1.893333333</v>
      </c>
      <c r="N5928">
        <v>0</v>
      </c>
      <c r="O5928">
        <v>1</v>
      </c>
      <c r="P5928">
        <v>0</v>
      </c>
      <c r="Q5928">
        <v>0</v>
      </c>
      <c r="R5928">
        <v>0</v>
      </c>
      <c r="S5928">
        <v>1.8933329999999999</v>
      </c>
      <c r="T5928">
        <v>0</v>
      </c>
      <c r="U5928">
        <v>0</v>
      </c>
    </row>
    <row r="5929" spans="1:21" x14ac:dyDescent="0.25">
      <c r="A5929" t="s">
        <v>22631</v>
      </c>
      <c r="B5929">
        <v>1</v>
      </c>
      <c r="C5929" t="s">
        <v>78</v>
      </c>
      <c r="D5929" t="s">
        <v>103</v>
      </c>
      <c r="E5929" t="s">
        <v>22632</v>
      </c>
      <c r="F5929" t="s">
        <v>2615</v>
      </c>
      <c r="G5929" t="s">
        <v>71</v>
      </c>
      <c r="H5929" t="s">
        <v>136</v>
      </c>
      <c r="I5929" t="s">
        <v>22</v>
      </c>
      <c r="J5929" t="s">
        <v>131</v>
      </c>
      <c r="K5929" t="s">
        <v>22633</v>
      </c>
      <c r="L5929" t="s">
        <v>22634</v>
      </c>
      <c r="M5929">
        <v>3.312777777</v>
      </c>
      <c r="N5929">
        <v>0</v>
      </c>
      <c r="O5929">
        <v>160</v>
      </c>
      <c r="P5929">
        <v>0</v>
      </c>
      <c r="Q5929">
        <v>14</v>
      </c>
      <c r="R5929">
        <v>0</v>
      </c>
      <c r="S5929">
        <v>530.044444</v>
      </c>
      <c r="T5929">
        <v>0</v>
      </c>
      <c r="U5929">
        <v>46.378889000000001</v>
      </c>
    </row>
    <row r="5930" spans="1:21" x14ac:dyDescent="0.25">
      <c r="A5930" t="s">
        <v>22635</v>
      </c>
      <c r="B5930">
        <v>1</v>
      </c>
      <c r="C5930" t="s">
        <v>79</v>
      </c>
      <c r="D5930" t="s">
        <v>123</v>
      </c>
      <c r="E5930" t="s">
        <v>22636</v>
      </c>
      <c r="F5930" t="s">
        <v>226</v>
      </c>
      <c r="G5930" t="s">
        <v>72</v>
      </c>
      <c r="H5930" t="s">
        <v>136</v>
      </c>
      <c r="I5930" t="s">
        <v>22</v>
      </c>
      <c r="J5930" t="s">
        <v>131</v>
      </c>
      <c r="K5930" t="s">
        <v>22637</v>
      </c>
      <c r="L5930" t="s">
        <v>22638</v>
      </c>
      <c r="M5930">
        <v>3.7016666659999999</v>
      </c>
      <c r="N5930">
        <v>0</v>
      </c>
      <c r="O5930">
        <v>0</v>
      </c>
      <c r="P5930">
        <v>0</v>
      </c>
      <c r="Q5930">
        <v>18</v>
      </c>
      <c r="R5930">
        <v>0</v>
      </c>
      <c r="S5930">
        <v>0</v>
      </c>
      <c r="T5930">
        <v>0</v>
      </c>
      <c r="U5930">
        <v>66.63</v>
      </c>
    </row>
    <row r="5931" spans="1:21" x14ac:dyDescent="0.25">
      <c r="A5931" t="s">
        <v>22639</v>
      </c>
      <c r="B5931">
        <v>1</v>
      </c>
      <c r="C5931" t="s">
        <v>78</v>
      </c>
      <c r="D5931" t="s">
        <v>102</v>
      </c>
      <c r="E5931" t="s">
        <v>22640</v>
      </c>
      <c r="F5931" t="s">
        <v>231</v>
      </c>
      <c r="G5931" t="s">
        <v>71</v>
      </c>
      <c r="H5931" t="s">
        <v>136</v>
      </c>
      <c r="I5931" t="s">
        <v>22</v>
      </c>
      <c r="J5931" t="s">
        <v>131</v>
      </c>
      <c r="K5931" t="s">
        <v>22641</v>
      </c>
      <c r="L5931" t="s">
        <v>22642</v>
      </c>
      <c r="M5931">
        <v>27.656666666</v>
      </c>
      <c r="N5931">
        <v>0</v>
      </c>
      <c r="O5931">
        <v>0</v>
      </c>
      <c r="P5931">
        <v>0</v>
      </c>
      <c r="Q5931">
        <v>2</v>
      </c>
      <c r="R5931">
        <v>0</v>
      </c>
      <c r="S5931">
        <v>0</v>
      </c>
      <c r="T5931">
        <v>0</v>
      </c>
      <c r="U5931">
        <v>55.313333</v>
      </c>
    </row>
    <row r="5932" spans="1:21" x14ac:dyDescent="0.25">
      <c r="A5932" t="s">
        <v>22643</v>
      </c>
      <c r="B5932">
        <v>1</v>
      </c>
      <c r="C5932" t="s">
        <v>78</v>
      </c>
      <c r="D5932" t="s">
        <v>96</v>
      </c>
      <c r="E5932" t="s">
        <v>22644</v>
      </c>
      <c r="F5932" t="s">
        <v>231</v>
      </c>
      <c r="G5932" t="s">
        <v>71</v>
      </c>
      <c r="H5932" t="s">
        <v>136</v>
      </c>
      <c r="I5932" t="s">
        <v>22</v>
      </c>
      <c r="J5932" t="s">
        <v>131</v>
      </c>
      <c r="K5932" t="s">
        <v>22645</v>
      </c>
      <c r="L5932" t="s">
        <v>22646</v>
      </c>
      <c r="M5932">
        <v>16.715277777000001</v>
      </c>
      <c r="N5932">
        <v>0</v>
      </c>
      <c r="O5932">
        <v>2</v>
      </c>
      <c r="P5932">
        <v>0</v>
      </c>
      <c r="Q5932">
        <v>0</v>
      </c>
      <c r="R5932">
        <v>0</v>
      </c>
      <c r="S5932">
        <v>33.430556000000003</v>
      </c>
      <c r="T5932">
        <v>0</v>
      </c>
      <c r="U5932">
        <v>0</v>
      </c>
    </row>
    <row r="5933" spans="1:21" x14ac:dyDescent="0.25">
      <c r="A5933" t="s">
        <v>22647</v>
      </c>
      <c r="B5933">
        <v>1</v>
      </c>
      <c r="C5933" t="s">
        <v>78</v>
      </c>
      <c r="D5933" t="s">
        <v>95</v>
      </c>
      <c r="E5933" t="s">
        <v>22648</v>
      </c>
      <c r="F5933" t="s">
        <v>231</v>
      </c>
      <c r="G5933" t="s">
        <v>71</v>
      </c>
      <c r="H5933" t="s">
        <v>136</v>
      </c>
      <c r="I5933" t="s">
        <v>22</v>
      </c>
      <c r="J5933" t="s">
        <v>131</v>
      </c>
      <c r="K5933" t="s">
        <v>22649</v>
      </c>
      <c r="L5933" t="s">
        <v>22650</v>
      </c>
      <c r="M5933">
        <v>4.0355555550000002</v>
      </c>
      <c r="N5933">
        <v>0</v>
      </c>
      <c r="O5933">
        <v>6</v>
      </c>
      <c r="P5933">
        <v>0</v>
      </c>
      <c r="Q5933">
        <v>0</v>
      </c>
      <c r="R5933">
        <v>0</v>
      </c>
      <c r="S5933">
        <v>24.213332999999999</v>
      </c>
      <c r="T5933">
        <v>0</v>
      </c>
      <c r="U5933">
        <v>0</v>
      </c>
    </row>
    <row r="5934" spans="1:21" x14ac:dyDescent="0.25">
      <c r="A5934" t="s">
        <v>22651</v>
      </c>
      <c r="B5934">
        <v>1</v>
      </c>
      <c r="C5934" t="s">
        <v>78</v>
      </c>
      <c r="D5934" t="s">
        <v>96</v>
      </c>
      <c r="E5934" t="s">
        <v>22652</v>
      </c>
      <c r="F5934" t="s">
        <v>231</v>
      </c>
      <c r="G5934" t="s">
        <v>71</v>
      </c>
      <c r="H5934" t="s">
        <v>136</v>
      </c>
      <c r="I5934" t="s">
        <v>22</v>
      </c>
      <c r="J5934" t="s">
        <v>131</v>
      </c>
      <c r="K5934" t="s">
        <v>22653</v>
      </c>
      <c r="L5934" t="s">
        <v>22654</v>
      </c>
      <c r="M5934">
        <v>0.96472222200000002</v>
      </c>
      <c r="N5934">
        <v>0</v>
      </c>
      <c r="O5934">
        <v>1</v>
      </c>
      <c r="P5934">
        <v>0</v>
      </c>
      <c r="Q5934">
        <v>0</v>
      </c>
      <c r="R5934">
        <v>0</v>
      </c>
      <c r="S5934">
        <v>0.96472199999999997</v>
      </c>
      <c r="T5934">
        <v>0</v>
      </c>
      <c r="U5934">
        <v>0</v>
      </c>
    </row>
    <row r="5935" spans="1:21" x14ac:dyDescent="0.25">
      <c r="A5935" t="s">
        <v>22655</v>
      </c>
      <c r="B5935">
        <v>1</v>
      </c>
      <c r="C5935" t="s">
        <v>78</v>
      </c>
      <c r="D5935" t="s">
        <v>104</v>
      </c>
      <c r="E5935" t="s">
        <v>22656</v>
      </c>
      <c r="F5935" t="s">
        <v>231</v>
      </c>
      <c r="G5935" t="s">
        <v>71</v>
      </c>
      <c r="H5935" t="s">
        <v>136</v>
      </c>
      <c r="I5935" t="s">
        <v>22</v>
      </c>
      <c r="J5935" t="s">
        <v>131</v>
      </c>
      <c r="K5935" t="s">
        <v>22657</v>
      </c>
      <c r="L5935" t="s">
        <v>22658</v>
      </c>
      <c r="M5935">
        <v>0.943333333</v>
      </c>
      <c r="N5935">
        <v>0</v>
      </c>
      <c r="O5935">
        <v>12</v>
      </c>
      <c r="P5935">
        <v>0</v>
      </c>
      <c r="Q5935">
        <v>0</v>
      </c>
      <c r="R5935">
        <v>0</v>
      </c>
      <c r="S5935">
        <v>11.32</v>
      </c>
      <c r="T5935">
        <v>0</v>
      </c>
      <c r="U5935">
        <v>0</v>
      </c>
    </row>
    <row r="5936" spans="1:21" x14ac:dyDescent="0.25">
      <c r="A5936" t="s">
        <v>22659</v>
      </c>
      <c r="B5936">
        <v>1</v>
      </c>
      <c r="C5936" t="s">
        <v>78</v>
      </c>
      <c r="D5936" t="s">
        <v>105</v>
      </c>
      <c r="E5936" t="s">
        <v>22660</v>
      </c>
      <c r="F5936" t="s">
        <v>231</v>
      </c>
      <c r="G5936" t="s">
        <v>71</v>
      </c>
      <c r="H5936" t="s">
        <v>136</v>
      </c>
      <c r="I5936" t="s">
        <v>22</v>
      </c>
      <c r="J5936" t="s">
        <v>131</v>
      </c>
      <c r="K5936" t="s">
        <v>22661</v>
      </c>
      <c r="L5936" t="s">
        <v>22662</v>
      </c>
      <c r="M5936">
        <v>0.94083333300000005</v>
      </c>
      <c r="N5936">
        <v>0</v>
      </c>
      <c r="O5936">
        <v>1</v>
      </c>
      <c r="P5936">
        <v>0</v>
      </c>
      <c r="Q5936">
        <v>0</v>
      </c>
      <c r="R5936">
        <v>0</v>
      </c>
      <c r="S5936">
        <v>0.94083300000000003</v>
      </c>
      <c r="T5936">
        <v>0</v>
      </c>
      <c r="U5936">
        <v>0</v>
      </c>
    </row>
    <row r="5937" spans="1:21" x14ac:dyDescent="0.25">
      <c r="A5937" t="s">
        <v>22663</v>
      </c>
      <c r="B5937">
        <v>1</v>
      </c>
      <c r="C5937" t="s">
        <v>78</v>
      </c>
      <c r="D5937" t="s">
        <v>105</v>
      </c>
      <c r="E5937" t="s">
        <v>22664</v>
      </c>
      <c r="F5937" t="s">
        <v>231</v>
      </c>
      <c r="G5937" t="s">
        <v>71</v>
      </c>
      <c r="H5937" t="s">
        <v>136</v>
      </c>
      <c r="I5937" t="s">
        <v>22</v>
      </c>
      <c r="J5937" t="s">
        <v>131</v>
      </c>
      <c r="K5937" t="s">
        <v>22665</v>
      </c>
      <c r="L5937" t="s">
        <v>22666</v>
      </c>
      <c r="M5937">
        <v>1.0677777770000001</v>
      </c>
      <c r="N5937">
        <v>0</v>
      </c>
      <c r="O5937">
        <v>1</v>
      </c>
      <c r="P5937">
        <v>0</v>
      </c>
      <c r="Q5937">
        <v>0</v>
      </c>
      <c r="R5937">
        <v>0</v>
      </c>
      <c r="S5937">
        <v>1.0677779999999999</v>
      </c>
      <c r="T5937">
        <v>0</v>
      </c>
      <c r="U5937">
        <v>0</v>
      </c>
    </row>
    <row r="5938" spans="1:21" x14ac:dyDescent="0.25">
      <c r="A5938" t="s">
        <v>22667</v>
      </c>
      <c r="B5938">
        <v>1</v>
      </c>
      <c r="C5938" t="s">
        <v>78</v>
      </c>
      <c r="D5938" t="s">
        <v>91</v>
      </c>
      <c r="E5938" t="s">
        <v>22668</v>
      </c>
      <c r="F5938" t="s">
        <v>892</v>
      </c>
      <c r="G5938" t="s">
        <v>71</v>
      </c>
      <c r="H5938" t="s">
        <v>136</v>
      </c>
      <c r="I5938" t="s">
        <v>22</v>
      </c>
      <c r="J5938" t="s">
        <v>131</v>
      </c>
      <c r="K5938" t="s">
        <v>22669</v>
      </c>
      <c r="L5938" t="s">
        <v>22670</v>
      </c>
      <c r="M5938">
        <v>2.1033333330000001</v>
      </c>
      <c r="N5938">
        <v>0</v>
      </c>
      <c r="O5938">
        <v>0</v>
      </c>
      <c r="P5938">
        <v>0</v>
      </c>
      <c r="Q5938">
        <v>45</v>
      </c>
      <c r="R5938">
        <v>0</v>
      </c>
      <c r="S5938">
        <v>0</v>
      </c>
      <c r="T5938">
        <v>0</v>
      </c>
      <c r="U5938">
        <v>94.65</v>
      </c>
    </row>
    <row r="5939" spans="1:21" x14ac:dyDescent="0.25">
      <c r="A5939" t="s">
        <v>22671</v>
      </c>
      <c r="B5939">
        <v>1</v>
      </c>
      <c r="C5939" t="s">
        <v>78</v>
      </c>
      <c r="D5939" t="s">
        <v>91</v>
      </c>
      <c r="E5939" t="s">
        <v>22672</v>
      </c>
      <c r="F5939" t="s">
        <v>247</v>
      </c>
      <c r="G5939" t="s">
        <v>72</v>
      </c>
      <c r="H5939" t="s">
        <v>136</v>
      </c>
      <c r="I5939" t="s">
        <v>22</v>
      </c>
      <c r="J5939" t="s">
        <v>221</v>
      </c>
      <c r="K5939" t="s">
        <v>22673</v>
      </c>
      <c r="L5939" t="s">
        <v>22674</v>
      </c>
      <c r="M5939">
        <v>7.7064055549999999</v>
      </c>
      <c r="N5939">
        <v>0</v>
      </c>
      <c r="O5939">
        <v>0</v>
      </c>
      <c r="P5939">
        <v>0</v>
      </c>
      <c r="Q5939">
        <v>40</v>
      </c>
      <c r="R5939">
        <v>0</v>
      </c>
      <c r="S5939">
        <v>0</v>
      </c>
      <c r="T5939">
        <v>0</v>
      </c>
      <c r="U5939">
        <v>308.25622199999998</v>
      </c>
    </row>
    <row r="5940" spans="1:21" x14ac:dyDescent="0.25">
      <c r="A5940" t="s">
        <v>22675</v>
      </c>
      <c r="B5940">
        <v>1</v>
      </c>
      <c r="C5940" t="s">
        <v>78</v>
      </c>
      <c r="D5940" t="s">
        <v>91</v>
      </c>
      <c r="E5940" t="s">
        <v>22676</v>
      </c>
      <c r="F5940" t="s">
        <v>231</v>
      </c>
      <c r="G5940" t="s">
        <v>71</v>
      </c>
      <c r="H5940" t="s">
        <v>136</v>
      </c>
      <c r="I5940" t="s">
        <v>22</v>
      </c>
      <c r="J5940" t="s">
        <v>131</v>
      </c>
      <c r="K5940" t="s">
        <v>22677</v>
      </c>
      <c r="L5940" t="s">
        <v>22678</v>
      </c>
      <c r="M5940">
        <v>1.3388888880000001</v>
      </c>
      <c r="N5940">
        <v>0</v>
      </c>
      <c r="O5940">
        <v>0</v>
      </c>
      <c r="P5940">
        <v>0</v>
      </c>
      <c r="Q5940">
        <v>1</v>
      </c>
      <c r="R5940">
        <v>0</v>
      </c>
      <c r="S5940">
        <v>0</v>
      </c>
      <c r="T5940">
        <v>0</v>
      </c>
      <c r="U5940">
        <v>1.338889</v>
      </c>
    </row>
    <row r="5941" spans="1:21" x14ac:dyDescent="0.25">
      <c r="A5941" t="s">
        <v>22679</v>
      </c>
      <c r="B5941">
        <v>1</v>
      </c>
      <c r="C5941" t="s">
        <v>78</v>
      </c>
      <c r="D5941" t="s">
        <v>91</v>
      </c>
      <c r="E5941" t="s">
        <v>22680</v>
      </c>
      <c r="F5941" t="s">
        <v>1150</v>
      </c>
      <c r="G5941" t="s">
        <v>71</v>
      </c>
      <c r="H5941" t="s">
        <v>136</v>
      </c>
      <c r="I5941" t="s">
        <v>22</v>
      </c>
      <c r="J5941" t="s">
        <v>131</v>
      </c>
      <c r="K5941" t="s">
        <v>22681</v>
      </c>
      <c r="L5941" t="s">
        <v>22682</v>
      </c>
      <c r="M5941">
        <v>1.694722222</v>
      </c>
      <c r="N5941">
        <v>0</v>
      </c>
      <c r="O5941">
        <v>0</v>
      </c>
      <c r="P5941">
        <v>0</v>
      </c>
      <c r="Q5941">
        <v>57</v>
      </c>
      <c r="R5941">
        <v>0</v>
      </c>
      <c r="S5941">
        <v>0</v>
      </c>
      <c r="T5941">
        <v>0</v>
      </c>
      <c r="U5941">
        <v>96.599166999999994</v>
      </c>
    </row>
    <row r="5942" spans="1:21" x14ac:dyDescent="0.25">
      <c r="A5942" t="s">
        <v>22683</v>
      </c>
      <c r="B5942">
        <v>1</v>
      </c>
      <c r="C5942" t="s">
        <v>78</v>
      </c>
      <c r="D5942" t="s">
        <v>91</v>
      </c>
      <c r="E5942" t="s">
        <v>22684</v>
      </c>
      <c r="F5942" t="s">
        <v>313</v>
      </c>
      <c r="G5942" t="s">
        <v>71</v>
      </c>
      <c r="H5942" t="s">
        <v>136</v>
      </c>
      <c r="I5942" t="s">
        <v>22</v>
      </c>
      <c r="J5942" t="s">
        <v>131</v>
      </c>
      <c r="K5942" t="s">
        <v>19438</v>
      </c>
      <c r="L5942" t="s">
        <v>22685</v>
      </c>
      <c r="M5942">
        <v>2.5691666660000001</v>
      </c>
      <c r="N5942">
        <v>0</v>
      </c>
      <c r="O5942">
        <v>0</v>
      </c>
      <c r="P5942">
        <v>0</v>
      </c>
      <c r="Q5942">
        <v>5</v>
      </c>
      <c r="R5942">
        <v>0</v>
      </c>
      <c r="S5942">
        <v>0</v>
      </c>
      <c r="T5942">
        <v>0</v>
      </c>
      <c r="U5942">
        <v>12.845833000000001</v>
      </c>
    </row>
    <row r="5943" spans="1:21" x14ac:dyDescent="0.25">
      <c r="A5943" t="s">
        <v>22686</v>
      </c>
      <c r="B5943">
        <v>1</v>
      </c>
      <c r="C5943" t="s">
        <v>78</v>
      </c>
      <c r="D5943" t="s">
        <v>91</v>
      </c>
      <c r="E5943" t="s">
        <v>22687</v>
      </c>
      <c r="F5943" t="s">
        <v>226</v>
      </c>
      <c r="G5943" t="s">
        <v>72</v>
      </c>
      <c r="H5943" t="s">
        <v>136</v>
      </c>
      <c r="I5943" t="s">
        <v>22</v>
      </c>
      <c r="J5943" t="s">
        <v>131</v>
      </c>
      <c r="K5943" t="s">
        <v>22688</v>
      </c>
      <c r="L5943" t="s">
        <v>22689</v>
      </c>
      <c r="M5943">
        <v>0.45861111100000002</v>
      </c>
      <c r="N5943">
        <v>0</v>
      </c>
      <c r="O5943">
        <v>0</v>
      </c>
      <c r="P5943">
        <v>0</v>
      </c>
      <c r="Q5943">
        <v>25</v>
      </c>
      <c r="R5943">
        <v>0</v>
      </c>
      <c r="S5943">
        <v>0</v>
      </c>
      <c r="T5943">
        <v>0</v>
      </c>
      <c r="U5943">
        <v>11.465278</v>
      </c>
    </row>
    <row r="5944" spans="1:21" x14ac:dyDescent="0.25">
      <c r="A5944" t="s">
        <v>22690</v>
      </c>
      <c r="B5944">
        <v>1</v>
      </c>
      <c r="C5944" t="s">
        <v>78</v>
      </c>
      <c r="D5944" t="s">
        <v>91</v>
      </c>
      <c r="E5944" t="s">
        <v>22691</v>
      </c>
      <c r="F5944" t="s">
        <v>313</v>
      </c>
      <c r="G5944" t="s">
        <v>71</v>
      </c>
      <c r="H5944" t="s">
        <v>136</v>
      </c>
      <c r="I5944" t="s">
        <v>22</v>
      </c>
      <c r="J5944" t="s">
        <v>131</v>
      </c>
      <c r="K5944" t="s">
        <v>22692</v>
      </c>
      <c r="L5944" t="s">
        <v>22693</v>
      </c>
      <c r="M5944">
        <v>1.2066666660000001</v>
      </c>
      <c r="N5944">
        <v>0</v>
      </c>
      <c r="O5944">
        <v>0</v>
      </c>
      <c r="P5944">
        <v>0</v>
      </c>
      <c r="Q5944">
        <v>6</v>
      </c>
      <c r="R5944">
        <v>0</v>
      </c>
      <c r="S5944">
        <v>0</v>
      </c>
      <c r="T5944">
        <v>0</v>
      </c>
      <c r="U5944">
        <v>7.24</v>
      </c>
    </row>
    <row r="5945" spans="1:21" x14ac:dyDescent="0.25">
      <c r="A5945" t="s">
        <v>22694</v>
      </c>
      <c r="B5945">
        <v>1</v>
      </c>
      <c r="C5945" t="s">
        <v>78</v>
      </c>
      <c r="D5945" t="s">
        <v>91</v>
      </c>
      <c r="E5945" t="s">
        <v>22695</v>
      </c>
      <c r="F5945" t="s">
        <v>313</v>
      </c>
      <c r="G5945" t="s">
        <v>71</v>
      </c>
      <c r="H5945" t="s">
        <v>136</v>
      </c>
      <c r="I5945" t="s">
        <v>22</v>
      </c>
      <c r="J5945" t="s">
        <v>131</v>
      </c>
      <c r="K5945" t="s">
        <v>22696</v>
      </c>
      <c r="L5945" t="s">
        <v>22697</v>
      </c>
      <c r="M5945">
        <v>1.4086111109999999</v>
      </c>
      <c r="N5945">
        <v>0</v>
      </c>
      <c r="O5945">
        <v>0</v>
      </c>
      <c r="P5945">
        <v>0</v>
      </c>
      <c r="Q5945">
        <v>5</v>
      </c>
      <c r="R5945">
        <v>0</v>
      </c>
      <c r="S5945">
        <v>0</v>
      </c>
      <c r="T5945">
        <v>0</v>
      </c>
      <c r="U5945">
        <v>7.043056</v>
      </c>
    </row>
    <row r="5946" spans="1:21" x14ac:dyDescent="0.25">
      <c r="A5946" t="s">
        <v>22698</v>
      </c>
      <c r="B5946">
        <v>1</v>
      </c>
      <c r="C5946" t="s">
        <v>78</v>
      </c>
      <c r="D5946" t="s">
        <v>91</v>
      </c>
      <c r="E5946" t="s">
        <v>22672</v>
      </c>
      <c r="F5946" t="s">
        <v>247</v>
      </c>
      <c r="G5946" t="s">
        <v>71</v>
      </c>
      <c r="H5946" t="s">
        <v>136</v>
      </c>
      <c r="I5946" t="s">
        <v>22</v>
      </c>
      <c r="J5946" t="s">
        <v>221</v>
      </c>
      <c r="K5946" t="s">
        <v>22699</v>
      </c>
      <c r="L5946" t="s">
        <v>22700</v>
      </c>
      <c r="M5946">
        <v>8.7487572220000001</v>
      </c>
      <c r="N5946">
        <v>0</v>
      </c>
      <c r="O5946">
        <v>0</v>
      </c>
      <c r="P5946">
        <v>0</v>
      </c>
      <c r="Q5946">
        <v>40</v>
      </c>
      <c r="R5946">
        <v>0</v>
      </c>
      <c r="S5946">
        <v>0</v>
      </c>
      <c r="T5946">
        <v>0</v>
      </c>
      <c r="U5946">
        <v>349.950289</v>
      </c>
    </row>
    <row r="5947" spans="1:21" x14ac:dyDescent="0.25">
      <c r="A5947" t="s">
        <v>22701</v>
      </c>
      <c r="B5947">
        <v>1</v>
      </c>
      <c r="C5947" t="s">
        <v>78</v>
      </c>
      <c r="D5947" t="s">
        <v>91</v>
      </c>
      <c r="E5947" t="s">
        <v>22702</v>
      </c>
      <c r="F5947" t="s">
        <v>367</v>
      </c>
      <c r="G5947" t="s">
        <v>72</v>
      </c>
      <c r="H5947" t="s">
        <v>136</v>
      </c>
      <c r="I5947" t="s">
        <v>22</v>
      </c>
      <c r="J5947" t="s">
        <v>131</v>
      </c>
      <c r="K5947" t="s">
        <v>22703</v>
      </c>
      <c r="L5947" t="s">
        <v>22704</v>
      </c>
      <c r="M5947">
        <v>0.84777777700000001</v>
      </c>
      <c r="N5947">
        <v>0</v>
      </c>
      <c r="O5947">
        <v>0</v>
      </c>
      <c r="P5947">
        <v>0</v>
      </c>
      <c r="Q5947">
        <v>71</v>
      </c>
      <c r="R5947">
        <v>0</v>
      </c>
      <c r="S5947">
        <v>0</v>
      </c>
      <c r="T5947">
        <v>0</v>
      </c>
      <c r="U5947">
        <v>60.192222000000001</v>
      </c>
    </row>
    <row r="5948" spans="1:21" x14ac:dyDescent="0.25">
      <c r="A5948" t="s">
        <v>22705</v>
      </c>
      <c r="B5948">
        <v>1</v>
      </c>
      <c r="C5948" t="s">
        <v>78</v>
      </c>
      <c r="D5948" t="s">
        <v>91</v>
      </c>
      <c r="E5948" t="s">
        <v>22706</v>
      </c>
      <c r="F5948" t="s">
        <v>231</v>
      </c>
      <c r="G5948" t="s">
        <v>71</v>
      </c>
      <c r="H5948" t="s">
        <v>136</v>
      </c>
      <c r="I5948" t="s">
        <v>22</v>
      </c>
      <c r="J5948" t="s">
        <v>131</v>
      </c>
      <c r="K5948" t="s">
        <v>22707</v>
      </c>
      <c r="L5948" t="s">
        <v>22708</v>
      </c>
      <c r="M5948">
        <v>1.638055555</v>
      </c>
      <c r="N5948">
        <v>0</v>
      </c>
      <c r="O5948">
        <v>0</v>
      </c>
      <c r="P5948">
        <v>0</v>
      </c>
      <c r="Q5948">
        <v>2</v>
      </c>
      <c r="R5948">
        <v>0</v>
      </c>
      <c r="S5948">
        <v>0</v>
      </c>
      <c r="T5948">
        <v>0</v>
      </c>
      <c r="U5948">
        <v>3.2761110000000002</v>
      </c>
    </row>
    <row r="5949" spans="1:21" x14ac:dyDescent="0.25">
      <c r="A5949" t="s">
        <v>22709</v>
      </c>
      <c r="B5949">
        <v>1</v>
      </c>
      <c r="C5949" t="s">
        <v>78</v>
      </c>
      <c r="D5949" t="s">
        <v>91</v>
      </c>
      <c r="E5949" t="s">
        <v>22710</v>
      </c>
      <c r="F5949" t="s">
        <v>313</v>
      </c>
      <c r="G5949" t="s">
        <v>71</v>
      </c>
      <c r="H5949" t="s">
        <v>136</v>
      </c>
      <c r="I5949" t="s">
        <v>22</v>
      </c>
      <c r="J5949" t="s">
        <v>131</v>
      </c>
      <c r="K5949" t="s">
        <v>22711</v>
      </c>
      <c r="L5949" t="s">
        <v>22712</v>
      </c>
      <c r="M5949">
        <v>1.6697222220000001</v>
      </c>
      <c r="N5949">
        <v>0</v>
      </c>
      <c r="O5949">
        <v>0</v>
      </c>
      <c r="P5949">
        <v>0</v>
      </c>
      <c r="Q5949">
        <v>11</v>
      </c>
      <c r="R5949">
        <v>0</v>
      </c>
      <c r="S5949">
        <v>0</v>
      </c>
      <c r="T5949">
        <v>0</v>
      </c>
      <c r="U5949">
        <v>18.366944</v>
      </c>
    </row>
    <row r="5950" spans="1:21" x14ac:dyDescent="0.25">
      <c r="A5950" t="s">
        <v>22713</v>
      </c>
      <c r="B5950">
        <v>1</v>
      </c>
      <c r="C5950" t="s">
        <v>78</v>
      </c>
      <c r="D5950" t="s">
        <v>94</v>
      </c>
      <c r="E5950" t="s">
        <v>22714</v>
      </c>
      <c r="F5950" t="s">
        <v>226</v>
      </c>
      <c r="G5950" t="s">
        <v>72</v>
      </c>
      <c r="H5950" t="s">
        <v>136</v>
      </c>
      <c r="I5950" t="s">
        <v>22</v>
      </c>
      <c r="J5950" t="s">
        <v>131</v>
      </c>
      <c r="K5950" t="s">
        <v>22715</v>
      </c>
      <c r="L5950" t="s">
        <v>22716</v>
      </c>
      <c r="M5950">
        <v>0.56527777700000004</v>
      </c>
      <c r="N5950">
        <v>0</v>
      </c>
      <c r="O5950">
        <v>0</v>
      </c>
      <c r="P5950">
        <v>17</v>
      </c>
      <c r="Q5950">
        <v>260</v>
      </c>
      <c r="R5950">
        <v>0</v>
      </c>
      <c r="S5950">
        <v>0</v>
      </c>
      <c r="T5950">
        <v>9.6097219999999997</v>
      </c>
      <c r="U5950">
        <v>146.97222199999999</v>
      </c>
    </row>
    <row r="5951" spans="1:21" x14ac:dyDescent="0.25">
      <c r="A5951" t="s">
        <v>22717</v>
      </c>
      <c r="B5951">
        <v>1</v>
      </c>
      <c r="C5951" t="s">
        <v>78</v>
      </c>
      <c r="D5951" t="s">
        <v>94</v>
      </c>
      <c r="E5951" t="s">
        <v>22718</v>
      </c>
      <c r="F5951" t="s">
        <v>226</v>
      </c>
      <c r="G5951" t="s">
        <v>72</v>
      </c>
      <c r="H5951" t="s">
        <v>136</v>
      </c>
      <c r="I5951" t="s">
        <v>22</v>
      </c>
      <c r="J5951" t="s">
        <v>131</v>
      </c>
      <c r="K5951" t="s">
        <v>22719</v>
      </c>
      <c r="L5951" t="s">
        <v>22720</v>
      </c>
      <c r="M5951">
        <v>1.619882222</v>
      </c>
      <c r="N5951">
        <v>0</v>
      </c>
      <c r="O5951">
        <v>0</v>
      </c>
      <c r="P5951">
        <v>0</v>
      </c>
      <c r="Q5951">
        <v>114</v>
      </c>
      <c r="R5951">
        <v>0</v>
      </c>
      <c r="S5951">
        <v>0</v>
      </c>
      <c r="T5951">
        <v>0</v>
      </c>
      <c r="U5951">
        <v>184.666573</v>
      </c>
    </row>
    <row r="5952" spans="1:21" x14ac:dyDescent="0.25">
      <c r="A5952" t="s">
        <v>22721</v>
      </c>
      <c r="B5952">
        <v>1</v>
      </c>
      <c r="C5952" t="s">
        <v>78</v>
      </c>
      <c r="D5952" t="s">
        <v>94</v>
      </c>
      <c r="E5952" t="s">
        <v>22722</v>
      </c>
      <c r="F5952" t="s">
        <v>296</v>
      </c>
      <c r="G5952" t="s">
        <v>72</v>
      </c>
      <c r="H5952" t="s">
        <v>136</v>
      </c>
      <c r="I5952" t="s">
        <v>22</v>
      </c>
      <c r="J5952" t="s">
        <v>221</v>
      </c>
      <c r="K5952" t="s">
        <v>22723</v>
      </c>
      <c r="L5952" t="s">
        <v>22724</v>
      </c>
      <c r="M5952">
        <v>3.0755555550000002</v>
      </c>
      <c r="N5952">
        <v>0</v>
      </c>
      <c r="O5952">
        <v>0</v>
      </c>
      <c r="P5952">
        <v>19</v>
      </c>
      <c r="Q5952">
        <v>260</v>
      </c>
      <c r="R5952">
        <v>0</v>
      </c>
      <c r="S5952">
        <v>0</v>
      </c>
      <c r="T5952">
        <v>58.435555999999998</v>
      </c>
      <c r="U5952">
        <v>799.64444400000002</v>
      </c>
    </row>
    <row r="5953" spans="1:21" x14ac:dyDescent="0.25">
      <c r="A5953" t="s">
        <v>22725</v>
      </c>
      <c r="B5953">
        <v>1</v>
      </c>
      <c r="C5953" t="s">
        <v>78</v>
      </c>
      <c r="D5953" t="s">
        <v>105</v>
      </c>
      <c r="E5953" t="s">
        <v>22726</v>
      </c>
      <c r="F5953" t="s">
        <v>231</v>
      </c>
      <c r="G5953" t="s">
        <v>71</v>
      </c>
      <c r="H5953" t="s">
        <v>136</v>
      </c>
      <c r="I5953" t="s">
        <v>22</v>
      </c>
      <c r="J5953" t="s">
        <v>131</v>
      </c>
      <c r="K5953" t="s">
        <v>22727</v>
      </c>
      <c r="L5953" t="s">
        <v>22728</v>
      </c>
      <c r="M5953">
        <v>1.4541666660000001</v>
      </c>
      <c r="N5953">
        <v>0</v>
      </c>
      <c r="O5953">
        <v>0</v>
      </c>
      <c r="P5953">
        <v>0</v>
      </c>
      <c r="Q5953">
        <v>1</v>
      </c>
      <c r="R5953">
        <v>0</v>
      </c>
      <c r="S5953">
        <v>0</v>
      </c>
      <c r="T5953">
        <v>0</v>
      </c>
      <c r="U5953">
        <v>1.454167</v>
      </c>
    </row>
    <row r="5954" spans="1:21" x14ac:dyDescent="0.25">
      <c r="A5954" t="s">
        <v>22729</v>
      </c>
      <c r="B5954">
        <v>1</v>
      </c>
      <c r="C5954" t="s">
        <v>79</v>
      </c>
      <c r="D5954" t="s">
        <v>111</v>
      </c>
      <c r="E5954" t="s">
        <v>22730</v>
      </c>
      <c r="F5954" t="s">
        <v>231</v>
      </c>
      <c r="G5954" t="s">
        <v>71</v>
      </c>
      <c r="H5954" t="s">
        <v>136</v>
      </c>
      <c r="I5954" t="s">
        <v>22</v>
      </c>
      <c r="J5954" t="s">
        <v>131</v>
      </c>
      <c r="K5954" t="s">
        <v>22731</v>
      </c>
      <c r="L5954" t="s">
        <v>22732</v>
      </c>
      <c r="M5954">
        <v>0.76749999999999996</v>
      </c>
      <c r="N5954">
        <v>0</v>
      </c>
      <c r="O5954">
        <v>1</v>
      </c>
      <c r="P5954">
        <v>0</v>
      </c>
      <c r="Q5954">
        <v>0</v>
      </c>
      <c r="R5954">
        <v>0</v>
      </c>
      <c r="S5954">
        <v>0.76749999999999996</v>
      </c>
      <c r="T5954">
        <v>0</v>
      </c>
      <c r="U5954">
        <v>0</v>
      </c>
    </row>
    <row r="5955" spans="1:21" x14ac:dyDescent="0.25">
      <c r="A5955" t="s">
        <v>22733</v>
      </c>
      <c r="B5955">
        <v>1</v>
      </c>
      <c r="C5955" t="s">
        <v>78</v>
      </c>
      <c r="D5955" t="s">
        <v>94</v>
      </c>
      <c r="E5955" t="s">
        <v>22734</v>
      </c>
      <c r="F5955" t="s">
        <v>847</v>
      </c>
      <c r="G5955" t="s">
        <v>71</v>
      </c>
      <c r="H5955" t="s">
        <v>136</v>
      </c>
      <c r="I5955" t="s">
        <v>22</v>
      </c>
      <c r="J5955" t="s">
        <v>131</v>
      </c>
      <c r="K5955" t="s">
        <v>22735</v>
      </c>
      <c r="L5955" t="s">
        <v>22736</v>
      </c>
      <c r="M5955">
        <v>0.85</v>
      </c>
      <c r="N5955">
        <v>0</v>
      </c>
      <c r="O5955">
        <v>1</v>
      </c>
      <c r="P5955">
        <v>0</v>
      </c>
      <c r="Q5955">
        <v>0</v>
      </c>
      <c r="R5955">
        <v>0</v>
      </c>
      <c r="S5955">
        <v>0.85</v>
      </c>
      <c r="T5955">
        <v>0</v>
      </c>
      <c r="U5955">
        <v>0</v>
      </c>
    </row>
    <row r="5956" spans="1:21" x14ac:dyDescent="0.25">
      <c r="A5956" t="s">
        <v>22737</v>
      </c>
      <c r="B5956">
        <v>1</v>
      </c>
      <c r="C5956" t="s">
        <v>78</v>
      </c>
      <c r="D5956" t="s">
        <v>94</v>
      </c>
      <c r="E5956" t="s">
        <v>22738</v>
      </c>
      <c r="F5956" t="s">
        <v>226</v>
      </c>
      <c r="G5956" t="s">
        <v>72</v>
      </c>
      <c r="H5956" t="s">
        <v>136</v>
      </c>
      <c r="I5956" t="s">
        <v>22</v>
      </c>
      <c r="J5956" t="s">
        <v>131</v>
      </c>
      <c r="K5956" t="s">
        <v>22739</v>
      </c>
      <c r="L5956" t="s">
        <v>22740</v>
      </c>
      <c r="M5956">
        <v>2.2241666659999999</v>
      </c>
      <c r="N5956">
        <v>0</v>
      </c>
      <c r="O5956">
        <v>0</v>
      </c>
      <c r="P5956">
        <v>1</v>
      </c>
      <c r="Q5956">
        <v>0</v>
      </c>
      <c r="R5956">
        <v>0</v>
      </c>
      <c r="S5956">
        <v>0</v>
      </c>
      <c r="T5956">
        <v>2.224167</v>
      </c>
      <c r="U5956">
        <v>0</v>
      </c>
    </row>
    <row r="5957" spans="1:21" x14ac:dyDescent="0.25">
      <c r="A5957" t="s">
        <v>22741</v>
      </c>
      <c r="B5957">
        <v>1</v>
      </c>
      <c r="C5957" t="s">
        <v>78</v>
      </c>
      <c r="D5957" t="s">
        <v>94</v>
      </c>
      <c r="E5957" t="s">
        <v>22742</v>
      </c>
      <c r="F5957" t="s">
        <v>847</v>
      </c>
      <c r="G5957" t="s">
        <v>71</v>
      </c>
      <c r="H5957" t="s">
        <v>136</v>
      </c>
      <c r="I5957" t="s">
        <v>22</v>
      </c>
      <c r="J5957" t="s">
        <v>131</v>
      </c>
      <c r="K5957" t="s">
        <v>22743</v>
      </c>
      <c r="L5957" t="s">
        <v>22744</v>
      </c>
      <c r="M5957">
        <v>3.307222222</v>
      </c>
      <c r="N5957">
        <v>0</v>
      </c>
      <c r="O5957">
        <v>1</v>
      </c>
      <c r="P5957">
        <v>0</v>
      </c>
      <c r="Q5957">
        <v>0</v>
      </c>
      <c r="R5957">
        <v>0</v>
      </c>
      <c r="S5957">
        <v>3.3072219999999999</v>
      </c>
      <c r="T5957">
        <v>0</v>
      </c>
      <c r="U5957">
        <v>0</v>
      </c>
    </row>
    <row r="5958" spans="1:21" x14ac:dyDescent="0.25">
      <c r="A5958" t="s">
        <v>22745</v>
      </c>
      <c r="B5958">
        <v>1</v>
      </c>
      <c r="C5958" t="s">
        <v>78</v>
      </c>
      <c r="D5958" t="s">
        <v>94</v>
      </c>
      <c r="E5958" t="s">
        <v>22746</v>
      </c>
      <c r="F5958" t="s">
        <v>780</v>
      </c>
      <c r="G5958" t="s">
        <v>71</v>
      </c>
      <c r="H5958" t="s">
        <v>136</v>
      </c>
      <c r="I5958" t="s">
        <v>22</v>
      </c>
      <c r="J5958" t="s">
        <v>131</v>
      </c>
      <c r="K5958" t="s">
        <v>22747</v>
      </c>
      <c r="L5958" t="s">
        <v>22748</v>
      </c>
      <c r="M5958">
        <v>15.078333333</v>
      </c>
      <c r="N5958">
        <v>0</v>
      </c>
      <c r="O5958">
        <v>1</v>
      </c>
      <c r="P5958">
        <v>0</v>
      </c>
      <c r="Q5958">
        <v>0</v>
      </c>
      <c r="R5958">
        <v>0</v>
      </c>
      <c r="S5958">
        <v>15.078333000000001</v>
      </c>
      <c r="T5958">
        <v>0</v>
      </c>
      <c r="U5958">
        <v>0</v>
      </c>
    </row>
    <row r="5959" spans="1:21" x14ac:dyDescent="0.25">
      <c r="A5959" t="s">
        <v>22749</v>
      </c>
      <c r="B5959">
        <v>1</v>
      </c>
      <c r="C5959" t="s">
        <v>78</v>
      </c>
      <c r="D5959" t="s">
        <v>94</v>
      </c>
      <c r="E5959" t="s">
        <v>22750</v>
      </c>
      <c r="F5959" t="s">
        <v>391</v>
      </c>
      <c r="G5959" t="s">
        <v>72</v>
      </c>
      <c r="H5959" t="s">
        <v>136</v>
      </c>
      <c r="I5959" t="s">
        <v>22</v>
      </c>
      <c r="J5959" t="s">
        <v>131</v>
      </c>
      <c r="K5959" t="s">
        <v>22751</v>
      </c>
      <c r="L5959" t="s">
        <v>22752</v>
      </c>
      <c r="M5959">
        <v>5.670833333</v>
      </c>
      <c r="N5959">
        <v>5</v>
      </c>
      <c r="O5959">
        <v>1522</v>
      </c>
      <c r="P5959">
        <v>2</v>
      </c>
      <c r="Q5959">
        <v>157</v>
      </c>
      <c r="R5959">
        <v>28.354167</v>
      </c>
      <c r="S5959">
        <v>8631.0083329999998</v>
      </c>
      <c r="T5959">
        <v>11.341666999999999</v>
      </c>
      <c r="U5959">
        <v>890.32083299999999</v>
      </c>
    </row>
    <row r="5960" spans="1:21" x14ac:dyDescent="0.25">
      <c r="A5960" t="s">
        <v>22753</v>
      </c>
      <c r="B5960">
        <v>1</v>
      </c>
      <c r="C5960" t="s">
        <v>78</v>
      </c>
      <c r="D5960" t="s">
        <v>94</v>
      </c>
      <c r="E5960" t="s">
        <v>22754</v>
      </c>
      <c r="F5960" t="s">
        <v>892</v>
      </c>
      <c r="G5960" t="s">
        <v>71</v>
      </c>
      <c r="H5960" t="s">
        <v>136</v>
      </c>
      <c r="I5960" t="s">
        <v>22</v>
      </c>
      <c r="J5960" t="s">
        <v>131</v>
      </c>
      <c r="K5960" t="s">
        <v>22755</v>
      </c>
      <c r="L5960" t="s">
        <v>22756</v>
      </c>
      <c r="M5960">
        <v>10.823333333000001</v>
      </c>
      <c r="N5960">
        <v>0</v>
      </c>
      <c r="O5960">
        <v>30</v>
      </c>
      <c r="P5960">
        <v>0</v>
      </c>
      <c r="Q5960">
        <v>0</v>
      </c>
      <c r="R5960">
        <v>0</v>
      </c>
      <c r="S5960">
        <v>324.7</v>
      </c>
      <c r="T5960">
        <v>0</v>
      </c>
      <c r="U5960">
        <v>0</v>
      </c>
    </row>
    <row r="5961" spans="1:21" x14ac:dyDescent="0.25">
      <c r="A5961" t="s">
        <v>22757</v>
      </c>
      <c r="B5961">
        <v>1</v>
      </c>
      <c r="C5961" t="s">
        <v>78</v>
      </c>
      <c r="D5961" t="s">
        <v>94</v>
      </c>
      <c r="E5961" t="s">
        <v>22758</v>
      </c>
      <c r="F5961" t="s">
        <v>166</v>
      </c>
      <c r="G5961" t="s">
        <v>72</v>
      </c>
      <c r="H5961" t="s">
        <v>136</v>
      </c>
      <c r="I5961" t="s">
        <v>22</v>
      </c>
      <c r="J5961" t="s">
        <v>131</v>
      </c>
      <c r="K5961" t="s">
        <v>22759</v>
      </c>
      <c r="L5961" t="s">
        <v>22760</v>
      </c>
      <c r="M5961">
        <v>2.7549999999999999</v>
      </c>
      <c r="N5961">
        <v>1</v>
      </c>
      <c r="O5961">
        <v>478</v>
      </c>
      <c r="P5961">
        <v>0</v>
      </c>
      <c r="Q5961">
        <v>1</v>
      </c>
      <c r="R5961">
        <v>2.7549999999999999</v>
      </c>
      <c r="S5961">
        <v>1316.89</v>
      </c>
      <c r="T5961">
        <v>0</v>
      </c>
      <c r="U5961">
        <v>2.7549999999999999</v>
      </c>
    </row>
    <row r="5962" spans="1:21" x14ac:dyDescent="0.25">
      <c r="A5962" t="s">
        <v>22761</v>
      </c>
      <c r="B5962">
        <v>1</v>
      </c>
      <c r="C5962" t="s">
        <v>78</v>
      </c>
      <c r="D5962" t="s">
        <v>94</v>
      </c>
      <c r="E5962" t="s">
        <v>22762</v>
      </c>
      <c r="F5962" t="s">
        <v>226</v>
      </c>
      <c r="G5962" t="s">
        <v>72</v>
      </c>
      <c r="H5962" t="s">
        <v>136</v>
      </c>
      <c r="I5962" t="s">
        <v>22</v>
      </c>
      <c r="J5962" t="s">
        <v>131</v>
      </c>
      <c r="K5962" t="s">
        <v>22763</v>
      </c>
      <c r="L5962" t="s">
        <v>22764</v>
      </c>
      <c r="M5962">
        <v>4.6888888880000001</v>
      </c>
      <c r="N5962">
        <v>0</v>
      </c>
      <c r="O5962">
        <v>100</v>
      </c>
      <c r="P5962">
        <v>0</v>
      </c>
      <c r="Q5962">
        <v>0</v>
      </c>
      <c r="R5962">
        <v>0</v>
      </c>
      <c r="S5962">
        <v>468.88888900000001</v>
      </c>
      <c r="T5962">
        <v>0</v>
      </c>
      <c r="U5962">
        <v>0</v>
      </c>
    </row>
    <row r="5963" spans="1:21" x14ac:dyDescent="0.25">
      <c r="A5963" t="s">
        <v>22765</v>
      </c>
      <c r="B5963">
        <v>1</v>
      </c>
      <c r="C5963" t="s">
        <v>78</v>
      </c>
      <c r="D5963" t="s">
        <v>94</v>
      </c>
      <c r="E5963" t="s">
        <v>22766</v>
      </c>
      <c r="F5963" t="s">
        <v>226</v>
      </c>
      <c r="G5963" t="s">
        <v>72</v>
      </c>
      <c r="H5963" t="s">
        <v>136</v>
      </c>
      <c r="I5963" t="s">
        <v>22</v>
      </c>
      <c r="J5963" t="s">
        <v>131</v>
      </c>
      <c r="K5963" t="s">
        <v>22767</v>
      </c>
      <c r="L5963" t="s">
        <v>22768</v>
      </c>
      <c r="M5963">
        <v>7.69</v>
      </c>
      <c r="N5963">
        <v>0</v>
      </c>
      <c r="O5963">
        <v>24</v>
      </c>
      <c r="P5963">
        <v>0</v>
      </c>
      <c r="Q5963">
        <v>0</v>
      </c>
      <c r="R5963">
        <v>0</v>
      </c>
      <c r="S5963">
        <v>184.56</v>
      </c>
      <c r="T5963">
        <v>0</v>
      </c>
      <c r="U5963">
        <v>0</v>
      </c>
    </row>
    <row r="5964" spans="1:21" x14ac:dyDescent="0.25">
      <c r="A5964" t="s">
        <v>22769</v>
      </c>
      <c r="B5964">
        <v>1</v>
      </c>
      <c r="C5964" t="s">
        <v>78</v>
      </c>
      <c r="D5964" t="s">
        <v>94</v>
      </c>
      <c r="E5964" t="s">
        <v>22770</v>
      </c>
      <c r="F5964" t="s">
        <v>780</v>
      </c>
      <c r="G5964" t="s">
        <v>71</v>
      </c>
      <c r="H5964" t="s">
        <v>136</v>
      </c>
      <c r="I5964" t="s">
        <v>22</v>
      </c>
      <c r="J5964" t="s">
        <v>131</v>
      </c>
      <c r="K5964" t="s">
        <v>22771</v>
      </c>
      <c r="L5964" t="s">
        <v>22772</v>
      </c>
      <c r="M5964">
        <v>0.195833333</v>
      </c>
      <c r="N5964">
        <v>0</v>
      </c>
      <c r="O5964">
        <v>112</v>
      </c>
      <c r="P5964">
        <v>0</v>
      </c>
      <c r="Q5964">
        <v>0</v>
      </c>
      <c r="R5964">
        <v>0</v>
      </c>
      <c r="S5964">
        <v>21.933333000000001</v>
      </c>
      <c r="T5964">
        <v>0</v>
      </c>
      <c r="U5964">
        <v>0</v>
      </c>
    </row>
    <row r="5965" spans="1:21" x14ac:dyDescent="0.25">
      <c r="A5965" t="s">
        <v>22773</v>
      </c>
      <c r="B5965">
        <v>1</v>
      </c>
      <c r="C5965" t="s">
        <v>78</v>
      </c>
      <c r="D5965" t="s">
        <v>94</v>
      </c>
      <c r="E5965" t="s">
        <v>22774</v>
      </c>
      <c r="F5965" t="s">
        <v>892</v>
      </c>
      <c r="G5965" t="s">
        <v>71</v>
      </c>
      <c r="H5965" t="s">
        <v>136</v>
      </c>
      <c r="I5965" t="s">
        <v>22</v>
      </c>
      <c r="J5965" t="s">
        <v>131</v>
      </c>
      <c r="K5965" t="s">
        <v>22775</v>
      </c>
      <c r="L5965" t="s">
        <v>22776</v>
      </c>
      <c r="M5965">
        <v>1.9724999999999999</v>
      </c>
      <c r="N5965">
        <v>0</v>
      </c>
      <c r="O5965">
        <v>29</v>
      </c>
      <c r="P5965">
        <v>0</v>
      </c>
      <c r="Q5965">
        <v>0</v>
      </c>
      <c r="R5965">
        <v>0</v>
      </c>
      <c r="S5965">
        <v>57.202500000000001</v>
      </c>
      <c r="T5965">
        <v>0</v>
      </c>
      <c r="U5965">
        <v>0</v>
      </c>
    </row>
    <row r="5966" spans="1:21" x14ac:dyDescent="0.25">
      <c r="A5966" t="s">
        <v>22777</v>
      </c>
      <c r="B5966">
        <v>1</v>
      </c>
      <c r="C5966" t="s">
        <v>79</v>
      </c>
      <c r="D5966" t="s">
        <v>118</v>
      </c>
      <c r="E5966" t="s">
        <v>22778</v>
      </c>
      <c r="F5966" t="s">
        <v>313</v>
      </c>
      <c r="G5966" t="s">
        <v>71</v>
      </c>
      <c r="H5966" t="s">
        <v>136</v>
      </c>
      <c r="I5966" t="s">
        <v>22</v>
      </c>
      <c r="J5966" t="s">
        <v>131</v>
      </c>
      <c r="K5966" t="s">
        <v>22779</v>
      </c>
      <c r="L5966" t="s">
        <v>22780</v>
      </c>
      <c r="M5966">
        <v>1.249166666</v>
      </c>
      <c r="N5966">
        <v>0</v>
      </c>
      <c r="O5966">
        <v>27</v>
      </c>
      <c r="P5966">
        <v>0</v>
      </c>
      <c r="Q5966">
        <v>4</v>
      </c>
      <c r="R5966">
        <v>0</v>
      </c>
      <c r="S5966">
        <v>33.727499999999999</v>
      </c>
      <c r="T5966">
        <v>0</v>
      </c>
      <c r="U5966">
        <v>4.9966670000000004</v>
      </c>
    </row>
    <row r="5967" spans="1:21" x14ac:dyDescent="0.25">
      <c r="A5967" t="s">
        <v>22781</v>
      </c>
      <c r="B5967">
        <v>1</v>
      </c>
      <c r="C5967" t="s">
        <v>79</v>
      </c>
      <c r="D5967" t="s">
        <v>118</v>
      </c>
      <c r="E5967" t="s">
        <v>22782</v>
      </c>
      <c r="F5967" t="s">
        <v>313</v>
      </c>
      <c r="G5967" t="s">
        <v>71</v>
      </c>
      <c r="H5967" t="s">
        <v>136</v>
      </c>
      <c r="I5967" t="s">
        <v>22</v>
      </c>
      <c r="J5967" t="s">
        <v>131</v>
      </c>
      <c r="K5967" t="s">
        <v>22783</v>
      </c>
      <c r="L5967" t="s">
        <v>22784</v>
      </c>
      <c r="M5967">
        <v>0.82138888799999998</v>
      </c>
      <c r="N5967">
        <v>0</v>
      </c>
      <c r="O5967">
        <v>104</v>
      </c>
      <c r="P5967">
        <v>0</v>
      </c>
      <c r="Q5967">
        <v>0</v>
      </c>
      <c r="R5967">
        <v>0</v>
      </c>
      <c r="S5967">
        <v>85.424443999999994</v>
      </c>
      <c r="T5967">
        <v>0</v>
      </c>
      <c r="U5967">
        <v>0</v>
      </c>
    </row>
    <row r="5968" spans="1:21" x14ac:dyDescent="0.25">
      <c r="A5968" t="s">
        <v>22785</v>
      </c>
      <c r="B5968">
        <v>1</v>
      </c>
      <c r="C5968" t="s">
        <v>79</v>
      </c>
      <c r="D5968" t="s">
        <v>109</v>
      </c>
      <c r="E5968" t="s">
        <v>22786</v>
      </c>
      <c r="F5968" t="s">
        <v>416</v>
      </c>
      <c r="G5968" t="s">
        <v>71</v>
      </c>
      <c r="H5968" t="s">
        <v>136</v>
      </c>
      <c r="I5968" t="s">
        <v>22</v>
      </c>
      <c r="J5968" t="s">
        <v>131</v>
      </c>
      <c r="K5968" t="s">
        <v>22787</v>
      </c>
      <c r="L5968" t="s">
        <v>22788</v>
      </c>
      <c r="M5968">
        <v>2.6011111109999998</v>
      </c>
      <c r="N5968">
        <v>0</v>
      </c>
      <c r="O5968">
        <v>0</v>
      </c>
      <c r="P5968">
        <v>0</v>
      </c>
      <c r="Q5968">
        <v>1</v>
      </c>
      <c r="R5968">
        <v>0</v>
      </c>
      <c r="S5968">
        <v>0</v>
      </c>
      <c r="T5968">
        <v>0</v>
      </c>
      <c r="U5968">
        <v>2.601111</v>
      </c>
    </row>
    <row r="5969" spans="1:21" x14ac:dyDescent="0.25">
      <c r="A5969" t="s">
        <v>22789</v>
      </c>
      <c r="B5969">
        <v>1</v>
      </c>
      <c r="C5969" t="s">
        <v>79</v>
      </c>
      <c r="D5969" t="s">
        <v>109</v>
      </c>
      <c r="E5969" t="s">
        <v>22790</v>
      </c>
      <c r="F5969" t="s">
        <v>226</v>
      </c>
      <c r="G5969" t="s">
        <v>72</v>
      </c>
      <c r="H5969" t="s">
        <v>136</v>
      </c>
      <c r="I5969" t="s">
        <v>22</v>
      </c>
      <c r="J5969" t="s">
        <v>131</v>
      </c>
      <c r="K5969" t="s">
        <v>22791</v>
      </c>
      <c r="L5969" t="s">
        <v>22792</v>
      </c>
      <c r="M5969">
        <v>1.4063888879999999</v>
      </c>
      <c r="N5969">
        <v>0</v>
      </c>
      <c r="O5969">
        <v>0</v>
      </c>
      <c r="P5969">
        <v>1</v>
      </c>
      <c r="Q5969">
        <v>0</v>
      </c>
      <c r="R5969">
        <v>0</v>
      </c>
      <c r="S5969">
        <v>0</v>
      </c>
      <c r="T5969">
        <v>1.4063889999999999</v>
      </c>
      <c r="U5969">
        <v>0</v>
      </c>
    </row>
    <row r="5970" spans="1:21" x14ac:dyDescent="0.25">
      <c r="A5970" t="s">
        <v>22793</v>
      </c>
      <c r="B5970">
        <v>1</v>
      </c>
      <c r="C5970" t="s">
        <v>79</v>
      </c>
      <c r="D5970" t="s">
        <v>123</v>
      </c>
      <c r="E5970" t="s">
        <v>21624</v>
      </c>
      <c r="F5970" t="s">
        <v>226</v>
      </c>
      <c r="G5970" t="s">
        <v>72</v>
      </c>
      <c r="H5970" t="s">
        <v>136</v>
      </c>
      <c r="I5970" t="s">
        <v>22</v>
      </c>
      <c r="J5970" t="s">
        <v>131</v>
      </c>
      <c r="K5970" t="s">
        <v>22794</v>
      </c>
      <c r="L5970" t="s">
        <v>22795</v>
      </c>
      <c r="M5970">
        <v>11.2225</v>
      </c>
      <c r="N5970">
        <v>0</v>
      </c>
      <c r="O5970">
        <v>0</v>
      </c>
      <c r="P5970">
        <v>0</v>
      </c>
      <c r="Q5970">
        <v>90</v>
      </c>
      <c r="R5970">
        <v>0</v>
      </c>
      <c r="S5970">
        <v>0</v>
      </c>
      <c r="T5970">
        <v>0</v>
      </c>
      <c r="U5970">
        <v>1010.025</v>
      </c>
    </row>
    <row r="5971" spans="1:21" x14ac:dyDescent="0.25">
      <c r="A5971" t="s">
        <v>22796</v>
      </c>
      <c r="B5971">
        <v>1</v>
      </c>
      <c r="C5971" t="s">
        <v>79</v>
      </c>
      <c r="D5971" t="s">
        <v>108</v>
      </c>
      <c r="E5971" t="s">
        <v>22797</v>
      </c>
      <c r="F5971" t="s">
        <v>747</v>
      </c>
      <c r="G5971" t="s">
        <v>72</v>
      </c>
      <c r="H5971" t="s">
        <v>136</v>
      </c>
      <c r="I5971" t="s">
        <v>22</v>
      </c>
      <c r="J5971" t="s">
        <v>131</v>
      </c>
      <c r="K5971" t="s">
        <v>22798</v>
      </c>
      <c r="L5971" t="s">
        <v>22799</v>
      </c>
      <c r="M5971">
        <v>1.085682222</v>
      </c>
      <c r="N5971">
        <v>0</v>
      </c>
      <c r="O5971">
        <v>1121</v>
      </c>
      <c r="P5971">
        <v>102</v>
      </c>
      <c r="Q5971">
        <v>195</v>
      </c>
      <c r="R5971">
        <v>0</v>
      </c>
      <c r="S5971">
        <v>1217.049771</v>
      </c>
      <c r="T5971">
        <v>110.739587</v>
      </c>
      <c r="U5971">
        <v>211.708033</v>
      </c>
    </row>
    <row r="5972" spans="1:21" x14ac:dyDescent="0.25">
      <c r="A5972" t="s">
        <v>22800</v>
      </c>
      <c r="B5972">
        <v>1</v>
      </c>
      <c r="C5972" t="s">
        <v>78</v>
      </c>
      <c r="D5972" t="s">
        <v>83</v>
      </c>
      <c r="E5972" t="s">
        <v>22801</v>
      </c>
      <c r="F5972" t="s">
        <v>416</v>
      </c>
      <c r="G5972" t="s">
        <v>71</v>
      </c>
      <c r="H5972" t="s">
        <v>136</v>
      </c>
      <c r="I5972" t="s">
        <v>22</v>
      </c>
      <c r="J5972" t="s">
        <v>131</v>
      </c>
      <c r="K5972" t="s">
        <v>22802</v>
      </c>
      <c r="L5972" t="s">
        <v>22803</v>
      </c>
      <c r="M5972">
        <v>0.91222222200000003</v>
      </c>
      <c r="N5972">
        <v>0</v>
      </c>
      <c r="O5972">
        <v>817</v>
      </c>
      <c r="P5972">
        <v>0</v>
      </c>
      <c r="Q5972">
        <v>0</v>
      </c>
      <c r="R5972">
        <v>0</v>
      </c>
      <c r="S5972">
        <v>745.28555500000004</v>
      </c>
      <c r="T5972">
        <v>0</v>
      </c>
      <c r="U5972">
        <v>0</v>
      </c>
    </row>
    <row r="5973" spans="1:21" x14ac:dyDescent="0.25">
      <c r="A5973" t="s">
        <v>22804</v>
      </c>
      <c r="B5973">
        <v>1</v>
      </c>
      <c r="C5973" t="s">
        <v>78</v>
      </c>
      <c r="D5973" t="s">
        <v>126</v>
      </c>
      <c r="E5973" t="s">
        <v>22805</v>
      </c>
      <c r="F5973" t="s">
        <v>231</v>
      </c>
      <c r="G5973" t="s">
        <v>71</v>
      </c>
      <c r="H5973" t="s">
        <v>136</v>
      </c>
      <c r="I5973" t="s">
        <v>22</v>
      </c>
      <c r="J5973" t="s">
        <v>131</v>
      </c>
      <c r="K5973" t="s">
        <v>22806</v>
      </c>
      <c r="L5973" t="s">
        <v>22807</v>
      </c>
      <c r="M5973">
        <v>1.7294444440000001</v>
      </c>
      <c r="N5973">
        <v>0</v>
      </c>
      <c r="O5973">
        <v>1</v>
      </c>
      <c r="P5973">
        <v>0</v>
      </c>
      <c r="Q5973">
        <v>0</v>
      </c>
      <c r="R5973">
        <v>0</v>
      </c>
      <c r="S5973">
        <v>1.729444</v>
      </c>
      <c r="T5973">
        <v>0</v>
      </c>
      <c r="U5973">
        <v>0</v>
      </c>
    </row>
    <row r="5974" spans="1:21" x14ac:dyDescent="0.25">
      <c r="A5974" t="s">
        <v>22808</v>
      </c>
      <c r="B5974">
        <v>1</v>
      </c>
      <c r="C5974" t="s">
        <v>79</v>
      </c>
      <c r="D5974" t="s">
        <v>109</v>
      </c>
      <c r="E5974" t="s">
        <v>22809</v>
      </c>
      <c r="F5974" t="s">
        <v>226</v>
      </c>
      <c r="G5974" t="s">
        <v>72</v>
      </c>
      <c r="H5974" t="s">
        <v>136</v>
      </c>
      <c r="I5974" t="s">
        <v>22</v>
      </c>
      <c r="J5974" t="s">
        <v>131</v>
      </c>
      <c r="K5974" t="s">
        <v>22810</v>
      </c>
      <c r="L5974" t="s">
        <v>22811</v>
      </c>
      <c r="M5974">
        <v>3.148055555</v>
      </c>
      <c r="N5974">
        <v>0</v>
      </c>
      <c r="O5974">
        <v>0</v>
      </c>
      <c r="P5974">
        <v>0</v>
      </c>
      <c r="Q5974">
        <v>60</v>
      </c>
      <c r="R5974">
        <v>0</v>
      </c>
      <c r="S5974">
        <v>0</v>
      </c>
      <c r="T5974">
        <v>0</v>
      </c>
      <c r="U5974">
        <v>188.88333299999999</v>
      </c>
    </row>
    <row r="5975" spans="1:21" x14ac:dyDescent="0.25">
      <c r="A5975" t="s">
        <v>22812</v>
      </c>
      <c r="B5975">
        <v>1</v>
      </c>
      <c r="C5975" t="s">
        <v>79</v>
      </c>
      <c r="D5975" t="s">
        <v>109</v>
      </c>
      <c r="E5975" t="s">
        <v>22809</v>
      </c>
      <c r="F5975" t="s">
        <v>226</v>
      </c>
      <c r="G5975" t="s">
        <v>72</v>
      </c>
      <c r="H5975" t="s">
        <v>136</v>
      </c>
      <c r="I5975" t="s">
        <v>22</v>
      </c>
      <c r="J5975" t="s">
        <v>131</v>
      </c>
      <c r="K5975" t="s">
        <v>22813</v>
      </c>
      <c r="L5975" t="s">
        <v>22814</v>
      </c>
      <c r="M5975">
        <v>2.1625000000000001</v>
      </c>
      <c r="N5975">
        <v>0</v>
      </c>
      <c r="O5975">
        <v>0</v>
      </c>
      <c r="P5975">
        <v>0</v>
      </c>
      <c r="Q5975">
        <v>60</v>
      </c>
      <c r="R5975">
        <v>0</v>
      </c>
      <c r="S5975">
        <v>0</v>
      </c>
      <c r="T5975">
        <v>0</v>
      </c>
      <c r="U5975">
        <v>129.75</v>
      </c>
    </row>
    <row r="5976" spans="1:21" x14ac:dyDescent="0.25">
      <c r="A5976" t="s">
        <v>22815</v>
      </c>
      <c r="B5976">
        <v>1</v>
      </c>
      <c r="C5976" t="s">
        <v>79</v>
      </c>
      <c r="D5976" t="s">
        <v>109</v>
      </c>
      <c r="E5976" t="s">
        <v>22809</v>
      </c>
      <c r="F5976" t="s">
        <v>296</v>
      </c>
      <c r="G5976" t="s">
        <v>72</v>
      </c>
      <c r="H5976" t="s">
        <v>136</v>
      </c>
      <c r="I5976" t="s">
        <v>22</v>
      </c>
      <c r="J5976" t="s">
        <v>221</v>
      </c>
      <c r="K5976" t="s">
        <v>22816</v>
      </c>
      <c r="L5976" t="s">
        <v>22817</v>
      </c>
      <c r="M5976">
        <v>8.4016166660000007</v>
      </c>
      <c r="N5976">
        <v>0</v>
      </c>
      <c r="O5976">
        <v>0</v>
      </c>
      <c r="P5976">
        <v>0</v>
      </c>
      <c r="Q5976">
        <v>60</v>
      </c>
      <c r="R5976">
        <v>0</v>
      </c>
      <c r="S5976">
        <v>0</v>
      </c>
      <c r="T5976">
        <v>0</v>
      </c>
      <c r="U5976">
        <v>504.09699999999998</v>
      </c>
    </row>
    <row r="5977" spans="1:21" x14ac:dyDescent="0.25">
      <c r="A5977" t="s">
        <v>22818</v>
      </c>
      <c r="B5977">
        <v>1</v>
      </c>
      <c r="C5977" t="s">
        <v>78</v>
      </c>
      <c r="D5977" t="s">
        <v>92</v>
      </c>
      <c r="E5977" t="s">
        <v>22819</v>
      </c>
      <c r="F5977" t="s">
        <v>367</v>
      </c>
      <c r="G5977" t="s">
        <v>72</v>
      </c>
      <c r="H5977" t="s">
        <v>136</v>
      </c>
      <c r="I5977" t="s">
        <v>22</v>
      </c>
      <c r="J5977" t="s">
        <v>131</v>
      </c>
      <c r="K5977" t="s">
        <v>22820</v>
      </c>
      <c r="L5977" t="s">
        <v>22821</v>
      </c>
      <c r="M5977">
        <v>11.032811110999999</v>
      </c>
      <c r="N5977">
        <v>0</v>
      </c>
      <c r="O5977">
        <v>0</v>
      </c>
      <c r="P5977">
        <v>1</v>
      </c>
      <c r="Q5977">
        <v>0</v>
      </c>
      <c r="R5977">
        <v>0</v>
      </c>
      <c r="S5977">
        <v>0</v>
      </c>
      <c r="T5977">
        <v>11.032811000000001</v>
      </c>
      <c r="U5977">
        <v>0</v>
      </c>
    </row>
    <row r="5978" spans="1:21" x14ac:dyDescent="0.25">
      <c r="A5978" t="s">
        <v>22822</v>
      </c>
      <c r="B5978">
        <v>1</v>
      </c>
      <c r="C5978" t="s">
        <v>78</v>
      </c>
      <c r="D5978" t="s">
        <v>92</v>
      </c>
      <c r="E5978" t="s">
        <v>22823</v>
      </c>
      <c r="F5978" t="s">
        <v>166</v>
      </c>
      <c r="G5978" t="s">
        <v>72</v>
      </c>
      <c r="H5978" t="s">
        <v>136</v>
      </c>
      <c r="I5978" t="s">
        <v>22</v>
      </c>
      <c r="J5978" t="s">
        <v>131</v>
      </c>
      <c r="K5978" t="s">
        <v>22824</v>
      </c>
      <c r="L5978" t="s">
        <v>22825</v>
      </c>
      <c r="M5978">
        <v>1.05</v>
      </c>
      <c r="N5978">
        <v>0</v>
      </c>
      <c r="O5978">
        <v>0</v>
      </c>
      <c r="P5978">
        <v>0</v>
      </c>
      <c r="Q5978">
        <v>90</v>
      </c>
      <c r="R5978">
        <v>0</v>
      </c>
      <c r="S5978">
        <v>0</v>
      </c>
      <c r="T5978">
        <v>0</v>
      </c>
      <c r="U5978">
        <v>94.5</v>
      </c>
    </row>
    <row r="5979" spans="1:21" x14ac:dyDescent="0.25">
      <c r="A5979" t="s">
        <v>22826</v>
      </c>
      <c r="B5979">
        <v>1</v>
      </c>
      <c r="C5979" t="s">
        <v>78</v>
      </c>
      <c r="D5979" t="s">
        <v>91</v>
      </c>
      <c r="E5979" t="s">
        <v>22827</v>
      </c>
      <c r="F5979" t="s">
        <v>231</v>
      </c>
      <c r="G5979" t="s">
        <v>71</v>
      </c>
      <c r="H5979" t="s">
        <v>136</v>
      </c>
      <c r="I5979" t="s">
        <v>22</v>
      </c>
      <c r="J5979" t="s">
        <v>131</v>
      </c>
      <c r="K5979" t="s">
        <v>22828</v>
      </c>
      <c r="L5979" t="s">
        <v>22829</v>
      </c>
      <c r="M5979">
        <v>1.4372222219999999</v>
      </c>
      <c r="N5979">
        <v>0</v>
      </c>
      <c r="O5979">
        <v>1</v>
      </c>
      <c r="P5979">
        <v>0</v>
      </c>
      <c r="Q5979">
        <v>0</v>
      </c>
      <c r="R5979">
        <v>0</v>
      </c>
      <c r="S5979">
        <v>1.437222</v>
      </c>
      <c r="T5979">
        <v>0</v>
      </c>
      <c r="U5979">
        <v>0</v>
      </c>
    </row>
    <row r="5980" spans="1:21" x14ac:dyDescent="0.25">
      <c r="A5980" t="s">
        <v>22830</v>
      </c>
      <c r="B5980">
        <v>1</v>
      </c>
      <c r="C5980" t="s">
        <v>78</v>
      </c>
      <c r="D5980" t="s">
        <v>125</v>
      </c>
      <c r="E5980" t="s">
        <v>22831</v>
      </c>
      <c r="F5980" t="s">
        <v>231</v>
      </c>
      <c r="G5980" t="s">
        <v>71</v>
      </c>
      <c r="H5980" t="s">
        <v>136</v>
      </c>
      <c r="I5980" t="s">
        <v>22</v>
      </c>
      <c r="J5980" t="s">
        <v>131</v>
      </c>
      <c r="K5980" t="s">
        <v>22832</v>
      </c>
      <c r="L5980" t="s">
        <v>22833</v>
      </c>
      <c r="M5980">
        <v>1.2877777770000001</v>
      </c>
      <c r="N5980">
        <v>0</v>
      </c>
      <c r="O5980">
        <v>12</v>
      </c>
      <c r="P5980">
        <v>0</v>
      </c>
      <c r="Q5980">
        <v>0</v>
      </c>
      <c r="R5980">
        <v>0</v>
      </c>
      <c r="S5980">
        <v>15.453333000000001</v>
      </c>
      <c r="T5980">
        <v>0</v>
      </c>
      <c r="U5980">
        <v>0</v>
      </c>
    </row>
    <row r="5981" spans="1:21" x14ac:dyDescent="0.25">
      <c r="A5981" t="s">
        <v>22834</v>
      </c>
      <c r="B5981">
        <v>1</v>
      </c>
      <c r="C5981" t="s">
        <v>79</v>
      </c>
      <c r="D5981" t="s">
        <v>123</v>
      </c>
      <c r="E5981" t="s">
        <v>22835</v>
      </c>
      <c r="F5981" t="s">
        <v>892</v>
      </c>
      <c r="G5981" t="s">
        <v>71</v>
      </c>
      <c r="H5981" t="s">
        <v>136</v>
      </c>
      <c r="I5981" t="s">
        <v>22</v>
      </c>
      <c r="J5981" t="s">
        <v>131</v>
      </c>
      <c r="K5981" t="s">
        <v>22836</v>
      </c>
      <c r="L5981" t="s">
        <v>22837</v>
      </c>
      <c r="M5981">
        <v>4.1388888880000003</v>
      </c>
      <c r="N5981">
        <v>0</v>
      </c>
      <c r="O5981">
        <v>0</v>
      </c>
      <c r="P5981">
        <v>0</v>
      </c>
      <c r="Q5981">
        <v>157</v>
      </c>
      <c r="R5981">
        <v>0</v>
      </c>
      <c r="S5981">
        <v>0</v>
      </c>
      <c r="T5981">
        <v>0</v>
      </c>
      <c r="U5981">
        <v>649.80555500000003</v>
      </c>
    </row>
    <row r="5982" spans="1:21" x14ac:dyDescent="0.25">
      <c r="A5982" t="s">
        <v>22838</v>
      </c>
      <c r="B5982">
        <v>1</v>
      </c>
      <c r="C5982" t="s">
        <v>78</v>
      </c>
      <c r="D5982" t="s">
        <v>91</v>
      </c>
      <c r="E5982" t="s">
        <v>22839</v>
      </c>
      <c r="F5982" t="s">
        <v>847</v>
      </c>
      <c r="G5982" t="s">
        <v>71</v>
      </c>
      <c r="H5982" t="s">
        <v>136</v>
      </c>
      <c r="I5982" t="s">
        <v>22</v>
      </c>
      <c r="J5982" t="s">
        <v>131</v>
      </c>
      <c r="K5982" t="s">
        <v>22840</v>
      </c>
      <c r="L5982" t="s">
        <v>22841</v>
      </c>
      <c r="M5982">
        <v>21.600555555</v>
      </c>
      <c r="N5982">
        <v>0</v>
      </c>
      <c r="O5982">
        <v>1</v>
      </c>
      <c r="P5982">
        <v>0</v>
      </c>
      <c r="Q5982">
        <v>0</v>
      </c>
      <c r="R5982">
        <v>0</v>
      </c>
      <c r="S5982">
        <v>21.600556000000001</v>
      </c>
      <c r="T5982">
        <v>0</v>
      </c>
      <c r="U5982">
        <v>0</v>
      </c>
    </row>
    <row r="5983" spans="1:21" x14ac:dyDescent="0.25">
      <c r="A5983" t="s">
        <v>22842</v>
      </c>
      <c r="B5983">
        <v>1</v>
      </c>
      <c r="C5983" t="s">
        <v>78</v>
      </c>
      <c r="D5983" t="s">
        <v>103</v>
      </c>
      <c r="E5983" t="s">
        <v>22843</v>
      </c>
      <c r="F5983" t="s">
        <v>166</v>
      </c>
      <c r="G5983" t="s">
        <v>72</v>
      </c>
      <c r="H5983" t="s">
        <v>136</v>
      </c>
      <c r="I5983" t="s">
        <v>22</v>
      </c>
      <c r="J5983" t="s">
        <v>131</v>
      </c>
      <c r="K5983" t="s">
        <v>22844</v>
      </c>
      <c r="L5983" t="s">
        <v>22845</v>
      </c>
      <c r="M5983">
        <v>2.59</v>
      </c>
      <c r="N5983">
        <v>0</v>
      </c>
      <c r="O5983">
        <v>0</v>
      </c>
      <c r="P5983">
        <v>0</v>
      </c>
      <c r="Q5983">
        <v>14</v>
      </c>
      <c r="R5983">
        <v>0</v>
      </c>
      <c r="S5983">
        <v>0</v>
      </c>
      <c r="T5983">
        <v>0</v>
      </c>
      <c r="U5983">
        <v>36.26</v>
      </c>
    </row>
    <row r="5984" spans="1:21" x14ac:dyDescent="0.25">
      <c r="A5984" t="s">
        <v>22846</v>
      </c>
      <c r="B5984">
        <v>1</v>
      </c>
      <c r="C5984" t="s">
        <v>78</v>
      </c>
      <c r="D5984" t="s">
        <v>96</v>
      </c>
      <c r="E5984" t="s">
        <v>22847</v>
      </c>
      <c r="F5984" t="s">
        <v>226</v>
      </c>
      <c r="G5984" t="s">
        <v>72</v>
      </c>
      <c r="H5984" t="s">
        <v>136</v>
      </c>
      <c r="I5984" t="s">
        <v>22</v>
      </c>
      <c r="J5984" t="s">
        <v>131</v>
      </c>
      <c r="K5984" t="s">
        <v>22848</v>
      </c>
      <c r="L5984" t="s">
        <v>22849</v>
      </c>
      <c r="M5984">
        <v>1.3333333329999999</v>
      </c>
      <c r="N5984">
        <v>0</v>
      </c>
      <c r="O5984">
        <v>0</v>
      </c>
      <c r="P5984">
        <v>1</v>
      </c>
      <c r="Q5984">
        <v>0</v>
      </c>
      <c r="R5984">
        <v>0</v>
      </c>
      <c r="S5984">
        <v>0</v>
      </c>
      <c r="T5984">
        <v>1.3333330000000001</v>
      </c>
      <c r="U5984">
        <v>0</v>
      </c>
    </row>
    <row r="5985" spans="1:21" x14ac:dyDescent="0.25">
      <c r="A5985" t="s">
        <v>22850</v>
      </c>
      <c r="B5985">
        <v>1</v>
      </c>
      <c r="C5985" t="s">
        <v>78</v>
      </c>
      <c r="D5985" t="s">
        <v>91</v>
      </c>
      <c r="E5985" t="s">
        <v>22851</v>
      </c>
      <c r="F5985" t="s">
        <v>231</v>
      </c>
      <c r="G5985" t="s">
        <v>71</v>
      </c>
      <c r="H5985" t="s">
        <v>136</v>
      </c>
      <c r="I5985" t="s">
        <v>22</v>
      </c>
      <c r="J5985" t="s">
        <v>131</v>
      </c>
      <c r="K5985" t="s">
        <v>22852</v>
      </c>
      <c r="L5985" t="s">
        <v>22853</v>
      </c>
      <c r="M5985">
        <v>67.656388887999995</v>
      </c>
      <c r="N5985">
        <v>0</v>
      </c>
      <c r="O5985">
        <v>0</v>
      </c>
      <c r="P5985">
        <v>0</v>
      </c>
      <c r="Q5985">
        <v>1</v>
      </c>
      <c r="R5985">
        <v>0</v>
      </c>
      <c r="S5985">
        <v>0</v>
      </c>
      <c r="T5985">
        <v>0</v>
      </c>
      <c r="U5985">
        <v>67.656389000000004</v>
      </c>
    </row>
    <row r="5986" spans="1:21" x14ac:dyDescent="0.25">
      <c r="A5986" t="s">
        <v>22854</v>
      </c>
      <c r="B5986">
        <v>1</v>
      </c>
      <c r="C5986" t="s">
        <v>78</v>
      </c>
      <c r="D5986" t="s">
        <v>102</v>
      </c>
      <c r="E5986" t="s">
        <v>22855</v>
      </c>
      <c r="F5986" t="s">
        <v>231</v>
      </c>
      <c r="G5986" t="s">
        <v>71</v>
      </c>
      <c r="H5986" t="s">
        <v>136</v>
      </c>
      <c r="I5986" t="s">
        <v>22</v>
      </c>
      <c r="J5986" t="s">
        <v>131</v>
      </c>
      <c r="K5986" t="s">
        <v>22856</v>
      </c>
      <c r="L5986" t="s">
        <v>22857</v>
      </c>
      <c r="M5986">
        <v>4.1074999999999999</v>
      </c>
      <c r="N5986">
        <v>0</v>
      </c>
      <c r="O5986">
        <v>0</v>
      </c>
      <c r="P5986">
        <v>0</v>
      </c>
      <c r="Q5986">
        <v>1</v>
      </c>
      <c r="R5986">
        <v>0</v>
      </c>
      <c r="S5986">
        <v>0</v>
      </c>
      <c r="T5986">
        <v>0</v>
      </c>
      <c r="U5986">
        <v>4.1074999999999999</v>
      </c>
    </row>
    <row r="5987" spans="1:21" x14ac:dyDescent="0.25">
      <c r="A5987" t="s">
        <v>22858</v>
      </c>
      <c r="B5987">
        <v>1</v>
      </c>
      <c r="C5987" t="s">
        <v>79</v>
      </c>
      <c r="D5987" t="s">
        <v>123</v>
      </c>
      <c r="E5987" t="s">
        <v>22859</v>
      </c>
      <c r="F5987" t="s">
        <v>226</v>
      </c>
      <c r="G5987" t="s">
        <v>72</v>
      </c>
      <c r="H5987" t="s">
        <v>136</v>
      </c>
      <c r="I5987" t="s">
        <v>22</v>
      </c>
      <c r="J5987" t="s">
        <v>131</v>
      </c>
      <c r="K5987" t="s">
        <v>22860</v>
      </c>
      <c r="L5987" t="s">
        <v>22861</v>
      </c>
      <c r="M5987">
        <v>4.4219444440000002</v>
      </c>
      <c r="N5987">
        <v>0</v>
      </c>
      <c r="O5987">
        <v>0</v>
      </c>
      <c r="P5987">
        <v>0</v>
      </c>
      <c r="Q5987">
        <v>39</v>
      </c>
      <c r="R5987">
        <v>0</v>
      </c>
      <c r="S5987">
        <v>0</v>
      </c>
      <c r="T5987">
        <v>0</v>
      </c>
      <c r="U5987">
        <v>172.45583300000001</v>
      </c>
    </row>
    <row r="5988" spans="1:21" x14ac:dyDescent="0.25">
      <c r="A5988" t="s">
        <v>22862</v>
      </c>
      <c r="B5988">
        <v>1</v>
      </c>
      <c r="C5988" t="s">
        <v>79</v>
      </c>
      <c r="D5988" t="s">
        <v>123</v>
      </c>
      <c r="E5988" t="s">
        <v>22859</v>
      </c>
      <c r="F5988" t="s">
        <v>226</v>
      </c>
      <c r="G5988" t="s">
        <v>72</v>
      </c>
      <c r="H5988" t="s">
        <v>136</v>
      </c>
      <c r="I5988" t="s">
        <v>22</v>
      </c>
      <c r="J5988" t="s">
        <v>131</v>
      </c>
      <c r="K5988" t="s">
        <v>22863</v>
      </c>
      <c r="L5988" t="s">
        <v>22864</v>
      </c>
      <c r="M5988">
        <v>1.863611111</v>
      </c>
      <c r="N5988">
        <v>0</v>
      </c>
      <c r="O5988">
        <v>0</v>
      </c>
      <c r="P5988">
        <v>0</v>
      </c>
      <c r="Q5988">
        <v>39</v>
      </c>
      <c r="R5988">
        <v>0</v>
      </c>
      <c r="S5988">
        <v>0</v>
      </c>
      <c r="T5988">
        <v>0</v>
      </c>
      <c r="U5988">
        <v>72.680833000000007</v>
      </c>
    </row>
    <row r="5989" spans="1:21" x14ac:dyDescent="0.25">
      <c r="A5989" t="s">
        <v>22865</v>
      </c>
      <c r="B5989">
        <v>1</v>
      </c>
      <c r="C5989" t="s">
        <v>79</v>
      </c>
      <c r="D5989" t="s">
        <v>123</v>
      </c>
      <c r="E5989" t="s">
        <v>22866</v>
      </c>
      <c r="F5989" t="s">
        <v>231</v>
      </c>
      <c r="G5989" t="s">
        <v>71</v>
      </c>
      <c r="H5989" t="s">
        <v>136</v>
      </c>
      <c r="I5989" t="s">
        <v>22</v>
      </c>
      <c r="J5989" t="s">
        <v>131</v>
      </c>
      <c r="K5989" t="s">
        <v>22867</v>
      </c>
      <c r="L5989" t="s">
        <v>22868</v>
      </c>
      <c r="M5989">
        <v>7.0705555550000003</v>
      </c>
      <c r="N5989">
        <v>0</v>
      </c>
      <c r="O5989">
        <v>0</v>
      </c>
      <c r="P5989">
        <v>0</v>
      </c>
      <c r="Q5989">
        <v>1</v>
      </c>
      <c r="R5989">
        <v>0</v>
      </c>
      <c r="S5989">
        <v>0</v>
      </c>
      <c r="T5989">
        <v>0</v>
      </c>
      <c r="U5989">
        <v>7.0705559999999998</v>
      </c>
    </row>
    <row r="5990" spans="1:21" x14ac:dyDescent="0.25">
      <c r="A5990" t="s">
        <v>22869</v>
      </c>
      <c r="B5990">
        <v>1</v>
      </c>
      <c r="C5990" t="s">
        <v>79</v>
      </c>
      <c r="D5990" t="s">
        <v>123</v>
      </c>
      <c r="E5990" t="s">
        <v>22870</v>
      </c>
      <c r="F5990" t="s">
        <v>523</v>
      </c>
      <c r="G5990" t="s">
        <v>72</v>
      </c>
      <c r="H5990" t="s">
        <v>136</v>
      </c>
      <c r="I5990" t="s">
        <v>22</v>
      </c>
      <c r="J5990" t="s">
        <v>131</v>
      </c>
      <c r="K5990" t="s">
        <v>22871</v>
      </c>
      <c r="L5990" t="s">
        <v>22872</v>
      </c>
      <c r="M5990">
        <v>13.705</v>
      </c>
      <c r="N5990">
        <v>0</v>
      </c>
      <c r="O5990">
        <v>0</v>
      </c>
      <c r="P5990">
        <v>0</v>
      </c>
      <c r="Q5990">
        <v>3</v>
      </c>
      <c r="R5990">
        <v>0</v>
      </c>
      <c r="S5990">
        <v>0</v>
      </c>
      <c r="T5990">
        <v>0</v>
      </c>
      <c r="U5990">
        <v>41.115000000000002</v>
      </c>
    </row>
    <row r="5991" spans="1:21" x14ac:dyDescent="0.25">
      <c r="A5991" t="s">
        <v>22873</v>
      </c>
      <c r="B5991">
        <v>1</v>
      </c>
      <c r="C5991" t="s">
        <v>79</v>
      </c>
      <c r="D5991" t="s">
        <v>117</v>
      </c>
      <c r="E5991" t="s">
        <v>22874</v>
      </c>
      <c r="F5991" t="s">
        <v>780</v>
      </c>
      <c r="G5991" t="s">
        <v>71</v>
      </c>
      <c r="H5991" t="s">
        <v>136</v>
      </c>
      <c r="I5991" t="s">
        <v>22</v>
      </c>
      <c r="J5991" t="s">
        <v>131</v>
      </c>
      <c r="K5991" t="s">
        <v>22875</v>
      </c>
      <c r="L5991" t="s">
        <v>22876</v>
      </c>
      <c r="M5991">
        <v>1.5385500000000001</v>
      </c>
      <c r="N5991">
        <v>0</v>
      </c>
      <c r="O5991">
        <v>0</v>
      </c>
      <c r="P5991">
        <v>0</v>
      </c>
      <c r="Q5991">
        <v>27</v>
      </c>
      <c r="R5991">
        <v>0</v>
      </c>
      <c r="S5991">
        <v>0</v>
      </c>
      <c r="T5991">
        <v>0</v>
      </c>
      <c r="U5991">
        <v>41.540849999999999</v>
      </c>
    </row>
    <row r="5992" spans="1:21" x14ac:dyDescent="0.25">
      <c r="A5992" t="s">
        <v>22877</v>
      </c>
      <c r="B5992">
        <v>1</v>
      </c>
      <c r="C5992" t="s">
        <v>78</v>
      </c>
      <c r="D5992" t="s">
        <v>89</v>
      </c>
      <c r="E5992" t="s">
        <v>22878</v>
      </c>
      <c r="F5992" t="s">
        <v>231</v>
      </c>
      <c r="G5992" t="s">
        <v>71</v>
      </c>
      <c r="H5992" t="s">
        <v>136</v>
      </c>
      <c r="I5992" t="s">
        <v>22</v>
      </c>
      <c r="J5992" t="s">
        <v>131</v>
      </c>
      <c r="K5992" t="s">
        <v>22879</v>
      </c>
      <c r="L5992" t="s">
        <v>22880</v>
      </c>
      <c r="M5992">
        <v>0.54</v>
      </c>
      <c r="N5992">
        <v>0</v>
      </c>
      <c r="O5992">
        <v>0</v>
      </c>
      <c r="P5992">
        <v>0</v>
      </c>
      <c r="Q5992">
        <v>1</v>
      </c>
      <c r="R5992">
        <v>0</v>
      </c>
      <c r="S5992">
        <v>0</v>
      </c>
      <c r="T5992">
        <v>0</v>
      </c>
      <c r="U5992">
        <v>0.54</v>
      </c>
    </row>
    <row r="5993" spans="1:21" x14ac:dyDescent="0.25">
      <c r="A5993" t="s">
        <v>22881</v>
      </c>
      <c r="B5993">
        <v>1</v>
      </c>
      <c r="C5993" t="s">
        <v>79</v>
      </c>
      <c r="D5993" t="s">
        <v>108</v>
      </c>
      <c r="E5993" t="s">
        <v>22882</v>
      </c>
      <c r="F5993" t="s">
        <v>226</v>
      </c>
      <c r="G5993" t="s">
        <v>72</v>
      </c>
      <c r="H5993" t="s">
        <v>136</v>
      </c>
      <c r="I5993" t="s">
        <v>22</v>
      </c>
      <c r="J5993" t="s">
        <v>131</v>
      </c>
      <c r="K5993" t="s">
        <v>22883</v>
      </c>
      <c r="L5993" t="s">
        <v>22884</v>
      </c>
      <c r="M5993">
        <v>3.1994444440000001</v>
      </c>
      <c r="N5993">
        <v>0</v>
      </c>
      <c r="O5993">
        <v>0</v>
      </c>
      <c r="P5993">
        <v>0</v>
      </c>
      <c r="Q5993">
        <v>34</v>
      </c>
      <c r="R5993">
        <v>0</v>
      </c>
      <c r="S5993">
        <v>0</v>
      </c>
      <c r="T5993">
        <v>0</v>
      </c>
      <c r="U5993">
        <v>108.781111</v>
      </c>
    </row>
    <row r="5994" spans="1:21" x14ac:dyDescent="0.25">
      <c r="A5994" t="s">
        <v>22885</v>
      </c>
      <c r="B5994">
        <v>1</v>
      </c>
      <c r="C5994" t="s">
        <v>79</v>
      </c>
      <c r="D5994" t="s">
        <v>108</v>
      </c>
      <c r="E5994" t="s">
        <v>22886</v>
      </c>
      <c r="F5994" t="s">
        <v>313</v>
      </c>
      <c r="G5994" t="s">
        <v>71</v>
      </c>
      <c r="H5994" t="s">
        <v>136</v>
      </c>
      <c r="I5994" t="s">
        <v>22</v>
      </c>
      <c r="J5994" t="s">
        <v>131</v>
      </c>
      <c r="K5994" t="s">
        <v>22887</v>
      </c>
      <c r="L5994" t="s">
        <v>22888</v>
      </c>
      <c r="M5994">
        <v>2.1175000000000002</v>
      </c>
      <c r="N5994">
        <v>0</v>
      </c>
      <c r="O5994">
        <v>0</v>
      </c>
      <c r="P5994">
        <v>0</v>
      </c>
      <c r="Q5994">
        <v>47</v>
      </c>
      <c r="R5994">
        <v>0</v>
      </c>
      <c r="S5994">
        <v>0</v>
      </c>
      <c r="T5994">
        <v>0</v>
      </c>
      <c r="U5994">
        <v>99.522499999999994</v>
      </c>
    </row>
    <row r="5995" spans="1:21" x14ac:dyDescent="0.25">
      <c r="A5995" t="s">
        <v>22889</v>
      </c>
      <c r="B5995">
        <v>1</v>
      </c>
      <c r="C5995" t="s">
        <v>78</v>
      </c>
      <c r="D5995" t="s">
        <v>104</v>
      </c>
      <c r="E5995" t="s">
        <v>22890</v>
      </c>
      <c r="F5995" t="s">
        <v>1685</v>
      </c>
      <c r="G5995" t="s">
        <v>71</v>
      </c>
      <c r="H5995" t="s">
        <v>136</v>
      </c>
      <c r="I5995" t="s">
        <v>22</v>
      </c>
      <c r="J5995" t="s">
        <v>131</v>
      </c>
      <c r="K5995" t="s">
        <v>22891</v>
      </c>
      <c r="L5995" t="s">
        <v>22892</v>
      </c>
      <c r="M5995">
        <v>6.9</v>
      </c>
      <c r="N5995">
        <v>0</v>
      </c>
      <c r="O5995">
        <v>0</v>
      </c>
      <c r="P5995">
        <v>0</v>
      </c>
      <c r="Q5995">
        <v>2</v>
      </c>
      <c r="R5995">
        <v>0</v>
      </c>
      <c r="S5995">
        <v>0</v>
      </c>
      <c r="T5995">
        <v>0</v>
      </c>
      <c r="U5995">
        <v>13.8</v>
      </c>
    </row>
    <row r="5996" spans="1:21" x14ac:dyDescent="0.25">
      <c r="A5996" t="s">
        <v>22893</v>
      </c>
      <c r="B5996">
        <v>1</v>
      </c>
      <c r="C5996" t="s">
        <v>78</v>
      </c>
      <c r="D5996" t="s">
        <v>104</v>
      </c>
      <c r="E5996" t="s">
        <v>22894</v>
      </c>
      <c r="F5996" t="s">
        <v>231</v>
      </c>
      <c r="G5996" t="s">
        <v>71</v>
      </c>
      <c r="H5996" t="s">
        <v>136</v>
      </c>
      <c r="I5996" t="s">
        <v>22</v>
      </c>
      <c r="J5996" t="s">
        <v>131</v>
      </c>
      <c r="K5996" t="s">
        <v>22895</v>
      </c>
      <c r="L5996" t="s">
        <v>22896</v>
      </c>
      <c r="M5996">
        <v>0.87916666600000004</v>
      </c>
      <c r="N5996">
        <v>0</v>
      </c>
      <c r="O5996">
        <v>0</v>
      </c>
      <c r="P5996">
        <v>0</v>
      </c>
      <c r="Q5996">
        <v>1</v>
      </c>
      <c r="R5996">
        <v>0</v>
      </c>
      <c r="S5996">
        <v>0</v>
      </c>
      <c r="T5996">
        <v>0</v>
      </c>
      <c r="U5996">
        <v>0.87916700000000003</v>
      </c>
    </row>
    <row r="5997" spans="1:21" x14ac:dyDescent="0.25">
      <c r="A5997" t="s">
        <v>22897</v>
      </c>
      <c r="B5997">
        <v>1</v>
      </c>
      <c r="C5997" t="s">
        <v>78</v>
      </c>
      <c r="D5997" t="s">
        <v>104</v>
      </c>
      <c r="E5997" t="s">
        <v>22898</v>
      </c>
      <c r="F5997" t="s">
        <v>166</v>
      </c>
      <c r="G5997" t="s">
        <v>72</v>
      </c>
      <c r="H5997" t="s">
        <v>136</v>
      </c>
      <c r="I5997" t="s">
        <v>22</v>
      </c>
      <c r="J5997" t="s">
        <v>131</v>
      </c>
      <c r="K5997" t="s">
        <v>22899</v>
      </c>
      <c r="L5997" t="s">
        <v>22900</v>
      </c>
      <c r="M5997">
        <v>1.1930555549999999</v>
      </c>
      <c r="N5997">
        <v>0</v>
      </c>
      <c r="O5997">
        <v>0</v>
      </c>
      <c r="P5997">
        <v>82</v>
      </c>
      <c r="Q5997">
        <v>966</v>
      </c>
      <c r="R5997">
        <v>0</v>
      </c>
      <c r="S5997">
        <v>0</v>
      </c>
      <c r="T5997">
        <v>97.830556000000001</v>
      </c>
      <c r="U5997">
        <v>1152.4916659999999</v>
      </c>
    </row>
    <row r="5998" spans="1:21" x14ac:dyDescent="0.25">
      <c r="A5998" t="s">
        <v>22901</v>
      </c>
      <c r="B5998">
        <v>1</v>
      </c>
      <c r="C5998" t="s">
        <v>79</v>
      </c>
      <c r="D5998" t="s">
        <v>124</v>
      </c>
      <c r="E5998" t="s">
        <v>22902</v>
      </c>
      <c r="F5998" t="s">
        <v>226</v>
      </c>
      <c r="G5998" t="s">
        <v>72</v>
      </c>
      <c r="H5998" t="s">
        <v>136</v>
      </c>
      <c r="I5998" t="s">
        <v>22</v>
      </c>
      <c r="J5998" t="s">
        <v>131</v>
      </c>
      <c r="K5998" t="s">
        <v>22903</v>
      </c>
      <c r="L5998" t="s">
        <v>22904</v>
      </c>
      <c r="M5998">
        <v>1.6817377769999999</v>
      </c>
      <c r="N5998">
        <v>0</v>
      </c>
      <c r="O5998">
        <v>0</v>
      </c>
      <c r="P5998">
        <v>0</v>
      </c>
      <c r="Q5998">
        <v>84</v>
      </c>
      <c r="R5998">
        <v>0</v>
      </c>
      <c r="S5998">
        <v>0</v>
      </c>
      <c r="T5998">
        <v>0</v>
      </c>
      <c r="U5998">
        <v>141.265973</v>
      </c>
    </row>
    <row r="5999" spans="1:21" x14ac:dyDescent="0.25">
      <c r="A5999" t="s">
        <v>22905</v>
      </c>
      <c r="B5999">
        <v>1</v>
      </c>
      <c r="C5999" t="s">
        <v>79</v>
      </c>
      <c r="D5999" t="s">
        <v>114</v>
      </c>
      <c r="E5999" t="s">
        <v>22906</v>
      </c>
      <c r="F5999" t="s">
        <v>231</v>
      </c>
      <c r="G5999" t="s">
        <v>71</v>
      </c>
      <c r="H5999" t="s">
        <v>136</v>
      </c>
      <c r="I5999" t="s">
        <v>22</v>
      </c>
      <c r="J5999" t="s">
        <v>131</v>
      </c>
      <c r="K5999" t="s">
        <v>22907</v>
      </c>
      <c r="L5999" t="s">
        <v>22908</v>
      </c>
      <c r="M5999">
        <v>2.2577777769999998</v>
      </c>
      <c r="N5999">
        <v>0</v>
      </c>
      <c r="O5999">
        <v>0</v>
      </c>
      <c r="P5999">
        <v>0</v>
      </c>
      <c r="Q5999">
        <v>1</v>
      </c>
      <c r="R5999">
        <v>0</v>
      </c>
      <c r="S5999">
        <v>0</v>
      </c>
      <c r="T5999">
        <v>0</v>
      </c>
      <c r="U5999">
        <v>2.2577780000000001</v>
      </c>
    </row>
    <row r="6000" spans="1:21" x14ac:dyDescent="0.25">
      <c r="A6000" t="s">
        <v>22909</v>
      </c>
      <c r="B6000">
        <v>1</v>
      </c>
      <c r="C6000" t="s">
        <v>78</v>
      </c>
      <c r="D6000" t="s">
        <v>104</v>
      </c>
      <c r="E6000" t="s">
        <v>22910</v>
      </c>
      <c r="F6000" t="s">
        <v>226</v>
      </c>
      <c r="G6000" t="s">
        <v>72</v>
      </c>
      <c r="H6000" t="s">
        <v>136</v>
      </c>
      <c r="I6000" t="s">
        <v>22</v>
      </c>
      <c r="J6000" t="s">
        <v>131</v>
      </c>
      <c r="K6000" t="s">
        <v>22911</v>
      </c>
      <c r="L6000" t="s">
        <v>22912</v>
      </c>
      <c r="M6000">
        <v>2.3855555549999998</v>
      </c>
      <c r="N6000">
        <v>0</v>
      </c>
      <c r="O6000">
        <v>0</v>
      </c>
      <c r="P6000">
        <v>0</v>
      </c>
      <c r="Q6000">
        <v>14</v>
      </c>
      <c r="R6000">
        <v>0</v>
      </c>
      <c r="S6000">
        <v>0</v>
      </c>
      <c r="T6000">
        <v>0</v>
      </c>
      <c r="U6000">
        <v>33.397778000000002</v>
      </c>
    </row>
    <row r="6001" spans="1:21" x14ac:dyDescent="0.25">
      <c r="A6001" t="s">
        <v>22913</v>
      </c>
      <c r="B6001">
        <v>1</v>
      </c>
      <c r="C6001" t="s">
        <v>78</v>
      </c>
      <c r="D6001" t="s">
        <v>104</v>
      </c>
      <c r="E6001" t="s">
        <v>22914</v>
      </c>
      <c r="F6001" t="s">
        <v>362</v>
      </c>
      <c r="G6001" t="s">
        <v>71</v>
      </c>
      <c r="H6001" t="s">
        <v>136</v>
      </c>
      <c r="I6001" t="s">
        <v>22</v>
      </c>
      <c r="J6001" t="s">
        <v>131</v>
      </c>
      <c r="K6001" t="s">
        <v>22915</v>
      </c>
      <c r="L6001" t="s">
        <v>22916</v>
      </c>
      <c r="M6001">
        <v>5.7380555549999999</v>
      </c>
      <c r="N6001">
        <v>0</v>
      </c>
      <c r="O6001">
        <v>64</v>
      </c>
      <c r="P6001">
        <v>0</v>
      </c>
      <c r="Q6001">
        <v>0</v>
      </c>
      <c r="R6001">
        <v>0</v>
      </c>
      <c r="S6001">
        <v>367.23555599999997</v>
      </c>
      <c r="T6001">
        <v>0</v>
      </c>
      <c r="U6001">
        <v>0</v>
      </c>
    </row>
    <row r="6002" spans="1:21" x14ac:dyDescent="0.25">
      <c r="A6002" t="s">
        <v>22917</v>
      </c>
      <c r="B6002">
        <v>1</v>
      </c>
      <c r="C6002" t="s">
        <v>78</v>
      </c>
      <c r="D6002" t="s">
        <v>104</v>
      </c>
      <c r="E6002" t="s">
        <v>22918</v>
      </c>
      <c r="F6002" t="s">
        <v>166</v>
      </c>
      <c r="G6002" t="s">
        <v>72</v>
      </c>
      <c r="H6002" t="s">
        <v>136</v>
      </c>
      <c r="I6002" t="s">
        <v>22</v>
      </c>
      <c r="J6002" t="s">
        <v>131</v>
      </c>
      <c r="K6002" t="s">
        <v>22919</v>
      </c>
      <c r="L6002" t="s">
        <v>22920</v>
      </c>
      <c r="M6002">
        <v>0.59777777700000001</v>
      </c>
      <c r="N6002">
        <v>0</v>
      </c>
      <c r="O6002">
        <v>0</v>
      </c>
      <c r="P6002">
        <v>150</v>
      </c>
      <c r="Q6002">
        <v>1295</v>
      </c>
      <c r="R6002">
        <v>0</v>
      </c>
      <c r="S6002">
        <v>0</v>
      </c>
      <c r="T6002">
        <v>89.666667000000004</v>
      </c>
      <c r="U6002">
        <v>774.12222099999997</v>
      </c>
    </row>
    <row r="6003" spans="1:21" x14ac:dyDescent="0.25">
      <c r="A6003" t="s">
        <v>22921</v>
      </c>
      <c r="B6003">
        <v>1</v>
      </c>
      <c r="C6003" t="s">
        <v>78</v>
      </c>
      <c r="D6003" t="s">
        <v>104</v>
      </c>
      <c r="E6003" t="s">
        <v>22922</v>
      </c>
      <c r="F6003" t="s">
        <v>296</v>
      </c>
      <c r="G6003" t="s">
        <v>72</v>
      </c>
      <c r="H6003" t="s">
        <v>136</v>
      </c>
      <c r="I6003" t="s">
        <v>22</v>
      </c>
      <c r="J6003" t="s">
        <v>221</v>
      </c>
      <c r="K6003" t="s">
        <v>22923</v>
      </c>
      <c r="L6003" t="s">
        <v>22924</v>
      </c>
      <c r="M6003">
        <v>4.7061111110000002</v>
      </c>
      <c r="N6003">
        <v>2</v>
      </c>
      <c r="O6003">
        <v>1090</v>
      </c>
      <c r="P6003">
        <v>351</v>
      </c>
      <c r="Q6003">
        <v>4853</v>
      </c>
      <c r="R6003">
        <v>9.4122219999999999</v>
      </c>
      <c r="S6003">
        <v>5129.6611110000003</v>
      </c>
      <c r="T6003">
        <v>1651.845</v>
      </c>
      <c r="U6003">
        <v>22838.757222</v>
      </c>
    </row>
    <row r="6004" spans="1:21" x14ac:dyDescent="0.25">
      <c r="A6004" t="s">
        <v>22925</v>
      </c>
      <c r="B6004">
        <v>1</v>
      </c>
      <c r="C6004" t="s">
        <v>79</v>
      </c>
      <c r="D6004" t="s">
        <v>114</v>
      </c>
      <c r="E6004" t="s">
        <v>22926</v>
      </c>
      <c r="F6004" t="s">
        <v>231</v>
      </c>
      <c r="G6004" t="s">
        <v>71</v>
      </c>
      <c r="H6004" t="s">
        <v>136</v>
      </c>
      <c r="I6004" t="s">
        <v>22</v>
      </c>
      <c r="J6004" t="s">
        <v>131</v>
      </c>
      <c r="K6004" t="s">
        <v>22927</v>
      </c>
      <c r="L6004" t="s">
        <v>22928</v>
      </c>
      <c r="M6004">
        <v>1.7963888880000001</v>
      </c>
      <c r="N6004">
        <v>0</v>
      </c>
      <c r="O6004">
        <v>0</v>
      </c>
      <c r="P6004">
        <v>0</v>
      </c>
      <c r="Q6004">
        <v>1</v>
      </c>
      <c r="R6004">
        <v>0</v>
      </c>
      <c r="S6004">
        <v>0</v>
      </c>
      <c r="T6004">
        <v>0</v>
      </c>
      <c r="U6004">
        <v>1.796389</v>
      </c>
    </row>
    <row r="6005" spans="1:21" x14ac:dyDescent="0.25">
      <c r="A6005" t="s">
        <v>22929</v>
      </c>
      <c r="B6005">
        <v>1</v>
      </c>
      <c r="C6005" t="s">
        <v>78</v>
      </c>
      <c r="D6005" t="s">
        <v>104</v>
      </c>
      <c r="E6005" t="s">
        <v>22930</v>
      </c>
      <c r="F6005" t="s">
        <v>296</v>
      </c>
      <c r="G6005" t="s">
        <v>72</v>
      </c>
      <c r="H6005" t="s">
        <v>136</v>
      </c>
      <c r="I6005" t="s">
        <v>22</v>
      </c>
      <c r="J6005" t="s">
        <v>221</v>
      </c>
      <c r="K6005" t="s">
        <v>22931</v>
      </c>
      <c r="L6005" t="s">
        <v>22932</v>
      </c>
      <c r="M6005">
        <v>6.6913888879999996</v>
      </c>
      <c r="N6005">
        <v>2</v>
      </c>
      <c r="O6005">
        <v>1090</v>
      </c>
      <c r="P6005">
        <v>351</v>
      </c>
      <c r="Q6005">
        <v>4853</v>
      </c>
      <c r="R6005">
        <v>13.382778</v>
      </c>
      <c r="S6005">
        <v>7293.6138879999999</v>
      </c>
      <c r="T6005">
        <v>2348.6774999999998</v>
      </c>
      <c r="U6005">
        <v>32473.310272999999</v>
      </c>
    </row>
    <row r="6006" spans="1:21" x14ac:dyDescent="0.25">
      <c r="A6006" t="s">
        <v>22933</v>
      </c>
      <c r="B6006">
        <v>1</v>
      </c>
      <c r="C6006" t="s">
        <v>79</v>
      </c>
      <c r="D6006" t="s">
        <v>113</v>
      </c>
      <c r="E6006" t="s">
        <v>22934</v>
      </c>
      <c r="F6006" t="s">
        <v>921</v>
      </c>
      <c r="G6006" t="s">
        <v>71</v>
      </c>
      <c r="H6006" t="s">
        <v>136</v>
      </c>
      <c r="I6006" t="s">
        <v>22</v>
      </c>
      <c r="J6006" t="s">
        <v>131</v>
      </c>
      <c r="K6006" t="s">
        <v>22935</v>
      </c>
      <c r="L6006" t="s">
        <v>22936</v>
      </c>
      <c r="M6006">
        <v>0.75972222199999995</v>
      </c>
      <c r="N6006">
        <v>0</v>
      </c>
      <c r="O6006">
        <v>1</v>
      </c>
      <c r="P6006">
        <v>0</v>
      </c>
      <c r="Q6006">
        <v>2</v>
      </c>
      <c r="R6006">
        <v>0</v>
      </c>
      <c r="S6006">
        <v>0.75972200000000001</v>
      </c>
      <c r="T6006">
        <v>0</v>
      </c>
      <c r="U6006">
        <v>1.519444</v>
      </c>
    </row>
    <row r="6007" spans="1:21" x14ac:dyDescent="0.25">
      <c r="A6007" t="s">
        <v>22937</v>
      </c>
      <c r="B6007">
        <v>1</v>
      </c>
      <c r="C6007" t="s">
        <v>79</v>
      </c>
      <c r="D6007" t="s">
        <v>113</v>
      </c>
      <c r="E6007" t="s">
        <v>22938</v>
      </c>
      <c r="F6007" t="s">
        <v>531</v>
      </c>
      <c r="G6007" t="s">
        <v>72</v>
      </c>
      <c r="H6007" t="s">
        <v>136</v>
      </c>
      <c r="I6007" t="s">
        <v>22</v>
      </c>
      <c r="J6007" t="s">
        <v>131</v>
      </c>
      <c r="K6007" t="s">
        <v>22939</v>
      </c>
      <c r="L6007" t="s">
        <v>22940</v>
      </c>
      <c r="M6007">
        <v>0.571111111</v>
      </c>
      <c r="N6007">
        <v>0</v>
      </c>
      <c r="O6007">
        <v>1134</v>
      </c>
      <c r="P6007">
        <v>13</v>
      </c>
      <c r="Q6007">
        <v>78</v>
      </c>
      <c r="R6007">
        <v>0</v>
      </c>
      <c r="S6007">
        <v>647.64</v>
      </c>
      <c r="T6007">
        <v>7.4244440000000003</v>
      </c>
      <c r="U6007">
        <v>44.546666999999999</v>
      </c>
    </row>
    <row r="6008" spans="1:21" x14ac:dyDescent="0.25">
      <c r="A6008" t="s">
        <v>22941</v>
      </c>
      <c r="B6008">
        <v>1</v>
      </c>
      <c r="C6008" t="s">
        <v>79</v>
      </c>
      <c r="D6008" t="s">
        <v>113</v>
      </c>
      <c r="E6008" t="s">
        <v>22942</v>
      </c>
      <c r="F6008" t="s">
        <v>313</v>
      </c>
      <c r="G6008" t="s">
        <v>71</v>
      </c>
      <c r="H6008" t="s">
        <v>136</v>
      </c>
      <c r="I6008" t="s">
        <v>22</v>
      </c>
      <c r="J6008" t="s">
        <v>131</v>
      </c>
      <c r="K6008" t="s">
        <v>22943</v>
      </c>
      <c r="L6008" t="s">
        <v>22944</v>
      </c>
      <c r="M6008">
        <v>0.441111111</v>
      </c>
      <c r="N6008">
        <v>0</v>
      </c>
      <c r="O6008">
        <v>31</v>
      </c>
      <c r="P6008">
        <v>0</v>
      </c>
      <c r="Q6008">
        <v>0</v>
      </c>
      <c r="R6008">
        <v>0</v>
      </c>
      <c r="S6008">
        <v>13.674443999999999</v>
      </c>
      <c r="T6008">
        <v>0</v>
      </c>
      <c r="U6008">
        <v>0</v>
      </c>
    </row>
    <row r="6009" spans="1:21" x14ac:dyDescent="0.25">
      <c r="A6009" t="s">
        <v>22945</v>
      </c>
      <c r="B6009">
        <v>1</v>
      </c>
      <c r="C6009" t="s">
        <v>78</v>
      </c>
      <c r="D6009" t="s">
        <v>103</v>
      </c>
      <c r="E6009" t="s">
        <v>22946</v>
      </c>
      <c r="F6009" t="s">
        <v>231</v>
      </c>
      <c r="G6009" t="s">
        <v>71</v>
      </c>
      <c r="H6009" t="s">
        <v>136</v>
      </c>
      <c r="I6009" t="s">
        <v>22</v>
      </c>
      <c r="J6009" t="s">
        <v>131</v>
      </c>
      <c r="K6009" t="s">
        <v>22947</v>
      </c>
      <c r="L6009" t="s">
        <v>22948</v>
      </c>
      <c r="M6009">
        <v>5.0350000000000001</v>
      </c>
      <c r="N6009">
        <v>0</v>
      </c>
      <c r="O6009">
        <v>9</v>
      </c>
      <c r="P6009">
        <v>0</v>
      </c>
      <c r="Q6009">
        <v>0</v>
      </c>
      <c r="R6009">
        <v>0</v>
      </c>
      <c r="S6009">
        <v>45.314999999999998</v>
      </c>
      <c r="T6009">
        <v>0</v>
      </c>
      <c r="U6009">
        <v>0</v>
      </c>
    </row>
    <row r="6010" spans="1:21" x14ac:dyDescent="0.25">
      <c r="A6010" t="s">
        <v>22949</v>
      </c>
      <c r="B6010">
        <v>1</v>
      </c>
      <c r="C6010" t="s">
        <v>78</v>
      </c>
      <c r="D6010" t="s">
        <v>102</v>
      </c>
      <c r="E6010" t="s">
        <v>22950</v>
      </c>
      <c r="F6010" t="s">
        <v>362</v>
      </c>
      <c r="G6010" t="s">
        <v>71</v>
      </c>
      <c r="H6010" t="s">
        <v>136</v>
      </c>
      <c r="I6010" t="s">
        <v>22</v>
      </c>
      <c r="J6010" t="s">
        <v>131</v>
      </c>
      <c r="K6010" t="s">
        <v>22951</v>
      </c>
      <c r="L6010" t="s">
        <v>22952</v>
      </c>
      <c r="M6010">
        <v>1.48</v>
      </c>
      <c r="N6010">
        <v>0</v>
      </c>
      <c r="O6010">
        <v>0</v>
      </c>
      <c r="P6010">
        <v>0</v>
      </c>
      <c r="Q6010">
        <v>1</v>
      </c>
      <c r="R6010">
        <v>0</v>
      </c>
      <c r="S6010">
        <v>0</v>
      </c>
      <c r="T6010">
        <v>0</v>
      </c>
      <c r="U6010">
        <v>1.48</v>
      </c>
    </row>
    <row r="6011" spans="1:21" x14ac:dyDescent="0.25">
      <c r="A6011" t="s">
        <v>22953</v>
      </c>
      <c r="B6011">
        <v>1</v>
      </c>
      <c r="C6011" t="s">
        <v>78</v>
      </c>
      <c r="D6011" t="s">
        <v>81</v>
      </c>
      <c r="E6011" t="s">
        <v>22954</v>
      </c>
      <c r="F6011" t="s">
        <v>166</v>
      </c>
      <c r="G6011" t="s">
        <v>72</v>
      </c>
      <c r="H6011" t="s">
        <v>136</v>
      </c>
      <c r="I6011" t="s">
        <v>22</v>
      </c>
      <c r="J6011" t="s">
        <v>131</v>
      </c>
      <c r="K6011" t="s">
        <v>22955</v>
      </c>
      <c r="L6011" t="s">
        <v>22956</v>
      </c>
      <c r="M6011">
        <v>0.79749611099999995</v>
      </c>
      <c r="N6011">
        <v>0</v>
      </c>
      <c r="O6011">
        <v>0</v>
      </c>
      <c r="P6011">
        <v>1</v>
      </c>
      <c r="Q6011">
        <v>0</v>
      </c>
      <c r="R6011">
        <v>0</v>
      </c>
      <c r="S6011">
        <v>0</v>
      </c>
      <c r="T6011">
        <v>0.79749599999999998</v>
      </c>
      <c r="U6011">
        <v>0</v>
      </c>
    </row>
    <row r="6012" spans="1:21" x14ac:dyDescent="0.25">
      <c r="A6012" t="s">
        <v>22957</v>
      </c>
      <c r="B6012">
        <v>1</v>
      </c>
      <c r="C6012" t="s">
        <v>78</v>
      </c>
      <c r="D6012" t="s">
        <v>81</v>
      </c>
      <c r="E6012" t="s">
        <v>22958</v>
      </c>
      <c r="F6012" t="s">
        <v>367</v>
      </c>
      <c r="G6012" t="s">
        <v>72</v>
      </c>
      <c r="H6012" t="s">
        <v>136</v>
      </c>
      <c r="I6012" t="s">
        <v>22</v>
      </c>
      <c r="J6012" t="s">
        <v>131</v>
      </c>
      <c r="K6012" t="s">
        <v>22959</v>
      </c>
      <c r="L6012" t="s">
        <v>22960</v>
      </c>
      <c r="M6012">
        <v>1.5325</v>
      </c>
      <c r="N6012">
        <v>0</v>
      </c>
      <c r="O6012">
        <v>0</v>
      </c>
      <c r="P6012">
        <v>0</v>
      </c>
      <c r="Q6012">
        <v>104</v>
      </c>
      <c r="R6012">
        <v>0</v>
      </c>
      <c r="S6012">
        <v>0</v>
      </c>
      <c r="T6012">
        <v>0</v>
      </c>
      <c r="U6012">
        <v>159.38</v>
      </c>
    </row>
    <row r="6013" spans="1:21" x14ac:dyDescent="0.25">
      <c r="A6013" t="s">
        <v>22961</v>
      </c>
      <c r="B6013">
        <v>1</v>
      </c>
      <c r="C6013" t="s">
        <v>78</v>
      </c>
      <c r="D6013" t="s">
        <v>81</v>
      </c>
      <c r="E6013" t="s">
        <v>22958</v>
      </c>
      <c r="F6013" t="s">
        <v>226</v>
      </c>
      <c r="G6013" t="s">
        <v>72</v>
      </c>
      <c r="H6013" t="s">
        <v>136</v>
      </c>
      <c r="I6013" t="s">
        <v>22</v>
      </c>
      <c r="J6013" t="s">
        <v>131</v>
      </c>
      <c r="K6013" t="s">
        <v>22962</v>
      </c>
      <c r="L6013" t="s">
        <v>22963</v>
      </c>
      <c r="M6013">
        <v>1.0208333329999999</v>
      </c>
      <c r="N6013">
        <v>0</v>
      </c>
      <c r="O6013">
        <v>0</v>
      </c>
      <c r="P6013">
        <v>0</v>
      </c>
      <c r="Q6013">
        <v>104</v>
      </c>
      <c r="R6013">
        <v>0</v>
      </c>
      <c r="S6013">
        <v>0</v>
      </c>
      <c r="T6013">
        <v>0</v>
      </c>
      <c r="U6013">
        <v>106.166667</v>
      </c>
    </row>
    <row r="6014" spans="1:21" x14ac:dyDescent="0.25">
      <c r="A6014" t="s">
        <v>22964</v>
      </c>
      <c r="B6014">
        <v>1</v>
      </c>
      <c r="C6014" t="s">
        <v>79</v>
      </c>
      <c r="D6014" t="s">
        <v>113</v>
      </c>
      <c r="E6014" t="s">
        <v>22965</v>
      </c>
      <c r="F6014" t="s">
        <v>416</v>
      </c>
      <c r="G6014" t="s">
        <v>71</v>
      </c>
      <c r="H6014" t="s">
        <v>136</v>
      </c>
      <c r="I6014" t="s">
        <v>22</v>
      </c>
      <c r="J6014" t="s">
        <v>131</v>
      </c>
      <c r="K6014" t="s">
        <v>22966</v>
      </c>
      <c r="L6014" t="s">
        <v>22967</v>
      </c>
      <c r="M6014">
        <v>2.4561111109999998</v>
      </c>
      <c r="N6014">
        <v>0</v>
      </c>
      <c r="O6014">
        <v>0</v>
      </c>
      <c r="P6014">
        <v>0</v>
      </c>
      <c r="Q6014">
        <v>23</v>
      </c>
      <c r="R6014">
        <v>0</v>
      </c>
      <c r="S6014">
        <v>0</v>
      </c>
      <c r="T6014">
        <v>0</v>
      </c>
      <c r="U6014">
        <v>56.490555999999998</v>
      </c>
    </row>
    <row r="6015" spans="1:21" x14ac:dyDescent="0.25">
      <c r="A6015" t="s">
        <v>22968</v>
      </c>
      <c r="B6015">
        <v>1</v>
      </c>
      <c r="C6015" t="s">
        <v>79</v>
      </c>
      <c r="D6015" t="s">
        <v>119</v>
      </c>
      <c r="E6015" t="s">
        <v>22969</v>
      </c>
      <c r="F6015" t="s">
        <v>892</v>
      </c>
      <c r="G6015" t="s">
        <v>71</v>
      </c>
      <c r="H6015" t="s">
        <v>136</v>
      </c>
      <c r="I6015" t="s">
        <v>22</v>
      </c>
      <c r="J6015" t="s">
        <v>131</v>
      </c>
      <c r="K6015" t="s">
        <v>22970</v>
      </c>
      <c r="L6015" t="s">
        <v>22971</v>
      </c>
      <c r="M6015">
        <v>0.78083611100000005</v>
      </c>
      <c r="N6015">
        <v>0</v>
      </c>
      <c r="O6015">
        <v>98</v>
      </c>
      <c r="P6015">
        <v>0</v>
      </c>
      <c r="Q6015">
        <v>9</v>
      </c>
      <c r="R6015">
        <v>0</v>
      </c>
      <c r="S6015">
        <v>76.521939000000003</v>
      </c>
      <c r="T6015">
        <v>0</v>
      </c>
      <c r="U6015">
        <v>7.0275249999999998</v>
      </c>
    </row>
    <row r="6016" spans="1:21" x14ac:dyDescent="0.25">
      <c r="A6016" t="s">
        <v>22972</v>
      </c>
      <c r="B6016">
        <v>1</v>
      </c>
      <c r="C6016" t="s">
        <v>78</v>
      </c>
      <c r="D6016" t="s">
        <v>105</v>
      </c>
      <c r="E6016" t="s">
        <v>22973</v>
      </c>
      <c r="F6016" t="s">
        <v>231</v>
      </c>
      <c r="G6016" t="s">
        <v>71</v>
      </c>
      <c r="H6016" t="s">
        <v>136</v>
      </c>
      <c r="I6016" t="s">
        <v>22</v>
      </c>
      <c r="J6016" t="s">
        <v>131</v>
      </c>
      <c r="K6016" t="s">
        <v>22974</v>
      </c>
      <c r="L6016" t="s">
        <v>22975</v>
      </c>
      <c r="M6016">
        <v>1.4502777769999999</v>
      </c>
      <c r="N6016">
        <v>0</v>
      </c>
      <c r="O6016">
        <v>3</v>
      </c>
      <c r="P6016">
        <v>0</v>
      </c>
      <c r="Q6016">
        <v>0</v>
      </c>
      <c r="R6016">
        <v>0</v>
      </c>
      <c r="S6016">
        <v>4.3508329999999997</v>
      </c>
      <c r="T6016">
        <v>0</v>
      </c>
      <c r="U6016">
        <v>0</v>
      </c>
    </row>
    <row r="6017" spans="1:21" x14ac:dyDescent="0.25">
      <c r="A6017" t="s">
        <v>22976</v>
      </c>
      <c r="B6017">
        <v>1</v>
      </c>
      <c r="C6017" t="s">
        <v>79</v>
      </c>
      <c r="D6017" t="s">
        <v>117</v>
      </c>
      <c r="E6017" t="s">
        <v>22977</v>
      </c>
      <c r="F6017" t="s">
        <v>231</v>
      </c>
      <c r="G6017" t="s">
        <v>71</v>
      </c>
      <c r="H6017" t="s">
        <v>136</v>
      </c>
      <c r="I6017" t="s">
        <v>22</v>
      </c>
      <c r="J6017" t="s">
        <v>131</v>
      </c>
      <c r="K6017" t="s">
        <v>22978</v>
      </c>
      <c r="L6017" t="s">
        <v>22979</v>
      </c>
      <c r="M6017">
        <v>1.6672222219999999</v>
      </c>
      <c r="N6017">
        <v>0</v>
      </c>
      <c r="O6017">
        <v>0</v>
      </c>
      <c r="P6017">
        <v>0</v>
      </c>
      <c r="Q6017">
        <v>1</v>
      </c>
      <c r="R6017">
        <v>0</v>
      </c>
      <c r="S6017">
        <v>0</v>
      </c>
      <c r="T6017">
        <v>0</v>
      </c>
      <c r="U6017">
        <v>1.667222</v>
      </c>
    </row>
    <row r="6018" spans="1:21" x14ac:dyDescent="0.25">
      <c r="A6018" t="s">
        <v>22980</v>
      </c>
      <c r="B6018">
        <v>1</v>
      </c>
      <c r="C6018" t="s">
        <v>79</v>
      </c>
      <c r="D6018" t="s">
        <v>120</v>
      </c>
      <c r="E6018" t="s">
        <v>22981</v>
      </c>
      <c r="F6018" t="s">
        <v>780</v>
      </c>
      <c r="G6018" t="s">
        <v>71</v>
      </c>
      <c r="H6018" t="s">
        <v>136</v>
      </c>
      <c r="I6018" t="s">
        <v>22</v>
      </c>
      <c r="J6018" t="s">
        <v>131</v>
      </c>
      <c r="K6018" t="s">
        <v>22982</v>
      </c>
      <c r="L6018" t="s">
        <v>22983</v>
      </c>
      <c r="M6018">
        <v>1.5433333330000001</v>
      </c>
      <c r="N6018">
        <v>0</v>
      </c>
      <c r="O6018">
        <v>93</v>
      </c>
      <c r="P6018">
        <v>0</v>
      </c>
      <c r="Q6018">
        <v>11</v>
      </c>
      <c r="R6018">
        <v>0</v>
      </c>
      <c r="S6018">
        <v>143.53</v>
      </c>
      <c r="T6018">
        <v>0</v>
      </c>
      <c r="U6018">
        <v>16.976666999999999</v>
      </c>
    </row>
    <row r="6019" spans="1:21" x14ac:dyDescent="0.25">
      <c r="A6019" t="s">
        <v>22984</v>
      </c>
      <c r="B6019">
        <v>1</v>
      </c>
      <c r="C6019" t="s">
        <v>79</v>
      </c>
      <c r="D6019" t="s">
        <v>120</v>
      </c>
      <c r="E6019" t="s">
        <v>22985</v>
      </c>
      <c r="F6019" t="s">
        <v>780</v>
      </c>
      <c r="G6019" t="s">
        <v>71</v>
      </c>
      <c r="H6019" t="s">
        <v>136</v>
      </c>
      <c r="I6019" t="s">
        <v>22</v>
      </c>
      <c r="J6019" t="s">
        <v>131</v>
      </c>
      <c r="K6019" t="s">
        <v>22986</v>
      </c>
      <c r="L6019" t="s">
        <v>22987</v>
      </c>
      <c r="M6019">
        <v>2.1258333330000001</v>
      </c>
      <c r="N6019">
        <v>0</v>
      </c>
      <c r="O6019">
        <v>12</v>
      </c>
      <c r="P6019">
        <v>0</v>
      </c>
      <c r="Q6019">
        <v>1</v>
      </c>
      <c r="R6019">
        <v>0</v>
      </c>
      <c r="S6019">
        <v>25.51</v>
      </c>
      <c r="T6019">
        <v>0</v>
      </c>
      <c r="U6019">
        <v>2.1258330000000001</v>
      </c>
    </row>
    <row r="6020" spans="1:21" x14ac:dyDescent="0.25">
      <c r="A6020" t="s">
        <v>22988</v>
      </c>
      <c r="B6020">
        <v>1</v>
      </c>
      <c r="C6020" t="s">
        <v>78</v>
      </c>
      <c r="D6020" t="s">
        <v>96</v>
      </c>
      <c r="E6020" t="s">
        <v>22989</v>
      </c>
      <c r="F6020" t="s">
        <v>847</v>
      </c>
      <c r="G6020" t="s">
        <v>71</v>
      </c>
      <c r="H6020" t="s">
        <v>136</v>
      </c>
      <c r="I6020" t="s">
        <v>22</v>
      </c>
      <c r="J6020" t="s">
        <v>131</v>
      </c>
      <c r="K6020" t="s">
        <v>22990</v>
      </c>
      <c r="L6020" t="s">
        <v>22991</v>
      </c>
      <c r="M6020">
        <v>9.8391666660000006</v>
      </c>
      <c r="N6020">
        <v>0</v>
      </c>
      <c r="O6020">
        <v>0</v>
      </c>
      <c r="P6020">
        <v>0</v>
      </c>
      <c r="Q6020">
        <v>1</v>
      </c>
      <c r="R6020">
        <v>0</v>
      </c>
      <c r="S6020">
        <v>0</v>
      </c>
      <c r="T6020">
        <v>0</v>
      </c>
      <c r="U6020">
        <v>9.8391669999999998</v>
      </c>
    </row>
    <row r="6021" spans="1:21" x14ac:dyDescent="0.25">
      <c r="A6021" t="s">
        <v>22992</v>
      </c>
      <c r="B6021">
        <v>1</v>
      </c>
      <c r="C6021" t="s">
        <v>79</v>
      </c>
      <c r="D6021" t="s">
        <v>118</v>
      </c>
      <c r="E6021" t="s">
        <v>22993</v>
      </c>
      <c r="F6021" t="s">
        <v>231</v>
      </c>
      <c r="G6021" t="s">
        <v>71</v>
      </c>
      <c r="H6021" t="s">
        <v>136</v>
      </c>
      <c r="I6021" t="s">
        <v>22</v>
      </c>
      <c r="J6021" t="s">
        <v>131</v>
      </c>
      <c r="K6021" t="s">
        <v>22994</v>
      </c>
      <c r="L6021" t="s">
        <v>22995</v>
      </c>
      <c r="M6021">
        <v>1.463055555</v>
      </c>
      <c r="N6021">
        <v>0</v>
      </c>
      <c r="O6021">
        <v>1</v>
      </c>
      <c r="P6021">
        <v>0</v>
      </c>
      <c r="Q6021">
        <v>0</v>
      </c>
      <c r="R6021">
        <v>0</v>
      </c>
      <c r="S6021">
        <v>1.4630559999999999</v>
      </c>
      <c r="T6021">
        <v>0</v>
      </c>
      <c r="U6021">
        <v>0</v>
      </c>
    </row>
    <row r="6022" spans="1:21" x14ac:dyDescent="0.25">
      <c r="A6022" t="s">
        <v>22996</v>
      </c>
      <c r="B6022">
        <v>1</v>
      </c>
      <c r="C6022" t="s">
        <v>79</v>
      </c>
      <c r="D6022" t="s">
        <v>113</v>
      </c>
      <c r="E6022" t="s">
        <v>22997</v>
      </c>
      <c r="F6022" t="s">
        <v>226</v>
      </c>
      <c r="G6022" t="s">
        <v>72</v>
      </c>
      <c r="H6022" t="s">
        <v>136</v>
      </c>
      <c r="I6022" t="s">
        <v>22</v>
      </c>
      <c r="J6022" t="s">
        <v>131</v>
      </c>
      <c r="K6022" t="s">
        <v>22998</v>
      </c>
      <c r="L6022" t="s">
        <v>22999</v>
      </c>
      <c r="M6022">
        <v>2.8319444439999999</v>
      </c>
      <c r="N6022">
        <v>0</v>
      </c>
      <c r="O6022">
        <v>0</v>
      </c>
      <c r="P6022">
        <v>0</v>
      </c>
      <c r="Q6022">
        <v>74</v>
      </c>
      <c r="R6022">
        <v>0</v>
      </c>
      <c r="S6022">
        <v>0</v>
      </c>
      <c r="T6022">
        <v>0</v>
      </c>
      <c r="U6022">
        <v>209.56388899999999</v>
      </c>
    </row>
    <row r="6023" spans="1:21" x14ac:dyDescent="0.25">
      <c r="A6023" t="s">
        <v>23000</v>
      </c>
      <c r="B6023">
        <v>1</v>
      </c>
      <c r="C6023" t="s">
        <v>79</v>
      </c>
      <c r="D6023" t="s">
        <v>114</v>
      </c>
      <c r="E6023" t="s">
        <v>23001</v>
      </c>
      <c r="F6023" t="s">
        <v>231</v>
      </c>
      <c r="G6023" t="s">
        <v>71</v>
      </c>
      <c r="H6023" t="s">
        <v>136</v>
      </c>
      <c r="I6023" t="s">
        <v>22</v>
      </c>
      <c r="J6023" t="s">
        <v>131</v>
      </c>
      <c r="K6023" t="s">
        <v>23002</v>
      </c>
      <c r="L6023" t="s">
        <v>23003</v>
      </c>
      <c r="M6023">
        <v>1.2633333330000001</v>
      </c>
      <c r="N6023">
        <v>0</v>
      </c>
      <c r="O6023">
        <v>0</v>
      </c>
      <c r="P6023">
        <v>0</v>
      </c>
      <c r="Q6023">
        <v>1</v>
      </c>
      <c r="R6023">
        <v>0</v>
      </c>
      <c r="S6023">
        <v>0</v>
      </c>
      <c r="T6023">
        <v>0</v>
      </c>
      <c r="U6023">
        <v>1.263333</v>
      </c>
    </row>
    <row r="6024" spans="1:21" x14ac:dyDescent="0.25">
      <c r="A6024" t="s">
        <v>23004</v>
      </c>
      <c r="B6024">
        <v>1</v>
      </c>
      <c r="C6024" t="s">
        <v>79</v>
      </c>
      <c r="D6024" t="s">
        <v>122</v>
      </c>
      <c r="E6024" t="s">
        <v>23005</v>
      </c>
      <c r="F6024" t="s">
        <v>226</v>
      </c>
      <c r="G6024" t="s">
        <v>72</v>
      </c>
      <c r="H6024" t="s">
        <v>136</v>
      </c>
      <c r="I6024" t="s">
        <v>22</v>
      </c>
      <c r="J6024" t="s">
        <v>131</v>
      </c>
      <c r="K6024" t="s">
        <v>23006</v>
      </c>
      <c r="L6024" t="s">
        <v>23007</v>
      </c>
      <c r="M6024">
        <v>0.25035277700000003</v>
      </c>
      <c r="N6024">
        <v>0</v>
      </c>
      <c r="O6024">
        <v>0</v>
      </c>
      <c r="P6024">
        <v>0</v>
      </c>
      <c r="Q6024">
        <v>1</v>
      </c>
      <c r="R6024">
        <v>0</v>
      </c>
      <c r="S6024">
        <v>0</v>
      </c>
      <c r="T6024">
        <v>0</v>
      </c>
      <c r="U6024">
        <v>0.25035299999999999</v>
      </c>
    </row>
    <row r="6025" spans="1:21" x14ac:dyDescent="0.25">
      <c r="A6025" t="s">
        <v>23008</v>
      </c>
      <c r="B6025">
        <v>1</v>
      </c>
      <c r="C6025" t="s">
        <v>79</v>
      </c>
      <c r="D6025" t="s">
        <v>111</v>
      </c>
      <c r="E6025" t="s">
        <v>23009</v>
      </c>
      <c r="F6025" t="s">
        <v>226</v>
      </c>
      <c r="G6025" t="s">
        <v>72</v>
      </c>
      <c r="H6025" t="s">
        <v>136</v>
      </c>
      <c r="I6025" t="s">
        <v>22</v>
      </c>
      <c r="J6025" t="s">
        <v>131</v>
      </c>
      <c r="K6025" t="s">
        <v>23010</v>
      </c>
      <c r="L6025" t="s">
        <v>23011</v>
      </c>
      <c r="M6025">
        <v>1.522223055</v>
      </c>
      <c r="N6025">
        <v>0</v>
      </c>
      <c r="O6025">
        <v>0</v>
      </c>
      <c r="P6025">
        <v>0</v>
      </c>
      <c r="Q6025">
        <v>1</v>
      </c>
      <c r="R6025">
        <v>0</v>
      </c>
      <c r="S6025">
        <v>0</v>
      </c>
      <c r="T6025">
        <v>0</v>
      </c>
      <c r="U6025">
        <v>1.5222230000000001</v>
      </c>
    </row>
    <row r="6026" spans="1:21" x14ac:dyDescent="0.25">
      <c r="A6026" t="s">
        <v>23012</v>
      </c>
      <c r="B6026">
        <v>1</v>
      </c>
      <c r="C6026" t="s">
        <v>79</v>
      </c>
      <c r="D6026" t="s">
        <v>111</v>
      </c>
      <c r="E6026" t="s">
        <v>23009</v>
      </c>
      <c r="F6026" t="s">
        <v>226</v>
      </c>
      <c r="G6026" t="s">
        <v>72</v>
      </c>
      <c r="H6026" t="s">
        <v>136</v>
      </c>
      <c r="I6026" t="s">
        <v>22</v>
      </c>
      <c r="J6026" t="s">
        <v>131</v>
      </c>
      <c r="K6026" t="s">
        <v>23013</v>
      </c>
      <c r="L6026" t="s">
        <v>23014</v>
      </c>
      <c r="M6026">
        <v>2.011911944</v>
      </c>
      <c r="N6026">
        <v>0</v>
      </c>
      <c r="O6026">
        <v>0</v>
      </c>
      <c r="P6026">
        <v>0</v>
      </c>
      <c r="Q6026">
        <v>1</v>
      </c>
      <c r="R6026">
        <v>0</v>
      </c>
      <c r="S6026">
        <v>0</v>
      </c>
      <c r="T6026">
        <v>0</v>
      </c>
      <c r="U6026">
        <v>2.0119120000000001</v>
      </c>
    </row>
    <row r="6027" spans="1:21" x14ac:dyDescent="0.25">
      <c r="A6027" t="s">
        <v>23015</v>
      </c>
      <c r="B6027">
        <v>1</v>
      </c>
      <c r="C6027" t="s">
        <v>79</v>
      </c>
      <c r="D6027" t="s">
        <v>111</v>
      </c>
      <c r="E6027" t="s">
        <v>23009</v>
      </c>
      <c r="F6027" t="s">
        <v>226</v>
      </c>
      <c r="G6027" t="s">
        <v>72</v>
      </c>
      <c r="H6027" t="s">
        <v>136</v>
      </c>
      <c r="I6027" t="s">
        <v>22</v>
      </c>
      <c r="J6027" t="s">
        <v>131</v>
      </c>
      <c r="K6027" t="s">
        <v>23016</v>
      </c>
      <c r="L6027" t="s">
        <v>23017</v>
      </c>
      <c r="M6027">
        <v>1.302777777</v>
      </c>
      <c r="N6027">
        <v>0</v>
      </c>
      <c r="O6027">
        <v>0</v>
      </c>
      <c r="P6027">
        <v>0</v>
      </c>
      <c r="Q6027">
        <v>1</v>
      </c>
      <c r="R6027">
        <v>0</v>
      </c>
      <c r="S6027">
        <v>0</v>
      </c>
      <c r="T6027">
        <v>0</v>
      </c>
      <c r="U6027">
        <v>1.302778</v>
      </c>
    </row>
    <row r="6028" spans="1:21" x14ac:dyDescent="0.25">
      <c r="A6028" t="s">
        <v>23018</v>
      </c>
      <c r="B6028">
        <v>1</v>
      </c>
      <c r="C6028" t="s">
        <v>79</v>
      </c>
      <c r="D6028" t="s">
        <v>114</v>
      </c>
      <c r="E6028" t="s">
        <v>23019</v>
      </c>
      <c r="F6028" t="s">
        <v>231</v>
      </c>
      <c r="G6028" t="s">
        <v>71</v>
      </c>
      <c r="H6028" t="s">
        <v>136</v>
      </c>
      <c r="I6028" t="s">
        <v>22</v>
      </c>
      <c r="J6028" t="s">
        <v>131</v>
      </c>
      <c r="K6028" t="s">
        <v>23020</v>
      </c>
      <c r="L6028" t="s">
        <v>23021</v>
      </c>
      <c r="M6028">
        <v>1.3516666660000001</v>
      </c>
      <c r="N6028">
        <v>0</v>
      </c>
      <c r="O6028">
        <v>0</v>
      </c>
      <c r="P6028">
        <v>0</v>
      </c>
      <c r="Q6028">
        <v>1</v>
      </c>
      <c r="R6028">
        <v>0</v>
      </c>
      <c r="S6028">
        <v>0</v>
      </c>
      <c r="T6028">
        <v>0</v>
      </c>
      <c r="U6028">
        <v>1.351667</v>
      </c>
    </row>
    <row r="6029" spans="1:21" x14ac:dyDescent="0.25">
      <c r="A6029" t="s">
        <v>23022</v>
      </c>
      <c r="B6029">
        <v>1</v>
      </c>
      <c r="C6029" t="s">
        <v>79</v>
      </c>
      <c r="D6029" t="s">
        <v>116</v>
      </c>
      <c r="E6029" t="s">
        <v>23023</v>
      </c>
      <c r="F6029" t="s">
        <v>226</v>
      </c>
      <c r="G6029" t="s">
        <v>72</v>
      </c>
      <c r="H6029" t="s">
        <v>136</v>
      </c>
      <c r="I6029" t="s">
        <v>22</v>
      </c>
      <c r="J6029" t="s">
        <v>131</v>
      </c>
      <c r="K6029" t="s">
        <v>23024</v>
      </c>
      <c r="L6029" t="s">
        <v>23025</v>
      </c>
      <c r="M6029">
        <v>1.6416666660000001</v>
      </c>
      <c r="N6029">
        <v>0</v>
      </c>
      <c r="O6029">
        <v>0</v>
      </c>
      <c r="P6029">
        <v>0</v>
      </c>
      <c r="Q6029">
        <v>165</v>
      </c>
      <c r="R6029">
        <v>0</v>
      </c>
      <c r="S6029">
        <v>0</v>
      </c>
      <c r="T6029">
        <v>0</v>
      </c>
      <c r="U6029">
        <v>270.875</v>
      </c>
    </row>
    <row r="6030" spans="1:21" x14ac:dyDescent="0.25">
      <c r="A6030" t="s">
        <v>23026</v>
      </c>
      <c r="B6030">
        <v>1</v>
      </c>
      <c r="C6030" t="s">
        <v>79</v>
      </c>
      <c r="D6030" t="s">
        <v>119</v>
      </c>
      <c r="E6030" t="s">
        <v>23027</v>
      </c>
      <c r="F6030" t="s">
        <v>166</v>
      </c>
      <c r="G6030" t="s">
        <v>72</v>
      </c>
      <c r="H6030" t="s">
        <v>136</v>
      </c>
      <c r="I6030" t="s">
        <v>22</v>
      </c>
      <c r="J6030" t="s">
        <v>131</v>
      </c>
      <c r="K6030" t="s">
        <v>23028</v>
      </c>
      <c r="L6030" t="s">
        <v>23029</v>
      </c>
      <c r="M6030">
        <v>0.64861111100000002</v>
      </c>
      <c r="N6030">
        <v>0</v>
      </c>
      <c r="O6030">
        <v>217</v>
      </c>
      <c r="P6030">
        <v>142</v>
      </c>
      <c r="Q6030">
        <v>59</v>
      </c>
      <c r="R6030">
        <v>0</v>
      </c>
      <c r="S6030">
        <v>140.74861100000001</v>
      </c>
      <c r="T6030">
        <v>92.102778000000001</v>
      </c>
      <c r="U6030">
        <v>38.268056000000001</v>
      </c>
    </row>
    <row r="6031" spans="1:21" x14ac:dyDescent="0.25">
      <c r="A6031" t="s">
        <v>23030</v>
      </c>
      <c r="B6031">
        <v>1</v>
      </c>
      <c r="C6031" t="s">
        <v>78</v>
      </c>
      <c r="D6031" t="s">
        <v>95</v>
      </c>
      <c r="E6031" t="s">
        <v>23031</v>
      </c>
      <c r="F6031" t="s">
        <v>934</v>
      </c>
      <c r="G6031" t="s">
        <v>71</v>
      </c>
      <c r="H6031" t="s">
        <v>136</v>
      </c>
      <c r="I6031" t="s">
        <v>22</v>
      </c>
      <c r="J6031" t="s">
        <v>131</v>
      </c>
      <c r="K6031" t="s">
        <v>23032</v>
      </c>
      <c r="L6031" t="s">
        <v>23033</v>
      </c>
      <c r="M6031">
        <v>0.79472222199999998</v>
      </c>
      <c r="N6031">
        <v>0</v>
      </c>
      <c r="O6031">
        <v>0</v>
      </c>
      <c r="P6031">
        <v>0</v>
      </c>
      <c r="Q6031">
        <v>1</v>
      </c>
      <c r="R6031">
        <v>0</v>
      </c>
      <c r="S6031">
        <v>0</v>
      </c>
      <c r="T6031">
        <v>0</v>
      </c>
      <c r="U6031">
        <v>0.79472200000000004</v>
      </c>
    </row>
    <row r="6032" spans="1:21" x14ac:dyDescent="0.25">
      <c r="A6032" t="s">
        <v>23034</v>
      </c>
      <c r="B6032">
        <v>1</v>
      </c>
      <c r="C6032" t="s">
        <v>78</v>
      </c>
      <c r="D6032" t="s">
        <v>95</v>
      </c>
      <c r="E6032" t="s">
        <v>23035</v>
      </c>
      <c r="F6032" t="s">
        <v>231</v>
      </c>
      <c r="G6032" t="s">
        <v>71</v>
      </c>
      <c r="H6032" t="s">
        <v>136</v>
      </c>
      <c r="I6032" t="s">
        <v>22</v>
      </c>
      <c r="J6032" t="s">
        <v>131</v>
      </c>
      <c r="K6032" t="s">
        <v>23036</v>
      </c>
      <c r="L6032" t="s">
        <v>23037</v>
      </c>
      <c r="M6032">
        <v>1.709166666</v>
      </c>
      <c r="N6032">
        <v>0</v>
      </c>
      <c r="O6032">
        <v>0</v>
      </c>
      <c r="P6032">
        <v>0</v>
      </c>
      <c r="Q6032">
        <v>1</v>
      </c>
      <c r="R6032">
        <v>0</v>
      </c>
      <c r="S6032">
        <v>0</v>
      </c>
      <c r="T6032">
        <v>0</v>
      </c>
      <c r="U6032">
        <v>1.7091670000000001</v>
      </c>
    </row>
    <row r="6033" spans="1:21" x14ac:dyDescent="0.25">
      <c r="A6033" t="s">
        <v>23038</v>
      </c>
      <c r="B6033">
        <v>1</v>
      </c>
      <c r="C6033" t="s">
        <v>78</v>
      </c>
      <c r="D6033" t="s">
        <v>95</v>
      </c>
      <c r="E6033" t="s">
        <v>2188</v>
      </c>
      <c r="F6033" t="s">
        <v>166</v>
      </c>
      <c r="G6033" t="s">
        <v>72</v>
      </c>
      <c r="H6033" t="s">
        <v>136</v>
      </c>
      <c r="I6033" t="s">
        <v>22</v>
      </c>
      <c r="J6033" t="s">
        <v>131</v>
      </c>
      <c r="K6033" t="s">
        <v>23039</v>
      </c>
      <c r="L6033" t="s">
        <v>23040</v>
      </c>
      <c r="M6033">
        <v>3.4102777770000001</v>
      </c>
      <c r="N6033">
        <v>0</v>
      </c>
      <c r="O6033">
        <v>0</v>
      </c>
      <c r="P6033">
        <v>48</v>
      </c>
      <c r="Q6033">
        <v>1338</v>
      </c>
      <c r="R6033">
        <v>0</v>
      </c>
      <c r="S6033">
        <v>0</v>
      </c>
      <c r="T6033">
        <v>163.693333</v>
      </c>
      <c r="U6033">
        <v>4562.9516659999999</v>
      </c>
    </row>
    <row r="6034" spans="1:21" x14ac:dyDescent="0.25">
      <c r="A6034" t="s">
        <v>23041</v>
      </c>
      <c r="B6034">
        <v>1</v>
      </c>
      <c r="C6034" t="s">
        <v>78</v>
      </c>
      <c r="D6034" t="s">
        <v>96</v>
      </c>
      <c r="E6034" t="s">
        <v>23042</v>
      </c>
      <c r="F6034" t="s">
        <v>226</v>
      </c>
      <c r="G6034" t="s">
        <v>72</v>
      </c>
      <c r="H6034" t="s">
        <v>136</v>
      </c>
      <c r="I6034" t="s">
        <v>22</v>
      </c>
      <c r="J6034" t="s">
        <v>131</v>
      </c>
      <c r="K6034" t="s">
        <v>23043</v>
      </c>
      <c r="L6034" t="s">
        <v>23044</v>
      </c>
      <c r="M6034">
        <v>3.0205555550000001</v>
      </c>
      <c r="N6034">
        <v>0</v>
      </c>
      <c r="O6034">
        <v>9</v>
      </c>
      <c r="P6034">
        <v>0</v>
      </c>
      <c r="Q6034">
        <v>0</v>
      </c>
      <c r="R6034">
        <v>0</v>
      </c>
      <c r="S6034">
        <v>27.184999999999999</v>
      </c>
      <c r="T6034">
        <v>0</v>
      </c>
      <c r="U6034">
        <v>0</v>
      </c>
    </row>
    <row r="6035" spans="1:21" x14ac:dyDescent="0.25">
      <c r="A6035" t="s">
        <v>23045</v>
      </c>
      <c r="B6035">
        <v>1</v>
      </c>
      <c r="C6035" t="s">
        <v>78</v>
      </c>
      <c r="D6035" t="s">
        <v>93</v>
      </c>
      <c r="E6035" t="s">
        <v>23046</v>
      </c>
      <c r="F6035" t="s">
        <v>231</v>
      </c>
      <c r="G6035" t="s">
        <v>71</v>
      </c>
      <c r="H6035" t="s">
        <v>136</v>
      </c>
      <c r="I6035" t="s">
        <v>22</v>
      </c>
      <c r="J6035" t="s">
        <v>131</v>
      </c>
      <c r="K6035" t="s">
        <v>23047</v>
      </c>
      <c r="L6035" t="s">
        <v>23048</v>
      </c>
      <c r="M6035">
        <v>1.3730555550000001</v>
      </c>
      <c r="N6035">
        <v>0</v>
      </c>
      <c r="O6035">
        <v>1</v>
      </c>
      <c r="P6035">
        <v>0</v>
      </c>
      <c r="Q6035">
        <v>0</v>
      </c>
      <c r="R6035">
        <v>0</v>
      </c>
      <c r="S6035">
        <v>1.3730560000000001</v>
      </c>
      <c r="T6035">
        <v>0</v>
      </c>
      <c r="U6035">
        <v>0</v>
      </c>
    </row>
    <row r="6036" spans="1:21" x14ac:dyDescent="0.25">
      <c r="A6036" t="s">
        <v>23049</v>
      </c>
      <c r="B6036">
        <v>1</v>
      </c>
      <c r="C6036" t="s">
        <v>78</v>
      </c>
      <c r="D6036" t="s">
        <v>92</v>
      </c>
      <c r="E6036" t="s">
        <v>23050</v>
      </c>
      <c r="F6036" t="s">
        <v>231</v>
      </c>
      <c r="G6036" t="s">
        <v>71</v>
      </c>
      <c r="H6036" t="s">
        <v>136</v>
      </c>
      <c r="I6036" t="s">
        <v>22</v>
      </c>
      <c r="J6036" t="s">
        <v>131</v>
      </c>
      <c r="K6036" t="s">
        <v>23051</v>
      </c>
      <c r="L6036" t="s">
        <v>23052</v>
      </c>
      <c r="M6036">
        <v>1.2963888880000001</v>
      </c>
      <c r="N6036">
        <v>0</v>
      </c>
      <c r="O6036">
        <v>1</v>
      </c>
      <c r="P6036">
        <v>0</v>
      </c>
      <c r="Q6036">
        <v>0</v>
      </c>
      <c r="R6036">
        <v>0</v>
      </c>
      <c r="S6036">
        <v>1.296389</v>
      </c>
      <c r="T6036">
        <v>0</v>
      </c>
      <c r="U6036">
        <v>0</v>
      </c>
    </row>
    <row r="6037" spans="1:21" x14ac:dyDescent="0.25">
      <c r="A6037" t="s">
        <v>23053</v>
      </c>
      <c r="B6037">
        <v>1</v>
      </c>
      <c r="C6037" t="s">
        <v>78</v>
      </c>
      <c r="D6037" t="s">
        <v>104</v>
      </c>
      <c r="E6037" t="s">
        <v>23054</v>
      </c>
      <c r="F6037" t="s">
        <v>231</v>
      </c>
      <c r="G6037" t="s">
        <v>71</v>
      </c>
      <c r="H6037" t="s">
        <v>136</v>
      </c>
      <c r="I6037" t="s">
        <v>22</v>
      </c>
      <c r="J6037" t="s">
        <v>131</v>
      </c>
      <c r="K6037" t="s">
        <v>23055</v>
      </c>
      <c r="L6037" t="s">
        <v>23056</v>
      </c>
      <c r="M6037">
        <v>0.61833333300000004</v>
      </c>
      <c r="N6037">
        <v>0</v>
      </c>
      <c r="O6037">
        <v>2</v>
      </c>
      <c r="P6037">
        <v>0</v>
      </c>
      <c r="Q6037">
        <v>0</v>
      </c>
      <c r="R6037">
        <v>0</v>
      </c>
      <c r="S6037">
        <v>1.236667</v>
      </c>
      <c r="T6037">
        <v>0</v>
      </c>
      <c r="U6037">
        <v>0</v>
      </c>
    </row>
    <row r="6038" spans="1:21" x14ac:dyDescent="0.25">
      <c r="A6038" t="s">
        <v>23057</v>
      </c>
      <c r="B6038">
        <v>1</v>
      </c>
      <c r="C6038" t="s">
        <v>78</v>
      </c>
      <c r="D6038" t="s">
        <v>91</v>
      </c>
      <c r="E6038" t="s">
        <v>23058</v>
      </c>
      <c r="F6038" t="s">
        <v>166</v>
      </c>
      <c r="G6038" t="s">
        <v>72</v>
      </c>
      <c r="H6038" t="s">
        <v>136</v>
      </c>
      <c r="I6038" t="s">
        <v>22</v>
      </c>
      <c r="J6038" t="s">
        <v>131</v>
      </c>
      <c r="K6038" t="s">
        <v>23059</v>
      </c>
      <c r="L6038" t="s">
        <v>23060</v>
      </c>
      <c r="M6038">
        <v>1.1688888879999999</v>
      </c>
      <c r="N6038">
        <v>0</v>
      </c>
      <c r="O6038">
        <v>2753</v>
      </c>
      <c r="P6038">
        <v>204</v>
      </c>
      <c r="Q6038">
        <v>3918</v>
      </c>
      <c r="R6038">
        <v>0</v>
      </c>
      <c r="S6038">
        <v>3217.9511090000001</v>
      </c>
      <c r="T6038">
        <v>238.45333299999999</v>
      </c>
      <c r="U6038">
        <v>4579.7066629999999</v>
      </c>
    </row>
    <row r="6039" spans="1:21" x14ac:dyDescent="0.25">
      <c r="A6039" t="s">
        <v>23061</v>
      </c>
      <c r="B6039">
        <v>1</v>
      </c>
      <c r="C6039" t="s">
        <v>78</v>
      </c>
      <c r="D6039" t="s">
        <v>92</v>
      </c>
      <c r="E6039" t="s">
        <v>23062</v>
      </c>
      <c r="F6039" t="s">
        <v>231</v>
      </c>
      <c r="G6039" t="s">
        <v>71</v>
      </c>
      <c r="H6039" t="s">
        <v>136</v>
      </c>
      <c r="I6039" t="s">
        <v>22</v>
      </c>
      <c r="J6039" t="s">
        <v>131</v>
      </c>
      <c r="K6039" t="s">
        <v>23063</v>
      </c>
      <c r="L6039" t="s">
        <v>23064</v>
      </c>
      <c r="M6039">
        <v>0.72916666600000002</v>
      </c>
      <c r="N6039">
        <v>0</v>
      </c>
      <c r="O6039">
        <v>0</v>
      </c>
      <c r="P6039">
        <v>0</v>
      </c>
      <c r="Q6039">
        <v>1</v>
      </c>
      <c r="R6039">
        <v>0</v>
      </c>
      <c r="S6039">
        <v>0</v>
      </c>
      <c r="T6039">
        <v>0</v>
      </c>
      <c r="U6039">
        <v>0.72916700000000001</v>
      </c>
    </row>
    <row r="6040" spans="1:21" x14ac:dyDescent="0.25">
      <c r="A6040" t="s">
        <v>23065</v>
      </c>
      <c r="B6040">
        <v>1</v>
      </c>
      <c r="C6040" t="s">
        <v>78</v>
      </c>
      <c r="D6040" t="s">
        <v>105</v>
      </c>
      <c r="E6040" t="s">
        <v>23066</v>
      </c>
      <c r="F6040" t="s">
        <v>231</v>
      </c>
      <c r="G6040" t="s">
        <v>71</v>
      </c>
      <c r="H6040" t="s">
        <v>136</v>
      </c>
      <c r="I6040" t="s">
        <v>22</v>
      </c>
      <c r="J6040" t="s">
        <v>131</v>
      </c>
      <c r="K6040" t="s">
        <v>23067</v>
      </c>
      <c r="L6040" t="s">
        <v>23068</v>
      </c>
      <c r="M6040">
        <v>5.3972222219999999</v>
      </c>
      <c r="N6040">
        <v>0</v>
      </c>
      <c r="O6040">
        <v>1</v>
      </c>
      <c r="P6040">
        <v>0</v>
      </c>
      <c r="Q6040">
        <v>0</v>
      </c>
      <c r="R6040">
        <v>0</v>
      </c>
      <c r="S6040">
        <v>5.3972220000000002</v>
      </c>
      <c r="T6040">
        <v>0</v>
      </c>
      <c r="U6040">
        <v>0</v>
      </c>
    </row>
    <row r="6041" spans="1:21" x14ac:dyDescent="0.25">
      <c r="A6041" t="s">
        <v>23069</v>
      </c>
      <c r="B6041">
        <v>1</v>
      </c>
      <c r="C6041" t="s">
        <v>78</v>
      </c>
      <c r="D6041" t="s">
        <v>126</v>
      </c>
      <c r="E6041" t="s">
        <v>23070</v>
      </c>
      <c r="F6041" t="s">
        <v>231</v>
      </c>
      <c r="G6041" t="s">
        <v>71</v>
      </c>
      <c r="H6041" t="s">
        <v>136</v>
      </c>
      <c r="I6041" t="s">
        <v>22</v>
      </c>
      <c r="J6041" t="s">
        <v>131</v>
      </c>
      <c r="K6041" t="s">
        <v>23071</v>
      </c>
      <c r="L6041" t="s">
        <v>23072</v>
      </c>
      <c r="M6041">
        <v>1.958611111</v>
      </c>
      <c r="N6041">
        <v>0</v>
      </c>
      <c r="O6041">
        <v>0</v>
      </c>
      <c r="P6041">
        <v>0</v>
      </c>
      <c r="Q6041">
        <v>1</v>
      </c>
      <c r="R6041">
        <v>0</v>
      </c>
      <c r="S6041">
        <v>0</v>
      </c>
      <c r="T6041">
        <v>0</v>
      </c>
      <c r="U6041">
        <v>1.9586110000000001</v>
      </c>
    </row>
    <row r="6042" spans="1:21" x14ac:dyDescent="0.25">
      <c r="A6042" t="s">
        <v>23073</v>
      </c>
      <c r="B6042">
        <v>1</v>
      </c>
      <c r="C6042" t="s">
        <v>78</v>
      </c>
      <c r="D6042" t="s">
        <v>92</v>
      </c>
      <c r="E6042" t="s">
        <v>23074</v>
      </c>
      <c r="F6042" t="s">
        <v>231</v>
      </c>
      <c r="G6042" t="s">
        <v>71</v>
      </c>
      <c r="H6042" t="s">
        <v>136</v>
      </c>
      <c r="I6042" t="s">
        <v>22</v>
      </c>
      <c r="J6042" t="s">
        <v>131</v>
      </c>
      <c r="K6042" t="s">
        <v>23075</v>
      </c>
      <c r="L6042" t="s">
        <v>23076</v>
      </c>
      <c r="M6042">
        <v>1.260277777</v>
      </c>
      <c r="N6042">
        <v>0</v>
      </c>
      <c r="O6042">
        <v>1</v>
      </c>
      <c r="P6042">
        <v>0</v>
      </c>
      <c r="Q6042">
        <v>0</v>
      </c>
      <c r="R6042">
        <v>0</v>
      </c>
      <c r="S6042">
        <v>1.260278</v>
      </c>
      <c r="T6042">
        <v>0</v>
      </c>
      <c r="U6042">
        <v>0</v>
      </c>
    </row>
    <row r="6043" spans="1:21" x14ac:dyDescent="0.25">
      <c r="A6043" t="s">
        <v>23077</v>
      </c>
      <c r="B6043">
        <v>1</v>
      </c>
      <c r="C6043" t="s">
        <v>78</v>
      </c>
      <c r="D6043" t="s">
        <v>126</v>
      </c>
      <c r="E6043" t="s">
        <v>23078</v>
      </c>
      <c r="F6043" t="s">
        <v>231</v>
      </c>
      <c r="G6043" t="s">
        <v>71</v>
      </c>
      <c r="H6043" t="s">
        <v>136</v>
      </c>
      <c r="I6043" t="s">
        <v>22</v>
      </c>
      <c r="J6043" t="s">
        <v>131</v>
      </c>
      <c r="K6043" t="s">
        <v>23079</v>
      </c>
      <c r="L6043" t="s">
        <v>23080</v>
      </c>
      <c r="M6043">
        <v>1.071111111</v>
      </c>
      <c r="N6043">
        <v>0</v>
      </c>
      <c r="O6043">
        <v>0</v>
      </c>
      <c r="P6043">
        <v>0</v>
      </c>
      <c r="Q6043">
        <v>2</v>
      </c>
      <c r="R6043">
        <v>0</v>
      </c>
      <c r="S6043">
        <v>0</v>
      </c>
      <c r="T6043">
        <v>0</v>
      </c>
      <c r="U6043">
        <v>2.1422219999999998</v>
      </c>
    </row>
    <row r="6044" spans="1:21" x14ac:dyDescent="0.25">
      <c r="A6044" t="s">
        <v>23081</v>
      </c>
      <c r="B6044">
        <v>1</v>
      </c>
      <c r="C6044" t="s">
        <v>79</v>
      </c>
      <c r="D6044" t="s">
        <v>116</v>
      </c>
      <c r="E6044" t="s">
        <v>23082</v>
      </c>
      <c r="F6044" t="s">
        <v>313</v>
      </c>
      <c r="G6044" t="s">
        <v>71</v>
      </c>
      <c r="H6044" t="s">
        <v>136</v>
      </c>
      <c r="I6044" t="s">
        <v>22</v>
      </c>
      <c r="J6044" t="s">
        <v>131</v>
      </c>
      <c r="K6044" t="s">
        <v>23083</v>
      </c>
      <c r="L6044" t="s">
        <v>23084</v>
      </c>
      <c r="M6044">
        <v>1.123609166</v>
      </c>
      <c r="N6044">
        <v>0</v>
      </c>
      <c r="O6044">
        <v>8</v>
      </c>
      <c r="P6044">
        <v>0</v>
      </c>
      <c r="Q6044">
        <v>0</v>
      </c>
      <c r="R6044">
        <v>0</v>
      </c>
      <c r="S6044">
        <v>8.9888729999999999</v>
      </c>
      <c r="T6044">
        <v>0</v>
      </c>
      <c r="U6044">
        <v>0</v>
      </c>
    </row>
    <row r="6045" spans="1:21" x14ac:dyDescent="0.25">
      <c r="A6045" t="s">
        <v>23085</v>
      </c>
      <c r="B6045">
        <v>1</v>
      </c>
      <c r="C6045" t="s">
        <v>79</v>
      </c>
      <c r="D6045" t="s">
        <v>116</v>
      </c>
      <c r="E6045" t="s">
        <v>23086</v>
      </c>
      <c r="F6045" t="s">
        <v>1472</v>
      </c>
      <c r="G6045" t="s">
        <v>71</v>
      </c>
      <c r="H6045" t="s">
        <v>136</v>
      </c>
      <c r="I6045" t="s">
        <v>22</v>
      </c>
      <c r="J6045" t="s">
        <v>131</v>
      </c>
      <c r="K6045" t="s">
        <v>23087</v>
      </c>
      <c r="L6045" t="s">
        <v>23088</v>
      </c>
      <c r="M6045">
        <v>0.47444444400000002</v>
      </c>
      <c r="N6045">
        <v>0</v>
      </c>
      <c r="O6045">
        <v>72</v>
      </c>
      <c r="P6045">
        <v>0</v>
      </c>
      <c r="Q6045">
        <v>8</v>
      </c>
      <c r="R6045">
        <v>0</v>
      </c>
      <c r="S6045">
        <v>34.159999999999997</v>
      </c>
      <c r="T6045">
        <v>0</v>
      </c>
      <c r="U6045">
        <v>3.7955559999999999</v>
      </c>
    </row>
    <row r="6046" spans="1:21" x14ac:dyDescent="0.25">
      <c r="A6046" t="s">
        <v>23089</v>
      </c>
      <c r="B6046">
        <v>1</v>
      </c>
      <c r="C6046" t="s">
        <v>79</v>
      </c>
      <c r="D6046" t="s">
        <v>116</v>
      </c>
      <c r="E6046" t="s">
        <v>23090</v>
      </c>
      <c r="F6046" t="s">
        <v>166</v>
      </c>
      <c r="G6046" t="s">
        <v>72</v>
      </c>
      <c r="H6046" t="s">
        <v>136</v>
      </c>
      <c r="I6046" t="s">
        <v>22</v>
      </c>
      <c r="J6046" t="s">
        <v>131</v>
      </c>
      <c r="K6046" t="s">
        <v>23091</v>
      </c>
      <c r="L6046" t="s">
        <v>23092</v>
      </c>
      <c r="M6046">
        <v>0.59499999999999997</v>
      </c>
      <c r="N6046">
        <v>1</v>
      </c>
      <c r="O6046">
        <v>648</v>
      </c>
      <c r="P6046">
        <v>2</v>
      </c>
      <c r="Q6046">
        <v>8</v>
      </c>
      <c r="R6046">
        <v>0.59499999999999997</v>
      </c>
      <c r="S6046">
        <v>385.56</v>
      </c>
      <c r="T6046">
        <v>1.19</v>
      </c>
      <c r="U6046">
        <v>4.76</v>
      </c>
    </row>
    <row r="6047" spans="1:21" x14ac:dyDescent="0.25">
      <c r="A6047" t="s">
        <v>23093</v>
      </c>
      <c r="B6047">
        <v>1</v>
      </c>
      <c r="C6047" t="s">
        <v>78</v>
      </c>
      <c r="D6047" t="s">
        <v>102</v>
      </c>
      <c r="E6047" t="s">
        <v>23094</v>
      </c>
      <c r="F6047" t="s">
        <v>226</v>
      </c>
      <c r="G6047" t="s">
        <v>72</v>
      </c>
      <c r="H6047" t="s">
        <v>136</v>
      </c>
      <c r="I6047" t="s">
        <v>22</v>
      </c>
      <c r="J6047" t="s">
        <v>131</v>
      </c>
      <c r="K6047" t="s">
        <v>23095</v>
      </c>
      <c r="L6047" t="s">
        <v>23096</v>
      </c>
      <c r="M6047">
        <v>2.0697222219999998</v>
      </c>
      <c r="N6047">
        <v>0</v>
      </c>
      <c r="O6047">
        <v>0</v>
      </c>
      <c r="P6047">
        <v>0</v>
      </c>
      <c r="Q6047">
        <v>335</v>
      </c>
      <c r="R6047">
        <v>0</v>
      </c>
      <c r="S6047">
        <v>0</v>
      </c>
      <c r="T6047">
        <v>0</v>
      </c>
      <c r="U6047">
        <v>693.356944</v>
      </c>
    </row>
    <row r="6048" spans="1:21" x14ac:dyDescent="0.25">
      <c r="A6048" t="s">
        <v>23097</v>
      </c>
      <c r="B6048">
        <v>1</v>
      </c>
      <c r="C6048" t="s">
        <v>78</v>
      </c>
      <c r="D6048" t="s">
        <v>102</v>
      </c>
      <c r="E6048" t="s">
        <v>23098</v>
      </c>
      <c r="F6048" t="s">
        <v>226</v>
      </c>
      <c r="G6048" t="s">
        <v>72</v>
      </c>
      <c r="H6048" t="s">
        <v>136</v>
      </c>
      <c r="I6048" t="s">
        <v>22</v>
      </c>
      <c r="J6048" t="s">
        <v>131</v>
      </c>
      <c r="K6048" t="s">
        <v>23099</v>
      </c>
      <c r="L6048" t="s">
        <v>23100</v>
      </c>
      <c r="M6048">
        <v>2.2549999999999999</v>
      </c>
      <c r="N6048">
        <v>0</v>
      </c>
      <c r="O6048">
        <v>0</v>
      </c>
      <c r="P6048">
        <v>1</v>
      </c>
      <c r="Q6048">
        <v>2</v>
      </c>
      <c r="R6048">
        <v>0</v>
      </c>
      <c r="S6048">
        <v>0</v>
      </c>
      <c r="T6048">
        <v>2.2549999999999999</v>
      </c>
      <c r="U6048">
        <v>4.51</v>
      </c>
    </row>
    <row r="6049" spans="1:21" x14ac:dyDescent="0.25">
      <c r="A6049" t="s">
        <v>23101</v>
      </c>
      <c r="B6049">
        <v>1</v>
      </c>
      <c r="C6049" t="s">
        <v>78</v>
      </c>
      <c r="D6049" t="s">
        <v>99</v>
      </c>
      <c r="E6049" t="s">
        <v>4314</v>
      </c>
      <c r="F6049" t="s">
        <v>921</v>
      </c>
      <c r="G6049" t="s">
        <v>71</v>
      </c>
      <c r="H6049" t="s">
        <v>136</v>
      </c>
      <c r="I6049" t="s">
        <v>22</v>
      </c>
      <c r="J6049" t="s">
        <v>131</v>
      </c>
      <c r="K6049" t="s">
        <v>23102</v>
      </c>
      <c r="L6049" t="s">
        <v>23103</v>
      </c>
      <c r="M6049">
        <v>4.0486111109999996</v>
      </c>
      <c r="N6049">
        <v>0</v>
      </c>
      <c r="O6049">
        <v>17</v>
      </c>
      <c r="P6049">
        <v>0</v>
      </c>
      <c r="Q6049">
        <v>0</v>
      </c>
      <c r="R6049">
        <v>0</v>
      </c>
      <c r="S6049">
        <v>68.826389000000006</v>
      </c>
      <c r="T6049">
        <v>0</v>
      </c>
      <c r="U6049">
        <v>0</v>
      </c>
    </row>
    <row r="6050" spans="1:21" x14ac:dyDescent="0.25">
      <c r="A6050" t="s">
        <v>23104</v>
      </c>
      <c r="B6050">
        <v>1</v>
      </c>
      <c r="C6050" t="s">
        <v>79</v>
      </c>
      <c r="D6050" t="s">
        <v>118</v>
      </c>
      <c r="E6050" t="s">
        <v>23105</v>
      </c>
      <c r="F6050" t="s">
        <v>847</v>
      </c>
      <c r="G6050" t="s">
        <v>71</v>
      </c>
      <c r="H6050" t="s">
        <v>136</v>
      </c>
      <c r="I6050" t="s">
        <v>22</v>
      </c>
      <c r="J6050" t="s">
        <v>131</v>
      </c>
      <c r="K6050" t="s">
        <v>23106</v>
      </c>
      <c r="L6050" t="s">
        <v>23107</v>
      </c>
      <c r="M6050">
        <v>3.2683333330000002</v>
      </c>
      <c r="N6050">
        <v>0</v>
      </c>
      <c r="O6050">
        <v>1</v>
      </c>
      <c r="P6050">
        <v>0</v>
      </c>
      <c r="Q6050">
        <v>0</v>
      </c>
      <c r="R6050">
        <v>0</v>
      </c>
      <c r="S6050">
        <v>3.2683330000000002</v>
      </c>
      <c r="T6050">
        <v>0</v>
      </c>
      <c r="U6050">
        <v>0</v>
      </c>
    </row>
    <row r="6051" spans="1:21" x14ac:dyDescent="0.25">
      <c r="A6051" t="s">
        <v>23108</v>
      </c>
      <c r="B6051">
        <v>1</v>
      </c>
      <c r="C6051" t="s">
        <v>79</v>
      </c>
      <c r="D6051" t="s">
        <v>111</v>
      </c>
      <c r="E6051" t="s">
        <v>21303</v>
      </c>
      <c r="F6051" t="s">
        <v>166</v>
      </c>
      <c r="G6051" t="s">
        <v>72</v>
      </c>
      <c r="H6051" t="s">
        <v>136</v>
      </c>
      <c r="I6051" t="s">
        <v>22</v>
      </c>
      <c r="J6051" t="s">
        <v>131</v>
      </c>
      <c r="K6051" t="s">
        <v>23109</v>
      </c>
      <c r="L6051" t="s">
        <v>23110</v>
      </c>
      <c r="M6051">
        <v>0.49190277700000001</v>
      </c>
      <c r="N6051">
        <v>0</v>
      </c>
      <c r="O6051">
        <v>0</v>
      </c>
      <c r="P6051">
        <v>2</v>
      </c>
      <c r="Q6051">
        <v>773</v>
      </c>
      <c r="R6051">
        <v>0</v>
      </c>
      <c r="S6051">
        <v>0</v>
      </c>
      <c r="T6051">
        <v>0.98380599999999996</v>
      </c>
      <c r="U6051">
        <v>380.24084699999997</v>
      </c>
    </row>
    <row r="6052" spans="1:21" x14ac:dyDescent="0.25">
      <c r="A6052" t="s">
        <v>23111</v>
      </c>
      <c r="B6052">
        <v>1</v>
      </c>
      <c r="C6052" t="s">
        <v>79</v>
      </c>
      <c r="D6052" t="s">
        <v>111</v>
      </c>
      <c r="E6052" t="s">
        <v>23112</v>
      </c>
      <c r="F6052" t="s">
        <v>6035</v>
      </c>
      <c r="G6052" t="s">
        <v>71</v>
      </c>
      <c r="H6052" t="s">
        <v>136</v>
      </c>
      <c r="I6052" t="s">
        <v>22</v>
      </c>
      <c r="J6052" t="s">
        <v>131</v>
      </c>
      <c r="K6052" t="s">
        <v>23113</v>
      </c>
      <c r="L6052" t="s">
        <v>23114</v>
      </c>
      <c r="M6052">
        <v>2.9436111110000001</v>
      </c>
      <c r="N6052">
        <v>0</v>
      </c>
      <c r="O6052">
        <v>0</v>
      </c>
      <c r="P6052">
        <v>0</v>
      </c>
      <c r="Q6052">
        <v>11</v>
      </c>
      <c r="R6052">
        <v>0</v>
      </c>
      <c r="S6052">
        <v>0</v>
      </c>
      <c r="T6052">
        <v>0</v>
      </c>
      <c r="U6052">
        <v>32.379722000000001</v>
      </c>
    </row>
    <row r="6053" spans="1:21" x14ac:dyDescent="0.25">
      <c r="A6053" t="s">
        <v>23115</v>
      </c>
      <c r="B6053">
        <v>1</v>
      </c>
      <c r="C6053" t="s">
        <v>79</v>
      </c>
      <c r="D6053" t="s">
        <v>118</v>
      </c>
      <c r="E6053" t="s">
        <v>23116</v>
      </c>
      <c r="F6053" t="s">
        <v>847</v>
      </c>
      <c r="G6053" t="s">
        <v>71</v>
      </c>
      <c r="H6053" t="s">
        <v>136</v>
      </c>
      <c r="I6053" t="s">
        <v>22</v>
      </c>
      <c r="J6053" t="s">
        <v>131</v>
      </c>
      <c r="K6053" t="s">
        <v>23117</v>
      </c>
      <c r="L6053" t="s">
        <v>23118</v>
      </c>
      <c r="M6053">
        <v>4.4622222220000003</v>
      </c>
      <c r="N6053">
        <v>0</v>
      </c>
      <c r="O6053">
        <v>4</v>
      </c>
      <c r="P6053">
        <v>0</v>
      </c>
      <c r="Q6053">
        <v>0</v>
      </c>
      <c r="R6053">
        <v>0</v>
      </c>
      <c r="S6053">
        <v>17.848889</v>
      </c>
      <c r="T6053">
        <v>0</v>
      </c>
      <c r="U6053">
        <v>0</v>
      </c>
    </row>
    <row r="6054" spans="1:21" x14ac:dyDescent="0.25">
      <c r="A6054" t="s">
        <v>23119</v>
      </c>
      <c r="B6054">
        <v>1</v>
      </c>
      <c r="C6054" t="s">
        <v>78</v>
      </c>
      <c r="D6054" t="s">
        <v>92</v>
      </c>
      <c r="E6054" t="s">
        <v>23120</v>
      </c>
      <c r="F6054" t="s">
        <v>296</v>
      </c>
      <c r="G6054" t="s">
        <v>71</v>
      </c>
      <c r="H6054" t="s">
        <v>136</v>
      </c>
      <c r="I6054" t="s">
        <v>22</v>
      </c>
      <c r="J6054" t="s">
        <v>221</v>
      </c>
      <c r="K6054" t="s">
        <v>23121</v>
      </c>
      <c r="L6054" t="s">
        <v>23122</v>
      </c>
      <c r="M6054">
        <v>3.0480555549999999</v>
      </c>
      <c r="N6054">
        <v>0</v>
      </c>
      <c r="O6054">
        <v>0</v>
      </c>
      <c r="P6054">
        <v>0</v>
      </c>
      <c r="Q6054">
        <v>97</v>
      </c>
      <c r="R6054">
        <v>0</v>
      </c>
      <c r="S6054">
        <v>0</v>
      </c>
      <c r="T6054">
        <v>0</v>
      </c>
      <c r="U6054">
        <v>295.66138899999999</v>
      </c>
    </row>
    <row r="6055" spans="1:21" x14ac:dyDescent="0.25">
      <c r="A6055" t="s">
        <v>23123</v>
      </c>
      <c r="B6055">
        <v>1</v>
      </c>
      <c r="C6055" t="s">
        <v>79</v>
      </c>
      <c r="D6055" t="s">
        <v>111</v>
      </c>
      <c r="E6055" t="s">
        <v>21303</v>
      </c>
      <c r="F6055" t="s">
        <v>166</v>
      </c>
      <c r="G6055" t="s">
        <v>72</v>
      </c>
      <c r="H6055" t="s">
        <v>136</v>
      </c>
      <c r="I6055" t="s">
        <v>22</v>
      </c>
      <c r="J6055" t="s">
        <v>131</v>
      </c>
      <c r="K6055" t="s">
        <v>23124</v>
      </c>
      <c r="L6055" t="s">
        <v>23125</v>
      </c>
      <c r="M6055">
        <v>1.1200000000000001</v>
      </c>
      <c r="N6055">
        <v>0</v>
      </c>
      <c r="O6055">
        <v>0</v>
      </c>
      <c r="P6055">
        <v>2</v>
      </c>
      <c r="Q6055">
        <v>773</v>
      </c>
      <c r="R6055">
        <v>0</v>
      </c>
      <c r="S6055">
        <v>0</v>
      </c>
      <c r="T6055">
        <v>2.2400000000000002</v>
      </c>
      <c r="U6055">
        <v>865.76</v>
      </c>
    </row>
    <row r="6056" spans="1:21" x14ac:dyDescent="0.25">
      <c r="A6056" t="s">
        <v>23126</v>
      </c>
      <c r="B6056">
        <v>1</v>
      </c>
      <c r="C6056" t="s">
        <v>79</v>
      </c>
      <c r="D6056" t="s">
        <v>111</v>
      </c>
      <c r="E6056" t="s">
        <v>21303</v>
      </c>
      <c r="F6056" t="s">
        <v>166</v>
      </c>
      <c r="G6056" t="s">
        <v>72</v>
      </c>
      <c r="H6056" t="s">
        <v>136</v>
      </c>
      <c r="I6056" t="s">
        <v>22</v>
      </c>
      <c r="J6056" t="s">
        <v>131</v>
      </c>
      <c r="K6056" t="s">
        <v>23127</v>
      </c>
      <c r="L6056" t="s">
        <v>23128</v>
      </c>
      <c r="M6056">
        <v>1.2308444439999999</v>
      </c>
      <c r="N6056">
        <v>0</v>
      </c>
      <c r="O6056">
        <v>0</v>
      </c>
      <c r="P6056">
        <v>2</v>
      </c>
      <c r="Q6056">
        <v>773</v>
      </c>
      <c r="R6056">
        <v>0</v>
      </c>
      <c r="S6056">
        <v>0</v>
      </c>
      <c r="T6056">
        <v>2.4616889999999998</v>
      </c>
      <c r="U6056">
        <v>951.44275500000003</v>
      </c>
    </row>
    <row r="6057" spans="1:21" x14ac:dyDescent="0.25">
      <c r="A6057" t="s">
        <v>23129</v>
      </c>
      <c r="B6057">
        <v>1</v>
      </c>
      <c r="C6057" t="s">
        <v>79</v>
      </c>
      <c r="D6057" t="s">
        <v>119</v>
      </c>
      <c r="E6057" t="s">
        <v>23130</v>
      </c>
      <c r="F6057" t="s">
        <v>166</v>
      </c>
      <c r="G6057" t="s">
        <v>72</v>
      </c>
      <c r="H6057" t="s">
        <v>136</v>
      </c>
      <c r="I6057" t="s">
        <v>22</v>
      </c>
      <c r="J6057" t="s">
        <v>131</v>
      </c>
      <c r="K6057" t="s">
        <v>23131</v>
      </c>
      <c r="L6057" t="s">
        <v>23132</v>
      </c>
      <c r="M6057">
        <v>1.766395277</v>
      </c>
      <c r="N6057">
        <v>0</v>
      </c>
      <c r="O6057">
        <v>909</v>
      </c>
      <c r="P6057">
        <v>36</v>
      </c>
      <c r="Q6057">
        <v>200</v>
      </c>
      <c r="R6057">
        <v>0</v>
      </c>
      <c r="S6057">
        <v>1605.653307</v>
      </c>
      <c r="T6057">
        <v>63.590229999999998</v>
      </c>
      <c r="U6057">
        <v>353.27905500000003</v>
      </c>
    </row>
    <row r="6058" spans="1:21" x14ac:dyDescent="0.25">
      <c r="A6058" t="s">
        <v>23133</v>
      </c>
      <c r="B6058">
        <v>1</v>
      </c>
      <c r="C6058" t="s">
        <v>79</v>
      </c>
      <c r="D6058" t="s">
        <v>117</v>
      </c>
      <c r="E6058" t="s">
        <v>23134</v>
      </c>
      <c r="F6058" t="s">
        <v>231</v>
      </c>
      <c r="G6058" t="s">
        <v>71</v>
      </c>
      <c r="H6058" t="s">
        <v>136</v>
      </c>
      <c r="I6058" t="s">
        <v>22</v>
      </c>
      <c r="J6058" t="s">
        <v>131</v>
      </c>
      <c r="K6058" t="s">
        <v>23135</v>
      </c>
      <c r="L6058" t="s">
        <v>23136</v>
      </c>
      <c r="M6058">
        <v>0.79694444399999997</v>
      </c>
      <c r="N6058">
        <v>0</v>
      </c>
      <c r="O6058">
        <v>1</v>
      </c>
      <c r="P6058">
        <v>0</v>
      </c>
      <c r="Q6058">
        <v>0</v>
      </c>
      <c r="R6058">
        <v>0</v>
      </c>
      <c r="S6058">
        <v>0.79694399999999999</v>
      </c>
      <c r="T6058">
        <v>0</v>
      </c>
      <c r="U6058">
        <v>0</v>
      </c>
    </row>
    <row r="6059" spans="1:21" x14ac:dyDescent="0.25">
      <c r="A6059" t="s">
        <v>23137</v>
      </c>
      <c r="B6059">
        <v>1</v>
      </c>
      <c r="C6059" t="s">
        <v>79</v>
      </c>
      <c r="D6059" t="s">
        <v>115</v>
      </c>
      <c r="E6059" t="s">
        <v>23138</v>
      </c>
      <c r="F6059" t="s">
        <v>226</v>
      </c>
      <c r="G6059" t="s">
        <v>72</v>
      </c>
      <c r="H6059" t="s">
        <v>136</v>
      </c>
      <c r="I6059" t="s">
        <v>22</v>
      </c>
      <c r="J6059" t="s">
        <v>131</v>
      </c>
      <c r="K6059" t="s">
        <v>23139</v>
      </c>
      <c r="L6059" t="s">
        <v>491</v>
      </c>
      <c r="M6059">
        <v>1.1827777770000001</v>
      </c>
      <c r="N6059">
        <v>0</v>
      </c>
      <c r="O6059">
        <v>0</v>
      </c>
      <c r="P6059">
        <v>0</v>
      </c>
      <c r="Q6059">
        <v>83</v>
      </c>
      <c r="R6059">
        <v>0</v>
      </c>
      <c r="S6059">
        <v>0</v>
      </c>
      <c r="T6059">
        <v>0</v>
      </c>
      <c r="U6059">
        <v>98.170554999999993</v>
      </c>
    </row>
    <row r="6060" spans="1:21" x14ac:dyDescent="0.25">
      <c r="A6060" t="s">
        <v>23140</v>
      </c>
      <c r="B6060">
        <v>1</v>
      </c>
      <c r="C6060" t="s">
        <v>79</v>
      </c>
      <c r="D6060" t="s">
        <v>115</v>
      </c>
      <c r="E6060" t="s">
        <v>23141</v>
      </c>
      <c r="F6060" t="s">
        <v>313</v>
      </c>
      <c r="G6060" t="s">
        <v>71</v>
      </c>
      <c r="H6060" t="s">
        <v>136</v>
      </c>
      <c r="I6060" t="s">
        <v>22</v>
      </c>
      <c r="J6060" t="s">
        <v>131</v>
      </c>
      <c r="K6060" t="s">
        <v>23142</v>
      </c>
      <c r="L6060" t="s">
        <v>23143</v>
      </c>
      <c r="M6060">
        <v>0.86444444399999998</v>
      </c>
      <c r="N6060">
        <v>0</v>
      </c>
      <c r="O6060">
        <v>0</v>
      </c>
      <c r="P6060">
        <v>0</v>
      </c>
      <c r="Q6060">
        <v>69</v>
      </c>
      <c r="R6060">
        <v>0</v>
      </c>
      <c r="S6060">
        <v>0</v>
      </c>
      <c r="T6060">
        <v>0</v>
      </c>
      <c r="U6060">
        <v>59.646667000000001</v>
      </c>
    </row>
    <row r="6061" spans="1:21" x14ac:dyDescent="0.25">
      <c r="A6061" t="s">
        <v>23144</v>
      </c>
      <c r="B6061">
        <v>1</v>
      </c>
      <c r="C6061" t="s">
        <v>79</v>
      </c>
      <c r="D6061" t="s">
        <v>115</v>
      </c>
      <c r="E6061" t="s">
        <v>23145</v>
      </c>
      <c r="F6061" t="s">
        <v>313</v>
      </c>
      <c r="G6061" t="s">
        <v>71</v>
      </c>
      <c r="H6061" t="s">
        <v>136</v>
      </c>
      <c r="I6061" t="s">
        <v>22</v>
      </c>
      <c r="J6061" t="s">
        <v>131</v>
      </c>
      <c r="K6061" t="s">
        <v>23146</v>
      </c>
      <c r="L6061" t="s">
        <v>23147</v>
      </c>
      <c r="M6061">
        <v>1.7308333330000001</v>
      </c>
      <c r="N6061">
        <v>0</v>
      </c>
      <c r="O6061">
        <v>0</v>
      </c>
      <c r="P6061">
        <v>0</v>
      </c>
      <c r="Q6061">
        <v>27</v>
      </c>
      <c r="R6061">
        <v>0</v>
      </c>
      <c r="S6061">
        <v>0</v>
      </c>
      <c r="T6061">
        <v>0</v>
      </c>
      <c r="U6061">
        <v>46.732500000000002</v>
      </c>
    </row>
    <row r="6062" spans="1:21" x14ac:dyDescent="0.25">
      <c r="A6062" t="s">
        <v>23148</v>
      </c>
      <c r="B6062">
        <v>1</v>
      </c>
      <c r="C6062" t="s">
        <v>79</v>
      </c>
      <c r="D6062" t="s">
        <v>115</v>
      </c>
      <c r="E6062" t="s">
        <v>23145</v>
      </c>
      <c r="F6062" t="s">
        <v>313</v>
      </c>
      <c r="G6062" t="s">
        <v>71</v>
      </c>
      <c r="H6062" t="s">
        <v>136</v>
      </c>
      <c r="I6062" t="s">
        <v>22</v>
      </c>
      <c r="J6062" t="s">
        <v>131</v>
      </c>
      <c r="K6062" t="s">
        <v>23149</v>
      </c>
      <c r="L6062" t="s">
        <v>23150</v>
      </c>
      <c r="M6062">
        <v>1.080833333</v>
      </c>
      <c r="N6062">
        <v>0</v>
      </c>
      <c r="O6062">
        <v>0</v>
      </c>
      <c r="P6062">
        <v>0</v>
      </c>
      <c r="Q6062">
        <v>27</v>
      </c>
      <c r="R6062">
        <v>0</v>
      </c>
      <c r="S6062">
        <v>0</v>
      </c>
      <c r="T6062">
        <v>0</v>
      </c>
      <c r="U6062">
        <v>29.182500000000001</v>
      </c>
    </row>
    <row r="6063" spans="1:21" x14ac:dyDescent="0.25">
      <c r="A6063" t="s">
        <v>23151</v>
      </c>
      <c r="B6063">
        <v>1</v>
      </c>
      <c r="C6063" t="s">
        <v>79</v>
      </c>
      <c r="D6063" t="s">
        <v>120</v>
      </c>
      <c r="E6063" t="s">
        <v>23152</v>
      </c>
      <c r="F6063" t="s">
        <v>231</v>
      </c>
      <c r="G6063" t="s">
        <v>71</v>
      </c>
      <c r="H6063" t="s">
        <v>136</v>
      </c>
      <c r="I6063" t="s">
        <v>22</v>
      </c>
      <c r="J6063" t="s">
        <v>131</v>
      </c>
      <c r="K6063" t="s">
        <v>23153</v>
      </c>
      <c r="L6063" t="s">
        <v>23154</v>
      </c>
      <c r="M6063">
        <v>1.721666666</v>
      </c>
      <c r="N6063">
        <v>0</v>
      </c>
      <c r="O6063">
        <v>1</v>
      </c>
      <c r="P6063">
        <v>0</v>
      </c>
      <c r="Q6063">
        <v>0</v>
      </c>
      <c r="R6063">
        <v>0</v>
      </c>
      <c r="S6063">
        <v>1.7216670000000001</v>
      </c>
      <c r="T6063">
        <v>0</v>
      </c>
      <c r="U6063">
        <v>0</v>
      </c>
    </row>
    <row r="6064" spans="1:21" x14ac:dyDescent="0.25">
      <c r="A6064" t="s">
        <v>23155</v>
      </c>
      <c r="B6064">
        <v>1</v>
      </c>
      <c r="C6064" t="s">
        <v>78</v>
      </c>
      <c r="D6064" t="s">
        <v>80</v>
      </c>
      <c r="E6064" t="s">
        <v>23156</v>
      </c>
      <c r="F6064" t="s">
        <v>2201</v>
      </c>
      <c r="G6064" t="s">
        <v>71</v>
      </c>
      <c r="H6064" t="s">
        <v>136</v>
      </c>
      <c r="I6064" t="s">
        <v>22</v>
      </c>
      <c r="J6064" t="s">
        <v>221</v>
      </c>
      <c r="K6064" t="s">
        <v>23157</v>
      </c>
      <c r="L6064" t="s">
        <v>23158</v>
      </c>
      <c r="M6064">
        <v>4.5394444439999999</v>
      </c>
      <c r="N6064">
        <v>0</v>
      </c>
      <c r="O6064">
        <v>311</v>
      </c>
      <c r="P6064">
        <v>0</v>
      </c>
      <c r="Q6064">
        <v>0</v>
      </c>
      <c r="R6064">
        <v>0</v>
      </c>
      <c r="S6064">
        <v>1411.7672219999999</v>
      </c>
      <c r="T6064">
        <v>0</v>
      </c>
      <c r="U6064">
        <v>0</v>
      </c>
    </row>
    <row r="6065" spans="1:21" x14ac:dyDescent="0.25">
      <c r="A6065" t="s">
        <v>23159</v>
      </c>
      <c r="B6065">
        <v>1</v>
      </c>
      <c r="C6065" t="s">
        <v>79</v>
      </c>
      <c r="D6065" t="s">
        <v>111</v>
      </c>
      <c r="E6065" t="s">
        <v>23160</v>
      </c>
      <c r="F6065" t="s">
        <v>231</v>
      </c>
      <c r="G6065" t="s">
        <v>71</v>
      </c>
      <c r="H6065" t="s">
        <v>136</v>
      </c>
      <c r="I6065" t="s">
        <v>22</v>
      </c>
      <c r="J6065" t="s">
        <v>131</v>
      </c>
      <c r="K6065" t="s">
        <v>23161</v>
      </c>
      <c r="L6065" t="s">
        <v>23162</v>
      </c>
      <c r="M6065">
        <v>5.0475000000000003</v>
      </c>
      <c r="N6065">
        <v>0</v>
      </c>
      <c r="O6065">
        <v>0</v>
      </c>
      <c r="P6065">
        <v>0</v>
      </c>
      <c r="Q6065">
        <v>1</v>
      </c>
      <c r="R6065">
        <v>0</v>
      </c>
      <c r="S6065">
        <v>0</v>
      </c>
      <c r="T6065">
        <v>0</v>
      </c>
      <c r="U6065">
        <v>5.0475000000000003</v>
      </c>
    </row>
    <row r="6066" spans="1:21" x14ac:dyDescent="0.25">
      <c r="A6066" t="s">
        <v>23163</v>
      </c>
      <c r="B6066">
        <v>1</v>
      </c>
      <c r="C6066" t="s">
        <v>79</v>
      </c>
      <c r="D6066" t="s">
        <v>110</v>
      </c>
      <c r="E6066" t="s">
        <v>23164</v>
      </c>
      <c r="F6066" t="s">
        <v>247</v>
      </c>
      <c r="G6066" t="s">
        <v>71</v>
      </c>
      <c r="H6066" t="s">
        <v>136</v>
      </c>
      <c r="I6066" t="s">
        <v>22</v>
      </c>
      <c r="J6066" t="s">
        <v>221</v>
      </c>
      <c r="K6066" t="s">
        <v>23165</v>
      </c>
      <c r="L6066" t="s">
        <v>23166</v>
      </c>
      <c r="M6066">
        <v>2.0847222219999999</v>
      </c>
      <c r="N6066">
        <v>0</v>
      </c>
      <c r="O6066">
        <v>0</v>
      </c>
      <c r="P6066">
        <v>0</v>
      </c>
      <c r="Q6066">
        <v>24</v>
      </c>
      <c r="R6066">
        <v>0</v>
      </c>
      <c r="S6066">
        <v>0</v>
      </c>
      <c r="T6066">
        <v>0</v>
      </c>
      <c r="U6066">
        <v>50.033332999999999</v>
      </c>
    </row>
    <row r="6067" spans="1:21" x14ac:dyDescent="0.25">
      <c r="A6067" t="s">
        <v>23167</v>
      </c>
      <c r="B6067">
        <v>1</v>
      </c>
      <c r="C6067" t="s">
        <v>79</v>
      </c>
      <c r="D6067" t="s">
        <v>124</v>
      </c>
      <c r="E6067" t="s">
        <v>23168</v>
      </c>
      <c r="F6067" t="s">
        <v>226</v>
      </c>
      <c r="G6067" t="s">
        <v>72</v>
      </c>
      <c r="H6067" t="s">
        <v>136</v>
      </c>
      <c r="I6067" t="s">
        <v>22</v>
      </c>
      <c r="J6067" t="s">
        <v>131</v>
      </c>
      <c r="K6067" t="s">
        <v>23169</v>
      </c>
      <c r="L6067" t="s">
        <v>23170</v>
      </c>
      <c r="M6067">
        <v>1.094103611</v>
      </c>
      <c r="N6067">
        <v>0</v>
      </c>
      <c r="O6067">
        <v>0</v>
      </c>
      <c r="P6067">
        <v>0</v>
      </c>
      <c r="Q6067">
        <v>71</v>
      </c>
      <c r="R6067">
        <v>0</v>
      </c>
      <c r="S6067">
        <v>0</v>
      </c>
      <c r="T6067">
        <v>0</v>
      </c>
      <c r="U6067">
        <v>77.681355999999994</v>
      </c>
    </row>
    <row r="6068" spans="1:21" x14ac:dyDescent="0.25">
      <c r="A6068" t="s">
        <v>23171</v>
      </c>
      <c r="B6068">
        <v>1</v>
      </c>
      <c r="C6068" t="s">
        <v>79</v>
      </c>
      <c r="D6068" t="s">
        <v>124</v>
      </c>
      <c r="E6068" t="s">
        <v>23172</v>
      </c>
      <c r="F6068" t="s">
        <v>313</v>
      </c>
      <c r="G6068" t="s">
        <v>71</v>
      </c>
      <c r="H6068" t="s">
        <v>136</v>
      </c>
      <c r="I6068" t="s">
        <v>22</v>
      </c>
      <c r="J6068" t="s">
        <v>131</v>
      </c>
      <c r="K6068" t="s">
        <v>23173</v>
      </c>
      <c r="L6068" t="s">
        <v>23174</v>
      </c>
      <c r="M6068">
        <v>4.9644444439999997</v>
      </c>
      <c r="N6068">
        <v>0</v>
      </c>
      <c r="O6068">
        <v>0</v>
      </c>
      <c r="P6068">
        <v>0</v>
      </c>
      <c r="Q6068">
        <v>1</v>
      </c>
      <c r="R6068">
        <v>0</v>
      </c>
      <c r="S6068">
        <v>0</v>
      </c>
      <c r="T6068">
        <v>0</v>
      </c>
      <c r="U6068">
        <v>4.9644440000000003</v>
      </c>
    </row>
    <row r="6069" spans="1:21" x14ac:dyDescent="0.25">
      <c r="A6069" t="s">
        <v>23175</v>
      </c>
      <c r="B6069">
        <v>1</v>
      </c>
      <c r="C6069" t="s">
        <v>78</v>
      </c>
      <c r="D6069" t="s">
        <v>88</v>
      </c>
      <c r="E6069" t="s">
        <v>23176</v>
      </c>
      <c r="F6069" t="s">
        <v>780</v>
      </c>
      <c r="G6069" t="s">
        <v>71</v>
      </c>
      <c r="H6069" t="s">
        <v>136</v>
      </c>
      <c r="I6069" t="s">
        <v>22</v>
      </c>
      <c r="J6069" t="s">
        <v>131</v>
      </c>
      <c r="K6069" t="s">
        <v>23177</v>
      </c>
      <c r="L6069" t="s">
        <v>23178</v>
      </c>
      <c r="M6069">
        <v>1.2727777769999999</v>
      </c>
      <c r="N6069">
        <v>0</v>
      </c>
      <c r="O6069">
        <v>140</v>
      </c>
      <c r="P6069">
        <v>0</v>
      </c>
      <c r="Q6069">
        <v>0</v>
      </c>
      <c r="R6069">
        <v>0</v>
      </c>
      <c r="S6069">
        <v>178.18888899999999</v>
      </c>
      <c r="T6069">
        <v>0</v>
      </c>
      <c r="U6069">
        <v>0</v>
      </c>
    </row>
    <row r="6070" spans="1:21" x14ac:dyDescent="0.25">
      <c r="A6070" t="s">
        <v>23179</v>
      </c>
      <c r="B6070">
        <v>1</v>
      </c>
      <c r="C6070" t="s">
        <v>79</v>
      </c>
      <c r="D6070" t="s">
        <v>109</v>
      </c>
      <c r="E6070" t="s">
        <v>23180</v>
      </c>
      <c r="F6070" t="s">
        <v>4196</v>
      </c>
      <c r="G6070" t="s">
        <v>71</v>
      </c>
      <c r="H6070" t="s">
        <v>136</v>
      </c>
      <c r="I6070" t="s">
        <v>22</v>
      </c>
      <c r="J6070" t="s">
        <v>131</v>
      </c>
      <c r="K6070" t="s">
        <v>23181</v>
      </c>
      <c r="L6070" t="s">
        <v>23182</v>
      </c>
      <c r="M6070">
        <v>2.5527777770000002</v>
      </c>
      <c r="N6070">
        <v>0</v>
      </c>
      <c r="O6070">
        <v>0</v>
      </c>
      <c r="P6070">
        <v>0</v>
      </c>
      <c r="Q6070">
        <v>1</v>
      </c>
      <c r="R6070">
        <v>0</v>
      </c>
      <c r="S6070">
        <v>0</v>
      </c>
      <c r="T6070">
        <v>0</v>
      </c>
      <c r="U6070">
        <v>2.552778</v>
      </c>
    </row>
    <row r="6071" spans="1:21" x14ac:dyDescent="0.25">
      <c r="A6071" t="s">
        <v>23183</v>
      </c>
      <c r="B6071">
        <v>1</v>
      </c>
      <c r="C6071" t="s">
        <v>78</v>
      </c>
      <c r="D6071" t="s">
        <v>104</v>
      </c>
      <c r="E6071" t="s">
        <v>18515</v>
      </c>
      <c r="F6071" t="s">
        <v>166</v>
      </c>
      <c r="G6071" t="s">
        <v>72</v>
      </c>
      <c r="H6071" t="s">
        <v>136</v>
      </c>
      <c r="I6071" t="s">
        <v>22</v>
      </c>
      <c r="J6071" t="s">
        <v>131</v>
      </c>
      <c r="K6071" t="s">
        <v>23184</v>
      </c>
      <c r="L6071" t="s">
        <v>23185</v>
      </c>
      <c r="M6071">
        <v>1.5022222220000001</v>
      </c>
      <c r="N6071">
        <v>0</v>
      </c>
      <c r="O6071">
        <v>82</v>
      </c>
      <c r="P6071">
        <v>97</v>
      </c>
      <c r="Q6071">
        <v>200</v>
      </c>
      <c r="R6071">
        <v>0</v>
      </c>
      <c r="S6071">
        <v>123.182222</v>
      </c>
      <c r="T6071">
        <v>145.71555599999999</v>
      </c>
      <c r="U6071">
        <v>300.44444399999998</v>
      </c>
    </row>
    <row r="6072" spans="1:21" x14ac:dyDescent="0.25">
      <c r="A6072" t="s">
        <v>23186</v>
      </c>
      <c r="B6072">
        <v>1</v>
      </c>
      <c r="C6072" t="s">
        <v>78</v>
      </c>
      <c r="D6072" t="s">
        <v>104</v>
      </c>
      <c r="E6072" t="s">
        <v>18515</v>
      </c>
      <c r="F6072" t="s">
        <v>166</v>
      </c>
      <c r="G6072" t="s">
        <v>72</v>
      </c>
      <c r="H6072" t="s">
        <v>136</v>
      </c>
      <c r="I6072" t="s">
        <v>22</v>
      </c>
      <c r="J6072" t="s">
        <v>131</v>
      </c>
      <c r="K6072" t="s">
        <v>23187</v>
      </c>
      <c r="L6072" t="s">
        <v>23188</v>
      </c>
      <c r="M6072">
        <v>0.88027777699999998</v>
      </c>
      <c r="N6072">
        <v>0</v>
      </c>
      <c r="O6072">
        <v>82</v>
      </c>
      <c r="P6072">
        <v>97</v>
      </c>
      <c r="Q6072">
        <v>200</v>
      </c>
      <c r="R6072">
        <v>0</v>
      </c>
      <c r="S6072">
        <v>72.182777999999999</v>
      </c>
      <c r="T6072">
        <v>85.386944</v>
      </c>
      <c r="U6072">
        <v>176.055555</v>
      </c>
    </row>
    <row r="6073" spans="1:21" x14ac:dyDescent="0.25">
      <c r="A6073" t="s">
        <v>23189</v>
      </c>
      <c r="B6073">
        <v>1</v>
      </c>
      <c r="C6073" t="s">
        <v>78</v>
      </c>
      <c r="D6073" t="s">
        <v>95</v>
      </c>
      <c r="E6073" t="s">
        <v>23190</v>
      </c>
      <c r="F6073" t="s">
        <v>921</v>
      </c>
      <c r="G6073" t="s">
        <v>71</v>
      </c>
      <c r="H6073" t="s">
        <v>136</v>
      </c>
      <c r="I6073" t="s">
        <v>22</v>
      </c>
      <c r="J6073" t="s">
        <v>131</v>
      </c>
      <c r="K6073" t="s">
        <v>23191</v>
      </c>
      <c r="L6073" t="s">
        <v>23192</v>
      </c>
      <c r="M6073">
        <v>1.253333333</v>
      </c>
      <c r="N6073">
        <v>0</v>
      </c>
      <c r="O6073">
        <v>124</v>
      </c>
      <c r="P6073">
        <v>0</v>
      </c>
      <c r="Q6073">
        <v>0</v>
      </c>
      <c r="R6073">
        <v>0</v>
      </c>
      <c r="S6073">
        <v>155.41333299999999</v>
      </c>
      <c r="T6073">
        <v>0</v>
      </c>
      <c r="U6073">
        <v>0</v>
      </c>
    </row>
    <row r="6074" spans="1:21" x14ac:dyDescent="0.25">
      <c r="A6074" t="s">
        <v>23193</v>
      </c>
      <c r="B6074">
        <v>1</v>
      </c>
      <c r="C6074" t="s">
        <v>78</v>
      </c>
      <c r="D6074" t="s">
        <v>96</v>
      </c>
      <c r="E6074" t="s">
        <v>23194</v>
      </c>
      <c r="F6074" t="s">
        <v>231</v>
      </c>
      <c r="G6074" t="s">
        <v>71</v>
      </c>
      <c r="H6074" t="s">
        <v>136</v>
      </c>
      <c r="I6074" t="s">
        <v>22</v>
      </c>
      <c r="J6074" t="s">
        <v>131</v>
      </c>
      <c r="K6074" t="s">
        <v>23195</v>
      </c>
      <c r="L6074" t="s">
        <v>23196</v>
      </c>
      <c r="M6074">
        <v>2.7252777770000001</v>
      </c>
      <c r="N6074">
        <v>0</v>
      </c>
      <c r="O6074">
        <v>0</v>
      </c>
      <c r="P6074">
        <v>0</v>
      </c>
      <c r="Q6074">
        <v>1</v>
      </c>
      <c r="R6074">
        <v>0</v>
      </c>
      <c r="S6074">
        <v>0</v>
      </c>
      <c r="T6074">
        <v>0</v>
      </c>
      <c r="U6074">
        <v>2.7252779999999999</v>
      </c>
    </row>
    <row r="6075" spans="1:21" x14ac:dyDescent="0.25">
      <c r="A6075" t="s">
        <v>23197</v>
      </c>
      <c r="B6075">
        <v>1</v>
      </c>
      <c r="C6075" t="s">
        <v>79</v>
      </c>
      <c r="D6075" t="s">
        <v>111</v>
      </c>
      <c r="E6075" t="s">
        <v>23198</v>
      </c>
      <c r="F6075" t="s">
        <v>231</v>
      </c>
      <c r="G6075" t="s">
        <v>71</v>
      </c>
      <c r="H6075" t="s">
        <v>136</v>
      </c>
      <c r="I6075" t="s">
        <v>22</v>
      </c>
      <c r="J6075" t="s">
        <v>131</v>
      </c>
      <c r="K6075" t="s">
        <v>23199</v>
      </c>
      <c r="L6075" t="s">
        <v>23200</v>
      </c>
      <c r="M6075">
        <v>0.90666666600000001</v>
      </c>
      <c r="N6075">
        <v>0</v>
      </c>
      <c r="O6075">
        <v>0</v>
      </c>
      <c r="P6075">
        <v>0</v>
      </c>
      <c r="Q6075">
        <v>1</v>
      </c>
      <c r="R6075">
        <v>0</v>
      </c>
      <c r="S6075">
        <v>0</v>
      </c>
      <c r="T6075">
        <v>0</v>
      </c>
      <c r="U6075">
        <v>0.906667</v>
      </c>
    </row>
    <row r="6076" spans="1:21" x14ac:dyDescent="0.25">
      <c r="A6076" t="s">
        <v>23201</v>
      </c>
      <c r="B6076">
        <v>1</v>
      </c>
      <c r="C6076" t="s">
        <v>79</v>
      </c>
      <c r="D6076" t="s">
        <v>113</v>
      </c>
      <c r="E6076" t="s">
        <v>23202</v>
      </c>
      <c r="F6076" t="s">
        <v>226</v>
      </c>
      <c r="G6076" t="s">
        <v>72</v>
      </c>
      <c r="H6076" t="s">
        <v>136</v>
      </c>
      <c r="I6076" t="s">
        <v>22</v>
      </c>
      <c r="J6076" t="s">
        <v>131</v>
      </c>
      <c r="K6076" t="s">
        <v>23203</v>
      </c>
      <c r="L6076" t="s">
        <v>23204</v>
      </c>
      <c r="M6076">
        <v>1.5011111109999999</v>
      </c>
      <c r="N6076">
        <v>0</v>
      </c>
      <c r="O6076">
        <v>0</v>
      </c>
      <c r="P6076">
        <v>0</v>
      </c>
      <c r="Q6076">
        <v>123</v>
      </c>
      <c r="R6076">
        <v>0</v>
      </c>
      <c r="S6076">
        <v>0</v>
      </c>
      <c r="T6076">
        <v>0</v>
      </c>
      <c r="U6076">
        <v>184.63666699999999</v>
      </c>
    </row>
    <row r="6077" spans="1:21" x14ac:dyDescent="0.25">
      <c r="A6077" t="s">
        <v>23205</v>
      </c>
      <c r="B6077">
        <v>1</v>
      </c>
      <c r="C6077" t="s">
        <v>79</v>
      </c>
      <c r="D6077" t="s">
        <v>113</v>
      </c>
      <c r="E6077" t="s">
        <v>23202</v>
      </c>
      <c r="F6077" t="s">
        <v>226</v>
      </c>
      <c r="G6077" t="s">
        <v>72</v>
      </c>
      <c r="H6077" t="s">
        <v>136</v>
      </c>
      <c r="I6077" t="s">
        <v>22</v>
      </c>
      <c r="J6077" t="s">
        <v>131</v>
      </c>
      <c r="K6077" t="s">
        <v>23206</v>
      </c>
      <c r="L6077" t="s">
        <v>23207</v>
      </c>
      <c r="M6077">
        <v>2.923333333</v>
      </c>
      <c r="N6077">
        <v>0</v>
      </c>
      <c r="O6077">
        <v>0</v>
      </c>
      <c r="P6077">
        <v>0</v>
      </c>
      <c r="Q6077">
        <v>123</v>
      </c>
      <c r="R6077">
        <v>0</v>
      </c>
      <c r="S6077">
        <v>0</v>
      </c>
      <c r="T6077">
        <v>0</v>
      </c>
      <c r="U6077">
        <v>359.57</v>
      </c>
    </row>
    <row r="6078" spans="1:21" x14ac:dyDescent="0.25">
      <c r="A6078" t="s">
        <v>23208</v>
      </c>
      <c r="B6078">
        <v>1</v>
      </c>
      <c r="C6078" t="s">
        <v>79</v>
      </c>
      <c r="D6078" t="s">
        <v>113</v>
      </c>
      <c r="E6078" t="s">
        <v>23202</v>
      </c>
      <c r="F6078" t="s">
        <v>226</v>
      </c>
      <c r="G6078" t="s">
        <v>72</v>
      </c>
      <c r="H6078" t="s">
        <v>136</v>
      </c>
      <c r="I6078" t="s">
        <v>22</v>
      </c>
      <c r="J6078" t="s">
        <v>131</v>
      </c>
      <c r="K6078" t="s">
        <v>23209</v>
      </c>
      <c r="L6078" t="s">
        <v>23210</v>
      </c>
      <c r="M6078">
        <v>2.634166666</v>
      </c>
      <c r="N6078">
        <v>0</v>
      </c>
      <c r="O6078">
        <v>0</v>
      </c>
      <c r="P6078">
        <v>0</v>
      </c>
      <c r="Q6078">
        <v>123</v>
      </c>
      <c r="R6078">
        <v>0</v>
      </c>
      <c r="S6078">
        <v>0</v>
      </c>
      <c r="T6078">
        <v>0</v>
      </c>
      <c r="U6078">
        <v>324.0025</v>
      </c>
    </row>
    <row r="6079" spans="1:21" x14ac:dyDescent="0.25">
      <c r="A6079" t="s">
        <v>23211</v>
      </c>
      <c r="B6079">
        <v>1</v>
      </c>
      <c r="C6079" t="s">
        <v>79</v>
      </c>
      <c r="D6079" t="s">
        <v>113</v>
      </c>
      <c r="E6079" t="s">
        <v>23212</v>
      </c>
      <c r="F6079" t="s">
        <v>202</v>
      </c>
      <c r="G6079" t="s">
        <v>72</v>
      </c>
      <c r="H6079" t="s">
        <v>136</v>
      </c>
      <c r="I6079" t="s">
        <v>22</v>
      </c>
      <c r="J6079" t="s">
        <v>131</v>
      </c>
      <c r="K6079" t="s">
        <v>23213</v>
      </c>
      <c r="L6079" t="s">
        <v>23214</v>
      </c>
      <c r="M6079">
        <v>1.248611111</v>
      </c>
      <c r="N6079">
        <v>0</v>
      </c>
      <c r="O6079">
        <v>0</v>
      </c>
      <c r="P6079">
        <v>4</v>
      </c>
      <c r="Q6079">
        <v>0</v>
      </c>
      <c r="R6079">
        <v>0</v>
      </c>
      <c r="S6079">
        <v>0</v>
      </c>
      <c r="T6079">
        <v>4.9944439999999997</v>
      </c>
      <c r="U6079">
        <v>0</v>
      </c>
    </row>
    <row r="6080" spans="1:21" x14ac:dyDescent="0.25">
      <c r="A6080" t="s">
        <v>23215</v>
      </c>
      <c r="B6080">
        <v>1</v>
      </c>
      <c r="C6080" t="s">
        <v>79</v>
      </c>
      <c r="D6080" t="s">
        <v>113</v>
      </c>
      <c r="E6080" t="s">
        <v>23216</v>
      </c>
      <c r="F6080" t="s">
        <v>10815</v>
      </c>
      <c r="G6080" t="s">
        <v>71</v>
      </c>
      <c r="H6080" t="s">
        <v>136</v>
      </c>
      <c r="I6080" t="s">
        <v>22</v>
      </c>
      <c r="J6080" t="s">
        <v>131</v>
      </c>
      <c r="K6080" t="s">
        <v>23217</v>
      </c>
      <c r="L6080" t="s">
        <v>23218</v>
      </c>
      <c r="M6080">
        <v>3.5044444440000002</v>
      </c>
      <c r="N6080">
        <v>0</v>
      </c>
      <c r="O6080">
        <v>0</v>
      </c>
      <c r="P6080">
        <v>0</v>
      </c>
      <c r="Q6080">
        <v>123</v>
      </c>
      <c r="R6080">
        <v>0</v>
      </c>
      <c r="S6080">
        <v>0</v>
      </c>
      <c r="T6080">
        <v>0</v>
      </c>
      <c r="U6080">
        <v>431.04666700000001</v>
      </c>
    </row>
    <row r="6081" spans="1:21" x14ac:dyDescent="0.25">
      <c r="A6081" t="s">
        <v>23219</v>
      </c>
      <c r="B6081">
        <v>1</v>
      </c>
      <c r="C6081" t="s">
        <v>79</v>
      </c>
      <c r="D6081" t="s">
        <v>113</v>
      </c>
      <c r="E6081" t="s">
        <v>23220</v>
      </c>
      <c r="F6081" t="s">
        <v>892</v>
      </c>
      <c r="G6081" t="s">
        <v>71</v>
      </c>
      <c r="H6081" t="s">
        <v>136</v>
      </c>
      <c r="I6081" t="s">
        <v>22</v>
      </c>
      <c r="J6081" t="s">
        <v>131</v>
      </c>
      <c r="K6081" t="s">
        <v>23221</v>
      </c>
      <c r="L6081" t="s">
        <v>23222</v>
      </c>
      <c r="M6081">
        <v>1.445304444</v>
      </c>
      <c r="N6081">
        <v>0</v>
      </c>
      <c r="O6081">
        <v>0</v>
      </c>
      <c r="P6081">
        <v>0</v>
      </c>
      <c r="Q6081">
        <v>13</v>
      </c>
      <c r="R6081">
        <v>0</v>
      </c>
      <c r="S6081">
        <v>0</v>
      </c>
      <c r="T6081">
        <v>0</v>
      </c>
      <c r="U6081">
        <v>18.788958000000001</v>
      </c>
    </row>
    <row r="6082" spans="1:21" x14ac:dyDescent="0.25">
      <c r="A6082" t="s">
        <v>23223</v>
      </c>
      <c r="B6082">
        <v>1</v>
      </c>
      <c r="C6082" t="s">
        <v>79</v>
      </c>
      <c r="D6082" t="s">
        <v>113</v>
      </c>
      <c r="E6082" t="s">
        <v>23202</v>
      </c>
      <c r="F6082" t="s">
        <v>226</v>
      </c>
      <c r="G6082" t="s">
        <v>72</v>
      </c>
      <c r="H6082" t="s">
        <v>136</v>
      </c>
      <c r="I6082" t="s">
        <v>22</v>
      </c>
      <c r="J6082" t="s">
        <v>131</v>
      </c>
      <c r="K6082" t="s">
        <v>23224</v>
      </c>
      <c r="L6082" t="s">
        <v>23225</v>
      </c>
      <c r="M6082">
        <v>0.58194444400000001</v>
      </c>
      <c r="N6082">
        <v>0</v>
      </c>
      <c r="O6082">
        <v>0</v>
      </c>
      <c r="P6082">
        <v>0</v>
      </c>
      <c r="Q6082">
        <v>123</v>
      </c>
      <c r="R6082">
        <v>0</v>
      </c>
      <c r="S6082">
        <v>0</v>
      </c>
      <c r="T6082">
        <v>0</v>
      </c>
      <c r="U6082">
        <v>71.579166999999998</v>
      </c>
    </row>
    <row r="6083" spans="1:21" x14ac:dyDescent="0.25">
      <c r="A6083" t="s">
        <v>23226</v>
      </c>
      <c r="B6083">
        <v>1</v>
      </c>
      <c r="C6083" t="s">
        <v>78</v>
      </c>
      <c r="D6083" t="s">
        <v>93</v>
      </c>
      <c r="E6083" t="s">
        <v>23227</v>
      </c>
      <c r="F6083" t="s">
        <v>231</v>
      </c>
      <c r="G6083" t="s">
        <v>71</v>
      </c>
      <c r="H6083" t="s">
        <v>136</v>
      </c>
      <c r="I6083" t="s">
        <v>22</v>
      </c>
      <c r="J6083" t="s">
        <v>131</v>
      </c>
      <c r="K6083" t="s">
        <v>23228</v>
      </c>
      <c r="L6083" t="s">
        <v>23229</v>
      </c>
      <c r="M6083">
        <v>0.80222222200000004</v>
      </c>
      <c r="N6083">
        <v>0</v>
      </c>
      <c r="O6083">
        <v>0</v>
      </c>
      <c r="P6083">
        <v>0</v>
      </c>
      <c r="Q6083">
        <v>2</v>
      </c>
      <c r="R6083">
        <v>0</v>
      </c>
      <c r="S6083">
        <v>0</v>
      </c>
      <c r="T6083">
        <v>0</v>
      </c>
      <c r="U6083">
        <v>1.604444</v>
      </c>
    </row>
    <row r="6084" spans="1:21" x14ac:dyDescent="0.25">
      <c r="A6084" t="s">
        <v>23230</v>
      </c>
      <c r="B6084">
        <v>1</v>
      </c>
      <c r="C6084" t="s">
        <v>78</v>
      </c>
      <c r="D6084" t="s">
        <v>93</v>
      </c>
      <c r="E6084" t="s">
        <v>23231</v>
      </c>
      <c r="F6084" t="s">
        <v>226</v>
      </c>
      <c r="G6084" t="s">
        <v>72</v>
      </c>
      <c r="H6084" t="s">
        <v>136</v>
      </c>
      <c r="I6084" t="s">
        <v>22</v>
      </c>
      <c r="J6084" t="s">
        <v>131</v>
      </c>
      <c r="K6084" t="s">
        <v>23232</v>
      </c>
      <c r="L6084" t="s">
        <v>23233</v>
      </c>
      <c r="M6084">
        <v>2.363611111</v>
      </c>
      <c r="N6084">
        <v>0</v>
      </c>
      <c r="O6084">
        <v>0</v>
      </c>
      <c r="P6084">
        <v>2</v>
      </c>
      <c r="Q6084">
        <v>0</v>
      </c>
      <c r="R6084">
        <v>0</v>
      </c>
      <c r="S6084">
        <v>0</v>
      </c>
      <c r="T6084">
        <v>4.7272220000000003</v>
      </c>
      <c r="U6084">
        <v>0</v>
      </c>
    </row>
    <row r="6085" spans="1:21" x14ac:dyDescent="0.25">
      <c r="A6085" t="s">
        <v>23234</v>
      </c>
      <c r="B6085">
        <v>1</v>
      </c>
      <c r="C6085" t="s">
        <v>78</v>
      </c>
      <c r="D6085" t="s">
        <v>93</v>
      </c>
      <c r="E6085" t="s">
        <v>9512</v>
      </c>
      <c r="F6085" t="s">
        <v>226</v>
      </c>
      <c r="G6085" t="s">
        <v>72</v>
      </c>
      <c r="H6085" t="s">
        <v>136</v>
      </c>
      <c r="I6085" t="s">
        <v>22</v>
      </c>
      <c r="J6085" t="s">
        <v>131</v>
      </c>
      <c r="K6085" t="s">
        <v>23235</v>
      </c>
      <c r="L6085" t="s">
        <v>23236</v>
      </c>
      <c r="M6085">
        <v>1.8796972219999999</v>
      </c>
      <c r="N6085">
        <v>1</v>
      </c>
      <c r="O6085">
        <v>347</v>
      </c>
      <c r="P6085">
        <v>61</v>
      </c>
      <c r="Q6085">
        <v>306</v>
      </c>
      <c r="R6085">
        <v>1.879697</v>
      </c>
      <c r="S6085">
        <v>652.25493600000004</v>
      </c>
      <c r="T6085">
        <v>114.661531</v>
      </c>
      <c r="U6085">
        <v>575.18735000000004</v>
      </c>
    </row>
    <row r="6086" spans="1:21" x14ac:dyDescent="0.25">
      <c r="A6086" t="s">
        <v>23237</v>
      </c>
      <c r="B6086">
        <v>1</v>
      </c>
      <c r="C6086" t="s">
        <v>78</v>
      </c>
      <c r="D6086" t="s">
        <v>93</v>
      </c>
      <c r="E6086" t="s">
        <v>9512</v>
      </c>
      <c r="F6086" t="s">
        <v>226</v>
      </c>
      <c r="G6086" t="s">
        <v>72</v>
      </c>
      <c r="H6086" t="s">
        <v>136</v>
      </c>
      <c r="I6086" t="s">
        <v>22</v>
      </c>
      <c r="J6086" t="s">
        <v>131</v>
      </c>
      <c r="K6086" t="s">
        <v>23238</v>
      </c>
      <c r="L6086" t="s">
        <v>23239</v>
      </c>
      <c r="M6086">
        <v>1.2080555550000001</v>
      </c>
      <c r="N6086">
        <v>1</v>
      </c>
      <c r="O6086">
        <v>347</v>
      </c>
      <c r="P6086">
        <v>61</v>
      </c>
      <c r="Q6086">
        <v>306</v>
      </c>
      <c r="R6086">
        <v>1.208056</v>
      </c>
      <c r="S6086">
        <v>419.19527799999997</v>
      </c>
      <c r="T6086">
        <v>73.691389000000001</v>
      </c>
      <c r="U6086">
        <v>369.66500000000002</v>
      </c>
    </row>
    <row r="6087" spans="1:21" x14ac:dyDescent="0.25">
      <c r="A6087" t="s">
        <v>23240</v>
      </c>
      <c r="B6087">
        <v>1</v>
      </c>
      <c r="C6087" t="s">
        <v>78</v>
      </c>
      <c r="D6087" t="s">
        <v>93</v>
      </c>
      <c r="E6087" t="s">
        <v>9512</v>
      </c>
      <c r="F6087" t="s">
        <v>296</v>
      </c>
      <c r="G6087" t="s">
        <v>72</v>
      </c>
      <c r="H6087" t="s">
        <v>136</v>
      </c>
      <c r="I6087" t="s">
        <v>22</v>
      </c>
      <c r="J6087" t="s">
        <v>221</v>
      </c>
      <c r="K6087" t="s">
        <v>23241</v>
      </c>
      <c r="L6087" t="s">
        <v>23242</v>
      </c>
      <c r="M6087">
        <v>4.0046861109999998</v>
      </c>
      <c r="N6087">
        <v>1</v>
      </c>
      <c r="O6087">
        <v>347</v>
      </c>
      <c r="P6087">
        <v>61</v>
      </c>
      <c r="Q6087">
        <v>306</v>
      </c>
      <c r="R6087">
        <v>4.0046860000000004</v>
      </c>
      <c r="S6087">
        <v>1389.6260810000001</v>
      </c>
      <c r="T6087">
        <v>244.285853</v>
      </c>
      <c r="U6087">
        <v>1225.4339500000001</v>
      </c>
    </row>
    <row r="6088" spans="1:21" x14ac:dyDescent="0.25">
      <c r="A6088" t="s">
        <v>23243</v>
      </c>
      <c r="B6088">
        <v>1</v>
      </c>
      <c r="C6088" t="s">
        <v>78</v>
      </c>
      <c r="D6088" t="s">
        <v>93</v>
      </c>
      <c r="E6088" t="s">
        <v>23244</v>
      </c>
      <c r="F6088" t="s">
        <v>226</v>
      </c>
      <c r="G6088" t="s">
        <v>72</v>
      </c>
      <c r="H6088" t="s">
        <v>136</v>
      </c>
      <c r="I6088" t="s">
        <v>22</v>
      </c>
      <c r="J6088" t="s">
        <v>131</v>
      </c>
      <c r="K6088" t="s">
        <v>23245</v>
      </c>
      <c r="L6088" t="s">
        <v>23246</v>
      </c>
      <c r="M6088">
        <v>3.9477777770000002</v>
      </c>
      <c r="N6088">
        <v>0</v>
      </c>
      <c r="O6088">
        <v>0</v>
      </c>
      <c r="P6088">
        <v>0</v>
      </c>
      <c r="Q6088">
        <v>226</v>
      </c>
      <c r="R6088">
        <v>0</v>
      </c>
      <c r="S6088">
        <v>0</v>
      </c>
      <c r="T6088">
        <v>0</v>
      </c>
      <c r="U6088">
        <v>892.19777799999997</v>
      </c>
    </row>
    <row r="6089" spans="1:21" x14ac:dyDescent="0.25">
      <c r="A6089" t="s">
        <v>23247</v>
      </c>
      <c r="B6089">
        <v>1</v>
      </c>
      <c r="C6089" t="s">
        <v>78</v>
      </c>
      <c r="D6089" t="s">
        <v>93</v>
      </c>
      <c r="E6089" t="s">
        <v>23248</v>
      </c>
      <c r="F6089" t="s">
        <v>166</v>
      </c>
      <c r="G6089" t="s">
        <v>72</v>
      </c>
      <c r="H6089" t="s">
        <v>136</v>
      </c>
      <c r="I6089" t="s">
        <v>22</v>
      </c>
      <c r="J6089" t="s">
        <v>131</v>
      </c>
      <c r="K6089" t="s">
        <v>23249</v>
      </c>
      <c r="L6089" t="s">
        <v>23250</v>
      </c>
      <c r="M6089">
        <v>0.89500000000000002</v>
      </c>
      <c r="N6089">
        <v>0</v>
      </c>
      <c r="O6089">
        <v>0</v>
      </c>
      <c r="P6089">
        <v>2</v>
      </c>
      <c r="Q6089">
        <v>0</v>
      </c>
      <c r="R6089">
        <v>0</v>
      </c>
      <c r="S6089">
        <v>0</v>
      </c>
      <c r="T6089">
        <v>1.79</v>
      </c>
      <c r="U6089">
        <v>0</v>
      </c>
    </row>
    <row r="6090" spans="1:21" x14ac:dyDescent="0.25">
      <c r="A6090" t="s">
        <v>23251</v>
      </c>
      <c r="B6090">
        <v>1</v>
      </c>
      <c r="C6090" t="s">
        <v>79</v>
      </c>
      <c r="D6090" t="s">
        <v>112</v>
      </c>
      <c r="E6090" t="s">
        <v>19074</v>
      </c>
      <c r="F6090" t="s">
        <v>226</v>
      </c>
      <c r="G6090" t="s">
        <v>72</v>
      </c>
      <c r="H6090" t="s">
        <v>136</v>
      </c>
      <c r="I6090" t="s">
        <v>22</v>
      </c>
      <c r="J6090" t="s">
        <v>131</v>
      </c>
      <c r="K6090" t="s">
        <v>23252</v>
      </c>
      <c r="L6090" t="s">
        <v>23253</v>
      </c>
      <c r="M6090">
        <v>0.61833333300000004</v>
      </c>
      <c r="N6090">
        <v>0</v>
      </c>
      <c r="O6090">
        <v>79</v>
      </c>
      <c r="P6090">
        <v>0</v>
      </c>
      <c r="Q6090">
        <v>1</v>
      </c>
      <c r="R6090">
        <v>0</v>
      </c>
      <c r="S6090">
        <v>48.848332999999997</v>
      </c>
      <c r="T6090">
        <v>0</v>
      </c>
      <c r="U6090">
        <v>0.61833300000000002</v>
      </c>
    </row>
    <row r="6091" spans="1:21" x14ac:dyDescent="0.25">
      <c r="A6091" t="s">
        <v>23254</v>
      </c>
      <c r="B6091">
        <v>1</v>
      </c>
      <c r="C6091" t="s">
        <v>79</v>
      </c>
      <c r="D6091" t="s">
        <v>109</v>
      </c>
      <c r="E6091" t="s">
        <v>23255</v>
      </c>
      <c r="F6091" t="s">
        <v>8578</v>
      </c>
      <c r="G6091" t="s">
        <v>71</v>
      </c>
      <c r="H6091" t="s">
        <v>136</v>
      </c>
      <c r="I6091" t="s">
        <v>22</v>
      </c>
      <c r="J6091" t="s">
        <v>131</v>
      </c>
      <c r="K6091" t="s">
        <v>23256</v>
      </c>
      <c r="L6091" t="s">
        <v>23257</v>
      </c>
      <c r="M6091">
        <v>5.9402777770000004</v>
      </c>
      <c r="N6091">
        <v>0</v>
      </c>
      <c r="O6091">
        <v>0</v>
      </c>
      <c r="P6091">
        <v>0</v>
      </c>
      <c r="Q6091">
        <v>42</v>
      </c>
      <c r="R6091">
        <v>0</v>
      </c>
      <c r="S6091">
        <v>0</v>
      </c>
      <c r="T6091">
        <v>0</v>
      </c>
      <c r="U6091">
        <v>249.49166700000001</v>
      </c>
    </row>
    <row r="6092" spans="1:21" x14ac:dyDescent="0.25">
      <c r="A6092" t="s">
        <v>23258</v>
      </c>
      <c r="B6092">
        <v>1</v>
      </c>
      <c r="C6092" t="s">
        <v>79</v>
      </c>
      <c r="D6092" t="s">
        <v>109</v>
      </c>
      <c r="E6092" t="s">
        <v>23259</v>
      </c>
      <c r="F6092" t="s">
        <v>226</v>
      </c>
      <c r="G6092" t="s">
        <v>72</v>
      </c>
      <c r="H6092" t="s">
        <v>136</v>
      </c>
      <c r="I6092" t="s">
        <v>22</v>
      </c>
      <c r="J6092" t="s">
        <v>131</v>
      </c>
      <c r="K6092" t="s">
        <v>23260</v>
      </c>
      <c r="L6092" t="s">
        <v>23261</v>
      </c>
      <c r="M6092">
        <v>0.45855638799999998</v>
      </c>
      <c r="N6092">
        <v>0</v>
      </c>
      <c r="O6092">
        <v>0</v>
      </c>
      <c r="P6092">
        <v>0</v>
      </c>
      <c r="Q6092">
        <v>111</v>
      </c>
      <c r="R6092">
        <v>0</v>
      </c>
      <c r="S6092">
        <v>0</v>
      </c>
      <c r="T6092">
        <v>0</v>
      </c>
      <c r="U6092">
        <v>50.899759000000003</v>
      </c>
    </row>
    <row r="6093" spans="1:21" x14ac:dyDescent="0.25">
      <c r="A6093" t="s">
        <v>23262</v>
      </c>
      <c r="B6093">
        <v>1</v>
      </c>
      <c r="C6093" t="s">
        <v>79</v>
      </c>
      <c r="D6093" t="s">
        <v>115</v>
      </c>
      <c r="E6093" t="s">
        <v>23263</v>
      </c>
      <c r="F6093" t="s">
        <v>231</v>
      </c>
      <c r="G6093" t="s">
        <v>71</v>
      </c>
      <c r="H6093" t="s">
        <v>136</v>
      </c>
      <c r="I6093" t="s">
        <v>22</v>
      </c>
      <c r="J6093" t="s">
        <v>131</v>
      </c>
      <c r="K6093" t="s">
        <v>23264</v>
      </c>
      <c r="L6093" t="s">
        <v>23265</v>
      </c>
      <c r="M6093">
        <v>4.210555555</v>
      </c>
      <c r="N6093">
        <v>0</v>
      </c>
      <c r="O6093">
        <v>0</v>
      </c>
      <c r="P6093">
        <v>0</v>
      </c>
      <c r="Q6093">
        <v>1</v>
      </c>
      <c r="R6093">
        <v>0</v>
      </c>
      <c r="S6093">
        <v>0</v>
      </c>
      <c r="T6093">
        <v>0</v>
      </c>
      <c r="U6093">
        <v>4.2105560000000004</v>
      </c>
    </row>
    <row r="6094" spans="1:21" x14ac:dyDescent="0.25">
      <c r="A6094" t="s">
        <v>23266</v>
      </c>
      <c r="B6094">
        <v>1</v>
      </c>
      <c r="C6094" t="s">
        <v>79</v>
      </c>
      <c r="D6094" t="s">
        <v>121</v>
      </c>
      <c r="E6094" t="s">
        <v>23267</v>
      </c>
      <c r="F6094" t="s">
        <v>226</v>
      </c>
      <c r="G6094" t="s">
        <v>72</v>
      </c>
      <c r="H6094" t="s">
        <v>136</v>
      </c>
      <c r="I6094" t="s">
        <v>22</v>
      </c>
      <c r="J6094" t="s">
        <v>131</v>
      </c>
      <c r="K6094" t="s">
        <v>23268</v>
      </c>
      <c r="L6094" t="s">
        <v>23269</v>
      </c>
      <c r="M6094">
        <v>1.2197222219999999</v>
      </c>
      <c r="N6094">
        <v>0</v>
      </c>
      <c r="O6094">
        <v>0</v>
      </c>
      <c r="P6094">
        <v>0</v>
      </c>
      <c r="Q6094">
        <v>61</v>
      </c>
      <c r="R6094">
        <v>0</v>
      </c>
      <c r="S6094">
        <v>0</v>
      </c>
      <c r="T6094">
        <v>0</v>
      </c>
      <c r="U6094">
        <v>74.403056000000007</v>
      </c>
    </row>
    <row r="6095" spans="1:21" x14ac:dyDescent="0.25">
      <c r="A6095" t="s">
        <v>23270</v>
      </c>
      <c r="B6095">
        <v>1</v>
      </c>
      <c r="C6095" t="s">
        <v>79</v>
      </c>
      <c r="D6095" t="s">
        <v>121</v>
      </c>
      <c r="E6095" t="s">
        <v>23271</v>
      </c>
      <c r="F6095" t="s">
        <v>892</v>
      </c>
      <c r="G6095" t="s">
        <v>71</v>
      </c>
      <c r="H6095" t="s">
        <v>136</v>
      </c>
      <c r="I6095" t="s">
        <v>22</v>
      </c>
      <c r="J6095" t="s">
        <v>131</v>
      </c>
      <c r="K6095" t="s">
        <v>23272</v>
      </c>
      <c r="L6095" t="s">
        <v>23273</v>
      </c>
      <c r="M6095">
        <v>0.618343333</v>
      </c>
      <c r="N6095">
        <v>0</v>
      </c>
      <c r="O6095">
        <v>0</v>
      </c>
      <c r="P6095">
        <v>0</v>
      </c>
      <c r="Q6095">
        <v>61</v>
      </c>
      <c r="R6095">
        <v>0</v>
      </c>
      <c r="S6095">
        <v>0</v>
      </c>
      <c r="T6095">
        <v>0</v>
      </c>
      <c r="U6095">
        <v>37.718943000000003</v>
      </c>
    </row>
    <row r="6096" spans="1:21" x14ac:dyDescent="0.25">
      <c r="A6096" t="s">
        <v>23274</v>
      </c>
      <c r="B6096">
        <v>1</v>
      </c>
      <c r="C6096" t="s">
        <v>79</v>
      </c>
      <c r="D6096" t="s">
        <v>114</v>
      </c>
      <c r="E6096" t="s">
        <v>23275</v>
      </c>
      <c r="F6096" t="s">
        <v>6946</v>
      </c>
      <c r="G6096" t="s">
        <v>72</v>
      </c>
      <c r="H6096" t="s">
        <v>136</v>
      </c>
      <c r="I6096" t="s">
        <v>22</v>
      </c>
      <c r="J6096" t="s">
        <v>131</v>
      </c>
      <c r="K6096" t="s">
        <v>23276</v>
      </c>
      <c r="L6096" t="s">
        <v>23277</v>
      </c>
      <c r="M6096">
        <v>3.2177777769999998</v>
      </c>
      <c r="N6096">
        <v>0</v>
      </c>
      <c r="O6096">
        <v>125</v>
      </c>
      <c r="P6096">
        <v>0</v>
      </c>
      <c r="Q6096">
        <v>0</v>
      </c>
      <c r="R6096">
        <v>0</v>
      </c>
      <c r="S6096">
        <v>402.22222199999999</v>
      </c>
      <c r="T6096">
        <v>0</v>
      </c>
      <c r="U6096">
        <v>0</v>
      </c>
    </row>
    <row r="6097" spans="1:21" x14ac:dyDescent="0.25">
      <c r="A6097" t="s">
        <v>23278</v>
      </c>
      <c r="B6097">
        <v>1</v>
      </c>
      <c r="C6097" t="s">
        <v>79</v>
      </c>
      <c r="D6097" t="s">
        <v>123</v>
      </c>
      <c r="E6097" t="s">
        <v>23279</v>
      </c>
      <c r="F6097" t="s">
        <v>166</v>
      </c>
      <c r="G6097" t="s">
        <v>72</v>
      </c>
      <c r="H6097" t="s">
        <v>136</v>
      </c>
      <c r="I6097" t="s">
        <v>22</v>
      </c>
      <c r="J6097" t="s">
        <v>131</v>
      </c>
      <c r="K6097" t="s">
        <v>23280</v>
      </c>
      <c r="L6097" t="s">
        <v>23281</v>
      </c>
      <c r="M6097">
        <v>1.4125425</v>
      </c>
      <c r="N6097">
        <v>0</v>
      </c>
      <c r="O6097">
        <v>450</v>
      </c>
      <c r="P6097">
        <v>29</v>
      </c>
      <c r="Q6097">
        <v>45</v>
      </c>
      <c r="R6097">
        <v>0</v>
      </c>
      <c r="S6097">
        <v>635.64412500000003</v>
      </c>
      <c r="T6097">
        <v>40.963732999999998</v>
      </c>
      <c r="U6097">
        <v>63.564413000000002</v>
      </c>
    </row>
    <row r="6098" spans="1:21" x14ac:dyDescent="0.25">
      <c r="A6098" t="s">
        <v>23282</v>
      </c>
      <c r="B6098">
        <v>1</v>
      </c>
      <c r="C6098" t="s">
        <v>79</v>
      </c>
      <c r="D6098" t="s">
        <v>123</v>
      </c>
      <c r="E6098" t="s">
        <v>23283</v>
      </c>
      <c r="F6098" t="s">
        <v>166</v>
      </c>
      <c r="G6098" t="s">
        <v>72</v>
      </c>
      <c r="H6098" t="s">
        <v>136</v>
      </c>
      <c r="I6098" t="s">
        <v>22</v>
      </c>
      <c r="J6098" t="s">
        <v>131</v>
      </c>
      <c r="K6098" t="s">
        <v>23284</v>
      </c>
      <c r="L6098" t="s">
        <v>23285</v>
      </c>
      <c r="M6098">
        <v>0.91156388799999999</v>
      </c>
      <c r="N6098">
        <v>10</v>
      </c>
      <c r="O6098">
        <v>1426</v>
      </c>
      <c r="P6098">
        <v>2</v>
      </c>
      <c r="Q6098">
        <v>34</v>
      </c>
      <c r="R6098">
        <v>9.1156389999999998</v>
      </c>
      <c r="S6098">
        <v>1299.8901040000001</v>
      </c>
      <c r="T6098">
        <v>1.8231280000000001</v>
      </c>
      <c r="U6098">
        <v>30.993172000000001</v>
      </c>
    </row>
    <row r="6099" spans="1:21" x14ac:dyDescent="0.25">
      <c r="A6099" t="s">
        <v>23286</v>
      </c>
      <c r="B6099">
        <v>1</v>
      </c>
      <c r="C6099" t="s">
        <v>79</v>
      </c>
      <c r="D6099" t="s">
        <v>123</v>
      </c>
      <c r="E6099" t="s">
        <v>23279</v>
      </c>
      <c r="F6099" t="s">
        <v>166</v>
      </c>
      <c r="G6099" t="s">
        <v>72</v>
      </c>
      <c r="H6099" t="s">
        <v>136</v>
      </c>
      <c r="I6099" t="s">
        <v>22</v>
      </c>
      <c r="J6099" t="s">
        <v>131</v>
      </c>
      <c r="K6099" t="s">
        <v>23287</v>
      </c>
      <c r="L6099" t="s">
        <v>23288</v>
      </c>
      <c r="M6099">
        <v>1.283055555</v>
      </c>
      <c r="N6099">
        <v>0</v>
      </c>
      <c r="O6099">
        <v>450</v>
      </c>
      <c r="P6099">
        <v>29</v>
      </c>
      <c r="Q6099">
        <v>45</v>
      </c>
      <c r="R6099">
        <v>0</v>
      </c>
      <c r="S6099">
        <v>577.375</v>
      </c>
      <c r="T6099">
        <v>37.208610999999998</v>
      </c>
      <c r="U6099">
        <v>57.737499999999997</v>
      </c>
    </row>
    <row r="6100" spans="1:21" x14ac:dyDescent="0.25">
      <c r="A6100" t="s">
        <v>23289</v>
      </c>
      <c r="B6100">
        <v>1</v>
      </c>
      <c r="C6100" t="s">
        <v>79</v>
      </c>
      <c r="D6100" t="s">
        <v>123</v>
      </c>
      <c r="E6100" t="s">
        <v>23279</v>
      </c>
      <c r="F6100" t="s">
        <v>166</v>
      </c>
      <c r="G6100" t="s">
        <v>72</v>
      </c>
      <c r="H6100" t="s">
        <v>136</v>
      </c>
      <c r="I6100" t="s">
        <v>22</v>
      </c>
      <c r="J6100" t="s">
        <v>131</v>
      </c>
      <c r="K6100" t="s">
        <v>23290</v>
      </c>
      <c r="L6100" t="s">
        <v>23291</v>
      </c>
      <c r="M6100">
        <v>0.78368611099999996</v>
      </c>
      <c r="N6100">
        <v>0</v>
      </c>
      <c r="O6100">
        <v>450</v>
      </c>
      <c r="P6100">
        <v>29</v>
      </c>
      <c r="Q6100">
        <v>45</v>
      </c>
      <c r="R6100">
        <v>0</v>
      </c>
      <c r="S6100">
        <v>352.65875</v>
      </c>
      <c r="T6100">
        <v>22.726897000000001</v>
      </c>
      <c r="U6100">
        <v>35.265875000000001</v>
      </c>
    </row>
    <row r="6101" spans="1:21" x14ac:dyDescent="0.25">
      <c r="A6101" t="s">
        <v>23292</v>
      </c>
      <c r="B6101">
        <v>1</v>
      </c>
      <c r="C6101" t="s">
        <v>79</v>
      </c>
      <c r="D6101" t="s">
        <v>123</v>
      </c>
      <c r="E6101" t="s">
        <v>23279</v>
      </c>
      <c r="F6101" t="s">
        <v>166</v>
      </c>
      <c r="G6101" t="s">
        <v>72</v>
      </c>
      <c r="H6101" t="s">
        <v>136</v>
      </c>
      <c r="I6101" t="s">
        <v>22</v>
      </c>
      <c r="J6101" t="s">
        <v>131</v>
      </c>
      <c r="K6101" t="s">
        <v>23293</v>
      </c>
      <c r="L6101" t="s">
        <v>23294</v>
      </c>
      <c r="M6101">
        <v>0.49738222199999998</v>
      </c>
      <c r="N6101">
        <v>0</v>
      </c>
      <c r="O6101">
        <v>450</v>
      </c>
      <c r="P6101">
        <v>29</v>
      </c>
      <c r="Q6101">
        <v>45</v>
      </c>
      <c r="R6101">
        <v>0</v>
      </c>
      <c r="S6101">
        <v>223.822</v>
      </c>
      <c r="T6101">
        <v>14.424084000000001</v>
      </c>
      <c r="U6101">
        <v>22.382200000000001</v>
      </c>
    </row>
    <row r="6102" spans="1:21" x14ac:dyDescent="0.25">
      <c r="A6102" t="s">
        <v>23295</v>
      </c>
      <c r="B6102">
        <v>1</v>
      </c>
      <c r="C6102" t="s">
        <v>79</v>
      </c>
      <c r="D6102" t="s">
        <v>114</v>
      </c>
      <c r="E6102" t="s">
        <v>23296</v>
      </c>
      <c r="F6102" t="s">
        <v>231</v>
      </c>
      <c r="G6102" t="s">
        <v>71</v>
      </c>
      <c r="H6102" t="s">
        <v>136</v>
      </c>
      <c r="I6102" t="s">
        <v>22</v>
      </c>
      <c r="J6102" t="s">
        <v>131</v>
      </c>
      <c r="K6102" t="s">
        <v>23297</v>
      </c>
      <c r="L6102" t="s">
        <v>23298</v>
      </c>
      <c r="M6102">
        <v>3.8224999999999998</v>
      </c>
      <c r="N6102">
        <v>0</v>
      </c>
      <c r="O6102">
        <v>1</v>
      </c>
      <c r="P6102">
        <v>0</v>
      </c>
      <c r="Q6102">
        <v>0</v>
      </c>
      <c r="R6102">
        <v>0</v>
      </c>
      <c r="S6102">
        <v>3.8224999999999998</v>
      </c>
      <c r="T6102">
        <v>0</v>
      </c>
      <c r="U6102">
        <v>0</v>
      </c>
    </row>
    <row r="6103" spans="1:21" x14ac:dyDescent="0.25">
      <c r="A6103" t="s">
        <v>23299</v>
      </c>
      <c r="B6103">
        <v>1</v>
      </c>
      <c r="C6103" t="s">
        <v>79</v>
      </c>
      <c r="D6103" t="s">
        <v>123</v>
      </c>
      <c r="E6103" t="s">
        <v>23300</v>
      </c>
      <c r="F6103" t="s">
        <v>129</v>
      </c>
      <c r="G6103" t="s">
        <v>72</v>
      </c>
      <c r="H6103" t="s">
        <v>136</v>
      </c>
      <c r="I6103" t="s">
        <v>22</v>
      </c>
      <c r="J6103" t="s">
        <v>131</v>
      </c>
      <c r="K6103" t="s">
        <v>23301</v>
      </c>
      <c r="L6103" t="s">
        <v>23302</v>
      </c>
      <c r="M6103">
        <v>2.923611111</v>
      </c>
      <c r="N6103">
        <v>0</v>
      </c>
      <c r="O6103">
        <v>0</v>
      </c>
      <c r="P6103">
        <v>37</v>
      </c>
      <c r="Q6103">
        <v>0</v>
      </c>
      <c r="R6103">
        <v>0</v>
      </c>
      <c r="S6103">
        <v>0</v>
      </c>
      <c r="T6103">
        <v>108.17361099999999</v>
      </c>
      <c r="U6103">
        <v>0</v>
      </c>
    </row>
    <row r="6104" spans="1:21" x14ac:dyDescent="0.25">
      <c r="A6104" t="s">
        <v>23303</v>
      </c>
      <c r="B6104">
        <v>1</v>
      </c>
      <c r="C6104" t="s">
        <v>79</v>
      </c>
      <c r="D6104" t="s">
        <v>123</v>
      </c>
      <c r="E6104" t="s">
        <v>23304</v>
      </c>
      <c r="F6104" t="s">
        <v>166</v>
      </c>
      <c r="G6104" t="s">
        <v>72</v>
      </c>
      <c r="H6104" t="s">
        <v>136</v>
      </c>
      <c r="I6104" t="s">
        <v>22</v>
      </c>
      <c r="J6104" t="s">
        <v>131</v>
      </c>
      <c r="K6104" t="s">
        <v>23305</v>
      </c>
      <c r="L6104" t="s">
        <v>23306</v>
      </c>
      <c r="M6104">
        <v>6.2094444439999998</v>
      </c>
      <c r="N6104">
        <v>0</v>
      </c>
      <c r="O6104">
        <v>0</v>
      </c>
      <c r="P6104">
        <v>1</v>
      </c>
      <c r="Q6104">
        <v>8</v>
      </c>
      <c r="R6104">
        <v>0</v>
      </c>
      <c r="S6104">
        <v>0</v>
      </c>
      <c r="T6104">
        <v>6.2094440000000004</v>
      </c>
      <c r="U6104">
        <v>49.675556</v>
      </c>
    </row>
    <row r="6105" spans="1:21" x14ac:dyDescent="0.25">
      <c r="A6105" t="s">
        <v>23307</v>
      </c>
      <c r="B6105">
        <v>1</v>
      </c>
      <c r="C6105" t="s">
        <v>79</v>
      </c>
      <c r="D6105" t="s">
        <v>119</v>
      </c>
      <c r="E6105" t="s">
        <v>23308</v>
      </c>
      <c r="F6105" t="s">
        <v>985</v>
      </c>
      <c r="G6105" t="s">
        <v>71</v>
      </c>
      <c r="H6105" t="s">
        <v>136</v>
      </c>
      <c r="I6105" t="s">
        <v>22</v>
      </c>
      <c r="J6105" t="s">
        <v>131</v>
      </c>
      <c r="K6105" t="s">
        <v>23309</v>
      </c>
      <c r="L6105" t="s">
        <v>23310</v>
      </c>
      <c r="M6105">
        <v>7.1961111109999996</v>
      </c>
      <c r="N6105">
        <v>0</v>
      </c>
      <c r="O6105">
        <v>60</v>
      </c>
      <c r="P6105">
        <v>0</v>
      </c>
      <c r="Q6105">
        <v>14</v>
      </c>
      <c r="R6105">
        <v>0</v>
      </c>
      <c r="S6105">
        <v>431.76666699999998</v>
      </c>
      <c r="T6105">
        <v>0</v>
      </c>
      <c r="U6105">
        <v>100.74555599999999</v>
      </c>
    </row>
    <row r="6106" spans="1:21" x14ac:dyDescent="0.25">
      <c r="A6106" t="s">
        <v>23311</v>
      </c>
      <c r="B6106">
        <v>1</v>
      </c>
      <c r="C6106" t="s">
        <v>78</v>
      </c>
      <c r="D6106" t="s">
        <v>92</v>
      </c>
      <c r="E6106" t="s">
        <v>23312</v>
      </c>
      <c r="F6106" t="s">
        <v>523</v>
      </c>
      <c r="G6106" t="s">
        <v>72</v>
      </c>
      <c r="H6106" t="s">
        <v>136</v>
      </c>
      <c r="I6106" t="s">
        <v>22</v>
      </c>
      <c r="J6106" t="s">
        <v>131</v>
      </c>
      <c r="K6106" t="s">
        <v>23313</v>
      </c>
      <c r="L6106" t="s">
        <v>23314</v>
      </c>
      <c r="M6106">
        <v>7.3683333329999998</v>
      </c>
      <c r="N6106">
        <v>0</v>
      </c>
      <c r="O6106">
        <v>0</v>
      </c>
      <c r="P6106">
        <v>0</v>
      </c>
      <c r="Q6106">
        <v>78</v>
      </c>
      <c r="R6106">
        <v>0</v>
      </c>
      <c r="S6106">
        <v>0</v>
      </c>
      <c r="T6106">
        <v>0</v>
      </c>
      <c r="U6106">
        <v>574.73</v>
      </c>
    </row>
    <row r="6107" spans="1:21" x14ac:dyDescent="0.25">
      <c r="A6107" t="s">
        <v>23315</v>
      </c>
      <c r="B6107">
        <v>1</v>
      </c>
      <c r="C6107" t="s">
        <v>79</v>
      </c>
      <c r="D6107" t="s">
        <v>117</v>
      </c>
      <c r="E6107" t="s">
        <v>23316</v>
      </c>
      <c r="F6107" t="s">
        <v>226</v>
      </c>
      <c r="G6107" t="s">
        <v>72</v>
      </c>
      <c r="H6107" t="s">
        <v>136</v>
      </c>
      <c r="I6107" t="s">
        <v>22</v>
      </c>
      <c r="J6107" t="s">
        <v>131</v>
      </c>
      <c r="K6107" t="s">
        <v>23317</v>
      </c>
      <c r="L6107" t="s">
        <v>23318</v>
      </c>
      <c r="M6107">
        <v>1.283055555</v>
      </c>
      <c r="N6107">
        <v>0</v>
      </c>
      <c r="O6107">
        <v>0</v>
      </c>
      <c r="P6107">
        <v>0</v>
      </c>
      <c r="Q6107">
        <v>123</v>
      </c>
      <c r="R6107">
        <v>0</v>
      </c>
      <c r="S6107">
        <v>0</v>
      </c>
      <c r="T6107">
        <v>0</v>
      </c>
      <c r="U6107">
        <v>157.815833</v>
      </c>
    </row>
    <row r="6108" spans="1:21" x14ac:dyDescent="0.25">
      <c r="A6108" t="s">
        <v>23319</v>
      </c>
      <c r="B6108">
        <v>1</v>
      </c>
      <c r="C6108" t="s">
        <v>79</v>
      </c>
      <c r="D6108" t="s">
        <v>117</v>
      </c>
      <c r="E6108" t="s">
        <v>23316</v>
      </c>
      <c r="F6108" t="s">
        <v>226</v>
      </c>
      <c r="G6108" t="s">
        <v>72</v>
      </c>
      <c r="H6108" t="s">
        <v>136</v>
      </c>
      <c r="I6108" t="s">
        <v>22</v>
      </c>
      <c r="J6108" t="s">
        <v>131</v>
      </c>
      <c r="K6108" t="s">
        <v>23320</v>
      </c>
      <c r="L6108" t="s">
        <v>23321</v>
      </c>
      <c r="M6108">
        <v>1.371388888</v>
      </c>
      <c r="N6108">
        <v>0</v>
      </c>
      <c r="O6108">
        <v>0</v>
      </c>
      <c r="P6108">
        <v>0</v>
      </c>
      <c r="Q6108">
        <v>123</v>
      </c>
      <c r="R6108">
        <v>0</v>
      </c>
      <c r="S6108">
        <v>0</v>
      </c>
      <c r="T6108">
        <v>0</v>
      </c>
      <c r="U6108">
        <v>168.68083300000001</v>
      </c>
    </row>
    <row r="6109" spans="1:21" x14ac:dyDescent="0.25">
      <c r="A6109" t="s">
        <v>23322</v>
      </c>
      <c r="B6109">
        <v>1</v>
      </c>
      <c r="C6109" t="s">
        <v>79</v>
      </c>
      <c r="D6109" t="s">
        <v>117</v>
      </c>
      <c r="E6109" t="s">
        <v>23323</v>
      </c>
      <c r="F6109" t="s">
        <v>313</v>
      </c>
      <c r="G6109" t="s">
        <v>71</v>
      </c>
      <c r="H6109" t="s">
        <v>136</v>
      </c>
      <c r="I6109" t="s">
        <v>22</v>
      </c>
      <c r="J6109" t="s">
        <v>131</v>
      </c>
      <c r="K6109" t="s">
        <v>23324</v>
      </c>
      <c r="L6109" t="s">
        <v>23325</v>
      </c>
      <c r="M6109">
        <v>1.6686111109999999</v>
      </c>
      <c r="N6109">
        <v>0</v>
      </c>
      <c r="O6109">
        <v>0</v>
      </c>
      <c r="P6109">
        <v>0</v>
      </c>
      <c r="Q6109">
        <v>14</v>
      </c>
      <c r="R6109">
        <v>0</v>
      </c>
      <c r="S6109">
        <v>0</v>
      </c>
      <c r="T6109">
        <v>0</v>
      </c>
      <c r="U6109">
        <v>23.360555999999999</v>
      </c>
    </row>
    <row r="6110" spans="1:21" x14ac:dyDescent="0.25">
      <c r="A6110" t="s">
        <v>23326</v>
      </c>
      <c r="B6110">
        <v>1</v>
      </c>
      <c r="C6110" t="s">
        <v>79</v>
      </c>
      <c r="D6110" t="s">
        <v>117</v>
      </c>
      <c r="E6110" t="s">
        <v>23316</v>
      </c>
      <c r="F6110" t="s">
        <v>226</v>
      </c>
      <c r="G6110" t="s">
        <v>72</v>
      </c>
      <c r="H6110" t="s">
        <v>136</v>
      </c>
      <c r="I6110" t="s">
        <v>22</v>
      </c>
      <c r="J6110" t="s">
        <v>131</v>
      </c>
      <c r="K6110" t="s">
        <v>23327</v>
      </c>
      <c r="L6110" t="s">
        <v>23328</v>
      </c>
      <c r="M6110">
        <v>1.034444444</v>
      </c>
      <c r="N6110">
        <v>0</v>
      </c>
      <c r="O6110">
        <v>0</v>
      </c>
      <c r="P6110">
        <v>0</v>
      </c>
      <c r="Q6110">
        <v>123</v>
      </c>
      <c r="R6110">
        <v>0</v>
      </c>
      <c r="S6110">
        <v>0</v>
      </c>
      <c r="T6110">
        <v>0</v>
      </c>
      <c r="U6110">
        <v>127.236667</v>
      </c>
    </row>
    <row r="6111" spans="1:21" x14ac:dyDescent="0.25">
      <c r="A6111" t="s">
        <v>23329</v>
      </c>
      <c r="B6111">
        <v>1</v>
      </c>
      <c r="C6111" t="s">
        <v>78</v>
      </c>
      <c r="D6111" t="s">
        <v>81</v>
      </c>
      <c r="E6111" t="s">
        <v>23330</v>
      </c>
      <c r="F6111" t="s">
        <v>2201</v>
      </c>
      <c r="G6111" t="s">
        <v>71</v>
      </c>
      <c r="H6111" t="s">
        <v>136</v>
      </c>
      <c r="I6111" t="s">
        <v>22</v>
      </c>
      <c r="J6111" t="s">
        <v>221</v>
      </c>
      <c r="K6111" t="s">
        <v>23331</v>
      </c>
      <c r="L6111" t="s">
        <v>23332</v>
      </c>
      <c r="M6111">
        <v>2.3386111110000001</v>
      </c>
      <c r="N6111">
        <v>0</v>
      </c>
      <c r="O6111">
        <v>198</v>
      </c>
      <c r="P6111">
        <v>0</v>
      </c>
      <c r="Q6111">
        <v>1</v>
      </c>
      <c r="R6111">
        <v>0</v>
      </c>
      <c r="S6111">
        <v>463.04500000000002</v>
      </c>
      <c r="T6111">
        <v>0</v>
      </c>
      <c r="U6111">
        <v>2.3386110000000002</v>
      </c>
    </row>
    <row r="6112" spans="1:21" x14ac:dyDescent="0.25">
      <c r="A6112" t="s">
        <v>23333</v>
      </c>
      <c r="B6112">
        <v>1</v>
      </c>
      <c r="C6112" t="s">
        <v>79</v>
      </c>
      <c r="D6112" t="s">
        <v>114</v>
      </c>
      <c r="E6112" t="s">
        <v>23334</v>
      </c>
      <c r="F6112" t="s">
        <v>313</v>
      </c>
      <c r="G6112" t="s">
        <v>71</v>
      </c>
      <c r="H6112" t="s">
        <v>136</v>
      </c>
      <c r="I6112" t="s">
        <v>22</v>
      </c>
      <c r="J6112" t="s">
        <v>131</v>
      </c>
      <c r="K6112" t="s">
        <v>23335</v>
      </c>
      <c r="L6112" t="s">
        <v>11105</v>
      </c>
      <c r="M6112">
        <v>3.792777777</v>
      </c>
      <c r="N6112">
        <v>0</v>
      </c>
      <c r="O6112">
        <v>0</v>
      </c>
      <c r="P6112">
        <v>0</v>
      </c>
      <c r="Q6112">
        <v>5</v>
      </c>
      <c r="R6112">
        <v>0</v>
      </c>
      <c r="S6112">
        <v>0</v>
      </c>
      <c r="T6112">
        <v>0</v>
      </c>
      <c r="U6112">
        <v>18.963889000000002</v>
      </c>
    </row>
    <row r="6113" spans="1:21" x14ac:dyDescent="0.25">
      <c r="A6113" t="s">
        <v>23336</v>
      </c>
      <c r="B6113">
        <v>1</v>
      </c>
      <c r="C6113" t="s">
        <v>79</v>
      </c>
      <c r="D6113" t="s">
        <v>108</v>
      </c>
      <c r="E6113" t="s">
        <v>23337</v>
      </c>
      <c r="F6113" t="s">
        <v>247</v>
      </c>
      <c r="G6113" t="s">
        <v>71</v>
      </c>
      <c r="H6113" t="s">
        <v>136</v>
      </c>
      <c r="I6113" t="s">
        <v>22</v>
      </c>
      <c r="J6113" t="s">
        <v>221</v>
      </c>
      <c r="K6113" t="s">
        <v>23338</v>
      </c>
      <c r="L6113" t="s">
        <v>23339</v>
      </c>
      <c r="M6113">
        <v>1.8166666659999999</v>
      </c>
      <c r="N6113">
        <v>0</v>
      </c>
      <c r="O6113">
        <v>0</v>
      </c>
      <c r="P6113">
        <v>0</v>
      </c>
      <c r="Q6113">
        <v>38</v>
      </c>
      <c r="R6113">
        <v>0</v>
      </c>
      <c r="S6113">
        <v>0</v>
      </c>
      <c r="T6113">
        <v>0</v>
      </c>
      <c r="U6113">
        <v>69.033332999999999</v>
      </c>
    </row>
    <row r="6114" spans="1:21" x14ac:dyDescent="0.25">
      <c r="A6114" t="s">
        <v>23340</v>
      </c>
      <c r="B6114">
        <v>1</v>
      </c>
      <c r="C6114" t="s">
        <v>79</v>
      </c>
      <c r="D6114" t="s">
        <v>108</v>
      </c>
      <c r="E6114" t="s">
        <v>23341</v>
      </c>
      <c r="F6114" t="s">
        <v>247</v>
      </c>
      <c r="G6114" t="s">
        <v>71</v>
      </c>
      <c r="H6114" t="s">
        <v>136</v>
      </c>
      <c r="I6114" t="s">
        <v>22</v>
      </c>
      <c r="J6114" t="s">
        <v>221</v>
      </c>
      <c r="K6114" t="s">
        <v>23342</v>
      </c>
      <c r="L6114" t="s">
        <v>23343</v>
      </c>
      <c r="M6114">
        <v>8.7683333329999993</v>
      </c>
      <c r="N6114">
        <v>0</v>
      </c>
      <c r="O6114">
        <v>0</v>
      </c>
      <c r="P6114">
        <v>0</v>
      </c>
      <c r="Q6114">
        <v>55</v>
      </c>
      <c r="R6114">
        <v>0</v>
      </c>
      <c r="S6114">
        <v>0</v>
      </c>
      <c r="T6114">
        <v>0</v>
      </c>
      <c r="U6114">
        <v>482.25833299999999</v>
      </c>
    </row>
    <row r="6115" spans="1:21" x14ac:dyDescent="0.25">
      <c r="A6115" t="s">
        <v>23344</v>
      </c>
      <c r="B6115">
        <v>1</v>
      </c>
      <c r="C6115" t="s">
        <v>79</v>
      </c>
      <c r="D6115" t="s">
        <v>108</v>
      </c>
      <c r="E6115" t="s">
        <v>23337</v>
      </c>
      <c r="F6115" t="s">
        <v>247</v>
      </c>
      <c r="G6115" t="s">
        <v>71</v>
      </c>
      <c r="H6115" t="s">
        <v>136</v>
      </c>
      <c r="I6115" t="s">
        <v>22</v>
      </c>
      <c r="J6115" t="s">
        <v>221</v>
      </c>
      <c r="K6115" t="s">
        <v>23345</v>
      </c>
      <c r="L6115" t="s">
        <v>23346</v>
      </c>
      <c r="M6115">
        <v>9.6330555550000003</v>
      </c>
      <c r="N6115">
        <v>0</v>
      </c>
      <c r="O6115">
        <v>0</v>
      </c>
      <c r="P6115">
        <v>0</v>
      </c>
      <c r="Q6115">
        <v>38</v>
      </c>
      <c r="R6115">
        <v>0</v>
      </c>
      <c r="S6115">
        <v>0</v>
      </c>
      <c r="T6115">
        <v>0</v>
      </c>
      <c r="U6115">
        <v>366.05611099999999</v>
      </c>
    </row>
    <row r="6116" spans="1:21" x14ac:dyDescent="0.25">
      <c r="A6116" t="s">
        <v>23347</v>
      </c>
      <c r="B6116">
        <v>1</v>
      </c>
      <c r="C6116" t="s">
        <v>79</v>
      </c>
      <c r="D6116" t="s">
        <v>108</v>
      </c>
      <c r="E6116" t="s">
        <v>23337</v>
      </c>
      <c r="F6116" t="s">
        <v>247</v>
      </c>
      <c r="G6116" t="s">
        <v>71</v>
      </c>
      <c r="H6116" t="s">
        <v>136</v>
      </c>
      <c r="I6116" t="s">
        <v>22</v>
      </c>
      <c r="J6116" t="s">
        <v>221</v>
      </c>
      <c r="K6116" t="s">
        <v>23348</v>
      </c>
      <c r="L6116" t="s">
        <v>23349</v>
      </c>
      <c r="M6116">
        <v>7.8574999999999999</v>
      </c>
      <c r="N6116">
        <v>0</v>
      </c>
      <c r="O6116">
        <v>0</v>
      </c>
      <c r="P6116">
        <v>0</v>
      </c>
      <c r="Q6116">
        <v>38</v>
      </c>
      <c r="R6116">
        <v>0</v>
      </c>
      <c r="S6116">
        <v>0</v>
      </c>
      <c r="T6116">
        <v>0</v>
      </c>
      <c r="U6116">
        <v>298.58499999999998</v>
      </c>
    </row>
    <row r="6117" spans="1:21" x14ac:dyDescent="0.25">
      <c r="A6117" t="s">
        <v>23350</v>
      </c>
      <c r="B6117">
        <v>1</v>
      </c>
      <c r="C6117" t="s">
        <v>79</v>
      </c>
      <c r="D6117" t="s">
        <v>108</v>
      </c>
      <c r="E6117" t="s">
        <v>23351</v>
      </c>
      <c r="F6117" t="s">
        <v>247</v>
      </c>
      <c r="G6117" t="s">
        <v>72</v>
      </c>
      <c r="H6117" t="s">
        <v>136</v>
      </c>
      <c r="I6117" t="s">
        <v>22</v>
      </c>
      <c r="J6117" t="s">
        <v>221</v>
      </c>
      <c r="K6117" t="s">
        <v>23352</v>
      </c>
      <c r="L6117" t="s">
        <v>23353</v>
      </c>
      <c r="M6117">
        <v>2.5947222220000001</v>
      </c>
      <c r="N6117">
        <v>0</v>
      </c>
      <c r="O6117">
        <v>0</v>
      </c>
      <c r="P6117">
        <v>0</v>
      </c>
      <c r="Q6117">
        <v>107</v>
      </c>
      <c r="R6117">
        <v>0</v>
      </c>
      <c r="S6117">
        <v>0</v>
      </c>
      <c r="T6117">
        <v>0</v>
      </c>
      <c r="U6117">
        <v>277.63527800000003</v>
      </c>
    </row>
    <row r="6118" spans="1:21" x14ac:dyDescent="0.25">
      <c r="A6118" t="s">
        <v>23354</v>
      </c>
      <c r="B6118">
        <v>1</v>
      </c>
      <c r="C6118" t="s">
        <v>79</v>
      </c>
      <c r="D6118" t="s">
        <v>108</v>
      </c>
      <c r="E6118" t="s">
        <v>23351</v>
      </c>
      <c r="F6118" t="s">
        <v>247</v>
      </c>
      <c r="G6118" t="s">
        <v>72</v>
      </c>
      <c r="H6118" t="s">
        <v>136</v>
      </c>
      <c r="I6118" t="s">
        <v>22</v>
      </c>
      <c r="J6118" t="s">
        <v>221</v>
      </c>
      <c r="K6118" t="s">
        <v>23355</v>
      </c>
      <c r="L6118" t="s">
        <v>23356</v>
      </c>
      <c r="M6118">
        <v>8.7647222219999996</v>
      </c>
      <c r="N6118">
        <v>0</v>
      </c>
      <c r="O6118">
        <v>0</v>
      </c>
      <c r="P6118">
        <v>0</v>
      </c>
      <c r="Q6118">
        <v>107</v>
      </c>
      <c r="R6118">
        <v>0</v>
      </c>
      <c r="S6118">
        <v>0</v>
      </c>
      <c r="T6118">
        <v>0</v>
      </c>
      <c r="U6118">
        <v>937.82527800000003</v>
      </c>
    </row>
    <row r="6119" spans="1:21" x14ac:dyDescent="0.25">
      <c r="A6119" t="s">
        <v>23357</v>
      </c>
      <c r="B6119">
        <v>1</v>
      </c>
      <c r="C6119" t="s">
        <v>79</v>
      </c>
      <c r="D6119" t="s">
        <v>108</v>
      </c>
      <c r="E6119" t="s">
        <v>23358</v>
      </c>
      <c r="F6119" t="s">
        <v>247</v>
      </c>
      <c r="G6119" t="s">
        <v>71</v>
      </c>
      <c r="H6119" t="s">
        <v>136</v>
      </c>
      <c r="I6119" t="s">
        <v>22</v>
      </c>
      <c r="J6119" t="s">
        <v>221</v>
      </c>
      <c r="K6119" t="s">
        <v>23359</v>
      </c>
      <c r="L6119" t="s">
        <v>23360</v>
      </c>
      <c r="M6119">
        <v>8.5622222220000008</v>
      </c>
      <c r="N6119">
        <v>0</v>
      </c>
      <c r="O6119">
        <v>0</v>
      </c>
      <c r="P6119">
        <v>0</v>
      </c>
      <c r="Q6119">
        <v>7</v>
      </c>
      <c r="R6119">
        <v>0</v>
      </c>
      <c r="S6119">
        <v>0</v>
      </c>
      <c r="T6119">
        <v>0</v>
      </c>
      <c r="U6119">
        <v>59.935555999999998</v>
      </c>
    </row>
    <row r="6120" spans="1:21" x14ac:dyDescent="0.25">
      <c r="A6120" t="s">
        <v>23361</v>
      </c>
      <c r="B6120">
        <v>1</v>
      </c>
      <c r="C6120" t="s">
        <v>79</v>
      </c>
      <c r="D6120" t="s">
        <v>108</v>
      </c>
      <c r="E6120" t="s">
        <v>23362</v>
      </c>
      <c r="F6120" t="s">
        <v>247</v>
      </c>
      <c r="G6120" t="s">
        <v>71</v>
      </c>
      <c r="H6120" t="s">
        <v>136</v>
      </c>
      <c r="I6120" t="s">
        <v>22</v>
      </c>
      <c r="J6120" t="s">
        <v>221</v>
      </c>
      <c r="K6120" t="s">
        <v>23363</v>
      </c>
      <c r="L6120" t="s">
        <v>23364</v>
      </c>
      <c r="M6120">
        <v>5.2211111109999999</v>
      </c>
      <c r="N6120">
        <v>0</v>
      </c>
      <c r="O6120">
        <v>0</v>
      </c>
      <c r="P6120">
        <v>0</v>
      </c>
      <c r="Q6120">
        <v>1</v>
      </c>
      <c r="R6120">
        <v>0</v>
      </c>
      <c r="S6120">
        <v>0</v>
      </c>
      <c r="T6120">
        <v>0</v>
      </c>
      <c r="U6120">
        <v>5.2211109999999996</v>
      </c>
    </row>
    <row r="6121" spans="1:21" x14ac:dyDescent="0.25">
      <c r="A6121" t="s">
        <v>23365</v>
      </c>
      <c r="B6121">
        <v>1</v>
      </c>
      <c r="C6121" t="s">
        <v>79</v>
      </c>
      <c r="D6121" t="s">
        <v>108</v>
      </c>
      <c r="E6121" t="s">
        <v>23358</v>
      </c>
      <c r="F6121" t="s">
        <v>247</v>
      </c>
      <c r="G6121" t="s">
        <v>71</v>
      </c>
      <c r="H6121" t="s">
        <v>136</v>
      </c>
      <c r="I6121" t="s">
        <v>22</v>
      </c>
      <c r="J6121" t="s">
        <v>221</v>
      </c>
      <c r="K6121" t="s">
        <v>23366</v>
      </c>
      <c r="L6121" t="s">
        <v>23367</v>
      </c>
      <c r="M6121">
        <v>8.1602777769999992</v>
      </c>
      <c r="N6121">
        <v>0</v>
      </c>
      <c r="O6121">
        <v>0</v>
      </c>
      <c r="P6121">
        <v>0</v>
      </c>
      <c r="Q6121">
        <v>7</v>
      </c>
      <c r="R6121">
        <v>0</v>
      </c>
      <c r="S6121">
        <v>0</v>
      </c>
      <c r="T6121">
        <v>0</v>
      </c>
      <c r="U6121">
        <v>57.121943999999999</v>
      </c>
    </row>
    <row r="6122" spans="1:21" x14ac:dyDescent="0.25">
      <c r="A6122" t="s">
        <v>23368</v>
      </c>
      <c r="B6122">
        <v>1</v>
      </c>
      <c r="C6122" t="s">
        <v>79</v>
      </c>
      <c r="D6122" t="s">
        <v>108</v>
      </c>
      <c r="E6122" t="s">
        <v>23358</v>
      </c>
      <c r="F6122" t="s">
        <v>247</v>
      </c>
      <c r="G6122" t="s">
        <v>71</v>
      </c>
      <c r="H6122" t="s">
        <v>136</v>
      </c>
      <c r="I6122" t="s">
        <v>22</v>
      </c>
      <c r="J6122" t="s">
        <v>221</v>
      </c>
      <c r="K6122" t="s">
        <v>23369</v>
      </c>
      <c r="L6122" t="s">
        <v>23370</v>
      </c>
      <c r="M6122">
        <v>8.9555555550000001</v>
      </c>
      <c r="N6122">
        <v>0</v>
      </c>
      <c r="O6122">
        <v>0</v>
      </c>
      <c r="P6122">
        <v>0</v>
      </c>
      <c r="Q6122">
        <v>7</v>
      </c>
      <c r="R6122">
        <v>0</v>
      </c>
      <c r="S6122">
        <v>0</v>
      </c>
      <c r="T6122">
        <v>0</v>
      </c>
      <c r="U6122">
        <v>62.688889000000003</v>
      </c>
    </row>
    <row r="6123" spans="1:21" x14ac:dyDescent="0.25">
      <c r="A6123" t="s">
        <v>23371</v>
      </c>
      <c r="B6123">
        <v>1</v>
      </c>
      <c r="C6123" t="s">
        <v>79</v>
      </c>
      <c r="D6123" t="s">
        <v>108</v>
      </c>
      <c r="E6123" t="s">
        <v>23372</v>
      </c>
      <c r="F6123" t="s">
        <v>247</v>
      </c>
      <c r="G6123" t="s">
        <v>71</v>
      </c>
      <c r="H6123" t="s">
        <v>136</v>
      </c>
      <c r="I6123" t="s">
        <v>22</v>
      </c>
      <c r="J6123" t="s">
        <v>221</v>
      </c>
      <c r="K6123" t="s">
        <v>23373</v>
      </c>
      <c r="L6123" t="s">
        <v>23374</v>
      </c>
      <c r="M6123">
        <v>8.7819444440000005</v>
      </c>
      <c r="N6123">
        <v>0</v>
      </c>
      <c r="O6123">
        <v>0</v>
      </c>
      <c r="P6123">
        <v>0</v>
      </c>
      <c r="Q6123">
        <v>64</v>
      </c>
      <c r="R6123">
        <v>0</v>
      </c>
      <c r="S6123">
        <v>0</v>
      </c>
      <c r="T6123">
        <v>0</v>
      </c>
      <c r="U6123">
        <v>562.044444</v>
      </c>
    </row>
    <row r="6124" spans="1:21" x14ac:dyDescent="0.25">
      <c r="A6124" t="s">
        <v>23375</v>
      </c>
      <c r="B6124">
        <v>1</v>
      </c>
      <c r="C6124" t="s">
        <v>79</v>
      </c>
      <c r="D6124" t="s">
        <v>108</v>
      </c>
      <c r="E6124" t="s">
        <v>23376</v>
      </c>
      <c r="F6124" t="s">
        <v>247</v>
      </c>
      <c r="G6124" t="s">
        <v>71</v>
      </c>
      <c r="H6124" t="s">
        <v>136</v>
      </c>
      <c r="I6124" t="s">
        <v>22</v>
      </c>
      <c r="J6124" t="s">
        <v>221</v>
      </c>
      <c r="K6124" t="s">
        <v>23377</v>
      </c>
      <c r="L6124" t="s">
        <v>23378</v>
      </c>
      <c r="M6124">
        <v>8.2895944440000005</v>
      </c>
      <c r="N6124">
        <v>0</v>
      </c>
      <c r="O6124">
        <v>0</v>
      </c>
      <c r="P6124">
        <v>0</v>
      </c>
      <c r="Q6124">
        <v>109</v>
      </c>
      <c r="R6124">
        <v>0</v>
      </c>
      <c r="S6124">
        <v>0</v>
      </c>
      <c r="T6124">
        <v>0</v>
      </c>
      <c r="U6124">
        <v>903.56579399999998</v>
      </c>
    </row>
    <row r="6125" spans="1:21" x14ac:dyDescent="0.25">
      <c r="A6125" t="s">
        <v>23379</v>
      </c>
      <c r="B6125">
        <v>1</v>
      </c>
      <c r="C6125" t="s">
        <v>78</v>
      </c>
      <c r="D6125" t="s">
        <v>80</v>
      </c>
      <c r="E6125" t="s">
        <v>23380</v>
      </c>
      <c r="F6125" t="s">
        <v>934</v>
      </c>
      <c r="G6125" t="s">
        <v>71</v>
      </c>
      <c r="H6125" t="s">
        <v>136</v>
      </c>
      <c r="I6125" t="s">
        <v>22</v>
      </c>
      <c r="J6125" t="s">
        <v>131</v>
      </c>
      <c r="K6125" t="s">
        <v>23381</v>
      </c>
      <c r="L6125" t="s">
        <v>23382</v>
      </c>
      <c r="M6125">
        <v>3.8166666660000002</v>
      </c>
      <c r="N6125">
        <v>0</v>
      </c>
      <c r="O6125">
        <v>2</v>
      </c>
      <c r="P6125">
        <v>0</v>
      </c>
      <c r="Q6125">
        <v>0</v>
      </c>
      <c r="R6125">
        <v>0</v>
      </c>
      <c r="S6125">
        <v>7.6333330000000004</v>
      </c>
      <c r="T6125">
        <v>0</v>
      </c>
      <c r="U6125">
        <v>0</v>
      </c>
    </row>
    <row r="6126" spans="1:21" x14ac:dyDescent="0.25">
      <c r="A6126" t="s">
        <v>23383</v>
      </c>
      <c r="B6126">
        <v>1</v>
      </c>
      <c r="C6126" t="s">
        <v>79</v>
      </c>
      <c r="D6126" t="s">
        <v>118</v>
      </c>
      <c r="E6126" t="s">
        <v>23384</v>
      </c>
      <c r="F6126" t="s">
        <v>231</v>
      </c>
      <c r="G6126" t="s">
        <v>71</v>
      </c>
      <c r="H6126" t="s">
        <v>136</v>
      </c>
      <c r="I6126" t="s">
        <v>22</v>
      </c>
      <c r="J6126" t="s">
        <v>131</v>
      </c>
      <c r="K6126" t="s">
        <v>388</v>
      </c>
      <c r="L6126" t="s">
        <v>23385</v>
      </c>
      <c r="M6126">
        <v>0.43111111099999999</v>
      </c>
      <c r="N6126">
        <v>0</v>
      </c>
      <c r="O6126">
        <v>1</v>
      </c>
      <c r="P6126">
        <v>0</v>
      </c>
      <c r="Q6126">
        <v>0</v>
      </c>
      <c r="R6126">
        <v>0</v>
      </c>
      <c r="S6126">
        <v>0.43111100000000002</v>
      </c>
      <c r="T6126">
        <v>0</v>
      </c>
      <c r="U6126">
        <v>0</v>
      </c>
    </row>
    <row r="6127" spans="1:21" x14ac:dyDescent="0.25">
      <c r="A6127" t="s">
        <v>23386</v>
      </c>
      <c r="B6127">
        <v>1</v>
      </c>
      <c r="C6127" t="s">
        <v>79</v>
      </c>
      <c r="D6127" t="s">
        <v>116</v>
      </c>
      <c r="E6127" t="s">
        <v>23387</v>
      </c>
      <c r="F6127" t="s">
        <v>166</v>
      </c>
      <c r="G6127" t="s">
        <v>72</v>
      </c>
      <c r="H6127" t="s">
        <v>136</v>
      </c>
      <c r="I6127" t="s">
        <v>22</v>
      </c>
      <c r="J6127" t="s">
        <v>131</v>
      </c>
      <c r="K6127" t="s">
        <v>23388</v>
      </c>
      <c r="L6127" t="s">
        <v>23389</v>
      </c>
      <c r="M6127">
        <v>0.23232777700000001</v>
      </c>
      <c r="N6127">
        <v>1</v>
      </c>
      <c r="O6127">
        <v>682</v>
      </c>
      <c r="P6127">
        <v>13</v>
      </c>
      <c r="Q6127">
        <v>37</v>
      </c>
      <c r="R6127">
        <v>0.23232800000000001</v>
      </c>
      <c r="S6127">
        <v>158.44754399999999</v>
      </c>
      <c r="T6127">
        <v>3.0202610000000001</v>
      </c>
      <c r="U6127">
        <v>8.5961280000000002</v>
      </c>
    </row>
    <row r="6128" spans="1:21" x14ac:dyDescent="0.25">
      <c r="A6128" t="s">
        <v>23390</v>
      </c>
      <c r="B6128">
        <v>1</v>
      </c>
      <c r="C6128" t="s">
        <v>79</v>
      </c>
      <c r="D6128" t="s">
        <v>116</v>
      </c>
      <c r="E6128" t="s">
        <v>23391</v>
      </c>
      <c r="F6128" t="s">
        <v>166</v>
      </c>
      <c r="G6128" t="s">
        <v>72</v>
      </c>
      <c r="H6128" t="s">
        <v>136</v>
      </c>
      <c r="I6128" t="s">
        <v>22</v>
      </c>
      <c r="J6128" t="s">
        <v>131</v>
      </c>
      <c r="K6128" t="s">
        <v>23392</v>
      </c>
      <c r="L6128" t="s">
        <v>23393</v>
      </c>
      <c r="M6128">
        <v>0.58490083299999995</v>
      </c>
      <c r="N6128">
        <v>1</v>
      </c>
      <c r="O6128">
        <v>1319</v>
      </c>
      <c r="P6128">
        <v>3</v>
      </c>
      <c r="Q6128">
        <v>2</v>
      </c>
      <c r="R6128">
        <v>0.584901</v>
      </c>
      <c r="S6128">
        <v>771.48419899999999</v>
      </c>
      <c r="T6128">
        <v>1.754702</v>
      </c>
      <c r="U6128">
        <v>1.169802</v>
      </c>
    </row>
    <row r="6129" spans="1:21" x14ac:dyDescent="0.25">
      <c r="A6129" t="s">
        <v>23394</v>
      </c>
      <c r="B6129">
        <v>1</v>
      </c>
      <c r="C6129" t="s">
        <v>79</v>
      </c>
      <c r="D6129" t="s">
        <v>116</v>
      </c>
      <c r="E6129" t="s">
        <v>23395</v>
      </c>
      <c r="F6129" t="s">
        <v>892</v>
      </c>
      <c r="G6129" t="s">
        <v>71</v>
      </c>
      <c r="H6129" t="s">
        <v>136</v>
      </c>
      <c r="I6129" t="s">
        <v>22</v>
      </c>
      <c r="J6129" t="s">
        <v>131</v>
      </c>
      <c r="K6129" t="s">
        <v>23396</v>
      </c>
      <c r="L6129" t="s">
        <v>23397</v>
      </c>
      <c r="M6129">
        <v>0.566980555</v>
      </c>
      <c r="N6129">
        <v>0</v>
      </c>
      <c r="O6129">
        <v>79</v>
      </c>
      <c r="P6129">
        <v>0</v>
      </c>
      <c r="Q6129">
        <v>0</v>
      </c>
      <c r="R6129">
        <v>0</v>
      </c>
      <c r="S6129">
        <v>44.791463999999998</v>
      </c>
      <c r="T6129">
        <v>0</v>
      </c>
      <c r="U6129">
        <v>0</v>
      </c>
    </row>
    <row r="6130" spans="1:21" x14ac:dyDescent="0.25">
      <c r="A6130" t="s">
        <v>23398</v>
      </c>
      <c r="B6130">
        <v>1</v>
      </c>
      <c r="C6130" t="s">
        <v>79</v>
      </c>
      <c r="D6130" t="s">
        <v>116</v>
      </c>
      <c r="E6130" t="s">
        <v>23399</v>
      </c>
      <c r="F6130" t="s">
        <v>166</v>
      </c>
      <c r="G6130" t="s">
        <v>72</v>
      </c>
      <c r="H6130" t="s">
        <v>136</v>
      </c>
      <c r="I6130" t="s">
        <v>22</v>
      </c>
      <c r="J6130" t="s">
        <v>131</v>
      </c>
      <c r="K6130" t="s">
        <v>23400</v>
      </c>
      <c r="L6130" t="s">
        <v>23401</v>
      </c>
      <c r="M6130">
        <v>0.77416666599999995</v>
      </c>
      <c r="N6130">
        <v>0</v>
      </c>
      <c r="O6130">
        <v>0</v>
      </c>
      <c r="P6130">
        <v>70</v>
      </c>
      <c r="Q6130">
        <v>48</v>
      </c>
      <c r="R6130">
        <v>0</v>
      </c>
      <c r="S6130">
        <v>0</v>
      </c>
      <c r="T6130">
        <v>54.191667000000002</v>
      </c>
      <c r="U6130">
        <v>37.159999999999997</v>
      </c>
    </row>
    <row r="6131" spans="1:21" x14ac:dyDescent="0.25">
      <c r="A6131" t="s">
        <v>23402</v>
      </c>
      <c r="B6131">
        <v>1</v>
      </c>
      <c r="C6131" t="s">
        <v>79</v>
      </c>
      <c r="D6131" t="s">
        <v>116</v>
      </c>
      <c r="E6131" t="s">
        <v>23391</v>
      </c>
      <c r="F6131" t="s">
        <v>166</v>
      </c>
      <c r="G6131" t="s">
        <v>72</v>
      </c>
      <c r="H6131" t="s">
        <v>136</v>
      </c>
      <c r="I6131" t="s">
        <v>22</v>
      </c>
      <c r="J6131" t="s">
        <v>131</v>
      </c>
      <c r="K6131" t="s">
        <v>23403</v>
      </c>
      <c r="L6131" t="s">
        <v>23404</v>
      </c>
      <c r="M6131">
        <v>0.700555555</v>
      </c>
      <c r="N6131">
        <v>1</v>
      </c>
      <c r="O6131">
        <v>1319</v>
      </c>
      <c r="P6131">
        <v>3</v>
      </c>
      <c r="Q6131">
        <v>2</v>
      </c>
      <c r="R6131">
        <v>0.70055599999999996</v>
      </c>
      <c r="S6131">
        <v>924.03277700000001</v>
      </c>
      <c r="T6131">
        <v>2.101667</v>
      </c>
      <c r="U6131">
        <v>1.401111</v>
      </c>
    </row>
    <row r="6132" spans="1:21" x14ac:dyDescent="0.25">
      <c r="A6132" t="s">
        <v>23405</v>
      </c>
      <c r="B6132">
        <v>1</v>
      </c>
      <c r="C6132" t="s">
        <v>79</v>
      </c>
      <c r="D6132" t="s">
        <v>116</v>
      </c>
      <c r="E6132" t="s">
        <v>23399</v>
      </c>
      <c r="F6132" t="s">
        <v>166</v>
      </c>
      <c r="G6132" t="s">
        <v>72</v>
      </c>
      <c r="H6132" t="s">
        <v>136</v>
      </c>
      <c r="I6132" t="s">
        <v>22</v>
      </c>
      <c r="J6132" t="s">
        <v>131</v>
      </c>
      <c r="K6132" t="s">
        <v>23406</v>
      </c>
      <c r="L6132" t="s">
        <v>23407</v>
      </c>
      <c r="M6132">
        <v>0.58083333299999995</v>
      </c>
      <c r="N6132">
        <v>0</v>
      </c>
      <c r="O6132">
        <v>0</v>
      </c>
      <c r="P6132">
        <v>70</v>
      </c>
      <c r="Q6132">
        <v>48</v>
      </c>
      <c r="R6132">
        <v>0</v>
      </c>
      <c r="S6132">
        <v>0</v>
      </c>
      <c r="T6132">
        <v>40.658332999999999</v>
      </c>
      <c r="U6132">
        <v>27.88</v>
      </c>
    </row>
    <row r="6133" spans="1:21" x14ac:dyDescent="0.25">
      <c r="A6133" t="s">
        <v>23408</v>
      </c>
      <c r="B6133">
        <v>1</v>
      </c>
      <c r="C6133" t="s">
        <v>79</v>
      </c>
      <c r="D6133" t="s">
        <v>116</v>
      </c>
      <c r="E6133" t="s">
        <v>23399</v>
      </c>
      <c r="F6133" t="s">
        <v>166</v>
      </c>
      <c r="G6133" t="s">
        <v>72</v>
      </c>
      <c r="H6133" t="s">
        <v>136</v>
      </c>
      <c r="I6133" t="s">
        <v>22</v>
      </c>
      <c r="J6133" t="s">
        <v>131</v>
      </c>
      <c r="K6133" t="s">
        <v>23409</v>
      </c>
      <c r="L6133" t="s">
        <v>23410</v>
      </c>
      <c r="M6133">
        <v>2.5494444440000001</v>
      </c>
      <c r="N6133">
        <v>0</v>
      </c>
      <c r="O6133">
        <v>0</v>
      </c>
      <c r="P6133">
        <v>70</v>
      </c>
      <c r="Q6133">
        <v>48</v>
      </c>
      <c r="R6133">
        <v>0</v>
      </c>
      <c r="S6133">
        <v>0</v>
      </c>
      <c r="T6133">
        <v>178.46111099999999</v>
      </c>
      <c r="U6133">
        <v>122.373333</v>
      </c>
    </row>
    <row r="6134" spans="1:21" x14ac:dyDescent="0.25">
      <c r="A6134" t="s">
        <v>23411</v>
      </c>
      <c r="B6134">
        <v>1</v>
      </c>
      <c r="C6134" t="s">
        <v>79</v>
      </c>
      <c r="D6134" t="s">
        <v>116</v>
      </c>
      <c r="E6134" t="s">
        <v>23387</v>
      </c>
      <c r="F6134" t="s">
        <v>166</v>
      </c>
      <c r="G6134" t="s">
        <v>72</v>
      </c>
      <c r="H6134" t="s">
        <v>136</v>
      </c>
      <c r="I6134" t="s">
        <v>22</v>
      </c>
      <c r="J6134" t="s">
        <v>131</v>
      </c>
      <c r="K6134" t="s">
        <v>23412</v>
      </c>
      <c r="L6134" t="s">
        <v>23413</v>
      </c>
      <c r="M6134">
        <v>0.29488222200000003</v>
      </c>
      <c r="N6134">
        <v>1</v>
      </c>
      <c r="O6134">
        <v>682</v>
      </c>
      <c r="P6134">
        <v>13</v>
      </c>
      <c r="Q6134">
        <v>37</v>
      </c>
      <c r="R6134">
        <v>0.29488199999999998</v>
      </c>
      <c r="S6134">
        <v>201.10967500000001</v>
      </c>
      <c r="T6134">
        <v>3.833469</v>
      </c>
      <c r="U6134">
        <v>10.910641999999999</v>
      </c>
    </row>
    <row r="6135" spans="1:21" x14ac:dyDescent="0.25">
      <c r="A6135" t="s">
        <v>23414</v>
      </c>
      <c r="B6135">
        <v>1</v>
      </c>
      <c r="C6135" t="s">
        <v>79</v>
      </c>
      <c r="D6135" t="s">
        <v>116</v>
      </c>
      <c r="E6135" t="s">
        <v>23399</v>
      </c>
      <c r="F6135" t="s">
        <v>166</v>
      </c>
      <c r="G6135" t="s">
        <v>72</v>
      </c>
      <c r="H6135" t="s">
        <v>136</v>
      </c>
      <c r="I6135" t="s">
        <v>22</v>
      </c>
      <c r="J6135" t="s">
        <v>131</v>
      </c>
      <c r="K6135" t="s">
        <v>23415</v>
      </c>
      <c r="L6135" t="s">
        <v>23416</v>
      </c>
      <c r="M6135">
        <v>0.37555555499999999</v>
      </c>
      <c r="N6135">
        <v>0</v>
      </c>
      <c r="O6135">
        <v>0</v>
      </c>
      <c r="P6135">
        <v>70</v>
      </c>
      <c r="Q6135">
        <v>48</v>
      </c>
      <c r="R6135">
        <v>0</v>
      </c>
      <c r="S6135">
        <v>0</v>
      </c>
      <c r="T6135">
        <v>26.288889000000001</v>
      </c>
      <c r="U6135">
        <v>18.026667</v>
      </c>
    </row>
    <row r="6136" spans="1:21" x14ac:dyDescent="0.25">
      <c r="A6136" t="s">
        <v>23417</v>
      </c>
      <c r="B6136">
        <v>1</v>
      </c>
      <c r="C6136" t="s">
        <v>79</v>
      </c>
      <c r="D6136" t="s">
        <v>116</v>
      </c>
      <c r="E6136" t="s">
        <v>23387</v>
      </c>
      <c r="F6136" t="s">
        <v>166</v>
      </c>
      <c r="G6136" t="s">
        <v>72</v>
      </c>
      <c r="H6136" t="s">
        <v>136</v>
      </c>
      <c r="I6136" t="s">
        <v>22</v>
      </c>
      <c r="J6136" t="s">
        <v>131</v>
      </c>
      <c r="K6136" t="s">
        <v>23418</v>
      </c>
      <c r="L6136" t="s">
        <v>23419</v>
      </c>
      <c r="M6136">
        <v>0.38628694400000002</v>
      </c>
      <c r="N6136">
        <v>1</v>
      </c>
      <c r="O6136">
        <v>682</v>
      </c>
      <c r="P6136">
        <v>13</v>
      </c>
      <c r="Q6136">
        <v>37</v>
      </c>
      <c r="R6136">
        <v>0.38628699999999999</v>
      </c>
      <c r="S6136">
        <v>263.44769600000001</v>
      </c>
      <c r="T6136">
        <v>5.0217299999999998</v>
      </c>
      <c r="U6136">
        <v>14.292617</v>
      </c>
    </row>
    <row r="6137" spans="1:21" x14ac:dyDescent="0.25">
      <c r="A6137" t="s">
        <v>23420</v>
      </c>
      <c r="B6137">
        <v>1</v>
      </c>
      <c r="C6137" t="s">
        <v>79</v>
      </c>
      <c r="D6137" t="s">
        <v>116</v>
      </c>
      <c r="E6137" t="s">
        <v>23391</v>
      </c>
      <c r="F6137" t="s">
        <v>166</v>
      </c>
      <c r="G6137" t="s">
        <v>72</v>
      </c>
      <c r="H6137" t="s">
        <v>136</v>
      </c>
      <c r="I6137" t="s">
        <v>22</v>
      </c>
      <c r="J6137" t="s">
        <v>131</v>
      </c>
      <c r="K6137" t="s">
        <v>23421</v>
      </c>
      <c r="L6137" t="s">
        <v>23422</v>
      </c>
      <c r="M6137">
        <v>0.33322388800000002</v>
      </c>
      <c r="N6137">
        <v>1</v>
      </c>
      <c r="O6137">
        <v>1319</v>
      </c>
      <c r="P6137">
        <v>3</v>
      </c>
      <c r="Q6137">
        <v>2</v>
      </c>
      <c r="R6137">
        <v>0.33322400000000002</v>
      </c>
      <c r="S6137">
        <v>439.52230800000001</v>
      </c>
      <c r="T6137">
        <v>0.99967200000000001</v>
      </c>
      <c r="U6137">
        <v>0.66644800000000004</v>
      </c>
    </row>
    <row r="6138" spans="1:21" x14ac:dyDescent="0.25">
      <c r="A6138" t="s">
        <v>23423</v>
      </c>
      <c r="B6138">
        <v>1</v>
      </c>
      <c r="C6138" t="s">
        <v>79</v>
      </c>
      <c r="D6138" t="s">
        <v>124</v>
      </c>
      <c r="E6138" t="s">
        <v>23424</v>
      </c>
      <c r="F6138" t="s">
        <v>8578</v>
      </c>
      <c r="G6138" t="s">
        <v>71</v>
      </c>
      <c r="H6138" t="s">
        <v>136</v>
      </c>
      <c r="I6138" t="s">
        <v>22</v>
      </c>
      <c r="J6138" t="s">
        <v>131</v>
      </c>
      <c r="K6138" t="s">
        <v>23425</v>
      </c>
      <c r="L6138" t="s">
        <v>23426</v>
      </c>
      <c r="M6138">
        <v>2.4351369439999999</v>
      </c>
      <c r="N6138">
        <v>0</v>
      </c>
      <c r="O6138">
        <v>865</v>
      </c>
      <c r="P6138">
        <v>0</v>
      </c>
      <c r="Q6138">
        <v>0</v>
      </c>
      <c r="R6138">
        <v>0</v>
      </c>
      <c r="S6138">
        <v>2106.3934570000001</v>
      </c>
      <c r="T6138">
        <v>0</v>
      </c>
      <c r="U6138">
        <v>0</v>
      </c>
    </row>
    <row r="6139" spans="1:21" x14ac:dyDescent="0.25">
      <c r="A6139" t="s">
        <v>23427</v>
      </c>
      <c r="B6139">
        <v>1</v>
      </c>
      <c r="C6139" t="s">
        <v>78</v>
      </c>
      <c r="D6139" t="s">
        <v>102</v>
      </c>
      <c r="E6139" t="s">
        <v>23428</v>
      </c>
      <c r="F6139" t="s">
        <v>231</v>
      </c>
      <c r="G6139" t="s">
        <v>71</v>
      </c>
      <c r="H6139" t="s">
        <v>136</v>
      </c>
      <c r="I6139" t="s">
        <v>22</v>
      </c>
      <c r="J6139" t="s">
        <v>131</v>
      </c>
      <c r="K6139" t="s">
        <v>23429</v>
      </c>
      <c r="L6139" t="s">
        <v>23430</v>
      </c>
      <c r="M6139">
        <v>2.684722222</v>
      </c>
      <c r="N6139">
        <v>0</v>
      </c>
      <c r="O6139">
        <v>1</v>
      </c>
      <c r="P6139">
        <v>0</v>
      </c>
      <c r="Q6139">
        <v>0</v>
      </c>
      <c r="R6139">
        <v>0</v>
      </c>
      <c r="S6139">
        <v>2.6847219999999998</v>
      </c>
      <c r="T6139">
        <v>0</v>
      </c>
      <c r="U6139">
        <v>0</v>
      </c>
    </row>
    <row r="6140" spans="1:21" x14ac:dyDescent="0.25">
      <c r="A6140" t="s">
        <v>23431</v>
      </c>
      <c r="B6140">
        <v>1</v>
      </c>
      <c r="C6140" t="s">
        <v>78</v>
      </c>
      <c r="D6140" t="s">
        <v>102</v>
      </c>
      <c r="E6140" t="s">
        <v>23432</v>
      </c>
      <c r="F6140" t="s">
        <v>231</v>
      </c>
      <c r="G6140" t="s">
        <v>71</v>
      </c>
      <c r="H6140" t="s">
        <v>136</v>
      </c>
      <c r="I6140" t="s">
        <v>22</v>
      </c>
      <c r="J6140" t="s">
        <v>131</v>
      </c>
      <c r="K6140" t="s">
        <v>23433</v>
      </c>
      <c r="L6140" t="s">
        <v>23434</v>
      </c>
      <c r="M6140">
        <v>1.789722222</v>
      </c>
      <c r="N6140">
        <v>0</v>
      </c>
      <c r="O6140">
        <v>2</v>
      </c>
      <c r="P6140">
        <v>0</v>
      </c>
      <c r="Q6140">
        <v>0</v>
      </c>
      <c r="R6140">
        <v>0</v>
      </c>
      <c r="S6140">
        <v>3.5794440000000001</v>
      </c>
      <c r="T6140">
        <v>0</v>
      </c>
      <c r="U6140">
        <v>0</v>
      </c>
    </row>
    <row r="6141" spans="1:21" x14ac:dyDescent="0.25">
      <c r="A6141" t="s">
        <v>23435</v>
      </c>
      <c r="B6141">
        <v>1</v>
      </c>
      <c r="C6141" t="s">
        <v>78</v>
      </c>
      <c r="D6141" t="s">
        <v>102</v>
      </c>
      <c r="E6141" t="s">
        <v>23436</v>
      </c>
      <c r="F6141" t="s">
        <v>231</v>
      </c>
      <c r="G6141" t="s">
        <v>71</v>
      </c>
      <c r="H6141" t="s">
        <v>136</v>
      </c>
      <c r="I6141" t="s">
        <v>22</v>
      </c>
      <c r="J6141" t="s">
        <v>131</v>
      </c>
      <c r="K6141" t="s">
        <v>23437</v>
      </c>
      <c r="L6141" t="s">
        <v>23438</v>
      </c>
      <c r="M6141">
        <v>10.977499999999999</v>
      </c>
      <c r="N6141">
        <v>0</v>
      </c>
      <c r="O6141">
        <v>1</v>
      </c>
      <c r="P6141">
        <v>0</v>
      </c>
      <c r="Q6141">
        <v>0</v>
      </c>
      <c r="R6141">
        <v>0</v>
      </c>
      <c r="S6141">
        <v>10.977499999999999</v>
      </c>
      <c r="T6141">
        <v>0</v>
      </c>
      <c r="U6141">
        <v>0</v>
      </c>
    </row>
    <row r="6142" spans="1:21" x14ac:dyDescent="0.25">
      <c r="A6142" t="s">
        <v>23439</v>
      </c>
      <c r="B6142">
        <v>1</v>
      </c>
      <c r="C6142" t="s">
        <v>78</v>
      </c>
      <c r="D6142" t="s">
        <v>107</v>
      </c>
      <c r="E6142" t="s">
        <v>23440</v>
      </c>
      <c r="F6142" t="s">
        <v>231</v>
      </c>
      <c r="G6142" t="s">
        <v>71</v>
      </c>
      <c r="H6142" t="s">
        <v>136</v>
      </c>
      <c r="I6142" t="s">
        <v>22</v>
      </c>
      <c r="J6142" t="s">
        <v>131</v>
      </c>
      <c r="K6142" t="s">
        <v>23441</v>
      </c>
      <c r="L6142" t="s">
        <v>23442</v>
      </c>
      <c r="M6142">
        <v>0.89416666600000005</v>
      </c>
      <c r="N6142">
        <v>0</v>
      </c>
      <c r="O6142">
        <v>0</v>
      </c>
      <c r="P6142">
        <v>0</v>
      </c>
      <c r="Q6142">
        <v>1</v>
      </c>
      <c r="R6142">
        <v>0</v>
      </c>
      <c r="S6142">
        <v>0</v>
      </c>
      <c r="T6142">
        <v>0</v>
      </c>
      <c r="U6142">
        <v>0.89416700000000005</v>
      </c>
    </row>
    <row r="6143" spans="1:21" x14ac:dyDescent="0.25">
      <c r="A6143" t="s">
        <v>23443</v>
      </c>
      <c r="B6143">
        <v>1</v>
      </c>
      <c r="C6143" t="s">
        <v>78</v>
      </c>
      <c r="D6143" t="s">
        <v>107</v>
      </c>
      <c r="E6143" t="s">
        <v>23444</v>
      </c>
      <c r="F6143" t="s">
        <v>2201</v>
      </c>
      <c r="G6143" t="s">
        <v>71</v>
      </c>
      <c r="H6143" t="s">
        <v>136</v>
      </c>
      <c r="I6143" t="s">
        <v>22</v>
      </c>
      <c r="J6143" t="s">
        <v>221</v>
      </c>
      <c r="K6143" t="s">
        <v>23445</v>
      </c>
      <c r="L6143" t="s">
        <v>23446</v>
      </c>
      <c r="M6143">
        <v>4.0594444440000004</v>
      </c>
      <c r="N6143">
        <v>0</v>
      </c>
      <c r="O6143">
        <v>0</v>
      </c>
      <c r="P6143">
        <v>0</v>
      </c>
      <c r="Q6143">
        <v>44</v>
      </c>
      <c r="R6143">
        <v>0</v>
      </c>
      <c r="S6143">
        <v>0</v>
      </c>
      <c r="T6143">
        <v>0</v>
      </c>
      <c r="U6143">
        <v>178.615556</v>
      </c>
    </row>
    <row r="6144" spans="1:21" x14ac:dyDescent="0.25">
      <c r="A6144" t="s">
        <v>23447</v>
      </c>
      <c r="B6144">
        <v>1</v>
      </c>
      <c r="C6144" t="s">
        <v>78</v>
      </c>
      <c r="D6144" t="s">
        <v>107</v>
      </c>
      <c r="E6144" t="s">
        <v>23448</v>
      </c>
      <c r="F6144" t="s">
        <v>226</v>
      </c>
      <c r="G6144" t="s">
        <v>72</v>
      </c>
      <c r="H6144" t="s">
        <v>136</v>
      </c>
      <c r="I6144" t="s">
        <v>22</v>
      </c>
      <c r="J6144" t="s">
        <v>131</v>
      </c>
      <c r="K6144" t="s">
        <v>23449</v>
      </c>
      <c r="L6144" t="s">
        <v>23450</v>
      </c>
      <c r="M6144">
        <v>2.8266666659999999</v>
      </c>
      <c r="N6144">
        <v>0</v>
      </c>
      <c r="O6144">
        <v>0</v>
      </c>
      <c r="P6144">
        <v>0</v>
      </c>
      <c r="Q6144">
        <v>74</v>
      </c>
      <c r="R6144">
        <v>0</v>
      </c>
      <c r="S6144">
        <v>0</v>
      </c>
      <c r="T6144">
        <v>0</v>
      </c>
      <c r="U6144">
        <v>209.17333300000001</v>
      </c>
    </row>
    <row r="6145" spans="1:21" x14ac:dyDescent="0.25">
      <c r="A6145" t="s">
        <v>23451</v>
      </c>
      <c r="B6145">
        <v>1</v>
      </c>
      <c r="C6145" t="s">
        <v>78</v>
      </c>
      <c r="D6145" t="s">
        <v>107</v>
      </c>
      <c r="E6145" t="s">
        <v>23452</v>
      </c>
      <c r="F6145" t="s">
        <v>231</v>
      </c>
      <c r="G6145" t="s">
        <v>71</v>
      </c>
      <c r="H6145" t="s">
        <v>136</v>
      </c>
      <c r="I6145" t="s">
        <v>22</v>
      </c>
      <c r="J6145" t="s">
        <v>131</v>
      </c>
      <c r="K6145" t="s">
        <v>23453</v>
      </c>
      <c r="L6145" t="s">
        <v>23454</v>
      </c>
      <c r="M6145">
        <v>3.3772222219999999</v>
      </c>
      <c r="N6145">
        <v>0</v>
      </c>
      <c r="O6145">
        <v>0</v>
      </c>
      <c r="P6145">
        <v>0</v>
      </c>
      <c r="Q6145">
        <v>2</v>
      </c>
      <c r="R6145">
        <v>0</v>
      </c>
      <c r="S6145">
        <v>0</v>
      </c>
      <c r="T6145">
        <v>0</v>
      </c>
      <c r="U6145">
        <v>6.7544440000000003</v>
      </c>
    </row>
    <row r="6146" spans="1:21" x14ac:dyDescent="0.25">
      <c r="A6146" t="s">
        <v>23455</v>
      </c>
      <c r="B6146">
        <v>1</v>
      </c>
      <c r="C6146" t="s">
        <v>78</v>
      </c>
      <c r="D6146" t="s">
        <v>107</v>
      </c>
      <c r="E6146" t="s">
        <v>23456</v>
      </c>
      <c r="F6146" t="s">
        <v>10815</v>
      </c>
      <c r="G6146" t="s">
        <v>71</v>
      </c>
      <c r="H6146" t="s">
        <v>136</v>
      </c>
      <c r="I6146" t="s">
        <v>22</v>
      </c>
      <c r="J6146" t="s">
        <v>131</v>
      </c>
      <c r="K6146" t="s">
        <v>23457</v>
      </c>
      <c r="L6146" t="s">
        <v>23458</v>
      </c>
      <c r="M6146">
        <v>3.0858333330000001</v>
      </c>
      <c r="N6146">
        <v>0</v>
      </c>
      <c r="O6146">
        <v>0</v>
      </c>
      <c r="P6146">
        <v>0</v>
      </c>
      <c r="Q6146">
        <v>15</v>
      </c>
      <c r="R6146">
        <v>0</v>
      </c>
      <c r="S6146">
        <v>0</v>
      </c>
      <c r="T6146">
        <v>0</v>
      </c>
      <c r="U6146">
        <v>46.287500000000001</v>
      </c>
    </row>
    <row r="6147" spans="1:21" x14ac:dyDescent="0.25">
      <c r="A6147" t="s">
        <v>23459</v>
      </c>
      <c r="B6147">
        <v>1</v>
      </c>
      <c r="C6147" t="s">
        <v>79</v>
      </c>
      <c r="D6147" t="s">
        <v>117</v>
      </c>
      <c r="E6147" t="s">
        <v>23460</v>
      </c>
      <c r="F6147" t="s">
        <v>416</v>
      </c>
      <c r="G6147" t="s">
        <v>71</v>
      </c>
      <c r="H6147" t="s">
        <v>136</v>
      </c>
      <c r="I6147" t="s">
        <v>22</v>
      </c>
      <c r="J6147" t="s">
        <v>131</v>
      </c>
      <c r="K6147" t="s">
        <v>23461</v>
      </c>
      <c r="L6147" t="s">
        <v>23462</v>
      </c>
      <c r="M6147">
        <v>0.89388888799999999</v>
      </c>
      <c r="N6147">
        <v>0</v>
      </c>
      <c r="O6147">
        <v>0</v>
      </c>
      <c r="P6147">
        <v>0</v>
      </c>
      <c r="Q6147">
        <v>29</v>
      </c>
      <c r="R6147">
        <v>0</v>
      </c>
      <c r="S6147">
        <v>0</v>
      </c>
      <c r="T6147">
        <v>0</v>
      </c>
      <c r="U6147">
        <v>25.922778000000001</v>
      </c>
    </row>
    <row r="6148" spans="1:21" x14ac:dyDescent="0.25">
      <c r="A6148" t="s">
        <v>23463</v>
      </c>
      <c r="B6148">
        <v>1</v>
      </c>
      <c r="C6148" t="s">
        <v>79</v>
      </c>
      <c r="D6148" t="s">
        <v>117</v>
      </c>
      <c r="E6148" t="s">
        <v>23464</v>
      </c>
      <c r="F6148" t="s">
        <v>313</v>
      </c>
      <c r="G6148" t="s">
        <v>71</v>
      </c>
      <c r="H6148" t="s">
        <v>136</v>
      </c>
      <c r="I6148" t="s">
        <v>22</v>
      </c>
      <c r="J6148" t="s">
        <v>131</v>
      </c>
      <c r="K6148" t="s">
        <v>23465</v>
      </c>
      <c r="L6148" t="s">
        <v>23466</v>
      </c>
      <c r="M6148">
        <v>0.83083333299999995</v>
      </c>
      <c r="N6148">
        <v>0</v>
      </c>
      <c r="O6148">
        <v>0</v>
      </c>
      <c r="P6148">
        <v>0</v>
      </c>
      <c r="Q6148">
        <v>69</v>
      </c>
      <c r="R6148">
        <v>0</v>
      </c>
      <c r="S6148">
        <v>0</v>
      </c>
      <c r="T6148">
        <v>0</v>
      </c>
      <c r="U6148">
        <v>57.327500000000001</v>
      </c>
    </row>
    <row r="6149" spans="1:21" x14ac:dyDescent="0.25">
      <c r="A6149" t="s">
        <v>23467</v>
      </c>
      <c r="B6149">
        <v>1</v>
      </c>
      <c r="C6149" t="s">
        <v>79</v>
      </c>
      <c r="D6149" t="s">
        <v>117</v>
      </c>
      <c r="E6149" t="s">
        <v>23468</v>
      </c>
      <c r="F6149" t="s">
        <v>10815</v>
      </c>
      <c r="G6149" t="s">
        <v>71</v>
      </c>
      <c r="H6149" t="s">
        <v>136</v>
      </c>
      <c r="I6149" t="s">
        <v>22</v>
      </c>
      <c r="J6149" t="s">
        <v>131</v>
      </c>
      <c r="K6149" t="s">
        <v>23469</v>
      </c>
      <c r="L6149" t="s">
        <v>23470</v>
      </c>
      <c r="M6149">
        <v>0.55333333299999998</v>
      </c>
      <c r="N6149">
        <v>0</v>
      </c>
      <c r="O6149">
        <v>0</v>
      </c>
      <c r="P6149">
        <v>0</v>
      </c>
      <c r="Q6149">
        <v>39</v>
      </c>
      <c r="R6149">
        <v>0</v>
      </c>
      <c r="S6149">
        <v>0</v>
      </c>
      <c r="T6149">
        <v>0</v>
      </c>
      <c r="U6149">
        <v>21.58</v>
      </c>
    </row>
    <row r="6150" spans="1:21" x14ac:dyDescent="0.25">
      <c r="A6150" t="s">
        <v>23471</v>
      </c>
      <c r="B6150">
        <v>1</v>
      </c>
      <c r="C6150" t="s">
        <v>79</v>
      </c>
      <c r="D6150" t="s">
        <v>117</v>
      </c>
      <c r="E6150" t="s">
        <v>23472</v>
      </c>
      <c r="F6150" t="s">
        <v>166</v>
      </c>
      <c r="G6150" t="s">
        <v>72</v>
      </c>
      <c r="H6150" t="s">
        <v>136</v>
      </c>
      <c r="I6150" t="s">
        <v>22</v>
      </c>
      <c r="J6150" t="s">
        <v>131</v>
      </c>
      <c r="K6150" t="s">
        <v>23473</v>
      </c>
      <c r="L6150" t="s">
        <v>23474</v>
      </c>
      <c r="M6150">
        <v>0.63333333300000005</v>
      </c>
      <c r="N6150">
        <v>0</v>
      </c>
      <c r="O6150">
        <v>0</v>
      </c>
      <c r="P6150">
        <v>6</v>
      </c>
      <c r="Q6150">
        <v>245</v>
      </c>
      <c r="R6150">
        <v>0</v>
      </c>
      <c r="S6150">
        <v>0</v>
      </c>
      <c r="T6150">
        <v>3.8</v>
      </c>
      <c r="U6150">
        <v>155.16666699999999</v>
      </c>
    </row>
    <row r="6151" spans="1:21" x14ac:dyDescent="0.25">
      <c r="A6151" t="s">
        <v>23475</v>
      </c>
      <c r="B6151">
        <v>1</v>
      </c>
      <c r="C6151" t="s">
        <v>79</v>
      </c>
      <c r="D6151" t="s">
        <v>109</v>
      </c>
      <c r="E6151" t="s">
        <v>23476</v>
      </c>
      <c r="F6151" t="s">
        <v>4127</v>
      </c>
      <c r="G6151" t="s">
        <v>71</v>
      </c>
      <c r="H6151" t="s">
        <v>136</v>
      </c>
      <c r="I6151" t="s">
        <v>22</v>
      </c>
      <c r="J6151" t="s">
        <v>131</v>
      </c>
      <c r="K6151" t="s">
        <v>23477</v>
      </c>
      <c r="L6151" t="s">
        <v>23478</v>
      </c>
      <c r="M6151">
        <v>3.3830555549999999</v>
      </c>
      <c r="N6151">
        <v>0</v>
      </c>
      <c r="O6151">
        <v>19</v>
      </c>
      <c r="P6151">
        <v>0</v>
      </c>
      <c r="Q6151">
        <v>0</v>
      </c>
      <c r="R6151">
        <v>0</v>
      </c>
      <c r="S6151">
        <v>64.278056000000007</v>
      </c>
      <c r="T6151">
        <v>0</v>
      </c>
      <c r="U6151">
        <v>0</v>
      </c>
    </row>
    <row r="6152" spans="1:21" x14ac:dyDescent="0.25">
      <c r="A6152" t="s">
        <v>23479</v>
      </c>
      <c r="B6152">
        <v>1</v>
      </c>
      <c r="C6152" t="s">
        <v>78</v>
      </c>
      <c r="D6152" t="s">
        <v>80</v>
      </c>
      <c r="E6152" t="s">
        <v>23480</v>
      </c>
      <c r="F6152" t="s">
        <v>247</v>
      </c>
      <c r="G6152" t="s">
        <v>71</v>
      </c>
      <c r="H6152" t="s">
        <v>136</v>
      </c>
      <c r="I6152" t="s">
        <v>22</v>
      </c>
      <c r="J6152" t="s">
        <v>221</v>
      </c>
      <c r="K6152" t="s">
        <v>23481</v>
      </c>
      <c r="L6152" t="s">
        <v>23482</v>
      </c>
      <c r="M6152">
        <v>7.5174869439999998</v>
      </c>
      <c r="N6152">
        <v>15</v>
      </c>
      <c r="O6152">
        <v>1462</v>
      </c>
      <c r="P6152">
        <v>0</v>
      </c>
      <c r="Q6152">
        <v>0</v>
      </c>
      <c r="R6152">
        <v>112.762304</v>
      </c>
      <c r="S6152">
        <v>10990.565912</v>
      </c>
      <c r="T6152">
        <v>0</v>
      </c>
      <c r="U6152">
        <v>0</v>
      </c>
    </row>
    <row r="6153" spans="1:21" x14ac:dyDescent="0.25">
      <c r="A6153" t="s">
        <v>23483</v>
      </c>
      <c r="B6153">
        <v>1</v>
      </c>
      <c r="C6153" t="s">
        <v>78</v>
      </c>
      <c r="D6153" t="s">
        <v>80</v>
      </c>
      <c r="E6153" t="s">
        <v>23484</v>
      </c>
      <c r="F6153" t="s">
        <v>247</v>
      </c>
      <c r="G6153" t="s">
        <v>71</v>
      </c>
      <c r="H6153" t="s">
        <v>136</v>
      </c>
      <c r="I6153" t="s">
        <v>22</v>
      </c>
      <c r="J6153" t="s">
        <v>221</v>
      </c>
      <c r="K6153" t="s">
        <v>23485</v>
      </c>
      <c r="L6153" t="s">
        <v>23486</v>
      </c>
      <c r="M6153">
        <v>3.9244444440000001</v>
      </c>
      <c r="N6153">
        <v>0</v>
      </c>
      <c r="O6153">
        <v>28</v>
      </c>
      <c r="P6153">
        <v>0</v>
      </c>
      <c r="Q6153">
        <v>0</v>
      </c>
      <c r="R6153">
        <v>0</v>
      </c>
      <c r="S6153">
        <v>109.884444</v>
      </c>
      <c r="T6153">
        <v>0</v>
      </c>
      <c r="U6153">
        <v>0</v>
      </c>
    </row>
    <row r="6154" spans="1:21" x14ac:dyDescent="0.25">
      <c r="A6154" t="s">
        <v>23487</v>
      </c>
      <c r="B6154">
        <v>1</v>
      </c>
      <c r="C6154" t="s">
        <v>78</v>
      </c>
      <c r="D6154" t="s">
        <v>80</v>
      </c>
      <c r="E6154" t="s">
        <v>23488</v>
      </c>
      <c r="F6154" t="s">
        <v>231</v>
      </c>
      <c r="G6154" t="s">
        <v>71</v>
      </c>
      <c r="H6154" t="s">
        <v>136</v>
      </c>
      <c r="I6154" t="s">
        <v>22</v>
      </c>
      <c r="J6154" t="s">
        <v>131</v>
      </c>
      <c r="K6154" t="s">
        <v>23489</v>
      </c>
      <c r="L6154" t="s">
        <v>23490</v>
      </c>
      <c r="M6154">
        <v>4.8494444440000004</v>
      </c>
      <c r="N6154">
        <v>0</v>
      </c>
      <c r="O6154">
        <v>11</v>
      </c>
      <c r="P6154">
        <v>0</v>
      </c>
      <c r="Q6154">
        <v>0</v>
      </c>
      <c r="R6154">
        <v>0</v>
      </c>
      <c r="S6154">
        <v>53.343888999999997</v>
      </c>
      <c r="T6154">
        <v>0</v>
      </c>
      <c r="U6154">
        <v>0</v>
      </c>
    </row>
    <row r="6155" spans="1:21" x14ac:dyDescent="0.25">
      <c r="A6155" t="s">
        <v>23491</v>
      </c>
      <c r="B6155">
        <v>1</v>
      </c>
      <c r="C6155" t="s">
        <v>78</v>
      </c>
      <c r="D6155" t="s">
        <v>80</v>
      </c>
      <c r="E6155" t="s">
        <v>23492</v>
      </c>
      <c r="F6155" t="s">
        <v>847</v>
      </c>
      <c r="G6155" t="s">
        <v>71</v>
      </c>
      <c r="H6155" t="s">
        <v>136</v>
      </c>
      <c r="I6155" t="s">
        <v>22</v>
      </c>
      <c r="J6155" t="s">
        <v>131</v>
      </c>
      <c r="K6155" t="s">
        <v>23493</v>
      </c>
      <c r="L6155" t="s">
        <v>23494</v>
      </c>
      <c r="M6155">
        <v>1.159166666</v>
      </c>
      <c r="N6155">
        <v>0</v>
      </c>
      <c r="O6155">
        <v>16</v>
      </c>
      <c r="P6155">
        <v>0</v>
      </c>
      <c r="Q6155">
        <v>0</v>
      </c>
      <c r="R6155">
        <v>0</v>
      </c>
      <c r="S6155">
        <v>18.546666999999999</v>
      </c>
      <c r="T6155">
        <v>0</v>
      </c>
      <c r="U6155">
        <v>0</v>
      </c>
    </row>
    <row r="6156" spans="1:21" x14ac:dyDescent="0.25">
      <c r="A6156" t="s">
        <v>23495</v>
      </c>
      <c r="B6156">
        <v>1</v>
      </c>
      <c r="C6156" t="s">
        <v>78</v>
      </c>
      <c r="D6156" t="s">
        <v>80</v>
      </c>
      <c r="E6156" t="s">
        <v>23492</v>
      </c>
      <c r="F6156" t="s">
        <v>231</v>
      </c>
      <c r="G6156" t="s">
        <v>71</v>
      </c>
      <c r="H6156" t="s">
        <v>136</v>
      </c>
      <c r="I6156" t="s">
        <v>22</v>
      </c>
      <c r="J6156" t="s">
        <v>131</v>
      </c>
      <c r="K6156" t="s">
        <v>23496</v>
      </c>
      <c r="L6156" t="s">
        <v>23497</v>
      </c>
      <c r="M6156">
        <v>12.133055555</v>
      </c>
      <c r="N6156">
        <v>0</v>
      </c>
      <c r="O6156">
        <v>16</v>
      </c>
      <c r="P6156">
        <v>0</v>
      </c>
      <c r="Q6156">
        <v>0</v>
      </c>
      <c r="R6156">
        <v>0</v>
      </c>
      <c r="S6156">
        <v>194.12888899999999</v>
      </c>
      <c r="T6156">
        <v>0</v>
      </c>
      <c r="U6156">
        <v>0</v>
      </c>
    </row>
    <row r="6157" spans="1:21" x14ac:dyDescent="0.25">
      <c r="A6157" t="s">
        <v>23498</v>
      </c>
      <c r="B6157">
        <v>1</v>
      </c>
      <c r="C6157" t="s">
        <v>78</v>
      </c>
      <c r="D6157" t="s">
        <v>80</v>
      </c>
      <c r="E6157" t="s">
        <v>23499</v>
      </c>
      <c r="F6157" t="s">
        <v>247</v>
      </c>
      <c r="G6157" t="s">
        <v>71</v>
      </c>
      <c r="H6157" t="s">
        <v>136</v>
      </c>
      <c r="I6157" t="s">
        <v>22</v>
      </c>
      <c r="J6157" t="s">
        <v>221</v>
      </c>
      <c r="K6157" t="s">
        <v>23500</v>
      </c>
      <c r="L6157" t="s">
        <v>23501</v>
      </c>
      <c r="M6157">
        <v>7.3724999999999996</v>
      </c>
      <c r="N6157">
        <v>0</v>
      </c>
      <c r="O6157">
        <v>190</v>
      </c>
      <c r="P6157">
        <v>0</v>
      </c>
      <c r="Q6157">
        <v>0</v>
      </c>
      <c r="R6157">
        <v>0</v>
      </c>
      <c r="S6157">
        <v>1400.7750000000001</v>
      </c>
      <c r="T6157">
        <v>0</v>
      </c>
      <c r="U6157">
        <v>0</v>
      </c>
    </row>
    <row r="6158" spans="1:21" x14ac:dyDescent="0.25">
      <c r="A6158" t="s">
        <v>23502</v>
      </c>
      <c r="B6158">
        <v>1</v>
      </c>
      <c r="C6158" t="s">
        <v>78</v>
      </c>
      <c r="D6158" t="s">
        <v>80</v>
      </c>
      <c r="E6158" t="s">
        <v>23503</v>
      </c>
      <c r="F6158" t="s">
        <v>247</v>
      </c>
      <c r="G6158" t="s">
        <v>71</v>
      </c>
      <c r="H6158" t="s">
        <v>136</v>
      </c>
      <c r="I6158" t="s">
        <v>22</v>
      </c>
      <c r="J6158" t="s">
        <v>221</v>
      </c>
      <c r="K6158" t="s">
        <v>23504</v>
      </c>
      <c r="L6158" t="s">
        <v>23505</v>
      </c>
      <c r="M6158">
        <v>8.3502777770000005</v>
      </c>
      <c r="N6158">
        <v>0</v>
      </c>
      <c r="O6158">
        <v>85</v>
      </c>
      <c r="P6158">
        <v>0</v>
      </c>
      <c r="Q6158">
        <v>0</v>
      </c>
      <c r="R6158">
        <v>0</v>
      </c>
      <c r="S6158">
        <v>709.77361099999996</v>
      </c>
      <c r="T6158">
        <v>0</v>
      </c>
      <c r="U6158">
        <v>0</v>
      </c>
    </row>
    <row r="6159" spans="1:21" x14ac:dyDescent="0.25">
      <c r="A6159" t="s">
        <v>23506</v>
      </c>
      <c r="B6159">
        <v>1</v>
      </c>
      <c r="C6159" t="s">
        <v>79</v>
      </c>
      <c r="D6159" t="s">
        <v>117</v>
      </c>
      <c r="E6159" t="s">
        <v>23507</v>
      </c>
      <c r="F6159" t="s">
        <v>847</v>
      </c>
      <c r="G6159" t="s">
        <v>71</v>
      </c>
      <c r="H6159" t="s">
        <v>136</v>
      </c>
      <c r="I6159" t="s">
        <v>22</v>
      </c>
      <c r="J6159" t="s">
        <v>131</v>
      </c>
      <c r="K6159" t="s">
        <v>23508</v>
      </c>
      <c r="L6159" t="s">
        <v>23509</v>
      </c>
      <c r="M6159">
        <v>1.658055555</v>
      </c>
      <c r="N6159">
        <v>0</v>
      </c>
      <c r="O6159">
        <v>0</v>
      </c>
      <c r="P6159">
        <v>0</v>
      </c>
      <c r="Q6159">
        <v>1</v>
      </c>
      <c r="R6159">
        <v>0</v>
      </c>
      <c r="S6159">
        <v>0</v>
      </c>
      <c r="T6159">
        <v>0</v>
      </c>
      <c r="U6159">
        <v>1.658056</v>
      </c>
    </row>
    <row r="6160" spans="1:21" x14ac:dyDescent="0.25">
      <c r="A6160" t="s">
        <v>23510</v>
      </c>
      <c r="B6160">
        <v>1</v>
      </c>
      <c r="C6160" t="s">
        <v>79</v>
      </c>
      <c r="D6160" t="s">
        <v>115</v>
      </c>
      <c r="E6160" t="s">
        <v>23263</v>
      </c>
      <c r="F6160" t="s">
        <v>231</v>
      </c>
      <c r="G6160" t="s">
        <v>71</v>
      </c>
      <c r="H6160" t="s">
        <v>136</v>
      </c>
      <c r="I6160" t="s">
        <v>22</v>
      </c>
      <c r="J6160" t="s">
        <v>131</v>
      </c>
      <c r="K6160" t="s">
        <v>23511</v>
      </c>
      <c r="L6160" t="s">
        <v>23512</v>
      </c>
      <c r="M6160">
        <v>2.0950000000000002</v>
      </c>
      <c r="N6160">
        <v>0</v>
      </c>
      <c r="O6160">
        <v>0</v>
      </c>
      <c r="P6160">
        <v>0</v>
      </c>
      <c r="Q6160">
        <v>1</v>
      </c>
      <c r="R6160">
        <v>0</v>
      </c>
      <c r="S6160">
        <v>0</v>
      </c>
      <c r="T6160">
        <v>0</v>
      </c>
      <c r="U6160">
        <v>2.0950000000000002</v>
      </c>
    </row>
    <row r="6161" spans="1:21" x14ac:dyDescent="0.25">
      <c r="A6161" t="s">
        <v>23513</v>
      </c>
      <c r="B6161">
        <v>1</v>
      </c>
      <c r="C6161" t="s">
        <v>79</v>
      </c>
      <c r="D6161" t="s">
        <v>119</v>
      </c>
      <c r="E6161" t="s">
        <v>23514</v>
      </c>
      <c r="F6161" t="s">
        <v>231</v>
      </c>
      <c r="G6161" t="s">
        <v>71</v>
      </c>
      <c r="H6161" t="s">
        <v>136</v>
      </c>
      <c r="I6161" t="s">
        <v>22</v>
      </c>
      <c r="J6161" t="s">
        <v>131</v>
      </c>
      <c r="K6161" t="s">
        <v>23515</v>
      </c>
      <c r="L6161" t="s">
        <v>23516</v>
      </c>
      <c r="M6161">
        <v>1.997777777</v>
      </c>
      <c r="N6161">
        <v>0</v>
      </c>
      <c r="O6161">
        <v>1</v>
      </c>
      <c r="P6161">
        <v>0</v>
      </c>
      <c r="Q6161">
        <v>0</v>
      </c>
      <c r="R6161">
        <v>0</v>
      </c>
      <c r="S6161">
        <v>1.9977780000000001</v>
      </c>
      <c r="T6161">
        <v>0</v>
      </c>
      <c r="U6161">
        <v>0</v>
      </c>
    </row>
    <row r="6162" spans="1:21" x14ac:dyDescent="0.25">
      <c r="A6162" t="s">
        <v>23517</v>
      </c>
      <c r="B6162">
        <v>1</v>
      </c>
      <c r="C6162" t="s">
        <v>79</v>
      </c>
      <c r="D6162" t="s">
        <v>118</v>
      </c>
      <c r="E6162" t="s">
        <v>23518</v>
      </c>
      <c r="F6162" t="s">
        <v>231</v>
      </c>
      <c r="G6162" t="s">
        <v>71</v>
      </c>
      <c r="H6162" t="s">
        <v>136</v>
      </c>
      <c r="I6162" t="s">
        <v>22</v>
      </c>
      <c r="J6162" t="s">
        <v>131</v>
      </c>
      <c r="K6162" t="s">
        <v>23519</v>
      </c>
      <c r="L6162" t="s">
        <v>23520</v>
      </c>
      <c r="M6162">
        <v>5.9066666659999996</v>
      </c>
      <c r="N6162">
        <v>0</v>
      </c>
      <c r="O6162">
        <v>0</v>
      </c>
      <c r="P6162">
        <v>0</v>
      </c>
      <c r="Q6162">
        <v>1</v>
      </c>
      <c r="R6162">
        <v>0</v>
      </c>
      <c r="S6162">
        <v>0</v>
      </c>
      <c r="T6162">
        <v>0</v>
      </c>
      <c r="U6162">
        <v>5.9066669999999997</v>
      </c>
    </row>
    <row r="6163" spans="1:21" x14ac:dyDescent="0.25">
      <c r="A6163" t="s">
        <v>23521</v>
      </c>
      <c r="B6163">
        <v>1</v>
      </c>
      <c r="C6163" t="s">
        <v>79</v>
      </c>
      <c r="D6163" t="s">
        <v>119</v>
      </c>
      <c r="E6163" t="s">
        <v>23522</v>
      </c>
      <c r="F6163" t="s">
        <v>313</v>
      </c>
      <c r="G6163" t="s">
        <v>71</v>
      </c>
      <c r="H6163" t="s">
        <v>136</v>
      </c>
      <c r="I6163" t="s">
        <v>22</v>
      </c>
      <c r="J6163" t="s">
        <v>131</v>
      </c>
      <c r="K6163" t="s">
        <v>23523</v>
      </c>
      <c r="L6163" t="s">
        <v>23524</v>
      </c>
      <c r="M6163">
        <v>1.7194444440000001</v>
      </c>
      <c r="N6163">
        <v>0</v>
      </c>
      <c r="O6163">
        <v>10</v>
      </c>
      <c r="P6163">
        <v>0</v>
      </c>
      <c r="Q6163">
        <v>1</v>
      </c>
      <c r="R6163">
        <v>0</v>
      </c>
      <c r="S6163">
        <v>17.194444000000001</v>
      </c>
      <c r="T6163">
        <v>0</v>
      </c>
      <c r="U6163">
        <v>1.719444</v>
      </c>
    </row>
    <row r="6164" spans="1:21" x14ac:dyDescent="0.25">
      <c r="A6164" t="s">
        <v>23525</v>
      </c>
      <c r="B6164">
        <v>1</v>
      </c>
      <c r="C6164" t="s">
        <v>78</v>
      </c>
      <c r="D6164" t="s">
        <v>96</v>
      </c>
      <c r="E6164" t="s">
        <v>23526</v>
      </c>
      <c r="F6164" t="s">
        <v>231</v>
      </c>
      <c r="G6164" t="s">
        <v>71</v>
      </c>
      <c r="H6164" t="s">
        <v>136</v>
      </c>
      <c r="I6164" t="s">
        <v>22</v>
      </c>
      <c r="J6164" t="s">
        <v>131</v>
      </c>
      <c r="K6164" t="s">
        <v>23527</v>
      </c>
      <c r="L6164" t="s">
        <v>23528</v>
      </c>
      <c r="M6164">
        <v>2.1866666659999998</v>
      </c>
      <c r="N6164">
        <v>0</v>
      </c>
      <c r="O6164">
        <v>2</v>
      </c>
      <c r="P6164">
        <v>0</v>
      </c>
      <c r="Q6164">
        <v>0</v>
      </c>
      <c r="R6164">
        <v>0</v>
      </c>
      <c r="S6164">
        <v>4.3733329999999997</v>
      </c>
      <c r="T6164">
        <v>0</v>
      </c>
      <c r="U6164">
        <v>0</v>
      </c>
    </row>
    <row r="6165" spans="1:21" x14ac:dyDescent="0.25">
      <c r="A6165" t="s">
        <v>23529</v>
      </c>
      <c r="B6165">
        <v>1</v>
      </c>
      <c r="C6165" t="s">
        <v>79</v>
      </c>
      <c r="D6165" t="s">
        <v>114</v>
      </c>
      <c r="E6165" t="s">
        <v>23296</v>
      </c>
      <c r="F6165" t="s">
        <v>231</v>
      </c>
      <c r="G6165" t="s">
        <v>71</v>
      </c>
      <c r="H6165" t="s">
        <v>136</v>
      </c>
      <c r="I6165" t="s">
        <v>22</v>
      </c>
      <c r="J6165" t="s">
        <v>131</v>
      </c>
      <c r="K6165" t="s">
        <v>23530</v>
      </c>
      <c r="L6165" t="s">
        <v>23531</v>
      </c>
      <c r="M6165">
        <v>2.1044444439999999</v>
      </c>
      <c r="N6165">
        <v>0</v>
      </c>
      <c r="O6165">
        <v>1</v>
      </c>
      <c r="P6165">
        <v>0</v>
      </c>
      <c r="Q6165">
        <v>0</v>
      </c>
      <c r="R6165">
        <v>0</v>
      </c>
      <c r="S6165">
        <v>2.104444</v>
      </c>
      <c r="T6165">
        <v>0</v>
      </c>
      <c r="U6165">
        <v>0</v>
      </c>
    </row>
    <row r="6166" spans="1:21" x14ac:dyDescent="0.25">
      <c r="A6166" t="s">
        <v>23532</v>
      </c>
      <c r="B6166">
        <v>1</v>
      </c>
      <c r="C6166" t="s">
        <v>78</v>
      </c>
      <c r="D6166" t="s">
        <v>98</v>
      </c>
      <c r="E6166" t="s">
        <v>23533</v>
      </c>
      <c r="F6166" t="s">
        <v>231</v>
      </c>
      <c r="G6166" t="s">
        <v>71</v>
      </c>
      <c r="H6166" t="s">
        <v>136</v>
      </c>
      <c r="I6166" t="s">
        <v>22</v>
      </c>
      <c r="J6166" t="s">
        <v>131</v>
      </c>
      <c r="K6166" t="s">
        <v>23534</v>
      </c>
      <c r="L6166" t="s">
        <v>23535</v>
      </c>
      <c r="M6166">
        <v>70.955277777000006</v>
      </c>
      <c r="N6166">
        <v>0</v>
      </c>
      <c r="O6166">
        <v>1</v>
      </c>
      <c r="P6166">
        <v>0</v>
      </c>
      <c r="Q6166">
        <v>0</v>
      </c>
      <c r="R6166">
        <v>0</v>
      </c>
      <c r="S6166">
        <v>70.955278000000007</v>
      </c>
      <c r="T6166">
        <v>0</v>
      </c>
      <c r="U6166">
        <v>0</v>
      </c>
    </row>
    <row r="6167" spans="1:21" x14ac:dyDescent="0.25">
      <c r="A6167" t="s">
        <v>23536</v>
      </c>
      <c r="B6167">
        <v>1</v>
      </c>
      <c r="C6167" t="s">
        <v>78</v>
      </c>
      <c r="D6167" t="s">
        <v>92</v>
      </c>
      <c r="E6167" t="s">
        <v>23537</v>
      </c>
      <c r="F6167" t="s">
        <v>231</v>
      </c>
      <c r="G6167" t="s">
        <v>71</v>
      </c>
      <c r="H6167" t="s">
        <v>136</v>
      </c>
      <c r="I6167" t="s">
        <v>22</v>
      </c>
      <c r="J6167" t="s">
        <v>131</v>
      </c>
      <c r="K6167" t="s">
        <v>23538</v>
      </c>
      <c r="L6167" t="s">
        <v>23539</v>
      </c>
      <c r="M6167">
        <v>0.77916666599999995</v>
      </c>
      <c r="N6167">
        <v>0</v>
      </c>
      <c r="O6167">
        <v>0</v>
      </c>
      <c r="P6167">
        <v>0</v>
      </c>
      <c r="Q6167">
        <v>1</v>
      </c>
      <c r="R6167">
        <v>0</v>
      </c>
      <c r="S6167">
        <v>0</v>
      </c>
      <c r="T6167">
        <v>0</v>
      </c>
      <c r="U6167">
        <v>0.77916700000000005</v>
      </c>
    </row>
    <row r="6168" spans="1:21" x14ac:dyDescent="0.25">
      <c r="A6168" t="s">
        <v>23540</v>
      </c>
      <c r="B6168">
        <v>1</v>
      </c>
      <c r="C6168" t="s">
        <v>78</v>
      </c>
      <c r="D6168" t="s">
        <v>96</v>
      </c>
      <c r="E6168" t="s">
        <v>23541</v>
      </c>
      <c r="F6168" t="s">
        <v>231</v>
      </c>
      <c r="G6168" t="s">
        <v>71</v>
      </c>
      <c r="H6168" t="s">
        <v>136</v>
      </c>
      <c r="I6168" t="s">
        <v>22</v>
      </c>
      <c r="J6168" t="s">
        <v>131</v>
      </c>
      <c r="K6168" t="s">
        <v>23542</v>
      </c>
      <c r="L6168" t="s">
        <v>23543</v>
      </c>
      <c r="M6168">
        <v>7.9011111109999996</v>
      </c>
      <c r="N6168">
        <v>0</v>
      </c>
      <c r="O6168">
        <v>1</v>
      </c>
      <c r="P6168">
        <v>0</v>
      </c>
      <c r="Q6168">
        <v>0</v>
      </c>
      <c r="R6168">
        <v>0</v>
      </c>
      <c r="S6168">
        <v>7.9011110000000002</v>
      </c>
      <c r="T6168">
        <v>0</v>
      </c>
      <c r="U6168">
        <v>0</v>
      </c>
    </row>
    <row r="6169" spans="1:21" x14ac:dyDescent="0.25">
      <c r="A6169" t="s">
        <v>23544</v>
      </c>
      <c r="B6169">
        <v>1</v>
      </c>
      <c r="C6169" t="s">
        <v>79</v>
      </c>
      <c r="D6169" t="s">
        <v>110</v>
      </c>
      <c r="E6169" t="s">
        <v>23545</v>
      </c>
      <c r="F6169" t="s">
        <v>231</v>
      </c>
      <c r="G6169" t="s">
        <v>71</v>
      </c>
      <c r="H6169" t="s">
        <v>136</v>
      </c>
      <c r="I6169" t="s">
        <v>22</v>
      </c>
      <c r="J6169" t="s">
        <v>131</v>
      </c>
      <c r="K6169" t="s">
        <v>23546</v>
      </c>
      <c r="L6169" t="s">
        <v>23547</v>
      </c>
      <c r="M6169">
        <v>2.1494444439999998</v>
      </c>
      <c r="N6169">
        <v>0</v>
      </c>
      <c r="O6169">
        <v>0</v>
      </c>
      <c r="P6169">
        <v>0</v>
      </c>
      <c r="Q6169">
        <v>1</v>
      </c>
      <c r="R6169">
        <v>0</v>
      </c>
      <c r="S6169">
        <v>0</v>
      </c>
      <c r="T6169">
        <v>0</v>
      </c>
      <c r="U6169">
        <v>2.1494439999999999</v>
      </c>
    </row>
    <row r="6170" spans="1:21" x14ac:dyDescent="0.25">
      <c r="A6170" t="s">
        <v>23548</v>
      </c>
      <c r="B6170">
        <v>1</v>
      </c>
      <c r="C6170" t="s">
        <v>79</v>
      </c>
      <c r="D6170" t="s">
        <v>119</v>
      </c>
      <c r="E6170" t="s">
        <v>23549</v>
      </c>
      <c r="F6170" t="s">
        <v>231</v>
      </c>
      <c r="G6170" t="s">
        <v>71</v>
      </c>
      <c r="H6170" t="s">
        <v>136</v>
      </c>
      <c r="I6170" t="s">
        <v>22</v>
      </c>
      <c r="J6170" t="s">
        <v>131</v>
      </c>
      <c r="K6170" t="s">
        <v>23550</v>
      </c>
      <c r="L6170" t="s">
        <v>23551</v>
      </c>
      <c r="M6170">
        <v>0.83555555500000001</v>
      </c>
      <c r="N6170">
        <v>0</v>
      </c>
      <c r="O6170">
        <v>1</v>
      </c>
      <c r="P6170">
        <v>0</v>
      </c>
      <c r="Q6170">
        <v>0</v>
      </c>
      <c r="R6170">
        <v>0</v>
      </c>
      <c r="S6170">
        <v>0.83555599999999997</v>
      </c>
      <c r="T6170">
        <v>0</v>
      </c>
      <c r="U6170">
        <v>0</v>
      </c>
    </row>
    <row r="6171" spans="1:21" x14ac:dyDescent="0.25">
      <c r="A6171" t="s">
        <v>23552</v>
      </c>
      <c r="B6171">
        <v>1</v>
      </c>
      <c r="C6171" t="s">
        <v>78</v>
      </c>
      <c r="D6171" t="s">
        <v>98</v>
      </c>
      <c r="E6171" t="s">
        <v>23553</v>
      </c>
      <c r="F6171" t="s">
        <v>231</v>
      </c>
      <c r="G6171" t="s">
        <v>71</v>
      </c>
      <c r="H6171" t="s">
        <v>136</v>
      </c>
      <c r="I6171" t="s">
        <v>22</v>
      </c>
      <c r="J6171" t="s">
        <v>131</v>
      </c>
      <c r="K6171" t="s">
        <v>23554</v>
      </c>
      <c r="L6171" t="s">
        <v>23555</v>
      </c>
      <c r="M6171">
        <v>44.007222222000003</v>
      </c>
      <c r="N6171">
        <v>0</v>
      </c>
      <c r="O6171">
        <v>0</v>
      </c>
      <c r="P6171">
        <v>0</v>
      </c>
      <c r="Q6171">
        <v>1</v>
      </c>
      <c r="R6171">
        <v>0</v>
      </c>
      <c r="S6171">
        <v>0</v>
      </c>
      <c r="T6171">
        <v>0</v>
      </c>
      <c r="U6171">
        <v>44.007221999999999</v>
      </c>
    </row>
    <row r="6172" spans="1:21" x14ac:dyDescent="0.25">
      <c r="A6172" t="s">
        <v>23556</v>
      </c>
      <c r="B6172">
        <v>1</v>
      </c>
      <c r="C6172" t="s">
        <v>78</v>
      </c>
      <c r="D6172" t="s">
        <v>96</v>
      </c>
      <c r="E6172" t="s">
        <v>23557</v>
      </c>
      <c r="F6172" t="s">
        <v>231</v>
      </c>
      <c r="G6172" t="s">
        <v>71</v>
      </c>
      <c r="H6172" t="s">
        <v>136</v>
      </c>
      <c r="I6172" t="s">
        <v>22</v>
      </c>
      <c r="J6172" t="s">
        <v>131</v>
      </c>
      <c r="K6172" t="s">
        <v>23558</v>
      </c>
      <c r="L6172" t="s">
        <v>23559</v>
      </c>
      <c r="M6172">
        <v>5.3055555549999998</v>
      </c>
      <c r="N6172">
        <v>0</v>
      </c>
      <c r="O6172">
        <v>1</v>
      </c>
      <c r="P6172">
        <v>0</v>
      </c>
      <c r="Q6172">
        <v>0</v>
      </c>
      <c r="R6172">
        <v>0</v>
      </c>
      <c r="S6172">
        <v>5.3055560000000002</v>
      </c>
      <c r="T6172">
        <v>0</v>
      </c>
      <c r="U6172">
        <v>0</v>
      </c>
    </row>
    <row r="6173" spans="1:21" x14ac:dyDescent="0.25">
      <c r="A6173" t="s">
        <v>23560</v>
      </c>
      <c r="B6173">
        <v>1</v>
      </c>
      <c r="C6173" t="s">
        <v>78</v>
      </c>
      <c r="D6173" t="s">
        <v>91</v>
      </c>
      <c r="E6173" t="s">
        <v>23561</v>
      </c>
      <c r="F6173" t="s">
        <v>1150</v>
      </c>
      <c r="G6173" t="s">
        <v>71</v>
      </c>
      <c r="H6173" t="s">
        <v>136</v>
      </c>
      <c r="I6173" t="s">
        <v>22</v>
      </c>
      <c r="J6173" t="s">
        <v>131</v>
      </c>
      <c r="K6173" t="s">
        <v>23562</v>
      </c>
      <c r="L6173" t="s">
        <v>23563</v>
      </c>
      <c r="M6173">
        <v>1.791111111</v>
      </c>
      <c r="N6173">
        <v>0</v>
      </c>
      <c r="O6173">
        <v>0</v>
      </c>
      <c r="P6173">
        <v>0</v>
      </c>
      <c r="Q6173">
        <v>67</v>
      </c>
      <c r="R6173">
        <v>0</v>
      </c>
      <c r="S6173">
        <v>0</v>
      </c>
      <c r="T6173">
        <v>0</v>
      </c>
      <c r="U6173">
        <v>120.00444400000001</v>
      </c>
    </row>
    <row r="6174" spans="1:21" x14ac:dyDescent="0.25">
      <c r="A6174" t="s">
        <v>23564</v>
      </c>
      <c r="B6174">
        <v>1</v>
      </c>
      <c r="C6174" t="s">
        <v>78</v>
      </c>
      <c r="D6174" t="s">
        <v>104</v>
      </c>
      <c r="E6174" t="s">
        <v>23565</v>
      </c>
      <c r="F6174" t="s">
        <v>3351</v>
      </c>
      <c r="G6174" t="s">
        <v>71</v>
      </c>
      <c r="H6174" t="s">
        <v>136</v>
      </c>
      <c r="I6174" t="s">
        <v>22</v>
      </c>
      <c r="J6174" t="s">
        <v>131</v>
      </c>
      <c r="K6174" t="s">
        <v>23566</v>
      </c>
      <c r="L6174" t="s">
        <v>23567</v>
      </c>
      <c r="M6174">
        <v>1.0844444440000001</v>
      </c>
      <c r="N6174">
        <v>0</v>
      </c>
      <c r="O6174">
        <v>0</v>
      </c>
      <c r="P6174">
        <v>0</v>
      </c>
      <c r="Q6174">
        <v>1</v>
      </c>
      <c r="R6174">
        <v>0</v>
      </c>
      <c r="S6174">
        <v>0</v>
      </c>
      <c r="T6174">
        <v>0</v>
      </c>
      <c r="U6174">
        <v>1.084444</v>
      </c>
    </row>
    <row r="6175" spans="1:21" x14ac:dyDescent="0.25">
      <c r="A6175" t="s">
        <v>23568</v>
      </c>
      <c r="B6175">
        <v>1</v>
      </c>
      <c r="C6175" t="s">
        <v>78</v>
      </c>
      <c r="D6175" t="s">
        <v>104</v>
      </c>
      <c r="E6175" t="s">
        <v>23569</v>
      </c>
      <c r="F6175" t="s">
        <v>231</v>
      </c>
      <c r="G6175" t="s">
        <v>71</v>
      </c>
      <c r="H6175" t="s">
        <v>136</v>
      </c>
      <c r="I6175" t="s">
        <v>22</v>
      </c>
      <c r="J6175" t="s">
        <v>131</v>
      </c>
      <c r="K6175" t="s">
        <v>23570</v>
      </c>
      <c r="L6175" t="s">
        <v>23571</v>
      </c>
      <c r="M6175">
        <v>1.0652777769999999</v>
      </c>
      <c r="N6175">
        <v>0</v>
      </c>
      <c r="O6175">
        <v>0</v>
      </c>
      <c r="P6175">
        <v>0</v>
      </c>
      <c r="Q6175">
        <v>1</v>
      </c>
      <c r="R6175">
        <v>0</v>
      </c>
      <c r="S6175">
        <v>0</v>
      </c>
      <c r="T6175">
        <v>0</v>
      </c>
      <c r="U6175">
        <v>1.0652779999999999</v>
      </c>
    </row>
    <row r="6176" spans="1:21" x14ac:dyDescent="0.25">
      <c r="A6176" t="s">
        <v>23572</v>
      </c>
      <c r="B6176">
        <v>1</v>
      </c>
      <c r="C6176" t="s">
        <v>78</v>
      </c>
      <c r="D6176" t="s">
        <v>91</v>
      </c>
      <c r="E6176" t="s">
        <v>23573</v>
      </c>
      <c r="F6176" t="s">
        <v>231</v>
      </c>
      <c r="G6176" t="s">
        <v>71</v>
      </c>
      <c r="H6176" t="s">
        <v>136</v>
      </c>
      <c r="I6176" t="s">
        <v>22</v>
      </c>
      <c r="J6176" t="s">
        <v>131</v>
      </c>
      <c r="K6176" t="s">
        <v>23574</v>
      </c>
      <c r="L6176" t="s">
        <v>23575</v>
      </c>
      <c r="M6176">
        <v>9.0533333329999994</v>
      </c>
      <c r="N6176">
        <v>0</v>
      </c>
      <c r="O6176">
        <v>0</v>
      </c>
      <c r="P6176">
        <v>0</v>
      </c>
      <c r="Q6176">
        <v>1</v>
      </c>
      <c r="R6176">
        <v>0</v>
      </c>
      <c r="S6176">
        <v>0</v>
      </c>
      <c r="T6176">
        <v>0</v>
      </c>
      <c r="U6176">
        <v>9.0533330000000003</v>
      </c>
    </row>
    <row r="6177" spans="1:21" x14ac:dyDescent="0.25">
      <c r="A6177" t="s">
        <v>23576</v>
      </c>
      <c r="B6177">
        <v>1</v>
      </c>
      <c r="C6177" t="s">
        <v>78</v>
      </c>
      <c r="D6177" t="s">
        <v>98</v>
      </c>
      <c r="E6177" t="s">
        <v>23577</v>
      </c>
      <c r="F6177" t="s">
        <v>231</v>
      </c>
      <c r="G6177" t="s">
        <v>71</v>
      </c>
      <c r="H6177" t="s">
        <v>136</v>
      </c>
      <c r="I6177" t="s">
        <v>22</v>
      </c>
      <c r="J6177" t="s">
        <v>131</v>
      </c>
      <c r="K6177" t="s">
        <v>23578</v>
      </c>
      <c r="L6177" t="s">
        <v>23579</v>
      </c>
      <c r="M6177">
        <v>1.279722222</v>
      </c>
      <c r="N6177">
        <v>0</v>
      </c>
      <c r="O6177">
        <v>2</v>
      </c>
      <c r="P6177">
        <v>0</v>
      </c>
      <c r="Q6177">
        <v>0</v>
      </c>
      <c r="R6177">
        <v>0</v>
      </c>
      <c r="S6177">
        <v>2.5594440000000001</v>
      </c>
      <c r="T6177">
        <v>0</v>
      </c>
      <c r="U6177">
        <v>0</v>
      </c>
    </row>
    <row r="6178" spans="1:21" x14ac:dyDescent="0.25">
      <c r="A6178" t="s">
        <v>23580</v>
      </c>
      <c r="B6178">
        <v>1</v>
      </c>
      <c r="C6178" t="s">
        <v>78</v>
      </c>
      <c r="D6178" t="s">
        <v>104</v>
      </c>
      <c r="E6178" t="s">
        <v>23581</v>
      </c>
      <c r="F6178" t="s">
        <v>231</v>
      </c>
      <c r="G6178" t="s">
        <v>71</v>
      </c>
      <c r="H6178" t="s">
        <v>136</v>
      </c>
      <c r="I6178" t="s">
        <v>22</v>
      </c>
      <c r="J6178" t="s">
        <v>131</v>
      </c>
      <c r="K6178" t="s">
        <v>23582</v>
      </c>
      <c r="L6178" t="s">
        <v>23583</v>
      </c>
      <c r="M6178">
        <v>0.80333333299999998</v>
      </c>
      <c r="N6178">
        <v>0</v>
      </c>
      <c r="O6178">
        <v>2</v>
      </c>
      <c r="P6178">
        <v>0</v>
      </c>
      <c r="Q6178">
        <v>0</v>
      </c>
      <c r="R6178">
        <v>0</v>
      </c>
      <c r="S6178">
        <v>1.6066670000000001</v>
      </c>
      <c r="T6178">
        <v>0</v>
      </c>
      <c r="U6178">
        <v>0</v>
      </c>
    </row>
    <row r="6179" spans="1:21" x14ac:dyDescent="0.25">
      <c r="A6179" t="s">
        <v>23584</v>
      </c>
      <c r="B6179">
        <v>1</v>
      </c>
      <c r="C6179" t="s">
        <v>78</v>
      </c>
      <c r="D6179" t="s">
        <v>126</v>
      </c>
      <c r="E6179" t="s">
        <v>23585</v>
      </c>
      <c r="F6179" t="s">
        <v>934</v>
      </c>
      <c r="G6179" t="s">
        <v>71</v>
      </c>
      <c r="H6179" t="s">
        <v>136</v>
      </c>
      <c r="I6179" t="s">
        <v>22</v>
      </c>
      <c r="J6179" t="s">
        <v>131</v>
      </c>
      <c r="K6179" t="s">
        <v>23586</v>
      </c>
      <c r="L6179" t="s">
        <v>23587</v>
      </c>
      <c r="M6179">
        <v>0.93638888799999997</v>
      </c>
      <c r="N6179">
        <v>0</v>
      </c>
      <c r="O6179">
        <v>10</v>
      </c>
      <c r="P6179">
        <v>0</v>
      </c>
      <c r="Q6179">
        <v>0</v>
      </c>
      <c r="R6179">
        <v>0</v>
      </c>
      <c r="S6179">
        <v>9.3638890000000004</v>
      </c>
      <c r="T6179">
        <v>0</v>
      </c>
      <c r="U6179">
        <v>0</v>
      </c>
    </row>
    <row r="6180" spans="1:21" x14ac:dyDescent="0.25">
      <c r="A6180" t="s">
        <v>23588</v>
      </c>
      <c r="B6180">
        <v>1</v>
      </c>
      <c r="C6180" t="s">
        <v>79</v>
      </c>
      <c r="D6180" t="s">
        <v>114</v>
      </c>
      <c r="E6180" t="s">
        <v>23589</v>
      </c>
      <c r="F6180" t="s">
        <v>231</v>
      </c>
      <c r="G6180" t="s">
        <v>71</v>
      </c>
      <c r="H6180" t="s">
        <v>136</v>
      </c>
      <c r="I6180" t="s">
        <v>22</v>
      </c>
      <c r="J6180" t="s">
        <v>131</v>
      </c>
      <c r="K6180" t="s">
        <v>23590</v>
      </c>
      <c r="L6180" t="s">
        <v>23591</v>
      </c>
      <c r="M6180">
        <v>0.48722222199999998</v>
      </c>
      <c r="N6180">
        <v>0</v>
      </c>
      <c r="O6180">
        <v>0</v>
      </c>
      <c r="P6180">
        <v>0</v>
      </c>
      <c r="Q6180">
        <v>1</v>
      </c>
      <c r="R6180">
        <v>0</v>
      </c>
      <c r="S6180">
        <v>0</v>
      </c>
      <c r="T6180">
        <v>0</v>
      </c>
      <c r="U6180">
        <v>0.48722199999999999</v>
      </c>
    </row>
    <row r="6181" spans="1:21" x14ac:dyDescent="0.25">
      <c r="A6181" t="s">
        <v>23592</v>
      </c>
      <c r="B6181">
        <v>1</v>
      </c>
      <c r="C6181" t="s">
        <v>78</v>
      </c>
      <c r="D6181" t="s">
        <v>100</v>
      </c>
      <c r="E6181" t="s">
        <v>23593</v>
      </c>
      <c r="F6181" t="s">
        <v>231</v>
      </c>
      <c r="G6181" t="s">
        <v>71</v>
      </c>
      <c r="H6181" t="s">
        <v>136</v>
      </c>
      <c r="I6181" t="s">
        <v>22</v>
      </c>
      <c r="J6181" t="s">
        <v>131</v>
      </c>
      <c r="K6181" t="s">
        <v>23594</v>
      </c>
      <c r="L6181" t="s">
        <v>23595</v>
      </c>
      <c r="M6181">
        <v>2.818333333</v>
      </c>
      <c r="N6181">
        <v>0</v>
      </c>
      <c r="O6181">
        <v>1</v>
      </c>
      <c r="P6181">
        <v>0</v>
      </c>
      <c r="Q6181">
        <v>0</v>
      </c>
      <c r="R6181">
        <v>0</v>
      </c>
      <c r="S6181">
        <v>2.818333</v>
      </c>
      <c r="T6181">
        <v>0</v>
      </c>
      <c r="U6181">
        <v>0</v>
      </c>
    </row>
    <row r="6182" spans="1:21" x14ac:dyDescent="0.25">
      <c r="A6182" t="s">
        <v>23596</v>
      </c>
      <c r="B6182">
        <v>1</v>
      </c>
      <c r="C6182" t="s">
        <v>79</v>
      </c>
      <c r="D6182" t="s">
        <v>120</v>
      </c>
      <c r="E6182" t="s">
        <v>23597</v>
      </c>
      <c r="F6182" t="s">
        <v>231</v>
      </c>
      <c r="G6182" t="s">
        <v>71</v>
      </c>
      <c r="H6182" t="s">
        <v>136</v>
      </c>
      <c r="I6182" t="s">
        <v>22</v>
      </c>
      <c r="J6182" t="s">
        <v>131</v>
      </c>
      <c r="K6182" t="s">
        <v>23598</v>
      </c>
      <c r="L6182" t="s">
        <v>23599</v>
      </c>
      <c r="M6182">
        <v>1.2280555550000001</v>
      </c>
      <c r="N6182">
        <v>0</v>
      </c>
      <c r="O6182">
        <v>1</v>
      </c>
      <c r="P6182">
        <v>0</v>
      </c>
      <c r="Q6182">
        <v>0</v>
      </c>
      <c r="R6182">
        <v>0</v>
      </c>
      <c r="S6182">
        <v>1.228056</v>
      </c>
      <c r="T6182">
        <v>0</v>
      </c>
      <c r="U6182">
        <v>0</v>
      </c>
    </row>
    <row r="6183" spans="1:21" x14ac:dyDescent="0.25">
      <c r="A6183" t="s">
        <v>23600</v>
      </c>
      <c r="B6183">
        <v>1</v>
      </c>
      <c r="C6183" t="s">
        <v>79</v>
      </c>
      <c r="D6183" t="s">
        <v>113</v>
      </c>
      <c r="E6183" t="s">
        <v>23601</v>
      </c>
      <c r="F6183" t="s">
        <v>231</v>
      </c>
      <c r="G6183" t="s">
        <v>71</v>
      </c>
      <c r="H6183" t="s">
        <v>136</v>
      </c>
      <c r="I6183" t="s">
        <v>22</v>
      </c>
      <c r="J6183" t="s">
        <v>131</v>
      </c>
      <c r="K6183" t="s">
        <v>23602</v>
      </c>
      <c r="L6183" t="s">
        <v>23603</v>
      </c>
      <c r="M6183">
        <v>2.8080555550000001</v>
      </c>
      <c r="N6183">
        <v>0</v>
      </c>
      <c r="O6183">
        <v>0</v>
      </c>
      <c r="P6183">
        <v>0</v>
      </c>
      <c r="Q6183">
        <v>1</v>
      </c>
      <c r="R6183">
        <v>0</v>
      </c>
      <c r="S6183">
        <v>0</v>
      </c>
      <c r="T6183">
        <v>0</v>
      </c>
      <c r="U6183">
        <v>2.8080560000000001</v>
      </c>
    </row>
    <row r="6184" spans="1:21" x14ac:dyDescent="0.25">
      <c r="A6184" t="s">
        <v>23604</v>
      </c>
      <c r="B6184">
        <v>1</v>
      </c>
      <c r="C6184" t="s">
        <v>78</v>
      </c>
      <c r="D6184" t="s">
        <v>126</v>
      </c>
      <c r="E6184" t="s">
        <v>23605</v>
      </c>
      <c r="F6184" t="s">
        <v>231</v>
      </c>
      <c r="G6184" t="s">
        <v>71</v>
      </c>
      <c r="H6184" t="s">
        <v>136</v>
      </c>
      <c r="I6184" t="s">
        <v>22</v>
      </c>
      <c r="J6184" t="s">
        <v>131</v>
      </c>
      <c r="K6184" t="s">
        <v>23606</v>
      </c>
      <c r="L6184" t="s">
        <v>23607</v>
      </c>
      <c r="M6184">
        <v>4.0122222220000001</v>
      </c>
      <c r="N6184">
        <v>0</v>
      </c>
      <c r="O6184">
        <v>0</v>
      </c>
      <c r="P6184">
        <v>0</v>
      </c>
      <c r="Q6184">
        <v>1</v>
      </c>
      <c r="R6184">
        <v>0</v>
      </c>
      <c r="S6184">
        <v>0</v>
      </c>
      <c r="T6184">
        <v>0</v>
      </c>
      <c r="U6184">
        <v>4.0122220000000004</v>
      </c>
    </row>
    <row r="6185" spans="1:21" x14ac:dyDescent="0.25">
      <c r="A6185" t="s">
        <v>23608</v>
      </c>
      <c r="B6185">
        <v>1</v>
      </c>
      <c r="C6185" t="s">
        <v>79</v>
      </c>
      <c r="D6185" t="s">
        <v>116</v>
      </c>
      <c r="E6185" t="s">
        <v>23609</v>
      </c>
      <c r="F6185" t="s">
        <v>231</v>
      </c>
      <c r="G6185" t="s">
        <v>71</v>
      </c>
      <c r="H6185" t="s">
        <v>136</v>
      </c>
      <c r="I6185" t="s">
        <v>22</v>
      </c>
      <c r="J6185" t="s">
        <v>131</v>
      </c>
      <c r="K6185" t="s">
        <v>23610</v>
      </c>
      <c r="L6185" t="s">
        <v>23611</v>
      </c>
      <c r="M6185">
        <v>1.5149999999999999</v>
      </c>
      <c r="N6185">
        <v>0</v>
      </c>
      <c r="O6185">
        <v>1</v>
      </c>
      <c r="P6185">
        <v>0</v>
      </c>
      <c r="Q6185">
        <v>0</v>
      </c>
      <c r="R6185">
        <v>0</v>
      </c>
      <c r="S6185">
        <v>1.5149999999999999</v>
      </c>
      <c r="T6185">
        <v>0</v>
      </c>
      <c r="U6185">
        <v>0</v>
      </c>
    </row>
    <row r="6186" spans="1:21" x14ac:dyDescent="0.25">
      <c r="A6186" t="s">
        <v>23612</v>
      </c>
      <c r="B6186">
        <v>1</v>
      </c>
      <c r="C6186" t="s">
        <v>79</v>
      </c>
      <c r="D6186" t="s">
        <v>116</v>
      </c>
      <c r="E6186" t="s">
        <v>23613</v>
      </c>
      <c r="F6186" t="s">
        <v>231</v>
      </c>
      <c r="G6186" t="s">
        <v>71</v>
      </c>
      <c r="H6186" t="s">
        <v>136</v>
      </c>
      <c r="I6186" t="s">
        <v>22</v>
      </c>
      <c r="J6186" t="s">
        <v>131</v>
      </c>
      <c r="K6186" t="s">
        <v>23614</v>
      </c>
      <c r="L6186" t="s">
        <v>23615</v>
      </c>
      <c r="M6186">
        <v>1.8719444439999999</v>
      </c>
      <c r="N6186">
        <v>0</v>
      </c>
      <c r="O6186">
        <v>1</v>
      </c>
      <c r="P6186">
        <v>0</v>
      </c>
      <c r="Q6186">
        <v>0</v>
      </c>
      <c r="R6186">
        <v>0</v>
      </c>
      <c r="S6186">
        <v>1.8719440000000001</v>
      </c>
      <c r="T6186">
        <v>0</v>
      </c>
      <c r="U6186">
        <v>0</v>
      </c>
    </row>
    <row r="6187" spans="1:21" x14ac:dyDescent="0.25">
      <c r="A6187" t="s">
        <v>23616</v>
      </c>
      <c r="B6187">
        <v>1</v>
      </c>
      <c r="C6187" t="s">
        <v>78</v>
      </c>
      <c r="D6187" t="s">
        <v>104</v>
      </c>
      <c r="E6187" t="s">
        <v>23617</v>
      </c>
      <c r="F6187" t="s">
        <v>231</v>
      </c>
      <c r="G6187" t="s">
        <v>71</v>
      </c>
      <c r="H6187" t="s">
        <v>136</v>
      </c>
      <c r="I6187" t="s">
        <v>22</v>
      </c>
      <c r="J6187" t="s">
        <v>131</v>
      </c>
      <c r="K6187" t="s">
        <v>23618</v>
      </c>
      <c r="L6187" t="s">
        <v>23619</v>
      </c>
      <c r="M6187">
        <v>2.7450000000000001</v>
      </c>
      <c r="N6187">
        <v>0</v>
      </c>
      <c r="O6187">
        <v>11</v>
      </c>
      <c r="P6187">
        <v>0</v>
      </c>
      <c r="Q6187">
        <v>0</v>
      </c>
      <c r="R6187">
        <v>0</v>
      </c>
      <c r="S6187">
        <v>30.195</v>
      </c>
      <c r="T6187">
        <v>0</v>
      </c>
      <c r="U6187">
        <v>0</v>
      </c>
    </row>
    <row r="6188" spans="1:21" x14ac:dyDescent="0.25">
      <c r="A6188" t="s">
        <v>23620</v>
      </c>
      <c r="B6188">
        <v>1</v>
      </c>
      <c r="C6188" t="s">
        <v>78</v>
      </c>
      <c r="D6188" t="s">
        <v>104</v>
      </c>
      <c r="E6188" t="s">
        <v>23621</v>
      </c>
      <c r="F6188" t="s">
        <v>231</v>
      </c>
      <c r="G6188" t="s">
        <v>71</v>
      </c>
      <c r="H6188" t="s">
        <v>136</v>
      </c>
      <c r="I6188" t="s">
        <v>22</v>
      </c>
      <c r="J6188" t="s">
        <v>131</v>
      </c>
      <c r="K6188" t="s">
        <v>21713</v>
      </c>
      <c r="L6188" t="s">
        <v>23622</v>
      </c>
      <c r="M6188">
        <v>1.075555555</v>
      </c>
      <c r="N6188">
        <v>0</v>
      </c>
      <c r="O6188">
        <v>0</v>
      </c>
      <c r="P6188">
        <v>0</v>
      </c>
      <c r="Q6188">
        <v>1</v>
      </c>
      <c r="R6188">
        <v>0</v>
      </c>
      <c r="S6188">
        <v>0</v>
      </c>
      <c r="T6188">
        <v>0</v>
      </c>
      <c r="U6188">
        <v>1.075556</v>
      </c>
    </row>
    <row r="6189" spans="1:21" x14ac:dyDescent="0.25">
      <c r="A6189" t="s">
        <v>23623</v>
      </c>
      <c r="B6189">
        <v>1</v>
      </c>
      <c r="C6189" t="s">
        <v>79</v>
      </c>
      <c r="D6189" t="s">
        <v>113</v>
      </c>
      <c r="E6189" t="s">
        <v>23624</v>
      </c>
      <c r="F6189" t="s">
        <v>231</v>
      </c>
      <c r="G6189" t="s">
        <v>71</v>
      </c>
      <c r="H6189" t="s">
        <v>136</v>
      </c>
      <c r="I6189" t="s">
        <v>22</v>
      </c>
      <c r="J6189" t="s">
        <v>131</v>
      </c>
      <c r="K6189" t="s">
        <v>23625</v>
      </c>
      <c r="L6189" t="s">
        <v>23626</v>
      </c>
      <c r="M6189">
        <v>2.1669444439999999</v>
      </c>
      <c r="N6189">
        <v>0</v>
      </c>
      <c r="O6189">
        <v>0</v>
      </c>
      <c r="P6189">
        <v>0</v>
      </c>
      <c r="Q6189">
        <v>1</v>
      </c>
      <c r="R6189">
        <v>0</v>
      </c>
      <c r="S6189">
        <v>0</v>
      </c>
      <c r="T6189">
        <v>0</v>
      </c>
      <c r="U6189">
        <v>2.166944</v>
      </c>
    </row>
    <row r="6190" spans="1:21" x14ac:dyDescent="0.25">
      <c r="A6190" t="s">
        <v>23627</v>
      </c>
      <c r="B6190">
        <v>1</v>
      </c>
      <c r="C6190" t="s">
        <v>78</v>
      </c>
      <c r="D6190" t="s">
        <v>104</v>
      </c>
      <c r="E6190" t="s">
        <v>23628</v>
      </c>
      <c r="F6190" t="s">
        <v>847</v>
      </c>
      <c r="G6190" t="s">
        <v>71</v>
      </c>
      <c r="H6190" t="s">
        <v>136</v>
      </c>
      <c r="I6190" t="s">
        <v>22</v>
      </c>
      <c r="J6190" t="s">
        <v>131</v>
      </c>
      <c r="K6190" t="s">
        <v>23629</v>
      </c>
      <c r="L6190" t="s">
        <v>23630</v>
      </c>
      <c r="M6190">
        <v>16.933055554999999</v>
      </c>
      <c r="N6190">
        <v>0</v>
      </c>
      <c r="O6190">
        <v>5</v>
      </c>
      <c r="P6190">
        <v>0</v>
      </c>
      <c r="Q6190">
        <v>0</v>
      </c>
      <c r="R6190">
        <v>0</v>
      </c>
      <c r="S6190">
        <v>84.665278000000001</v>
      </c>
      <c r="T6190">
        <v>0</v>
      </c>
      <c r="U6190">
        <v>0</v>
      </c>
    </row>
    <row r="6191" spans="1:21" x14ac:dyDescent="0.25">
      <c r="A6191" t="s">
        <v>23631</v>
      </c>
      <c r="B6191">
        <v>1</v>
      </c>
      <c r="C6191" t="s">
        <v>78</v>
      </c>
      <c r="D6191" t="s">
        <v>104</v>
      </c>
      <c r="E6191" t="s">
        <v>23632</v>
      </c>
      <c r="F6191" t="s">
        <v>231</v>
      </c>
      <c r="G6191" t="s">
        <v>71</v>
      </c>
      <c r="H6191" t="s">
        <v>136</v>
      </c>
      <c r="I6191" t="s">
        <v>22</v>
      </c>
      <c r="J6191" t="s">
        <v>131</v>
      </c>
      <c r="K6191" t="s">
        <v>23633</v>
      </c>
      <c r="L6191" t="s">
        <v>23634</v>
      </c>
      <c r="M6191">
        <v>0.96</v>
      </c>
      <c r="N6191">
        <v>0</v>
      </c>
      <c r="O6191">
        <v>0</v>
      </c>
      <c r="P6191">
        <v>0</v>
      </c>
      <c r="Q6191">
        <v>1</v>
      </c>
      <c r="R6191">
        <v>0</v>
      </c>
      <c r="S6191">
        <v>0</v>
      </c>
      <c r="T6191">
        <v>0</v>
      </c>
      <c r="U6191">
        <v>0.96</v>
      </c>
    </row>
    <row r="6192" spans="1:21" x14ac:dyDescent="0.25">
      <c r="A6192" t="s">
        <v>23635</v>
      </c>
      <c r="B6192">
        <v>1</v>
      </c>
      <c r="C6192" t="s">
        <v>78</v>
      </c>
      <c r="D6192" t="s">
        <v>83</v>
      </c>
      <c r="E6192" t="s">
        <v>23636</v>
      </c>
      <c r="F6192" t="s">
        <v>231</v>
      </c>
      <c r="G6192" t="s">
        <v>71</v>
      </c>
      <c r="H6192" t="s">
        <v>136</v>
      </c>
      <c r="I6192" t="s">
        <v>22</v>
      </c>
      <c r="J6192" t="s">
        <v>131</v>
      </c>
      <c r="K6192" t="s">
        <v>23637</v>
      </c>
      <c r="L6192" t="s">
        <v>23638</v>
      </c>
      <c r="M6192">
        <v>12.066111111</v>
      </c>
      <c r="N6192">
        <v>0</v>
      </c>
      <c r="O6192">
        <v>11</v>
      </c>
      <c r="P6192">
        <v>0</v>
      </c>
      <c r="Q6192">
        <v>0</v>
      </c>
      <c r="R6192">
        <v>0</v>
      </c>
      <c r="S6192">
        <v>132.72722200000001</v>
      </c>
      <c r="T6192">
        <v>0</v>
      </c>
      <c r="U6192">
        <v>0</v>
      </c>
    </row>
    <row r="6193" spans="1:21" x14ac:dyDescent="0.25">
      <c r="A6193" t="s">
        <v>23639</v>
      </c>
      <c r="B6193">
        <v>1</v>
      </c>
      <c r="C6193" t="s">
        <v>79</v>
      </c>
      <c r="D6193" t="s">
        <v>111</v>
      </c>
      <c r="E6193" t="s">
        <v>23640</v>
      </c>
      <c r="F6193" t="s">
        <v>231</v>
      </c>
      <c r="G6193" t="s">
        <v>71</v>
      </c>
      <c r="H6193" t="s">
        <v>136</v>
      </c>
      <c r="I6193" t="s">
        <v>22</v>
      </c>
      <c r="J6193" t="s">
        <v>131</v>
      </c>
      <c r="K6193" t="s">
        <v>23641</v>
      </c>
      <c r="L6193" t="s">
        <v>23642</v>
      </c>
      <c r="M6193">
        <v>2.1119444440000001</v>
      </c>
      <c r="N6193">
        <v>0</v>
      </c>
      <c r="O6193">
        <v>0</v>
      </c>
      <c r="P6193">
        <v>0</v>
      </c>
      <c r="Q6193">
        <v>1</v>
      </c>
      <c r="R6193">
        <v>0</v>
      </c>
      <c r="S6193">
        <v>0</v>
      </c>
      <c r="T6193">
        <v>0</v>
      </c>
      <c r="U6193">
        <v>2.1119439999999998</v>
      </c>
    </row>
    <row r="6194" spans="1:21" x14ac:dyDescent="0.25">
      <c r="A6194" t="s">
        <v>23643</v>
      </c>
      <c r="B6194">
        <v>1</v>
      </c>
      <c r="C6194" t="s">
        <v>79</v>
      </c>
      <c r="D6194" t="s">
        <v>123</v>
      </c>
      <c r="E6194" t="s">
        <v>23644</v>
      </c>
      <c r="F6194" t="s">
        <v>847</v>
      </c>
      <c r="G6194" t="s">
        <v>71</v>
      </c>
      <c r="H6194" t="s">
        <v>136</v>
      </c>
      <c r="I6194" t="s">
        <v>22</v>
      </c>
      <c r="J6194" t="s">
        <v>131</v>
      </c>
      <c r="K6194" t="s">
        <v>23645</v>
      </c>
      <c r="L6194" t="s">
        <v>23646</v>
      </c>
      <c r="M6194">
        <v>2.8916666659999999</v>
      </c>
      <c r="N6194">
        <v>0</v>
      </c>
      <c r="O6194">
        <v>8</v>
      </c>
      <c r="P6194">
        <v>0</v>
      </c>
      <c r="Q6194">
        <v>0</v>
      </c>
      <c r="R6194">
        <v>0</v>
      </c>
      <c r="S6194">
        <v>23.133333</v>
      </c>
      <c r="T6194">
        <v>0</v>
      </c>
      <c r="U6194">
        <v>0</v>
      </c>
    </row>
    <row r="6195" spans="1:21" x14ac:dyDescent="0.25">
      <c r="A6195" t="s">
        <v>23647</v>
      </c>
      <c r="B6195">
        <v>1</v>
      </c>
      <c r="C6195" t="s">
        <v>78</v>
      </c>
      <c r="D6195" t="s">
        <v>98</v>
      </c>
      <c r="E6195" t="s">
        <v>23648</v>
      </c>
      <c r="F6195" t="s">
        <v>231</v>
      </c>
      <c r="G6195" t="s">
        <v>71</v>
      </c>
      <c r="H6195" t="s">
        <v>136</v>
      </c>
      <c r="I6195" t="s">
        <v>22</v>
      </c>
      <c r="J6195" t="s">
        <v>131</v>
      </c>
      <c r="K6195" t="s">
        <v>23649</v>
      </c>
      <c r="L6195" t="s">
        <v>23650</v>
      </c>
      <c r="M6195">
        <v>2.1441666659999998</v>
      </c>
      <c r="N6195">
        <v>0</v>
      </c>
      <c r="O6195">
        <v>0</v>
      </c>
      <c r="P6195">
        <v>0</v>
      </c>
      <c r="Q6195">
        <v>1</v>
      </c>
      <c r="R6195">
        <v>0</v>
      </c>
      <c r="S6195">
        <v>0</v>
      </c>
      <c r="T6195">
        <v>0</v>
      </c>
      <c r="U6195">
        <v>2.1441669999999999</v>
      </c>
    </row>
    <row r="6196" spans="1:21" x14ac:dyDescent="0.25">
      <c r="A6196" t="s">
        <v>23651</v>
      </c>
      <c r="B6196">
        <v>1</v>
      </c>
      <c r="C6196" t="s">
        <v>79</v>
      </c>
      <c r="D6196" t="s">
        <v>108</v>
      </c>
      <c r="E6196" t="s">
        <v>23652</v>
      </c>
      <c r="F6196" t="s">
        <v>231</v>
      </c>
      <c r="G6196" t="s">
        <v>71</v>
      </c>
      <c r="H6196" t="s">
        <v>136</v>
      </c>
      <c r="I6196" t="s">
        <v>22</v>
      </c>
      <c r="J6196" t="s">
        <v>131</v>
      </c>
      <c r="K6196" t="s">
        <v>23653</v>
      </c>
      <c r="L6196" t="s">
        <v>23654</v>
      </c>
      <c r="M6196">
        <v>2.3313888880000002</v>
      </c>
      <c r="N6196">
        <v>0</v>
      </c>
      <c r="O6196">
        <v>1</v>
      </c>
      <c r="P6196">
        <v>0</v>
      </c>
      <c r="Q6196">
        <v>0</v>
      </c>
      <c r="R6196">
        <v>0</v>
      </c>
      <c r="S6196">
        <v>2.3313890000000002</v>
      </c>
      <c r="T6196">
        <v>0</v>
      </c>
      <c r="U6196">
        <v>0</v>
      </c>
    </row>
    <row r="6197" spans="1:21" x14ac:dyDescent="0.25">
      <c r="A6197" t="s">
        <v>23655</v>
      </c>
      <c r="B6197">
        <v>1</v>
      </c>
      <c r="C6197" t="s">
        <v>79</v>
      </c>
      <c r="D6197" t="s">
        <v>123</v>
      </c>
      <c r="E6197" t="s">
        <v>23656</v>
      </c>
      <c r="F6197" t="s">
        <v>231</v>
      </c>
      <c r="G6197" t="s">
        <v>71</v>
      </c>
      <c r="H6197" t="s">
        <v>136</v>
      </c>
      <c r="I6197" t="s">
        <v>22</v>
      </c>
      <c r="J6197" t="s">
        <v>131</v>
      </c>
      <c r="K6197" t="s">
        <v>23657</v>
      </c>
      <c r="L6197" t="s">
        <v>23658</v>
      </c>
      <c r="M6197">
        <v>1.3958333329999999</v>
      </c>
      <c r="N6197">
        <v>0</v>
      </c>
      <c r="O6197">
        <v>0</v>
      </c>
      <c r="P6197">
        <v>0</v>
      </c>
      <c r="Q6197">
        <v>1</v>
      </c>
      <c r="R6197">
        <v>0</v>
      </c>
      <c r="S6197">
        <v>0</v>
      </c>
      <c r="T6197">
        <v>0</v>
      </c>
      <c r="U6197">
        <v>1.3958330000000001</v>
      </c>
    </row>
    <row r="6198" spans="1:21" x14ac:dyDescent="0.25">
      <c r="A6198" t="s">
        <v>23659</v>
      </c>
      <c r="B6198">
        <v>1</v>
      </c>
      <c r="C6198" t="s">
        <v>79</v>
      </c>
      <c r="D6198" t="s">
        <v>117</v>
      </c>
      <c r="E6198" t="s">
        <v>23660</v>
      </c>
      <c r="F6198" t="s">
        <v>231</v>
      </c>
      <c r="G6198" t="s">
        <v>71</v>
      </c>
      <c r="H6198" t="s">
        <v>136</v>
      </c>
      <c r="I6198" t="s">
        <v>22</v>
      </c>
      <c r="J6198" t="s">
        <v>131</v>
      </c>
      <c r="K6198" t="s">
        <v>23661</v>
      </c>
      <c r="L6198" t="s">
        <v>23662</v>
      </c>
      <c r="M6198">
        <v>1.3333333329999999</v>
      </c>
      <c r="N6198">
        <v>0</v>
      </c>
      <c r="O6198">
        <v>0</v>
      </c>
      <c r="P6198">
        <v>0</v>
      </c>
      <c r="Q6198">
        <v>1</v>
      </c>
      <c r="R6198">
        <v>0</v>
      </c>
      <c r="S6198">
        <v>0</v>
      </c>
      <c r="T6198">
        <v>0</v>
      </c>
      <c r="U6198">
        <v>1.3333330000000001</v>
      </c>
    </row>
    <row r="6199" spans="1:21" x14ac:dyDescent="0.25">
      <c r="A6199" t="s">
        <v>23663</v>
      </c>
      <c r="B6199">
        <v>1</v>
      </c>
      <c r="C6199" t="s">
        <v>78</v>
      </c>
      <c r="D6199" t="s">
        <v>92</v>
      </c>
      <c r="E6199" t="s">
        <v>23664</v>
      </c>
      <c r="F6199" t="s">
        <v>231</v>
      </c>
      <c r="G6199" t="s">
        <v>71</v>
      </c>
      <c r="H6199" t="s">
        <v>136</v>
      </c>
      <c r="I6199" t="s">
        <v>22</v>
      </c>
      <c r="J6199" t="s">
        <v>131</v>
      </c>
      <c r="K6199" t="s">
        <v>23665</v>
      </c>
      <c r="L6199" t="s">
        <v>23666</v>
      </c>
      <c r="M6199">
        <v>2.2838888879999999</v>
      </c>
      <c r="N6199">
        <v>0</v>
      </c>
      <c r="O6199">
        <v>5</v>
      </c>
      <c r="P6199">
        <v>0</v>
      </c>
      <c r="Q6199">
        <v>0</v>
      </c>
      <c r="R6199">
        <v>0</v>
      </c>
      <c r="S6199">
        <v>11.419444</v>
      </c>
      <c r="T6199">
        <v>0</v>
      </c>
      <c r="U6199">
        <v>0</v>
      </c>
    </row>
    <row r="6200" spans="1:21" x14ac:dyDescent="0.25">
      <c r="A6200" t="s">
        <v>23667</v>
      </c>
      <c r="B6200">
        <v>1</v>
      </c>
      <c r="C6200" t="s">
        <v>78</v>
      </c>
      <c r="D6200" t="s">
        <v>125</v>
      </c>
      <c r="E6200" t="s">
        <v>23668</v>
      </c>
      <c r="F6200" t="s">
        <v>231</v>
      </c>
      <c r="G6200" t="s">
        <v>71</v>
      </c>
      <c r="H6200" t="s">
        <v>136</v>
      </c>
      <c r="I6200" t="s">
        <v>22</v>
      </c>
      <c r="J6200" t="s">
        <v>131</v>
      </c>
      <c r="K6200" t="s">
        <v>23669</v>
      </c>
      <c r="L6200" t="s">
        <v>23670</v>
      </c>
      <c r="M6200">
        <v>0.330555555</v>
      </c>
      <c r="N6200">
        <v>0</v>
      </c>
      <c r="O6200">
        <v>62</v>
      </c>
      <c r="P6200">
        <v>0</v>
      </c>
      <c r="Q6200">
        <v>0</v>
      </c>
      <c r="R6200">
        <v>0</v>
      </c>
      <c r="S6200">
        <v>20.494444000000001</v>
      </c>
      <c r="T6200">
        <v>0</v>
      </c>
      <c r="U6200">
        <v>0</v>
      </c>
    </row>
    <row r="6201" spans="1:21" x14ac:dyDescent="0.25">
      <c r="A6201" t="s">
        <v>23671</v>
      </c>
      <c r="B6201">
        <v>1</v>
      </c>
      <c r="C6201" t="s">
        <v>79</v>
      </c>
      <c r="D6201" t="s">
        <v>114</v>
      </c>
      <c r="E6201" t="s">
        <v>23672</v>
      </c>
      <c r="F6201" t="s">
        <v>231</v>
      </c>
      <c r="G6201" t="s">
        <v>71</v>
      </c>
      <c r="H6201" t="s">
        <v>136</v>
      </c>
      <c r="I6201" t="s">
        <v>22</v>
      </c>
      <c r="J6201" t="s">
        <v>131</v>
      </c>
      <c r="K6201" t="s">
        <v>23673</v>
      </c>
      <c r="L6201" t="s">
        <v>23674</v>
      </c>
      <c r="M6201">
        <v>2.9586111110000002</v>
      </c>
      <c r="N6201">
        <v>0</v>
      </c>
      <c r="O6201">
        <v>6</v>
      </c>
      <c r="P6201">
        <v>0</v>
      </c>
      <c r="Q6201">
        <v>0</v>
      </c>
      <c r="R6201">
        <v>0</v>
      </c>
      <c r="S6201">
        <v>17.751667000000001</v>
      </c>
      <c r="T6201">
        <v>0</v>
      </c>
      <c r="U6201">
        <v>0</v>
      </c>
    </row>
    <row r="6202" spans="1:21" x14ac:dyDescent="0.25">
      <c r="A6202" t="s">
        <v>23675</v>
      </c>
      <c r="B6202">
        <v>1</v>
      </c>
      <c r="C6202" t="s">
        <v>79</v>
      </c>
      <c r="D6202" t="s">
        <v>114</v>
      </c>
      <c r="E6202" t="s">
        <v>23676</v>
      </c>
      <c r="F6202" t="s">
        <v>231</v>
      </c>
      <c r="G6202" t="s">
        <v>71</v>
      </c>
      <c r="H6202" t="s">
        <v>136</v>
      </c>
      <c r="I6202" t="s">
        <v>22</v>
      </c>
      <c r="J6202" t="s">
        <v>131</v>
      </c>
      <c r="K6202" t="s">
        <v>23677</v>
      </c>
      <c r="L6202" t="s">
        <v>23678</v>
      </c>
      <c r="M6202">
        <v>1.6455555550000001</v>
      </c>
      <c r="N6202">
        <v>0</v>
      </c>
      <c r="O6202">
        <v>1</v>
      </c>
      <c r="P6202">
        <v>0</v>
      </c>
      <c r="Q6202">
        <v>0</v>
      </c>
      <c r="R6202">
        <v>0</v>
      </c>
      <c r="S6202">
        <v>1.645556</v>
      </c>
      <c r="T6202">
        <v>0</v>
      </c>
      <c r="U6202">
        <v>0</v>
      </c>
    </row>
    <row r="6203" spans="1:21" x14ac:dyDescent="0.25">
      <c r="A6203" t="s">
        <v>23679</v>
      </c>
      <c r="B6203">
        <v>1</v>
      </c>
      <c r="C6203" t="s">
        <v>79</v>
      </c>
      <c r="D6203" t="s">
        <v>114</v>
      </c>
      <c r="E6203" t="s">
        <v>23680</v>
      </c>
      <c r="F6203" t="s">
        <v>231</v>
      </c>
      <c r="G6203" t="s">
        <v>71</v>
      </c>
      <c r="H6203" t="s">
        <v>136</v>
      </c>
      <c r="I6203" t="s">
        <v>22</v>
      </c>
      <c r="J6203" t="s">
        <v>131</v>
      </c>
      <c r="K6203" t="s">
        <v>23681</v>
      </c>
      <c r="L6203" t="s">
        <v>23682</v>
      </c>
      <c r="M6203">
        <v>1.830833333</v>
      </c>
      <c r="N6203">
        <v>0</v>
      </c>
      <c r="O6203">
        <v>1</v>
      </c>
      <c r="P6203">
        <v>0</v>
      </c>
      <c r="Q6203">
        <v>0</v>
      </c>
      <c r="R6203">
        <v>0</v>
      </c>
      <c r="S6203">
        <v>1.8308329999999999</v>
      </c>
      <c r="T6203">
        <v>0</v>
      </c>
      <c r="U6203">
        <v>0</v>
      </c>
    </row>
    <row r="6204" spans="1:21" x14ac:dyDescent="0.25">
      <c r="A6204" t="s">
        <v>23683</v>
      </c>
      <c r="B6204">
        <v>1</v>
      </c>
      <c r="C6204" t="s">
        <v>79</v>
      </c>
      <c r="D6204" t="s">
        <v>111</v>
      </c>
      <c r="E6204" t="s">
        <v>23684</v>
      </c>
      <c r="F6204" t="s">
        <v>231</v>
      </c>
      <c r="G6204" t="s">
        <v>71</v>
      </c>
      <c r="H6204" t="s">
        <v>136</v>
      </c>
      <c r="I6204" t="s">
        <v>22</v>
      </c>
      <c r="J6204" t="s">
        <v>131</v>
      </c>
      <c r="K6204" t="s">
        <v>23685</v>
      </c>
      <c r="L6204" t="s">
        <v>23686</v>
      </c>
      <c r="M6204">
        <v>0.99777777700000003</v>
      </c>
      <c r="N6204">
        <v>0</v>
      </c>
      <c r="O6204">
        <v>0</v>
      </c>
      <c r="P6204">
        <v>0</v>
      </c>
      <c r="Q6204">
        <v>1</v>
      </c>
      <c r="R6204">
        <v>0</v>
      </c>
      <c r="S6204">
        <v>0</v>
      </c>
      <c r="T6204">
        <v>0</v>
      </c>
      <c r="U6204">
        <v>0.99777800000000005</v>
      </c>
    </row>
    <row r="6205" spans="1:21" x14ac:dyDescent="0.25">
      <c r="A6205" t="s">
        <v>23687</v>
      </c>
      <c r="B6205">
        <v>1</v>
      </c>
      <c r="C6205" t="s">
        <v>78</v>
      </c>
      <c r="D6205" t="s">
        <v>92</v>
      </c>
      <c r="E6205" t="s">
        <v>23688</v>
      </c>
      <c r="F6205" t="s">
        <v>231</v>
      </c>
      <c r="G6205" t="s">
        <v>71</v>
      </c>
      <c r="H6205" t="s">
        <v>136</v>
      </c>
      <c r="I6205" t="s">
        <v>22</v>
      </c>
      <c r="J6205" t="s">
        <v>131</v>
      </c>
      <c r="K6205" t="s">
        <v>23689</v>
      </c>
      <c r="L6205" t="s">
        <v>23690</v>
      </c>
      <c r="M6205">
        <v>19.648055554999999</v>
      </c>
      <c r="N6205">
        <v>0</v>
      </c>
      <c r="O6205">
        <v>1</v>
      </c>
      <c r="P6205">
        <v>0</v>
      </c>
      <c r="Q6205">
        <v>0</v>
      </c>
      <c r="R6205">
        <v>0</v>
      </c>
      <c r="S6205">
        <v>19.648056</v>
      </c>
      <c r="T6205">
        <v>0</v>
      </c>
      <c r="U6205">
        <v>0</v>
      </c>
    </row>
    <row r="6206" spans="1:21" x14ac:dyDescent="0.25">
      <c r="A6206" t="s">
        <v>23691</v>
      </c>
      <c r="B6206">
        <v>1</v>
      </c>
      <c r="C6206" t="s">
        <v>78</v>
      </c>
      <c r="D6206" t="s">
        <v>100</v>
      </c>
      <c r="E6206" t="s">
        <v>23692</v>
      </c>
      <c r="F6206" t="s">
        <v>231</v>
      </c>
      <c r="G6206" t="s">
        <v>71</v>
      </c>
      <c r="H6206" t="s">
        <v>136</v>
      </c>
      <c r="I6206" t="s">
        <v>22</v>
      </c>
      <c r="J6206" t="s">
        <v>131</v>
      </c>
      <c r="K6206" t="s">
        <v>23693</v>
      </c>
      <c r="L6206" t="s">
        <v>23694</v>
      </c>
      <c r="M6206">
        <v>1.714444444</v>
      </c>
      <c r="N6206">
        <v>0</v>
      </c>
      <c r="O6206">
        <v>1</v>
      </c>
      <c r="P6206">
        <v>0</v>
      </c>
      <c r="Q6206">
        <v>0</v>
      </c>
      <c r="R6206">
        <v>0</v>
      </c>
      <c r="S6206">
        <v>1.7144440000000001</v>
      </c>
      <c r="T6206">
        <v>0</v>
      </c>
      <c r="U6206">
        <v>0</v>
      </c>
    </row>
    <row r="6207" spans="1:21" x14ac:dyDescent="0.25">
      <c r="A6207" t="s">
        <v>23695</v>
      </c>
      <c r="B6207">
        <v>1</v>
      </c>
      <c r="C6207" t="s">
        <v>78</v>
      </c>
      <c r="D6207" t="s">
        <v>96</v>
      </c>
      <c r="E6207" t="s">
        <v>23696</v>
      </c>
      <c r="F6207" t="s">
        <v>231</v>
      </c>
      <c r="G6207" t="s">
        <v>71</v>
      </c>
      <c r="H6207" t="s">
        <v>136</v>
      </c>
      <c r="I6207" t="s">
        <v>22</v>
      </c>
      <c r="J6207" t="s">
        <v>131</v>
      </c>
      <c r="K6207" t="s">
        <v>23697</v>
      </c>
      <c r="L6207" t="s">
        <v>23698</v>
      </c>
      <c r="M6207">
        <v>0.86194444400000003</v>
      </c>
      <c r="N6207">
        <v>0</v>
      </c>
      <c r="O6207">
        <v>0</v>
      </c>
      <c r="P6207">
        <v>0</v>
      </c>
      <c r="Q6207">
        <v>1</v>
      </c>
      <c r="R6207">
        <v>0</v>
      </c>
      <c r="S6207">
        <v>0</v>
      </c>
      <c r="T6207">
        <v>0</v>
      </c>
      <c r="U6207">
        <v>0.86194400000000004</v>
      </c>
    </row>
    <row r="6208" spans="1:21" x14ac:dyDescent="0.25">
      <c r="A6208" t="s">
        <v>23699</v>
      </c>
      <c r="B6208">
        <v>1</v>
      </c>
      <c r="C6208" t="s">
        <v>78</v>
      </c>
      <c r="D6208" t="s">
        <v>101</v>
      </c>
      <c r="E6208" t="s">
        <v>23700</v>
      </c>
      <c r="F6208" t="s">
        <v>231</v>
      </c>
      <c r="G6208" t="s">
        <v>71</v>
      </c>
      <c r="H6208" t="s">
        <v>136</v>
      </c>
      <c r="I6208" t="s">
        <v>22</v>
      </c>
      <c r="J6208" t="s">
        <v>131</v>
      </c>
      <c r="K6208" t="s">
        <v>23701</v>
      </c>
      <c r="L6208" t="s">
        <v>23702</v>
      </c>
      <c r="M6208">
        <v>0.66972222199999998</v>
      </c>
      <c r="N6208">
        <v>0</v>
      </c>
      <c r="O6208">
        <v>0</v>
      </c>
      <c r="P6208">
        <v>0</v>
      </c>
      <c r="Q6208">
        <v>1</v>
      </c>
      <c r="R6208">
        <v>0</v>
      </c>
      <c r="S6208">
        <v>0</v>
      </c>
      <c r="T6208">
        <v>0</v>
      </c>
      <c r="U6208">
        <v>0.66972200000000004</v>
      </c>
    </row>
    <row r="6209" spans="1:21" x14ac:dyDescent="0.25">
      <c r="A6209" t="s">
        <v>23703</v>
      </c>
      <c r="B6209">
        <v>1</v>
      </c>
      <c r="C6209" t="s">
        <v>78</v>
      </c>
      <c r="D6209" t="s">
        <v>97</v>
      </c>
      <c r="E6209" t="s">
        <v>23704</v>
      </c>
      <c r="F6209" t="s">
        <v>231</v>
      </c>
      <c r="G6209" t="s">
        <v>71</v>
      </c>
      <c r="H6209" t="s">
        <v>136</v>
      </c>
      <c r="I6209" t="s">
        <v>22</v>
      </c>
      <c r="J6209" t="s">
        <v>131</v>
      </c>
      <c r="K6209" t="s">
        <v>23705</v>
      </c>
      <c r="L6209" t="s">
        <v>23706</v>
      </c>
      <c r="M6209">
        <v>8.0086111110000004</v>
      </c>
      <c r="N6209">
        <v>0</v>
      </c>
      <c r="O6209">
        <v>0</v>
      </c>
      <c r="P6209">
        <v>0</v>
      </c>
      <c r="Q6209">
        <v>1</v>
      </c>
      <c r="R6209">
        <v>0</v>
      </c>
      <c r="S6209">
        <v>0</v>
      </c>
      <c r="T6209">
        <v>0</v>
      </c>
      <c r="U6209">
        <v>8.0086110000000001</v>
      </c>
    </row>
    <row r="6210" spans="1:21" x14ac:dyDescent="0.25">
      <c r="A6210" t="s">
        <v>23707</v>
      </c>
      <c r="B6210">
        <v>1</v>
      </c>
      <c r="C6210" t="s">
        <v>79</v>
      </c>
      <c r="D6210" t="s">
        <v>120</v>
      </c>
      <c r="E6210" t="s">
        <v>23708</v>
      </c>
      <c r="F6210" t="s">
        <v>231</v>
      </c>
      <c r="G6210" t="s">
        <v>71</v>
      </c>
      <c r="H6210" t="s">
        <v>136</v>
      </c>
      <c r="I6210" t="s">
        <v>22</v>
      </c>
      <c r="J6210" t="s">
        <v>131</v>
      </c>
      <c r="K6210" t="s">
        <v>23709</v>
      </c>
      <c r="L6210" t="s">
        <v>15994</v>
      </c>
      <c r="M6210">
        <v>2.3650000000000002</v>
      </c>
      <c r="N6210">
        <v>0</v>
      </c>
      <c r="O6210">
        <v>1</v>
      </c>
      <c r="P6210">
        <v>0</v>
      </c>
      <c r="Q6210">
        <v>0</v>
      </c>
      <c r="R6210">
        <v>0</v>
      </c>
      <c r="S6210">
        <v>2.3650000000000002</v>
      </c>
      <c r="T6210">
        <v>0</v>
      </c>
      <c r="U6210">
        <v>0</v>
      </c>
    </row>
    <row r="6211" spans="1:21" x14ac:dyDescent="0.25">
      <c r="A6211" t="s">
        <v>23710</v>
      </c>
      <c r="B6211">
        <v>1</v>
      </c>
      <c r="C6211" t="s">
        <v>78</v>
      </c>
      <c r="D6211" t="s">
        <v>81</v>
      </c>
      <c r="E6211" t="s">
        <v>23711</v>
      </c>
      <c r="F6211" t="s">
        <v>231</v>
      </c>
      <c r="G6211" t="s">
        <v>71</v>
      </c>
      <c r="H6211" t="s">
        <v>136</v>
      </c>
      <c r="I6211" t="s">
        <v>22</v>
      </c>
      <c r="J6211" t="s">
        <v>131</v>
      </c>
      <c r="K6211" t="s">
        <v>23712</v>
      </c>
      <c r="L6211" t="s">
        <v>23713</v>
      </c>
      <c r="M6211">
        <v>1.505833333</v>
      </c>
      <c r="N6211">
        <v>0</v>
      </c>
      <c r="O6211">
        <v>0</v>
      </c>
      <c r="P6211">
        <v>0</v>
      </c>
      <c r="Q6211">
        <v>1</v>
      </c>
      <c r="R6211">
        <v>0</v>
      </c>
      <c r="S6211">
        <v>0</v>
      </c>
      <c r="T6211">
        <v>0</v>
      </c>
      <c r="U6211">
        <v>1.505833</v>
      </c>
    </row>
    <row r="6212" spans="1:21" x14ac:dyDescent="0.25">
      <c r="A6212" t="s">
        <v>23714</v>
      </c>
      <c r="B6212">
        <v>1</v>
      </c>
      <c r="C6212" t="s">
        <v>78</v>
      </c>
      <c r="D6212" t="s">
        <v>81</v>
      </c>
      <c r="E6212" t="s">
        <v>23715</v>
      </c>
      <c r="F6212" t="s">
        <v>231</v>
      </c>
      <c r="G6212" t="s">
        <v>71</v>
      </c>
      <c r="H6212" t="s">
        <v>136</v>
      </c>
      <c r="I6212" t="s">
        <v>22</v>
      </c>
      <c r="J6212" t="s">
        <v>131</v>
      </c>
      <c r="K6212" t="s">
        <v>23716</v>
      </c>
      <c r="L6212" t="s">
        <v>23717</v>
      </c>
      <c r="M6212">
        <v>3.8994444439999998</v>
      </c>
      <c r="N6212">
        <v>0</v>
      </c>
      <c r="O6212">
        <v>0</v>
      </c>
      <c r="P6212">
        <v>0</v>
      </c>
      <c r="Q6212">
        <v>1</v>
      </c>
      <c r="R6212">
        <v>0</v>
      </c>
      <c r="S6212">
        <v>0</v>
      </c>
      <c r="T6212">
        <v>0</v>
      </c>
      <c r="U6212">
        <v>3.8994439999999999</v>
      </c>
    </row>
    <row r="6213" spans="1:21" x14ac:dyDescent="0.25">
      <c r="A6213" t="s">
        <v>23718</v>
      </c>
      <c r="B6213">
        <v>1</v>
      </c>
      <c r="C6213" t="s">
        <v>78</v>
      </c>
      <c r="D6213" t="s">
        <v>81</v>
      </c>
      <c r="E6213" t="s">
        <v>23719</v>
      </c>
      <c r="F6213" t="s">
        <v>231</v>
      </c>
      <c r="G6213" t="s">
        <v>71</v>
      </c>
      <c r="H6213" t="s">
        <v>136</v>
      </c>
      <c r="I6213" t="s">
        <v>22</v>
      </c>
      <c r="J6213" t="s">
        <v>131</v>
      </c>
      <c r="K6213" t="s">
        <v>23720</v>
      </c>
      <c r="L6213" t="s">
        <v>23721</v>
      </c>
      <c r="M6213">
        <v>1.146111111</v>
      </c>
      <c r="N6213">
        <v>0</v>
      </c>
      <c r="O6213">
        <v>0</v>
      </c>
      <c r="P6213">
        <v>0</v>
      </c>
      <c r="Q6213">
        <v>1</v>
      </c>
      <c r="R6213">
        <v>0</v>
      </c>
      <c r="S6213">
        <v>0</v>
      </c>
      <c r="T6213">
        <v>0</v>
      </c>
      <c r="U6213">
        <v>1.1461110000000001</v>
      </c>
    </row>
    <row r="6214" spans="1:21" x14ac:dyDescent="0.25">
      <c r="A6214" t="s">
        <v>23722</v>
      </c>
      <c r="B6214">
        <v>1</v>
      </c>
      <c r="C6214" t="s">
        <v>79</v>
      </c>
      <c r="D6214" t="s">
        <v>116</v>
      </c>
      <c r="E6214" t="s">
        <v>23723</v>
      </c>
      <c r="F6214" t="s">
        <v>934</v>
      </c>
      <c r="G6214" t="s">
        <v>71</v>
      </c>
      <c r="H6214" t="s">
        <v>136</v>
      </c>
      <c r="I6214" t="s">
        <v>22</v>
      </c>
      <c r="J6214" t="s">
        <v>131</v>
      </c>
      <c r="K6214" t="s">
        <v>23724</v>
      </c>
      <c r="L6214" t="s">
        <v>23725</v>
      </c>
      <c r="M6214">
        <v>0.75249999999999995</v>
      </c>
      <c r="N6214">
        <v>0</v>
      </c>
      <c r="O6214">
        <v>6</v>
      </c>
      <c r="P6214">
        <v>0</v>
      </c>
      <c r="Q6214">
        <v>0</v>
      </c>
      <c r="R6214">
        <v>0</v>
      </c>
      <c r="S6214">
        <v>4.5149999999999997</v>
      </c>
      <c r="T6214">
        <v>0</v>
      </c>
      <c r="U6214">
        <v>0</v>
      </c>
    </row>
    <row r="6215" spans="1:21" x14ac:dyDescent="0.25">
      <c r="A6215" t="s">
        <v>23726</v>
      </c>
      <c r="B6215">
        <v>1</v>
      </c>
      <c r="C6215" t="s">
        <v>78</v>
      </c>
      <c r="D6215" t="s">
        <v>97</v>
      </c>
      <c r="E6215" t="s">
        <v>23727</v>
      </c>
      <c r="F6215" t="s">
        <v>231</v>
      </c>
      <c r="G6215" t="s">
        <v>71</v>
      </c>
      <c r="H6215" t="s">
        <v>136</v>
      </c>
      <c r="I6215" t="s">
        <v>22</v>
      </c>
      <c r="J6215" t="s">
        <v>131</v>
      </c>
      <c r="K6215" t="s">
        <v>23728</v>
      </c>
      <c r="L6215" t="s">
        <v>23729</v>
      </c>
      <c r="M6215">
        <v>3.3319444439999999</v>
      </c>
      <c r="N6215">
        <v>0</v>
      </c>
      <c r="O6215">
        <v>43</v>
      </c>
      <c r="P6215">
        <v>0</v>
      </c>
      <c r="Q6215">
        <v>0</v>
      </c>
      <c r="R6215">
        <v>0</v>
      </c>
      <c r="S6215">
        <v>143.27361099999999</v>
      </c>
      <c r="T6215">
        <v>0</v>
      </c>
      <c r="U6215">
        <v>0</v>
      </c>
    </row>
    <row r="6216" spans="1:21" x14ac:dyDescent="0.25">
      <c r="A6216" t="s">
        <v>23730</v>
      </c>
      <c r="B6216">
        <v>1</v>
      </c>
      <c r="C6216" t="s">
        <v>78</v>
      </c>
      <c r="D6216" t="s">
        <v>95</v>
      </c>
      <c r="E6216" t="s">
        <v>23731</v>
      </c>
      <c r="F6216" t="s">
        <v>231</v>
      </c>
      <c r="G6216" t="s">
        <v>71</v>
      </c>
      <c r="H6216" t="s">
        <v>136</v>
      </c>
      <c r="I6216" t="s">
        <v>22</v>
      </c>
      <c r="J6216" t="s">
        <v>131</v>
      </c>
      <c r="K6216" t="s">
        <v>23732</v>
      </c>
      <c r="L6216" t="s">
        <v>23733</v>
      </c>
      <c r="M6216">
        <v>2.5147222220000001</v>
      </c>
      <c r="N6216">
        <v>0</v>
      </c>
      <c r="O6216">
        <v>1</v>
      </c>
      <c r="P6216">
        <v>0</v>
      </c>
      <c r="Q6216">
        <v>0</v>
      </c>
      <c r="R6216">
        <v>0</v>
      </c>
      <c r="S6216">
        <v>2.5147219999999999</v>
      </c>
      <c r="T6216">
        <v>0</v>
      </c>
      <c r="U6216">
        <v>0</v>
      </c>
    </row>
    <row r="6217" spans="1:21" x14ac:dyDescent="0.25">
      <c r="A6217" t="s">
        <v>23734</v>
      </c>
      <c r="B6217">
        <v>1</v>
      </c>
      <c r="C6217" t="s">
        <v>79</v>
      </c>
      <c r="D6217" t="s">
        <v>116</v>
      </c>
      <c r="E6217" t="s">
        <v>23735</v>
      </c>
      <c r="F6217" t="s">
        <v>934</v>
      </c>
      <c r="G6217" t="s">
        <v>71</v>
      </c>
      <c r="H6217" t="s">
        <v>136</v>
      </c>
      <c r="I6217" t="s">
        <v>22</v>
      </c>
      <c r="J6217" t="s">
        <v>131</v>
      </c>
      <c r="K6217" t="s">
        <v>23736</v>
      </c>
      <c r="L6217" t="s">
        <v>23737</v>
      </c>
      <c r="M6217">
        <v>0.84527777699999995</v>
      </c>
      <c r="N6217">
        <v>0</v>
      </c>
      <c r="O6217">
        <v>4</v>
      </c>
      <c r="P6217">
        <v>0</v>
      </c>
      <c r="Q6217">
        <v>0</v>
      </c>
      <c r="R6217">
        <v>0</v>
      </c>
      <c r="S6217">
        <v>3.3811110000000002</v>
      </c>
      <c r="T6217">
        <v>0</v>
      </c>
      <c r="U6217">
        <v>0</v>
      </c>
    </row>
    <row r="6218" spans="1:21" x14ac:dyDescent="0.25">
      <c r="A6218" t="s">
        <v>23738</v>
      </c>
      <c r="B6218">
        <v>1</v>
      </c>
      <c r="C6218" t="s">
        <v>79</v>
      </c>
      <c r="D6218" t="s">
        <v>116</v>
      </c>
      <c r="E6218" t="s">
        <v>23739</v>
      </c>
      <c r="F6218" t="s">
        <v>934</v>
      </c>
      <c r="G6218" t="s">
        <v>71</v>
      </c>
      <c r="H6218" t="s">
        <v>136</v>
      </c>
      <c r="I6218" t="s">
        <v>22</v>
      </c>
      <c r="J6218" t="s">
        <v>131</v>
      </c>
      <c r="K6218" t="s">
        <v>23740</v>
      </c>
      <c r="L6218" t="s">
        <v>23741</v>
      </c>
      <c r="M6218">
        <v>1.82</v>
      </c>
      <c r="N6218">
        <v>0</v>
      </c>
      <c r="O6218">
        <v>21</v>
      </c>
      <c r="P6218">
        <v>0</v>
      </c>
      <c r="Q6218">
        <v>0</v>
      </c>
      <c r="R6218">
        <v>0</v>
      </c>
      <c r="S6218">
        <v>38.22</v>
      </c>
      <c r="T6218">
        <v>0</v>
      </c>
      <c r="U6218">
        <v>0</v>
      </c>
    </row>
    <row r="6219" spans="1:21" x14ac:dyDescent="0.25">
      <c r="A6219" t="s">
        <v>23742</v>
      </c>
      <c r="B6219">
        <v>1</v>
      </c>
      <c r="C6219" t="s">
        <v>78</v>
      </c>
      <c r="D6219" t="s">
        <v>102</v>
      </c>
      <c r="E6219" t="s">
        <v>23743</v>
      </c>
      <c r="F6219" t="s">
        <v>231</v>
      </c>
      <c r="G6219" t="s">
        <v>71</v>
      </c>
      <c r="H6219" t="s">
        <v>136</v>
      </c>
      <c r="I6219" t="s">
        <v>22</v>
      </c>
      <c r="J6219" t="s">
        <v>131</v>
      </c>
      <c r="K6219" t="s">
        <v>23744</v>
      </c>
      <c r="L6219" t="s">
        <v>23745</v>
      </c>
      <c r="M6219">
        <v>3.1188888879999999</v>
      </c>
      <c r="N6219">
        <v>0</v>
      </c>
      <c r="O6219">
        <v>14</v>
      </c>
      <c r="P6219">
        <v>0</v>
      </c>
      <c r="Q6219">
        <v>0</v>
      </c>
      <c r="R6219">
        <v>0</v>
      </c>
      <c r="S6219">
        <v>43.664444000000003</v>
      </c>
      <c r="T6219">
        <v>0</v>
      </c>
      <c r="U6219">
        <v>0</v>
      </c>
    </row>
    <row r="6220" spans="1:21" x14ac:dyDescent="0.25">
      <c r="A6220" t="s">
        <v>23746</v>
      </c>
      <c r="B6220">
        <v>1</v>
      </c>
      <c r="C6220" t="s">
        <v>78</v>
      </c>
      <c r="D6220" t="s">
        <v>92</v>
      </c>
      <c r="E6220" t="s">
        <v>23747</v>
      </c>
      <c r="F6220" t="s">
        <v>231</v>
      </c>
      <c r="G6220" t="s">
        <v>71</v>
      </c>
      <c r="H6220" t="s">
        <v>136</v>
      </c>
      <c r="I6220" t="s">
        <v>22</v>
      </c>
      <c r="J6220" t="s">
        <v>131</v>
      </c>
      <c r="K6220" t="s">
        <v>23748</v>
      </c>
      <c r="L6220" t="s">
        <v>23749</v>
      </c>
      <c r="M6220">
        <v>3.2819444440000001</v>
      </c>
      <c r="N6220">
        <v>0</v>
      </c>
      <c r="O6220">
        <v>0</v>
      </c>
      <c r="P6220">
        <v>0</v>
      </c>
      <c r="Q6220">
        <v>1</v>
      </c>
      <c r="R6220">
        <v>0</v>
      </c>
      <c r="S6220">
        <v>0</v>
      </c>
      <c r="T6220">
        <v>0</v>
      </c>
      <c r="U6220">
        <v>3.2819440000000002</v>
      </c>
    </row>
    <row r="6221" spans="1:21" x14ac:dyDescent="0.25">
      <c r="A6221" t="s">
        <v>23750</v>
      </c>
      <c r="B6221">
        <v>1</v>
      </c>
      <c r="C6221" t="s">
        <v>79</v>
      </c>
      <c r="D6221" t="s">
        <v>119</v>
      </c>
      <c r="E6221" t="s">
        <v>23751</v>
      </c>
      <c r="F6221" t="s">
        <v>226</v>
      </c>
      <c r="G6221" t="s">
        <v>72</v>
      </c>
      <c r="H6221" t="s">
        <v>136</v>
      </c>
      <c r="I6221" t="s">
        <v>22</v>
      </c>
      <c r="J6221" t="s">
        <v>131</v>
      </c>
      <c r="K6221" t="s">
        <v>23752</v>
      </c>
      <c r="L6221" t="s">
        <v>23753</v>
      </c>
      <c r="M6221">
        <v>1.859722222</v>
      </c>
      <c r="N6221">
        <v>0</v>
      </c>
      <c r="O6221">
        <v>83</v>
      </c>
      <c r="P6221">
        <v>0</v>
      </c>
      <c r="Q6221">
        <v>43</v>
      </c>
      <c r="R6221">
        <v>0</v>
      </c>
      <c r="S6221">
        <v>154.356944</v>
      </c>
      <c r="T6221">
        <v>0</v>
      </c>
      <c r="U6221">
        <v>79.968056000000004</v>
      </c>
    </row>
    <row r="6222" spans="1:21" x14ac:dyDescent="0.25">
      <c r="A6222" t="s">
        <v>23754</v>
      </c>
      <c r="B6222">
        <v>1</v>
      </c>
      <c r="C6222" t="s">
        <v>78</v>
      </c>
      <c r="D6222" t="s">
        <v>102</v>
      </c>
      <c r="E6222" t="s">
        <v>23755</v>
      </c>
      <c r="F6222" t="s">
        <v>231</v>
      </c>
      <c r="G6222" t="s">
        <v>71</v>
      </c>
      <c r="H6222" t="s">
        <v>136</v>
      </c>
      <c r="I6222" t="s">
        <v>22</v>
      </c>
      <c r="J6222" t="s">
        <v>131</v>
      </c>
      <c r="K6222" t="s">
        <v>23756</v>
      </c>
      <c r="L6222" t="s">
        <v>23757</v>
      </c>
      <c r="M6222">
        <v>3.2858333329999998</v>
      </c>
      <c r="N6222">
        <v>0</v>
      </c>
      <c r="O6222">
        <v>0</v>
      </c>
      <c r="P6222">
        <v>0</v>
      </c>
      <c r="Q6222">
        <v>5</v>
      </c>
      <c r="R6222">
        <v>0</v>
      </c>
      <c r="S6222">
        <v>0</v>
      </c>
      <c r="T6222">
        <v>0</v>
      </c>
      <c r="U6222">
        <v>16.429167</v>
      </c>
    </row>
    <row r="6223" spans="1:21" x14ac:dyDescent="0.25">
      <c r="A6223" t="s">
        <v>23758</v>
      </c>
      <c r="B6223">
        <v>1</v>
      </c>
      <c r="C6223" t="s">
        <v>78</v>
      </c>
      <c r="D6223" t="s">
        <v>91</v>
      </c>
      <c r="E6223" t="s">
        <v>23759</v>
      </c>
      <c r="F6223" t="s">
        <v>231</v>
      </c>
      <c r="G6223" t="s">
        <v>71</v>
      </c>
      <c r="H6223" t="s">
        <v>136</v>
      </c>
      <c r="I6223" t="s">
        <v>22</v>
      </c>
      <c r="J6223" t="s">
        <v>131</v>
      </c>
      <c r="K6223" t="s">
        <v>23760</v>
      </c>
      <c r="L6223" t="s">
        <v>23761</v>
      </c>
      <c r="M6223">
        <v>7.1150000000000002</v>
      </c>
      <c r="N6223">
        <v>0</v>
      </c>
      <c r="O6223">
        <v>0</v>
      </c>
      <c r="P6223">
        <v>0</v>
      </c>
      <c r="Q6223">
        <v>1</v>
      </c>
      <c r="R6223">
        <v>0</v>
      </c>
      <c r="S6223">
        <v>0</v>
      </c>
      <c r="T6223">
        <v>0</v>
      </c>
      <c r="U6223">
        <v>7.1150000000000002</v>
      </c>
    </row>
    <row r="6224" spans="1:21" x14ac:dyDescent="0.25">
      <c r="A6224" t="s">
        <v>23762</v>
      </c>
      <c r="B6224">
        <v>1</v>
      </c>
      <c r="C6224" t="s">
        <v>78</v>
      </c>
      <c r="D6224" t="s">
        <v>91</v>
      </c>
      <c r="E6224" t="s">
        <v>23763</v>
      </c>
      <c r="F6224" t="s">
        <v>231</v>
      </c>
      <c r="G6224" t="s">
        <v>71</v>
      </c>
      <c r="H6224" t="s">
        <v>136</v>
      </c>
      <c r="I6224" t="s">
        <v>22</v>
      </c>
      <c r="J6224" t="s">
        <v>131</v>
      </c>
      <c r="K6224" t="s">
        <v>23764</v>
      </c>
      <c r="L6224" t="s">
        <v>23765</v>
      </c>
      <c r="M6224">
        <v>509.62527777700001</v>
      </c>
      <c r="N6224">
        <v>0</v>
      </c>
      <c r="O6224">
        <v>0</v>
      </c>
      <c r="P6224">
        <v>0</v>
      </c>
      <c r="Q6224">
        <v>1</v>
      </c>
      <c r="R6224">
        <v>0</v>
      </c>
      <c r="S6224">
        <v>0</v>
      </c>
      <c r="T6224">
        <v>0</v>
      </c>
      <c r="U6224">
        <v>509.62527799999998</v>
      </c>
    </row>
    <row r="6225" spans="1:21" x14ac:dyDescent="0.25">
      <c r="A6225" t="s">
        <v>23766</v>
      </c>
      <c r="B6225">
        <v>1</v>
      </c>
      <c r="C6225" t="s">
        <v>78</v>
      </c>
      <c r="D6225" t="s">
        <v>91</v>
      </c>
      <c r="E6225" t="s">
        <v>23767</v>
      </c>
      <c r="F6225" t="s">
        <v>231</v>
      </c>
      <c r="G6225" t="s">
        <v>71</v>
      </c>
      <c r="H6225" t="s">
        <v>136</v>
      </c>
      <c r="I6225" t="s">
        <v>22</v>
      </c>
      <c r="J6225" t="s">
        <v>131</v>
      </c>
      <c r="K6225" t="s">
        <v>23768</v>
      </c>
      <c r="L6225" t="s">
        <v>23769</v>
      </c>
      <c r="M6225">
        <v>4.4061111110000004</v>
      </c>
      <c r="N6225">
        <v>0</v>
      </c>
      <c r="O6225">
        <v>0</v>
      </c>
      <c r="P6225">
        <v>0</v>
      </c>
      <c r="Q6225">
        <v>2</v>
      </c>
      <c r="R6225">
        <v>0</v>
      </c>
      <c r="S6225">
        <v>0</v>
      </c>
      <c r="T6225">
        <v>0</v>
      </c>
      <c r="U6225">
        <v>8.8122220000000002</v>
      </c>
    </row>
    <row r="6226" spans="1:21" x14ac:dyDescent="0.25">
      <c r="A6226" t="s">
        <v>23770</v>
      </c>
      <c r="B6226">
        <v>1</v>
      </c>
      <c r="C6226" t="s">
        <v>78</v>
      </c>
      <c r="D6226" t="s">
        <v>91</v>
      </c>
      <c r="E6226" t="s">
        <v>23771</v>
      </c>
      <c r="F6226" t="s">
        <v>231</v>
      </c>
      <c r="G6226" t="s">
        <v>71</v>
      </c>
      <c r="H6226" t="s">
        <v>136</v>
      </c>
      <c r="I6226" t="s">
        <v>22</v>
      </c>
      <c r="J6226" t="s">
        <v>131</v>
      </c>
      <c r="K6226" t="s">
        <v>23772</v>
      </c>
      <c r="L6226" t="s">
        <v>23773</v>
      </c>
      <c r="M6226">
        <v>2.4375</v>
      </c>
      <c r="N6226">
        <v>0</v>
      </c>
      <c r="O6226">
        <v>0</v>
      </c>
      <c r="P6226">
        <v>0</v>
      </c>
      <c r="Q6226">
        <v>2</v>
      </c>
      <c r="R6226">
        <v>0</v>
      </c>
      <c r="S6226">
        <v>0</v>
      </c>
      <c r="T6226">
        <v>0</v>
      </c>
      <c r="U6226">
        <v>4.875</v>
      </c>
    </row>
    <row r="6227" spans="1:21" x14ac:dyDescent="0.25">
      <c r="A6227" t="s">
        <v>23774</v>
      </c>
      <c r="B6227">
        <v>1</v>
      </c>
      <c r="C6227" t="s">
        <v>78</v>
      </c>
      <c r="D6227" t="s">
        <v>94</v>
      </c>
      <c r="E6227" t="s">
        <v>23775</v>
      </c>
      <c r="F6227" t="s">
        <v>231</v>
      </c>
      <c r="G6227" t="s">
        <v>71</v>
      </c>
      <c r="H6227" t="s">
        <v>136</v>
      </c>
      <c r="I6227" t="s">
        <v>22</v>
      </c>
      <c r="J6227" t="s">
        <v>131</v>
      </c>
      <c r="K6227" t="s">
        <v>23776</v>
      </c>
      <c r="L6227" t="s">
        <v>23777</v>
      </c>
      <c r="M6227">
        <v>2.4575</v>
      </c>
      <c r="N6227">
        <v>0</v>
      </c>
      <c r="O6227">
        <v>1</v>
      </c>
      <c r="P6227">
        <v>0</v>
      </c>
      <c r="Q6227">
        <v>0</v>
      </c>
      <c r="R6227">
        <v>0</v>
      </c>
      <c r="S6227">
        <v>2.4575</v>
      </c>
      <c r="T6227">
        <v>0</v>
      </c>
      <c r="U6227">
        <v>0</v>
      </c>
    </row>
    <row r="6228" spans="1:21" x14ac:dyDescent="0.25">
      <c r="A6228" t="s">
        <v>23778</v>
      </c>
      <c r="B6228">
        <v>1</v>
      </c>
      <c r="C6228" t="s">
        <v>78</v>
      </c>
      <c r="D6228" t="s">
        <v>94</v>
      </c>
      <c r="E6228" t="s">
        <v>23779</v>
      </c>
      <c r="F6228" t="s">
        <v>847</v>
      </c>
      <c r="G6228" t="s">
        <v>71</v>
      </c>
      <c r="H6228" t="s">
        <v>136</v>
      </c>
      <c r="I6228" t="s">
        <v>22</v>
      </c>
      <c r="J6228" t="s">
        <v>131</v>
      </c>
      <c r="K6228" t="s">
        <v>23780</v>
      </c>
      <c r="L6228" t="s">
        <v>23781</v>
      </c>
      <c r="M6228">
        <v>2.403611111</v>
      </c>
      <c r="N6228">
        <v>0</v>
      </c>
      <c r="O6228">
        <v>5</v>
      </c>
      <c r="P6228">
        <v>0</v>
      </c>
      <c r="Q6228">
        <v>0</v>
      </c>
      <c r="R6228">
        <v>0</v>
      </c>
      <c r="S6228">
        <v>12.018056</v>
      </c>
      <c r="T6228">
        <v>0</v>
      </c>
      <c r="U6228">
        <v>0</v>
      </c>
    </row>
    <row r="6229" spans="1:21" x14ac:dyDescent="0.25">
      <c r="A6229" t="s">
        <v>23782</v>
      </c>
      <c r="B6229">
        <v>1</v>
      </c>
      <c r="C6229" t="s">
        <v>79</v>
      </c>
      <c r="D6229" t="s">
        <v>109</v>
      </c>
      <c r="E6229" t="s">
        <v>23783</v>
      </c>
      <c r="F6229" t="s">
        <v>231</v>
      </c>
      <c r="G6229" t="s">
        <v>71</v>
      </c>
      <c r="H6229" t="s">
        <v>136</v>
      </c>
      <c r="I6229" t="s">
        <v>22</v>
      </c>
      <c r="J6229" t="s">
        <v>131</v>
      </c>
      <c r="K6229" t="s">
        <v>23784</v>
      </c>
      <c r="L6229" t="s">
        <v>23785</v>
      </c>
      <c r="M6229">
        <v>2.1369444440000001</v>
      </c>
      <c r="N6229">
        <v>0</v>
      </c>
      <c r="O6229">
        <v>0</v>
      </c>
      <c r="P6229">
        <v>0</v>
      </c>
      <c r="Q6229">
        <v>1</v>
      </c>
      <c r="R6229">
        <v>0</v>
      </c>
      <c r="S6229">
        <v>0</v>
      </c>
      <c r="T6229">
        <v>0</v>
      </c>
      <c r="U6229">
        <v>2.1369440000000002</v>
      </c>
    </row>
    <row r="6230" spans="1:21" x14ac:dyDescent="0.25">
      <c r="A6230" t="s">
        <v>23786</v>
      </c>
      <c r="B6230">
        <v>1</v>
      </c>
      <c r="C6230" t="s">
        <v>79</v>
      </c>
      <c r="D6230" t="s">
        <v>124</v>
      </c>
      <c r="E6230" t="s">
        <v>23787</v>
      </c>
      <c r="F6230" t="s">
        <v>231</v>
      </c>
      <c r="G6230" t="s">
        <v>71</v>
      </c>
      <c r="H6230" t="s">
        <v>136</v>
      </c>
      <c r="I6230" t="s">
        <v>22</v>
      </c>
      <c r="J6230" t="s">
        <v>131</v>
      </c>
      <c r="K6230" t="s">
        <v>23788</v>
      </c>
      <c r="L6230" t="s">
        <v>23789</v>
      </c>
      <c r="M6230">
        <v>3.5322222220000001</v>
      </c>
      <c r="N6230">
        <v>0</v>
      </c>
      <c r="O6230">
        <v>0</v>
      </c>
      <c r="P6230">
        <v>0</v>
      </c>
      <c r="Q6230">
        <v>1</v>
      </c>
      <c r="R6230">
        <v>0</v>
      </c>
      <c r="S6230">
        <v>0</v>
      </c>
      <c r="T6230">
        <v>0</v>
      </c>
      <c r="U6230">
        <v>3.532222</v>
      </c>
    </row>
    <row r="6231" spans="1:21" x14ac:dyDescent="0.25">
      <c r="A6231" t="s">
        <v>23790</v>
      </c>
      <c r="B6231">
        <v>1</v>
      </c>
      <c r="C6231" t="s">
        <v>79</v>
      </c>
      <c r="D6231" t="s">
        <v>123</v>
      </c>
      <c r="E6231" t="s">
        <v>23791</v>
      </c>
      <c r="F6231" t="s">
        <v>231</v>
      </c>
      <c r="G6231" t="s">
        <v>71</v>
      </c>
      <c r="H6231" t="s">
        <v>136</v>
      </c>
      <c r="I6231" t="s">
        <v>22</v>
      </c>
      <c r="J6231" t="s">
        <v>131</v>
      </c>
      <c r="K6231" t="s">
        <v>23792</v>
      </c>
      <c r="L6231" t="s">
        <v>23793</v>
      </c>
      <c r="M6231">
        <v>1.8019444440000001</v>
      </c>
      <c r="N6231">
        <v>0</v>
      </c>
      <c r="O6231">
        <v>0</v>
      </c>
      <c r="P6231">
        <v>0</v>
      </c>
      <c r="Q6231">
        <v>1</v>
      </c>
      <c r="R6231">
        <v>0</v>
      </c>
      <c r="S6231">
        <v>0</v>
      </c>
      <c r="T6231">
        <v>0</v>
      </c>
      <c r="U6231">
        <v>1.801944</v>
      </c>
    </row>
    <row r="6232" spans="1:21" x14ac:dyDescent="0.25">
      <c r="A6232" t="s">
        <v>23794</v>
      </c>
      <c r="B6232">
        <v>1</v>
      </c>
      <c r="C6232" t="s">
        <v>78</v>
      </c>
      <c r="D6232" t="s">
        <v>80</v>
      </c>
      <c r="E6232" t="s">
        <v>23795</v>
      </c>
      <c r="F6232" t="s">
        <v>231</v>
      </c>
      <c r="G6232" t="s">
        <v>71</v>
      </c>
      <c r="H6232" t="s">
        <v>136</v>
      </c>
      <c r="I6232" t="s">
        <v>22</v>
      </c>
      <c r="J6232" t="s">
        <v>131</v>
      </c>
      <c r="K6232" t="s">
        <v>23796</v>
      </c>
      <c r="L6232" t="s">
        <v>23797</v>
      </c>
      <c r="M6232">
        <v>1.0205555550000001</v>
      </c>
      <c r="N6232">
        <v>0</v>
      </c>
      <c r="O6232">
        <v>3</v>
      </c>
      <c r="P6232">
        <v>0</v>
      </c>
      <c r="Q6232">
        <v>0</v>
      </c>
      <c r="R6232">
        <v>0</v>
      </c>
      <c r="S6232">
        <v>3.0616669999999999</v>
      </c>
      <c r="T6232">
        <v>0</v>
      </c>
      <c r="U6232">
        <v>0</v>
      </c>
    </row>
    <row r="6233" spans="1:21" x14ac:dyDescent="0.25">
      <c r="A6233" t="s">
        <v>23798</v>
      </c>
      <c r="B6233">
        <v>1</v>
      </c>
      <c r="C6233" t="s">
        <v>78</v>
      </c>
      <c r="D6233" t="s">
        <v>81</v>
      </c>
      <c r="E6233" t="s">
        <v>23799</v>
      </c>
      <c r="F6233" t="s">
        <v>847</v>
      </c>
      <c r="G6233" t="s">
        <v>71</v>
      </c>
      <c r="H6233" t="s">
        <v>136</v>
      </c>
      <c r="I6233" t="s">
        <v>22</v>
      </c>
      <c r="J6233" t="s">
        <v>131</v>
      </c>
      <c r="K6233" t="s">
        <v>23800</v>
      </c>
      <c r="L6233" t="s">
        <v>23801</v>
      </c>
      <c r="M6233">
        <v>3.4880555549999999</v>
      </c>
      <c r="N6233">
        <v>0</v>
      </c>
      <c r="O6233">
        <v>3</v>
      </c>
      <c r="P6233">
        <v>0</v>
      </c>
      <c r="Q6233">
        <v>0</v>
      </c>
      <c r="R6233">
        <v>0</v>
      </c>
      <c r="S6233">
        <v>10.464167</v>
      </c>
      <c r="T6233">
        <v>0</v>
      </c>
      <c r="U6233">
        <v>0</v>
      </c>
    </row>
    <row r="6234" spans="1:21" x14ac:dyDescent="0.25">
      <c r="A6234" t="s">
        <v>23802</v>
      </c>
      <c r="B6234">
        <v>1</v>
      </c>
      <c r="C6234" t="s">
        <v>79</v>
      </c>
      <c r="D6234" t="s">
        <v>123</v>
      </c>
      <c r="E6234" t="s">
        <v>23803</v>
      </c>
      <c r="F6234" t="s">
        <v>231</v>
      </c>
      <c r="G6234" t="s">
        <v>71</v>
      </c>
      <c r="H6234" t="s">
        <v>136</v>
      </c>
      <c r="I6234" t="s">
        <v>22</v>
      </c>
      <c r="J6234" t="s">
        <v>131</v>
      </c>
      <c r="K6234" t="s">
        <v>23804</v>
      </c>
      <c r="L6234" t="s">
        <v>23805</v>
      </c>
      <c r="M6234">
        <v>1.417777777</v>
      </c>
      <c r="N6234">
        <v>0</v>
      </c>
      <c r="O6234">
        <v>0</v>
      </c>
      <c r="P6234">
        <v>0</v>
      </c>
      <c r="Q6234">
        <v>1</v>
      </c>
      <c r="R6234">
        <v>0</v>
      </c>
      <c r="S6234">
        <v>0</v>
      </c>
      <c r="T6234">
        <v>0</v>
      </c>
      <c r="U6234">
        <v>1.417778</v>
      </c>
    </row>
    <row r="6235" spans="1:21" x14ac:dyDescent="0.25">
      <c r="A6235" t="s">
        <v>23806</v>
      </c>
      <c r="B6235">
        <v>1</v>
      </c>
      <c r="C6235" t="s">
        <v>78</v>
      </c>
      <c r="D6235" t="s">
        <v>91</v>
      </c>
      <c r="E6235" t="s">
        <v>23807</v>
      </c>
      <c r="F6235" t="s">
        <v>231</v>
      </c>
      <c r="G6235" t="s">
        <v>71</v>
      </c>
      <c r="H6235" t="s">
        <v>136</v>
      </c>
      <c r="I6235" t="s">
        <v>22</v>
      </c>
      <c r="J6235" t="s">
        <v>131</v>
      </c>
      <c r="K6235" t="s">
        <v>23808</v>
      </c>
      <c r="L6235" t="s">
        <v>23809</v>
      </c>
      <c r="M6235">
        <v>1.4722222220000001</v>
      </c>
      <c r="N6235">
        <v>0</v>
      </c>
      <c r="O6235">
        <v>0</v>
      </c>
      <c r="P6235">
        <v>0</v>
      </c>
      <c r="Q6235">
        <v>1</v>
      </c>
      <c r="R6235">
        <v>0</v>
      </c>
      <c r="S6235">
        <v>0</v>
      </c>
      <c r="T6235">
        <v>0</v>
      </c>
      <c r="U6235">
        <v>1.4722219999999999</v>
      </c>
    </row>
    <row r="6236" spans="1:21" x14ac:dyDescent="0.25">
      <c r="A6236" t="s">
        <v>23810</v>
      </c>
      <c r="B6236">
        <v>1</v>
      </c>
      <c r="C6236" t="s">
        <v>79</v>
      </c>
      <c r="D6236" t="s">
        <v>112</v>
      </c>
      <c r="E6236" t="s">
        <v>23811</v>
      </c>
      <c r="F6236" t="s">
        <v>231</v>
      </c>
      <c r="G6236" t="s">
        <v>71</v>
      </c>
      <c r="H6236" t="s">
        <v>136</v>
      </c>
      <c r="I6236" t="s">
        <v>22</v>
      </c>
      <c r="J6236" t="s">
        <v>131</v>
      </c>
      <c r="K6236" t="s">
        <v>23812</v>
      </c>
      <c r="L6236" t="s">
        <v>23813</v>
      </c>
      <c r="M6236">
        <v>1.1558333329999999</v>
      </c>
      <c r="N6236">
        <v>0</v>
      </c>
      <c r="O6236">
        <v>1</v>
      </c>
      <c r="P6236">
        <v>0</v>
      </c>
      <c r="Q6236">
        <v>0</v>
      </c>
      <c r="R6236">
        <v>0</v>
      </c>
      <c r="S6236">
        <v>1.1558330000000001</v>
      </c>
      <c r="T6236">
        <v>0</v>
      </c>
      <c r="U6236">
        <v>0</v>
      </c>
    </row>
    <row r="6237" spans="1:21" x14ac:dyDescent="0.25">
      <c r="A6237" t="s">
        <v>23814</v>
      </c>
      <c r="B6237">
        <v>1</v>
      </c>
      <c r="C6237" t="s">
        <v>79</v>
      </c>
      <c r="D6237" t="s">
        <v>113</v>
      </c>
      <c r="E6237" t="s">
        <v>23815</v>
      </c>
      <c r="F6237" t="s">
        <v>231</v>
      </c>
      <c r="G6237" t="s">
        <v>71</v>
      </c>
      <c r="H6237" t="s">
        <v>136</v>
      </c>
      <c r="I6237" t="s">
        <v>22</v>
      </c>
      <c r="J6237" t="s">
        <v>131</v>
      </c>
      <c r="K6237" t="s">
        <v>23816</v>
      </c>
      <c r="L6237" t="s">
        <v>23817</v>
      </c>
      <c r="M6237">
        <v>2.1247222219999999</v>
      </c>
      <c r="N6237">
        <v>0</v>
      </c>
      <c r="O6237">
        <v>0</v>
      </c>
      <c r="P6237">
        <v>0</v>
      </c>
      <c r="Q6237">
        <v>1</v>
      </c>
      <c r="R6237">
        <v>0</v>
      </c>
      <c r="S6237">
        <v>0</v>
      </c>
      <c r="T6237">
        <v>0</v>
      </c>
      <c r="U6237">
        <v>2.1247220000000002</v>
      </c>
    </row>
    <row r="6238" spans="1:21" x14ac:dyDescent="0.25">
      <c r="A6238" t="s">
        <v>23818</v>
      </c>
      <c r="B6238">
        <v>1</v>
      </c>
      <c r="C6238" t="s">
        <v>78</v>
      </c>
      <c r="D6238" t="s">
        <v>96</v>
      </c>
      <c r="E6238" t="s">
        <v>23819</v>
      </c>
      <c r="F6238" t="s">
        <v>231</v>
      </c>
      <c r="G6238" t="s">
        <v>71</v>
      </c>
      <c r="H6238" t="s">
        <v>136</v>
      </c>
      <c r="I6238" t="s">
        <v>22</v>
      </c>
      <c r="J6238" t="s">
        <v>131</v>
      </c>
      <c r="K6238" t="s">
        <v>23820</v>
      </c>
      <c r="L6238" t="s">
        <v>23821</v>
      </c>
      <c r="M6238">
        <v>3.940555555</v>
      </c>
      <c r="N6238">
        <v>0</v>
      </c>
      <c r="O6238">
        <v>1</v>
      </c>
      <c r="P6238">
        <v>0</v>
      </c>
      <c r="Q6238">
        <v>0</v>
      </c>
      <c r="R6238">
        <v>0</v>
      </c>
      <c r="S6238">
        <v>3.9405559999999999</v>
      </c>
      <c r="T6238">
        <v>0</v>
      </c>
      <c r="U6238">
        <v>0</v>
      </c>
    </row>
    <row r="6239" spans="1:21" x14ac:dyDescent="0.25">
      <c r="A6239" t="s">
        <v>23822</v>
      </c>
      <c r="B6239">
        <v>1</v>
      </c>
      <c r="C6239" t="s">
        <v>78</v>
      </c>
      <c r="D6239" t="s">
        <v>105</v>
      </c>
      <c r="E6239" t="s">
        <v>23823</v>
      </c>
      <c r="F6239" t="s">
        <v>231</v>
      </c>
      <c r="G6239" t="s">
        <v>71</v>
      </c>
      <c r="H6239" t="s">
        <v>136</v>
      </c>
      <c r="I6239" t="s">
        <v>22</v>
      </c>
      <c r="J6239" t="s">
        <v>131</v>
      </c>
      <c r="K6239" t="s">
        <v>23824</v>
      </c>
      <c r="L6239" t="s">
        <v>23825</v>
      </c>
      <c r="M6239">
        <v>1.860833333</v>
      </c>
      <c r="N6239">
        <v>0</v>
      </c>
      <c r="O6239">
        <v>1</v>
      </c>
      <c r="P6239">
        <v>0</v>
      </c>
      <c r="Q6239">
        <v>0</v>
      </c>
      <c r="R6239">
        <v>0</v>
      </c>
      <c r="S6239">
        <v>1.860833</v>
      </c>
      <c r="T6239">
        <v>0</v>
      </c>
      <c r="U6239">
        <v>0</v>
      </c>
    </row>
    <row r="6240" spans="1:21" x14ac:dyDescent="0.25">
      <c r="A6240" t="s">
        <v>23826</v>
      </c>
      <c r="B6240">
        <v>1</v>
      </c>
      <c r="C6240" t="s">
        <v>78</v>
      </c>
      <c r="D6240" t="s">
        <v>105</v>
      </c>
      <c r="E6240" t="s">
        <v>23827</v>
      </c>
      <c r="F6240" t="s">
        <v>3351</v>
      </c>
      <c r="G6240" t="s">
        <v>71</v>
      </c>
      <c r="H6240" t="s">
        <v>136</v>
      </c>
      <c r="I6240" t="s">
        <v>22</v>
      </c>
      <c r="J6240" t="s">
        <v>131</v>
      </c>
      <c r="K6240" t="s">
        <v>23828</v>
      </c>
      <c r="L6240" t="s">
        <v>23829</v>
      </c>
      <c r="M6240">
        <v>1.9269444440000001</v>
      </c>
      <c r="N6240">
        <v>0</v>
      </c>
      <c r="O6240">
        <v>1</v>
      </c>
      <c r="P6240">
        <v>0</v>
      </c>
      <c r="Q6240">
        <v>0</v>
      </c>
      <c r="R6240">
        <v>0</v>
      </c>
      <c r="S6240">
        <v>1.926944</v>
      </c>
      <c r="T6240">
        <v>0</v>
      </c>
      <c r="U6240">
        <v>0</v>
      </c>
    </row>
    <row r="6241" spans="1:21" x14ac:dyDescent="0.25">
      <c r="A6241" t="s">
        <v>23830</v>
      </c>
      <c r="B6241">
        <v>1</v>
      </c>
      <c r="C6241" t="s">
        <v>79</v>
      </c>
      <c r="D6241" t="s">
        <v>108</v>
      </c>
      <c r="E6241" t="s">
        <v>23831</v>
      </c>
      <c r="F6241" t="s">
        <v>226</v>
      </c>
      <c r="G6241" t="s">
        <v>72</v>
      </c>
      <c r="H6241" t="s">
        <v>136</v>
      </c>
      <c r="I6241" t="s">
        <v>22</v>
      </c>
      <c r="J6241" t="s">
        <v>131</v>
      </c>
      <c r="K6241" t="s">
        <v>23832</v>
      </c>
      <c r="L6241" t="s">
        <v>23833</v>
      </c>
      <c r="M6241">
        <v>3.906666666</v>
      </c>
      <c r="N6241">
        <v>0</v>
      </c>
      <c r="O6241">
        <v>0</v>
      </c>
      <c r="P6241">
        <v>0</v>
      </c>
      <c r="Q6241">
        <v>12</v>
      </c>
      <c r="R6241">
        <v>0</v>
      </c>
      <c r="S6241">
        <v>0</v>
      </c>
      <c r="T6241">
        <v>0</v>
      </c>
      <c r="U6241">
        <v>46.88</v>
      </c>
    </row>
    <row r="6242" spans="1:21" x14ac:dyDescent="0.25">
      <c r="A6242" t="s">
        <v>23834</v>
      </c>
      <c r="B6242">
        <v>1</v>
      </c>
      <c r="C6242" t="s">
        <v>79</v>
      </c>
      <c r="D6242" t="s">
        <v>108</v>
      </c>
      <c r="E6242" t="s">
        <v>23835</v>
      </c>
      <c r="F6242" t="s">
        <v>231</v>
      </c>
      <c r="G6242" t="s">
        <v>71</v>
      </c>
      <c r="H6242" t="s">
        <v>136</v>
      </c>
      <c r="I6242" t="s">
        <v>22</v>
      </c>
      <c r="J6242" t="s">
        <v>131</v>
      </c>
      <c r="K6242" t="s">
        <v>23836</v>
      </c>
      <c r="L6242" t="s">
        <v>23837</v>
      </c>
      <c r="M6242">
        <v>1.6825000000000001</v>
      </c>
      <c r="N6242">
        <v>0</v>
      </c>
      <c r="O6242">
        <v>0</v>
      </c>
      <c r="P6242">
        <v>0</v>
      </c>
      <c r="Q6242">
        <v>1</v>
      </c>
      <c r="R6242">
        <v>0</v>
      </c>
      <c r="S6242">
        <v>0</v>
      </c>
      <c r="T6242">
        <v>0</v>
      </c>
      <c r="U6242">
        <v>1.6825000000000001</v>
      </c>
    </row>
    <row r="6243" spans="1:21" x14ac:dyDescent="0.25">
      <c r="A6243" t="s">
        <v>23838</v>
      </c>
      <c r="B6243">
        <v>1</v>
      </c>
      <c r="C6243" t="s">
        <v>78</v>
      </c>
      <c r="D6243" t="s">
        <v>89</v>
      </c>
      <c r="E6243" t="s">
        <v>23839</v>
      </c>
      <c r="F6243" t="s">
        <v>847</v>
      </c>
      <c r="G6243" t="s">
        <v>71</v>
      </c>
      <c r="H6243" t="s">
        <v>136</v>
      </c>
      <c r="I6243" t="s">
        <v>22</v>
      </c>
      <c r="J6243" t="s">
        <v>131</v>
      </c>
      <c r="K6243" t="s">
        <v>23840</v>
      </c>
      <c r="L6243" t="s">
        <v>23841</v>
      </c>
      <c r="M6243">
        <v>0.79944444400000003</v>
      </c>
      <c r="N6243">
        <v>0</v>
      </c>
      <c r="O6243">
        <v>0</v>
      </c>
      <c r="P6243">
        <v>0</v>
      </c>
      <c r="Q6243">
        <v>1</v>
      </c>
      <c r="R6243">
        <v>0</v>
      </c>
      <c r="S6243">
        <v>0</v>
      </c>
      <c r="T6243">
        <v>0</v>
      </c>
      <c r="U6243">
        <v>0.79944400000000004</v>
      </c>
    </row>
    <row r="6244" spans="1:21" x14ac:dyDescent="0.25">
      <c r="A6244" t="s">
        <v>23842</v>
      </c>
      <c r="B6244">
        <v>1</v>
      </c>
      <c r="C6244" t="s">
        <v>78</v>
      </c>
      <c r="D6244" t="s">
        <v>89</v>
      </c>
      <c r="E6244" t="s">
        <v>23843</v>
      </c>
      <c r="F6244" t="s">
        <v>231</v>
      </c>
      <c r="G6244" t="s">
        <v>71</v>
      </c>
      <c r="H6244" t="s">
        <v>136</v>
      </c>
      <c r="I6244" t="s">
        <v>22</v>
      </c>
      <c r="J6244" t="s">
        <v>131</v>
      </c>
      <c r="K6244" t="s">
        <v>23844</v>
      </c>
      <c r="L6244" t="s">
        <v>23845</v>
      </c>
      <c r="M6244">
        <v>3.3038888879999999</v>
      </c>
      <c r="N6244">
        <v>0</v>
      </c>
      <c r="O6244">
        <v>0</v>
      </c>
      <c r="P6244">
        <v>0</v>
      </c>
      <c r="Q6244">
        <v>2</v>
      </c>
      <c r="R6244">
        <v>0</v>
      </c>
      <c r="S6244">
        <v>0</v>
      </c>
      <c r="T6244">
        <v>0</v>
      </c>
      <c r="U6244">
        <v>6.6077779999999997</v>
      </c>
    </row>
    <row r="6245" spans="1:21" x14ac:dyDescent="0.25">
      <c r="A6245" t="s">
        <v>23846</v>
      </c>
      <c r="B6245">
        <v>1</v>
      </c>
      <c r="C6245" t="s">
        <v>78</v>
      </c>
      <c r="D6245" t="s">
        <v>104</v>
      </c>
      <c r="E6245" t="s">
        <v>23847</v>
      </c>
      <c r="F6245" t="s">
        <v>231</v>
      </c>
      <c r="G6245" t="s">
        <v>71</v>
      </c>
      <c r="H6245" t="s">
        <v>136</v>
      </c>
      <c r="I6245" t="s">
        <v>22</v>
      </c>
      <c r="J6245" t="s">
        <v>131</v>
      </c>
      <c r="K6245" t="s">
        <v>23848</v>
      </c>
      <c r="L6245" t="s">
        <v>23849</v>
      </c>
      <c r="M6245">
        <v>2.466111111</v>
      </c>
      <c r="N6245">
        <v>0</v>
      </c>
      <c r="O6245">
        <v>0</v>
      </c>
      <c r="P6245">
        <v>0</v>
      </c>
      <c r="Q6245">
        <v>3</v>
      </c>
      <c r="R6245">
        <v>0</v>
      </c>
      <c r="S6245">
        <v>0</v>
      </c>
      <c r="T6245">
        <v>0</v>
      </c>
      <c r="U6245">
        <v>7.398333</v>
      </c>
    </row>
    <row r="6246" spans="1:21" x14ac:dyDescent="0.25">
      <c r="A6246" t="s">
        <v>23850</v>
      </c>
      <c r="B6246">
        <v>1</v>
      </c>
      <c r="C6246" t="s">
        <v>78</v>
      </c>
      <c r="D6246" t="s">
        <v>104</v>
      </c>
      <c r="E6246" t="s">
        <v>22918</v>
      </c>
      <c r="F6246" t="s">
        <v>166</v>
      </c>
      <c r="G6246" t="s">
        <v>72</v>
      </c>
      <c r="H6246" t="s">
        <v>136</v>
      </c>
      <c r="I6246" t="s">
        <v>22</v>
      </c>
      <c r="J6246" t="s">
        <v>131</v>
      </c>
      <c r="K6246" t="s">
        <v>23851</v>
      </c>
      <c r="L6246" t="s">
        <v>23852</v>
      </c>
      <c r="M6246">
        <v>0.94361111099999995</v>
      </c>
      <c r="N6246">
        <v>0</v>
      </c>
      <c r="O6246">
        <v>0</v>
      </c>
      <c r="P6246">
        <v>150</v>
      </c>
      <c r="Q6246">
        <v>1295</v>
      </c>
      <c r="R6246">
        <v>0</v>
      </c>
      <c r="S6246">
        <v>0</v>
      </c>
      <c r="T6246">
        <v>141.54166699999999</v>
      </c>
      <c r="U6246">
        <v>1221.9763889999999</v>
      </c>
    </row>
    <row r="6247" spans="1:21" x14ac:dyDescent="0.25">
      <c r="A6247" t="s">
        <v>23853</v>
      </c>
      <c r="B6247">
        <v>1</v>
      </c>
      <c r="C6247" t="s">
        <v>78</v>
      </c>
      <c r="D6247" t="s">
        <v>104</v>
      </c>
      <c r="E6247" t="s">
        <v>23854</v>
      </c>
      <c r="F6247" t="s">
        <v>847</v>
      </c>
      <c r="G6247" t="s">
        <v>71</v>
      </c>
      <c r="H6247" t="s">
        <v>136</v>
      </c>
      <c r="I6247" t="s">
        <v>22</v>
      </c>
      <c r="J6247" t="s">
        <v>131</v>
      </c>
      <c r="K6247" t="s">
        <v>23855</v>
      </c>
      <c r="L6247" t="s">
        <v>23856</v>
      </c>
      <c r="M6247">
        <v>2.9002777769999999</v>
      </c>
      <c r="N6247">
        <v>0</v>
      </c>
      <c r="O6247">
        <v>5</v>
      </c>
      <c r="P6247">
        <v>0</v>
      </c>
      <c r="Q6247">
        <v>0</v>
      </c>
      <c r="R6247">
        <v>0</v>
      </c>
      <c r="S6247">
        <v>14.501389</v>
      </c>
      <c r="T6247">
        <v>0</v>
      </c>
      <c r="U6247">
        <v>0</v>
      </c>
    </row>
    <row r="6248" spans="1:21" x14ac:dyDescent="0.25">
      <c r="A6248" t="s">
        <v>23857</v>
      </c>
      <c r="B6248">
        <v>1</v>
      </c>
      <c r="C6248" t="s">
        <v>79</v>
      </c>
      <c r="D6248" t="s">
        <v>112</v>
      </c>
      <c r="E6248" t="s">
        <v>23858</v>
      </c>
      <c r="F6248" t="s">
        <v>231</v>
      </c>
      <c r="G6248" t="s">
        <v>71</v>
      </c>
      <c r="H6248" t="s">
        <v>136</v>
      </c>
      <c r="I6248" t="s">
        <v>22</v>
      </c>
      <c r="J6248" t="s">
        <v>131</v>
      </c>
      <c r="K6248" t="s">
        <v>23859</v>
      </c>
      <c r="L6248" t="s">
        <v>23860</v>
      </c>
      <c r="M6248">
        <v>1.136666666</v>
      </c>
      <c r="N6248">
        <v>0</v>
      </c>
      <c r="O6248">
        <v>1</v>
      </c>
      <c r="P6248">
        <v>0</v>
      </c>
      <c r="Q6248">
        <v>0</v>
      </c>
      <c r="R6248">
        <v>0</v>
      </c>
      <c r="S6248">
        <v>1.1366670000000001</v>
      </c>
      <c r="T6248">
        <v>0</v>
      </c>
      <c r="U6248">
        <v>0</v>
      </c>
    </row>
    <row r="6249" spans="1:21" x14ac:dyDescent="0.25">
      <c r="A6249" t="s">
        <v>23861</v>
      </c>
      <c r="B6249">
        <v>1</v>
      </c>
      <c r="C6249" t="s">
        <v>78</v>
      </c>
      <c r="D6249" t="s">
        <v>103</v>
      </c>
      <c r="E6249" t="s">
        <v>23862</v>
      </c>
      <c r="F6249" t="s">
        <v>231</v>
      </c>
      <c r="G6249" t="s">
        <v>71</v>
      </c>
      <c r="H6249" t="s">
        <v>136</v>
      </c>
      <c r="I6249" t="s">
        <v>22</v>
      </c>
      <c r="J6249" t="s">
        <v>131</v>
      </c>
      <c r="K6249" t="s">
        <v>23863</v>
      </c>
      <c r="L6249" t="s">
        <v>23864</v>
      </c>
      <c r="M6249">
        <v>2.0508333329999999</v>
      </c>
      <c r="N6249">
        <v>0</v>
      </c>
      <c r="O6249">
        <v>0</v>
      </c>
      <c r="P6249">
        <v>0</v>
      </c>
      <c r="Q6249">
        <v>1</v>
      </c>
      <c r="R6249">
        <v>0</v>
      </c>
      <c r="S6249">
        <v>0</v>
      </c>
      <c r="T6249">
        <v>0</v>
      </c>
      <c r="U6249">
        <v>2.0508329999999999</v>
      </c>
    </row>
    <row r="6250" spans="1:21" x14ac:dyDescent="0.25">
      <c r="A6250" t="s">
        <v>23865</v>
      </c>
      <c r="B6250">
        <v>1</v>
      </c>
      <c r="C6250" t="s">
        <v>78</v>
      </c>
      <c r="D6250" t="s">
        <v>104</v>
      </c>
      <c r="E6250" t="s">
        <v>23866</v>
      </c>
      <c r="F6250" t="s">
        <v>231</v>
      </c>
      <c r="G6250" t="s">
        <v>71</v>
      </c>
      <c r="H6250" t="s">
        <v>136</v>
      </c>
      <c r="I6250" t="s">
        <v>22</v>
      </c>
      <c r="J6250" t="s">
        <v>131</v>
      </c>
      <c r="K6250" t="s">
        <v>23867</v>
      </c>
      <c r="L6250" t="s">
        <v>23868</v>
      </c>
      <c r="M6250">
        <v>2.8402777769999998</v>
      </c>
      <c r="N6250">
        <v>0</v>
      </c>
      <c r="O6250">
        <v>17</v>
      </c>
      <c r="P6250">
        <v>0</v>
      </c>
      <c r="Q6250">
        <v>0</v>
      </c>
      <c r="R6250">
        <v>0</v>
      </c>
      <c r="S6250">
        <v>48.284722000000002</v>
      </c>
      <c r="T6250">
        <v>0</v>
      </c>
      <c r="U6250">
        <v>0</v>
      </c>
    </row>
    <row r="6251" spans="1:21" x14ac:dyDescent="0.25">
      <c r="A6251" t="s">
        <v>23869</v>
      </c>
      <c r="B6251">
        <v>1</v>
      </c>
      <c r="C6251" t="s">
        <v>79</v>
      </c>
      <c r="D6251" t="s">
        <v>113</v>
      </c>
      <c r="E6251" t="s">
        <v>23870</v>
      </c>
      <c r="F6251" t="s">
        <v>231</v>
      </c>
      <c r="G6251" t="s">
        <v>71</v>
      </c>
      <c r="H6251" t="s">
        <v>136</v>
      </c>
      <c r="I6251" t="s">
        <v>22</v>
      </c>
      <c r="J6251" t="s">
        <v>131</v>
      </c>
      <c r="K6251" t="s">
        <v>23871</v>
      </c>
      <c r="L6251" t="s">
        <v>23872</v>
      </c>
      <c r="M6251">
        <v>1.3730555550000001</v>
      </c>
      <c r="N6251">
        <v>0</v>
      </c>
      <c r="O6251">
        <v>1</v>
      </c>
      <c r="P6251">
        <v>0</v>
      </c>
      <c r="Q6251">
        <v>0</v>
      </c>
      <c r="R6251">
        <v>0</v>
      </c>
      <c r="S6251">
        <v>1.3730560000000001</v>
      </c>
      <c r="T6251">
        <v>0</v>
      </c>
      <c r="U6251">
        <v>0</v>
      </c>
    </row>
    <row r="6252" spans="1:21" x14ac:dyDescent="0.25">
      <c r="A6252" t="s">
        <v>23873</v>
      </c>
      <c r="B6252">
        <v>1</v>
      </c>
      <c r="C6252" t="s">
        <v>79</v>
      </c>
      <c r="D6252" t="s">
        <v>120</v>
      </c>
      <c r="E6252" t="s">
        <v>23874</v>
      </c>
      <c r="F6252" t="s">
        <v>231</v>
      </c>
      <c r="G6252" t="s">
        <v>71</v>
      </c>
      <c r="H6252" t="s">
        <v>136</v>
      </c>
      <c r="I6252" t="s">
        <v>22</v>
      </c>
      <c r="J6252" t="s">
        <v>131</v>
      </c>
      <c r="K6252" t="s">
        <v>23875</v>
      </c>
      <c r="L6252" t="s">
        <v>23876</v>
      </c>
      <c r="M6252">
        <v>0.58444444399999995</v>
      </c>
      <c r="N6252">
        <v>0</v>
      </c>
      <c r="O6252">
        <v>2</v>
      </c>
      <c r="P6252">
        <v>0</v>
      </c>
      <c r="Q6252">
        <v>0</v>
      </c>
      <c r="R6252">
        <v>0</v>
      </c>
      <c r="S6252">
        <v>1.1688890000000001</v>
      </c>
      <c r="T6252">
        <v>0</v>
      </c>
      <c r="U6252">
        <v>0</v>
      </c>
    </row>
    <row r="6253" spans="1:21" x14ac:dyDescent="0.25">
      <c r="A6253" t="s">
        <v>23877</v>
      </c>
      <c r="B6253">
        <v>1</v>
      </c>
      <c r="C6253" t="s">
        <v>79</v>
      </c>
      <c r="D6253" t="s">
        <v>121</v>
      </c>
      <c r="E6253" t="s">
        <v>23878</v>
      </c>
      <c r="F6253" t="s">
        <v>231</v>
      </c>
      <c r="G6253" t="s">
        <v>71</v>
      </c>
      <c r="H6253" t="s">
        <v>136</v>
      </c>
      <c r="I6253" t="s">
        <v>22</v>
      </c>
      <c r="J6253" t="s">
        <v>131</v>
      </c>
      <c r="K6253" t="s">
        <v>23879</v>
      </c>
      <c r="L6253" t="s">
        <v>23880</v>
      </c>
      <c r="M6253">
        <v>0.77749999999999997</v>
      </c>
      <c r="N6253">
        <v>0</v>
      </c>
      <c r="O6253">
        <v>0</v>
      </c>
      <c r="P6253">
        <v>0</v>
      </c>
      <c r="Q6253">
        <v>1</v>
      </c>
      <c r="R6253">
        <v>0</v>
      </c>
      <c r="S6253">
        <v>0</v>
      </c>
      <c r="T6253">
        <v>0</v>
      </c>
      <c r="U6253">
        <v>0.77749999999999997</v>
      </c>
    </row>
    <row r="6254" spans="1:21" x14ac:dyDescent="0.25">
      <c r="A6254" t="s">
        <v>23881</v>
      </c>
      <c r="B6254">
        <v>1</v>
      </c>
      <c r="C6254" t="s">
        <v>78</v>
      </c>
      <c r="D6254" t="s">
        <v>106</v>
      </c>
      <c r="E6254" t="s">
        <v>23882</v>
      </c>
      <c r="F6254" t="s">
        <v>780</v>
      </c>
      <c r="G6254" t="s">
        <v>71</v>
      </c>
      <c r="H6254" t="s">
        <v>136</v>
      </c>
      <c r="I6254" t="s">
        <v>22</v>
      </c>
      <c r="J6254" t="s">
        <v>131</v>
      </c>
      <c r="K6254" t="s">
        <v>23883</v>
      </c>
      <c r="L6254" t="s">
        <v>23884</v>
      </c>
      <c r="M6254">
        <v>1.1119444439999999</v>
      </c>
      <c r="N6254">
        <v>0</v>
      </c>
      <c r="O6254">
        <v>0</v>
      </c>
      <c r="P6254">
        <v>0</v>
      </c>
      <c r="Q6254">
        <v>6</v>
      </c>
      <c r="R6254">
        <v>0</v>
      </c>
      <c r="S6254">
        <v>0</v>
      </c>
      <c r="T6254">
        <v>0</v>
      </c>
      <c r="U6254">
        <v>6.6716670000000002</v>
      </c>
    </row>
    <row r="6255" spans="1:21" x14ac:dyDescent="0.25">
      <c r="A6255" t="s">
        <v>23885</v>
      </c>
      <c r="B6255">
        <v>1</v>
      </c>
      <c r="C6255" t="s">
        <v>79</v>
      </c>
      <c r="D6255" t="s">
        <v>113</v>
      </c>
      <c r="E6255" t="s">
        <v>23886</v>
      </c>
      <c r="F6255" t="s">
        <v>231</v>
      </c>
      <c r="G6255" t="s">
        <v>71</v>
      </c>
      <c r="H6255" t="s">
        <v>136</v>
      </c>
      <c r="I6255" t="s">
        <v>22</v>
      </c>
      <c r="J6255" t="s">
        <v>131</v>
      </c>
      <c r="K6255" t="s">
        <v>23887</v>
      </c>
      <c r="L6255" t="s">
        <v>23888</v>
      </c>
      <c r="M6255">
        <v>0.88972222199999995</v>
      </c>
      <c r="N6255">
        <v>0</v>
      </c>
      <c r="O6255">
        <v>0</v>
      </c>
      <c r="P6255">
        <v>0</v>
      </c>
      <c r="Q6255">
        <v>1</v>
      </c>
      <c r="R6255">
        <v>0</v>
      </c>
      <c r="S6255">
        <v>0</v>
      </c>
      <c r="T6255">
        <v>0</v>
      </c>
      <c r="U6255">
        <v>0.88972200000000001</v>
      </c>
    </row>
    <row r="6256" spans="1:21" x14ac:dyDescent="0.25">
      <c r="A6256" t="s">
        <v>23889</v>
      </c>
      <c r="B6256">
        <v>1</v>
      </c>
      <c r="C6256" t="s">
        <v>79</v>
      </c>
      <c r="D6256" t="s">
        <v>116</v>
      </c>
      <c r="E6256" t="s">
        <v>23890</v>
      </c>
      <c r="F6256" t="s">
        <v>231</v>
      </c>
      <c r="G6256" t="s">
        <v>71</v>
      </c>
      <c r="H6256" t="s">
        <v>136</v>
      </c>
      <c r="I6256" t="s">
        <v>22</v>
      </c>
      <c r="J6256" t="s">
        <v>131</v>
      </c>
      <c r="K6256" t="s">
        <v>23891</v>
      </c>
      <c r="L6256" t="s">
        <v>23892</v>
      </c>
      <c r="M6256">
        <v>1.3944444439999999</v>
      </c>
      <c r="N6256">
        <v>0</v>
      </c>
      <c r="O6256">
        <v>0</v>
      </c>
      <c r="P6256">
        <v>0</v>
      </c>
      <c r="Q6256">
        <v>2</v>
      </c>
      <c r="R6256">
        <v>0</v>
      </c>
      <c r="S6256">
        <v>0</v>
      </c>
      <c r="T6256">
        <v>0</v>
      </c>
      <c r="U6256">
        <v>2.7888890000000002</v>
      </c>
    </row>
    <row r="6257" spans="1:21" x14ac:dyDescent="0.25">
      <c r="A6257" t="s">
        <v>23893</v>
      </c>
      <c r="B6257">
        <v>1</v>
      </c>
      <c r="C6257" t="s">
        <v>79</v>
      </c>
      <c r="D6257" t="s">
        <v>119</v>
      </c>
      <c r="E6257" t="s">
        <v>23894</v>
      </c>
      <c r="F6257" t="s">
        <v>231</v>
      </c>
      <c r="G6257" t="s">
        <v>71</v>
      </c>
      <c r="H6257" t="s">
        <v>136</v>
      </c>
      <c r="I6257" t="s">
        <v>22</v>
      </c>
      <c r="J6257" t="s">
        <v>131</v>
      </c>
      <c r="K6257" t="s">
        <v>23895</v>
      </c>
      <c r="L6257" t="s">
        <v>23896</v>
      </c>
      <c r="M6257">
        <v>0.505</v>
      </c>
      <c r="N6257">
        <v>0</v>
      </c>
      <c r="O6257">
        <v>0</v>
      </c>
      <c r="P6257">
        <v>0</v>
      </c>
      <c r="Q6257">
        <v>1</v>
      </c>
      <c r="R6257">
        <v>0</v>
      </c>
      <c r="S6257">
        <v>0</v>
      </c>
      <c r="T6257">
        <v>0</v>
      </c>
      <c r="U6257">
        <v>0.505</v>
      </c>
    </row>
    <row r="6258" spans="1:21" x14ac:dyDescent="0.25">
      <c r="A6258" t="s">
        <v>23897</v>
      </c>
      <c r="B6258">
        <v>1</v>
      </c>
      <c r="C6258" t="s">
        <v>78</v>
      </c>
      <c r="D6258" t="s">
        <v>101</v>
      </c>
      <c r="E6258" t="s">
        <v>23898</v>
      </c>
      <c r="F6258" t="s">
        <v>231</v>
      </c>
      <c r="G6258" t="s">
        <v>71</v>
      </c>
      <c r="H6258" t="s">
        <v>136</v>
      </c>
      <c r="I6258" t="s">
        <v>22</v>
      </c>
      <c r="J6258" t="s">
        <v>131</v>
      </c>
      <c r="K6258" t="s">
        <v>23899</v>
      </c>
      <c r="L6258" t="s">
        <v>23900</v>
      </c>
      <c r="M6258">
        <v>1.8047222220000001</v>
      </c>
      <c r="N6258">
        <v>0</v>
      </c>
      <c r="O6258">
        <v>1</v>
      </c>
      <c r="P6258">
        <v>0</v>
      </c>
      <c r="Q6258">
        <v>0</v>
      </c>
      <c r="R6258">
        <v>0</v>
      </c>
      <c r="S6258">
        <v>1.8047219999999999</v>
      </c>
      <c r="T6258">
        <v>0</v>
      </c>
      <c r="U6258">
        <v>0</v>
      </c>
    </row>
    <row r="6259" spans="1:21" x14ac:dyDescent="0.25">
      <c r="A6259" t="s">
        <v>23901</v>
      </c>
      <c r="B6259">
        <v>1</v>
      </c>
      <c r="C6259" t="s">
        <v>79</v>
      </c>
      <c r="D6259" t="s">
        <v>123</v>
      </c>
      <c r="E6259" t="s">
        <v>23902</v>
      </c>
      <c r="F6259" t="s">
        <v>231</v>
      </c>
      <c r="G6259" t="s">
        <v>71</v>
      </c>
      <c r="H6259" t="s">
        <v>136</v>
      </c>
      <c r="I6259" t="s">
        <v>22</v>
      </c>
      <c r="J6259" t="s">
        <v>131</v>
      </c>
      <c r="K6259" t="s">
        <v>23903</v>
      </c>
      <c r="L6259" t="s">
        <v>23904</v>
      </c>
      <c r="M6259">
        <v>3.7508333330000001</v>
      </c>
      <c r="N6259">
        <v>0</v>
      </c>
      <c r="O6259">
        <v>1</v>
      </c>
      <c r="P6259">
        <v>0</v>
      </c>
      <c r="Q6259">
        <v>0</v>
      </c>
      <c r="R6259">
        <v>0</v>
      </c>
      <c r="S6259">
        <v>3.7508330000000001</v>
      </c>
      <c r="T6259">
        <v>0</v>
      </c>
      <c r="U6259">
        <v>0</v>
      </c>
    </row>
    <row r="6260" spans="1:21" x14ac:dyDescent="0.25">
      <c r="A6260" t="s">
        <v>23905</v>
      </c>
      <c r="B6260">
        <v>1</v>
      </c>
      <c r="C6260" t="s">
        <v>79</v>
      </c>
      <c r="D6260" t="s">
        <v>116</v>
      </c>
      <c r="E6260" t="s">
        <v>23906</v>
      </c>
      <c r="F6260" t="s">
        <v>231</v>
      </c>
      <c r="G6260" t="s">
        <v>71</v>
      </c>
      <c r="H6260" t="s">
        <v>136</v>
      </c>
      <c r="I6260" t="s">
        <v>22</v>
      </c>
      <c r="J6260" t="s">
        <v>131</v>
      </c>
      <c r="K6260" t="s">
        <v>23907</v>
      </c>
      <c r="L6260" t="s">
        <v>23908</v>
      </c>
      <c r="M6260">
        <v>1.9002777769999999</v>
      </c>
      <c r="N6260">
        <v>0</v>
      </c>
      <c r="O6260">
        <v>1</v>
      </c>
      <c r="P6260">
        <v>0</v>
      </c>
      <c r="Q6260">
        <v>0</v>
      </c>
      <c r="R6260">
        <v>0</v>
      </c>
      <c r="S6260">
        <v>1.9002779999999999</v>
      </c>
      <c r="T6260">
        <v>0</v>
      </c>
      <c r="U6260">
        <v>0</v>
      </c>
    </row>
    <row r="6261" spans="1:21" x14ac:dyDescent="0.25">
      <c r="A6261" t="s">
        <v>23909</v>
      </c>
      <c r="B6261">
        <v>1</v>
      </c>
      <c r="C6261" t="s">
        <v>79</v>
      </c>
      <c r="D6261" t="s">
        <v>116</v>
      </c>
      <c r="E6261" t="s">
        <v>23910</v>
      </c>
      <c r="F6261" t="s">
        <v>231</v>
      </c>
      <c r="G6261" t="s">
        <v>71</v>
      </c>
      <c r="H6261" t="s">
        <v>136</v>
      </c>
      <c r="I6261" t="s">
        <v>22</v>
      </c>
      <c r="J6261" t="s">
        <v>131</v>
      </c>
      <c r="K6261" t="s">
        <v>23911</v>
      </c>
      <c r="L6261" t="s">
        <v>23912</v>
      </c>
      <c r="M6261">
        <v>1.4230555549999999</v>
      </c>
      <c r="N6261">
        <v>0</v>
      </c>
      <c r="O6261">
        <v>1</v>
      </c>
      <c r="P6261">
        <v>0</v>
      </c>
      <c r="Q6261">
        <v>0</v>
      </c>
      <c r="R6261">
        <v>0</v>
      </c>
      <c r="S6261">
        <v>1.4230560000000001</v>
      </c>
      <c r="T6261">
        <v>0</v>
      </c>
      <c r="U6261">
        <v>0</v>
      </c>
    </row>
    <row r="6262" spans="1:21" x14ac:dyDescent="0.25">
      <c r="A6262" t="s">
        <v>23913</v>
      </c>
      <c r="B6262">
        <v>1</v>
      </c>
      <c r="C6262" t="s">
        <v>79</v>
      </c>
      <c r="D6262" t="s">
        <v>116</v>
      </c>
      <c r="E6262" t="s">
        <v>23914</v>
      </c>
      <c r="F6262" t="s">
        <v>231</v>
      </c>
      <c r="G6262" t="s">
        <v>71</v>
      </c>
      <c r="H6262" t="s">
        <v>136</v>
      </c>
      <c r="I6262" t="s">
        <v>22</v>
      </c>
      <c r="J6262" t="s">
        <v>131</v>
      </c>
      <c r="K6262" t="s">
        <v>23915</v>
      </c>
      <c r="L6262" t="s">
        <v>23916</v>
      </c>
      <c r="M6262">
        <v>1.4908333330000001</v>
      </c>
      <c r="N6262">
        <v>0</v>
      </c>
      <c r="O6262">
        <v>1</v>
      </c>
      <c r="P6262">
        <v>0</v>
      </c>
      <c r="Q6262">
        <v>0</v>
      </c>
      <c r="R6262">
        <v>0</v>
      </c>
      <c r="S6262">
        <v>1.4908330000000001</v>
      </c>
      <c r="T6262">
        <v>0</v>
      </c>
      <c r="U6262">
        <v>0</v>
      </c>
    </row>
    <row r="6263" spans="1:21" x14ac:dyDescent="0.25">
      <c r="A6263" t="s">
        <v>23917</v>
      </c>
      <c r="B6263">
        <v>1</v>
      </c>
      <c r="C6263" t="s">
        <v>79</v>
      </c>
      <c r="D6263" t="s">
        <v>115</v>
      </c>
      <c r="E6263" t="s">
        <v>23918</v>
      </c>
      <c r="F6263" t="s">
        <v>231</v>
      </c>
      <c r="G6263" t="s">
        <v>71</v>
      </c>
      <c r="H6263" t="s">
        <v>136</v>
      </c>
      <c r="I6263" t="s">
        <v>22</v>
      </c>
      <c r="J6263" t="s">
        <v>131</v>
      </c>
      <c r="K6263" t="s">
        <v>23919</v>
      </c>
      <c r="L6263" t="s">
        <v>23920</v>
      </c>
      <c r="M6263">
        <v>1.177777777</v>
      </c>
      <c r="N6263">
        <v>0</v>
      </c>
      <c r="O6263">
        <v>0</v>
      </c>
      <c r="P6263">
        <v>0</v>
      </c>
      <c r="Q6263">
        <v>1</v>
      </c>
      <c r="R6263">
        <v>0</v>
      </c>
      <c r="S6263">
        <v>0</v>
      </c>
      <c r="T6263">
        <v>0</v>
      </c>
      <c r="U6263">
        <v>1.177778</v>
      </c>
    </row>
    <row r="6264" spans="1:21" x14ac:dyDescent="0.25">
      <c r="A6264" t="s">
        <v>23921</v>
      </c>
      <c r="B6264">
        <v>1</v>
      </c>
      <c r="C6264" t="s">
        <v>79</v>
      </c>
      <c r="D6264" t="s">
        <v>120</v>
      </c>
      <c r="E6264" t="s">
        <v>23922</v>
      </c>
      <c r="F6264" t="s">
        <v>231</v>
      </c>
      <c r="G6264" t="s">
        <v>71</v>
      </c>
      <c r="H6264" t="s">
        <v>136</v>
      </c>
      <c r="I6264" t="s">
        <v>22</v>
      </c>
      <c r="J6264" t="s">
        <v>131</v>
      </c>
      <c r="K6264" t="s">
        <v>23923</v>
      </c>
      <c r="L6264" t="s">
        <v>23924</v>
      </c>
      <c r="M6264">
        <v>0.78722222200000003</v>
      </c>
      <c r="N6264">
        <v>0</v>
      </c>
      <c r="O6264">
        <v>0</v>
      </c>
      <c r="P6264">
        <v>0</v>
      </c>
      <c r="Q6264">
        <v>2</v>
      </c>
      <c r="R6264">
        <v>0</v>
      </c>
      <c r="S6264">
        <v>0</v>
      </c>
      <c r="T6264">
        <v>0</v>
      </c>
      <c r="U6264">
        <v>1.574444</v>
      </c>
    </row>
    <row r="6265" spans="1:21" x14ac:dyDescent="0.25">
      <c r="A6265" t="s">
        <v>23925</v>
      </c>
      <c r="B6265">
        <v>1</v>
      </c>
      <c r="C6265" t="s">
        <v>79</v>
      </c>
      <c r="D6265" t="s">
        <v>118</v>
      </c>
      <c r="E6265" t="s">
        <v>23926</v>
      </c>
      <c r="F6265" t="s">
        <v>780</v>
      </c>
      <c r="G6265" t="s">
        <v>71</v>
      </c>
      <c r="H6265" t="s">
        <v>136</v>
      </c>
      <c r="I6265" t="s">
        <v>22</v>
      </c>
      <c r="J6265" t="s">
        <v>131</v>
      </c>
      <c r="K6265" t="s">
        <v>23927</v>
      </c>
      <c r="L6265" t="s">
        <v>23928</v>
      </c>
      <c r="M6265">
        <v>6.4872222219999998</v>
      </c>
      <c r="N6265">
        <v>0</v>
      </c>
      <c r="O6265">
        <v>135</v>
      </c>
      <c r="P6265">
        <v>0</v>
      </c>
      <c r="Q6265">
        <v>0</v>
      </c>
      <c r="R6265">
        <v>0</v>
      </c>
      <c r="S6265">
        <v>875.77499999999998</v>
      </c>
      <c r="T6265">
        <v>0</v>
      </c>
      <c r="U6265">
        <v>0</v>
      </c>
    </row>
    <row r="6266" spans="1:21" x14ac:dyDescent="0.25">
      <c r="A6266" t="s">
        <v>23929</v>
      </c>
      <c r="B6266">
        <v>1</v>
      </c>
      <c r="C6266" t="s">
        <v>79</v>
      </c>
      <c r="D6266" t="s">
        <v>108</v>
      </c>
      <c r="E6266" t="s">
        <v>23930</v>
      </c>
      <c r="F6266" t="s">
        <v>231</v>
      </c>
      <c r="G6266" t="s">
        <v>71</v>
      </c>
      <c r="H6266" t="s">
        <v>136</v>
      </c>
      <c r="I6266" t="s">
        <v>22</v>
      </c>
      <c r="J6266" t="s">
        <v>131</v>
      </c>
      <c r="K6266" t="s">
        <v>23931</v>
      </c>
      <c r="L6266" t="s">
        <v>23932</v>
      </c>
      <c r="M6266">
        <v>4.0830555549999996</v>
      </c>
      <c r="N6266">
        <v>0</v>
      </c>
      <c r="O6266">
        <v>0</v>
      </c>
      <c r="P6266">
        <v>0</v>
      </c>
      <c r="Q6266">
        <v>1</v>
      </c>
      <c r="R6266">
        <v>0</v>
      </c>
      <c r="S6266">
        <v>0</v>
      </c>
      <c r="T6266">
        <v>0</v>
      </c>
      <c r="U6266">
        <v>4.083056</v>
      </c>
    </row>
    <row r="6267" spans="1:21" x14ac:dyDescent="0.25">
      <c r="A6267" t="s">
        <v>23933</v>
      </c>
      <c r="B6267">
        <v>1</v>
      </c>
      <c r="C6267" t="s">
        <v>79</v>
      </c>
      <c r="D6267" t="s">
        <v>108</v>
      </c>
      <c r="E6267" t="s">
        <v>23934</v>
      </c>
      <c r="F6267" t="s">
        <v>231</v>
      </c>
      <c r="G6267" t="s">
        <v>71</v>
      </c>
      <c r="H6267" t="s">
        <v>136</v>
      </c>
      <c r="I6267" t="s">
        <v>22</v>
      </c>
      <c r="J6267" t="s">
        <v>131</v>
      </c>
      <c r="K6267" t="s">
        <v>23935</v>
      </c>
      <c r="L6267" t="s">
        <v>23936</v>
      </c>
      <c r="M6267">
        <v>2.9313888879999999</v>
      </c>
      <c r="N6267">
        <v>0</v>
      </c>
      <c r="O6267">
        <v>0</v>
      </c>
      <c r="P6267">
        <v>0</v>
      </c>
      <c r="Q6267">
        <v>1</v>
      </c>
      <c r="R6267">
        <v>0</v>
      </c>
      <c r="S6267">
        <v>0</v>
      </c>
      <c r="T6267">
        <v>0</v>
      </c>
      <c r="U6267">
        <v>2.9313889999999998</v>
      </c>
    </row>
    <row r="6268" spans="1:21" x14ac:dyDescent="0.25">
      <c r="A6268" t="s">
        <v>23937</v>
      </c>
      <c r="B6268">
        <v>1</v>
      </c>
      <c r="C6268" t="s">
        <v>78</v>
      </c>
      <c r="D6268" t="s">
        <v>106</v>
      </c>
      <c r="E6268" t="s">
        <v>23938</v>
      </c>
      <c r="F6268" t="s">
        <v>231</v>
      </c>
      <c r="G6268" t="s">
        <v>71</v>
      </c>
      <c r="H6268" t="s">
        <v>136</v>
      </c>
      <c r="I6268" t="s">
        <v>22</v>
      </c>
      <c r="J6268" t="s">
        <v>131</v>
      </c>
      <c r="K6268" t="s">
        <v>23939</v>
      </c>
      <c r="L6268" t="s">
        <v>23940</v>
      </c>
      <c r="M6268">
        <v>10.397777777</v>
      </c>
      <c r="N6268">
        <v>0</v>
      </c>
      <c r="O6268">
        <v>0</v>
      </c>
      <c r="P6268">
        <v>0</v>
      </c>
      <c r="Q6268">
        <v>1</v>
      </c>
      <c r="R6268">
        <v>0</v>
      </c>
      <c r="S6268">
        <v>0</v>
      </c>
      <c r="T6268">
        <v>0</v>
      </c>
      <c r="U6268">
        <v>10.397778000000001</v>
      </c>
    </row>
    <row r="6269" spans="1:21" x14ac:dyDescent="0.25">
      <c r="A6269" t="s">
        <v>23941</v>
      </c>
      <c r="B6269">
        <v>1</v>
      </c>
      <c r="C6269" t="s">
        <v>78</v>
      </c>
      <c r="D6269" t="s">
        <v>106</v>
      </c>
      <c r="E6269" t="s">
        <v>23942</v>
      </c>
      <c r="F6269" t="s">
        <v>231</v>
      </c>
      <c r="G6269" t="s">
        <v>71</v>
      </c>
      <c r="H6269" t="s">
        <v>136</v>
      </c>
      <c r="I6269" t="s">
        <v>22</v>
      </c>
      <c r="J6269" t="s">
        <v>131</v>
      </c>
      <c r="K6269" t="s">
        <v>23943</v>
      </c>
      <c r="L6269" t="s">
        <v>23944</v>
      </c>
      <c r="M6269">
        <v>0.834166666</v>
      </c>
      <c r="N6269">
        <v>0</v>
      </c>
      <c r="O6269">
        <v>0</v>
      </c>
      <c r="P6269">
        <v>0</v>
      </c>
      <c r="Q6269">
        <v>1</v>
      </c>
      <c r="R6269">
        <v>0</v>
      </c>
      <c r="S6269">
        <v>0</v>
      </c>
      <c r="T6269">
        <v>0</v>
      </c>
      <c r="U6269">
        <v>0.83416699999999999</v>
      </c>
    </row>
    <row r="6270" spans="1:21" x14ac:dyDescent="0.25">
      <c r="A6270" t="s">
        <v>23945</v>
      </c>
      <c r="B6270">
        <v>1</v>
      </c>
      <c r="C6270" t="s">
        <v>78</v>
      </c>
      <c r="D6270" t="s">
        <v>80</v>
      </c>
      <c r="E6270" t="s">
        <v>23499</v>
      </c>
      <c r="F6270" t="s">
        <v>247</v>
      </c>
      <c r="G6270" t="s">
        <v>71</v>
      </c>
      <c r="H6270" t="s">
        <v>136</v>
      </c>
      <c r="I6270" t="s">
        <v>22</v>
      </c>
      <c r="J6270" t="s">
        <v>221</v>
      </c>
      <c r="K6270" t="s">
        <v>23946</v>
      </c>
      <c r="L6270" t="s">
        <v>23947</v>
      </c>
      <c r="M6270">
        <v>8.1744444440000006</v>
      </c>
      <c r="N6270">
        <v>0</v>
      </c>
      <c r="O6270">
        <v>190</v>
      </c>
      <c r="P6270">
        <v>0</v>
      </c>
      <c r="Q6270">
        <v>0</v>
      </c>
      <c r="R6270">
        <v>0</v>
      </c>
      <c r="S6270">
        <v>1553.144444</v>
      </c>
      <c r="T6270">
        <v>0</v>
      </c>
      <c r="U6270">
        <v>0</v>
      </c>
    </row>
    <row r="6271" spans="1:21" x14ac:dyDescent="0.25">
      <c r="A6271" t="s">
        <v>23948</v>
      </c>
      <c r="B6271">
        <v>1</v>
      </c>
      <c r="C6271" t="s">
        <v>78</v>
      </c>
      <c r="D6271" t="s">
        <v>80</v>
      </c>
      <c r="E6271" t="s">
        <v>23503</v>
      </c>
      <c r="F6271" t="s">
        <v>247</v>
      </c>
      <c r="G6271" t="s">
        <v>71</v>
      </c>
      <c r="H6271" t="s">
        <v>136</v>
      </c>
      <c r="I6271" t="s">
        <v>22</v>
      </c>
      <c r="J6271" t="s">
        <v>221</v>
      </c>
      <c r="K6271" t="s">
        <v>23949</v>
      </c>
      <c r="L6271" t="s">
        <v>23950</v>
      </c>
      <c r="M6271">
        <v>8.1074999999999999</v>
      </c>
      <c r="N6271">
        <v>0</v>
      </c>
      <c r="O6271">
        <v>85</v>
      </c>
      <c r="P6271">
        <v>0</v>
      </c>
      <c r="Q6271">
        <v>0</v>
      </c>
      <c r="R6271">
        <v>0</v>
      </c>
      <c r="S6271">
        <v>689.13750000000005</v>
      </c>
      <c r="T6271">
        <v>0</v>
      </c>
      <c r="U6271">
        <v>0</v>
      </c>
    </row>
    <row r="6272" spans="1:21" x14ac:dyDescent="0.25">
      <c r="A6272" t="s">
        <v>23951</v>
      </c>
      <c r="B6272">
        <v>1</v>
      </c>
      <c r="C6272" t="s">
        <v>78</v>
      </c>
      <c r="D6272" t="s">
        <v>80</v>
      </c>
      <c r="E6272" t="s">
        <v>7689</v>
      </c>
      <c r="F6272" t="s">
        <v>313</v>
      </c>
      <c r="G6272" t="s">
        <v>71</v>
      </c>
      <c r="H6272" t="s">
        <v>136</v>
      </c>
      <c r="I6272" t="s">
        <v>22</v>
      </c>
      <c r="J6272" t="s">
        <v>131</v>
      </c>
      <c r="K6272" t="s">
        <v>23952</v>
      </c>
      <c r="L6272" t="s">
        <v>23953</v>
      </c>
      <c r="M6272">
        <v>1.0361111110000001</v>
      </c>
      <c r="N6272">
        <v>0</v>
      </c>
      <c r="O6272">
        <v>176</v>
      </c>
      <c r="P6272">
        <v>0</v>
      </c>
      <c r="Q6272">
        <v>0</v>
      </c>
      <c r="R6272">
        <v>0</v>
      </c>
      <c r="S6272">
        <v>182.35555600000001</v>
      </c>
      <c r="T6272">
        <v>0</v>
      </c>
      <c r="U6272">
        <v>0</v>
      </c>
    </row>
    <row r="6273" spans="1:21" x14ac:dyDescent="0.25">
      <c r="A6273" t="s">
        <v>23954</v>
      </c>
      <c r="B6273">
        <v>1</v>
      </c>
      <c r="C6273" t="s">
        <v>78</v>
      </c>
      <c r="D6273" t="s">
        <v>80</v>
      </c>
      <c r="E6273" t="s">
        <v>7689</v>
      </c>
      <c r="F6273" t="s">
        <v>313</v>
      </c>
      <c r="G6273" t="s">
        <v>71</v>
      </c>
      <c r="H6273" t="s">
        <v>136</v>
      </c>
      <c r="I6273" t="s">
        <v>22</v>
      </c>
      <c r="J6273" t="s">
        <v>131</v>
      </c>
      <c r="K6273" t="s">
        <v>23955</v>
      </c>
      <c r="L6273" t="s">
        <v>23956</v>
      </c>
      <c r="M6273">
        <v>1.046944444</v>
      </c>
      <c r="N6273">
        <v>0</v>
      </c>
      <c r="O6273">
        <v>176</v>
      </c>
      <c r="P6273">
        <v>0</v>
      </c>
      <c r="Q6273">
        <v>0</v>
      </c>
      <c r="R6273">
        <v>0</v>
      </c>
      <c r="S6273">
        <v>184.26222200000001</v>
      </c>
      <c r="T6273">
        <v>0</v>
      </c>
      <c r="U6273">
        <v>0</v>
      </c>
    </row>
    <row r="6274" spans="1:21" x14ac:dyDescent="0.25">
      <c r="A6274" t="s">
        <v>23957</v>
      </c>
      <c r="B6274">
        <v>1</v>
      </c>
      <c r="C6274" t="s">
        <v>79</v>
      </c>
      <c r="D6274" t="s">
        <v>111</v>
      </c>
      <c r="E6274" t="s">
        <v>19499</v>
      </c>
      <c r="F6274" t="s">
        <v>166</v>
      </c>
      <c r="G6274" t="s">
        <v>72</v>
      </c>
      <c r="H6274" t="s">
        <v>136</v>
      </c>
      <c r="I6274" t="s">
        <v>22</v>
      </c>
      <c r="J6274" t="s">
        <v>131</v>
      </c>
      <c r="K6274" t="s">
        <v>23958</v>
      </c>
      <c r="L6274" t="s">
        <v>23959</v>
      </c>
      <c r="M6274">
        <v>0.51249999999999996</v>
      </c>
      <c r="N6274">
        <v>0</v>
      </c>
      <c r="O6274">
        <v>285</v>
      </c>
      <c r="P6274">
        <v>0</v>
      </c>
      <c r="Q6274">
        <v>0</v>
      </c>
      <c r="R6274">
        <v>0</v>
      </c>
      <c r="S6274">
        <v>146.0625</v>
      </c>
      <c r="T6274">
        <v>0</v>
      </c>
      <c r="U6274">
        <v>0</v>
      </c>
    </row>
    <row r="6275" spans="1:21" x14ac:dyDescent="0.25">
      <c r="A6275" t="s">
        <v>23960</v>
      </c>
      <c r="B6275">
        <v>1</v>
      </c>
      <c r="C6275" t="s">
        <v>79</v>
      </c>
      <c r="D6275" t="s">
        <v>117</v>
      </c>
      <c r="E6275" t="s">
        <v>23961</v>
      </c>
      <c r="F6275" t="s">
        <v>166</v>
      </c>
      <c r="G6275" t="s">
        <v>72</v>
      </c>
      <c r="H6275" t="s">
        <v>136</v>
      </c>
      <c r="I6275" t="s">
        <v>22</v>
      </c>
      <c r="J6275" t="s">
        <v>131</v>
      </c>
      <c r="K6275" t="s">
        <v>23962</v>
      </c>
      <c r="L6275" t="s">
        <v>23963</v>
      </c>
      <c r="M6275">
        <v>0.37805555499999999</v>
      </c>
      <c r="N6275">
        <v>0</v>
      </c>
      <c r="O6275">
        <v>4</v>
      </c>
      <c r="P6275">
        <v>7</v>
      </c>
      <c r="Q6275">
        <v>366</v>
      </c>
      <c r="R6275">
        <v>0</v>
      </c>
      <c r="S6275">
        <v>1.512222</v>
      </c>
      <c r="T6275">
        <v>2.6463890000000001</v>
      </c>
      <c r="U6275">
        <v>138.36833300000001</v>
      </c>
    </row>
    <row r="6276" spans="1:21" x14ac:dyDescent="0.25">
      <c r="A6276" t="s">
        <v>23964</v>
      </c>
      <c r="B6276">
        <v>1</v>
      </c>
      <c r="C6276" t="s">
        <v>79</v>
      </c>
      <c r="D6276" t="s">
        <v>117</v>
      </c>
      <c r="E6276" t="s">
        <v>411</v>
      </c>
      <c r="F6276" t="s">
        <v>166</v>
      </c>
      <c r="G6276" t="s">
        <v>72</v>
      </c>
      <c r="H6276" t="s">
        <v>136</v>
      </c>
      <c r="I6276" t="s">
        <v>22</v>
      </c>
      <c r="J6276" t="s">
        <v>131</v>
      </c>
      <c r="K6276" t="s">
        <v>23965</v>
      </c>
      <c r="L6276" t="s">
        <v>23966</v>
      </c>
      <c r="M6276">
        <v>0.33916666600000001</v>
      </c>
      <c r="N6276">
        <v>0</v>
      </c>
      <c r="O6276">
        <v>0</v>
      </c>
      <c r="P6276">
        <v>6</v>
      </c>
      <c r="Q6276">
        <v>1190</v>
      </c>
      <c r="R6276">
        <v>0</v>
      </c>
      <c r="S6276">
        <v>0</v>
      </c>
      <c r="T6276">
        <v>2.0350000000000001</v>
      </c>
      <c r="U6276">
        <v>403.60833300000002</v>
      </c>
    </row>
    <row r="6277" spans="1:21" x14ac:dyDescent="0.25">
      <c r="A6277" t="s">
        <v>23967</v>
      </c>
      <c r="B6277">
        <v>1</v>
      </c>
      <c r="C6277" t="s">
        <v>79</v>
      </c>
      <c r="D6277" t="s">
        <v>117</v>
      </c>
      <c r="E6277" t="s">
        <v>23968</v>
      </c>
      <c r="F6277" t="s">
        <v>231</v>
      </c>
      <c r="G6277" t="s">
        <v>71</v>
      </c>
      <c r="H6277" t="s">
        <v>136</v>
      </c>
      <c r="I6277" t="s">
        <v>22</v>
      </c>
      <c r="J6277" t="s">
        <v>131</v>
      </c>
      <c r="K6277" t="s">
        <v>23969</v>
      </c>
      <c r="L6277" t="s">
        <v>23970</v>
      </c>
      <c r="M6277">
        <v>1.1105555549999999</v>
      </c>
      <c r="N6277">
        <v>0</v>
      </c>
      <c r="O6277">
        <v>2</v>
      </c>
      <c r="P6277">
        <v>0</v>
      </c>
      <c r="Q6277">
        <v>0</v>
      </c>
      <c r="R6277">
        <v>0</v>
      </c>
      <c r="S6277">
        <v>2.2211110000000001</v>
      </c>
      <c r="T6277">
        <v>0</v>
      </c>
      <c r="U6277">
        <v>0</v>
      </c>
    </row>
    <row r="6278" spans="1:21" x14ac:dyDescent="0.25">
      <c r="A6278" t="s">
        <v>23971</v>
      </c>
      <c r="B6278">
        <v>1</v>
      </c>
      <c r="C6278" t="s">
        <v>78</v>
      </c>
      <c r="D6278" t="s">
        <v>92</v>
      </c>
      <c r="E6278" t="s">
        <v>23972</v>
      </c>
      <c r="F6278" t="s">
        <v>296</v>
      </c>
      <c r="G6278" t="s">
        <v>72</v>
      </c>
      <c r="H6278" t="s">
        <v>136</v>
      </c>
      <c r="I6278" t="s">
        <v>22</v>
      </c>
      <c r="J6278" t="s">
        <v>221</v>
      </c>
      <c r="K6278" t="s">
        <v>23973</v>
      </c>
      <c r="L6278" t="s">
        <v>23974</v>
      </c>
      <c r="M6278">
        <v>0.29749999999999999</v>
      </c>
      <c r="N6278">
        <v>0</v>
      </c>
      <c r="O6278">
        <v>0</v>
      </c>
      <c r="P6278">
        <v>0</v>
      </c>
      <c r="Q6278">
        <v>45</v>
      </c>
      <c r="R6278">
        <v>0</v>
      </c>
      <c r="S6278">
        <v>0</v>
      </c>
      <c r="T6278">
        <v>0</v>
      </c>
      <c r="U6278">
        <v>13.387499999999999</v>
      </c>
    </row>
    <row r="6279" spans="1:21" x14ac:dyDescent="0.25">
      <c r="A6279" t="s">
        <v>23975</v>
      </c>
      <c r="B6279">
        <v>1</v>
      </c>
      <c r="C6279" t="s">
        <v>78</v>
      </c>
      <c r="D6279" t="s">
        <v>92</v>
      </c>
      <c r="E6279" t="s">
        <v>23972</v>
      </c>
      <c r="F6279" t="s">
        <v>226</v>
      </c>
      <c r="G6279" t="s">
        <v>72</v>
      </c>
      <c r="H6279" t="s">
        <v>136</v>
      </c>
      <c r="I6279" t="s">
        <v>22</v>
      </c>
      <c r="J6279" t="s">
        <v>131</v>
      </c>
      <c r="K6279" t="s">
        <v>23976</v>
      </c>
      <c r="L6279" t="s">
        <v>521</v>
      </c>
      <c r="M6279">
        <v>1.6068036109999999</v>
      </c>
      <c r="N6279">
        <v>0</v>
      </c>
      <c r="O6279">
        <v>0</v>
      </c>
      <c r="P6279">
        <v>0</v>
      </c>
      <c r="Q6279">
        <v>45</v>
      </c>
      <c r="R6279">
        <v>0</v>
      </c>
      <c r="S6279">
        <v>0</v>
      </c>
      <c r="T6279">
        <v>0</v>
      </c>
      <c r="U6279">
        <v>72.306162</v>
      </c>
    </row>
    <row r="6280" spans="1:21" x14ac:dyDescent="0.25">
      <c r="A6280" t="s">
        <v>23977</v>
      </c>
      <c r="B6280">
        <v>1</v>
      </c>
      <c r="C6280" t="s">
        <v>78</v>
      </c>
      <c r="D6280" t="s">
        <v>92</v>
      </c>
      <c r="E6280" t="s">
        <v>23972</v>
      </c>
      <c r="F6280" t="s">
        <v>296</v>
      </c>
      <c r="G6280" t="s">
        <v>72</v>
      </c>
      <c r="H6280" t="s">
        <v>136</v>
      </c>
      <c r="I6280" t="s">
        <v>22</v>
      </c>
      <c r="J6280" t="s">
        <v>221</v>
      </c>
      <c r="K6280" t="s">
        <v>23978</v>
      </c>
      <c r="L6280" t="s">
        <v>23979</v>
      </c>
      <c r="M6280">
        <v>2.1681425000000001</v>
      </c>
      <c r="N6280">
        <v>0</v>
      </c>
      <c r="O6280">
        <v>0</v>
      </c>
      <c r="P6280">
        <v>0</v>
      </c>
      <c r="Q6280">
        <v>45</v>
      </c>
      <c r="R6280">
        <v>0</v>
      </c>
      <c r="S6280">
        <v>0</v>
      </c>
      <c r="T6280">
        <v>0</v>
      </c>
      <c r="U6280">
        <v>97.566412999999997</v>
      </c>
    </row>
    <row r="6281" spans="1:21" x14ac:dyDescent="0.25">
      <c r="A6281" t="s">
        <v>23980</v>
      </c>
      <c r="B6281">
        <v>1</v>
      </c>
      <c r="C6281" t="s">
        <v>78</v>
      </c>
      <c r="D6281" t="s">
        <v>106</v>
      </c>
      <c r="E6281" t="s">
        <v>23981</v>
      </c>
      <c r="F6281" t="s">
        <v>296</v>
      </c>
      <c r="G6281" t="s">
        <v>71</v>
      </c>
      <c r="H6281" t="s">
        <v>136</v>
      </c>
      <c r="I6281" t="s">
        <v>22</v>
      </c>
      <c r="J6281" t="s">
        <v>221</v>
      </c>
      <c r="K6281" t="s">
        <v>23982</v>
      </c>
      <c r="L6281" t="s">
        <v>23983</v>
      </c>
      <c r="M6281">
        <v>6.2625305549999997</v>
      </c>
      <c r="N6281">
        <v>0</v>
      </c>
      <c r="O6281">
        <v>0</v>
      </c>
      <c r="P6281">
        <v>0</v>
      </c>
      <c r="Q6281">
        <v>137</v>
      </c>
      <c r="R6281">
        <v>0</v>
      </c>
      <c r="S6281">
        <v>0</v>
      </c>
      <c r="T6281">
        <v>0</v>
      </c>
      <c r="U6281">
        <v>857.96668599999998</v>
      </c>
    </row>
    <row r="6282" spans="1:21" x14ac:dyDescent="0.25">
      <c r="A6282" t="s">
        <v>23984</v>
      </c>
      <c r="B6282">
        <v>1</v>
      </c>
      <c r="C6282" t="s">
        <v>78</v>
      </c>
      <c r="D6282" t="s">
        <v>106</v>
      </c>
      <c r="E6282" t="s">
        <v>23985</v>
      </c>
      <c r="F6282" t="s">
        <v>247</v>
      </c>
      <c r="G6282" t="s">
        <v>72</v>
      </c>
      <c r="H6282" t="s">
        <v>136</v>
      </c>
      <c r="I6282" t="s">
        <v>22</v>
      </c>
      <c r="J6282" t="s">
        <v>221</v>
      </c>
      <c r="K6282" t="s">
        <v>23986</v>
      </c>
      <c r="L6282" t="s">
        <v>23987</v>
      </c>
      <c r="M6282">
        <v>8.1816313879999996</v>
      </c>
      <c r="N6282">
        <v>0</v>
      </c>
      <c r="O6282">
        <v>0</v>
      </c>
      <c r="P6282">
        <v>4</v>
      </c>
      <c r="Q6282">
        <v>699</v>
      </c>
      <c r="R6282">
        <v>0</v>
      </c>
      <c r="S6282">
        <v>0</v>
      </c>
      <c r="T6282">
        <v>32.726526</v>
      </c>
      <c r="U6282">
        <v>5718.9603399999996</v>
      </c>
    </row>
    <row r="6283" spans="1:21" x14ac:dyDescent="0.25">
      <c r="A6283" t="s">
        <v>23988</v>
      </c>
      <c r="B6283">
        <v>1</v>
      </c>
      <c r="C6283" t="s">
        <v>78</v>
      </c>
      <c r="D6283" t="s">
        <v>106</v>
      </c>
      <c r="E6283" t="s">
        <v>23989</v>
      </c>
      <c r="F6283" t="s">
        <v>231</v>
      </c>
      <c r="G6283" t="s">
        <v>71</v>
      </c>
      <c r="H6283" t="s">
        <v>136</v>
      </c>
      <c r="I6283" t="s">
        <v>22</v>
      </c>
      <c r="J6283" t="s">
        <v>131</v>
      </c>
      <c r="K6283" t="s">
        <v>23990</v>
      </c>
      <c r="L6283" t="s">
        <v>23991</v>
      </c>
      <c r="M6283">
        <v>5.8252777770000002</v>
      </c>
      <c r="N6283">
        <v>0</v>
      </c>
      <c r="O6283">
        <v>0</v>
      </c>
      <c r="P6283">
        <v>0</v>
      </c>
      <c r="Q6283">
        <v>1</v>
      </c>
      <c r="R6283">
        <v>0</v>
      </c>
      <c r="S6283">
        <v>0</v>
      </c>
      <c r="T6283">
        <v>0</v>
      </c>
      <c r="U6283">
        <v>5.825278</v>
      </c>
    </row>
    <row r="6284" spans="1:21" x14ac:dyDescent="0.25">
      <c r="A6284" t="s">
        <v>23992</v>
      </c>
      <c r="B6284">
        <v>1</v>
      </c>
      <c r="C6284" t="s">
        <v>78</v>
      </c>
      <c r="D6284" t="s">
        <v>106</v>
      </c>
      <c r="E6284" t="s">
        <v>23993</v>
      </c>
      <c r="F6284" t="s">
        <v>231</v>
      </c>
      <c r="G6284" t="s">
        <v>71</v>
      </c>
      <c r="H6284" t="s">
        <v>136</v>
      </c>
      <c r="I6284" t="s">
        <v>22</v>
      </c>
      <c r="J6284" t="s">
        <v>131</v>
      </c>
      <c r="K6284" t="s">
        <v>23994</v>
      </c>
      <c r="L6284" t="s">
        <v>23995</v>
      </c>
      <c r="M6284">
        <v>2.9847222219999998</v>
      </c>
      <c r="N6284">
        <v>0</v>
      </c>
      <c r="O6284">
        <v>0</v>
      </c>
      <c r="P6284">
        <v>0</v>
      </c>
      <c r="Q6284">
        <v>1</v>
      </c>
      <c r="R6284">
        <v>0</v>
      </c>
      <c r="S6284">
        <v>0</v>
      </c>
      <c r="T6284">
        <v>0</v>
      </c>
      <c r="U6284">
        <v>2.9847220000000001</v>
      </c>
    </row>
    <row r="6285" spans="1:21" x14ac:dyDescent="0.25">
      <c r="A6285" t="s">
        <v>23996</v>
      </c>
      <c r="B6285">
        <v>1</v>
      </c>
      <c r="C6285" t="s">
        <v>78</v>
      </c>
      <c r="D6285" t="s">
        <v>106</v>
      </c>
      <c r="E6285" t="s">
        <v>23985</v>
      </c>
      <c r="F6285" t="s">
        <v>296</v>
      </c>
      <c r="G6285" t="s">
        <v>72</v>
      </c>
      <c r="H6285" t="s">
        <v>136</v>
      </c>
      <c r="I6285" t="s">
        <v>22</v>
      </c>
      <c r="J6285" t="s">
        <v>221</v>
      </c>
      <c r="K6285" t="s">
        <v>23997</v>
      </c>
      <c r="L6285" t="s">
        <v>23998</v>
      </c>
      <c r="M6285">
        <v>8.2103258330000006</v>
      </c>
      <c r="N6285">
        <v>0</v>
      </c>
      <c r="O6285">
        <v>0</v>
      </c>
      <c r="P6285">
        <v>4</v>
      </c>
      <c r="Q6285">
        <v>699</v>
      </c>
      <c r="R6285">
        <v>0</v>
      </c>
      <c r="S6285">
        <v>0</v>
      </c>
      <c r="T6285">
        <v>32.841303000000003</v>
      </c>
      <c r="U6285">
        <v>5739.0177569999996</v>
      </c>
    </row>
    <row r="6286" spans="1:21" x14ac:dyDescent="0.25">
      <c r="A6286" t="s">
        <v>23999</v>
      </c>
      <c r="B6286">
        <v>1</v>
      </c>
      <c r="C6286" t="s">
        <v>78</v>
      </c>
      <c r="D6286" t="s">
        <v>106</v>
      </c>
      <c r="E6286" t="s">
        <v>24000</v>
      </c>
      <c r="F6286" t="s">
        <v>247</v>
      </c>
      <c r="G6286" t="s">
        <v>72</v>
      </c>
      <c r="H6286" t="s">
        <v>136</v>
      </c>
      <c r="I6286" t="s">
        <v>22</v>
      </c>
      <c r="J6286" t="s">
        <v>221</v>
      </c>
      <c r="K6286" t="s">
        <v>24001</v>
      </c>
      <c r="L6286" t="s">
        <v>24002</v>
      </c>
      <c r="M6286">
        <v>8.2131286110000001</v>
      </c>
      <c r="N6286">
        <v>0</v>
      </c>
      <c r="O6286">
        <v>0</v>
      </c>
      <c r="P6286">
        <v>4</v>
      </c>
      <c r="Q6286">
        <v>473</v>
      </c>
      <c r="R6286">
        <v>0</v>
      </c>
      <c r="S6286">
        <v>0</v>
      </c>
      <c r="T6286">
        <v>32.852513999999999</v>
      </c>
      <c r="U6286">
        <v>3884.8098329999998</v>
      </c>
    </row>
    <row r="6287" spans="1:21" x14ac:dyDescent="0.25">
      <c r="A6287" t="s">
        <v>24003</v>
      </c>
      <c r="B6287">
        <v>1</v>
      </c>
      <c r="C6287" t="s">
        <v>78</v>
      </c>
      <c r="D6287" t="s">
        <v>106</v>
      </c>
      <c r="E6287" t="s">
        <v>23985</v>
      </c>
      <c r="F6287" t="s">
        <v>247</v>
      </c>
      <c r="G6287" t="s">
        <v>72</v>
      </c>
      <c r="H6287" t="s">
        <v>136</v>
      </c>
      <c r="I6287" t="s">
        <v>22</v>
      </c>
      <c r="J6287" t="s">
        <v>221</v>
      </c>
      <c r="K6287" t="s">
        <v>24004</v>
      </c>
      <c r="L6287" t="s">
        <v>24005</v>
      </c>
      <c r="M6287">
        <v>8.9164222219999996</v>
      </c>
      <c r="N6287">
        <v>0</v>
      </c>
      <c r="O6287">
        <v>0</v>
      </c>
      <c r="P6287">
        <v>4</v>
      </c>
      <c r="Q6287">
        <v>699</v>
      </c>
      <c r="R6287">
        <v>0</v>
      </c>
      <c r="S6287">
        <v>0</v>
      </c>
      <c r="T6287">
        <v>35.665689</v>
      </c>
      <c r="U6287">
        <v>6232.5791330000002</v>
      </c>
    </row>
    <row r="6288" spans="1:21" x14ac:dyDescent="0.25">
      <c r="A6288" t="s">
        <v>24006</v>
      </c>
      <c r="B6288">
        <v>1</v>
      </c>
      <c r="C6288" t="s">
        <v>78</v>
      </c>
      <c r="D6288" t="s">
        <v>106</v>
      </c>
      <c r="E6288" t="s">
        <v>24007</v>
      </c>
      <c r="F6288" t="s">
        <v>231</v>
      </c>
      <c r="G6288" t="s">
        <v>71</v>
      </c>
      <c r="H6288" t="s">
        <v>136</v>
      </c>
      <c r="I6288" t="s">
        <v>22</v>
      </c>
      <c r="J6288" t="s">
        <v>131</v>
      </c>
      <c r="K6288" t="s">
        <v>24008</v>
      </c>
      <c r="L6288" t="s">
        <v>24009</v>
      </c>
      <c r="M6288">
        <v>2.1344444440000001</v>
      </c>
      <c r="N6288">
        <v>0</v>
      </c>
      <c r="O6288">
        <v>0</v>
      </c>
      <c r="P6288">
        <v>0</v>
      </c>
      <c r="Q6288">
        <v>1</v>
      </c>
      <c r="R6288">
        <v>0</v>
      </c>
      <c r="S6288">
        <v>0</v>
      </c>
      <c r="T6288">
        <v>0</v>
      </c>
      <c r="U6288">
        <v>2.1344439999999998</v>
      </c>
    </row>
    <row r="6289" spans="1:21" x14ac:dyDescent="0.25">
      <c r="A6289" t="s">
        <v>24010</v>
      </c>
      <c r="B6289">
        <v>1</v>
      </c>
      <c r="C6289" t="s">
        <v>78</v>
      </c>
      <c r="D6289" t="s">
        <v>106</v>
      </c>
      <c r="E6289" t="s">
        <v>24011</v>
      </c>
      <c r="F6289" t="s">
        <v>296</v>
      </c>
      <c r="G6289" t="s">
        <v>72</v>
      </c>
      <c r="H6289" t="s">
        <v>136</v>
      </c>
      <c r="I6289" t="s">
        <v>22</v>
      </c>
      <c r="J6289" t="s">
        <v>221</v>
      </c>
      <c r="K6289" t="s">
        <v>24012</v>
      </c>
      <c r="L6289" t="s">
        <v>24013</v>
      </c>
      <c r="M6289">
        <v>6.9933333329999998</v>
      </c>
      <c r="N6289">
        <v>0</v>
      </c>
      <c r="O6289">
        <v>0</v>
      </c>
      <c r="P6289">
        <v>0</v>
      </c>
      <c r="Q6289">
        <v>17</v>
      </c>
      <c r="R6289">
        <v>0</v>
      </c>
      <c r="S6289">
        <v>0</v>
      </c>
      <c r="T6289">
        <v>0</v>
      </c>
      <c r="U6289">
        <v>118.886667</v>
      </c>
    </row>
    <row r="6290" spans="1:21" x14ac:dyDescent="0.25">
      <c r="A6290" t="s">
        <v>24014</v>
      </c>
      <c r="B6290">
        <v>1</v>
      </c>
      <c r="C6290" t="s">
        <v>78</v>
      </c>
      <c r="D6290" t="s">
        <v>106</v>
      </c>
      <c r="E6290" t="s">
        <v>24000</v>
      </c>
      <c r="F6290" t="s">
        <v>247</v>
      </c>
      <c r="G6290" t="s">
        <v>72</v>
      </c>
      <c r="H6290" t="s">
        <v>136</v>
      </c>
      <c r="I6290" t="s">
        <v>22</v>
      </c>
      <c r="J6290" t="s">
        <v>221</v>
      </c>
      <c r="K6290" t="s">
        <v>1250</v>
      </c>
      <c r="L6290" t="s">
        <v>24015</v>
      </c>
      <c r="M6290">
        <v>8.0466666660000001</v>
      </c>
      <c r="N6290">
        <v>0</v>
      </c>
      <c r="O6290">
        <v>0</v>
      </c>
      <c r="P6290">
        <v>4</v>
      </c>
      <c r="Q6290">
        <v>473</v>
      </c>
      <c r="R6290">
        <v>0</v>
      </c>
      <c r="S6290">
        <v>0</v>
      </c>
      <c r="T6290">
        <v>32.186667</v>
      </c>
      <c r="U6290">
        <v>3806.0733329999998</v>
      </c>
    </row>
    <row r="6291" spans="1:21" x14ac:dyDescent="0.25">
      <c r="A6291" t="s">
        <v>24016</v>
      </c>
      <c r="B6291">
        <v>1</v>
      </c>
      <c r="C6291" t="s">
        <v>78</v>
      </c>
      <c r="D6291" t="s">
        <v>106</v>
      </c>
      <c r="E6291" t="s">
        <v>24000</v>
      </c>
      <c r="F6291" t="s">
        <v>247</v>
      </c>
      <c r="G6291" t="s">
        <v>72</v>
      </c>
      <c r="H6291" t="s">
        <v>136</v>
      </c>
      <c r="I6291" t="s">
        <v>22</v>
      </c>
      <c r="J6291" t="s">
        <v>221</v>
      </c>
      <c r="K6291" t="s">
        <v>24017</v>
      </c>
      <c r="L6291" t="s">
        <v>24018</v>
      </c>
      <c r="M6291">
        <v>8.5888944439999992</v>
      </c>
      <c r="N6291">
        <v>0</v>
      </c>
      <c r="O6291">
        <v>0</v>
      </c>
      <c r="P6291">
        <v>4</v>
      </c>
      <c r="Q6291">
        <v>473</v>
      </c>
      <c r="R6291">
        <v>0</v>
      </c>
      <c r="S6291">
        <v>0</v>
      </c>
      <c r="T6291">
        <v>34.355578000000001</v>
      </c>
      <c r="U6291">
        <v>4062.5470719999998</v>
      </c>
    </row>
    <row r="6292" spans="1:21" x14ac:dyDescent="0.25">
      <c r="A6292" t="s">
        <v>24019</v>
      </c>
      <c r="B6292">
        <v>1</v>
      </c>
      <c r="C6292" t="s">
        <v>78</v>
      </c>
      <c r="D6292" t="s">
        <v>106</v>
      </c>
      <c r="E6292" t="s">
        <v>24020</v>
      </c>
      <c r="F6292" t="s">
        <v>416</v>
      </c>
      <c r="G6292" t="s">
        <v>71</v>
      </c>
      <c r="H6292" t="s">
        <v>136</v>
      </c>
      <c r="I6292" t="s">
        <v>22</v>
      </c>
      <c r="J6292" t="s">
        <v>131</v>
      </c>
      <c r="K6292" t="s">
        <v>24021</v>
      </c>
      <c r="L6292" t="s">
        <v>24022</v>
      </c>
      <c r="M6292">
        <v>4.9638888879999996</v>
      </c>
      <c r="N6292">
        <v>0</v>
      </c>
      <c r="O6292">
        <v>0</v>
      </c>
      <c r="P6292">
        <v>0</v>
      </c>
      <c r="Q6292">
        <v>6</v>
      </c>
      <c r="R6292">
        <v>0</v>
      </c>
      <c r="S6292">
        <v>0</v>
      </c>
      <c r="T6292">
        <v>0</v>
      </c>
      <c r="U6292">
        <v>29.783332999999999</v>
      </c>
    </row>
    <row r="6293" spans="1:21" x14ac:dyDescent="0.25">
      <c r="A6293" t="s">
        <v>24023</v>
      </c>
      <c r="B6293">
        <v>1</v>
      </c>
      <c r="C6293" t="s">
        <v>78</v>
      </c>
      <c r="D6293" t="s">
        <v>106</v>
      </c>
      <c r="E6293" t="s">
        <v>24024</v>
      </c>
      <c r="F6293" t="s">
        <v>247</v>
      </c>
      <c r="G6293" t="s">
        <v>71</v>
      </c>
      <c r="H6293" t="s">
        <v>136</v>
      </c>
      <c r="I6293" t="s">
        <v>22</v>
      </c>
      <c r="J6293" t="s">
        <v>221</v>
      </c>
      <c r="K6293" t="s">
        <v>24025</v>
      </c>
      <c r="L6293" t="s">
        <v>24026</v>
      </c>
      <c r="M6293">
        <v>9.2061111110000002</v>
      </c>
      <c r="N6293">
        <v>0</v>
      </c>
      <c r="O6293">
        <v>0</v>
      </c>
      <c r="P6293">
        <v>0</v>
      </c>
      <c r="Q6293">
        <v>61</v>
      </c>
      <c r="R6293">
        <v>0</v>
      </c>
      <c r="S6293">
        <v>0</v>
      </c>
      <c r="T6293">
        <v>0</v>
      </c>
      <c r="U6293">
        <v>561.57277799999997</v>
      </c>
    </row>
    <row r="6294" spans="1:21" x14ac:dyDescent="0.25">
      <c r="A6294" t="s">
        <v>24027</v>
      </c>
      <c r="B6294">
        <v>1</v>
      </c>
      <c r="C6294" t="s">
        <v>78</v>
      </c>
      <c r="D6294" t="s">
        <v>106</v>
      </c>
      <c r="E6294" t="s">
        <v>24000</v>
      </c>
      <c r="F6294" t="s">
        <v>247</v>
      </c>
      <c r="G6294" t="s">
        <v>72</v>
      </c>
      <c r="H6294" t="s">
        <v>136</v>
      </c>
      <c r="I6294" t="s">
        <v>22</v>
      </c>
      <c r="J6294" t="s">
        <v>221</v>
      </c>
      <c r="K6294" t="s">
        <v>24028</v>
      </c>
      <c r="L6294" t="s">
        <v>24029</v>
      </c>
      <c r="M6294">
        <v>8.4177777769999995</v>
      </c>
      <c r="N6294">
        <v>0</v>
      </c>
      <c r="O6294">
        <v>0</v>
      </c>
      <c r="P6294">
        <v>4</v>
      </c>
      <c r="Q6294">
        <v>473</v>
      </c>
      <c r="R6294">
        <v>0</v>
      </c>
      <c r="S6294">
        <v>0</v>
      </c>
      <c r="T6294">
        <v>33.671111000000003</v>
      </c>
      <c r="U6294">
        <v>3981.6088890000001</v>
      </c>
    </row>
    <row r="6295" spans="1:21" x14ac:dyDescent="0.25">
      <c r="A6295" t="s">
        <v>24030</v>
      </c>
      <c r="B6295">
        <v>1</v>
      </c>
      <c r="C6295" t="s">
        <v>78</v>
      </c>
      <c r="D6295" t="s">
        <v>106</v>
      </c>
      <c r="E6295" t="s">
        <v>24024</v>
      </c>
      <c r="F6295" t="s">
        <v>247</v>
      </c>
      <c r="G6295" t="s">
        <v>71</v>
      </c>
      <c r="H6295" t="s">
        <v>136</v>
      </c>
      <c r="I6295" t="s">
        <v>22</v>
      </c>
      <c r="J6295" t="s">
        <v>221</v>
      </c>
      <c r="K6295" t="s">
        <v>24031</v>
      </c>
      <c r="L6295" t="s">
        <v>24032</v>
      </c>
      <c r="M6295">
        <v>8.2413888879999995</v>
      </c>
      <c r="N6295">
        <v>0</v>
      </c>
      <c r="O6295">
        <v>0</v>
      </c>
      <c r="P6295">
        <v>0</v>
      </c>
      <c r="Q6295">
        <v>61</v>
      </c>
      <c r="R6295">
        <v>0</v>
      </c>
      <c r="S6295">
        <v>0</v>
      </c>
      <c r="T6295">
        <v>0</v>
      </c>
      <c r="U6295">
        <v>502.72472199999999</v>
      </c>
    </row>
    <row r="6296" spans="1:21" x14ac:dyDescent="0.25">
      <c r="A6296" t="s">
        <v>24033</v>
      </c>
      <c r="B6296">
        <v>1</v>
      </c>
      <c r="C6296" t="s">
        <v>78</v>
      </c>
      <c r="D6296" t="s">
        <v>106</v>
      </c>
      <c r="E6296" t="s">
        <v>24024</v>
      </c>
      <c r="F6296" t="s">
        <v>247</v>
      </c>
      <c r="G6296" t="s">
        <v>71</v>
      </c>
      <c r="H6296" t="s">
        <v>136</v>
      </c>
      <c r="I6296" t="s">
        <v>22</v>
      </c>
      <c r="J6296" t="s">
        <v>221</v>
      </c>
      <c r="K6296" t="s">
        <v>24034</v>
      </c>
      <c r="L6296" t="s">
        <v>24035</v>
      </c>
      <c r="M6296">
        <v>8.5493980549999993</v>
      </c>
      <c r="N6296">
        <v>0</v>
      </c>
      <c r="O6296">
        <v>0</v>
      </c>
      <c r="P6296">
        <v>0</v>
      </c>
      <c r="Q6296">
        <v>61</v>
      </c>
      <c r="R6296">
        <v>0</v>
      </c>
      <c r="S6296">
        <v>0</v>
      </c>
      <c r="T6296">
        <v>0</v>
      </c>
      <c r="U6296">
        <v>521.51328100000001</v>
      </c>
    </row>
    <row r="6297" spans="1:21" x14ac:dyDescent="0.25">
      <c r="A6297" t="s">
        <v>24036</v>
      </c>
      <c r="B6297">
        <v>1</v>
      </c>
      <c r="C6297" t="s">
        <v>78</v>
      </c>
      <c r="D6297" t="s">
        <v>106</v>
      </c>
      <c r="E6297" t="s">
        <v>24000</v>
      </c>
      <c r="F6297" t="s">
        <v>247</v>
      </c>
      <c r="G6297" t="s">
        <v>72</v>
      </c>
      <c r="H6297" t="s">
        <v>136</v>
      </c>
      <c r="I6297" t="s">
        <v>22</v>
      </c>
      <c r="J6297" t="s">
        <v>221</v>
      </c>
      <c r="K6297" t="s">
        <v>18723</v>
      </c>
      <c r="L6297" t="s">
        <v>24037</v>
      </c>
      <c r="M6297">
        <v>7.3166666659999997</v>
      </c>
      <c r="N6297">
        <v>0</v>
      </c>
      <c r="O6297">
        <v>0</v>
      </c>
      <c r="P6297">
        <v>4</v>
      </c>
      <c r="Q6297">
        <v>473</v>
      </c>
      <c r="R6297">
        <v>0</v>
      </c>
      <c r="S6297">
        <v>0</v>
      </c>
      <c r="T6297">
        <v>29.266667000000002</v>
      </c>
      <c r="U6297">
        <v>3460.7833329999999</v>
      </c>
    </row>
    <row r="6298" spans="1:21" x14ac:dyDescent="0.25">
      <c r="A6298" t="s">
        <v>24038</v>
      </c>
      <c r="B6298">
        <v>1</v>
      </c>
      <c r="C6298" t="s">
        <v>78</v>
      </c>
      <c r="D6298" t="s">
        <v>106</v>
      </c>
      <c r="E6298" t="s">
        <v>24039</v>
      </c>
      <c r="F6298" t="s">
        <v>4196</v>
      </c>
      <c r="G6298" t="s">
        <v>71</v>
      </c>
      <c r="H6298" t="s">
        <v>136</v>
      </c>
      <c r="I6298" t="s">
        <v>22</v>
      </c>
      <c r="J6298" t="s">
        <v>131</v>
      </c>
      <c r="K6298" t="s">
        <v>24040</v>
      </c>
      <c r="L6298" t="s">
        <v>24041</v>
      </c>
      <c r="M6298">
        <v>1.895</v>
      </c>
      <c r="N6298">
        <v>0</v>
      </c>
      <c r="O6298">
        <v>0</v>
      </c>
      <c r="P6298">
        <v>0</v>
      </c>
      <c r="Q6298">
        <v>17</v>
      </c>
      <c r="R6298">
        <v>0</v>
      </c>
      <c r="S6298">
        <v>0</v>
      </c>
      <c r="T6298">
        <v>0</v>
      </c>
      <c r="U6298">
        <v>32.215000000000003</v>
      </c>
    </row>
    <row r="6299" spans="1:21" x14ac:dyDescent="0.25">
      <c r="A6299" t="s">
        <v>24042</v>
      </c>
      <c r="B6299">
        <v>1</v>
      </c>
      <c r="C6299" t="s">
        <v>79</v>
      </c>
      <c r="D6299" t="s">
        <v>123</v>
      </c>
      <c r="E6299" t="s">
        <v>24043</v>
      </c>
      <c r="F6299" t="s">
        <v>226</v>
      </c>
      <c r="G6299" t="s">
        <v>72</v>
      </c>
      <c r="H6299" t="s">
        <v>136</v>
      </c>
      <c r="I6299" t="s">
        <v>22</v>
      </c>
      <c r="J6299" t="s">
        <v>131</v>
      </c>
      <c r="K6299" t="s">
        <v>24044</v>
      </c>
      <c r="L6299" t="s">
        <v>24045</v>
      </c>
      <c r="M6299">
        <v>1.028333333</v>
      </c>
      <c r="N6299">
        <v>0</v>
      </c>
      <c r="O6299">
        <v>0</v>
      </c>
      <c r="P6299">
        <v>0</v>
      </c>
      <c r="Q6299">
        <v>196</v>
      </c>
      <c r="R6299">
        <v>0</v>
      </c>
      <c r="S6299">
        <v>0</v>
      </c>
      <c r="T6299">
        <v>0</v>
      </c>
      <c r="U6299">
        <v>201.55333300000001</v>
      </c>
    </row>
    <row r="6300" spans="1:21" x14ac:dyDescent="0.25">
      <c r="A6300" t="s">
        <v>24046</v>
      </c>
      <c r="B6300">
        <v>1</v>
      </c>
      <c r="C6300" t="s">
        <v>79</v>
      </c>
      <c r="D6300" t="s">
        <v>116</v>
      </c>
      <c r="E6300" t="s">
        <v>24047</v>
      </c>
      <c r="F6300" t="s">
        <v>166</v>
      </c>
      <c r="G6300" t="s">
        <v>72</v>
      </c>
      <c r="H6300" t="s">
        <v>136</v>
      </c>
      <c r="I6300" t="s">
        <v>22</v>
      </c>
      <c r="J6300" t="s">
        <v>131</v>
      </c>
      <c r="K6300" t="s">
        <v>24048</v>
      </c>
      <c r="L6300" t="s">
        <v>24049</v>
      </c>
      <c r="M6300">
        <v>0.485427777</v>
      </c>
      <c r="N6300">
        <v>0</v>
      </c>
      <c r="O6300">
        <v>1081</v>
      </c>
      <c r="P6300">
        <v>1</v>
      </c>
      <c r="Q6300">
        <v>189</v>
      </c>
      <c r="R6300">
        <v>0</v>
      </c>
      <c r="S6300">
        <v>524.74742700000002</v>
      </c>
      <c r="T6300">
        <v>0.48542800000000003</v>
      </c>
      <c r="U6300">
        <v>91.745850000000004</v>
      </c>
    </row>
    <row r="6301" spans="1:21" x14ac:dyDescent="0.25">
      <c r="A6301" t="s">
        <v>24050</v>
      </c>
      <c r="B6301">
        <v>1</v>
      </c>
      <c r="C6301" t="s">
        <v>79</v>
      </c>
      <c r="D6301" t="s">
        <v>116</v>
      </c>
      <c r="E6301" t="s">
        <v>24047</v>
      </c>
      <c r="F6301" t="s">
        <v>166</v>
      </c>
      <c r="G6301" t="s">
        <v>72</v>
      </c>
      <c r="H6301" t="s">
        <v>136</v>
      </c>
      <c r="I6301" t="s">
        <v>22</v>
      </c>
      <c r="J6301" t="s">
        <v>131</v>
      </c>
      <c r="K6301" t="s">
        <v>24051</v>
      </c>
      <c r="L6301" t="s">
        <v>24052</v>
      </c>
      <c r="M6301">
        <v>0.419693333</v>
      </c>
      <c r="N6301">
        <v>0</v>
      </c>
      <c r="O6301">
        <v>1081</v>
      </c>
      <c r="P6301">
        <v>1</v>
      </c>
      <c r="Q6301">
        <v>189</v>
      </c>
      <c r="R6301">
        <v>0</v>
      </c>
      <c r="S6301">
        <v>453.68849299999999</v>
      </c>
      <c r="T6301">
        <v>0.41969299999999998</v>
      </c>
      <c r="U6301">
        <v>79.322040000000001</v>
      </c>
    </row>
    <row r="6302" spans="1:21" x14ac:dyDescent="0.25">
      <c r="A6302" t="s">
        <v>24053</v>
      </c>
      <c r="B6302">
        <v>1</v>
      </c>
      <c r="C6302" t="s">
        <v>79</v>
      </c>
      <c r="D6302" t="s">
        <v>116</v>
      </c>
      <c r="E6302" t="s">
        <v>24047</v>
      </c>
      <c r="F6302" t="s">
        <v>166</v>
      </c>
      <c r="G6302" t="s">
        <v>72</v>
      </c>
      <c r="H6302" t="s">
        <v>136</v>
      </c>
      <c r="I6302" t="s">
        <v>22</v>
      </c>
      <c r="J6302" t="s">
        <v>131</v>
      </c>
      <c r="K6302" t="s">
        <v>24054</v>
      </c>
      <c r="L6302" t="s">
        <v>24055</v>
      </c>
      <c r="M6302">
        <v>0.25313694399999997</v>
      </c>
      <c r="N6302">
        <v>0</v>
      </c>
      <c r="O6302">
        <v>1081</v>
      </c>
      <c r="P6302">
        <v>1</v>
      </c>
      <c r="Q6302">
        <v>189</v>
      </c>
      <c r="R6302">
        <v>0</v>
      </c>
      <c r="S6302">
        <v>273.64103599999999</v>
      </c>
      <c r="T6302">
        <v>0.253137</v>
      </c>
      <c r="U6302">
        <v>47.842882000000003</v>
      </c>
    </row>
    <row r="6303" spans="1:21" x14ac:dyDescent="0.25">
      <c r="A6303" t="s">
        <v>24056</v>
      </c>
      <c r="B6303">
        <v>1</v>
      </c>
      <c r="C6303" t="s">
        <v>79</v>
      </c>
      <c r="D6303" t="s">
        <v>116</v>
      </c>
      <c r="E6303" t="s">
        <v>24057</v>
      </c>
      <c r="F6303" t="s">
        <v>166</v>
      </c>
      <c r="G6303" t="s">
        <v>72</v>
      </c>
      <c r="H6303" t="s">
        <v>136</v>
      </c>
      <c r="I6303" t="s">
        <v>22</v>
      </c>
      <c r="J6303" t="s">
        <v>131</v>
      </c>
      <c r="K6303" t="s">
        <v>24058</v>
      </c>
      <c r="L6303" t="s">
        <v>24059</v>
      </c>
      <c r="M6303">
        <v>0.76027777699999999</v>
      </c>
      <c r="N6303">
        <v>0</v>
      </c>
      <c r="O6303">
        <v>0</v>
      </c>
      <c r="P6303">
        <v>108</v>
      </c>
      <c r="Q6303">
        <v>338</v>
      </c>
      <c r="R6303">
        <v>0</v>
      </c>
      <c r="S6303">
        <v>0</v>
      </c>
      <c r="T6303">
        <v>82.11</v>
      </c>
      <c r="U6303">
        <v>256.97388899999999</v>
      </c>
    </row>
    <row r="6304" spans="1:21" x14ac:dyDescent="0.25">
      <c r="A6304" t="s">
        <v>24060</v>
      </c>
      <c r="B6304">
        <v>1</v>
      </c>
      <c r="C6304" t="s">
        <v>79</v>
      </c>
      <c r="D6304" t="s">
        <v>116</v>
      </c>
      <c r="E6304" t="s">
        <v>24047</v>
      </c>
      <c r="F6304" t="s">
        <v>166</v>
      </c>
      <c r="G6304" t="s">
        <v>72</v>
      </c>
      <c r="H6304" t="s">
        <v>136</v>
      </c>
      <c r="I6304" t="s">
        <v>22</v>
      </c>
      <c r="J6304" t="s">
        <v>131</v>
      </c>
      <c r="K6304" t="s">
        <v>24061</v>
      </c>
      <c r="L6304" t="s">
        <v>24062</v>
      </c>
      <c r="M6304">
        <v>0.38771749999999999</v>
      </c>
      <c r="N6304">
        <v>0</v>
      </c>
      <c r="O6304">
        <v>1081</v>
      </c>
      <c r="P6304">
        <v>1</v>
      </c>
      <c r="Q6304">
        <v>189</v>
      </c>
      <c r="R6304">
        <v>0</v>
      </c>
      <c r="S6304">
        <v>419.12261799999999</v>
      </c>
      <c r="T6304">
        <v>0.38771800000000001</v>
      </c>
      <c r="U6304">
        <v>73.278608000000006</v>
      </c>
    </row>
    <row r="6305" spans="1:21" x14ac:dyDescent="0.25">
      <c r="A6305" t="s">
        <v>24063</v>
      </c>
      <c r="B6305">
        <v>1</v>
      </c>
      <c r="C6305" t="s">
        <v>79</v>
      </c>
      <c r="D6305" t="s">
        <v>116</v>
      </c>
      <c r="E6305" t="s">
        <v>24064</v>
      </c>
      <c r="F6305" t="s">
        <v>313</v>
      </c>
      <c r="G6305" t="s">
        <v>71</v>
      </c>
      <c r="H6305" t="s">
        <v>136</v>
      </c>
      <c r="I6305" t="s">
        <v>22</v>
      </c>
      <c r="J6305" t="s">
        <v>131</v>
      </c>
      <c r="K6305" t="s">
        <v>24065</v>
      </c>
      <c r="L6305" t="s">
        <v>24066</v>
      </c>
      <c r="M6305">
        <v>1.1488888880000001</v>
      </c>
      <c r="N6305">
        <v>0</v>
      </c>
      <c r="O6305">
        <v>0</v>
      </c>
      <c r="P6305">
        <v>0</v>
      </c>
      <c r="Q6305">
        <v>2</v>
      </c>
      <c r="R6305">
        <v>0</v>
      </c>
      <c r="S6305">
        <v>0</v>
      </c>
      <c r="T6305">
        <v>0</v>
      </c>
      <c r="U6305">
        <v>2.2977780000000001</v>
      </c>
    </row>
    <row r="6306" spans="1:21" x14ac:dyDescent="0.25">
      <c r="A6306" t="s">
        <v>24067</v>
      </c>
      <c r="B6306">
        <v>1</v>
      </c>
      <c r="C6306" t="s">
        <v>79</v>
      </c>
      <c r="D6306" t="s">
        <v>116</v>
      </c>
      <c r="E6306" t="s">
        <v>24068</v>
      </c>
      <c r="F6306" t="s">
        <v>226</v>
      </c>
      <c r="G6306" t="s">
        <v>72</v>
      </c>
      <c r="H6306" t="s">
        <v>136</v>
      </c>
      <c r="I6306" t="s">
        <v>22</v>
      </c>
      <c r="J6306" t="s">
        <v>131</v>
      </c>
      <c r="K6306" t="s">
        <v>24069</v>
      </c>
      <c r="L6306" t="s">
        <v>24070</v>
      </c>
      <c r="M6306">
        <v>0.76138888800000004</v>
      </c>
      <c r="N6306">
        <v>0</v>
      </c>
      <c r="O6306">
        <v>0</v>
      </c>
      <c r="P6306">
        <v>3</v>
      </c>
      <c r="Q6306">
        <v>0</v>
      </c>
      <c r="R6306">
        <v>0</v>
      </c>
      <c r="S6306">
        <v>0</v>
      </c>
      <c r="T6306">
        <v>2.2841670000000001</v>
      </c>
      <c r="U6306">
        <v>0</v>
      </c>
    </row>
    <row r="6307" spans="1:21" x14ac:dyDescent="0.25">
      <c r="A6307" t="s">
        <v>24071</v>
      </c>
      <c r="B6307">
        <v>1</v>
      </c>
      <c r="C6307" t="s">
        <v>79</v>
      </c>
      <c r="D6307" t="s">
        <v>116</v>
      </c>
      <c r="E6307" t="s">
        <v>24057</v>
      </c>
      <c r="F6307" t="s">
        <v>166</v>
      </c>
      <c r="G6307" t="s">
        <v>72</v>
      </c>
      <c r="H6307" t="s">
        <v>136</v>
      </c>
      <c r="I6307" t="s">
        <v>22</v>
      </c>
      <c r="J6307" t="s">
        <v>131</v>
      </c>
      <c r="K6307" t="s">
        <v>24072</v>
      </c>
      <c r="L6307" t="s">
        <v>24073</v>
      </c>
      <c r="M6307">
        <v>0.38092222199999998</v>
      </c>
      <c r="N6307">
        <v>0</v>
      </c>
      <c r="O6307">
        <v>0</v>
      </c>
      <c r="P6307">
        <v>108</v>
      </c>
      <c r="Q6307">
        <v>338</v>
      </c>
      <c r="R6307">
        <v>0</v>
      </c>
      <c r="S6307">
        <v>0</v>
      </c>
      <c r="T6307">
        <v>41.139600000000002</v>
      </c>
      <c r="U6307">
        <v>128.751711</v>
      </c>
    </row>
    <row r="6308" spans="1:21" x14ac:dyDescent="0.25">
      <c r="A6308" t="s">
        <v>24074</v>
      </c>
      <c r="B6308">
        <v>1</v>
      </c>
      <c r="C6308" t="s">
        <v>78</v>
      </c>
      <c r="D6308" t="s">
        <v>82</v>
      </c>
      <c r="E6308" t="s">
        <v>24075</v>
      </c>
      <c r="F6308" t="s">
        <v>231</v>
      </c>
      <c r="G6308" t="s">
        <v>71</v>
      </c>
      <c r="H6308" t="s">
        <v>136</v>
      </c>
      <c r="I6308" t="s">
        <v>22</v>
      </c>
      <c r="J6308" t="s">
        <v>131</v>
      </c>
      <c r="K6308" t="s">
        <v>24076</v>
      </c>
      <c r="L6308" t="s">
        <v>24077</v>
      </c>
      <c r="M6308">
        <v>1.021111111</v>
      </c>
      <c r="N6308">
        <v>0</v>
      </c>
      <c r="O6308">
        <v>2</v>
      </c>
      <c r="P6308">
        <v>0</v>
      </c>
      <c r="Q6308">
        <v>0</v>
      </c>
      <c r="R6308">
        <v>0</v>
      </c>
      <c r="S6308">
        <v>2.0422220000000002</v>
      </c>
      <c r="T6308">
        <v>0</v>
      </c>
      <c r="U6308">
        <v>0</v>
      </c>
    </row>
    <row r="6309" spans="1:21" x14ac:dyDescent="0.25">
      <c r="A6309" t="s">
        <v>24078</v>
      </c>
      <c r="B6309">
        <v>1</v>
      </c>
      <c r="C6309" t="s">
        <v>78</v>
      </c>
      <c r="D6309" t="s">
        <v>104</v>
      </c>
      <c r="E6309" t="s">
        <v>24079</v>
      </c>
      <c r="F6309" t="s">
        <v>231</v>
      </c>
      <c r="G6309" t="s">
        <v>71</v>
      </c>
      <c r="H6309" t="s">
        <v>136</v>
      </c>
      <c r="I6309" t="s">
        <v>22</v>
      </c>
      <c r="J6309" t="s">
        <v>131</v>
      </c>
      <c r="K6309" t="s">
        <v>24080</v>
      </c>
      <c r="L6309" t="s">
        <v>24081</v>
      </c>
      <c r="M6309">
        <v>4.25</v>
      </c>
      <c r="N6309">
        <v>0</v>
      </c>
      <c r="O6309">
        <v>0</v>
      </c>
      <c r="P6309">
        <v>0</v>
      </c>
      <c r="Q6309">
        <v>1</v>
      </c>
      <c r="R6309">
        <v>0</v>
      </c>
      <c r="S6309">
        <v>0</v>
      </c>
      <c r="T6309">
        <v>0</v>
      </c>
      <c r="U6309">
        <v>4.25</v>
      </c>
    </row>
    <row r="6310" spans="1:21" x14ac:dyDescent="0.25">
      <c r="A6310" t="s">
        <v>24082</v>
      </c>
      <c r="B6310">
        <v>1</v>
      </c>
      <c r="C6310" t="s">
        <v>79</v>
      </c>
      <c r="D6310" t="s">
        <v>113</v>
      </c>
      <c r="E6310" t="s">
        <v>24083</v>
      </c>
      <c r="F6310" t="s">
        <v>226</v>
      </c>
      <c r="G6310" t="s">
        <v>72</v>
      </c>
      <c r="H6310" t="s">
        <v>136</v>
      </c>
      <c r="I6310" t="s">
        <v>22</v>
      </c>
      <c r="J6310" t="s">
        <v>131</v>
      </c>
      <c r="K6310" t="s">
        <v>24084</v>
      </c>
      <c r="L6310" t="s">
        <v>24085</v>
      </c>
      <c r="M6310">
        <v>2.2774999999999999</v>
      </c>
      <c r="N6310">
        <v>0</v>
      </c>
      <c r="O6310">
        <v>0</v>
      </c>
      <c r="P6310">
        <v>0</v>
      </c>
      <c r="Q6310">
        <v>66</v>
      </c>
      <c r="R6310">
        <v>0</v>
      </c>
      <c r="S6310">
        <v>0</v>
      </c>
      <c r="T6310">
        <v>0</v>
      </c>
      <c r="U6310">
        <v>150.315</v>
      </c>
    </row>
    <row r="6311" spans="1:21" x14ac:dyDescent="0.25">
      <c r="A6311" t="s">
        <v>24086</v>
      </c>
      <c r="B6311">
        <v>1</v>
      </c>
      <c r="C6311" t="s">
        <v>79</v>
      </c>
      <c r="D6311" t="s">
        <v>113</v>
      </c>
      <c r="E6311" t="s">
        <v>24083</v>
      </c>
      <c r="F6311" t="s">
        <v>1084</v>
      </c>
      <c r="G6311" t="s">
        <v>72</v>
      </c>
      <c r="H6311" t="s">
        <v>136</v>
      </c>
      <c r="I6311" t="s">
        <v>22</v>
      </c>
      <c r="J6311" t="s">
        <v>131</v>
      </c>
      <c r="K6311" t="s">
        <v>24087</v>
      </c>
      <c r="L6311" t="s">
        <v>24088</v>
      </c>
      <c r="M6311">
        <v>1.2394444440000001</v>
      </c>
      <c r="N6311">
        <v>0</v>
      </c>
      <c r="O6311">
        <v>0</v>
      </c>
      <c r="P6311">
        <v>0</v>
      </c>
      <c r="Q6311">
        <v>66</v>
      </c>
      <c r="R6311">
        <v>0</v>
      </c>
      <c r="S6311">
        <v>0</v>
      </c>
      <c r="T6311">
        <v>0</v>
      </c>
      <c r="U6311">
        <v>81.803332999999995</v>
      </c>
    </row>
    <row r="6312" spans="1:21" x14ac:dyDescent="0.25">
      <c r="A6312" t="s">
        <v>24089</v>
      </c>
      <c r="B6312">
        <v>1</v>
      </c>
      <c r="C6312" t="s">
        <v>79</v>
      </c>
      <c r="D6312" t="s">
        <v>108</v>
      </c>
      <c r="E6312" t="s">
        <v>24090</v>
      </c>
      <c r="F6312" t="s">
        <v>231</v>
      </c>
      <c r="G6312" t="s">
        <v>71</v>
      </c>
      <c r="H6312" t="s">
        <v>136</v>
      </c>
      <c r="I6312" t="s">
        <v>22</v>
      </c>
      <c r="J6312" t="s">
        <v>131</v>
      </c>
      <c r="K6312" t="s">
        <v>24091</v>
      </c>
      <c r="L6312" t="s">
        <v>24092</v>
      </c>
      <c r="M6312">
        <v>7.0105555549999998</v>
      </c>
      <c r="N6312">
        <v>0</v>
      </c>
      <c r="O6312">
        <v>0</v>
      </c>
      <c r="P6312">
        <v>0</v>
      </c>
      <c r="Q6312">
        <v>2</v>
      </c>
      <c r="R6312">
        <v>0</v>
      </c>
      <c r="S6312">
        <v>0</v>
      </c>
      <c r="T6312">
        <v>0</v>
      </c>
      <c r="U6312">
        <v>14.021110999999999</v>
      </c>
    </row>
    <row r="6313" spans="1:21" x14ac:dyDescent="0.25">
      <c r="A6313" t="s">
        <v>24093</v>
      </c>
      <c r="B6313">
        <v>1</v>
      </c>
      <c r="C6313" t="s">
        <v>79</v>
      </c>
      <c r="D6313" t="s">
        <v>112</v>
      </c>
      <c r="E6313" t="s">
        <v>24094</v>
      </c>
      <c r="F6313" t="s">
        <v>296</v>
      </c>
      <c r="G6313" t="s">
        <v>71</v>
      </c>
      <c r="H6313" t="s">
        <v>136</v>
      </c>
      <c r="I6313" t="s">
        <v>22</v>
      </c>
      <c r="J6313" t="s">
        <v>221</v>
      </c>
      <c r="K6313" t="s">
        <v>24095</v>
      </c>
      <c r="L6313" t="s">
        <v>24096</v>
      </c>
      <c r="M6313">
        <v>2.298333333</v>
      </c>
      <c r="N6313">
        <v>0</v>
      </c>
      <c r="O6313">
        <v>0</v>
      </c>
      <c r="P6313">
        <v>0</v>
      </c>
      <c r="Q6313">
        <v>1</v>
      </c>
      <c r="R6313">
        <v>0</v>
      </c>
      <c r="S6313">
        <v>0</v>
      </c>
      <c r="T6313">
        <v>0</v>
      </c>
      <c r="U6313">
        <v>2.298333</v>
      </c>
    </row>
    <row r="6314" spans="1:21" x14ac:dyDescent="0.25">
      <c r="A6314" t="s">
        <v>24097</v>
      </c>
      <c r="B6314">
        <v>1</v>
      </c>
      <c r="C6314" t="s">
        <v>79</v>
      </c>
      <c r="D6314" t="s">
        <v>123</v>
      </c>
      <c r="E6314" t="s">
        <v>24098</v>
      </c>
      <c r="F6314" t="s">
        <v>1472</v>
      </c>
      <c r="G6314" t="s">
        <v>71</v>
      </c>
      <c r="H6314" t="s">
        <v>136</v>
      </c>
      <c r="I6314" t="s">
        <v>22</v>
      </c>
      <c r="J6314" t="s">
        <v>131</v>
      </c>
      <c r="K6314" t="s">
        <v>24099</v>
      </c>
      <c r="L6314" t="s">
        <v>24100</v>
      </c>
      <c r="M6314">
        <v>2.9808333330000001</v>
      </c>
      <c r="N6314">
        <v>0</v>
      </c>
      <c r="O6314">
        <v>3</v>
      </c>
      <c r="P6314">
        <v>0</v>
      </c>
      <c r="Q6314">
        <v>0</v>
      </c>
      <c r="R6314">
        <v>0</v>
      </c>
      <c r="S6314">
        <v>8.9425000000000008</v>
      </c>
      <c r="T6314">
        <v>0</v>
      </c>
      <c r="U6314">
        <v>0</v>
      </c>
    </row>
    <row r="6315" spans="1:21" x14ac:dyDescent="0.25">
      <c r="A6315" t="s">
        <v>24101</v>
      </c>
      <c r="B6315">
        <v>1</v>
      </c>
      <c r="C6315" t="s">
        <v>79</v>
      </c>
      <c r="D6315" t="s">
        <v>123</v>
      </c>
      <c r="E6315" t="s">
        <v>24102</v>
      </c>
      <c r="F6315" t="s">
        <v>313</v>
      </c>
      <c r="G6315" t="s">
        <v>71</v>
      </c>
      <c r="H6315" t="s">
        <v>136</v>
      </c>
      <c r="I6315" t="s">
        <v>22</v>
      </c>
      <c r="J6315" t="s">
        <v>131</v>
      </c>
      <c r="K6315" t="s">
        <v>24103</v>
      </c>
      <c r="L6315" t="s">
        <v>24104</v>
      </c>
      <c r="M6315">
        <v>2.0497222220000002</v>
      </c>
      <c r="N6315">
        <v>0</v>
      </c>
      <c r="O6315">
        <v>0</v>
      </c>
      <c r="P6315">
        <v>0</v>
      </c>
      <c r="Q6315">
        <v>12</v>
      </c>
      <c r="R6315">
        <v>0</v>
      </c>
      <c r="S6315">
        <v>0</v>
      </c>
      <c r="T6315">
        <v>0</v>
      </c>
      <c r="U6315">
        <v>24.596667</v>
      </c>
    </row>
    <row r="6316" spans="1:21" x14ac:dyDescent="0.25">
      <c r="A6316" t="s">
        <v>24105</v>
      </c>
      <c r="B6316">
        <v>1</v>
      </c>
      <c r="C6316" t="s">
        <v>79</v>
      </c>
      <c r="D6316" t="s">
        <v>123</v>
      </c>
      <c r="E6316" t="s">
        <v>24106</v>
      </c>
      <c r="F6316" t="s">
        <v>313</v>
      </c>
      <c r="G6316" t="s">
        <v>71</v>
      </c>
      <c r="H6316" t="s">
        <v>136</v>
      </c>
      <c r="I6316" t="s">
        <v>22</v>
      </c>
      <c r="J6316" t="s">
        <v>131</v>
      </c>
      <c r="K6316" t="s">
        <v>24107</v>
      </c>
      <c r="L6316" t="s">
        <v>24108</v>
      </c>
      <c r="M6316">
        <v>1.0680555549999999</v>
      </c>
      <c r="N6316">
        <v>0</v>
      </c>
      <c r="O6316">
        <v>111</v>
      </c>
      <c r="P6316">
        <v>0</v>
      </c>
      <c r="Q6316">
        <v>0</v>
      </c>
      <c r="R6316">
        <v>0</v>
      </c>
      <c r="S6316">
        <v>118.55416700000001</v>
      </c>
      <c r="T6316">
        <v>0</v>
      </c>
      <c r="U6316">
        <v>0</v>
      </c>
    </row>
    <row r="6317" spans="1:21" x14ac:dyDescent="0.25">
      <c r="A6317" t="s">
        <v>24109</v>
      </c>
      <c r="B6317">
        <v>1</v>
      </c>
      <c r="C6317" t="s">
        <v>79</v>
      </c>
      <c r="D6317" t="s">
        <v>123</v>
      </c>
      <c r="E6317" t="s">
        <v>24110</v>
      </c>
      <c r="F6317" t="s">
        <v>226</v>
      </c>
      <c r="G6317" t="s">
        <v>72</v>
      </c>
      <c r="H6317" t="s">
        <v>136</v>
      </c>
      <c r="I6317" t="s">
        <v>22</v>
      </c>
      <c r="J6317" t="s">
        <v>131</v>
      </c>
      <c r="K6317" t="s">
        <v>24111</v>
      </c>
      <c r="L6317" t="s">
        <v>24112</v>
      </c>
      <c r="M6317">
        <v>1.914722222</v>
      </c>
      <c r="N6317">
        <v>0</v>
      </c>
      <c r="O6317">
        <v>0</v>
      </c>
      <c r="P6317">
        <v>0</v>
      </c>
      <c r="Q6317">
        <v>10</v>
      </c>
      <c r="R6317">
        <v>0</v>
      </c>
      <c r="S6317">
        <v>0</v>
      </c>
      <c r="T6317">
        <v>0</v>
      </c>
      <c r="U6317">
        <v>19.147221999999999</v>
      </c>
    </row>
    <row r="6318" spans="1:21" x14ac:dyDescent="0.25">
      <c r="A6318" t="s">
        <v>24113</v>
      </c>
      <c r="B6318">
        <v>1</v>
      </c>
      <c r="C6318" t="s">
        <v>79</v>
      </c>
      <c r="D6318" t="s">
        <v>123</v>
      </c>
      <c r="E6318" t="s">
        <v>24114</v>
      </c>
      <c r="F6318" t="s">
        <v>892</v>
      </c>
      <c r="G6318" t="s">
        <v>71</v>
      </c>
      <c r="H6318" t="s">
        <v>136</v>
      </c>
      <c r="I6318" t="s">
        <v>22</v>
      </c>
      <c r="J6318" t="s">
        <v>131</v>
      </c>
      <c r="K6318" t="s">
        <v>24115</v>
      </c>
      <c r="L6318" t="s">
        <v>24116</v>
      </c>
      <c r="M6318">
        <v>1.5861111109999999</v>
      </c>
      <c r="N6318">
        <v>0</v>
      </c>
      <c r="O6318">
        <v>4</v>
      </c>
      <c r="P6318">
        <v>0</v>
      </c>
      <c r="Q6318">
        <v>14</v>
      </c>
      <c r="R6318">
        <v>0</v>
      </c>
      <c r="S6318">
        <v>6.3444440000000002</v>
      </c>
      <c r="T6318">
        <v>0</v>
      </c>
      <c r="U6318">
        <v>22.205556000000001</v>
      </c>
    </row>
    <row r="6319" spans="1:21" x14ac:dyDescent="0.25">
      <c r="A6319" t="s">
        <v>24117</v>
      </c>
      <c r="B6319">
        <v>1</v>
      </c>
      <c r="C6319" t="s">
        <v>78</v>
      </c>
      <c r="D6319" t="s">
        <v>100</v>
      </c>
      <c r="E6319" t="s">
        <v>24118</v>
      </c>
      <c r="F6319" t="s">
        <v>226</v>
      </c>
      <c r="G6319" t="s">
        <v>72</v>
      </c>
      <c r="H6319" t="s">
        <v>136</v>
      </c>
      <c r="I6319" t="s">
        <v>22</v>
      </c>
      <c r="J6319" t="s">
        <v>131</v>
      </c>
      <c r="K6319" t="s">
        <v>24119</v>
      </c>
      <c r="L6319" t="s">
        <v>24120</v>
      </c>
      <c r="M6319">
        <v>0.99458694400000003</v>
      </c>
      <c r="N6319">
        <v>0</v>
      </c>
      <c r="O6319">
        <v>111</v>
      </c>
      <c r="P6319">
        <v>0</v>
      </c>
      <c r="Q6319">
        <v>1</v>
      </c>
      <c r="R6319">
        <v>0</v>
      </c>
      <c r="S6319">
        <v>110.399151</v>
      </c>
      <c r="T6319">
        <v>0</v>
      </c>
      <c r="U6319">
        <v>0.994587</v>
      </c>
    </row>
    <row r="6320" spans="1:21" x14ac:dyDescent="0.25">
      <c r="A6320" t="s">
        <v>24121</v>
      </c>
      <c r="B6320">
        <v>1</v>
      </c>
      <c r="C6320" t="s">
        <v>79</v>
      </c>
      <c r="D6320" t="s">
        <v>108</v>
      </c>
      <c r="E6320" t="s">
        <v>24122</v>
      </c>
      <c r="F6320" t="s">
        <v>313</v>
      </c>
      <c r="G6320" t="s">
        <v>71</v>
      </c>
      <c r="H6320" t="s">
        <v>136</v>
      </c>
      <c r="I6320" t="s">
        <v>22</v>
      </c>
      <c r="J6320" t="s">
        <v>131</v>
      </c>
      <c r="K6320" t="s">
        <v>24123</v>
      </c>
      <c r="L6320" t="s">
        <v>24124</v>
      </c>
      <c r="M6320">
        <v>3.2058333330000002</v>
      </c>
      <c r="N6320">
        <v>0</v>
      </c>
      <c r="O6320">
        <v>0</v>
      </c>
      <c r="P6320">
        <v>0</v>
      </c>
      <c r="Q6320">
        <v>16</v>
      </c>
      <c r="R6320">
        <v>0</v>
      </c>
      <c r="S6320">
        <v>0</v>
      </c>
      <c r="T6320">
        <v>0</v>
      </c>
      <c r="U6320">
        <v>51.293332999999997</v>
      </c>
    </row>
    <row r="6321" spans="1:21" x14ac:dyDescent="0.25">
      <c r="A6321" t="s">
        <v>24125</v>
      </c>
      <c r="B6321">
        <v>1</v>
      </c>
      <c r="C6321" t="s">
        <v>79</v>
      </c>
      <c r="D6321" t="s">
        <v>108</v>
      </c>
      <c r="E6321" t="s">
        <v>24126</v>
      </c>
      <c r="F6321" t="s">
        <v>226</v>
      </c>
      <c r="G6321" t="s">
        <v>72</v>
      </c>
      <c r="H6321" t="s">
        <v>136</v>
      </c>
      <c r="I6321" t="s">
        <v>22</v>
      </c>
      <c r="J6321" t="s">
        <v>131</v>
      </c>
      <c r="K6321" t="s">
        <v>24127</v>
      </c>
      <c r="L6321" t="s">
        <v>24128</v>
      </c>
      <c r="M6321">
        <v>1.2538888880000001</v>
      </c>
      <c r="N6321">
        <v>0</v>
      </c>
      <c r="O6321">
        <v>0</v>
      </c>
      <c r="P6321">
        <v>0</v>
      </c>
      <c r="Q6321">
        <v>38</v>
      </c>
      <c r="R6321">
        <v>0</v>
      </c>
      <c r="S6321">
        <v>0</v>
      </c>
      <c r="T6321">
        <v>0</v>
      </c>
      <c r="U6321">
        <v>47.647778000000002</v>
      </c>
    </row>
    <row r="6322" spans="1:21" x14ac:dyDescent="0.25">
      <c r="A6322" t="s">
        <v>24129</v>
      </c>
      <c r="B6322">
        <v>1</v>
      </c>
      <c r="C6322" t="s">
        <v>79</v>
      </c>
      <c r="D6322" t="s">
        <v>114</v>
      </c>
      <c r="E6322" t="s">
        <v>24130</v>
      </c>
      <c r="F6322" t="s">
        <v>313</v>
      </c>
      <c r="G6322" t="s">
        <v>71</v>
      </c>
      <c r="H6322" t="s">
        <v>136</v>
      </c>
      <c r="I6322" t="s">
        <v>22</v>
      </c>
      <c r="J6322" t="s">
        <v>131</v>
      </c>
      <c r="K6322" t="s">
        <v>24131</v>
      </c>
      <c r="L6322" t="s">
        <v>24132</v>
      </c>
      <c r="M6322">
        <v>1.1427777770000001</v>
      </c>
      <c r="N6322">
        <v>0</v>
      </c>
      <c r="O6322">
        <v>0</v>
      </c>
      <c r="P6322">
        <v>0</v>
      </c>
      <c r="Q6322">
        <v>8</v>
      </c>
      <c r="R6322">
        <v>0</v>
      </c>
      <c r="S6322">
        <v>0</v>
      </c>
      <c r="T6322">
        <v>0</v>
      </c>
      <c r="U6322">
        <v>9.1422220000000003</v>
      </c>
    </row>
    <row r="6323" spans="1:21" x14ac:dyDescent="0.25">
      <c r="A6323" t="s">
        <v>24133</v>
      </c>
      <c r="B6323">
        <v>1</v>
      </c>
      <c r="C6323" t="s">
        <v>78</v>
      </c>
      <c r="D6323" t="s">
        <v>82</v>
      </c>
      <c r="E6323" t="s">
        <v>24134</v>
      </c>
      <c r="F6323" t="s">
        <v>531</v>
      </c>
      <c r="G6323" t="s">
        <v>72</v>
      </c>
      <c r="H6323" t="s">
        <v>136</v>
      </c>
      <c r="I6323" t="s">
        <v>22</v>
      </c>
      <c r="J6323" t="s">
        <v>131</v>
      </c>
      <c r="K6323" t="s">
        <v>24135</v>
      </c>
      <c r="L6323" t="s">
        <v>24136</v>
      </c>
      <c r="M6323">
        <v>0.50805555499999999</v>
      </c>
      <c r="N6323">
        <v>0</v>
      </c>
      <c r="O6323">
        <v>0</v>
      </c>
      <c r="P6323">
        <v>0</v>
      </c>
      <c r="Q6323">
        <v>85</v>
      </c>
      <c r="R6323">
        <v>0</v>
      </c>
      <c r="S6323">
        <v>0</v>
      </c>
      <c r="T6323">
        <v>0</v>
      </c>
      <c r="U6323">
        <v>43.184722000000001</v>
      </c>
    </row>
    <row r="6324" spans="1:21" x14ac:dyDescent="0.25">
      <c r="A6324" t="s">
        <v>24137</v>
      </c>
      <c r="B6324">
        <v>1</v>
      </c>
      <c r="C6324" t="s">
        <v>78</v>
      </c>
      <c r="D6324" t="s">
        <v>85</v>
      </c>
      <c r="E6324" t="s">
        <v>24138</v>
      </c>
      <c r="F6324" t="s">
        <v>2201</v>
      </c>
      <c r="G6324" t="s">
        <v>71</v>
      </c>
      <c r="H6324" t="s">
        <v>136</v>
      </c>
      <c r="I6324" t="s">
        <v>22</v>
      </c>
      <c r="J6324" t="s">
        <v>221</v>
      </c>
      <c r="K6324" t="s">
        <v>24139</v>
      </c>
      <c r="L6324" t="s">
        <v>24140</v>
      </c>
      <c r="M6324">
        <v>3.5236111110000001</v>
      </c>
      <c r="N6324">
        <v>0</v>
      </c>
      <c r="O6324">
        <v>168</v>
      </c>
      <c r="P6324">
        <v>0</v>
      </c>
      <c r="Q6324">
        <v>0</v>
      </c>
      <c r="R6324">
        <v>0</v>
      </c>
      <c r="S6324">
        <v>591.96666700000003</v>
      </c>
      <c r="T6324">
        <v>0</v>
      </c>
      <c r="U6324">
        <v>0</v>
      </c>
    </row>
    <row r="6325" spans="1:21" x14ac:dyDescent="0.25">
      <c r="A6325" t="s">
        <v>24141</v>
      </c>
      <c r="B6325">
        <v>1</v>
      </c>
      <c r="C6325" t="s">
        <v>78</v>
      </c>
      <c r="D6325" t="s">
        <v>106</v>
      </c>
      <c r="E6325" t="s">
        <v>24142</v>
      </c>
      <c r="F6325" t="s">
        <v>231</v>
      </c>
      <c r="G6325" t="s">
        <v>71</v>
      </c>
      <c r="H6325" t="s">
        <v>136</v>
      </c>
      <c r="I6325" t="s">
        <v>22</v>
      </c>
      <c r="J6325" t="s">
        <v>131</v>
      </c>
      <c r="K6325" t="s">
        <v>24143</v>
      </c>
      <c r="L6325" t="s">
        <v>24144</v>
      </c>
      <c r="M6325">
        <v>2.9247222220000002</v>
      </c>
      <c r="N6325">
        <v>0</v>
      </c>
      <c r="O6325">
        <v>1</v>
      </c>
      <c r="P6325">
        <v>0</v>
      </c>
      <c r="Q6325">
        <v>0</v>
      </c>
      <c r="R6325">
        <v>0</v>
      </c>
      <c r="S6325">
        <v>2.924722</v>
      </c>
      <c r="T6325">
        <v>0</v>
      </c>
      <c r="U6325">
        <v>0</v>
      </c>
    </row>
    <row r="6326" spans="1:21" x14ac:dyDescent="0.25">
      <c r="A6326" t="s">
        <v>24145</v>
      </c>
      <c r="B6326">
        <v>1</v>
      </c>
      <c r="C6326" t="s">
        <v>78</v>
      </c>
      <c r="D6326" t="s">
        <v>106</v>
      </c>
      <c r="E6326" t="s">
        <v>24142</v>
      </c>
      <c r="F6326" t="s">
        <v>231</v>
      </c>
      <c r="G6326" t="s">
        <v>71</v>
      </c>
      <c r="H6326" t="s">
        <v>136</v>
      </c>
      <c r="I6326" t="s">
        <v>22</v>
      </c>
      <c r="J6326" t="s">
        <v>131</v>
      </c>
      <c r="K6326" t="s">
        <v>24146</v>
      </c>
      <c r="L6326" t="s">
        <v>24147</v>
      </c>
      <c r="M6326">
        <v>3.196388888</v>
      </c>
      <c r="N6326">
        <v>0</v>
      </c>
      <c r="O6326">
        <v>1</v>
      </c>
      <c r="P6326">
        <v>0</v>
      </c>
      <c r="Q6326">
        <v>0</v>
      </c>
      <c r="R6326">
        <v>0</v>
      </c>
      <c r="S6326">
        <v>3.1963889999999999</v>
      </c>
      <c r="T6326">
        <v>0</v>
      </c>
      <c r="U6326">
        <v>0</v>
      </c>
    </row>
    <row r="6327" spans="1:21" x14ac:dyDescent="0.25">
      <c r="A6327" t="s">
        <v>24148</v>
      </c>
      <c r="B6327">
        <v>1</v>
      </c>
      <c r="C6327" t="s">
        <v>79</v>
      </c>
      <c r="D6327" t="s">
        <v>116</v>
      </c>
      <c r="E6327" t="s">
        <v>24149</v>
      </c>
      <c r="F6327" t="s">
        <v>313</v>
      </c>
      <c r="G6327" t="s">
        <v>71</v>
      </c>
      <c r="H6327" t="s">
        <v>136</v>
      </c>
      <c r="I6327" t="s">
        <v>22</v>
      </c>
      <c r="J6327" t="s">
        <v>131</v>
      </c>
      <c r="K6327" t="s">
        <v>24150</v>
      </c>
      <c r="L6327" t="s">
        <v>24151</v>
      </c>
      <c r="M6327">
        <v>1.2275</v>
      </c>
      <c r="N6327">
        <v>0</v>
      </c>
      <c r="O6327">
        <v>0</v>
      </c>
      <c r="P6327">
        <v>0</v>
      </c>
      <c r="Q6327">
        <v>47</v>
      </c>
      <c r="R6327">
        <v>0</v>
      </c>
      <c r="S6327">
        <v>0</v>
      </c>
      <c r="T6327">
        <v>0</v>
      </c>
      <c r="U6327">
        <v>57.692500000000003</v>
      </c>
    </row>
    <row r="6328" spans="1:21" x14ac:dyDescent="0.25">
      <c r="A6328" t="s">
        <v>24152</v>
      </c>
      <c r="B6328">
        <v>1</v>
      </c>
      <c r="C6328" t="s">
        <v>79</v>
      </c>
      <c r="D6328" t="s">
        <v>116</v>
      </c>
      <c r="E6328" t="s">
        <v>24149</v>
      </c>
      <c r="F6328" t="s">
        <v>313</v>
      </c>
      <c r="G6328" t="s">
        <v>71</v>
      </c>
      <c r="H6328" t="s">
        <v>136</v>
      </c>
      <c r="I6328" t="s">
        <v>22</v>
      </c>
      <c r="J6328" t="s">
        <v>131</v>
      </c>
      <c r="K6328" t="s">
        <v>24153</v>
      </c>
      <c r="L6328" t="s">
        <v>24154</v>
      </c>
      <c r="M6328">
        <v>1.576944444</v>
      </c>
      <c r="N6328">
        <v>0</v>
      </c>
      <c r="O6328">
        <v>0</v>
      </c>
      <c r="P6328">
        <v>0</v>
      </c>
      <c r="Q6328">
        <v>47</v>
      </c>
      <c r="R6328">
        <v>0</v>
      </c>
      <c r="S6328">
        <v>0</v>
      </c>
      <c r="T6328">
        <v>0</v>
      </c>
      <c r="U6328">
        <v>74.116388999999998</v>
      </c>
    </row>
    <row r="6329" spans="1:21" x14ac:dyDescent="0.25">
      <c r="A6329" t="s">
        <v>24155</v>
      </c>
      <c r="B6329">
        <v>1</v>
      </c>
      <c r="C6329" t="s">
        <v>79</v>
      </c>
      <c r="D6329" t="s">
        <v>116</v>
      </c>
      <c r="E6329" t="s">
        <v>24156</v>
      </c>
      <c r="F6329" t="s">
        <v>892</v>
      </c>
      <c r="G6329" t="s">
        <v>71</v>
      </c>
      <c r="H6329" t="s">
        <v>136</v>
      </c>
      <c r="I6329" t="s">
        <v>22</v>
      </c>
      <c r="J6329" t="s">
        <v>131</v>
      </c>
      <c r="K6329" t="s">
        <v>24157</v>
      </c>
      <c r="L6329" t="s">
        <v>24158</v>
      </c>
      <c r="M6329">
        <v>0.47972222199999998</v>
      </c>
      <c r="N6329">
        <v>0</v>
      </c>
      <c r="O6329">
        <v>0</v>
      </c>
      <c r="P6329">
        <v>0</v>
      </c>
      <c r="Q6329">
        <v>221</v>
      </c>
      <c r="R6329">
        <v>0</v>
      </c>
      <c r="S6329">
        <v>0</v>
      </c>
      <c r="T6329">
        <v>0</v>
      </c>
      <c r="U6329">
        <v>106.01861100000001</v>
      </c>
    </row>
    <row r="6330" spans="1:21" x14ac:dyDescent="0.25">
      <c r="A6330" t="s">
        <v>24159</v>
      </c>
      <c r="B6330">
        <v>1</v>
      </c>
      <c r="C6330" t="s">
        <v>79</v>
      </c>
      <c r="D6330" t="s">
        <v>116</v>
      </c>
      <c r="E6330" t="s">
        <v>24156</v>
      </c>
      <c r="F6330" t="s">
        <v>892</v>
      </c>
      <c r="G6330" t="s">
        <v>71</v>
      </c>
      <c r="H6330" t="s">
        <v>136</v>
      </c>
      <c r="I6330" t="s">
        <v>22</v>
      </c>
      <c r="J6330" t="s">
        <v>131</v>
      </c>
      <c r="K6330" t="s">
        <v>24160</v>
      </c>
      <c r="L6330" t="s">
        <v>24161</v>
      </c>
      <c r="M6330">
        <v>1.977222222</v>
      </c>
      <c r="N6330">
        <v>0</v>
      </c>
      <c r="O6330">
        <v>0</v>
      </c>
      <c r="P6330">
        <v>0</v>
      </c>
      <c r="Q6330">
        <v>221</v>
      </c>
      <c r="R6330">
        <v>0</v>
      </c>
      <c r="S6330">
        <v>0</v>
      </c>
      <c r="T6330">
        <v>0</v>
      </c>
      <c r="U6330">
        <v>436.96611100000001</v>
      </c>
    </row>
    <row r="6331" spans="1:21" x14ac:dyDescent="0.25">
      <c r="A6331" t="s">
        <v>24162</v>
      </c>
      <c r="B6331">
        <v>1</v>
      </c>
      <c r="C6331" t="s">
        <v>79</v>
      </c>
      <c r="D6331" t="s">
        <v>116</v>
      </c>
      <c r="E6331" t="s">
        <v>24149</v>
      </c>
      <c r="F6331" t="s">
        <v>313</v>
      </c>
      <c r="G6331" t="s">
        <v>71</v>
      </c>
      <c r="H6331" t="s">
        <v>136</v>
      </c>
      <c r="I6331" t="s">
        <v>22</v>
      </c>
      <c r="J6331" t="s">
        <v>131</v>
      </c>
      <c r="K6331" t="s">
        <v>18901</v>
      </c>
      <c r="L6331" t="s">
        <v>24163</v>
      </c>
      <c r="M6331">
        <v>1.2408333330000001</v>
      </c>
      <c r="N6331">
        <v>0</v>
      </c>
      <c r="O6331">
        <v>0</v>
      </c>
      <c r="P6331">
        <v>0</v>
      </c>
      <c r="Q6331">
        <v>47</v>
      </c>
      <c r="R6331">
        <v>0</v>
      </c>
      <c r="S6331">
        <v>0</v>
      </c>
      <c r="T6331">
        <v>0</v>
      </c>
      <c r="U6331">
        <v>58.319167</v>
      </c>
    </row>
    <row r="6332" spans="1:21" x14ac:dyDescent="0.25">
      <c r="A6332" t="s">
        <v>24164</v>
      </c>
      <c r="B6332">
        <v>1</v>
      </c>
      <c r="C6332" t="s">
        <v>79</v>
      </c>
      <c r="D6332" t="s">
        <v>118</v>
      </c>
      <c r="E6332" t="s">
        <v>19495</v>
      </c>
      <c r="F6332" t="s">
        <v>226</v>
      </c>
      <c r="G6332" t="s">
        <v>72</v>
      </c>
      <c r="H6332" t="s">
        <v>136</v>
      </c>
      <c r="I6332" t="s">
        <v>22</v>
      </c>
      <c r="J6332" t="s">
        <v>131</v>
      </c>
      <c r="K6332" t="s">
        <v>24165</v>
      </c>
      <c r="L6332" t="s">
        <v>24166</v>
      </c>
      <c r="M6332">
        <v>1.3975</v>
      </c>
      <c r="N6332">
        <v>0</v>
      </c>
      <c r="O6332">
        <v>0</v>
      </c>
      <c r="P6332">
        <v>0</v>
      </c>
      <c r="Q6332">
        <v>61</v>
      </c>
      <c r="R6332">
        <v>0</v>
      </c>
      <c r="S6332">
        <v>0</v>
      </c>
      <c r="T6332">
        <v>0</v>
      </c>
      <c r="U6332">
        <v>85.247500000000002</v>
      </c>
    </row>
    <row r="6333" spans="1:21" x14ac:dyDescent="0.25">
      <c r="A6333" t="s">
        <v>24167</v>
      </c>
      <c r="B6333">
        <v>1</v>
      </c>
      <c r="C6333" t="s">
        <v>79</v>
      </c>
      <c r="D6333" t="s">
        <v>118</v>
      </c>
      <c r="E6333" t="s">
        <v>19495</v>
      </c>
      <c r="F6333" t="s">
        <v>247</v>
      </c>
      <c r="G6333" t="s">
        <v>72</v>
      </c>
      <c r="H6333" t="s">
        <v>136</v>
      </c>
      <c r="I6333" t="s">
        <v>22</v>
      </c>
      <c r="J6333" t="s">
        <v>221</v>
      </c>
      <c r="K6333" t="s">
        <v>24168</v>
      </c>
      <c r="L6333" t="s">
        <v>24169</v>
      </c>
      <c r="M6333">
        <v>7.7961111110000001</v>
      </c>
      <c r="N6333">
        <v>0</v>
      </c>
      <c r="O6333">
        <v>0</v>
      </c>
      <c r="P6333">
        <v>0</v>
      </c>
      <c r="Q6333">
        <v>61</v>
      </c>
      <c r="R6333">
        <v>0</v>
      </c>
      <c r="S6333">
        <v>0</v>
      </c>
      <c r="T6333">
        <v>0</v>
      </c>
      <c r="U6333">
        <v>475.56277799999998</v>
      </c>
    </row>
    <row r="6334" spans="1:21" x14ac:dyDescent="0.25">
      <c r="A6334" t="s">
        <v>24170</v>
      </c>
      <c r="B6334">
        <v>1</v>
      </c>
      <c r="C6334" t="s">
        <v>78</v>
      </c>
      <c r="D6334" t="s">
        <v>103</v>
      </c>
      <c r="E6334" t="s">
        <v>24171</v>
      </c>
      <c r="F6334" t="s">
        <v>362</v>
      </c>
      <c r="G6334" t="s">
        <v>71</v>
      </c>
      <c r="H6334" t="s">
        <v>136</v>
      </c>
      <c r="I6334" t="s">
        <v>22</v>
      </c>
      <c r="J6334" t="s">
        <v>131</v>
      </c>
      <c r="K6334" t="s">
        <v>24172</v>
      </c>
      <c r="L6334" t="s">
        <v>24173</v>
      </c>
      <c r="M6334">
        <v>0.46964527700000003</v>
      </c>
      <c r="N6334">
        <v>0</v>
      </c>
      <c r="O6334">
        <v>0</v>
      </c>
      <c r="P6334">
        <v>0</v>
      </c>
      <c r="Q6334">
        <v>29</v>
      </c>
      <c r="R6334">
        <v>0</v>
      </c>
      <c r="S6334">
        <v>0</v>
      </c>
      <c r="T6334">
        <v>0</v>
      </c>
      <c r="U6334">
        <v>13.619713000000001</v>
      </c>
    </row>
    <row r="6335" spans="1:21" x14ac:dyDescent="0.25">
      <c r="A6335" t="s">
        <v>24174</v>
      </c>
      <c r="B6335">
        <v>1</v>
      </c>
      <c r="C6335" t="s">
        <v>78</v>
      </c>
      <c r="D6335" t="s">
        <v>85</v>
      </c>
      <c r="E6335" t="s">
        <v>24175</v>
      </c>
      <c r="F6335" t="s">
        <v>2615</v>
      </c>
      <c r="G6335" t="s">
        <v>71</v>
      </c>
      <c r="H6335" t="s">
        <v>136</v>
      </c>
      <c r="I6335" t="s">
        <v>22</v>
      </c>
      <c r="J6335" t="s">
        <v>131</v>
      </c>
      <c r="K6335" t="s">
        <v>24176</v>
      </c>
      <c r="L6335" t="s">
        <v>24177</v>
      </c>
      <c r="M6335">
        <v>1.125555555</v>
      </c>
      <c r="N6335">
        <v>0</v>
      </c>
      <c r="O6335">
        <v>7</v>
      </c>
      <c r="P6335">
        <v>0</v>
      </c>
      <c r="Q6335">
        <v>0</v>
      </c>
      <c r="R6335">
        <v>0</v>
      </c>
      <c r="S6335">
        <v>7.878889</v>
      </c>
      <c r="T6335">
        <v>0</v>
      </c>
      <c r="U6335">
        <v>0</v>
      </c>
    </row>
    <row r="6336" spans="1:21" x14ac:dyDescent="0.25">
      <c r="A6336" t="s">
        <v>24178</v>
      </c>
      <c r="B6336">
        <v>1</v>
      </c>
      <c r="C6336" t="s">
        <v>79</v>
      </c>
      <c r="D6336" t="s">
        <v>117</v>
      </c>
      <c r="E6336" t="s">
        <v>24179</v>
      </c>
      <c r="F6336" t="s">
        <v>247</v>
      </c>
      <c r="G6336" t="s">
        <v>72</v>
      </c>
      <c r="H6336" t="s">
        <v>136</v>
      </c>
      <c r="I6336" t="s">
        <v>22</v>
      </c>
      <c r="J6336" t="s">
        <v>221</v>
      </c>
      <c r="K6336" t="s">
        <v>24180</v>
      </c>
      <c r="L6336" t="s">
        <v>24181</v>
      </c>
      <c r="M6336">
        <v>8.1812044440000005</v>
      </c>
      <c r="N6336">
        <v>0</v>
      </c>
      <c r="O6336">
        <v>0</v>
      </c>
      <c r="P6336">
        <v>0</v>
      </c>
      <c r="Q6336">
        <v>47</v>
      </c>
      <c r="R6336">
        <v>0</v>
      </c>
      <c r="S6336">
        <v>0</v>
      </c>
      <c r="T6336">
        <v>0</v>
      </c>
      <c r="U6336">
        <v>384.51660900000002</v>
      </c>
    </row>
    <row r="6337" spans="1:21" x14ac:dyDescent="0.25">
      <c r="A6337" t="s">
        <v>24182</v>
      </c>
      <c r="B6337">
        <v>1</v>
      </c>
      <c r="C6337" t="s">
        <v>78</v>
      </c>
      <c r="D6337" t="s">
        <v>96</v>
      </c>
      <c r="E6337" t="s">
        <v>24183</v>
      </c>
      <c r="F6337" t="s">
        <v>226</v>
      </c>
      <c r="G6337" t="s">
        <v>72</v>
      </c>
      <c r="H6337" t="s">
        <v>136</v>
      </c>
      <c r="I6337" t="s">
        <v>22</v>
      </c>
      <c r="J6337" t="s">
        <v>131</v>
      </c>
      <c r="K6337" t="s">
        <v>24184</v>
      </c>
      <c r="L6337" t="s">
        <v>24185</v>
      </c>
      <c r="M6337">
        <v>2.7850000000000001</v>
      </c>
      <c r="N6337">
        <v>0</v>
      </c>
      <c r="O6337">
        <v>3</v>
      </c>
      <c r="P6337">
        <v>0</v>
      </c>
      <c r="Q6337">
        <v>8</v>
      </c>
      <c r="R6337">
        <v>0</v>
      </c>
      <c r="S6337">
        <v>8.3550000000000004</v>
      </c>
      <c r="T6337">
        <v>0</v>
      </c>
      <c r="U6337">
        <v>22.28</v>
      </c>
    </row>
    <row r="6338" spans="1:21" x14ac:dyDescent="0.25">
      <c r="A6338" t="s">
        <v>24186</v>
      </c>
      <c r="B6338">
        <v>1</v>
      </c>
      <c r="C6338" t="s">
        <v>78</v>
      </c>
      <c r="D6338" t="s">
        <v>84</v>
      </c>
      <c r="E6338" t="s">
        <v>24187</v>
      </c>
      <c r="F6338" t="s">
        <v>2201</v>
      </c>
      <c r="G6338" t="s">
        <v>72</v>
      </c>
      <c r="H6338" t="s">
        <v>136</v>
      </c>
      <c r="I6338" t="s">
        <v>22</v>
      </c>
      <c r="J6338" t="s">
        <v>221</v>
      </c>
      <c r="K6338" t="s">
        <v>24188</v>
      </c>
      <c r="L6338" t="s">
        <v>24189</v>
      </c>
      <c r="M6338">
        <v>0.74444444399999998</v>
      </c>
      <c r="N6338">
        <v>8</v>
      </c>
      <c r="O6338">
        <v>9102</v>
      </c>
      <c r="P6338">
        <v>1</v>
      </c>
      <c r="Q6338">
        <v>10</v>
      </c>
      <c r="R6338">
        <v>5.9555559999999996</v>
      </c>
      <c r="S6338">
        <v>6775.9333290000004</v>
      </c>
      <c r="T6338">
        <v>0.74444399999999999</v>
      </c>
      <c r="U6338">
        <v>7.4444439999999998</v>
      </c>
    </row>
    <row r="6339" spans="1:21" x14ac:dyDescent="0.25">
      <c r="A6339" t="s">
        <v>24190</v>
      </c>
      <c r="B6339">
        <v>1</v>
      </c>
      <c r="C6339" t="s">
        <v>78</v>
      </c>
      <c r="D6339" t="s">
        <v>102</v>
      </c>
      <c r="E6339" t="s">
        <v>24191</v>
      </c>
      <c r="F6339" t="s">
        <v>231</v>
      </c>
      <c r="G6339" t="s">
        <v>71</v>
      </c>
      <c r="H6339" t="s">
        <v>136</v>
      </c>
      <c r="I6339" t="s">
        <v>22</v>
      </c>
      <c r="J6339" t="s">
        <v>131</v>
      </c>
      <c r="K6339" t="s">
        <v>24192</v>
      </c>
      <c r="L6339" t="s">
        <v>24193</v>
      </c>
      <c r="M6339">
        <v>8.8283333329999998</v>
      </c>
      <c r="N6339">
        <v>0</v>
      </c>
      <c r="O6339">
        <v>0</v>
      </c>
      <c r="P6339">
        <v>0</v>
      </c>
      <c r="Q6339">
        <v>1</v>
      </c>
      <c r="R6339">
        <v>0</v>
      </c>
      <c r="S6339">
        <v>0</v>
      </c>
      <c r="T6339">
        <v>0</v>
      </c>
      <c r="U6339">
        <v>8.8283330000000007</v>
      </c>
    </row>
    <row r="6340" spans="1:21" x14ac:dyDescent="0.25">
      <c r="A6340" t="s">
        <v>24194</v>
      </c>
      <c r="B6340">
        <v>1</v>
      </c>
      <c r="C6340" t="s">
        <v>79</v>
      </c>
      <c r="D6340" t="s">
        <v>116</v>
      </c>
      <c r="E6340" t="s">
        <v>24195</v>
      </c>
      <c r="F6340" t="s">
        <v>226</v>
      </c>
      <c r="G6340" t="s">
        <v>72</v>
      </c>
      <c r="H6340" t="s">
        <v>136</v>
      </c>
      <c r="I6340" t="s">
        <v>22</v>
      </c>
      <c r="J6340" t="s">
        <v>131</v>
      </c>
      <c r="K6340" t="s">
        <v>24196</v>
      </c>
      <c r="L6340" t="s">
        <v>24197</v>
      </c>
      <c r="M6340">
        <v>0.98527777699999997</v>
      </c>
      <c r="N6340">
        <v>0</v>
      </c>
      <c r="O6340">
        <v>0</v>
      </c>
      <c r="P6340">
        <v>0</v>
      </c>
      <c r="Q6340">
        <v>107</v>
      </c>
      <c r="R6340">
        <v>0</v>
      </c>
      <c r="S6340">
        <v>0</v>
      </c>
      <c r="T6340">
        <v>0</v>
      </c>
      <c r="U6340">
        <v>105.424722</v>
      </c>
    </row>
    <row r="6341" spans="1:21" x14ac:dyDescent="0.25">
      <c r="A6341" t="s">
        <v>24198</v>
      </c>
      <c r="B6341">
        <v>1</v>
      </c>
      <c r="C6341" t="s">
        <v>78</v>
      </c>
      <c r="D6341" t="s">
        <v>90</v>
      </c>
      <c r="E6341" t="s">
        <v>24199</v>
      </c>
      <c r="F6341" t="s">
        <v>934</v>
      </c>
      <c r="G6341" t="s">
        <v>71</v>
      </c>
      <c r="H6341" t="s">
        <v>136</v>
      </c>
      <c r="I6341" t="s">
        <v>22</v>
      </c>
      <c r="J6341" t="s">
        <v>131</v>
      </c>
      <c r="K6341" t="s">
        <v>24200</v>
      </c>
      <c r="L6341" t="s">
        <v>24201</v>
      </c>
      <c r="M6341">
        <v>0.53805555500000002</v>
      </c>
      <c r="N6341">
        <v>0</v>
      </c>
      <c r="O6341">
        <v>1</v>
      </c>
      <c r="P6341">
        <v>0</v>
      </c>
      <c r="Q6341">
        <v>0</v>
      </c>
      <c r="R6341">
        <v>0</v>
      </c>
      <c r="S6341">
        <v>0.53805599999999998</v>
      </c>
      <c r="T6341">
        <v>0</v>
      </c>
      <c r="U6341">
        <v>0</v>
      </c>
    </row>
    <row r="6342" spans="1:21" x14ac:dyDescent="0.25">
      <c r="A6342" t="s">
        <v>24202</v>
      </c>
      <c r="B6342">
        <v>1</v>
      </c>
      <c r="C6342" t="s">
        <v>78</v>
      </c>
      <c r="D6342" t="s">
        <v>104</v>
      </c>
      <c r="E6342" t="s">
        <v>24203</v>
      </c>
      <c r="F6342" t="s">
        <v>296</v>
      </c>
      <c r="G6342" t="s">
        <v>72</v>
      </c>
      <c r="H6342" t="s">
        <v>136</v>
      </c>
      <c r="I6342" t="s">
        <v>22</v>
      </c>
      <c r="J6342" t="s">
        <v>221</v>
      </c>
      <c r="K6342" t="s">
        <v>24204</v>
      </c>
      <c r="L6342" t="s">
        <v>24205</v>
      </c>
      <c r="M6342">
        <v>3.0155861110000002</v>
      </c>
      <c r="N6342">
        <v>0</v>
      </c>
      <c r="O6342">
        <v>0</v>
      </c>
      <c r="P6342">
        <v>0</v>
      </c>
      <c r="Q6342">
        <v>41</v>
      </c>
      <c r="R6342">
        <v>0</v>
      </c>
      <c r="S6342">
        <v>0</v>
      </c>
      <c r="T6342">
        <v>0</v>
      </c>
      <c r="U6342">
        <v>123.639031</v>
      </c>
    </row>
    <row r="6343" spans="1:21" x14ac:dyDescent="0.25">
      <c r="A6343" t="s">
        <v>24206</v>
      </c>
      <c r="B6343">
        <v>1</v>
      </c>
      <c r="C6343" t="s">
        <v>78</v>
      </c>
      <c r="D6343" t="s">
        <v>104</v>
      </c>
      <c r="E6343" t="s">
        <v>24207</v>
      </c>
      <c r="F6343" t="s">
        <v>296</v>
      </c>
      <c r="G6343" t="s">
        <v>71</v>
      </c>
      <c r="H6343" t="s">
        <v>136</v>
      </c>
      <c r="I6343" t="s">
        <v>22</v>
      </c>
      <c r="J6343" t="s">
        <v>221</v>
      </c>
      <c r="K6343" t="s">
        <v>24208</v>
      </c>
      <c r="L6343" t="s">
        <v>24209</v>
      </c>
      <c r="M6343">
        <v>1.1697222220000001</v>
      </c>
      <c r="N6343">
        <v>0</v>
      </c>
      <c r="O6343">
        <v>0</v>
      </c>
      <c r="P6343">
        <v>0</v>
      </c>
      <c r="Q6343">
        <v>114</v>
      </c>
      <c r="R6343">
        <v>0</v>
      </c>
      <c r="S6343">
        <v>0</v>
      </c>
      <c r="T6343">
        <v>0</v>
      </c>
      <c r="U6343">
        <v>133.348333</v>
      </c>
    </row>
    <row r="6344" spans="1:21" x14ac:dyDescent="0.25">
      <c r="A6344" t="s">
        <v>24210</v>
      </c>
      <c r="B6344">
        <v>1</v>
      </c>
      <c r="C6344" t="s">
        <v>78</v>
      </c>
      <c r="D6344" t="s">
        <v>96</v>
      </c>
      <c r="E6344" t="s">
        <v>24211</v>
      </c>
      <c r="F6344" t="s">
        <v>416</v>
      </c>
      <c r="G6344" t="s">
        <v>71</v>
      </c>
      <c r="H6344" t="s">
        <v>136</v>
      </c>
      <c r="I6344" t="s">
        <v>22</v>
      </c>
      <c r="J6344" t="s">
        <v>131</v>
      </c>
      <c r="K6344" t="s">
        <v>24212</v>
      </c>
      <c r="L6344" t="s">
        <v>24213</v>
      </c>
      <c r="M6344">
        <v>3.0671905549999998</v>
      </c>
      <c r="N6344">
        <v>0</v>
      </c>
      <c r="O6344">
        <v>27</v>
      </c>
      <c r="P6344">
        <v>0</v>
      </c>
      <c r="Q6344">
        <v>3</v>
      </c>
      <c r="R6344">
        <v>0</v>
      </c>
      <c r="S6344">
        <v>82.814144999999996</v>
      </c>
      <c r="T6344">
        <v>0</v>
      </c>
      <c r="U6344">
        <v>9.2015720000000005</v>
      </c>
    </row>
    <row r="6345" spans="1:21" x14ac:dyDescent="0.25">
      <c r="A6345" t="s">
        <v>24214</v>
      </c>
      <c r="B6345">
        <v>1</v>
      </c>
      <c r="C6345" t="s">
        <v>78</v>
      </c>
      <c r="D6345" t="s">
        <v>102</v>
      </c>
      <c r="E6345" t="s">
        <v>24215</v>
      </c>
      <c r="F6345" t="s">
        <v>847</v>
      </c>
      <c r="G6345" t="s">
        <v>71</v>
      </c>
      <c r="H6345" t="s">
        <v>136</v>
      </c>
      <c r="I6345" t="s">
        <v>22</v>
      </c>
      <c r="J6345" t="s">
        <v>131</v>
      </c>
      <c r="K6345" t="s">
        <v>24216</v>
      </c>
      <c r="L6345" t="s">
        <v>24217</v>
      </c>
      <c r="M6345">
        <v>3.5022222219999999</v>
      </c>
      <c r="N6345">
        <v>0</v>
      </c>
      <c r="O6345">
        <v>1</v>
      </c>
      <c r="P6345">
        <v>0</v>
      </c>
      <c r="Q6345">
        <v>0</v>
      </c>
      <c r="R6345">
        <v>0</v>
      </c>
      <c r="S6345">
        <v>3.5022220000000002</v>
      </c>
      <c r="T6345">
        <v>0</v>
      </c>
      <c r="U6345">
        <v>0</v>
      </c>
    </row>
    <row r="6346" spans="1:21" x14ac:dyDescent="0.25">
      <c r="A6346" t="s">
        <v>24218</v>
      </c>
      <c r="B6346">
        <v>1</v>
      </c>
      <c r="C6346" t="s">
        <v>79</v>
      </c>
      <c r="D6346" t="s">
        <v>124</v>
      </c>
      <c r="E6346" t="s">
        <v>24219</v>
      </c>
      <c r="F6346" t="s">
        <v>847</v>
      </c>
      <c r="G6346" t="s">
        <v>71</v>
      </c>
      <c r="H6346" t="s">
        <v>136</v>
      </c>
      <c r="I6346" t="s">
        <v>22</v>
      </c>
      <c r="J6346" t="s">
        <v>131</v>
      </c>
      <c r="K6346" t="s">
        <v>24220</v>
      </c>
      <c r="L6346" t="s">
        <v>24221</v>
      </c>
      <c r="M6346">
        <v>2.0819444439999999</v>
      </c>
      <c r="N6346">
        <v>0</v>
      </c>
      <c r="O6346">
        <v>6</v>
      </c>
      <c r="P6346">
        <v>0</v>
      </c>
      <c r="Q6346">
        <v>0</v>
      </c>
      <c r="R6346">
        <v>0</v>
      </c>
      <c r="S6346">
        <v>12.491667</v>
      </c>
      <c r="T6346">
        <v>0</v>
      </c>
      <c r="U6346">
        <v>0</v>
      </c>
    </row>
    <row r="6347" spans="1:21" x14ac:dyDescent="0.25">
      <c r="A6347" t="s">
        <v>24222</v>
      </c>
      <c r="B6347">
        <v>1</v>
      </c>
      <c r="C6347" t="s">
        <v>79</v>
      </c>
      <c r="D6347" t="s">
        <v>109</v>
      </c>
      <c r="E6347" t="s">
        <v>24223</v>
      </c>
      <c r="F6347" t="s">
        <v>226</v>
      </c>
      <c r="G6347" t="s">
        <v>72</v>
      </c>
      <c r="H6347" t="s">
        <v>136</v>
      </c>
      <c r="I6347" t="s">
        <v>22</v>
      </c>
      <c r="J6347" t="s">
        <v>131</v>
      </c>
      <c r="K6347" t="s">
        <v>24224</v>
      </c>
      <c r="L6347" t="s">
        <v>24225</v>
      </c>
      <c r="M6347">
        <v>0.54925000000000002</v>
      </c>
      <c r="N6347">
        <v>0</v>
      </c>
      <c r="O6347">
        <v>0</v>
      </c>
      <c r="P6347">
        <v>0</v>
      </c>
      <c r="Q6347">
        <v>54</v>
      </c>
      <c r="R6347">
        <v>0</v>
      </c>
      <c r="S6347">
        <v>0</v>
      </c>
      <c r="T6347">
        <v>0</v>
      </c>
      <c r="U6347">
        <v>29.659500000000001</v>
      </c>
    </row>
    <row r="6348" spans="1:21" x14ac:dyDescent="0.25">
      <c r="A6348" t="s">
        <v>24226</v>
      </c>
      <c r="B6348">
        <v>1</v>
      </c>
      <c r="C6348" t="s">
        <v>79</v>
      </c>
      <c r="D6348" t="s">
        <v>109</v>
      </c>
      <c r="E6348" t="s">
        <v>24223</v>
      </c>
      <c r="F6348" t="s">
        <v>226</v>
      </c>
      <c r="G6348" t="s">
        <v>72</v>
      </c>
      <c r="H6348" t="s">
        <v>136</v>
      </c>
      <c r="I6348" t="s">
        <v>22</v>
      </c>
      <c r="J6348" t="s">
        <v>131</v>
      </c>
      <c r="K6348" t="s">
        <v>24227</v>
      </c>
      <c r="L6348" t="s">
        <v>24228</v>
      </c>
      <c r="M6348">
        <v>2.5055555549999999</v>
      </c>
      <c r="N6348">
        <v>0</v>
      </c>
      <c r="O6348">
        <v>0</v>
      </c>
      <c r="P6348">
        <v>0</v>
      </c>
      <c r="Q6348">
        <v>54</v>
      </c>
      <c r="R6348">
        <v>0</v>
      </c>
      <c r="S6348">
        <v>0</v>
      </c>
      <c r="T6348">
        <v>0</v>
      </c>
      <c r="U6348">
        <v>135.30000000000001</v>
      </c>
    </row>
    <row r="6349" spans="1:21" x14ac:dyDescent="0.25">
      <c r="A6349" t="s">
        <v>24229</v>
      </c>
      <c r="B6349">
        <v>1</v>
      </c>
      <c r="C6349" t="s">
        <v>79</v>
      </c>
      <c r="D6349" t="s">
        <v>109</v>
      </c>
      <c r="E6349" t="s">
        <v>24230</v>
      </c>
      <c r="F6349" t="s">
        <v>313</v>
      </c>
      <c r="G6349" t="s">
        <v>71</v>
      </c>
      <c r="H6349" t="s">
        <v>136</v>
      </c>
      <c r="I6349" t="s">
        <v>22</v>
      </c>
      <c r="J6349" t="s">
        <v>131</v>
      </c>
      <c r="K6349" t="s">
        <v>24231</v>
      </c>
      <c r="L6349" t="s">
        <v>24232</v>
      </c>
      <c r="M6349">
        <v>2.511666666</v>
      </c>
      <c r="N6349">
        <v>0</v>
      </c>
      <c r="O6349">
        <v>0</v>
      </c>
      <c r="P6349">
        <v>0</v>
      </c>
      <c r="Q6349">
        <v>8</v>
      </c>
      <c r="R6349">
        <v>0</v>
      </c>
      <c r="S6349">
        <v>0</v>
      </c>
      <c r="T6349">
        <v>0</v>
      </c>
      <c r="U6349">
        <v>20.093333000000001</v>
      </c>
    </row>
    <row r="6350" spans="1:21" x14ac:dyDescent="0.25">
      <c r="A6350" t="s">
        <v>24233</v>
      </c>
      <c r="B6350">
        <v>1</v>
      </c>
      <c r="C6350" t="s">
        <v>79</v>
      </c>
      <c r="D6350" t="s">
        <v>109</v>
      </c>
      <c r="E6350" t="s">
        <v>24230</v>
      </c>
      <c r="F6350" t="s">
        <v>416</v>
      </c>
      <c r="G6350" t="s">
        <v>71</v>
      </c>
      <c r="H6350" t="s">
        <v>136</v>
      </c>
      <c r="I6350" t="s">
        <v>22</v>
      </c>
      <c r="J6350" t="s">
        <v>131</v>
      </c>
      <c r="K6350" t="s">
        <v>24234</v>
      </c>
      <c r="L6350" t="s">
        <v>24235</v>
      </c>
      <c r="M6350">
        <v>3.9397222219999999</v>
      </c>
      <c r="N6350">
        <v>0</v>
      </c>
      <c r="O6350">
        <v>0</v>
      </c>
      <c r="P6350">
        <v>0</v>
      </c>
      <c r="Q6350">
        <v>8</v>
      </c>
      <c r="R6350">
        <v>0</v>
      </c>
      <c r="S6350">
        <v>0</v>
      </c>
      <c r="T6350">
        <v>0</v>
      </c>
      <c r="U6350">
        <v>31.517778</v>
      </c>
    </row>
    <row r="6351" spans="1:21" x14ac:dyDescent="0.25">
      <c r="A6351" t="s">
        <v>24236</v>
      </c>
      <c r="B6351">
        <v>1</v>
      </c>
      <c r="C6351" t="s">
        <v>79</v>
      </c>
      <c r="D6351" t="s">
        <v>109</v>
      </c>
      <c r="E6351" t="s">
        <v>24237</v>
      </c>
      <c r="F6351" t="s">
        <v>416</v>
      </c>
      <c r="G6351" t="s">
        <v>71</v>
      </c>
      <c r="H6351" t="s">
        <v>136</v>
      </c>
      <c r="I6351" t="s">
        <v>22</v>
      </c>
      <c r="J6351" t="s">
        <v>131</v>
      </c>
      <c r="K6351" t="s">
        <v>24238</v>
      </c>
      <c r="L6351" t="s">
        <v>24239</v>
      </c>
      <c r="M6351">
        <v>2.4913888879999999</v>
      </c>
      <c r="N6351">
        <v>0</v>
      </c>
      <c r="O6351">
        <v>0</v>
      </c>
      <c r="P6351">
        <v>0</v>
      </c>
      <c r="Q6351">
        <v>10</v>
      </c>
      <c r="R6351">
        <v>0</v>
      </c>
      <c r="S6351">
        <v>0</v>
      </c>
      <c r="T6351">
        <v>0</v>
      </c>
      <c r="U6351">
        <v>24.913889000000001</v>
      </c>
    </row>
    <row r="6352" spans="1:21" x14ac:dyDescent="0.25">
      <c r="A6352" t="s">
        <v>24240</v>
      </c>
      <c r="B6352">
        <v>1</v>
      </c>
      <c r="C6352" t="s">
        <v>79</v>
      </c>
      <c r="D6352" t="s">
        <v>109</v>
      </c>
      <c r="E6352" t="s">
        <v>24241</v>
      </c>
      <c r="F6352" t="s">
        <v>313</v>
      </c>
      <c r="G6352" t="s">
        <v>71</v>
      </c>
      <c r="H6352" t="s">
        <v>136</v>
      </c>
      <c r="I6352" t="s">
        <v>22</v>
      </c>
      <c r="J6352" t="s">
        <v>131</v>
      </c>
      <c r="K6352" t="s">
        <v>24242</v>
      </c>
      <c r="L6352" t="s">
        <v>24243</v>
      </c>
      <c r="M6352">
        <v>0.76833333299999995</v>
      </c>
      <c r="N6352">
        <v>0</v>
      </c>
      <c r="O6352">
        <v>0</v>
      </c>
      <c r="P6352">
        <v>0</v>
      </c>
      <c r="Q6352">
        <v>11</v>
      </c>
      <c r="R6352">
        <v>0</v>
      </c>
      <c r="S6352">
        <v>0</v>
      </c>
      <c r="T6352">
        <v>0</v>
      </c>
      <c r="U6352">
        <v>8.4516670000000005</v>
      </c>
    </row>
    <row r="6353" spans="1:21" x14ac:dyDescent="0.25">
      <c r="A6353" t="s">
        <v>24244</v>
      </c>
      <c r="B6353">
        <v>1</v>
      </c>
      <c r="C6353" t="s">
        <v>79</v>
      </c>
      <c r="D6353" t="s">
        <v>109</v>
      </c>
      <c r="E6353" t="s">
        <v>24241</v>
      </c>
      <c r="F6353" t="s">
        <v>313</v>
      </c>
      <c r="G6353" t="s">
        <v>71</v>
      </c>
      <c r="H6353" t="s">
        <v>136</v>
      </c>
      <c r="I6353" t="s">
        <v>22</v>
      </c>
      <c r="J6353" t="s">
        <v>131</v>
      </c>
      <c r="K6353" t="s">
        <v>24245</v>
      </c>
      <c r="L6353" t="s">
        <v>24246</v>
      </c>
      <c r="M6353">
        <v>2.5208333330000001</v>
      </c>
      <c r="N6353">
        <v>0</v>
      </c>
      <c r="O6353">
        <v>0</v>
      </c>
      <c r="P6353">
        <v>0</v>
      </c>
      <c r="Q6353">
        <v>11</v>
      </c>
      <c r="R6353">
        <v>0</v>
      </c>
      <c r="S6353">
        <v>0</v>
      </c>
      <c r="T6353">
        <v>0</v>
      </c>
      <c r="U6353">
        <v>27.729167</v>
      </c>
    </row>
    <row r="6354" spans="1:21" x14ac:dyDescent="0.25">
      <c r="A6354" t="s">
        <v>24247</v>
      </c>
      <c r="B6354">
        <v>1</v>
      </c>
      <c r="C6354" t="s">
        <v>78</v>
      </c>
      <c r="D6354" t="s">
        <v>100</v>
      </c>
      <c r="E6354" t="s">
        <v>24248</v>
      </c>
      <c r="F6354" t="s">
        <v>226</v>
      </c>
      <c r="G6354" t="s">
        <v>72</v>
      </c>
      <c r="H6354" t="s">
        <v>136</v>
      </c>
      <c r="I6354" t="s">
        <v>22</v>
      </c>
      <c r="J6354" t="s">
        <v>131</v>
      </c>
      <c r="K6354" t="s">
        <v>24249</v>
      </c>
      <c r="L6354" t="s">
        <v>24250</v>
      </c>
      <c r="M6354">
        <v>1.2184572220000001</v>
      </c>
      <c r="N6354">
        <v>0</v>
      </c>
      <c r="O6354">
        <v>89</v>
      </c>
      <c r="P6354">
        <v>0</v>
      </c>
      <c r="Q6354">
        <v>4</v>
      </c>
      <c r="R6354">
        <v>0</v>
      </c>
      <c r="S6354">
        <v>108.44269300000001</v>
      </c>
      <c r="T6354">
        <v>0</v>
      </c>
      <c r="U6354">
        <v>4.8738289999999997</v>
      </c>
    </row>
    <row r="6355" spans="1:21" x14ac:dyDescent="0.25">
      <c r="A6355" t="s">
        <v>24251</v>
      </c>
      <c r="B6355">
        <v>1</v>
      </c>
      <c r="C6355" t="s">
        <v>78</v>
      </c>
      <c r="D6355" t="s">
        <v>87</v>
      </c>
      <c r="E6355" t="s">
        <v>24252</v>
      </c>
      <c r="F6355" t="s">
        <v>847</v>
      </c>
      <c r="G6355" t="s">
        <v>71</v>
      </c>
      <c r="H6355" t="s">
        <v>136</v>
      </c>
      <c r="I6355" t="s">
        <v>22</v>
      </c>
      <c r="J6355" t="s">
        <v>131</v>
      </c>
      <c r="K6355" t="s">
        <v>24253</v>
      </c>
      <c r="L6355" t="s">
        <v>24254</v>
      </c>
      <c r="M6355">
        <v>4.7549999999999999</v>
      </c>
      <c r="N6355">
        <v>0</v>
      </c>
      <c r="O6355">
        <v>1</v>
      </c>
      <c r="P6355">
        <v>0</v>
      </c>
      <c r="Q6355">
        <v>0</v>
      </c>
      <c r="R6355">
        <v>0</v>
      </c>
      <c r="S6355">
        <v>4.7549999999999999</v>
      </c>
      <c r="T6355">
        <v>0</v>
      </c>
      <c r="U6355">
        <v>0</v>
      </c>
    </row>
    <row r="6356" spans="1:21" x14ac:dyDescent="0.25">
      <c r="A6356" t="s">
        <v>24255</v>
      </c>
      <c r="B6356">
        <v>1</v>
      </c>
      <c r="C6356" t="s">
        <v>78</v>
      </c>
      <c r="D6356" t="s">
        <v>93</v>
      </c>
      <c r="E6356" t="s">
        <v>24256</v>
      </c>
      <c r="F6356" t="s">
        <v>166</v>
      </c>
      <c r="G6356" t="s">
        <v>72</v>
      </c>
      <c r="H6356" t="s">
        <v>136</v>
      </c>
      <c r="I6356" t="s">
        <v>22</v>
      </c>
      <c r="J6356" t="s">
        <v>131</v>
      </c>
      <c r="K6356" t="s">
        <v>24257</v>
      </c>
      <c r="L6356" t="s">
        <v>24258</v>
      </c>
      <c r="M6356">
        <v>3.9338888879999998</v>
      </c>
      <c r="N6356">
        <v>4</v>
      </c>
      <c r="O6356">
        <v>122</v>
      </c>
      <c r="P6356">
        <v>0</v>
      </c>
      <c r="Q6356">
        <v>0</v>
      </c>
      <c r="R6356">
        <v>15.735556000000001</v>
      </c>
      <c r="S6356">
        <v>479.93444399999998</v>
      </c>
      <c r="T6356">
        <v>0</v>
      </c>
      <c r="U6356">
        <v>0</v>
      </c>
    </row>
    <row r="6357" spans="1:21" x14ac:dyDescent="0.25">
      <c r="A6357" t="s">
        <v>24259</v>
      </c>
      <c r="B6357">
        <v>1</v>
      </c>
      <c r="C6357" t="s">
        <v>78</v>
      </c>
      <c r="D6357" t="s">
        <v>102</v>
      </c>
      <c r="E6357" t="s">
        <v>24260</v>
      </c>
      <c r="F6357" t="s">
        <v>296</v>
      </c>
      <c r="G6357" t="s">
        <v>72</v>
      </c>
      <c r="H6357" t="s">
        <v>136</v>
      </c>
      <c r="I6357" t="s">
        <v>22</v>
      </c>
      <c r="J6357" t="s">
        <v>221</v>
      </c>
      <c r="K6357" t="s">
        <v>24261</v>
      </c>
      <c r="L6357" t="s">
        <v>24262</v>
      </c>
      <c r="M6357">
        <v>3.9327777770000001</v>
      </c>
      <c r="N6357">
        <v>0</v>
      </c>
      <c r="O6357">
        <v>50</v>
      </c>
      <c r="P6357">
        <v>0</v>
      </c>
      <c r="Q6357">
        <v>4</v>
      </c>
      <c r="R6357">
        <v>0</v>
      </c>
      <c r="S6357">
        <v>196.63888900000001</v>
      </c>
      <c r="T6357">
        <v>0</v>
      </c>
      <c r="U6357">
        <v>15.731111</v>
      </c>
    </row>
    <row r="6358" spans="1:21" x14ac:dyDescent="0.25">
      <c r="A6358" t="s">
        <v>24263</v>
      </c>
      <c r="B6358">
        <v>1</v>
      </c>
      <c r="C6358" t="s">
        <v>78</v>
      </c>
      <c r="D6358" t="s">
        <v>94</v>
      </c>
      <c r="E6358" t="s">
        <v>24264</v>
      </c>
      <c r="F6358" t="s">
        <v>231</v>
      </c>
      <c r="G6358" t="s">
        <v>71</v>
      </c>
      <c r="H6358" t="s">
        <v>136</v>
      </c>
      <c r="I6358" t="s">
        <v>22</v>
      </c>
      <c r="J6358" t="s">
        <v>131</v>
      </c>
      <c r="K6358" t="s">
        <v>24265</v>
      </c>
      <c r="L6358" t="s">
        <v>24266</v>
      </c>
      <c r="M6358">
        <v>2.6288888880000001</v>
      </c>
      <c r="N6358">
        <v>0</v>
      </c>
      <c r="O6358">
        <v>0</v>
      </c>
      <c r="P6358">
        <v>0</v>
      </c>
      <c r="Q6358">
        <v>1</v>
      </c>
      <c r="R6358">
        <v>0</v>
      </c>
      <c r="S6358">
        <v>0</v>
      </c>
      <c r="T6358">
        <v>0</v>
      </c>
      <c r="U6358">
        <v>2.628889</v>
      </c>
    </row>
    <row r="6359" spans="1:21" x14ac:dyDescent="0.25">
      <c r="A6359" t="s">
        <v>24267</v>
      </c>
      <c r="B6359">
        <v>1</v>
      </c>
      <c r="C6359" t="s">
        <v>79</v>
      </c>
      <c r="D6359" t="s">
        <v>109</v>
      </c>
      <c r="E6359" t="s">
        <v>24268</v>
      </c>
      <c r="F6359" t="s">
        <v>367</v>
      </c>
      <c r="G6359" t="s">
        <v>72</v>
      </c>
      <c r="H6359" t="s">
        <v>136</v>
      </c>
      <c r="I6359" t="s">
        <v>22</v>
      </c>
      <c r="J6359" t="s">
        <v>131</v>
      </c>
      <c r="K6359" t="s">
        <v>24269</v>
      </c>
      <c r="L6359" t="s">
        <v>24270</v>
      </c>
      <c r="M6359">
        <v>2.4877777769999998</v>
      </c>
      <c r="N6359">
        <v>0</v>
      </c>
      <c r="O6359">
        <v>0</v>
      </c>
      <c r="P6359">
        <v>0</v>
      </c>
      <c r="Q6359">
        <v>128</v>
      </c>
      <c r="R6359">
        <v>0</v>
      </c>
      <c r="S6359">
        <v>0</v>
      </c>
      <c r="T6359">
        <v>0</v>
      </c>
      <c r="U6359">
        <v>318.43555500000002</v>
      </c>
    </row>
    <row r="6360" spans="1:21" x14ac:dyDescent="0.25">
      <c r="A6360" t="s">
        <v>24271</v>
      </c>
      <c r="B6360">
        <v>1</v>
      </c>
      <c r="C6360" t="s">
        <v>79</v>
      </c>
      <c r="D6360" t="s">
        <v>109</v>
      </c>
      <c r="E6360" t="s">
        <v>24272</v>
      </c>
      <c r="F6360" t="s">
        <v>226</v>
      </c>
      <c r="G6360" t="s">
        <v>72</v>
      </c>
      <c r="H6360" t="s">
        <v>136</v>
      </c>
      <c r="I6360" t="s">
        <v>22</v>
      </c>
      <c r="J6360" t="s">
        <v>131</v>
      </c>
      <c r="K6360" t="s">
        <v>24273</v>
      </c>
      <c r="L6360" t="s">
        <v>24274</v>
      </c>
      <c r="M6360">
        <v>0.75027777699999998</v>
      </c>
      <c r="N6360">
        <v>0</v>
      </c>
      <c r="O6360">
        <v>0</v>
      </c>
      <c r="P6360">
        <v>0</v>
      </c>
      <c r="Q6360">
        <v>15</v>
      </c>
      <c r="R6360">
        <v>0</v>
      </c>
      <c r="S6360">
        <v>0</v>
      </c>
      <c r="T6360">
        <v>0</v>
      </c>
      <c r="U6360">
        <v>11.254167000000001</v>
      </c>
    </row>
    <row r="6361" spans="1:21" x14ac:dyDescent="0.25">
      <c r="A6361" t="s">
        <v>24275</v>
      </c>
      <c r="B6361">
        <v>1</v>
      </c>
      <c r="C6361" t="s">
        <v>78</v>
      </c>
      <c r="D6361" t="s">
        <v>92</v>
      </c>
      <c r="E6361" t="s">
        <v>24276</v>
      </c>
      <c r="F6361" t="s">
        <v>313</v>
      </c>
      <c r="G6361" t="s">
        <v>71</v>
      </c>
      <c r="H6361" t="s">
        <v>136</v>
      </c>
      <c r="I6361" t="s">
        <v>22</v>
      </c>
      <c r="J6361" t="s">
        <v>131</v>
      </c>
      <c r="K6361" t="s">
        <v>24277</v>
      </c>
      <c r="L6361" t="s">
        <v>24278</v>
      </c>
      <c r="M6361">
        <v>2.3883333329999998</v>
      </c>
      <c r="N6361">
        <v>0</v>
      </c>
      <c r="O6361">
        <v>0</v>
      </c>
      <c r="P6361">
        <v>0</v>
      </c>
      <c r="Q6361">
        <v>17</v>
      </c>
      <c r="R6361">
        <v>0</v>
      </c>
      <c r="S6361">
        <v>0</v>
      </c>
      <c r="T6361">
        <v>0</v>
      </c>
      <c r="U6361">
        <v>40.601666999999999</v>
      </c>
    </row>
    <row r="6362" spans="1:21" x14ac:dyDescent="0.25">
      <c r="A6362" t="s">
        <v>24279</v>
      </c>
      <c r="B6362">
        <v>1</v>
      </c>
      <c r="C6362" t="s">
        <v>78</v>
      </c>
      <c r="D6362" t="s">
        <v>103</v>
      </c>
      <c r="E6362" t="s">
        <v>24280</v>
      </c>
      <c r="F6362" t="s">
        <v>296</v>
      </c>
      <c r="G6362" t="s">
        <v>72</v>
      </c>
      <c r="H6362" t="s">
        <v>136</v>
      </c>
      <c r="I6362" t="s">
        <v>22</v>
      </c>
      <c r="J6362" t="s">
        <v>221</v>
      </c>
      <c r="K6362" t="s">
        <v>24281</v>
      </c>
      <c r="L6362" t="s">
        <v>24282</v>
      </c>
      <c r="M6362">
        <v>0.6</v>
      </c>
      <c r="N6362">
        <v>0</v>
      </c>
      <c r="O6362">
        <v>0</v>
      </c>
      <c r="P6362">
        <v>52</v>
      </c>
      <c r="Q6362">
        <v>1818</v>
      </c>
      <c r="R6362">
        <v>0</v>
      </c>
      <c r="S6362">
        <v>0</v>
      </c>
      <c r="T6362">
        <v>31.2</v>
      </c>
      <c r="U6362">
        <v>1090.8</v>
      </c>
    </row>
    <row r="6363" spans="1:21" x14ac:dyDescent="0.25">
      <c r="A6363" t="s">
        <v>24283</v>
      </c>
      <c r="B6363">
        <v>1</v>
      </c>
      <c r="C6363" t="s">
        <v>78</v>
      </c>
      <c r="D6363" t="s">
        <v>99</v>
      </c>
      <c r="E6363" t="s">
        <v>24284</v>
      </c>
      <c r="F6363" t="s">
        <v>166</v>
      </c>
      <c r="G6363" t="s">
        <v>72</v>
      </c>
      <c r="H6363" t="s">
        <v>136</v>
      </c>
      <c r="I6363" t="s">
        <v>22</v>
      </c>
      <c r="J6363" t="s">
        <v>131</v>
      </c>
      <c r="K6363" t="s">
        <v>24285</v>
      </c>
      <c r="L6363" t="s">
        <v>24286</v>
      </c>
      <c r="M6363">
        <v>1.569722222</v>
      </c>
      <c r="N6363">
        <v>0</v>
      </c>
      <c r="O6363">
        <v>0</v>
      </c>
      <c r="P6363">
        <v>75</v>
      </c>
      <c r="Q6363">
        <v>2</v>
      </c>
      <c r="R6363">
        <v>0</v>
      </c>
      <c r="S6363">
        <v>0</v>
      </c>
      <c r="T6363">
        <v>117.729167</v>
      </c>
      <c r="U6363">
        <v>3.1394440000000001</v>
      </c>
    </row>
    <row r="6364" spans="1:21" x14ac:dyDescent="0.25">
      <c r="A6364" t="s">
        <v>24287</v>
      </c>
      <c r="B6364">
        <v>1</v>
      </c>
      <c r="C6364" t="s">
        <v>78</v>
      </c>
      <c r="D6364" t="s">
        <v>99</v>
      </c>
      <c r="E6364" t="s">
        <v>24288</v>
      </c>
      <c r="F6364" t="s">
        <v>226</v>
      </c>
      <c r="G6364" t="s">
        <v>72</v>
      </c>
      <c r="H6364" t="s">
        <v>136</v>
      </c>
      <c r="I6364" t="s">
        <v>22</v>
      </c>
      <c r="J6364" t="s">
        <v>131</v>
      </c>
      <c r="K6364" t="s">
        <v>24289</v>
      </c>
      <c r="L6364" t="s">
        <v>24290</v>
      </c>
      <c r="M6364">
        <v>2.8855555549999998</v>
      </c>
      <c r="N6364">
        <v>0</v>
      </c>
      <c r="O6364">
        <v>0</v>
      </c>
      <c r="P6364">
        <v>8</v>
      </c>
      <c r="Q6364">
        <v>0</v>
      </c>
      <c r="R6364">
        <v>0</v>
      </c>
      <c r="S6364">
        <v>0</v>
      </c>
      <c r="T6364">
        <v>23.084444000000001</v>
      </c>
      <c r="U6364">
        <v>0</v>
      </c>
    </row>
    <row r="6365" spans="1:21" x14ac:dyDescent="0.25">
      <c r="A6365" t="s">
        <v>24291</v>
      </c>
      <c r="B6365">
        <v>1</v>
      </c>
      <c r="C6365" t="s">
        <v>79</v>
      </c>
      <c r="D6365" t="s">
        <v>119</v>
      </c>
      <c r="E6365" t="s">
        <v>24292</v>
      </c>
      <c r="F6365" t="s">
        <v>226</v>
      </c>
      <c r="G6365" t="s">
        <v>72</v>
      </c>
      <c r="H6365" t="s">
        <v>136</v>
      </c>
      <c r="I6365" t="s">
        <v>22</v>
      </c>
      <c r="J6365" t="s">
        <v>131</v>
      </c>
      <c r="K6365" t="s">
        <v>24293</v>
      </c>
      <c r="L6365" t="s">
        <v>24294</v>
      </c>
      <c r="M6365">
        <v>9.6050000000000004</v>
      </c>
      <c r="N6365">
        <v>0</v>
      </c>
      <c r="O6365">
        <v>117</v>
      </c>
      <c r="P6365">
        <v>0</v>
      </c>
      <c r="Q6365">
        <v>35</v>
      </c>
      <c r="R6365">
        <v>0</v>
      </c>
      <c r="S6365">
        <v>1123.7850000000001</v>
      </c>
      <c r="T6365">
        <v>0</v>
      </c>
      <c r="U6365">
        <v>336.17500000000001</v>
      </c>
    </row>
    <row r="6366" spans="1:21" x14ac:dyDescent="0.25">
      <c r="A6366" t="s">
        <v>24295</v>
      </c>
      <c r="B6366">
        <v>1</v>
      </c>
      <c r="C6366" t="s">
        <v>78</v>
      </c>
      <c r="D6366" t="s">
        <v>84</v>
      </c>
      <c r="E6366" t="s">
        <v>24296</v>
      </c>
      <c r="F6366" t="s">
        <v>247</v>
      </c>
      <c r="G6366" t="s">
        <v>71</v>
      </c>
      <c r="H6366" t="s">
        <v>136</v>
      </c>
      <c r="I6366" t="s">
        <v>22</v>
      </c>
      <c r="J6366" t="s">
        <v>221</v>
      </c>
      <c r="K6366" t="s">
        <v>24297</v>
      </c>
      <c r="L6366" t="s">
        <v>24298</v>
      </c>
      <c r="M6366">
        <v>8.2524999999999995</v>
      </c>
      <c r="N6366">
        <v>0</v>
      </c>
      <c r="O6366">
        <v>1</v>
      </c>
      <c r="P6366">
        <v>0</v>
      </c>
      <c r="Q6366">
        <v>0</v>
      </c>
      <c r="R6366">
        <v>0</v>
      </c>
      <c r="S6366">
        <v>8.2524999999999995</v>
      </c>
      <c r="T6366">
        <v>0</v>
      </c>
      <c r="U6366">
        <v>0</v>
      </c>
    </row>
    <row r="6367" spans="1:21" x14ac:dyDescent="0.25">
      <c r="A6367" t="s">
        <v>24299</v>
      </c>
      <c r="B6367">
        <v>1</v>
      </c>
      <c r="C6367" t="s">
        <v>78</v>
      </c>
      <c r="D6367" t="s">
        <v>84</v>
      </c>
      <c r="E6367" t="s">
        <v>24300</v>
      </c>
      <c r="F6367" t="s">
        <v>313</v>
      </c>
      <c r="G6367" t="s">
        <v>71</v>
      </c>
      <c r="H6367" t="s">
        <v>136</v>
      </c>
      <c r="I6367" t="s">
        <v>22</v>
      </c>
      <c r="J6367" t="s">
        <v>131</v>
      </c>
      <c r="K6367" t="s">
        <v>24301</v>
      </c>
      <c r="L6367" t="s">
        <v>24302</v>
      </c>
      <c r="M6367">
        <v>3.287222222</v>
      </c>
      <c r="N6367">
        <v>0</v>
      </c>
      <c r="O6367">
        <v>45</v>
      </c>
      <c r="P6367">
        <v>0</v>
      </c>
      <c r="Q6367">
        <v>0</v>
      </c>
      <c r="R6367">
        <v>0</v>
      </c>
      <c r="S6367">
        <v>147.92500000000001</v>
      </c>
      <c r="T6367">
        <v>0</v>
      </c>
      <c r="U6367">
        <v>0</v>
      </c>
    </row>
    <row r="6368" spans="1:21" x14ac:dyDescent="0.25">
      <c r="A6368" t="s">
        <v>24303</v>
      </c>
      <c r="B6368">
        <v>1</v>
      </c>
      <c r="C6368" t="s">
        <v>78</v>
      </c>
      <c r="D6368" t="s">
        <v>81</v>
      </c>
      <c r="E6368" t="s">
        <v>24304</v>
      </c>
      <c r="F6368" t="s">
        <v>921</v>
      </c>
      <c r="G6368" t="s">
        <v>71</v>
      </c>
      <c r="H6368" t="s">
        <v>136</v>
      </c>
      <c r="I6368" t="s">
        <v>22</v>
      </c>
      <c r="J6368" t="s">
        <v>131</v>
      </c>
      <c r="K6368" t="s">
        <v>24305</v>
      </c>
      <c r="L6368" t="s">
        <v>24306</v>
      </c>
      <c r="M6368">
        <v>0.98277777700000002</v>
      </c>
      <c r="N6368">
        <v>0</v>
      </c>
      <c r="O6368">
        <v>0</v>
      </c>
      <c r="P6368">
        <v>0</v>
      </c>
      <c r="Q6368">
        <v>59</v>
      </c>
      <c r="R6368">
        <v>0</v>
      </c>
      <c r="S6368">
        <v>0</v>
      </c>
      <c r="T6368">
        <v>0</v>
      </c>
      <c r="U6368">
        <v>57.983888999999998</v>
      </c>
    </row>
    <row r="6369" spans="1:21" x14ac:dyDescent="0.25">
      <c r="A6369" t="s">
        <v>24307</v>
      </c>
      <c r="B6369">
        <v>1</v>
      </c>
      <c r="C6369" t="s">
        <v>78</v>
      </c>
      <c r="D6369" t="s">
        <v>104</v>
      </c>
      <c r="E6369" t="s">
        <v>24308</v>
      </c>
      <c r="F6369" t="s">
        <v>226</v>
      </c>
      <c r="G6369" t="s">
        <v>72</v>
      </c>
      <c r="H6369" t="s">
        <v>136</v>
      </c>
      <c r="I6369" t="s">
        <v>22</v>
      </c>
      <c r="J6369" t="s">
        <v>131</v>
      </c>
      <c r="K6369" t="s">
        <v>24309</v>
      </c>
      <c r="L6369" t="s">
        <v>24310</v>
      </c>
      <c r="M6369">
        <v>1.686388888</v>
      </c>
      <c r="N6369">
        <v>0</v>
      </c>
      <c r="O6369">
        <v>0</v>
      </c>
      <c r="P6369">
        <v>0</v>
      </c>
      <c r="Q6369">
        <v>62</v>
      </c>
      <c r="R6369">
        <v>0</v>
      </c>
      <c r="S6369">
        <v>0</v>
      </c>
      <c r="T6369">
        <v>0</v>
      </c>
      <c r="U6369">
        <v>104.556111</v>
      </c>
    </row>
    <row r="6370" spans="1:21" x14ac:dyDescent="0.25">
      <c r="A6370" t="s">
        <v>24311</v>
      </c>
      <c r="B6370">
        <v>1</v>
      </c>
      <c r="C6370" t="s">
        <v>78</v>
      </c>
      <c r="D6370" t="s">
        <v>104</v>
      </c>
      <c r="E6370" t="s">
        <v>24312</v>
      </c>
      <c r="F6370" t="s">
        <v>313</v>
      </c>
      <c r="G6370" t="s">
        <v>71</v>
      </c>
      <c r="H6370" t="s">
        <v>136</v>
      </c>
      <c r="I6370" t="s">
        <v>22</v>
      </c>
      <c r="J6370" t="s">
        <v>131</v>
      </c>
      <c r="K6370" t="s">
        <v>24313</v>
      </c>
      <c r="L6370" t="s">
        <v>24314</v>
      </c>
      <c r="M6370">
        <v>5.3855555549999998</v>
      </c>
      <c r="N6370">
        <v>0</v>
      </c>
      <c r="O6370">
        <v>0</v>
      </c>
      <c r="P6370">
        <v>0</v>
      </c>
      <c r="Q6370">
        <v>1</v>
      </c>
      <c r="R6370">
        <v>0</v>
      </c>
      <c r="S6370">
        <v>0</v>
      </c>
      <c r="T6370">
        <v>0</v>
      </c>
      <c r="U6370">
        <v>5.3855560000000002</v>
      </c>
    </row>
    <row r="6371" spans="1:21" x14ac:dyDescent="0.25">
      <c r="A6371" t="s">
        <v>24315</v>
      </c>
      <c r="B6371">
        <v>1</v>
      </c>
      <c r="C6371" t="s">
        <v>79</v>
      </c>
      <c r="D6371" t="s">
        <v>109</v>
      </c>
      <c r="E6371" t="s">
        <v>21857</v>
      </c>
      <c r="F6371" t="s">
        <v>166</v>
      </c>
      <c r="G6371" t="s">
        <v>72</v>
      </c>
      <c r="H6371" t="s">
        <v>136</v>
      </c>
      <c r="I6371" t="s">
        <v>22</v>
      </c>
      <c r="J6371" t="s">
        <v>131</v>
      </c>
      <c r="K6371" t="s">
        <v>24316</v>
      </c>
      <c r="L6371" t="s">
        <v>24317</v>
      </c>
      <c r="M6371">
        <v>0.85587583300000003</v>
      </c>
      <c r="N6371">
        <v>0</v>
      </c>
      <c r="O6371">
        <v>0</v>
      </c>
      <c r="P6371">
        <v>21</v>
      </c>
      <c r="Q6371">
        <v>145</v>
      </c>
      <c r="R6371">
        <v>0</v>
      </c>
      <c r="S6371">
        <v>0</v>
      </c>
      <c r="T6371">
        <v>17.973392</v>
      </c>
      <c r="U6371">
        <v>124.101996</v>
      </c>
    </row>
    <row r="6372" spans="1:21" x14ac:dyDescent="0.25">
      <c r="A6372" t="s">
        <v>24318</v>
      </c>
      <c r="B6372">
        <v>1</v>
      </c>
      <c r="C6372" t="s">
        <v>79</v>
      </c>
      <c r="D6372" t="s">
        <v>109</v>
      </c>
      <c r="E6372" t="s">
        <v>24319</v>
      </c>
      <c r="F6372" t="s">
        <v>296</v>
      </c>
      <c r="G6372" t="s">
        <v>72</v>
      </c>
      <c r="H6372" t="s">
        <v>136</v>
      </c>
      <c r="I6372" t="s">
        <v>22</v>
      </c>
      <c r="J6372" t="s">
        <v>221</v>
      </c>
      <c r="K6372" t="s">
        <v>24320</v>
      </c>
      <c r="L6372" t="s">
        <v>24321</v>
      </c>
      <c r="M6372">
        <v>6.3221722219999998</v>
      </c>
      <c r="N6372">
        <v>0</v>
      </c>
      <c r="O6372">
        <v>0</v>
      </c>
      <c r="P6372">
        <v>1</v>
      </c>
      <c r="Q6372">
        <v>1006</v>
      </c>
      <c r="R6372">
        <v>0</v>
      </c>
      <c r="S6372">
        <v>0</v>
      </c>
      <c r="T6372">
        <v>6.3221720000000001</v>
      </c>
      <c r="U6372">
        <v>6360.1052550000004</v>
      </c>
    </row>
    <row r="6373" spans="1:21" x14ac:dyDescent="0.25">
      <c r="A6373" t="s">
        <v>24322</v>
      </c>
      <c r="B6373">
        <v>1</v>
      </c>
      <c r="C6373" t="s">
        <v>79</v>
      </c>
      <c r="D6373" t="s">
        <v>109</v>
      </c>
      <c r="E6373" t="s">
        <v>21857</v>
      </c>
      <c r="F6373" t="s">
        <v>247</v>
      </c>
      <c r="G6373" t="s">
        <v>72</v>
      </c>
      <c r="H6373" t="s">
        <v>136</v>
      </c>
      <c r="I6373" t="s">
        <v>22</v>
      </c>
      <c r="J6373" t="s">
        <v>221</v>
      </c>
      <c r="K6373" t="s">
        <v>24323</v>
      </c>
      <c r="L6373" t="s">
        <v>14763</v>
      </c>
      <c r="M6373">
        <v>2.6891425</v>
      </c>
      <c r="N6373">
        <v>0</v>
      </c>
      <c r="O6373">
        <v>0</v>
      </c>
      <c r="P6373">
        <v>21</v>
      </c>
      <c r="Q6373">
        <v>145</v>
      </c>
      <c r="R6373">
        <v>0</v>
      </c>
      <c r="S6373">
        <v>0</v>
      </c>
      <c r="T6373">
        <v>56.471992999999998</v>
      </c>
      <c r="U6373">
        <v>389.92566299999999</v>
      </c>
    </row>
    <row r="6374" spans="1:21" x14ac:dyDescent="0.25">
      <c r="A6374" t="s">
        <v>24324</v>
      </c>
      <c r="B6374">
        <v>1</v>
      </c>
      <c r="C6374" t="s">
        <v>79</v>
      </c>
      <c r="D6374" t="s">
        <v>109</v>
      </c>
      <c r="E6374" t="s">
        <v>24325</v>
      </c>
      <c r="F6374" t="s">
        <v>166</v>
      </c>
      <c r="G6374" t="s">
        <v>72</v>
      </c>
      <c r="H6374" t="s">
        <v>136</v>
      </c>
      <c r="I6374" t="s">
        <v>22</v>
      </c>
      <c r="J6374" t="s">
        <v>131</v>
      </c>
      <c r="K6374" t="s">
        <v>24326</v>
      </c>
      <c r="L6374" t="s">
        <v>24327</v>
      </c>
      <c r="M6374">
        <v>1.067035</v>
      </c>
      <c r="N6374">
        <v>0</v>
      </c>
      <c r="O6374">
        <v>0</v>
      </c>
      <c r="P6374">
        <v>3</v>
      </c>
      <c r="Q6374">
        <v>101</v>
      </c>
      <c r="R6374">
        <v>0</v>
      </c>
      <c r="S6374">
        <v>0</v>
      </c>
      <c r="T6374">
        <v>3.2011050000000001</v>
      </c>
      <c r="U6374">
        <v>107.770535</v>
      </c>
    </row>
    <row r="6375" spans="1:21" x14ac:dyDescent="0.25">
      <c r="A6375" t="s">
        <v>24328</v>
      </c>
      <c r="B6375">
        <v>1</v>
      </c>
      <c r="C6375" t="s">
        <v>79</v>
      </c>
      <c r="D6375" t="s">
        <v>112</v>
      </c>
      <c r="E6375" t="s">
        <v>24329</v>
      </c>
      <c r="F6375" t="s">
        <v>247</v>
      </c>
      <c r="G6375" t="s">
        <v>72</v>
      </c>
      <c r="H6375" t="s">
        <v>136</v>
      </c>
      <c r="I6375" t="s">
        <v>22</v>
      </c>
      <c r="J6375" t="s">
        <v>221</v>
      </c>
      <c r="K6375" t="s">
        <v>24330</v>
      </c>
      <c r="L6375" t="s">
        <v>24331</v>
      </c>
      <c r="M6375">
        <v>1.253333333</v>
      </c>
      <c r="N6375">
        <v>0</v>
      </c>
      <c r="O6375">
        <v>137</v>
      </c>
      <c r="P6375">
        <v>0</v>
      </c>
      <c r="Q6375">
        <v>2</v>
      </c>
      <c r="R6375">
        <v>0</v>
      </c>
      <c r="S6375">
        <v>171.70666700000001</v>
      </c>
      <c r="T6375">
        <v>0</v>
      </c>
      <c r="U6375">
        <v>2.5066670000000002</v>
      </c>
    </row>
    <row r="6376" spans="1:21" x14ac:dyDescent="0.25">
      <c r="A6376" t="s">
        <v>24332</v>
      </c>
      <c r="B6376">
        <v>1</v>
      </c>
      <c r="C6376" t="s">
        <v>78</v>
      </c>
      <c r="D6376" t="s">
        <v>98</v>
      </c>
      <c r="E6376" t="s">
        <v>24333</v>
      </c>
      <c r="F6376" t="s">
        <v>313</v>
      </c>
      <c r="G6376" t="s">
        <v>71</v>
      </c>
      <c r="H6376" t="s">
        <v>136</v>
      </c>
      <c r="I6376" t="s">
        <v>22</v>
      </c>
      <c r="J6376" t="s">
        <v>131</v>
      </c>
      <c r="K6376" t="s">
        <v>24334</v>
      </c>
      <c r="L6376" t="s">
        <v>24335</v>
      </c>
      <c r="M6376">
        <v>0.56694444399999999</v>
      </c>
      <c r="N6376">
        <v>0</v>
      </c>
      <c r="O6376">
        <v>9</v>
      </c>
      <c r="P6376">
        <v>0</v>
      </c>
      <c r="Q6376">
        <v>0</v>
      </c>
      <c r="R6376">
        <v>0</v>
      </c>
      <c r="S6376">
        <v>5.1025</v>
      </c>
      <c r="T6376">
        <v>0</v>
      </c>
      <c r="U6376">
        <v>0</v>
      </c>
    </row>
    <row r="6377" spans="1:21" x14ac:dyDescent="0.25">
      <c r="A6377" t="s">
        <v>24336</v>
      </c>
      <c r="B6377">
        <v>1</v>
      </c>
      <c r="C6377" t="s">
        <v>78</v>
      </c>
      <c r="D6377" t="s">
        <v>98</v>
      </c>
      <c r="E6377" t="s">
        <v>24333</v>
      </c>
      <c r="F6377" t="s">
        <v>780</v>
      </c>
      <c r="G6377" t="s">
        <v>71</v>
      </c>
      <c r="H6377" t="s">
        <v>136</v>
      </c>
      <c r="I6377" t="s">
        <v>22</v>
      </c>
      <c r="J6377" t="s">
        <v>131</v>
      </c>
      <c r="K6377" t="s">
        <v>24337</v>
      </c>
      <c r="L6377" t="s">
        <v>24338</v>
      </c>
      <c r="M6377">
        <v>2.219916666</v>
      </c>
      <c r="N6377">
        <v>0</v>
      </c>
      <c r="O6377">
        <v>9</v>
      </c>
      <c r="P6377">
        <v>0</v>
      </c>
      <c r="Q6377">
        <v>0</v>
      </c>
      <c r="R6377">
        <v>0</v>
      </c>
      <c r="S6377">
        <v>19.97925</v>
      </c>
      <c r="T6377">
        <v>0</v>
      </c>
      <c r="U6377">
        <v>0</v>
      </c>
    </row>
    <row r="6378" spans="1:21" x14ac:dyDescent="0.25">
      <c r="A6378" t="s">
        <v>24339</v>
      </c>
      <c r="B6378">
        <v>1</v>
      </c>
      <c r="C6378" t="s">
        <v>78</v>
      </c>
      <c r="D6378" t="s">
        <v>104</v>
      </c>
      <c r="E6378" t="s">
        <v>24340</v>
      </c>
      <c r="F6378" t="s">
        <v>313</v>
      </c>
      <c r="G6378" t="s">
        <v>71</v>
      </c>
      <c r="H6378" t="s">
        <v>136</v>
      </c>
      <c r="I6378" t="s">
        <v>22</v>
      </c>
      <c r="J6378" t="s">
        <v>131</v>
      </c>
      <c r="K6378" t="s">
        <v>24341</v>
      </c>
      <c r="L6378" t="s">
        <v>24342</v>
      </c>
      <c r="M6378">
        <v>0.86722222199999999</v>
      </c>
      <c r="N6378">
        <v>0</v>
      </c>
      <c r="O6378">
        <v>0</v>
      </c>
      <c r="P6378">
        <v>0</v>
      </c>
      <c r="Q6378">
        <v>2</v>
      </c>
      <c r="R6378">
        <v>0</v>
      </c>
      <c r="S6378">
        <v>0</v>
      </c>
      <c r="T6378">
        <v>0</v>
      </c>
      <c r="U6378">
        <v>1.7344440000000001</v>
      </c>
    </row>
    <row r="6379" spans="1:21" x14ac:dyDescent="0.25">
      <c r="A6379" t="s">
        <v>24343</v>
      </c>
      <c r="B6379">
        <v>1</v>
      </c>
      <c r="C6379" t="s">
        <v>78</v>
      </c>
      <c r="D6379" t="s">
        <v>104</v>
      </c>
      <c r="E6379" t="s">
        <v>24344</v>
      </c>
      <c r="F6379" t="s">
        <v>296</v>
      </c>
      <c r="G6379" t="s">
        <v>72</v>
      </c>
      <c r="H6379" t="s">
        <v>136</v>
      </c>
      <c r="I6379" t="s">
        <v>22</v>
      </c>
      <c r="J6379" t="s">
        <v>221</v>
      </c>
      <c r="K6379" t="s">
        <v>15400</v>
      </c>
      <c r="L6379" t="s">
        <v>24345</v>
      </c>
      <c r="M6379">
        <v>6.2983333330000004</v>
      </c>
      <c r="N6379">
        <v>0</v>
      </c>
      <c r="O6379">
        <v>0</v>
      </c>
      <c r="P6379">
        <v>0</v>
      </c>
      <c r="Q6379">
        <v>40</v>
      </c>
      <c r="R6379">
        <v>0</v>
      </c>
      <c r="S6379">
        <v>0</v>
      </c>
      <c r="T6379">
        <v>0</v>
      </c>
      <c r="U6379">
        <v>251.933333</v>
      </c>
    </row>
    <row r="6380" spans="1:21" x14ac:dyDescent="0.25">
      <c r="A6380" t="s">
        <v>24346</v>
      </c>
      <c r="B6380">
        <v>1</v>
      </c>
      <c r="C6380" t="s">
        <v>78</v>
      </c>
      <c r="D6380" t="s">
        <v>104</v>
      </c>
      <c r="E6380" t="s">
        <v>24347</v>
      </c>
      <c r="F6380" t="s">
        <v>313</v>
      </c>
      <c r="G6380" t="s">
        <v>71</v>
      </c>
      <c r="H6380" t="s">
        <v>136</v>
      </c>
      <c r="I6380" t="s">
        <v>22</v>
      </c>
      <c r="J6380" t="s">
        <v>131</v>
      </c>
      <c r="K6380" t="s">
        <v>24348</v>
      </c>
      <c r="L6380" t="s">
        <v>24349</v>
      </c>
      <c r="M6380">
        <v>1.8063888880000001</v>
      </c>
      <c r="N6380">
        <v>0</v>
      </c>
      <c r="O6380">
        <v>0</v>
      </c>
      <c r="P6380">
        <v>0</v>
      </c>
      <c r="Q6380">
        <v>35</v>
      </c>
      <c r="R6380">
        <v>0</v>
      </c>
      <c r="S6380">
        <v>0</v>
      </c>
      <c r="T6380">
        <v>0</v>
      </c>
      <c r="U6380">
        <v>63.223610999999998</v>
      </c>
    </row>
    <row r="6381" spans="1:21" x14ac:dyDescent="0.25">
      <c r="A6381" t="s">
        <v>24350</v>
      </c>
      <c r="B6381">
        <v>1</v>
      </c>
      <c r="C6381" t="s">
        <v>78</v>
      </c>
      <c r="D6381" t="s">
        <v>100</v>
      </c>
      <c r="E6381" t="s">
        <v>24351</v>
      </c>
      <c r="F6381" t="s">
        <v>226</v>
      </c>
      <c r="G6381" t="s">
        <v>72</v>
      </c>
      <c r="H6381" t="s">
        <v>136</v>
      </c>
      <c r="I6381" t="s">
        <v>22</v>
      </c>
      <c r="J6381" t="s">
        <v>131</v>
      </c>
      <c r="K6381" t="s">
        <v>24352</v>
      </c>
      <c r="L6381" t="s">
        <v>24353</v>
      </c>
      <c r="M6381">
        <v>1.7669258329999999</v>
      </c>
      <c r="N6381">
        <v>0</v>
      </c>
      <c r="O6381">
        <v>49</v>
      </c>
      <c r="P6381">
        <v>0</v>
      </c>
      <c r="Q6381">
        <v>1</v>
      </c>
      <c r="R6381">
        <v>0</v>
      </c>
      <c r="S6381">
        <v>86.579365999999993</v>
      </c>
      <c r="T6381">
        <v>0</v>
      </c>
      <c r="U6381">
        <v>1.766926</v>
      </c>
    </row>
    <row r="6382" spans="1:21" x14ac:dyDescent="0.25">
      <c r="A6382" t="s">
        <v>24354</v>
      </c>
      <c r="B6382">
        <v>1</v>
      </c>
      <c r="C6382" t="s">
        <v>79</v>
      </c>
      <c r="D6382" t="s">
        <v>113</v>
      </c>
      <c r="E6382" t="s">
        <v>24355</v>
      </c>
      <c r="F6382" t="s">
        <v>226</v>
      </c>
      <c r="G6382" t="s">
        <v>72</v>
      </c>
      <c r="H6382" t="s">
        <v>136</v>
      </c>
      <c r="I6382" t="s">
        <v>22</v>
      </c>
      <c r="J6382" t="s">
        <v>131</v>
      </c>
      <c r="K6382" t="s">
        <v>24356</v>
      </c>
      <c r="L6382" t="s">
        <v>24357</v>
      </c>
      <c r="M6382">
        <v>1.525833333</v>
      </c>
      <c r="N6382">
        <v>0</v>
      </c>
      <c r="O6382">
        <v>0</v>
      </c>
      <c r="P6382">
        <v>0</v>
      </c>
      <c r="Q6382">
        <v>91</v>
      </c>
      <c r="R6382">
        <v>0</v>
      </c>
      <c r="S6382">
        <v>0</v>
      </c>
      <c r="T6382">
        <v>0</v>
      </c>
      <c r="U6382">
        <v>138.85083299999999</v>
      </c>
    </row>
    <row r="6383" spans="1:21" x14ac:dyDescent="0.25">
      <c r="A6383" t="s">
        <v>24358</v>
      </c>
      <c r="B6383">
        <v>1</v>
      </c>
      <c r="C6383" t="s">
        <v>79</v>
      </c>
      <c r="D6383" t="s">
        <v>110</v>
      </c>
      <c r="E6383" t="s">
        <v>24359</v>
      </c>
      <c r="F6383" t="s">
        <v>531</v>
      </c>
      <c r="G6383" t="s">
        <v>72</v>
      </c>
      <c r="H6383" t="s">
        <v>136</v>
      </c>
      <c r="I6383" t="s">
        <v>22</v>
      </c>
      <c r="J6383" t="s">
        <v>131</v>
      </c>
      <c r="K6383" t="s">
        <v>24360</v>
      </c>
      <c r="L6383" t="s">
        <v>24361</v>
      </c>
      <c r="M6383">
        <v>0.92472222199999998</v>
      </c>
      <c r="N6383">
        <v>0</v>
      </c>
      <c r="O6383">
        <v>1</v>
      </c>
      <c r="P6383">
        <v>0</v>
      </c>
      <c r="Q6383">
        <v>1</v>
      </c>
      <c r="R6383">
        <v>0</v>
      </c>
      <c r="S6383">
        <v>0.92472200000000004</v>
      </c>
      <c r="T6383">
        <v>0</v>
      </c>
      <c r="U6383">
        <v>0.92472200000000004</v>
      </c>
    </row>
    <row r="6384" spans="1:21" x14ac:dyDescent="0.25">
      <c r="A6384" t="s">
        <v>24362</v>
      </c>
      <c r="B6384">
        <v>1</v>
      </c>
      <c r="C6384" t="s">
        <v>79</v>
      </c>
      <c r="D6384" t="s">
        <v>110</v>
      </c>
      <c r="E6384" t="s">
        <v>24363</v>
      </c>
      <c r="F6384" t="s">
        <v>226</v>
      </c>
      <c r="G6384" t="s">
        <v>72</v>
      </c>
      <c r="H6384" t="s">
        <v>136</v>
      </c>
      <c r="I6384" t="s">
        <v>22</v>
      </c>
      <c r="J6384" t="s">
        <v>131</v>
      </c>
      <c r="K6384" t="s">
        <v>24364</v>
      </c>
      <c r="L6384" t="s">
        <v>24365</v>
      </c>
      <c r="M6384">
        <v>2.6419444439999999</v>
      </c>
      <c r="N6384">
        <v>0</v>
      </c>
      <c r="O6384">
        <v>0</v>
      </c>
      <c r="P6384">
        <v>0</v>
      </c>
      <c r="Q6384">
        <v>36</v>
      </c>
      <c r="R6384">
        <v>0</v>
      </c>
      <c r="S6384">
        <v>0</v>
      </c>
      <c r="T6384">
        <v>0</v>
      </c>
      <c r="U6384">
        <v>95.11</v>
      </c>
    </row>
    <row r="6385" spans="1:21" x14ac:dyDescent="0.25">
      <c r="A6385" t="s">
        <v>24366</v>
      </c>
      <c r="B6385">
        <v>1</v>
      </c>
      <c r="C6385" t="s">
        <v>78</v>
      </c>
      <c r="D6385" t="s">
        <v>95</v>
      </c>
      <c r="E6385" t="s">
        <v>1809</v>
      </c>
      <c r="F6385" t="s">
        <v>166</v>
      </c>
      <c r="G6385" t="s">
        <v>72</v>
      </c>
      <c r="H6385" t="s">
        <v>136</v>
      </c>
      <c r="I6385" t="s">
        <v>22</v>
      </c>
      <c r="J6385" t="s">
        <v>131</v>
      </c>
      <c r="K6385" t="s">
        <v>24367</v>
      </c>
      <c r="L6385" t="s">
        <v>24368</v>
      </c>
      <c r="M6385">
        <v>0.71010361099999997</v>
      </c>
      <c r="N6385">
        <v>0</v>
      </c>
      <c r="O6385">
        <v>0</v>
      </c>
      <c r="P6385">
        <v>20</v>
      </c>
      <c r="Q6385">
        <v>373</v>
      </c>
      <c r="R6385">
        <v>0</v>
      </c>
      <c r="S6385">
        <v>0</v>
      </c>
      <c r="T6385">
        <v>14.202071999999999</v>
      </c>
      <c r="U6385">
        <v>264.86864700000001</v>
      </c>
    </row>
    <row r="6386" spans="1:21" x14ac:dyDescent="0.25">
      <c r="A6386" t="s">
        <v>24369</v>
      </c>
      <c r="B6386">
        <v>1</v>
      </c>
      <c r="C6386" t="s">
        <v>79</v>
      </c>
      <c r="D6386" t="s">
        <v>118</v>
      </c>
      <c r="E6386" t="s">
        <v>24370</v>
      </c>
      <c r="F6386" t="s">
        <v>934</v>
      </c>
      <c r="G6386" t="s">
        <v>71</v>
      </c>
      <c r="H6386" t="s">
        <v>136</v>
      </c>
      <c r="I6386" t="s">
        <v>22</v>
      </c>
      <c r="J6386" t="s">
        <v>131</v>
      </c>
      <c r="K6386" t="s">
        <v>24371</v>
      </c>
      <c r="L6386" t="s">
        <v>24372</v>
      </c>
      <c r="M6386">
        <v>1.086944444</v>
      </c>
      <c r="N6386">
        <v>0</v>
      </c>
      <c r="O6386">
        <v>16</v>
      </c>
      <c r="P6386">
        <v>0</v>
      </c>
      <c r="Q6386">
        <v>0</v>
      </c>
      <c r="R6386">
        <v>0</v>
      </c>
      <c r="S6386">
        <v>17.391110999999999</v>
      </c>
      <c r="T6386">
        <v>0</v>
      </c>
      <c r="U6386">
        <v>0</v>
      </c>
    </row>
    <row r="6387" spans="1:21" x14ac:dyDescent="0.25">
      <c r="A6387" t="s">
        <v>24373</v>
      </c>
      <c r="B6387">
        <v>1</v>
      </c>
      <c r="C6387" t="s">
        <v>79</v>
      </c>
      <c r="D6387" t="s">
        <v>118</v>
      </c>
      <c r="E6387" t="s">
        <v>24374</v>
      </c>
      <c r="F6387" t="s">
        <v>934</v>
      </c>
      <c r="G6387" t="s">
        <v>71</v>
      </c>
      <c r="H6387" t="s">
        <v>136</v>
      </c>
      <c r="I6387" t="s">
        <v>22</v>
      </c>
      <c r="J6387" t="s">
        <v>131</v>
      </c>
      <c r="K6387" t="s">
        <v>24375</v>
      </c>
      <c r="L6387" t="s">
        <v>24376</v>
      </c>
      <c r="M6387">
        <v>0.52194444399999995</v>
      </c>
      <c r="N6387">
        <v>0</v>
      </c>
      <c r="O6387">
        <v>11</v>
      </c>
      <c r="P6387">
        <v>0</v>
      </c>
      <c r="Q6387">
        <v>0</v>
      </c>
      <c r="R6387">
        <v>0</v>
      </c>
      <c r="S6387">
        <v>5.7413889999999999</v>
      </c>
      <c r="T6387">
        <v>0</v>
      </c>
      <c r="U6387">
        <v>0</v>
      </c>
    </row>
    <row r="6388" spans="1:21" x14ac:dyDescent="0.25">
      <c r="A6388" t="s">
        <v>24377</v>
      </c>
      <c r="B6388">
        <v>1</v>
      </c>
      <c r="C6388" t="s">
        <v>78</v>
      </c>
      <c r="D6388" t="s">
        <v>106</v>
      </c>
      <c r="E6388" t="s">
        <v>24378</v>
      </c>
      <c r="F6388" t="s">
        <v>10815</v>
      </c>
      <c r="G6388" t="s">
        <v>71</v>
      </c>
      <c r="H6388" t="s">
        <v>136</v>
      </c>
      <c r="I6388" t="s">
        <v>22</v>
      </c>
      <c r="J6388" t="s">
        <v>131</v>
      </c>
      <c r="K6388" t="s">
        <v>24379</v>
      </c>
      <c r="L6388" t="s">
        <v>24380</v>
      </c>
      <c r="M6388">
        <v>2.1311111110000001</v>
      </c>
      <c r="N6388">
        <v>0</v>
      </c>
      <c r="O6388">
        <v>0</v>
      </c>
      <c r="P6388">
        <v>0</v>
      </c>
      <c r="Q6388">
        <v>80</v>
      </c>
      <c r="R6388">
        <v>0</v>
      </c>
      <c r="S6388">
        <v>0</v>
      </c>
      <c r="T6388">
        <v>0</v>
      </c>
      <c r="U6388">
        <v>170.488889</v>
      </c>
    </row>
    <row r="6389" spans="1:21" x14ac:dyDescent="0.25">
      <c r="A6389" t="s">
        <v>24381</v>
      </c>
      <c r="B6389">
        <v>1</v>
      </c>
      <c r="C6389" t="s">
        <v>78</v>
      </c>
      <c r="D6389" t="s">
        <v>106</v>
      </c>
      <c r="E6389" t="s">
        <v>24382</v>
      </c>
      <c r="F6389" t="s">
        <v>313</v>
      </c>
      <c r="G6389" t="s">
        <v>71</v>
      </c>
      <c r="H6389" t="s">
        <v>136</v>
      </c>
      <c r="I6389" t="s">
        <v>22</v>
      </c>
      <c r="J6389" t="s">
        <v>131</v>
      </c>
      <c r="K6389" t="s">
        <v>24383</v>
      </c>
      <c r="L6389" t="s">
        <v>24384</v>
      </c>
      <c r="M6389">
        <v>1.663888888</v>
      </c>
      <c r="N6389">
        <v>0</v>
      </c>
      <c r="O6389">
        <v>0</v>
      </c>
      <c r="P6389">
        <v>0</v>
      </c>
      <c r="Q6389">
        <v>9</v>
      </c>
      <c r="R6389">
        <v>0</v>
      </c>
      <c r="S6389">
        <v>0</v>
      </c>
      <c r="T6389">
        <v>0</v>
      </c>
      <c r="U6389">
        <v>14.975</v>
      </c>
    </row>
    <row r="6390" spans="1:21" x14ac:dyDescent="0.25">
      <c r="A6390" t="s">
        <v>24385</v>
      </c>
      <c r="B6390">
        <v>1</v>
      </c>
      <c r="C6390" t="s">
        <v>78</v>
      </c>
      <c r="D6390" t="s">
        <v>103</v>
      </c>
      <c r="E6390" t="s">
        <v>24386</v>
      </c>
      <c r="F6390" t="s">
        <v>231</v>
      </c>
      <c r="G6390" t="s">
        <v>71</v>
      </c>
      <c r="H6390" t="s">
        <v>136</v>
      </c>
      <c r="I6390" t="s">
        <v>22</v>
      </c>
      <c r="J6390" t="s">
        <v>131</v>
      </c>
      <c r="K6390" t="s">
        <v>24387</v>
      </c>
      <c r="L6390" t="s">
        <v>24388</v>
      </c>
      <c r="M6390">
        <v>1.944722222</v>
      </c>
      <c r="N6390">
        <v>0</v>
      </c>
      <c r="O6390">
        <v>0</v>
      </c>
      <c r="P6390">
        <v>0</v>
      </c>
      <c r="Q6390">
        <v>1</v>
      </c>
      <c r="R6390">
        <v>0</v>
      </c>
      <c r="S6390">
        <v>0</v>
      </c>
      <c r="T6390">
        <v>0</v>
      </c>
      <c r="U6390">
        <v>1.9447220000000001</v>
      </c>
    </row>
    <row r="6391" spans="1:21" x14ac:dyDescent="0.25">
      <c r="A6391" t="s">
        <v>24389</v>
      </c>
      <c r="B6391">
        <v>1</v>
      </c>
      <c r="C6391" t="s">
        <v>78</v>
      </c>
      <c r="D6391" t="s">
        <v>92</v>
      </c>
      <c r="E6391" t="s">
        <v>24390</v>
      </c>
      <c r="F6391" t="s">
        <v>296</v>
      </c>
      <c r="G6391" t="s">
        <v>71</v>
      </c>
      <c r="H6391" t="s">
        <v>136</v>
      </c>
      <c r="I6391" t="s">
        <v>22</v>
      </c>
      <c r="J6391" t="s">
        <v>221</v>
      </c>
      <c r="K6391" t="s">
        <v>24391</v>
      </c>
      <c r="L6391" t="s">
        <v>24392</v>
      </c>
      <c r="M6391">
        <v>5.91</v>
      </c>
      <c r="N6391">
        <v>0</v>
      </c>
      <c r="O6391">
        <v>0</v>
      </c>
      <c r="P6391">
        <v>0</v>
      </c>
      <c r="Q6391">
        <v>65</v>
      </c>
      <c r="R6391">
        <v>0</v>
      </c>
      <c r="S6391">
        <v>0</v>
      </c>
      <c r="T6391">
        <v>0</v>
      </c>
      <c r="U6391">
        <v>384.15</v>
      </c>
    </row>
    <row r="6392" spans="1:21" x14ac:dyDescent="0.25">
      <c r="A6392" t="s">
        <v>24393</v>
      </c>
      <c r="B6392">
        <v>1</v>
      </c>
      <c r="C6392" t="s">
        <v>78</v>
      </c>
      <c r="D6392" t="s">
        <v>84</v>
      </c>
      <c r="E6392" t="s">
        <v>24394</v>
      </c>
      <c r="F6392" t="s">
        <v>313</v>
      </c>
      <c r="G6392" t="s">
        <v>71</v>
      </c>
      <c r="H6392" t="s">
        <v>136</v>
      </c>
      <c r="I6392" t="s">
        <v>22</v>
      </c>
      <c r="J6392" t="s">
        <v>131</v>
      </c>
      <c r="K6392" t="s">
        <v>24395</v>
      </c>
      <c r="L6392" t="s">
        <v>24396</v>
      </c>
      <c r="M6392">
        <v>1.886111111</v>
      </c>
      <c r="N6392">
        <v>0</v>
      </c>
      <c r="O6392">
        <v>177</v>
      </c>
      <c r="P6392">
        <v>0</v>
      </c>
      <c r="Q6392">
        <v>0</v>
      </c>
      <c r="R6392">
        <v>0</v>
      </c>
      <c r="S6392">
        <v>333.84166699999997</v>
      </c>
      <c r="T6392">
        <v>0</v>
      </c>
      <c r="U6392">
        <v>0</v>
      </c>
    </row>
    <row r="6393" spans="1:21" x14ac:dyDescent="0.25">
      <c r="A6393" t="s">
        <v>24397</v>
      </c>
      <c r="B6393">
        <v>1</v>
      </c>
      <c r="C6393" t="s">
        <v>78</v>
      </c>
      <c r="D6393" t="s">
        <v>91</v>
      </c>
      <c r="E6393" t="s">
        <v>24398</v>
      </c>
      <c r="F6393" t="s">
        <v>313</v>
      </c>
      <c r="G6393" t="s">
        <v>71</v>
      </c>
      <c r="H6393" t="s">
        <v>136</v>
      </c>
      <c r="I6393" t="s">
        <v>22</v>
      </c>
      <c r="J6393" t="s">
        <v>131</v>
      </c>
      <c r="K6393" t="s">
        <v>24399</v>
      </c>
      <c r="L6393" t="s">
        <v>24400</v>
      </c>
      <c r="M6393">
        <v>5.3230555549999998</v>
      </c>
      <c r="N6393">
        <v>0</v>
      </c>
      <c r="O6393">
        <v>0</v>
      </c>
      <c r="P6393">
        <v>0</v>
      </c>
      <c r="Q6393">
        <v>31</v>
      </c>
      <c r="R6393">
        <v>0</v>
      </c>
      <c r="S6393">
        <v>0</v>
      </c>
      <c r="T6393">
        <v>0</v>
      </c>
      <c r="U6393">
        <v>165.01472200000001</v>
      </c>
    </row>
    <row r="6394" spans="1:21" x14ac:dyDescent="0.25">
      <c r="A6394" t="s">
        <v>24401</v>
      </c>
      <c r="B6394">
        <v>1</v>
      </c>
      <c r="C6394" t="s">
        <v>79</v>
      </c>
      <c r="D6394" t="s">
        <v>112</v>
      </c>
      <c r="E6394" t="s">
        <v>24402</v>
      </c>
      <c r="F6394" t="s">
        <v>226</v>
      </c>
      <c r="G6394" t="s">
        <v>72</v>
      </c>
      <c r="H6394" t="s">
        <v>136</v>
      </c>
      <c r="I6394" t="s">
        <v>22</v>
      </c>
      <c r="J6394" t="s">
        <v>131</v>
      </c>
      <c r="K6394" t="s">
        <v>24403</v>
      </c>
      <c r="L6394" t="s">
        <v>24404</v>
      </c>
      <c r="M6394">
        <v>0.89055555500000005</v>
      </c>
      <c r="N6394">
        <v>0</v>
      </c>
      <c r="O6394">
        <v>144</v>
      </c>
      <c r="P6394">
        <v>0</v>
      </c>
      <c r="Q6394">
        <v>1</v>
      </c>
      <c r="R6394">
        <v>0</v>
      </c>
      <c r="S6394">
        <v>128.24</v>
      </c>
      <c r="T6394">
        <v>0</v>
      </c>
      <c r="U6394">
        <v>0.89055600000000001</v>
      </c>
    </row>
    <row r="6395" spans="1:21" x14ac:dyDescent="0.25">
      <c r="A6395" t="s">
        <v>24405</v>
      </c>
      <c r="B6395">
        <v>1</v>
      </c>
      <c r="C6395" t="s">
        <v>79</v>
      </c>
      <c r="D6395" t="s">
        <v>112</v>
      </c>
      <c r="E6395" t="s">
        <v>24406</v>
      </c>
      <c r="F6395" t="s">
        <v>226</v>
      </c>
      <c r="G6395" t="s">
        <v>72</v>
      </c>
      <c r="H6395" t="s">
        <v>136</v>
      </c>
      <c r="I6395" t="s">
        <v>22</v>
      </c>
      <c r="J6395" t="s">
        <v>131</v>
      </c>
      <c r="K6395" t="s">
        <v>24407</v>
      </c>
      <c r="L6395" t="s">
        <v>24408</v>
      </c>
      <c r="M6395">
        <v>1.186388888</v>
      </c>
      <c r="N6395">
        <v>0</v>
      </c>
      <c r="O6395">
        <v>22</v>
      </c>
      <c r="P6395">
        <v>0</v>
      </c>
      <c r="Q6395">
        <v>0</v>
      </c>
      <c r="R6395">
        <v>0</v>
      </c>
      <c r="S6395">
        <v>26.100556000000001</v>
      </c>
      <c r="T6395">
        <v>0</v>
      </c>
      <c r="U6395">
        <v>0</v>
      </c>
    </row>
    <row r="6396" spans="1:21" x14ac:dyDescent="0.25">
      <c r="A6396" t="s">
        <v>24409</v>
      </c>
      <c r="B6396">
        <v>1</v>
      </c>
      <c r="C6396" t="s">
        <v>79</v>
      </c>
      <c r="D6396" t="s">
        <v>112</v>
      </c>
      <c r="E6396" t="s">
        <v>24410</v>
      </c>
      <c r="F6396" t="s">
        <v>231</v>
      </c>
      <c r="G6396" t="s">
        <v>71</v>
      </c>
      <c r="H6396" t="s">
        <v>136</v>
      </c>
      <c r="I6396" t="s">
        <v>22</v>
      </c>
      <c r="J6396" t="s">
        <v>131</v>
      </c>
      <c r="K6396" t="s">
        <v>24411</v>
      </c>
      <c r="L6396" t="s">
        <v>24412</v>
      </c>
      <c r="M6396">
        <v>0.50555555500000005</v>
      </c>
      <c r="N6396">
        <v>0</v>
      </c>
      <c r="O6396">
        <v>1</v>
      </c>
      <c r="P6396">
        <v>0</v>
      </c>
      <c r="Q6396">
        <v>0</v>
      </c>
      <c r="R6396">
        <v>0</v>
      </c>
      <c r="S6396">
        <v>0.50555600000000001</v>
      </c>
      <c r="T6396">
        <v>0</v>
      </c>
      <c r="U6396">
        <v>0</v>
      </c>
    </row>
    <row r="6397" spans="1:21" x14ac:dyDescent="0.25">
      <c r="A6397" t="s">
        <v>24413</v>
      </c>
      <c r="B6397">
        <v>1</v>
      </c>
      <c r="C6397" t="s">
        <v>79</v>
      </c>
      <c r="D6397" t="s">
        <v>112</v>
      </c>
      <c r="E6397" t="s">
        <v>24406</v>
      </c>
      <c r="F6397" t="s">
        <v>226</v>
      </c>
      <c r="G6397" t="s">
        <v>72</v>
      </c>
      <c r="H6397" t="s">
        <v>136</v>
      </c>
      <c r="I6397" t="s">
        <v>22</v>
      </c>
      <c r="J6397" t="s">
        <v>131</v>
      </c>
      <c r="K6397" t="s">
        <v>24414</v>
      </c>
      <c r="L6397" t="s">
        <v>24415</v>
      </c>
      <c r="M6397">
        <v>3.2727777769999999</v>
      </c>
      <c r="N6397">
        <v>0</v>
      </c>
      <c r="O6397">
        <v>22</v>
      </c>
      <c r="P6397">
        <v>0</v>
      </c>
      <c r="Q6397">
        <v>0</v>
      </c>
      <c r="R6397">
        <v>0</v>
      </c>
      <c r="S6397">
        <v>72.001110999999995</v>
      </c>
      <c r="T6397">
        <v>0</v>
      </c>
      <c r="U6397">
        <v>0</v>
      </c>
    </row>
    <row r="6398" spans="1:21" x14ac:dyDescent="0.25">
      <c r="A6398" t="s">
        <v>24416</v>
      </c>
      <c r="B6398">
        <v>1</v>
      </c>
      <c r="C6398" t="s">
        <v>79</v>
      </c>
      <c r="D6398" t="s">
        <v>112</v>
      </c>
      <c r="E6398" t="s">
        <v>24402</v>
      </c>
      <c r="F6398" t="s">
        <v>226</v>
      </c>
      <c r="G6398" t="s">
        <v>72</v>
      </c>
      <c r="H6398" t="s">
        <v>136</v>
      </c>
      <c r="I6398" t="s">
        <v>22</v>
      </c>
      <c r="J6398" t="s">
        <v>131</v>
      </c>
      <c r="K6398" t="s">
        <v>24417</v>
      </c>
      <c r="L6398" t="s">
        <v>24418</v>
      </c>
      <c r="M6398">
        <v>4.619444444</v>
      </c>
      <c r="N6398">
        <v>0</v>
      </c>
      <c r="O6398">
        <v>144</v>
      </c>
      <c r="P6398">
        <v>0</v>
      </c>
      <c r="Q6398">
        <v>1</v>
      </c>
      <c r="R6398">
        <v>0</v>
      </c>
      <c r="S6398">
        <v>665.2</v>
      </c>
      <c r="T6398">
        <v>0</v>
      </c>
      <c r="U6398">
        <v>4.6194439999999997</v>
      </c>
    </row>
    <row r="6399" spans="1:21" x14ac:dyDescent="0.25">
      <c r="A6399" t="s">
        <v>24419</v>
      </c>
      <c r="B6399">
        <v>1</v>
      </c>
      <c r="C6399" t="s">
        <v>79</v>
      </c>
      <c r="D6399" t="s">
        <v>110</v>
      </c>
      <c r="E6399" t="s">
        <v>24420</v>
      </c>
      <c r="F6399" t="s">
        <v>313</v>
      </c>
      <c r="G6399" t="s">
        <v>71</v>
      </c>
      <c r="H6399" t="s">
        <v>136</v>
      </c>
      <c r="I6399" t="s">
        <v>22</v>
      </c>
      <c r="J6399" t="s">
        <v>131</v>
      </c>
      <c r="K6399" t="s">
        <v>24421</v>
      </c>
      <c r="L6399" t="s">
        <v>24422</v>
      </c>
      <c r="M6399">
        <v>1.0838888879999999</v>
      </c>
      <c r="N6399">
        <v>0</v>
      </c>
      <c r="O6399">
        <v>0</v>
      </c>
      <c r="P6399">
        <v>0</v>
      </c>
      <c r="Q6399">
        <v>24</v>
      </c>
      <c r="R6399">
        <v>0</v>
      </c>
      <c r="S6399">
        <v>0</v>
      </c>
      <c r="T6399">
        <v>0</v>
      </c>
      <c r="U6399">
        <v>26.013332999999999</v>
      </c>
    </row>
    <row r="6400" spans="1:21" x14ac:dyDescent="0.25">
      <c r="A6400" t="s">
        <v>24423</v>
      </c>
      <c r="B6400">
        <v>1</v>
      </c>
      <c r="C6400" t="s">
        <v>78</v>
      </c>
      <c r="D6400" t="s">
        <v>92</v>
      </c>
      <c r="E6400" t="s">
        <v>24424</v>
      </c>
      <c r="F6400" t="s">
        <v>367</v>
      </c>
      <c r="G6400" t="s">
        <v>72</v>
      </c>
      <c r="H6400" t="s">
        <v>136</v>
      </c>
      <c r="I6400" t="s">
        <v>22</v>
      </c>
      <c r="J6400" t="s">
        <v>131</v>
      </c>
      <c r="K6400" t="s">
        <v>24425</v>
      </c>
      <c r="L6400" t="s">
        <v>24426</v>
      </c>
      <c r="M6400">
        <v>2.3513888879999998</v>
      </c>
      <c r="N6400">
        <v>0</v>
      </c>
      <c r="O6400">
        <v>0</v>
      </c>
      <c r="P6400">
        <v>0</v>
      </c>
      <c r="Q6400">
        <v>92</v>
      </c>
      <c r="R6400">
        <v>0</v>
      </c>
      <c r="S6400">
        <v>0</v>
      </c>
      <c r="T6400">
        <v>0</v>
      </c>
      <c r="U6400">
        <v>216.327778</v>
      </c>
    </row>
    <row r="6401" spans="1:21" x14ac:dyDescent="0.25">
      <c r="A6401" t="s">
        <v>24427</v>
      </c>
      <c r="B6401">
        <v>1</v>
      </c>
      <c r="C6401" t="s">
        <v>78</v>
      </c>
      <c r="D6401" t="s">
        <v>92</v>
      </c>
      <c r="E6401" t="s">
        <v>24428</v>
      </c>
      <c r="F6401" t="s">
        <v>313</v>
      </c>
      <c r="G6401" t="s">
        <v>71</v>
      </c>
      <c r="H6401" t="s">
        <v>136</v>
      </c>
      <c r="I6401" t="s">
        <v>22</v>
      </c>
      <c r="J6401" t="s">
        <v>131</v>
      </c>
      <c r="K6401" t="s">
        <v>24429</v>
      </c>
      <c r="L6401" t="s">
        <v>24430</v>
      </c>
      <c r="M6401">
        <v>0.85944444399999997</v>
      </c>
      <c r="N6401">
        <v>0</v>
      </c>
      <c r="O6401">
        <v>0</v>
      </c>
      <c r="P6401">
        <v>0</v>
      </c>
      <c r="Q6401">
        <v>3</v>
      </c>
      <c r="R6401">
        <v>0</v>
      </c>
      <c r="S6401">
        <v>0</v>
      </c>
      <c r="T6401">
        <v>0</v>
      </c>
      <c r="U6401">
        <v>2.5783330000000002</v>
      </c>
    </row>
    <row r="6402" spans="1:21" x14ac:dyDescent="0.25">
      <c r="A6402" t="s">
        <v>24431</v>
      </c>
      <c r="B6402">
        <v>1</v>
      </c>
      <c r="C6402" t="s">
        <v>79</v>
      </c>
      <c r="D6402" t="s">
        <v>113</v>
      </c>
      <c r="E6402" t="s">
        <v>24432</v>
      </c>
      <c r="F6402" t="s">
        <v>226</v>
      </c>
      <c r="G6402" t="s">
        <v>72</v>
      </c>
      <c r="H6402" t="s">
        <v>136</v>
      </c>
      <c r="I6402" t="s">
        <v>22</v>
      </c>
      <c r="J6402" t="s">
        <v>131</v>
      </c>
      <c r="K6402" t="s">
        <v>24433</v>
      </c>
      <c r="L6402" t="s">
        <v>24434</v>
      </c>
      <c r="M6402">
        <v>1.612222222</v>
      </c>
      <c r="N6402">
        <v>0</v>
      </c>
      <c r="O6402">
        <v>0</v>
      </c>
      <c r="P6402">
        <v>0</v>
      </c>
      <c r="Q6402">
        <v>109</v>
      </c>
      <c r="R6402">
        <v>0</v>
      </c>
      <c r="S6402">
        <v>0</v>
      </c>
      <c r="T6402">
        <v>0</v>
      </c>
      <c r="U6402">
        <v>175.73222200000001</v>
      </c>
    </row>
    <row r="6403" spans="1:21" x14ac:dyDescent="0.25">
      <c r="A6403" t="s">
        <v>24435</v>
      </c>
      <c r="B6403">
        <v>1</v>
      </c>
      <c r="C6403" t="s">
        <v>78</v>
      </c>
      <c r="D6403" t="s">
        <v>126</v>
      </c>
      <c r="E6403" t="s">
        <v>24436</v>
      </c>
      <c r="F6403" t="s">
        <v>231</v>
      </c>
      <c r="G6403" t="s">
        <v>71</v>
      </c>
      <c r="H6403" t="s">
        <v>136</v>
      </c>
      <c r="I6403" t="s">
        <v>22</v>
      </c>
      <c r="J6403" t="s">
        <v>131</v>
      </c>
      <c r="K6403" t="s">
        <v>24437</v>
      </c>
      <c r="L6403" t="s">
        <v>24438</v>
      </c>
      <c r="M6403">
        <v>1.7030555549999999</v>
      </c>
      <c r="N6403">
        <v>0</v>
      </c>
      <c r="O6403">
        <v>1</v>
      </c>
      <c r="P6403">
        <v>0</v>
      </c>
      <c r="Q6403">
        <v>0</v>
      </c>
      <c r="R6403">
        <v>0</v>
      </c>
      <c r="S6403">
        <v>1.7030559999999999</v>
      </c>
      <c r="T6403">
        <v>0</v>
      </c>
      <c r="U6403">
        <v>0</v>
      </c>
    </row>
    <row r="6404" spans="1:21" x14ac:dyDescent="0.25">
      <c r="A6404" t="s">
        <v>24439</v>
      </c>
      <c r="B6404">
        <v>1</v>
      </c>
      <c r="C6404" t="s">
        <v>78</v>
      </c>
      <c r="D6404" t="s">
        <v>126</v>
      </c>
      <c r="E6404" t="s">
        <v>24440</v>
      </c>
      <c r="F6404" t="s">
        <v>296</v>
      </c>
      <c r="G6404" t="s">
        <v>71</v>
      </c>
      <c r="H6404" t="s">
        <v>136</v>
      </c>
      <c r="I6404" t="s">
        <v>22</v>
      </c>
      <c r="J6404" t="s">
        <v>221</v>
      </c>
      <c r="K6404" t="s">
        <v>1127</v>
      </c>
      <c r="L6404" t="s">
        <v>24441</v>
      </c>
      <c r="M6404">
        <v>2.325346111</v>
      </c>
      <c r="N6404">
        <v>0</v>
      </c>
      <c r="O6404">
        <v>4</v>
      </c>
      <c r="P6404">
        <v>0</v>
      </c>
      <c r="Q6404">
        <v>71</v>
      </c>
      <c r="R6404">
        <v>0</v>
      </c>
      <c r="S6404">
        <v>9.3013840000000005</v>
      </c>
      <c r="T6404">
        <v>0</v>
      </c>
      <c r="U6404">
        <v>165.09957399999999</v>
      </c>
    </row>
    <row r="6405" spans="1:21" x14ac:dyDescent="0.25">
      <c r="A6405" t="s">
        <v>24442</v>
      </c>
      <c r="B6405">
        <v>1</v>
      </c>
      <c r="C6405" t="s">
        <v>78</v>
      </c>
      <c r="D6405" t="s">
        <v>104</v>
      </c>
      <c r="E6405" t="s">
        <v>24443</v>
      </c>
      <c r="F6405" t="s">
        <v>892</v>
      </c>
      <c r="G6405" t="s">
        <v>71</v>
      </c>
      <c r="H6405" t="s">
        <v>136</v>
      </c>
      <c r="I6405" t="s">
        <v>22</v>
      </c>
      <c r="J6405" t="s">
        <v>131</v>
      </c>
      <c r="K6405" t="s">
        <v>24444</v>
      </c>
      <c r="L6405" t="s">
        <v>24445</v>
      </c>
      <c r="M6405">
        <v>1.983055555</v>
      </c>
      <c r="N6405">
        <v>0</v>
      </c>
      <c r="O6405">
        <v>0</v>
      </c>
      <c r="P6405">
        <v>0</v>
      </c>
      <c r="Q6405">
        <v>82</v>
      </c>
      <c r="R6405">
        <v>0</v>
      </c>
      <c r="S6405">
        <v>0</v>
      </c>
      <c r="T6405">
        <v>0</v>
      </c>
      <c r="U6405">
        <v>162.610556</v>
      </c>
    </row>
    <row r="6406" spans="1:21" x14ac:dyDescent="0.25">
      <c r="A6406" t="s">
        <v>24446</v>
      </c>
      <c r="B6406">
        <v>1</v>
      </c>
      <c r="C6406" t="s">
        <v>78</v>
      </c>
      <c r="D6406" t="s">
        <v>102</v>
      </c>
      <c r="E6406" t="s">
        <v>24447</v>
      </c>
      <c r="F6406" t="s">
        <v>231</v>
      </c>
      <c r="G6406" t="s">
        <v>71</v>
      </c>
      <c r="H6406" t="s">
        <v>136</v>
      </c>
      <c r="I6406" t="s">
        <v>22</v>
      </c>
      <c r="J6406" t="s">
        <v>131</v>
      </c>
      <c r="K6406" t="s">
        <v>24448</v>
      </c>
      <c r="L6406" t="s">
        <v>24449</v>
      </c>
      <c r="M6406">
        <v>4.5888888879999996</v>
      </c>
      <c r="N6406">
        <v>0</v>
      </c>
      <c r="O6406">
        <v>0</v>
      </c>
      <c r="P6406">
        <v>0</v>
      </c>
      <c r="Q6406">
        <v>1</v>
      </c>
      <c r="R6406">
        <v>0</v>
      </c>
      <c r="S6406">
        <v>0</v>
      </c>
      <c r="T6406">
        <v>0</v>
      </c>
      <c r="U6406">
        <v>4.588889</v>
      </c>
    </row>
    <row r="6407" spans="1:21" x14ac:dyDescent="0.25">
      <c r="A6407" t="s">
        <v>24450</v>
      </c>
      <c r="B6407">
        <v>1</v>
      </c>
      <c r="C6407" t="s">
        <v>78</v>
      </c>
      <c r="D6407" t="s">
        <v>102</v>
      </c>
      <c r="E6407" t="s">
        <v>24451</v>
      </c>
      <c r="F6407" t="s">
        <v>226</v>
      </c>
      <c r="G6407" t="s">
        <v>72</v>
      </c>
      <c r="H6407" t="s">
        <v>136</v>
      </c>
      <c r="I6407" t="s">
        <v>22</v>
      </c>
      <c r="J6407" t="s">
        <v>131</v>
      </c>
      <c r="K6407" t="s">
        <v>24452</v>
      </c>
      <c r="L6407" t="s">
        <v>24453</v>
      </c>
      <c r="M6407">
        <v>1.156666666</v>
      </c>
      <c r="N6407">
        <v>0</v>
      </c>
      <c r="O6407">
        <v>0</v>
      </c>
      <c r="P6407">
        <v>0</v>
      </c>
      <c r="Q6407">
        <v>23</v>
      </c>
      <c r="R6407">
        <v>0</v>
      </c>
      <c r="S6407">
        <v>0</v>
      </c>
      <c r="T6407">
        <v>0</v>
      </c>
      <c r="U6407">
        <v>26.603332999999999</v>
      </c>
    </row>
    <row r="6408" spans="1:21" x14ac:dyDescent="0.25">
      <c r="A6408" t="s">
        <v>24454</v>
      </c>
      <c r="B6408">
        <v>1</v>
      </c>
      <c r="C6408" t="s">
        <v>78</v>
      </c>
      <c r="D6408" t="s">
        <v>102</v>
      </c>
      <c r="E6408" t="s">
        <v>24455</v>
      </c>
      <c r="F6408" t="s">
        <v>231</v>
      </c>
      <c r="G6408" t="s">
        <v>71</v>
      </c>
      <c r="H6408" t="s">
        <v>136</v>
      </c>
      <c r="I6408" t="s">
        <v>22</v>
      </c>
      <c r="J6408" t="s">
        <v>131</v>
      </c>
      <c r="K6408" t="s">
        <v>24456</v>
      </c>
      <c r="L6408" t="s">
        <v>24457</v>
      </c>
      <c r="M6408">
        <v>1.9669444439999999</v>
      </c>
      <c r="N6408">
        <v>0</v>
      </c>
      <c r="O6408">
        <v>0</v>
      </c>
      <c r="P6408">
        <v>0</v>
      </c>
      <c r="Q6408">
        <v>1</v>
      </c>
      <c r="R6408">
        <v>0</v>
      </c>
      <c r="S6408">
        <v>0</v>
      </c>
      <c r="T6408">
        <v>0</v>
      </c>
      <c r="U6408">
        <v>1.966944</v>
      </c>
    </row>
    <row r="6409" spans="1:21" x14ac:dyDescent="0.25">
      <c r="A6409" t="s">
        <v>24458</v>
      </c>
      <c r="B6409">
        <v>1</v>
      </c>
      <c r="C6409" t="s">
        <v>78</v>
      </c>
      <c r="D6409" t="s">
        <v>102</v>
      </c>
      <c r="E6409" t="s">
        <v>24459</v>
      </c>
      <c r="F6409" t="s">
        <v>231</v>
      </c>
      <c r="G6409" t="s">
        <v>71</v>
      </c>
      <c r="H6409" t="s">
        <v>136</v>
      </c>
      <c r="I6409" t="s">
        <v>22</v>
      </c>
      <c r="J6409" t="s">
        <v>131</v>
      </c>
      <c r="K6409" t="s">
        <v>24460</v>
      </c>
      <c r="L6409" t="s">
        <v>24461</v>
      </c>
      <c r="M6409">
        <v>4.9566666660000003</v>
      </c>
      <c r="N6409">
        <v>0</v>
      </c>
      <c r="O6409">
        <v>0</v>
      </c>
      <c r="P6409">
        <v>0</v>
      </c>
      <c r="Q6409">
        <v>1</v>
      </c>
      <c r="R6409">
        <v>0</v>
      </c>
      <c r="S6409">
        <v>0</v>
      </c>
      <c r="T6409">
        <v>0</v>
      </c>
      <c r="U6409">
        <v>4.9566670000000004</v>
      </c>
    </row>
    <row r="6410" spans="1:21" x14ac:dyDescent="0.25">
      <c r="A6410" t="s">
        <v>24462</v>
      </c>
      <c r="B6410">
        <v>1</v>
      </c>
      <c r="C6410" t="s">
        <v>78</v>
      </c>
      <c r="D6410" t="s">
        <v>102</v>
      </c>
      <c r="E6410" t="s">
        <v>24451</v>
      </c>
      <c r="F6410" t="s">
        <v>247</v>
      </c>
      <c r="G6410" t="s">
        <v>72</v>
      </c>
      <c r="H6410" t="s">
        <v>136</v>
      </c>
      <c r="I6410" t="s">
        <v>22</v>
      </c>
      <c r="J6410" t="s">
        <v>221</v>
      </c>
      <c r="K6410" t="s">
        <v>24463</v>
      </c>
      <c r="L6410" t="s">
        <v>24464</v>
      </c>
      <c r="M6410">
        <v>8.77</v>
      </c>
      <c r="N6410">
        <v>0</v>
      </c>
      <c r="O6410">
        <v>0</v>
      </c>
      <c r="P6410">
        <v>0</v>
      </c>
      <c r="Q6410">
        <v>23</v>
      </c>
      <c r="R6410">
        <v>0</v>
      </c>
      <c r="S6410">
        <v>0</v>
      </c>
      <c r="T6410">
        <v>0</v>
      </c>
      <c r="U6410">
        <v>201.71</v>
      </c>
    </row>
    <row r="6411" spans="1:21" x14ac:dyDescent="0.25">
      <c r="A6411" t="s">
        <v>24465</v>
      </c>
      <c r="B6411">
        <v>1</v>
      </c>
      <c r="C6411" t="s">
        <v>78</v>
      </c>
      <c r="D6411" t="s">
        <v>94</v>
      </c>
      <c r="E6411" t="s">
        <v>24466</v>
      </c>
      <c r="F6411" t="s">
        <v>934</v>
      </c>
      <c r="G6411" t="s">
        <v>71</v>
      </c>
      <c r="H6411" t="s">
        <v>136</v>
      </c>
      <c r="I6411" t="s">
        <v>22</v>
      </c>
      <c r="J6411" t="s">
        <v>131</v>
      </c>
      <c r="K6411" t="s">
        <v>24467</v>
      </c>
      <c r="L6411" t="s">
        <v>24468</v>
      </c>
      <c r="M6411">
        <v>7.5647222220000003</v>
      </c>
      <c r="N6411">
        <v>0</v>
      </c>
      <c r="O6411">
        <v>1</v>
      </c>
      <c r="P6411">
        <v>0</v>
      </c>
      <c r="Q6411">
        <v>0</v>
      </c>
      <c r="R6411">
        <v>0</v>
      </c>
      <c r="S6411">
        <v>7.5647219999999997</v>
      </c>
      <c r="T6411">
        <v>0</v>
      </c>
      <c r="U6411">
        <v>0</v>
      </c>
    </row>
    <row r="6412" spans="1:21" x14ac:dyDescent="0.25">
      <c r="A6412" t="s">
        <v>24469</v>
      </c>
      <c r="B6412">
        <v>1</v>
      </c>
      <c r="C6412" t="s">
        <v>78</v>
      </c>
      <c r="D6412" t="s">
        <v>80</v>
      </c>
      <c r="E6412" t="s">
        <v>24470</v>
      </c>
      <c r="F6412" t="s">
        <v>934</v>
      </c>
      <c r="G6412" t="s">
        <v>71</v>
      </c>
      <c r="H6412" t="s">
        <v>136</v>
      </c>
      <c r="I6412" t="s">
        <v>22</v>
      </c>
      <c r="J6412" t="s">
        <v>131</v>
      </c>
      <c r="K6412" t="s">
        <v>24471</v>
      </c>
      <c r="L6412" t="s">
        <v>24472</v>
      </c>
      <c r="M6412">
        <v>1.7194444440000001</v>
      </c>
      <c r="N6412">
        <v>0</v>
      </c>
      <c r="O6412">
        <v>20</v>
      </c>
      <c r="P6412">
        <v>0</v>
      </c>
      <c r="Q6412">
        <v>0</v>
      </c>
      <c r="R6412">
        <v>0</v>
      </c>
      <c r="S6412">
        <v>34.388888999999999</v>
      </c>
      <c r="T6412">
        <v>0</v>
      </c>
      <c r="U6412">
        <v>0</v>
      </c>
    </row>
    <row r="6413" spans="1:21" x14ac:dyDescent="0.25">
      <c r="A6413" t="s">
        <v>24473</v>
      </c>
      <c r="B6413">
        <v>1</v>
      </c>
      <c r="C6413" t="s">
        <v>78</v>
      </c>
      <c r="D6413" t="s">
        <v>88</v>
      </c>
      <c r="E6413" t="s">
        <v>24474</v>
      </c>
      <c r="F6413" t="s">
        <v>934</v>
      </c>
      <c r="G6413" t="s">
        <v>71</v>
      </c>
      <c r="H6413" t="s">
        <v>136</v>
      </c>
      <c r="I6413" t="s">
        <v>22</v>
      </c>
      <c r="J6413" t="s">
        <v>131</v>
      </c>
      <c r="K6413" t="s">
        <v>24475</v>
      </c>
      <c r="L6413" t="s">
        <v>24476</v>
      </c>
      <c r="M6413">
        <v>0.9425</v>
      </c>
      <c r="N6413">
        <v>0</v>
      </c>
      <c r="O6413">
        <v>10</v>
      </c>
      <c r="P6413">
        <v>0</v>
      </c>
      <c r="Q6413">
        <v>0</v>
      </c>
      <c r="R6413">
        <v>0</v>
      </c>
      <c r="S6413">
        <v>9.4250000000000007</v>
      </c>
      <c r="T6413">
        <v>0</v>
      </c>
      <c r="U6413">
        <v>0</v>
      </c>
    </row>
    <row r="6414" spans="1:21" x14ac:dyDescent="0.25">
      <c r="A6414" t="s">
        <v>24477</v>
      </c>
      <c r="B6414">
        <v>1</v>
      </c>
      <c r="C6414" t="s">
        <v>78</v>
      </c>
      <c r="D6414" t="s">
        <v>88</v>
      </c>
      <c r="E6414" t="s">
        <v>24478</v>
      </c>
      <c r="F6414" t="s">
        <v>847</v>
      </c>
      <c r="G6414" t="s">
        <v>71</v>
      </c>
      <c r="H6414" t="s">
        <v>136</v>
      </c>
      <c r="I6414" t="s">
        <v>22</v>
      </c>
      <c r="J6414" t="s">
        <v>131</v>
      </c>
      <c r="K6414" t="s">
        <v>24479</v>
      </c>
      <c r="L6414" t="s">
        <v>24480</v>
      </c>
      <c r="M6414">
        <v>7.3672222219999997</v>
      </c>
      <c r="N6414">
        <v>0</v>
      </c>
      <c r="O6414">
        <v>15</v>
      </c>
      <c r="P6414">
        <v>0</v>
      </c>
      <c r="Q6414">
        <v>0</v>
      </c>
      <c r="R6414">
        <v>0</v>
      </c>
      <c r="S6414">
        <v>110.50833299999999</v>
      </c>
      <c r="T6414">
        <v>0</v>
      </c>
      <c r="U6414">
        <v>0</v>
      </c>
    </row>
    <row r="6415" spans="1:21" x14ac:dyDescent="0.25">
      <c r="A6415" t="s">
        <v>24481</v>
      </c>
      <c r="B6415">
        <v>1</v>
      </c>
      <c r="C6415" t="s">
        <v>78</v>
      </c>
      <c r="D6415" t="s">
        <v>88</v>
      </c>
      <c r="E6415" t="s">
        <v>24482</v>
      </c>
      <c r="F6415" t="s">
        <v>934</v>
      </c>
      <c r="G6415" t="s">
        <v>71</v>
      </c>
      <c r="H6415" t="s">
        <v>136</v>
      </c>
      <c r="I6415" t="s">
        <v>22</v>
      </c>
      <c r="J6415" t="s">
        <v>131</v>
      </c>
      <c r="K6415" t="s">
        <v>24483</v>
      </c>
      <c r="L6415" t="s">
        <v>24484</v>
      </c>
      <c r="M6415">
        <v>1.9344444439999999</v>
      </c>
      <c r="N6415">
        <v>0</v>
      </c>
      <c r="O6415">
        <v>16</v>
      </c>
      <c r="P6415">
        <v>0</v>
      </c>
      <c r="Q6415">
        <v>0</v>
      </c>
      <c r="R6415">
        <v>0</v>
      </c>
      <c r="S6415">
        <v>30.951111000000001</v>
      </c>
      <c r="T6415">
        <v>0</v>
      </c>
      <c r="U6415">
        <v>0</v>
      </c>
    </row>
    <row r="6416" spans="1:21" x14ac:dyDescent="0.25">
      <c r="A6416" t="s">
        <v>24485</v>
      </c>
      <c r="B6416">
        <v>1</v>
      </c>
      <c r="C6416" t="s">
        <v>78</v>
      </c>
      <c r="D6416" t="s">
        <v>88</v>
      </c>
      <c r="E6416" t="s">
        <v>24478</v>
      </c>
      <c r="F6416" t="s">
        <v>934</v>
      </c>
      <c r="G6416" t="s">
        <v>71</v>
      </c>
      <c r="H6416" t="s">
        <v>136</v>
      </c>
      <c r="I6416" t="s">
        <v>22</v>
      </c>
      <c r="J6416" t="s">
        <v>131</v>
      </c>
      <c r="K6416" t="s">
        <v>24486</v>
      </c>
      <c r="L6416" t="s">
        <v>24487</v>
      </c>
      <c r="M6416">
        <v>2.3633333329999999</v>
      </c>
      <c r="N6416">
        <v>0</v>
      </c>
      <c r="O6416">
        <v>15</v>
      </c>
      <c r="P6416">
        <v>0</v>
      </c>
      <c r="Q6416">
        <v>0</v>
      </c>
      <c r="R6416">
        <v>0</v>
      </c>
      <c r="S6416">
        <v>35.450000000000003</v>
      </c>
      <c r="T6416">
        <v>0</v>
      </c>
      <c r="U6416">
        <v>0</v>
      </c>
    </row>
    <row r="6417" spans="1:21" x14ac:dyDescent="0.25">
      <c r="A6417" t="s">
        <v>24488</v>
      </c>
      <c r="B6417">
        <v>1</v>
      </c>
      <c r="C6417" t="s">
        <v>78</v>
      </c>
      <c r="D6417" t="s">
        <v>80</v>
      </c>
      <c r="E6417" t="s">
        <v>7353</v>
      </c>
      <c r="F6417" t="s">
        <v>313</v>
      </c>
      <c r="G6417" t="s">
        <v>71</v>
      </c>
      <c r="H6417" t="s">
        <v>136</v>
      </c>
      <c r="I6417" t="s">
        <v>22</v>
      </c>
      <c r="J6417" t="s">
        <v>131</v>
      </c>
      <c r="K6417" t="s">
        <v>24489</v>
      </c>
      <c r="L6417" t="s">
        <v>24490</v>
      </c>
      <c r="M6417">
        <v>0.819722222</v>
      </c>
      <c r="N6417">
        <v>0</v>
      </c>
      <c r="O6417">
        <v>75</v>
      </c>
      <c r="P6417">
        <v>0</v>
      </c>
      <c r="Q6417">
        <v>0</v>
      </c>
      <c r="R6417">
        <v>0</v>
      </c>
      <c r="S6417">
        <v>61.479166999999997</v>
      </c>
      <c r="T6417">
        <v>0</v>
      </c>
      <c r="U6417">
        <v>0</v>
      </c>
    </row>
    <row r="6418" spans="1:21" x14ac:dyDescent="0.25">
      <c r="A6418" t="s">
        <v>24491</v>
      </c>
      <c r="B6418">
        <v>1</v>
      </c>
      <c r="C6418" t="s">
        <v>78</v>
      </c>
      <c r="D6418" t="s">
        <v>95</v>
      </c>
      <c r="E6418" t="s">
        <v>24492</v>
      </c>
      <c r="F6418" t="s">
        <v>231</v>
      </c>
      <c r="G6418" t="s">
        <v>71</v>
      </c>
      <c r="H6418" t="s">
        <v>136</v>
      </c>
      <c r="I6418" t="s">
        <v>22</v>
      </c>
      <c r="J6418" t="s">
        <v>131</v>
      </c>
      <c r="K6418" t="s">
        <v>24493</v>
      </c>
      <c r="L6418" t="s">
        <v>24494</v>
      </c>
      <c r="M6418">
        <v>0.78111111099999997</v>
      </c>
      <c r="N6418">
        <v>0</v>
      </c>
      <c r="O6418">
        <v>0</v>
      </c>
      <c r="P6418">
        <v>0</v>
      </c>
      <c r="Q6418">
        <v>1</v>
      </c>
      <c r="R6418">
        <v>0</v>
      </c>
      <c r="S6418">
        <v>0</v>
      </c>
      <c r="T6418">
        <v>0</v>
      </c>
      <c r="U6418">
        <v>0.781111</v>
      </c>
    </row>
    <row r="6419" spans="1:21" x14ac:dyDescent="0.25">
      <c r="A6419" t="s">
        <v>24495</v>
      </c>
      <c r="B6419">
        <v>1</v>
      </c>
      <c r="C6419" t="s">
        <v>78</v>
      </c>
      <c r="D6419" t="s">
        <v>87</v>
      </c>
      <c r="E6419" t="s">
        <v>7093</v>
      </c>
      <c r="F6419" t="s">
        <v>934</v>
      </c>
      <c r="G6419" t="s">
        <v>71</v>
      </c>
      <c r="H6419" t="s">
        <v>136</v>
      </c>
      <c r="I6419" t="s">
        <v>22</v>
      </c>
      <c r="J6419" t="s">
        <v>131</v>
      </c>
      <c r="K6419" t="s">
        <v>24496</v>
      </c>
      <c r="L6419" t="s">
        <v>24497</v>
      </c>
      <c r="M6419">
        <v>0.83444444399999995</v>
      </c>
      <c r="N6419">
        <v>0</v>
      </c>
      <c r="O6419">
        <v>7</v>
      </c>
      <c r="P6419">
        <v>0</v>
      </c>
      <c r="Q6419">
        <v>0</v>
      </c>
      <c r="R6419">
        <v>0</v>
      </c>
      <c r="S6419">
        <v>5.8411109999999997</v>
      </c>
      <c r="T6419">
        <v>0</v>
      </c>
      <c r="U6419">
        <v>0</v>
      </c>
    </row>
    <row r="6420" spans="1:21" x14ac:dyDescent="0.25">
      <c r="A6420" t="s">
        <v>24498</v>
      </c>
      <c r="B6420">
        <v>1</v>
      </c>
      <c r="C6420" t="s">
        <v>78</v>
      </c>
      <c r="D6420" t="s">
        <v>87</v>
      </c>
      <c r="E6420" t="s">
        <v>7093</v>
      </c>
      <c r="F6420" t="s">
        <v>934</v>
      </c>
      <c r="G6420" t="s">
        <v>71</v>
      </c>
      <c r="H6420" t="s">
        <v>136</v>
      </c>
      <c r="I6420" t="s">
        <v>22</v>
      </c>
      <c r="J6420" t="s">
        <v>131</v>
      </c>
      <c r="K6420" t="s">
        <v>24499</v>
      </c>
      <c r="L6420" t="s">
        <v>24500</v>
      </c>
      <c r="M6420">
        <v>1.516388888</v>
      </c>
      <c r="N6420">
        <v>0</v>
      </c>
      <c r="O6420">
        <v>7</v>
      </c>
      <c r="P6420">
        <v>0</v>
      </c>
      <c r="Q6420">
        <v>0</v>
      </c>
      <c r="R6420">
        <v>0</v>
      </c>
      <c r="S6420">
        <v>10.614722</v>
      </c>
      <c r="T6420">
        <v>0</v>
      </c>
      <c r="U6420">
        <v>0</v>
      </c>
    </row>
    <row r="6421" spans="1:21" x14ac:dyDescent="0.25">
      <c r="A6421" t="s">
        <v>24501</v>
      </c>
      <c r="B6421">
        <v>1</v>
      </c>
      <c r="C6421" t="s">
        <v>78</v>
      </c>
      <c r="D6421" t="s">
        <v>87</v>
      </c>
      <c r="E6421" t="s">
        <v>7093</v>
      </c>
      <c r="F6421" t="s">
        <v>934</v>
      </c>
      <c r="G6421" t="s">
        <v>71</v>
      </c>
      <c r="H6421" t="s">
        <v>136</v>
      </c>
      <c r="I6421" t="s">
        <v>22</v>
      </c>
      <c r="J6421" t="s">
        <v>131</v>
      </c>
      <c r="K6421" t="s">
        <v>24502</v>
      </c>
      <c r="L6421" t="s">
        <v>24503</v>
      </c>
      <c r="M6421">
        <v>1.0772222220000001</v>
      </c>
      <c r="N6421">
        <v>0</v>
      </c>
      <c r="O6421">
        <v>7</v>
      </c>
      <c r="P6421">
        <v>0</v>
      </c>
      <c r="Q6421">
        <v>0</v>
      </c>
      <c r="R6421">
        <v>0</v>
      </c>
      <c r="S6421">
        <v>7.5405559999999996</v>
      </c>
      <c r="T6421">
        <v>0</v>
      </c>
      <c r="U6421">
        <v>0</v>
      </c>
    </row>
    <row r="6422" spans="1:21" x14ac:dyDescent="0.25">
      <c r="A6422" t="s">
        <v>24504</v>
      </c>
      <c r="B6422">
        <v>1</v>
      </c>
      <c r="C6422" t="s">
        <v>79</v>
      </c>
      <c r="D6422" t="s">
        <v>118</v>
      </c>
      <c r="E6422" t="s">
        <v>24505</v>
      </c>
      <c r="F6422" t="s">
        <v>785</v>
      </c>
      <c r="G6422" t="s">
        <v>71</v>
      </c>
      <c r="H6422" t="s">
        <v>136</v>
      </c>
      <c r="I6422" t="s">
        <v>22</v>
      </c>
      <c r="J6422" t="s">
        <v>131</v>
      </c>
      <c r="K6422" t="s">
        <v>24506</v>
      </c>
      <c r="L6422" t="s">
        <v>24507</v>
      </c>
      <c r="M6422">
        <v>3.4847222219999998</v>
      </c>
      <c r="N6422">
        <v>0</v>
      </c>
      <c r="O6422">
        <v>3</v>
      </c>
      <c r="P6422">
        <v>0</v>
      </c>
      <c r="Q6422">
        <v>0</v>
      </c>
      <c r="R6422">
        <v>0</v>
      </c>
      <c r="S6422">
        <v>10.454167</v>
      </c>
      <c r="T6422">
        <v>0</v>
      </c>
      <c r="U6422">
        <v>0</v>
      </c>
    </row>
    <row r="6423" spans="1:21" x14ac:dyDescent="0.25">
      <c r="A6423" t="s">
        <v>24508</v>
      </c>
      <c r="B6423">
        <v>1</v>
      </c>
      <c r="C6423" t="s">
        <v>78</v>
      </c>
      <c r="D6423" t="s">
        <v>97</v>
      </c>
      <c r="E6423" t="s">
        <v>24509</v>
      </c>
      <c r="F6423" t="s">
        <v>780</v>
      </c>
      <c r="G6423" t="s">
        <v>71</v>
      </c>
      <c r="H6423" t="s">
        <v>136</v>
      </c>
      <c r="I6423" t="s">
        <v>22</v>
      </c>
      <c r="J6423" t="s">
        <v>131</v>
      </c>
      <c r="K6423" t="s">
        <v>24510</v>
      </c>
      <c r="L6423" t="s">
        <v>24511</v>
      </c>
      <c r="M6423">
        <v>2.196111111</v>
      </c>
      <c r="N6423">
        <v>0</v>
      </c>
      <c r="O6423">
        <v>57</v>
      </c>
      <c r="P6423">
        <v>0</v>
      </c>
      <c r="Q6423">
        <v>0</v>
      </c>
      <c r="R6423">
        <v>0</v>
      </c>
      <c r="S6423">
        <v>125.17833299999999</v>
      </c>
      <c r="T6423">
        <v>0</v>
      </c>
      <c r="U6423">
        <v>0</v>
      </c>
    </row>
    <row r="6424" spans="1:21" x14ac:dyDescent="0.25">
      <c r="A6424" t="s">
        <v>24512</v>
      </c>
      <c r="B6424">
        <v>1</v>
      </c>
      <c r="C6424" t="s">
        <v>78</v>
      </c>
      <c r="D6424" t="s">
        <v>97</v>
      </c>
      <c r="E6424" t="s">
        <v>24513</v>
      </c>
      <c r="F6424" t="s">
        <v>1150</v>
      </c>
      <c r="G6424" t="s">
        <v>71</v>
      </c>
      <c r="H6424" t="s">
        <v>136</v>
      </c>
      <c r="I6424" t="s">
        <v>22</v>
      </c>
      <c r="J6424" t="s">
        <v>131</v>
      </c>
      <c r="K6424" t="s">
        <v>24514</v>
      </c>
      <c r="L6424" t="s">
        <v>24515</v>
      </c>
      <c r="M6424">
        <v>1.2808333329999999</v>
      </c>
      <c r="N6424">
        <v>0</v>
      </c>
      <c r="O6424">
        <v>25</v>
      </c>
      <c r="P6424">
        <v>0</v>
      </c>
      <c r="Q6424">
        <v>0</v>
      </c>
      <c r="R6424">
        <v>0</v>
      </c>
      <c r="S6424">
        <v>32.020833000000003</v>
      </c>
      <c r="T6424">
        <v>0</v>
      </c>
      <c r="U6424">
        <v>0</v>
      </c>
    </row>
    <row r="6425" spans="1:21" x14ac:dyDescent="0.25">
      <c r="A6425" t="s">
        <v>24516</v>
      </c>
      <c r="B6425">
        <v>1</v>
      </c>
      <c r="C6425" t="s">
        <v>78</v>
      </c>
      <c r="D6425" t="s">
        <v>105</v>
      </c>
      <c r="E6425" t="s">
        <v>24517</v>
      </c>
      <c r="F6425" t="s">
        <v>231</v>
      </c>
      <c r="G6425" t="s">
        <v>71</v>
      </c>
      <c r="H6425" t="s">
        <v>136</v>
      </c>
      <c r="I6425" t="s">
        <v>22</v>
      </c>
      <c r="J6425" t="s">
        <v>131</v>
      </c>
      <c r="K6425" t="s">
        <v>24518</v>
      </c>
      <c r="L6425" t="s">
        <v>24519</v>
      </c>
      <c r="M6425">
        <v>1.2727777769999999</v>
      </c>
      <c r="N6425">
        <v>0</v>
      </c>
      <c r="O6425">
        <v>1</v>
      </c>
      <c r="P6425">
        <v>0</v>
      </c>
      <c r="Q6425">
        <v>0</v>
      </c>
      <c r="R6425">
        <v>0</v>
      </c>
      <c r="S6425">
        <v>1.272778</v>
      </c>
      <c r="T6425">
        <v>0</v>
      </c>
      <c r="U6425">
        <v>0</v>
      </c>
    </row>
    <row r="6426" spans="1:21" x14ac:dyDescent="0.25">
      <c r="A6426" t="s">
        <v>24520</v>
      </c>
      <c r="B6426">
        <v>1</v>
      </c>
      <c r="C6426" t="s">
        <v>78</v>
      </c>
      <c r="D6426" t="s">
        <v>102</v>
      </c>
      <c r="E6426" t="s">
        <v>24521</v>
      </c>
      <c r="F6426" t="s">
        <v>296</v>
      </c>
      <c r="G6426" t="s">
        <v>71</v>
      </c>
      <c r="H6426" t="s">
        <v>136</v>
      </c>
      <c r="I6426" t="s">
        <v>22</v>
      </c>
      <c r="J6426" t="s">
        <v>221</v>
      </c>
      <c r="K6426" t="s">
        <v>24522</v>
      </c>
      <c r="L6426" t="s">
        <v>24523</v>
      </c>
      <c r="M6426">
        <v>3.7372222220000002</v>
      </c>
      <c r="N6426">
        <v>0</v>
      </c>
      <c r="O6426">
        <v>0</v>
      </c>
      <c r="P6426">
        <v>0</v>
      </c>
      <c r="Q6426">
        <v>50</v>
      </c>
      <c r="R6426">
        <v>0</v>
      </c>
      <c r="S6426">
        <v>0</v>
      </c>
      <c r="T6426">
        <v>0</v>
      </c>
      <c r="U6426">
        <v>186.86111099999999</v>
      </c>
    </row>
    <row r="6427" spans="1:21" x14ac:dyDescent="0.25">
      <c r="A6427" t="s">
        <v>24524</v>
      </c>
      <c r="B6427">
        <v>1</v>
      </c>
      <c r="C6427" t="s">
        <v>79</v>
      </c>
      <c r="D6427" t="s">
        <v>110</v>
      </c>
      <c r="E6427" t="s">
        <v>24525</v>
      </c>
      <c r="F6427" t="s">
        <v>226</v>
      </c>
      <c r="G6427" t="s">
        <v>72</v>
      </c>
      <c r="H6427" t="s">
        <v>136</v>
      </c>
      <c r="I6427" t="s">
        <v>22</v>
      </c>
      <c r="J6427" t="s">
        <v>131</v>
      </c>
      <c r="K6427" t="s">
        <v>24526</v>
      </c>
      <c r="L6427" t="s">
        <v>24527</v>
      </c>
      <c r="M6427">
        <v>0.75055555500000004</v>
      </c>
      <c r="N6427">
        <v>0</v>
      </c>
      <c r="O6427">
        <v>0</v>
      </c>
      <c r="P6427">
        <v>0</v>
      </c>
      <c r="Q6427">
        <v>34</v>
      </c>
      <c r="R6427">
        <v>0</v>
      </c>
      <c r="S6427">
        <v>0</v>
      </c>
      <c r="T6427">
        <v>0</v>
      </c>
      <c r="U6427">
        <v>25.518889000000001</v>
      </c>
    </row>
    <row r="6428" spans="1:21" x14ac:dyDescent="0.25">
      <c r="A6428" t="s">
        <v>24528</v>
      </c>
      <c r="B6428">
        <v>1</v>
      </c>
      <c r="C6428" t="s">
        <v>79</v>
      </c>
      <c r="D6428" t="s">
        <v>110</v>
      </c>
      <c r="E6428" t="s">
        <v>24525</v>
      </c>
      <c r="F6428" t="s">
        <v>226</v>
      </c>
      <c r="G6428" t="s">
        <v>72</v>
      </c>
      <c r="H6428" t="s">
        <v>136</v>
      </c>
      <c r="I6428" t="s">
        <v>22</v>
      </c>
      <c r="J6428" t="s">
        <v>131</v>
      </c>
      <c r="K6428" t="s">
        <v>24529</v>
      </c>
      <c r="L6428" t="s">
        <v>24530</v>
      </c>
      <c r="M6428">
        <v>1.0991666659999999</v>
      </c>
      <c r="N6428">
        <v>0</v>
      </c>
      <c r="O6428">
        <v>0</v>
      </c>
      <c r="P6428">
        <v>0</v>
      </c>
      <c r="Q6428">
        <v>34</v>
      </c>
      <c r="R6428">
        <v>0</v>
      </c>
      <c r="S6428">
        <v>0</v>
      </c>
      <c r="T6428">
        <v>0</v>
      </c>
      <c r="U6428">
        <v>37.371667000000002</v>
      </c>
    </row>
    <row r="6429" spans="1:21" x14ac:dyDescent="0.25">
      <c r="A6429" t="s">
        <v>24531</v>
      </c>
      <c r="B6429">
        <v>1</v>
      </c>
      <c r="C6429" t="s">
        <v>78</v>
      </c>
      <c r="D6429" t="s">
        <v>100</v>
      </c>
      <c r="E6429" t="s">
        <v>24532</v>
      </c>
      <c r="F6429" t="s">
        <v>2615</v>
      </c>
      <c r="G6429" t="s">
        <v>71</v>
      </c>
      <c r="H6429" t="s">
        <v>136</v>
      </c>
      <c r="I6429" t="s">
        <v>22</v>
      </c>
      <c r="J6429" t="s">
        <v>131</v>
      </c>
      <c r="K6429" t="s">
        <v>24533</v>
      </c>
      <c r="L6429" t="s">
        <v>24534</v>
      </c>
      <c r="M6429">
        <v>1.1541666660000001</v>
      </c>
      <c r="N6429">
        <v>0</v>
      </c>
      <c r="O6429">
        <v>91</v>
      </c>
      <c r="P6429">
        <v>0</v>
      </c>
      <c r="Q6429">
        <v>0</v>
      </c>
      <c r="R6429">
        <v>0</v>
      </c>
      <c r="S6429">
        <v>105.029167</v>
      </c>
      <c r="T6429">
        <v>0</v>
      </c>
      <c r="U6429">
        <v>0</v>
      </c>
    </row>
    <row r="6430" spans="1:21" x14ac:dyDescent="0.25">
      <c r="A6430" t="s">
        <v>24535</v>
      </c>
      <c r="B6430">
        <v>1</v>
      </c>
      <c r="C6430" t="s">
        <v>78</v>
      </c>
      <c r="D6430" t="s">
        <v>100</v>
      </c>
      <c r="E6430" t="s">
        <v>24536</v>
      </c>
      <c r="F6430" t="s">
        <v>2615</v>
      </c>
      <c r="G6430" t="s">
        <v>71</v>
      </c>
      <c r="H6430" t="s">
        <v>136</v>
      </c>
      <c r="I6430" t="s">
        <v>22</v>
      </c>
      <c r="J6430" t="s">
        <v>131</v>
      </c>
      <c r="K6430" t="s">
        <v>24537</v>
      </c>
      <c r="L6430" t="s">
        <v>24538</v>
      </c>
      <c r="M6430">
        <v>1.291111111</v>
      </c>
      <c r="N6430">
        <v>0</v>
      </c>
      <c r="O6430">
        <v>112</v>
      </c>
      <c r="P6430">
        <v>0</v>
      </c>
      <c r="Q6430">
        <v>0</v>
      </c>
      <c r="R6430">
        <v>0</v>
      </c>
      <c r="S6430">
        <v>144.604444</v>
      </c>
      <c r="T6430">
        <v>0</v>
      </c>
      <c r="U6430">
        <v>0</v>
      </c>
    </row>
    <row r="6431" spans="1:21" x14ac:dyDescent="0.25">
      <c r="A6431" t="s">
        <v>24539</v>
      </c>
      <c r="B6431">
        <v>1</v>
      </c>
      <c r="C6431" t="s">
        <v>78</v>
      </c>
      <c r="D6431" t="s">
        <v>96</v>
      </c>
      <c r="E6431" t="s">
        <v>24540</v>
      </c>
      <c r="F6431" t="s">
        <v>226</v>
      </c>
      <c r="G6431" t="s">
        <v>72</v>
      </c>
      <c r="H6431" t="s">
        <v>136</v>
      </c>
      <c r="I6431" t="s">
        <v>22</v>
      </c>
      <c r="J6431" t="s">
        <v>131</v>
      </c>
      <c r="K6431" t="s">
        <v>24541</v>
      </c>
      <c r="L6431" t="s">
        <v>24542</v>
      </c>
      <c r="M6431">
        <v>1.648055555</v>
      </c>
      <c r="N6431">
        <v>0</v>
      </c>
      <c r="O6431">
        <v>126</v>
      </c>
      <c r="P6431">
        <v>0</v>
      </c>
      <c r="Q6431">
        <v>13</v>
      </c>
      <c r="R6431">
        <v>0</v>
      </c>
      <c r="S6431">
        <v>207.655</v>
      </c>
      <c r="T6431">
        <v>0</v>
      </c>
      <c r="U6431">
        <v>21.424721999999999</v>
      </c>
    </row>
    <row r="6432" spans="1:21" x14ac:dyDescent="0.25">
      <c r="A6432" t="s">
        <v>24543</v>
      </c>
      <c r="B6432">
        <v>1</v>
      </c>
      <c r="C6432" t="s">
        <v>79</v>
      </c>
      <c r="D6432" t="s">
        <v>109</v>
      </c>
      <c r="E6432" t="s">
        <v>24544</v>
      </c>
      <c r="F6432" t="s">
        <v>367</v>
      </c>
      <c r="G6432" t="s">
        <v>72</v>
      </c>
      <c r="H6432" t="s">
        <v>136</v>
      </c>
      <c r="I6432" t="s">
        <v>22</v>
      </c>
      <c r="J6432" t="s">
        <v>131</v>
      </c>
      <c r="K6432" t="s">
        <v>24545</v>
      </c>
      <c r="L6432" t="s">
        <v>24546</v>
      </c>
      <c r="M6432">
        <v>1.3005555550000001</v>
      </c>
      <c r="N6432">
        <v>0</v>
      </c>
      <c r="O6432">
        <v>0</v>
      </c>
      <c r="P6432">
        <v>0</v>
      </c>
      <c r="Q6432">
        <v>107</v>
      </c>
      <c r="R6432">
        <v>0</v>
      </c>
      <c r="S6432">
        <v>0</v>
      </c>
      <c r="T6432">
        <v>0</v>
      </c>
      <c r="U6432">
        <v>139.15944400000001</v>
      </c>
    </row>
    <row r="6433" spans="1:21" x14ac:dyDescent="0.25">
      <c r="A6433" t="s">
        <v>24547</v>
      </c>
      <c r="B6433">
        <v>1</v>
      </c>
      <c r="C6433" t="s">
        <v>79</v>
      </c>
      <c r="D6433" t="s">
        <v>124</v>
      </c>
      <c r="E6433" t="s">
        <v>24548</v>
      </c>
      <c r="F6433" t="s">
        <v>226</v>
      </c>
      <c r="G6433" t="s">
        <v>72</v>
      </c>
      <c r="H6433" t="s">
        <v>136</v>
      </c>
      <c r="I6433" t="s">
        <v>22</v>
      </c>
      <c r="J6433" t="s">
        <v>131</v>
      </c>
      <c r="K6433" t="s">
        <v>2732</v>
      </c>
      <c r="L6433" t="s">
        <v>24549</v>
      </c>
      <c r="M6433">
        <v>1.1337988880000001</v>
      </c>
      <c r="N6433">
        <v>0</v>
      </c>
      <c r="O6433">
        <v>100</v>
      </c>
      <c r="P6433">
        <v>0</v>
      </c>
      <c r="Q6433">
        <v>0</v>
      </c>
      <c r="R6433">
        <v>0</v>
      </c>
      <c r="S6433">
        <v>113.37988900000001</v>
      </c>
      <c r="T6433">
        <v>0</v>
      </c>
      <c r="U6433">
        <v>0</v>
      </c>
    </row>
    <row r="6434" spans="1:21" x14ac:dyDescent="0.25">
      <c r="A6434" t="s">
        <v>24550</v>
      </c>
      <c r="B6434">
        <v>1</v>
      </c>
      <c r="C6434" t="s">
        <v>78</v>
      </c>
      <c r="D6434" t="s">
        <v>104</v>
      </c>
      <c r="E6434" t="s">
        <v>24551</v>
      </c>
      <c r="F6434" t="s">
        <v>847</v>
      </c>
      <c r="G6434" t="s">
        <v>71</v>
      </c>
      <c r="H6434" t="s">
        <v>136</v>
      </c>
      <c r="I6434" t="s">
        <v>22</v>
      </c>
      <c r="J6434" t="s">
        <v>131</v>
      </c>
      <c r="K6434" t="s">
        <v>24552</v>
      </c>
      <c r="L6434" t="s">
        <v>24553</v>
      </c>
      <c r="M6434">
        <v>4.2336111110000001</v>
      </c>
      <c r="N6434">
        <v>0</v>
      </c>
      <c r="O6434">
        <v>1</v>
      </c>
      <c r="P6434">
        <v>0</v>
      </c>
      <c r="Q6434">
        <v>0</v>
      </c>
      <c r="R6434">
        <v>0</v>
      </c>
      <c r="S6434">
        <v>4.2336109999999998</v>
      </c>
      <c r="T6434">
        <v>0</v>
      </c>
      <c r="U6434">
        <v>0</v>
      </c>
    </row>
    <row r="6435" spans="1:21" x14ac:dyDescent="0.25">
      <c r="A6435" t="s">
        <v>24554</v>
      </c>
      <c r="B6435">
        <v>1</v>
      </c>
      <c r="C6435" t="s">
        <v>79</v>
      </c>
      <c r="D6435" t="s">
        <v>124</v>
      </c>
      <c r="E6435" t="s">
        <v>24555</v>
      </c>
      <c r="F6435" t="s">
        <v>313</v>
      </c>
      <c r="G6435" t="s">
        <v>71</v>
      </c>
      <c r="H6435" t="s">
        <v>136</v>
      </c>
      <c r="I6435" t="s">
        <v>22</v>
      </c>
      <c r="J6435" t="s">
        <v>131</v>
      </c>
      <c r="K6435" t="s">
        <v>24556</v>
      </c>
      <c r="L6435" t="s">
        <v>24557</v>
      </c>
      <c r="M6435">
        <v>1.4855555549999999</v>
      </c>
      <c r="N6435">
        <v>0</v>
      </c>
      <c r="O6435">
        <v>108</v>
      </c>
      <c r="P6435">
        <v>0</v>
      </c>
      <c r="Q6435">
        <v>0</v>
      </c>
      <c r="R6435">
        <v>0</v>
      </c>
      <c r="S6435">
        <v>160.44</v>
      </c>
      <c r="T6435">
        <v>0</v>
      </c>
      <c r="U6435">
        <v>0</v>
      </c>
    </row>
    <row r="6436" spans="1:21" x14ac:dyDescent="0.25">
      <c r="A6436" t="s">
        <v>24558</v>
      </c>
      <c r="B6436">
        <v>1</v>
      </c>
      <c r="C6436" t="s">
        <v>78</v>
      </c>
      <c r="D6436" t="s">
        <v>96</v>
      </c>
      <c r="E6436" t="s">
        <v>24559</v>
      </c>
      <c r="F6436" t="s">
        <v>231</v>
      </c>
      <c r="G6436" t="s">
        <v>71</v>
      </c>
      <c r="H6436" t="s">
        <v>136</v>
      </c>
      <c r="I6436" t="s">
        <v>22</v>
      </c>
      <c r="J6436" t="s">
        <v>131</v>
      </c>
      <c r="K6436" t="s">
        <v>24560</v>
      </c>
      <c r="L6436" t="s">
        <v>24561</v>
      </c>
      <c r="M6436">
        <v>2.8713888879999998</v>
      </c>
      <c r="N6436">
        <v>0</v>
      </c>
      <c r="O6436">
        <v>1</v>
      </c>
      <c r="P6436">
        <v>0</v>
      </c>
      <c r="Q6436">
        <v>0</v>
      </c>
      <c r="R6436">
        <v>0</v>
      </c>
      <c r="S6436">
        <v>2.8713890000000002</v>
      </c>
      <c r="T6436">
        <v>0</v>
      </c>
      <c r="U6436">
        <v>0</v>
      </c>
    </row>
    <row r="6437" spans="1:21" x14ac:dyDescent="0.25">
      <c r="A6437" t="s">
        <v>24562</v>
      </c>
      <c r="B6437">
        <v>1</v>
      </c>
      <c r="C6437" t="s">
        <v>78</v>
      </c>
      <c r="D6437" t="s">
        <v>96</v>
      </c>
      <c r="E6437" t="s">
        <v>24563</v>
      </c>
      <c r="F6437" t="s">
        <v>231</v>
      </c>
      <c r="G6437" t="s">
        <v>71</v>
      </c>
      <c r="H6437" t="s">
        <v>136</v>
      </c>
      <c r="I6437" t="s">
        <v>22</v>
      </c>
      <c r="J6437" t="s">
        <v>131</v>
      </c>
      <c r="K6437" t="s">
        <v>24564</v>
      </c>
      <c r="L6437" t="s">
        <v>24565</v>
      </c>
      <c r="M6437">
        <v>2.3458333329999999</v>
      </c>
      <c r="N6437">
        <v>0</v>
      </c>
      <c r="O6437">
        <v>1</v>
      </c>
      <c r="P6437">
        <v>0</v>
      </c>
      <c r="Q6437">
        <v>0</v>
      </c>
      <c r="R6437">
        <v>0</v>
      </c>
      <c r="S6437">
        <v>2.3458329999999998</v>
      </c>
      <c r="T6437">
        <v>0</v>
      </c>
      <c r="U6437">
        <v>0</v>
      </c>
    </row>
    <row r="6438" spans="1:21" x14ac:dyDescent="0.25">
      <c r="A6438" t="s">
        <v>24566</v>
      </c>
      <c r="B6438">
        <v>1</v>
      </c>
      <c r="C6438" t="s">
        <v>79</v>
      </c>
      <c r="D6438" t="s">
        <v>108</v>
      </c>
      <c r="E6438" t="s">
        <v>24567</v>
      </c>
      <c r="F6438" t="s">
        <v>166</v>
      </c>
      <c r="G6438" t="s">
        <v>72</v>
      </c>
      <c r="H6438" t="s">
        <v>136</v>
      </c>
      <c r="I6438" t="s">
        <v>22</v>
      </c>
      <c r="J6438" t="s">
        <v>131</v>
      </c>
      <c r="K6438" t="s">
        <v>24568</v>
      </c>
      <c r="L6438" t="s">
        <v>24569</v>
      </c>
      <c r="M6438">
        <v>0.65972222199999997</v>
      </c>
      <c r="N6438">
        <v>0</v>
      </c>
      <c r="O6438">
        <v>0</v>
      </c>
      <c r="P6438">
        <v>0</v>
      </c>
      <c r="Q6438">
        <v>8</v>
      </c>
      <c r="R6438">
        <v>0</v>
      </c>
      <c r="S6438">
        <v>0</v>
      </c>
      <c r="T6438">
        <v>0</v>
      </c>
      <c r="U6438">
        <v>5.2777779999999996</v>
      </c>
    </row>
    <row r="6439" spans="1:21" x14ac:dyDescent="0.25">
      <c r="A6439" t="s">
        <v>24570</v>
      </c>
      <c r="B6439">
        <v>1</v>
      </c>
      <c r="C6439" t="s">
        <v>78</v>
      </c>
      <c r="D6439" t="s">
        <v>93</v>
      </c>
      <c r="E6439" t="s">
        <v>24571</v>
      </c>
      <c r="F6439" t="s">
        <v>847</v>
      </c>
      <c r="G6439" t="s">
        <v>71</v>
      </c>
      <c r="H6439" t="s">
        <v>136</v>
      </c>
      <c r="I6439" t="s">
        <v>22</v>
      </c>
      <c r="J6439" t="s">
        <v>131</v>
      </c>
      <c r="K6439" t="s">
        <v>24572</v>
      </c>
      <c r="L6439" t="s">
        <v>24573</v>
      </c>
      <c r="M6439">
        <v>1.023055555</v>
      </c>
      <c r="N6439">
        <v>0</v>
      </c>
      <c r="O6439">
        <v>5</v>
      </c>
      <c r="P6439">
        <v>0</v>
      </c>
      <c r="Q6439">
        <v>0</v>
      </c>
      <c r="R6439">
        <v>0</v>
      </c>
      <c r="S6439">
        <v>5.115278</v>
      </c>
      <c r="T6439">
        <v>0</v>
      </c>
      <c r="U6439">
        <v>0</v>
      </c>
    </row>
    <row r="6440" spans="1:21" x14ac:dyDescent="0.25">
      <c r="A6440" t="s">
        <v>24574</v>
      </c>
      <c r="B6440">
        <v>1</v>
      </c>
      <c r="C6440" t="s">
        <v>78</v>
      </c>
      <c r="D6440" t="s">
        <v>93</v>
      </c>
      <c r="E6440" t="s">
        <v>24575</v>
      </c>
      <c r="F6440" t="s">
        <v>785</v>
      </c>
      <c r="G6440" t="s">
        <v>71</v>
      </c>
      <c r="H6440" t="s">
        <v>136</v>
      </c>
      <c r="I6440" t="s">
        <v>22</v>
      </c>
      <c r="J6440" t="s">
        <v>131</v>
      </c>
      <c r="K6440" t="s">
        <v>24576</v>
      </c>
      <c r="L6440" t="s">
        <v>4823</v>
      </c>
      <c r="M6440">
        <v>1.112777777</v>
      </c>
      <c r="N6440">
        <v>0</v>
      </c>
      <c r="O6440">
        <v>138</v>
      </c>
      <c r="P6440">
        <v>0</v>
      </c>
      <c r="Q6440">
        <v>0</v>
      </c>
      <c r="R6440">
        <v>0</v>
      </c>
      <c r="S6440">
        <v>153.563333</v>
      </c>
      <c r="T6440">
        <v>0</v>
      </c>
      <c r="U6440">
        <v>0</v>
      </c>
    </row>
    <row r="6441" spans="1:21" x14ac:dyDescent="0.25">
      <c r="A6441" t="s">
        <v>24577</v>
      </c>
      <c r="B6441">
        <v>1</v>
      </c>
      <c r="C6441" t="s">
        <v>78</v>
      </c>
      <c r="D6441" t="s">
        <v>97</v>
      </c>
      <c r="E6441" t="s">
        <v>24578</v>
      </c>
      <c r="F6441" t="s">
        <v>313</v>
      </c>
      <c r="G6441" t="s">
        <v>71</v>
      </c>
      <c r="H6441" t="s">
        <v>136</v>
      </c>
      <c r="I6441" t="s">
        <v>22</v>
      </c>
      <c r="J6441" t="s">
        <v>131</v>
      </c>
      <c r="K6441" t="s">
        <v>24579</v>
      </c>
      <c r="L6441" t="s">
        <v>24580</v>
      </c>
      <c r="M6441">
        <v>5.2947222219999999</v>
      </c>
      <c r="N6441">
        <v>0</v>
      </c>
      <c r="O6441">
        <v>117</v>
      </c>
      <c r="P6441">
        <v>0</v>
      </c>
      <c r="Q6441">
        <v>0</v>
      </c>
      <c r="R6441">
        <v>0</v>
      </c>
      <c r="S6441">
        <v>619.48249999999996</v>
      </c>
      <c r="T6441">
        <v>0</v>
      </c>
      <c r="U6441">
        <v>0</v>
      </c>
    </row>
    <row r="6442" spans="1:21" x14ac:dyDescent="0.25">
      <c r="A6442" t="s">
        <v>24581</v>
      </c>
      <c r="B6442">
        <v>1</v>
      </c>
      <c r="C6442" t="s">
        <v>78</v>
      </c>
      <c r="D6442" t="s">
        <v>96</v>
      </c>
      <c r="E6442" t="s">
        <v>24582</v>
      </c>
      <c r="F6442" t="s">
        <v>231</v>
      </c>
      <c r="G6442" t="s">
        <v>71</v>
      </c>
      <c r="H6442" t="s">
        <v>136</v>
      </c>
      <c r="I6442" t="s">
        <v>22</v>
      </c>
      <c r="J6442" t="s">
        <v>131</v>
      </c>
      <c r="K6442" t="s">
        <v>24583</v>
      </c>
      <c r="L6442" t="s">
        <v>24584</v>
      </c>
      <c r="M6442">
        <v>1.8433333329999999</v>
      </c>
      <c r="N6442">
        <v>0</v>
      </c>
      <c r="O6442">
        <v>1</v>
      </c>
      <c r="P6442">
        <v>0</v>
      </c>
      <c r="Q6442">
        <v>0</v>
      </c>
      <c r="R6442">
        <v>0</v>
      </c>
      <c r="S6442">
        <v>1.8433330000000001</v>
      </c>
      <c r="T6442">
        <v>0</v>
      </c>
      <c r="U6442">
        <v>0</v>
      </c>
    </row>
    <row r="6443" spans="1:21" x14ac:dyDescent="0.25">
      <c r="A6443" t="s">
        <v>24585</v>
      </c>
      <c r="B6443">
        <v>1</v>
      </c>
      <c r="C6443" t="s">
        <v>78</v>
      </c>
      <c r="D6443" t="s">
        <v>80</v>
      </c>
      <c r="E6443" t="s">
        <v>24586</v>
      </c>
      <c r="F6443" t="s">
        <v>231</v>
      </c>
      <c r="G6443" t="s">
        <v>71</v>
      </c>
      <c r="H6443" t="s">
        <v>136</v>
      </c>
      <c r="I6443" t="s">
        <v>22</v>
      </c>
      <c r="J6443" t="s">
        <v>131</v>
      </c>
      <c r="K6443" t="s">
        <v>24587</v>
      </c>
      <c r="L6443" t="s">
        <v>24588</v>
      </c>
      <c r="M6443">
        <v>1.085555555</v>
      </c>
      <c r="N6443">
        <v>0</v>
      </c>
      <c r="O6443">
        <v>2</v>
      </c>
      <c r="P6443">
        <v>0</v>
      </c>
      <c r="Q6443">
        <v>0</v>
      </c>
      <c r="R6443">
        <v>0</v>
      </c>
      <c r="S6443">
        <v>2.1711109999999998</v>
      </c>
      <c r="T6443">
        <v>0</v>
      </c>
      <c r="U6443">
        <v>0</v>
      </c>
    </row>
    <row r="6444" spans="1:21" x14ac:dyDescent="0.25">
      <c r="A6444" t="s">
        <v>24589</v>
      </c>
      <c r="B6444">
        <v>1</v>
      </c>
      <c r="C6444" t="s">
        <v>78</v>
      </c>
      <c r="D6444" t="s">
        <v>80</v>
      </c>
      <c r="E6444" t="s">
        <v>24590</v>
      </c>
      <c r="F6444" t="s">
        <v>231</v>
      </c>
      <c r="G6444" t="s">
        <v>71</v>
      </c>
      <c r="H6444" t="s">
        <v>136</v>
      </c>
      <c r="I6444" t="s">
        <v>22</v>
      </c>
      <c r="J6444" t="s">
        <v>131</v>
      </c>
      <c r="K6444" t="s">
        <v>24591</v>
      </c>
      <c r="L6444" t="s">
        <v>24592</v>
      </c>
      <c r="M6444">
        <v>3.0761111109999999</v>
      </c>
      <c r="N6444">
        <v>0</v>
      </c>
      <c r="O6444">
        <v>2</v>
      </c>
      <c r="P6444">
        <v>0</v>
      </c>
      <c r="Q6444">
        <v>0</v>
      </c>
      <c r="R6444">
        <v>0</v>
      </c>
      <c r="S6444">
        <v>6.1522220000000001</v>
      </c>
      <c r="T6444">
        <v>0</v>
      </c>
      <c r="U6444">
        <v>0</v>
      </c>
    </row>
    <row r="6445" spans="1:21" x14ac:dyDescent="0.25">
      <c r="A6445" t="s">
        <v>24593</v>
      </c>
      <c r="B6445">
        <v>1</v>
      </c>
      <c r="C6445" t="s">
        <v>78</v>
      </c>
      <c r="D6445" t="s">
        <v>80</v>
      </c>
      <c r="E6445" t="s">
        <v>24594</v>
      </c>
      <c r="F6445" t="s">
        <v>247</v>
      </c>
      <c r="G6445" t="s">
        <v>71</v>
      </c>
      <c r="H6445" t="s">
        <v>136</v>
      </c>
      <c r="I6445" t="s">
        <v>22</v>
      </c>
      <c r="J6445" t="s">
        <v>221</v>
      </c>
      <c r="K6445" t="s">
        <v>24595</v>
      </c>
      <c r="L6445" t="s">
        <v>24596</v>
      </c>
      <c r="M6445">
        <v>4.3058333329999998</v>
      </c>
      <c r="N6445">
        <v>0</v>
      </c>
      <c r="O6445">
        <v>99</v>
      </c>
      <c r="P6445">
        <v>0</v>
      </c>
      <c r="Q6445">
        <v>0</v>
      </c>
      <c r="R6445">
        <v>0</v>
      </c>
      <c r="S6445">
        <v>426.27749999999997</v>
      </c>
      <c r="T6445">
        <v>0</v>
      </c>
      <c r="U6445">
        <v>0</v>
      </c>
    </row>
    <row r="6446" spans="1:21" x14ac:dyDescent="0.25">
      <c r="A6446" t="s">
        <v>24597</v>
      </c>
      <c r="B6446">
        <v>1</v>
      </c>
      <c r="C6446" t="s">
        <v>78</v>
      </c>
      <c r="D6446" t="s">
        <v>80</v>
      </c>
      <c r="E6446" t="s">
        <v>24598</v>
      </c>
      <c r="F6446" t="s">
        <v>892</v>
      </c>
      <c r="G6446" t="s">
        <v>71</v>
      </c>
      <c r="H6446" t="s">
        <v>136</v>
      </c>
      <c r="I6446" t="s">
        <v>22</v>
      </c>
      <c r="J6446" t="s">
        <v>131</v>
      </c>
      <c r="K6446" t="s">
        <v>24599</v>
      </c>
      <c r="L6446" t="s">
        <v>24600</v>
      </c>
      <c r="M6446">
        <v>0.84444444399999996</v>
      </c>
      <c r="N6446">
        <v>0</v>
      </c>
      <c r="O6446">
        <v>2</v>
      </c>
      <c r="P6446">
        <v>0</v>
      </c>
      <c r="Q6446">
        <v>0</v>
      </c>
      <c r="R6446">
        <v>0</v>
      </c>
      <c r="S6446">
        <v>1.6888890000000001</v>
      </c>
      <c r="T6446">
        <v>0</v>
      </c>
      <c r="U6446">
        <v>0</v>
      </c>
    </row>
    <row r="6447" spans="1:21" x14ac:dyDescent="0.25">
      <c r="A6447" t="s">
        <v>24601</v>
      </c>
      <c r="B6447">
        <v>1</v>
      </c>
      <c r="C6447" t="s">
        <v>78</v>
      </c>
      <c r="D6447" t="s">
        <v>99</v>
      </c>
      <c r="E6447" t="s">
        <v>24288</v>
      </c>
      <c r="F6447" t="s">
        <v>226</v>
      </c>
      <c r="G6447" t="s">
        <v>72</v>
      </c>
      <c r="H6447" t="s">
        <v>136</v>
      </c>
      <c r="I6447" t="s">
        <v>22</v>
      </c>
      <c r="J6447" t="s">
        <v>131</v>
      </c>
      <c r="K6447" t="s">
        <v>24602</v>
      </c>
      <c r="L6447" t="s">
        <v>24603</v>
      </c>
      <c r="M6447">
        <v>2.341111111</v>
      </c>
      <c r="N6447">
        <v>0</v>
      </c>
      <c r="O6447">
        <v>0</v>
      </c>
      <c r="P6447">
        <v>8</v>
      </c>
      <c r="Q6447">
        <v>0</v>
      </c>
      <c r="R6447">
        <v>0</v>
      </c>
      <c r="S6447">
        <v>0</v>
      </c>
      <c r="T6447">
        <v>18.728888999999999</v>
      </c>
      <c r="U6447">
        <v>0</v>
      </c>
    </row>
    <row r="6448" spans="1:21" x14ac:dyDescent="0.25">
      <c r="A6448" t="s">
        <v>24604</v>
      </c>
      <c r="B6448">
        <v>1</v>
      </c>
      <c r="C6448" t="s">
        <v>79</v>
      </c>
      <c r="D6448" t="s">
        <v>119</v>
      </c>
      <c r="E6448" t="s">
        <v>24605</v>
      </c>
      <c r="F6448" t="s">
        <v>785</v>
      </c>
      <c r="G6448" t="s">
        <v>71</v>
      </c>
      <c r="H6448" t="s">
        <v>136</v>
      </c>
      <c r="I6448" t="s">
        <v>22</v>
      </c>
      <c r="J6448" t="s">
        <v>131</v>
      </c>
      <c r="K6448" t="s">
        <v>24606</v>
      </c>
      <c r="L6448" t="s">
        <v>24607</v>
      </c>
      <c r="M6448">
        <v>0.36249999999999999</v>
      </c>
      <c r="N6448">
        <v>0</v>
      </c>
      <c r="O6448">
        <v>41</v>
      </c>
      <c r="P6448">
        <v>0</v>
      </c>
      <c r="Q6448">
        <v>2</v>
      </c>
      <c r="R6448">
        <v>0</v>
      </c>
      <c r="S6448">
        <v>14.862500000000001</v>
      </c>
      <c r="T6448">
        <v>0</v>
      </c>
      <c r="U6448">
        <v>0.72499999999999998</v>
      </c>
    </row>
    <row r="6449" spans="1:21" x14ac:dyDescent="0.25">
      <c r="A6449" t="s">
        <v>24608</v>
      </c>
      <c r="B6449">
        <v>1</v>
      </c>
      <c r="C6449" t="s">
        <v>78</v>
      </c>
      <c r="D6449" t="s">
        <v>102</v>
      </c>
      <c r="E6449" t="s">
        <v>19855</v>
      </c>
      <c r="F6449" t="s">
        <v>166</v>
      </c>
      <c r="G6449" t="s">
        <v>72</v>
      </c>
      <c r="H6449" t="s">
        <v>136</v>
      </c>
      <c r="I6449" t="s">
        <v>22</v>
      </c>
      <c r="J6449" t="s">
        <v>131</v>
      </c>
      <c r="K6449" t="s">
        <v>24609</v>
      </c>
      <c r="L6449" t="s">
        <v>24610</v>
      </c>
      <c r="M6449">
        <v>1.415</v>
      </c>
      <c r="N6449">
        <v>1</v>
      </c>
      <c r="O6449">
        <v>0</v>
      </c>
      <c r="P6449">
        <v>99</v>
      </c>
      <c r="Q6449">
        <v>2</v>
      </c>
      <c r="R6449">
        <v>1.415</v>
      </c>
      <c r="S6449">
        <v>0</v>
      </c>
      <c r="T6449">
        <v>140.08500000000001</v>
      </c>
      <c r="U6449">
        <v>2.83</v>
      </c>
    </row>
    <row r="6450" spans="1:21" x14ac:dyDescent="0.25">
      <c r="A6450" t="s">
        <v>24611</v>
      </c>
      <c r="B6450">
        <v>1</v>
      </c>
      <c r="C6450" t="s">
        <v>78</v>
      </c>
      <c r="D6450" t="s">
        <v>89</v>
      </c>
      <c r="E6450" t="s">
        <v>19483</v>
      </c>
      <c r="F6450" t="s">
        <v>226</v>
      </c>
      <c r="G6450" t="s">
        <v>72</v>
      </c>
      <c r="H6450" t="s">
        <v>136</v>
      </c>
      <c r="I6450" t="s">
        <v>22</v>
      </c>
      <c r="J6450" t="s">
        <v>131</v>
      </c>
      <c r="K6450" t="s">
        <v>24612</v>
      </c>
      <c r="L6450" t="s">
        <v>24613</v>
      </c>
      <c r="M6450">
        <v>1.6477777769999999</v>
      </c>
      <c r="N6450">
        <v>0</v>
      </c>
      <c r="O6450">
        <v>0</v>
      </c>
      <c r="P6450">
        <v>79</v>
      </c>
      <c r="Q6450">
        <v>23</v>
      </c>
      <c r="R6450">
        <v>0</v>
      </c>
      <c r="S6450">
        <v>0</v>
      </c>
      <c r="T6450">
        <v>130.17444399999999</v>
      </c>
      <c r="U6450">
        <v>37.898888999999997</v>
      </c>
    </row>
    <row r="6451" spans="1:21" x14ac:dyDescent="0.25">
      <c r="A6451" t="s">
        <v>24614</v>
      </c>
      <c r="B6451">
        <v>1</v>
      </c>
      <c r="C6451" t="s">
        <v>78</v>
      </c>
      <c r="D6451" t="s">
        <v>101</v>
      </c>
      <c r="E6451" t="s">
        <v>24615</v>
      </c>
      <c r="F6451" t="s">
        <v>391</v>
      </c>
      <c r="G6451" t="s">
        <v>72</v>
      </c>
      <c r="H6451" t="s">
        <v>136</v>
      </c>
      <c r="I6451" t="s">
        <v>22</v>
      </c>
      <c r="J6451" t="s">
        <v>131</v>
      </c>
      <c r="K6451" t="s">
        <v>24616</v>
      </c>
      <c r="L6451" t="s">
        <v>24617</v>
      </c>
      <c r="M6451">
        <v>1.064444444</v>
      </c>
      <c r="N6451">
        <v>0</v>
      </c>
      <c r="O6451">
        <v>0</v>
      </c>
      <c r="P6451">
        <v>0</v>
      </c>
      <c r="Q6451">
        <v>73</v>
      </c>
      <c r="R6451">
        <v>0</v>
      </c>
      <c r="S6451">
        <v>0</v>
      </c>
      <c r="T6451">
        <v>0</v>
      </c>
      <c r="U6451">
        <v>77.704443999999995</v>
      </c>
    </row>
    <row r="6452" spans="1:21" x14ac:dyDescent="0.25">
      <c r="A6452" t="s">
        <v>24618</v>
      </c>
      <c r="B6452">
        <v>1</v>
      </c>
      <c r="C6452" t="s">
        <v>78</v>
      </c>
      <c r="D6452" t="s">
        <v>98</v>
      </c>
      <c r="E6452" t="s">
        <v>24619</v>
      </c>
      <c r="F6452" t="s">
        <v>231</v>
      </c>
      <c r="G6452" t="s">
        <v>71</v>
      </c>
      <c r="H6452" t="s">
        <v>136</v>
      </c>
      <c r="I6452" t="s">
        <v>22</v>
      </c>
      <c r="J6452" t="s">
        <v>131</v>
      </c>
      <c r="K6452" t="s">
        <v>24620</v>
      </c>
      <c r="L6452" t="s">
        <v>24621</v>
      </c>
      <c r="M6452">
        <v>1.150555555</v>
      </c>
      <c r="N6452">
        <v>0</v>
      </c>
      <c r="O6452">
        <v>1</v>
      </c>
      <c r="P6452">
        <v>0</v>
      </c>
      <c r="Q6452">
        <v>0</v>
      </c>
      <c r="R6452">
        <v>0</v>
      </c>
      <c r="S6452">
        <v>1.1505559999999999</v>
      </c>
      <c r="T6452">
        <v>0</v>
      </c>
      <c r="U6452">
        <v>0</v>
      </c>
    </row>
    <row r="6453" spans="1:21" x14ac:dyDescent="0.25">
      <c r="A6453" t="s">
        <v>24622</v>
      </c>
      <c r="B6453">
        <v>1</v>
      </c>
      <c r="C6453" t="s">
        <v>78</v>
      </c>
      <c r="D6453" t="s">
        <v>98</v>
      </c>
      <c r="E6453" t="s">
        <v>24623</v>
      </c>
      <c r="F6453" t="s">
        <v>313</v>
      </c>
      <c r="G6453" t="s">
        <v>71</v>
      </c>
      <c r="H6453" t="s">
        <v>136</v>
      </c>
      <c r="I6453" t="s">
        <v>22</v>
      </c>
      <c r="J6453" t="s">
        <v>131</v>
      </c>
      <c r="K6453" t="s">
        <v>24624</v>
      </c>
      <c r="L6453" t="s">
        <v>24625</v>
      </c>
      <c r="M6453">
        <v>0.71750000000000003</v>
      </c>
      <c r="N6453">
        <v>0</v>
      </c>
      <c r="O6453">
        <v>19</v>
      </c>
      <c r="P6453">
        <v>0</v>
      </c>
      <c r="Q6453">
        <v>5</v>
      </c>
      <c r="R6453">
        <v>0</v>
      </c>
      <c r="S6453">
        <v>13.6325</v>
      </c>
      <c r="T6453">
        <v>0</v>
      </c>
      <c r="U6453">
        <v>3.5874999999999999</v>
      </c>
    </row>
    <row r="6454" spans="1:21" x14ac:dyDescent="0.25">
      <c r="A6454" t="s">
        <v>24626</v>
      </c>
      <c r="B6454">
        <v>1</v>
      </c>
      <c r="C6454" t="s">
        <v>78</v>
      </c>
      <c r="D6454" t="s">
        <v>98</v>
      </c>
      <c r="E6454" t="s">
        <v>17213</v>
      </c>
      <c r="F6454" t="s">
        <v>166</v>
      </c>
      <c r="G6454" t="s">
        <v>72</v>
      </c>
      <c r="H6454" t="s">
        <v>136</v>
      </c>
      <c r="I6454" t="s">
        <v>22</v>
      </c>
      <c r="J6454" t="s">
        <v>131</v>
      </c>
      <c r="K6454" t="s">
        <v>24627</v>
      </c>
      <c r="L6454" t="s">
        <v>24628</v>
      </c>
      <c r="M6454">
        <v>1.8140861109999999</v>
      </c>
      <c r="N6454">
        <v>0</v>
      </c>
      <c r="O6454">
        <v>1805</v>
      </c>
      <c r="P6454">
        <v>49</v>
      </c>
      <c r="Q6454">
        <v>93</v>
      </c>
      <c r="R6454">
        <v>0</v>
      </c>
      <c r="S6454">
        <v>3274.4254299999998</v>
      </c>
      <c r="T6454">
        <v>88.890219000000002</v>
      </c>
      <c r="U6454">
        <v>168.71000799999999</v>
      </c>
    </row>
    <row r="6455" spans="1:21" x14ac:dyDescent="0.25">
      <c r="A6455" t="s">
        <v>24629</v>
      </c>
      <c r="B6455">
        <v>1</v>
      </c>
      <c r="C6455" t="s">
        <v>78</v>
      </c>
      <c r="D6455" t="s">
        <v>98</v>
      </c>
      <c r="E6455" t="s">
        <v>24630</v>
      </c>
      <c r="F6455" t="s">
        <v>166</v>
      </c>
      <c r="G6455" t="s">
        <v>72</v>
      </c>
      <c r="H6455" t="s">
        <v>136</v>
      </c>
      <c r="I6455" t="s">
        <v>22</v>
      </c>
      <c r="J6455" t="s">
        <v>131</v>
      </c>
      <c r="K6455" t="s">
        <v>11023</v>
      </c>
      <c r="L6455" t="s">
        <v>24631</v>
      </c>
      <c r="M6455">
        <v>0.55023333299999999</v>
      </c>
      <c r="N6455">
        <v>0</v>
      </c>
      <c r="O6455">
        <v>492</v>
      </c>
      <c r="P6455">
        <v>0</v>
      </c>
      <c r="Q6455">
        <v>15</v>
      </c>
      <c r="R6455">
        <v>0</v>
      </c>
      <c r="S6455">
        <v>270.71480000000003</v>
      </c>
      <c r="T6455">
        <v>0</v>
      </c>
      <c r="U6455">
        <v>8.2535000000000007</v>
      </c>
    </row>
    <row r="6456" spans="1:21" x14ac:dyDescent="0.25">
      <c r="A6456" t="s">
        <v>24632</v>
      </c>
      <c r="B6456">
        <v>1</v>
      </c>
      <c r="C6456" t="s">
        <v>78</v>
      </c>
      <c r="D6456" t="s">
        <v>98</v>
      </c>
      <c r="E6456" t="s">
        <v>24633</v>
      </c>
      <c r="F6456" t="s">
        <v>921</v>
      </c>
      <c r="G6456" t="s">
        <v>71</v>
      </c>
      <c r="H6456" t="s">
        <v>136</v>
      </c>
      <c r="I6456" t="s">
        <v>22</v>
      </c>
      <c r="J6456" t="s">
        <v>131</v>
      </c>
      <c r="K6456" t="s">
        <v>24634</v>
      </c>
      <c r="L6456" t="s">
        <v>24635</v>
      </c>
      <c r="M6456">
        <v>2.9694444440000001</v>
      </c>
      <c r="N6456">
        <v>0</v>
      </c>
      <c r="O6456">
        <v>13</v>
      </c>
      <c r="P6456">
        <v>0</v>
      </c>
      <c r="Q6456">
        <v>1</v>
      </c>
      <c r="R6456">
        <v>0</v>
      </c>
      <c r="S6456">
        <v>38.602778000000001</v>
      </c>
      <c r="T6456">
        <v>0</v>
      </c>
      <c r="U6456">
        <v>2.9694440000000002</v>
      </c>
    </row>
    <row r="6457" spans="1:21" x14ac:dyDescent="0.25">
      <c r="A6457" t="s">
        <v>24636</v>
      </c>
      <c r="B6457">
        <v>1</v>
      </c>
      <c r="C6457" t="s">
        <v>78</v>
      </c>
      <c r="D6457" t="s">
        <v>98</v>
      </c>
      <c r="E6457" t="s">
        <v>24637</v>
      </c>
      <c r="F6457" t="s">
        <v>892</v>
      </c>
      <c r="G6457" t="s">
        <v>71</v>
      </c>
      <c r="H6457" t="s">
        <v>136</v>
      </c>
      <c r="I6457" t="s">
        <v>22</v>
      </c>
      <c r="J6457" t="s">
        <v>131</v>
      </c>
      <c r="K6457" t="s">
        <v>24638</v>
      </c>
      <c r="L6457" t="s">
        <v>24639</v>
      </c>
      <c r="M6457">
        <v>0.99083333299999998</v>
      </c>
      <c r="N6457">
        <v>0</v>
      </c>
      <c r="O6457">
        <v>88</v>
      </c>
      <c r="P6457">
        <v>0</v>
      </c>
      <c r="Q6457">
        <v>0</v>
      </c>
      <c r="R6457">
        <v>0</v>
      </c>
      <c r="S6457">
        <v>87.193332999999996</v>
      </c>
      <c r="T6457">
        <v>0</v>
      </c>
      <c r="U6457">
        <v>0</v>
      </c>
    </row>
    <row r="6458" spans="1:21" x14ac:dyDescent="0.25">
      <c r="A6458" t="s">
        <v>24640</v>
      </c>
      <c r="B6458">
        <v>1</v>
      </c>
      <c r="C6458" t="s">
        <v>78</v>
      </c>
      <c r="D6458" t="s">
        <v>86</v>
      </c>
      <c r="E6458" t="s">
        <v>2429</v>
      </c>
      <c r="F6458" t="s">
        <v>166</v>
      </c>
      <c r="G6458" t="s">
        <v>72</v>
      </c>
      <c r="H6458" t="s">
        <v>136</v>
      </c>
      <c r="I6458" t="s">
        <v>22</v>
      </c>
      <c r="J6458" t="s">
        <v>131</v>
      </c>
      <c r="K6458" t="s">
        <v>24641</v>
      </c>
      <c r="L6458" t="s">
        <v>24642</v>
      </c>
      <c r="M6458">
        <v>1.3719444439999999</v>
      </c>
      <c r="N6458">
        <v>0</v>
      </c>
      <c r="O6458">
        <v>0</v>
      </c>
      <c r="P6458">
        <v>10</v>
      </c>
      <c r="Q6458">
        <v>569</v>
      </c>
      <c r="R6458">
        <v>0</v>
      </c>
      <c r="S6458">
        <v>0</v>
      </c>
      <c r="T6458">
        <v>13.719443999999999</v>
      </c>
      <c r="U6458">
        <v>780.63638900000001</v>
      </c>
    </row>
    <row r="6459" spans="1:21" x14ac:dyDescent="0.25">
      <c r="A6459" t="s">
        <v>24643</v>
      </c>
      <c r="B6459">
        <v>1</v>
      </c>
      <c r="C6459" t="s">
        <v>78</v>
      </c>
      <c r="D6459" t="s">
        <v>97</v>
      </c>
      <c r="E6459" t="s">
        <v>24644</v>
      </c>
      <c r="F6459" t="s">
        <v>247</v>
      </c>
      <c r="G6459" t="s">
        <v>71</v>
      </c>
      <c r="H6459" t="s">
        <v>136</v>
      </c>
      <c r="I6459" t="s">
        <v>22</v>
      </c>
      <c r="J6459" t="s">
        <v>221</v>
      </c>
      <c r="K6459" t="s">
        <v>24645</v>
      </c>
      <c r="L6459" t="s">
        <v>24646</v>
      </c>
      <c r="M6459">
        <v>0.239137777</v>
      </c>
      <c r="N6459">
        <v>0</v>
      </c>
      <c r="O6459">
        <v>90</v>
      </c>
      <c r="P6459">
        <v>0</v>
      </c>
      <c r="Q6459">
        <v>0</v>
      </c>
      <c r="R6459">
        <v>0</v>
      </c>
      <c r="S6459">
        <v>21.522400000000001</v>
      </c>
      <c r="T6459">
        <v>0</v>
      </c>
      <c r="U6459">
        <v>0</v>
      </c>
    </row>
    <row r="6460" spans="1:21" x14ac:dyDescent="0.25">
      <c r="A6460" t="s">
        <v>24647</v>
      </c>
      <c r="B6460">
        <v>1</v>
      </c>
      <c r="C6460" t="s">
        <v>78</v>
      </c>
      <c r="D6460" t="s">
        <v>98</v>
      </c>
      <c r="E6460" t="s">
        <v>24648</v>
      </c>
      <c r="F6460" t="s">
        <v>166</v>
      </c>
      <c r="G6460" t="s">
        <v>72</v>
      </c>
      <c r="H6460" t="s">
        <v>136</v>
      </c>
      <c r="I6460" t="s">
        <v>22</v>
      </c>
      <c r="J6460" t="s">
        <v>131</v>
      </c>
      <c r="K6460" t="s">
        <v>24649</v>
      </c>
      <c r="L6460" t="s">
        <v>24650</v>
      </c>
      <c r="M6460">
        <v>0.80555555499999998</v>
      </c>
      <c r="N6460">
        <v>0</v>
      </c>
      <c r="O6460">
        <v>0</v>
      </c>
      <c r="P6460">
        <v>5</v>
      </c>
      <c r="Q6460">
        <v>0</v>
      </c>
      <c r="R6460">
        <v>0</v>
      </c>
      <c r="S6460">
        <v>0</v>
      </c>
      <c r="T6460">
        <v>4.0277779999999996</v>
      </c>
      <c r="U6460">
        <v>0</v>
      </c>
    </row>
    <row r="6461" spans="1:21" x14ac:dyDescent="0.25">
      <c r="A6461" t="s">
        <v>24651</v>
      </c>
      <c r="B6461">
        <v>1</v>
      </c>
      <c r="C6461" t="s">
        <v>78</v>
      </c>
      <c r="D6461" t="s">
        <v>97</v>
      </c>
      <c r="E6461" t="s">
        <v>24652</v>
      </c>
      <c r="F6461" t="s">
        <v>313</v>
      </c>
      <c r="G6461" t="s">
        <v>71</v>
      </c>
      <c r="H6461" t="s">
        <v>136</v>
      </c>
      <c r="I6461" t="s">
        <v>22</v>
      </c>
      <c r="J6461" t="s">
        <v>131</v>
      </c>
      <c r="K6461" t="s">
        <v>24653</v>
      </c>
      <c r="L6461" t="s">
        <v>24654</v>
      </c>
      <c r="M6461">
        <v>3.2483333330000002</v>
      </c>
      <c r="N6461">
        <v>0</v>
      </c>
      <c r="O6461">
        <v>31</v>
      </c>
      <c r="P6461">
        <v>0</v>
      </c>
      <c r="Q6461">
        <v>0</v>
      </c>
      <c r="R6461">
        <v>0</v>
      </c>
      <c r="S6461">
        <v>100.69833300000001</v>
      </c>
      <c r="T6461">
        <v>0</v>
      </c>
      <c r="U6461">
        <v>0</v>
      </c>
    </row>
    <row r="6462" spans="1:21" x14ac:dyDescent="0.25">
      <c r="A6462" t="s">
        <v>24655</v>
      </c>
      <c r="B6462">
        <v>1</v>
      </c>
      <c r="C6462" t="s">
        <v>78</v>
      </c>
      <c r="D6462" t="s">
        <v>102</v>
      </c>
      <c r="E6462" t="s">
        <v>24656</v>
      </c>
      <c r="F6462" t="s">
        <v>892</v>
      </c>
      <c r="G6462" t="s">
        <v>71</v>
      </c>
      <c r="H6462" t="s">
        <v>136</v>
      </c>
      <c r="I6462" t="s">
        <v>22</v>
      </c>
      <c r="J6462" t="s">
        <v>131</v>
      </c>
      <c r="K6462" t="s">
        <v>24657</v>
      </c>
      <c r="L6462" t="s">
        <v>24658</v>
      </c>
      <c r="M6462">
        <v>2.653611111</v>
      </c>
      <c r="N6462">
        <v>0</v>
      </c>
      <c r="O6462">
        <v>0</v>
      </c>
      <c r="P6462">
        <v>0</v>
      </c>
      <c r="Q6462">
        <v>74</v>
      </c>
      <c r="R6462">
        <v>0</v>
      </c>
      <c r="S6462">
        <v>0</v>
      </c>
      <c r="T6462">
        <v>0</v>
      </c>
      <c r="U6462">
        <v>196.367222</v>
      </c>
    </row>
    <row r="6463" spans="1:21" x14ac:dyDescent="0.25">
      <c r="A6463" t="s">
        <v>24659</v>
      </c>
      <c r="B6463">
        <v>1</v>
      </c>
      <c r="C6463" t="s">
        <v>79</v>
      </c>
      <c r="D6463" t="s">
        <v>123</v>
      </c>
      <c r="E6463" t="s">
        <v>24660</v>
      </c>
      <c r="F6463" t="s">
        <v>847</v>
      </c>
      <c r="G6463" t="s">
        <v>71</v>
      </c>
      <c r="H6463" t="s">
        <v>136</v>
      </c>
      <c r="I6463" t="s">
        <v>22</v>
      </c>
      <c r="J6463" t="s">
        <v>131</v>
      </c>
      <c r="K6463" t="s">
        <v>24661</v>
      </c>
      <c r="L6463" t="s">
        <v>24662</v>
      </c>
      <c r="M6463">
        <v>1.216388888</v>
      </c>
      <c r="N6463">
        <v>0</v>
      </c>
      <c r="O6463">
        <v>9</v>
      </c>
      <c r="P6463">
        <v>0</v>
      </c>
      <c r="Q6463">
        <v>0</v>
      </c>
      <c r="R6463">
        <v>0</v>
      </c>
      <c r="S6463">
        <v>10.9475</v>
      </c>
      <c r="T6463">
        <v>0</v>
      </c>
      <c r="U6463">
        <v>0</v>
      </c>
    </row>
    <row r="6464" spans="1:21" x14ac:dyDescent="0.25">
      <c r="A6464" t="s">
        <v>24663</v>
      </c>
      <c r="B6464">
        <v>1</v>
      </c>
      <c r="C6464" t="s">
        <v>78</v>
      </c>
      <c r="D6464" t="s">
        <v>105</v>
      </c>
      <c r="E6464" t="s">
        <v>775</v>
      </c>
      <c r="F6464" t="s">
        <v>296</v>
      </c>
      <c r="G6464" t="s">
        <v>72</v>
      </c>
      <c r="H6464" t="s">
        <v>136</v>
      </c>
      <c r="I6464" t="s">
        <v>22</v>
      </c>
      <c r="J6464" t="s">
        <v>221</v>
      </c>
      <c r="K6464" t="s">
        <v>24664</v>
      </c>
      <c r="L6464" t="s">
        <v>24665</v>
      </c>
      <c r="M6464">
        <v>5.1829536110000003</v>
      </c>
      <c r="N6464">
        <v>52</v>
      </c>
      <c r="O6464">
        <v>6102</v>
      </c>
      <c r="P6464">
        <v>43</v>
      </c>
      <c r="Q6464">
        <v>147</v>
      </c>
      <c r="R6464">
        <v>269.51358800000003</v>
      </c>
      <c r="S6464">
        <v>31626.382934000001</v>
      </c>
      <c r="T6464">
        <v>222.86700500000001</v>
      </c>
      <c r="U6464">
        <v>761.894181</v>
      </c>
    </row>
    <row r="6465" spans="1:21" x14ac:dyDescent="0.25">
      <c r="A6465" t="s">
        <v>24666</v>
      </c>
      <c r="B6465">
        <v>1</v>
      </c>
      <c r="C6465" t="s">
        <v>78</v>
      </c>
      <c r="D6465" t="s">
        <v>92</v>
      </c>
      <c r="E6465" t="s">
        <v>24667</v>
      </c>
      <c r="F6465" t="s">
        <v>296</v>
      </c>
      <c r="G6465" t="s">
        <v>71</v>
      </c>
      <c r="H6465" t="s">
        <v>136</v>
      </c>
      <c r="I6465" t="s">
        <v>22</v>
      </c>
      <c r="J6465" t="s">
        <v>221</v>
      </c>
      <c r="K6465" t="s">
        <v>24668</v>
      </c>
      <c r="L6465" t="s">
        <v>24669</v>
      </c>
      <c r="M6465">
        <v>2.6041666659999998</v>
      </c>
      <c r="N6465">
        <v>0</v>
      </c>
      <c r="O6465">
        <v>0</v>
      </c>
      <c r="P6465">
        <v>0</v>
      </c>
      <c r="Q6465">
        <v>68</v>
      </c>
      <c r="R6465">
        <v>0</v>
      </c>
      <c r="S6465">
        <v>0</v>
      </c>
      <c r="T6465">
        <v>0</v>
      </c>
      <c r="U6465">
        <v>177.08333300000001</v>
      </c>
    </row>
    <row r="6466" spans="1:21" x14ac:dyDescent="0.25">
      <c r="A6466" t="s">
        <v>24670</v>
      </c>
      <c r="B6466">
        <v>1</v>
      </c>
      <c r="C6466" t="s">
        <v>78</v>
      </c>
      <c r="D6466" t="s">
        <v>105</v>
      </c>
      <c r="E6466" t="s">
        <v>24671</v>
      </c>
      <c r="F6466" t="s">
        <v>166</v>
      </c>
      <c r="G6466" t="s">
        <v>72</v>
      </c>
      <c r="H6466" t="s">
        <v>136</v>
      </c>
      <c r="I6466" t="s">
        <v>22</v>
      </c>
      <c r="J6466" t="s">
        <v>131</v>
      </c>
      <c r="K6466" t="s">
        <v>24672</v>
      </c>
      <c r="L6466" t="s">
        <v>24673</v>
      </c>
      <c r="M6466">
        <v>0.74166666599999997</v>
      </c>
      <c r="N6466">
        <v>1</v>
      </c>
      <c r="O6466">
        <v>481</v>
      </c>
      <c r="P6466">
        <v>16</v>
      </c>
      <c r="Q6466">
        <v>40</v>
      </c>
      <c r="R6466">
        <v>0.74166699999999997</v>
      </c>
      <c r="S6466">
        <v>356.74166600000001</v>
      </c>
      <c r="T6466">
        <v>11.866667</v>
      </c>
      <c r="U6466">
        <v>29.666667</v>
      </c>
    </row>
    <row r="6467" spans="1:21" x14ac:dyDescent="0.25">
      <c r="A6467" t="s">
        <v>24674</v>
      </c>
      <c r="B6467">
        <v>1</v>
      </c>
      <c r="C6467" t="s">
        <v>78</v>
      </c>
      <c r="D6467" t="s">
        <v>95</v>
      </c>
      <c r="E6467" t="s">
        <v>8430</v>
      </c>
      <c r="F6467" t="s">
        <v>166</v>
      </c>
      <c r="G6467" t="s">
        <v>72</v>
      </c>
      <c r="H6467" t="s">
        <v>136</v>
      </c>
      <c r="I6467" t="s">
        <v>22</v>
      </c>
      <c r="J6467" t="s">
        <v>131</v>
      </c>
      <c r="K6467" t="s">
        <v>24675</v>
      </c>
      <c r="L6467" t="s">
        <v>24676</v>
      </c>
      <c r="M6467">
        <v>2.9555555550000001</v>
      </c>
      <c r="N6467">
        <v>16</v>
      </c>
      <c r="O6467">
        <v>1917</v>
      </c>
      <c r="P6467">
        <v>0</v>
      </c>
      <c r="Q6467">
        <v>0</v>
      </c>
      <c r="R6467">
        <v>47.288888999999998</v>
      </c>
      <c r="S6467">
        <v>5665.7999989999998</v>
      </c>
      <c r="T6467">
        <v>0</v>
      </c>
      <c r="U6467">
        <v>0</v>
      </c>
    </row>
    <row r="6468" spans="1:21" x14ac:dyDescent="0.25">
      <c r="A6468" t="s">
        <v>24677</v>
      </c>
      <c r="B6468">
        <v>1</v>
      </c>
      <c r="C6468" t="s">
        <v>78</v>
      </c>
      <c r="D6468" t="s">
        <v>95</v>
      </c>
      <c r="E6468" t="s">
        <v>24678</v>
      </c>
      <c r="F6468" t="s">
        <v>231</v>
      </c>
      <c r="G6468" t="s">
        <v>71</v>
      </c>
      <c r="H6468" t="s">
        <v>136</v>
      </c>
      <c r="I6468" t="s">
        <v>22</v>
      </c>
      <c r="J6468" t="s">
        <v>131</v>
      </c>
      <c r="K6468" t="s">
        <v>24679</v>
      </c>
      <c r="L6468" t="s">
        <v>24680</v>
      </c>
      <c r="M6468">
        <v>0.79972222199999998</v>
      </c>
      <c r="N6468">
        <v>0</v>
      </c>
      <c r="O6468">
        <v>1</v>
      </c>
      <c r="P6468">
        <v>0</v>
      </c>
      <c r="Q6468">
        <v>0</v>
      </c>
      <c r="R6468">
        <v>0</v>
      </c>
      <c r="S6468">
        <v>0.79972200000000004</v>
      </c>
      <c r="T6468">
        <v>0</v>
      </c>
      <c r="U6468">
        <v>0</v>
      </c>
    </row>
    <row r="6469" spans="1:21" x14ac:dyDescent="0.25">
      <c r="A6469" t="s">
        <v>24681</v>
      </c>
      <c r="B6469">
        <v>1</v>
      </c>
      <c r="C6469" t="s">
        <v>78</v>
      </c>
      <c r="D6469" t="s">
        <v>94</v>
      </c>
      <c r="E6469" t="s">
        <v>22762</v>
      </c>
      <c r="F6469" t="s">
        <v>226</v>
      </c>
      <c r="G6469" t="s">
        <v>72</v>
      </c>
      <c r="H6469" t="s">
        <v>136</v>
      </c>
      <c r="I6469" t="s">
        <v>22</v>
      </c>
      <c r="J6469" t="s">
        <v>131</v>
      </c>
      <c r="K6469" t="s">
        <v>24682</v>
      </c>
      <c r="L6469" t="s">
        <v>24683</v>
      </c>
      <c r="M6469">
        <v>1.5038888880000001</v>
      </c>
      <c r="N6469">
        <v>0</v>
      </c>
      <c r="O6469">
        <v>100</v>
      </c>
      <c r="P6469">
        <v>0</v>
      </c>
      <c r="Q6469">
        <v>0</v>
      </c>
      <c r="R6469">
        <v>0</v>
      </c>
      <c r="S6469">
        <v>150.38888900000001</v>
      </c>
      <c r="T6469">
        <v>0</v>
      </c>
      <c r="U6469">
        <v>0</v>
      </c>
    </row>
    <row r="6470" spans="1:21" x14ac:dyDescent="0.25">
      <c r="A6470" t="s">
        <v>24684</v>
      </c>
      <c r="B6470">
        <v>1</v>
      </c>
      <c r="C6470" t="s">
        <v>78</v>
      </c>
      <c r="D6470" t="s">
        <v>95</v>
      </c>
      <c r="E6470" t="s">
        <v>24685</v>
      </c>
      <c r="F6470" t="s">
        <v>362</v>
      </c>
      <c r="G6470" t="s">
        <v>71</v>
      </c>
      <c r="H6470" t="s">
        <v>136</v>
      </c>
      <c r="I6470" t="s">
        <v>22</v>
      </c>
      <c r="J6470" t="s">
        <v>131</v>
      </c>
      <c r="K6470" t="s">
        <v>24686</v>
      </c>
      <c r="L6470" t="s">
        <v>11245</v>
      </c>
      <c r="M6470">
        <v>0.383611111</v>
      </c>
      <c r="N6470">
        <v>0</v>
      </c>
      <c r="O6470">
        <v>0</v>
      </c>
      <c r="P6470">
        <v>0</v>
      </c>
      <c r="Q6470">
        <v>52</v>
      </c>
      <c r="R6470">
        <v>0</v>
      </c>
      <c r="S6470">
        <v>0</v>
      </c>
      <c r="T6470">
        <v>0</v>
      </c>
      <c r="U6470">
        <v>19.947778</v>
      </c>
    </row>
    <row r="6471" spans="1:21" x14ac:dyDescent="0.25">
      <c r="A6471" t="s">
        <v>24687</v>
      </c>
      <c r="B6471">
        <v>1</v>
      </c>
      <c r="C6471" t="s">
        <v>79</v>
      </c>
      <c r="D6471" t="s">
        <v>124</v>
      </c>
      <c r="E6471" t="s">
        <v>24688</v>
      </c>
      <c r="F6471" t="s">
        <v>780</v>
      </c>
      <c r="G6471" t="s">
        <v>71</v>
      </c>
      <c r="H6471" t="s">
        <v>136</v>
      </c>
      <c r="I6471" t="s">
        <v>22</v>
      </c>
      <c r="J6471" t="s">
        <v>131</v>
      </c>
      <c r="K6471" t="s">
        <v>24689</v>
      </c>
      <c r="L6471" t="s">
        <v>24690</v>
      </c>
      <c r="M6471">
        <v>4.159166666</v>
      </c>
      <c r="N6471">
        <v>0</v>
      </c>
      <c r="O6471">
        <v>0</v>
      </c>
      <c r="P6471">
        <v>0</v>
      </c>
      <c r="Q6471">
        <v>5</v>
      </c>
      <c r="R6471">
        <v>0</v>
      </c>
      <c r="S6471">
        <v>0</v>
      </c>
      <c r="T6471">
        <v>0</v>
      </c>
      <c r="U6471">
        <v>20.795832999999998</v>
      </c>
    </row>
    <row r="6472" spans="1:21" x14ac:dyDescent="0.25">
      <c r="A6472" t="s">
        <v>24691</v>
      </c>
      <c r="B6472">
        <v>1</v>
      </c>
      <c r="C6472" t="s">
        <v>78</v>
      </c>
      <c r="D6472" t="s">
        <v>104</v>
      </c>
      <c r="E6472" t="s">
        <v>24692</v>
      </c>
      <c r="F6472" t="s">
        <v>220</v>
      </c>
      <c r="G6472" t="s">
        <v>76</v>
      </c>
      <c r="H6472" t="s">
        <v>136</v>
      </c>
      <c r="I6472" t="s">
        <v>22</v>
      </c>
      <c r="J6472" t="s">
        <v>221</v>
      </c>
      <c r="K6472" t="s">
        <v>24693</v>
      </c>
      <c r="L6472" t="s">
        <v>24694</v>
      </c>
      <c r="M6472">
        <v>2.5496361109999999</v>
      </c>
      <c r="N6472">
        <v>16</v>
      </c>
      <c r="O6472">
        <v>1869</v>
      </c>
      <c r="P6472">
        <v>450</v>
      </c>
      <c r="Q6472">
        <v>5368</v>
      </c>
      <c r="R6472">
        <v>40.794178000000002</v>
      </c>
      <c r="S6472">
        <v>4765.2698909999999</v>
      </c>
      <c r="T6472">
        <v>1147.3362500000001</v>
      </c>
      <c r="U6472">
        <v>13686.446644</v>
      </c>
    </row>
    <row r="6473" spans="1:21" x14ac:dyDescent="0.25">
      <c r="A6473" t="s">
        <v>24695</v>
      </c>
      <c r="B6473">
        <v>1</v>
      </c>
      <c r="C6473" t="s">
        <v>78</v>
      </c>
      <c r="D6473" t="s">
        <v>104</v>
      </c>
      <c r="E6473" t="s">
        <v>24696</v>
      </c>
      <c r="F6473" t="s">
        <v>220</v>
      </c>
      <c r="G6473" t="s">
        <v>76</v>
      </c>
      <c r="H6473" t="s">
        <v>136</v>
      </c>
      <c r="I6473" t="s">
        <v>22</v>
      </c>
      <c r="J6473" t="s">
        <v>221</v>
      </c>
      <c r="K6473" t="s">
        <v>24697</v>
      </c>
      <c r="L6473" t="s">
        <v>24698</v>
      </c>
      <c r="M6473">
        <v>1.2656822219999999</v>
      </c>
      <c r="N6473">
        <v>59</v>
      </c>
      <c r="O6473">
        <v>45265</v>
      </c>
      <c r="P6473">
        <v>621</v>
      </c>
      <c r="Q6473">
        <v>9403</v>
      </c>
      <c r="R6473">
        <v>74.675251000000003</v>
      </c>
      <c r="S6473">
        <v>57291.105778999998</v>
      </c>
      <c r="T6473">
        <v>785.98865999999998</v>
      </c>
      <c r="U6473">
        <v>11901.209933</v>
      </c>
    </row>
    <row r="6474" spans="1:21" x14ac:dyDescent="0.25">
      <c r="A6474" t="s">
        <v>24699</v>
      </c>
      <c r="B6474">
        <v>1</v>
      </c>
      <c r="C6474" t="s">
        <v>78</v>
      </c>
      <c r="D6474" t="s">
        <v>91</v>
      </c>
      <c r="E6474" t="s">
        <v>24700</v>
      </c>
      <c r="F6474" t="s">
        <v>780</v>
      </c>
      <c r="G6474" t="s">
        <v>71</v>
      </c>
      <c r="H6474" t="s">
        <v>136</v>
      </c>
      <c r="I6474" t="s">
        <v>22</v>
      </c>
      <c r="J6474" t="s">
        <v>131</v>
      </c>
      <c r="K6474" t="s">
        <v>24701</v>
      </c>
      <c r="L6474" t="s">
        <v>24702</v>
      </c>
      <c r="M6474">
        <v>2.7671277769999998</v>
      </c>
      <c r="N6474">
        <v>0</v>
      </c>
      <c r="O6474">
        <v>0</v>
      </c>
      <c r="P6474">
        <v>0</v>
      </c>
      <c r="Q6474">
        <v>1</v>
      </c>
      <c r="R6474">
        <v>0</v>
      </c>
      <c r="S6474">
        <v>0</v>
      </c>
      <c r="T6474">
        <v>0</v>
      </c>
      <c r="U6474">
        <v>2.767128</v>
      </c>
    </row>
    <row r="6475" spans="1:21" x14ac:dyDescent="0.25">
      <c r="A6475" t="s">
        <v>24703</v>
      </c>
      <c r="B6475">
        <v>1</v>
      </c>
      <c r="C6475" t="s">
        <v>78</v>
      </c>
      <c r="D6475" t="s">
        <v>104</v>
      </c>
      <c r="E6475" t="s">
        <v>24704</v>
      </c>
      <c r="F6475" t="s">
        <v>313</v>
      </c>
      <c r="G6475" t="s">
        <v>71</v>
      </c>
      <c r="H6475" t="s">
        <v>136</v>
      </c>
      <c r="I6475" t="s">
        <v>22</v>
      </c>
      <c r="J6475" t="s">
        <v>131</v>
      </c>
      <c r="K6475" t="s">
        <v>24705</v>
      </c>
      <c r="L6475" t="s">
        <v>24706</v>
      </c>
      <c r="M6475">
        <v>0.76111111099999995</v>
      </c>
      <c r="N6475">
        <v>0</v>
      </c>
      <c r="O6475">
        <v>0</v>
      </c>
      <c r="P6475">
        <v>0</v>
      </c>
      <c r="Q6475">
        <v>2</v>
      </c>
      <c r="R6475">
        <v>0</v>
      </c>
      <c r="S6475">
        <v>0</v>
      </c>
      <c r="T6475">
        <v>0</v>
      </c>
      <c r="U6475">
        <v>1.522222</v>
      </c>
    </row>
    <row r="6476" spans="1:21" x14ac:dyDescent="0.25">
      <c r="A6476" t="s">
        <v>24707</v>
      </c>
      <c r="B6476">
        <v>1</v>
      </c>
      <c r="C6476" t="s">
        <v>78</v>
      </c>
      <c r="D6476" t="s">
        <v>104</v>
      </c>
      <c r="E6476" t="s">
        <v>24708</v>
      </c>
      <c r="F6476" t="s">
        <v>313</v>
      </c>
      <c r="G6476" t="s">
        <v>71</v>
      </c>
      <c r="H6476" t="s">
        <v>136</v>
      </c>
      <c r="I6476" t="s">
        <v>22</v>
      </c>
      <c r="J6476" t="s">
        <v>131</v>
      </c>
      <c r="K6476" t="s">
        <v>24709</v>
      </c>
      <c r="L6476" t="s">
        <v>24710</v>
      </c>
      <c r="M6476">
        <v>1.2052777770000001</v>
      </c>
      <c r="N6476">
        <v>0</v>
      </c>
      <c r="O6476">
        <v>0</v>
      </c>
      <c r="P6476">
        <v>1</v>
      </c>
      <c r="Q6476">
        <v>0</v>
      </c>
      <c r="R6476">
        <v>0</v>
      </c>
      <c r="S6476">
        <v>0</v>
      </c>
      <c r="T6476">
        <v>1.2052780000000001</v>
      </c>
      <c r="U6476">
        <v>0</v>
      </c>
    </row>
    <row r="6477" spans="1:21" x14ac:dyDescent="0.25">
      <c r="A6477" t="s">
        <v>24711</v>
      </c>
      <c r="B6477">
        <v>1</v>
      </c>
      <c r="C6477" t="s">
        <v>78</v>
      </c>
      <c r="D6477" t="s">
        <v>91</v>
      </c>
      <c r="E6477" t="s">
        <v>24712</v>
      </c>
      <c r="F6477" t="s">
        <v>296</v>
      </c>
      <c r="G6477" t="s">
        <v>71</v>
      </c>
      <c r="H6477" t="s">
        <v>136</v>
      </c>
      <c r="I6477" t="s">
        <v>22</v>
      </c>
      <c r="J6477" t="s">
        <v>221</v>
      </c>
      <c r="K6477" t="s">
        <v>24713</v>
      </c>
      <c r="L6477" t="s">
        <v>24714</v>
      </c>
      <c r="M6477">
        <v>5.9858333330000004</v>
      </c>
      <c r="N6477">
        <v>0</v>
      </c>
      <c r="O6477">
        <v>0</v>
      </c>
      <c r="P6477">
        <v>0</v>
      </c>
      <c r="Q6477">
        <v>64</v>
      </c>
      <c r="R6477">
        <v>0</v>
      </c>
      <c r="S6477">
        <v>0</v>
      </c>
      <c r="T6477">
        <v>0</v>
      </c>
      <c r="U6477">
        <v>383.09333299999997</v>
      </c>
    </row>
    <row r="6478" spans="1:21" x14ac:dyDescent="0.25">
      <c r="A6478" t="s">
        <v>24715</v>
      </c>
      <c r="B6478">
        <v>1</v>
      </c>
      <c r="C6478" t="s">
        <v>79</v>
      </c>
      <c r="D6478" t="s">
        <v>114</v>
      </c>
      <c r="E6478" t="s">
        <v>21811</v>
      </c>
      <c r="F6478" t="s">
        <v>166</v>
      </c>
      <c r="G6478" t="s">
        <v>72</v>
      </c>
      <c r="H6478" t="s">
        <v>136</v>
      </c>
      <c r="I6478" t="s">
        <v>22</v>
      </c>
      <c r="J6478" t="s">
        <v>131</v>
      </c>
      <c r="K6478" t="s">
        <v>24716</v>
      </c>
      <c r="L6478" t="s">
        <v>24717</v>
      </c>
      <c r="M6478">
        <v>0.45025444399999998</v>
      </c>
      <c r="N6478">
        <v>9</v>
      </c>
      <c r="O6478">
        <v>74</v>
      </c>
      <c r="P6478">
        <v>14</v>
      </c>
      <c r="Q6478">
        <v>0</v>
      </c>
      <c r="R6478">
        <v>4.0522900000000002</v>
      </c>
      <c r="S6478">
        <v>33.318829000000001</v>
      </c>
      <c r="T6478">
        <v>6.3035620000000003</v>
      </c>
      <c r="U6478">
        <v>0</v>
      </c>
    </row>
    <row r="6479" spans="1:21" x14ac:dyDescent="0.25">
      <c r="A6479" t="s">
        <v>24718</v>
      </c>
      <c r="B6479">
        <v>1</v>
      </c>
      <c r="C6479" t="s">
        <v>78</v>
      </c>
      <c r="D6479" t="s">
        <v>94</v>
      </c>
      <c r="E6479" t="s">
        <v>24719</v>
      </c>
      <c r="F6479" t="s">
        <v>231</v>
      </c>
      <c r="G6479" t="s">
        <v>71</v>
      </c>
      <c r="H6479" t="s">
        <v>136</v>
      </c>
      <c r="I6479" t="s">
        <v>22</v>
      </c>
      <c r="J6479" t="s">
        <v>131</v>
      </c>
      <c r="K6479" t="s">
        <v>24720</v>
      </c>
      <c r="L6479" t="s">
        <v>24721</v>
      </c>
      <c r="M6479">
        <v>1.45</v>
      </c>
      <c r="N6479">
        <v>0</v>
      </c>
      <c r="O6479">
        <v>5</v>
      </c>
      <c r="P6479">
        <v>0</v>
      </c>
      <c r="Q6479">
        <v>0</v>
      </c>
      <c r="R6479">
        <v>0</v>
      </c>
      <c r="S6479">
        <v>7.25</v>
      </c>
      <c r="T6479">
        <v>0</v>
      </c>
      <c r="U6479">
        <v>0</v>
      </c>
    </row>
    <row r="6480" spans="1:21" x14ac:dyDescent="0.25">
      <c r="A6480" t="s">
        <v>24722</v>
      </c>
      <c r="B6480">
        <v>1</v>
      </c>
      <c r="C6480" t="s">
        <v>78</v>
      </c>
      <c r="D6480" t="s">
        <v>94</v>
      </c>
      <c r="E6480" t="s">
        <v>2344</v>
      </c>
      <c r="F6480" t="s">
        <v>226</v>
      </c>
      <c r="G6480" t="s">
        <v>72</v>
      </c>
      <c r="H6480" t="s">
        <v>136</v>
      </c>
      <c r="I6480" t="s">
        <v>22</v>
      </c>
      <c r="J6480" t="s">
        <v>131</v>
      </c>
      <c r="K6480" t="s">
        <v>24723</v>
      </c>
      <c r="L6480" t="s">
        <v>24724</v>
      </c>
      <c r="M6480">
        <v>1.9783333329999999</v>
      </c>
      <c r="N6480">
        <v>0</v>
      </c>
      <c r="O6480">
        <v>7</v>
      </c>
      <c r="P6480">
        <v>2</v>
      </c>
      <c r="Q6480">
        <v>24</v>
      </c>
      <c r="R6480">
        <v>0</v>
      </c>
      <c r="S6480">
        <v>13.848333</v>
      </c>
      <c r="T6480">
        <v>3.9566669999999999</v>
      </c>
      <c r="U6480">
        <v>47.48</v>
      </c>
    </row>
    <row r="6481" spans="1:21" x14ac:dyDescent="0.25">
      <c r="A6481" t="s">
        <v>24725</v>
      </c>
      <c r="B6481">
        <v>1</v>
      </c>
      <c r="C6481" t="s">
        <v>78</v>
      </c>
      <c r="D6481" t="s">
        <v>94</v>
      </c>
      <c r="E6481" t="s">
        <v>24726</v>
      </c>
      <c r="F6481" t="s">
        <v>226</v>
      </c>
      <c r="G6481" t="s">
        <v>72</v>
      </c>
      <c r="H6481" t="s">
        <v>136</v>
      </c>
      <c r="I6481" t="s">
        <v>22</v>
      </c>
      <c r="J6481" t="s">
        <v>131</v>
      </c>
      <c r="K6481" t="s">
        <v>24727</v>
      </c>
      <c r="L6481" t="s">
        <v>24728</v>
      </c>
      <c r="M6481">
        <v>2.3172222219999998</v>
      </c>
      <c r="N6481">
        <v>0</v>
      </c>
      <c r="O6481">
        <v>0</v>
      </c>
      <c r="P6481">
        <v>1</v>
      </c>
      <c r="Q6481">
        <v>0</v>
      </c>
      <c r="R6481">
        <v>0</v>
      </c>
      <c r="S6481">
        <v>0</v>
      </c>
      <c r="T6481">
        <v>2.3172220000000001</v>
      </c>
      <c r="U6481">
        <v>0</v>
      </c>
    </row>
    <row r="6482" spans="1:21" x14ac:dyDescent="0.25">
      <c r="A6482" t="s">
        <v>24729</v>
      </c>
      <c r="B6482">
        <v>1</v>
      </c>
      <c r="C6482" t="s">
        <v>78</v>
      </c>
      <c r="D6482" t="s">
        <v>94</v>
      </c>
      <c r="E6482" t="s">
        <v>24730</v>
      </c>
      <c r="F6482" t="s">
        <v>780</v>
      </c>
      <c r="G6482" t="s">
        <v>71</v>
      </c>
      <c r="H6482" t="s">
        <v>136</v>
      </c>
      <c r="I6482" t="s">
        <v>22</v>
      </c>
      <c r="J6482" t="s">
        <v>131</v>
      </c>
      <c r="K6482" t="s">
        <v>24731</v>
      </c>
      <c r="L6482" t="s">
        <v>24732</v>
      </c>
      <c r="M6482">
        <v>2.122222222</v>
      </c>
      <c r="N6482">
        <v>0</v>
      </c>
      <c r="O6482">
        <v>0</v>
      </c>
      <c r="P6482">
        <v>0</v>
      </c>
      <c r="Q6482">
        <v>9</v>
      </c>
      <c r="R6482">
        <v>0</v>
      </c>
      <c r="S6482">
        <v>0</v>
      </c>
      <c r="T6482">
        <v>0</v>
      </c>
      <c r="U6482">
        <v>19.100000000000001</v>
      </c>
    </row>
    <row r="6483" spans="1:21" x14ac:dyDescent="0.25">
      <c r="A6483" t="s">
        <v>24733</v>
      </c>
      <c r="B6483">
        <v>1</v>
      </c>
      <c r="C6483" t="s">
        <v>78</v>
      </c>
      <c r="D6483" t="s">
        <v>94</v>
      </c>
      <c r="E6483" t="s">
        <v>24734</v>
      </c>
      <c r="F6483" t="s">
        <v>231</v>
      </c>
      <c r="G6483" t="s">
        <v>71</v>
      </c>
      <c r="H6483" t="s">
        <v>136</v>
      </c>
      <c r="I6483" t="s">
        <v>22</v>
      </c>
      <c r="J6483" t="s">
        <v>131</v>
      </c>
      <c r="K6483" t="s">
        <v>24735</v>
      </c>
      <c r="L6483" t="s">
        <v>24736</v>
      </c>
      <c r="M6483">
        <v>6.2125000000000004</v>
      </c>
      <c r="N6483">
        <v>0</v>
      </c>
      <c r="O6483">
        <v>0</v>
      </c>
      <c r="P6483">
        <v>0</v>
      </c>
      <c r="Q6483">
        <v>1</v>
      </c>
      <c r="R6483">
        <v>0</v>
      </c>
      <c r="S6483">
        <v>0</v>
      </c>
      <c r="T6483">
        <v>0</v>
      </c>
      <c r="U6483">
        <v>6.2125000000000004</v>
      </c>
    </row>
    <row r="6484" spans="1:21" x14ac:dyDescent="0.25">
      <c r="A6484" t="s">
        <v>24737</v>
      </c>
      <c r="B6484">
        <v>1</v>
      </c>
      <c r="C6484" t="s">
        <v>78</v>
      </c>
      <c r="D6484" t="s">
        <v>94</v>
      </c>
      <c r="E6484" t="s">
        <v>3095</v>
      </c>
      <c r="F6484" t="s">
        <v>231</v>
      </c>
      <c r="G6484" t="s">
        <v>71</v>
      </c>
      <c r="H6484" t="s">
        <v>136</v>
      </c>
      <c r="I6484" t="s">
        <v>22</v>
      </c>
      <c r="J6484" t="s">
        <v>131</v>
      </c>
      <c r="K6484" t="s">
        <v>24738</v>
      </c>
      <c r="L6484" t="s">
        <v>24739</v>
      </c>
      <c r="M6484">
        <v>8.3863888880000008</v>
      </c>
      <c r="N6484">
        <v>0</v>
      </c>
      <c r="O6484">
        <v>1</v>
      </c>
      <c r="P6484">
        <v>0</v>
      </c>
      <c r="Q6484">
        <v>0</v>
      </c>
      <c r="R6484">
        <v>0</v>
      </c>
      <c r="S6484">
        <v>8.3863889999999994</v>
      </c>
      <c r="T6484">
        <v>0</v>
      </c>
      <c r="U6484">
        <v>0</v>
      </c>
    </row>
    <row r="6485" spans="1:21" x14ac:dyDescent="0.25">
      <c r="A6485" t="s">
        <v>24740</v>
      </c>
      <c r="B6485">
        <v>1</v>
      </c>
      <c r="C6485" t="s">
        <v>78</v>
      </c>
      <c r="D6485" t="s">
        <v>94</v>
      </c>
      <c r="E6485" t="s">
        <v>24741</v>
      </c>
      <c r="F6485" t="s">
        <v>231</v>
      </c>
      <c r="G6485" t="s">
        <v>71</v>
      </c>
      <c r="H6485" t="s">
        <v>136</v>
      </c>
      <c r="I6485" t="s">
        <v>22</v>
      </c>
      <c r="J6485" t="s">
        <v>131</v>
      </c>
      <c r="K6485" t="s">
        <v>24742</v>
      </c>
      <c r="L6485" t="s">
        <v>24743</v>
      </c>
      <c r="M6485">
        <v>23.795555555</v>
      </c>
      <c r="N6485">
        <v>0</v>
      </c>
      <c r="O6485">
        <v>1</v>
      </c>
      <c r="P6485">
        <v>0</v>
      </c>
      <c r="Q6485">
        <v>0</v>
      </c>
      <c r="R6485">
        <v>0</v>
      </c>
      <c r="S6485">
        <v>23.795556000000001</v>
      </c>
      <c r="T6485">
        <v>0</v>
      </c>
      <c r="U6485">
        <v>0</v>
      </c>
    </row>
    <row r="6486" spans="1:21" x14ac:dyDescent="0.25">
      <c r="A6486" t="s">
        <v>24744</v>
      </c>
      <c r="B6486">
        <v>1</v>
      </c>
      <c r="C6486" t="s">
        <v>78</v>
      </c>
      <c r="D6486" t="s">
        <v>94</v>
      </c>
      <c r="E6486" t="s">
        <v>24745</v>
      </c>
      <c r="F6486" t="s">
        <v>129</v>
      </c>
      <c r="G6486" t="s">
        <v>72</v>
      </c>
      <c r="H6486" t="s">
        <v>136</v>
      </c>
      <c r="I6486" t="s">
        <v>22</v>
      </c>
      <c r="J6486" t="s">
        <v>131</v>
      </c>
      <c r="K6486" t="s">
        <v>24746</v>
      </c>
      <c r="L6486" t="s">
        <v>24747</v>
      </c>
      <c r="M6486">
        <v>2.346944444</v>
      </c>
      <c r="N6486">
        <v>0</v>
      </c>
      <c r="O6486">
        <v>129</v>
      </c>
      <c r="P6486">
        <v>0</v>
      </c>
      <c r="Q6486">
        <v>0</v>
      </c>
      <c r="R6486">
        <v>0</v>
      </c>
      <c r="S6486">
        <v>302.755833</v>
      </c>
      <c r="T6486">
        <v>0</v>
      </c>
      <c r="U6486">
        <v>0</v>
      </c>
    </row>
    <row r="6487" spans="1:21" x14ac:dyDescent="0.25">
      <c r="A6487" t="s">
        <v>24748</v>
      </c>
      <c r="B6487">
        <v>1</v>
      </c>
      <c r="C6487" t="s">
        <v>79</v>
      </c>
      <c r="D6487" t="s">
        <v>119</v>
      </c>
      <c r="E6487" t="s">
        <v>23027</v>
      </c>
      <c r="F6487" t="s">
        <v>166</v>
      </c>
      <c r="G6487" t="s">
        <v>72</v>
      </c>
      <c r="H6487" t="s">
        <v>136</v>
      </c>
      <c r="I6487" t="s">
        <v>22</v>
      </c>
      <c r="J6487" t="s">
        <v>131</v>
      </c>
      <c r="K6487" t="s">
        <v>24749</v>
      </c>
      <c r="L6487" t="s">
        <v>24750</v>
      </c>
      <c r="M6487">
        <v>0.935880555</v>
      </c>
      <c r="N6487">
        <v>0</v>
      </c>
      <c r="O6487">
        <v>217</v>
      </c>
      <c r="P6487">
        <v>142</v>
      </c>
      <c r="Q6487">
        <v>59</v>
      </c>
      <c r="R6487">
        <v>0</v>
      </c>
      <c r="S6487">
        <v>203.08608000000001</v>
      </c>
      <c r="T6487">
        <v>132.895039</v>
      </c>
      <c r="U6487">
        <v>55.216952999999997</v>
      </c>
    </row>
    <row r="6488" spans="1:21" x14ac:dyDescent="0.25">
      <c r="A6488" t="s">
        <v>24751</v>
      </c>
      <c r="B6488">
        <v>1</v>
      </c>
      <c r="C6488" t="s">
        <v>79</v>
      </c>
      <c r="D6488" t="s">
        <v>119</v>
      </c>
      <c r="E6488" t="s">
        <v>23027</v>
      </c>
      <c r="F6488" t="s">
        <v>166</v>
      </c>
      <c r="G6488" t="s">
        <v>72</v>
      </c>
      <c r="H6488" t="s">
        <v>136</v>
      </c>
      <c r="I6488" t="s">
        <v>22</v>
      </c>
      <c r="J6488" t="s">
        <v>131</v>
      </c>
      <c r="K6488" t="s">
        <v>24752</v>
      </c>
      <c r="L6488" t="s">
        <v>24753</v>
      </c>
      <c r="M6488">
        <v>3.9216666660000001</v>
      </c>
      <c r="N6488">
        <v>0</v>
      </c>
      <c r="O6488">
        <v>217</v>
      </c>
      <c r="P6488">
        <v>142</v>
      </c>
      <c r="Q6488">
        <v>59</v>
      </c>
      <c r="R6488">
        <v>0</v>
      </c>
      <c r="S6488">
        <v>851.001667</v>
      </c>
      <c r="T6488">
        <v>556.876667</v>
      </c>
      <c r="U6488">
        <v>231.378333</v>
      </c>
    </row>
    <row r="6489" spans="1:21" x14ac:dyDescent="0.25">
      <c r="A6489" t="s">
        <v>24754</v>
      </c>
      <c r="B6489">
        <v>1</v>
      </c>
      <c r="C6489" t="s">
        <v>79</v>
      </c>
      <c r="D6489" t="s">
        <v>119</v>
      </c>
      <c r="E6489" t="s">
        <v>23027</v>
      </c>
      <c r="F6489" t="s">
        <v>166</v>
      </c>
      <c r="G6489" t="s">
        <v>72</v>
      </c>
      <c r="H6489" t="s">
        <v>136</v>
      </c>
      <c r="I6489" t="s">
        <v>22</v>
      </c>
      <c r="J6489" t="s">
        <v>131</v>
      </c>
      <c r="K6489" t="s">
        <v>24755</v>
      </c>
      <c r="L6489" t="s">
        <v>20546</v>
      </c>
      <c r="M6489">
        <v>1.4391861109999999</v>
      </c>
      <c r="N6489">
        <v>0</v>
      </c>
      <c r="O6489">
        <v>217</v>
      </c>
      <c r="P6489">
        <v>142</v>
      </c>
      <c r="Q6489">
        <v>59</v>
      </c>
      <c r="R6489">
        <v>0</v>
      </c>
      <c r="S6489">
        <v>312.30338599999999</v>
      </c>
      <c r="T6489">
        <v>204.364428</v>
      </c>
      <c r="U6489">
        <v>84.911980999999997</v>
      </c>
    </row>
    <row r="6490" spans="1:21" x14ac:dyDescent="0.25">
      <c r="A6490" t="s">
        <v>24756</v>
      </c>
      <c r="B6490">
        <v>1</v>
      </c>
      <c r="C6490" t="s">
        <v>79</v>
      </c>
      <c r="D6490" t="s">
        <v>119</v>
      </c>
      <c r="E6490" t="s">
        <v>23027</v>
      </c>
      <c r="F6490" t="s">
        <v>166</v>
      </c>
      <c r="G6490" t="s">
        <v>72</v>
      </c>
      <c r="H6490" t="s">
        <v>136</v>
      </c>
      <c r="I6490" t="s">
        <v>22</v>
      </c>
      <c r="J6490" t="s">
        <v>131</v>
      </c>
      <c r="K6490" t="s">
        <v>24757</v>
      </c>
      <c r="L6490" t="s">
        <v>24758</v>
      </c>
      <c r="M6490">
        <v>0.99183888799999997</v>
      </c>
      <c r="N6490">
        <v>0</v>
      </c>
      <c r="O6490">
        <v>217</v>
      </c>
      <c r="P6490">
        <v>142</v>
      </c>
      <c r="Q6490">
        <v>59</v>
      </c>
      <c r="R6490">
        <v>0</v>
      </c>
      <c r="S6490">
        <v>215.229039</v>
      </c>
      <c r="T6490">
        <v>140.84112200000001</v>
      </c>
      <c r="U6490">
        <v>58.518493999999997</v>
      </c>
    </row>
    <row r="6491" spans="1:21" x14ac:dyDescent="0.25">
      <c r="A6491" t="s">
        <v>24759</v>
      </c>
      <c r="B6491">
        <v>1</v>
      </c>
      <c r="C6491" t="s">
        <v>79</v>
      </c>
      <c r="D6491" t="s">
        <v>119</v>
      </c>
      <c r="E6491" t="s">
        <v>24760</v>
      </c>
      <c r="F6491" t="s">
        <v>226</v>
      </c>
      <c r="G6491" t="s">
        <v>72</v>
      </c>
      <c r="H6491" t="s">
        <v>136</v>
      </c>
      <c r="I6491" t="s">
        <v>22</v>
      </c>
      <c r="J6491" t="s">
        <v>131</v>
      </c>
      <c r="K6491" t="s">
        <v>24761</v>
      </c>
      <c r="L6491" t="s">
        <v>24762</v>
      </c>
      <c r="M6491">
        <v>2.8352777769999999</v>
      </c>
      <c r="N6491">
        <v>0</v>
      </c>
      <c r="O6491">
        <v>89</v>
      </c>
      <c r="P6491">
        <v>0</v>
      </c>
      <c r="Q6491">
        <v>26</v>
      </c>
      <c r="R6491">
        <v>0</v>
      </c>
      <c r="S6491">
        <v>252.33972199999999</v>
      </c>
      <c r="T6491">
        <v>0</v>
      </c>
      <c r="U6491">
        <v>73.717222000000007</v>
      </c>
    </row>
    <row r="6492" spans="1:21" x14ac:dyDescent="0.25">
      <c r="A6492" t="s">
        <v>24763</v>
      </c>
      <c r="B6492">
        <v>1</v>
      </c>
      <c r="C6492" t="s">
        <v>79</v>
      </c>
      <c r="D6492" t="s">
        <v>119</v>
      </c>
      <c r="E6492" t="s">
        <v>23027</v>
      </c>
      <c r="F6492" t="s">
        <v>166</v>
      </c>
      <c r="G6492" t="s">
        <v>72</v>
      </c>
      <c r="H6492" t="s">
        <v>136</v>
      </c>
      <c r="I6492" t="s">
        <v>22</v>
      </c>
      <c r="J6492" t="s">
        <v>131</v>
      </c>
      <c r="K6492" t="s">
        <v>24764</v>
      </c>
      <c r="L6492" t="s">
        <v>24765</v>
      </c>
      <c r="M6492">
        <v>0.96527777699999995</v>
      </c>
      <c r="N6492">
        <v>0</v>
      </c>
      <c r="O6492">
        <v>217</v>
      </c>
      <c r="P6492">
        <v>142</v>
      </c>
      <c r="Q6492">
        <v>59</v>
      </c>
      <c r="R6492">
        <v>0</v>
      </c>
      <c r="S6492">
        <v>209.46527800000001</v>
      </c>
      <c r="T6492">
        <v>137.069444</v>
      </c>
      <c r="U6492">
        <v>56.951388999999999</v>
      </c>
    </row>
    <row r="6493" spans="1:21" x14ac:dyDescent="0.25">
      <c r="A6493" t="s">
        <v>24766</v>
      </c>
      <c r="B6493">
        <v>1</v>
      </c>
      <c r="C6493" t="s">
        <v>79</v>
      </c>
      <c r="D6493" t="s">
        <v>119</v>
      </c>
      <c r="E6493" t="s">
        <v>24767</v>
      </c>
      <c r="F6493" t="s">
        <v>166</v>
      </c>
      <c r="G6493" t="s">
        <v>72</v>
      </c>
      <c r="H6493" t="s">
        <v>136</v>
      </c>
      <c r="I6493" t="s">
        <v>22</v>
      </c>
      <c r="J6493" t="s">
        <v>131</v>
      </c>
      <c r="K6493" t="s">
        <v>24768</v>
      </c>
      <c r="L6493" t="s">
        <v>24769</v>
      </c>
      <c r="M6493">
        <v>1.1319444439999999</v>
      </c>
      <c r="N6493">
        <v>0</v>
      </c>
      <c r="O6493">
        <v>66</v>
      </c>
      <c r="P6493">
        <v>0</v>
      </c>
      <c r="Q6493">
        <v>51</v>
      </c>
      <c r="R6493">
        <v>0</v>
      </c>
      <c r="S6493">
        <v>74.708332999999996</v>
      </c>
      <c r="T6493">
        <v>0</v>
      </c>
      <c r="U6493">
        <v>57.729166999999997</v>
      </c>
    </row>
    <row r="6494" spans="1:21" x14ac:dyDescent="0.25">
      <c r="A6494" t="s">
        <v>24770</v>
      </c>
      <c r="B6494">
        <v>1</v>
      </c>
      <c r="C6494" t="s">
        <v>79</v>
      </c>
      <c r="D6494" t="s">
        <v>119</v>
      </c>
      <c r="E6494" t="s">
        <v>23027</v>
      </c>
      <c r="F6494" t="s">
        <v>166</v>
      </c>
      <c r="G6494" t="s">
        <v>72</v>
      </c>
      <c r="H6494" t="s">
        <v>136</v>
      </c>
      <c r="I6494" t="s">
        <v>22</v>
      </c>
      <c r="J6494" t="s">
        <v>131</v>
      </c>
      <c r="K6494" t="s">
        <v>24771</v>
      </c>
      <c r="L6494" t="s">
        <v>24772</v>
      </c>
      <c r="M6494">
        <v>0.29741944399999998</v>
      </c>
      <c r="N6494">
        <v>0</v>
      </c>
      <c r="O6494">
        <v>217</v>
      </c>
      <c r="P6494">
        <v>142</v>
      </c>
      <c r="Q6494">
        <v>59</v>
      </c>
      <c r="R6494">
        <v>0</v>
      </c>
      <c r="S6494">
        <v>64.540019000000001</v>
      </c>
      <c r="T6494">
        <v>42.233561000000002</v>
      </c>
      <c r="U6494">
        <v>17.547747000000001</v>
      </c>
    </row>
    <row r="6495" spans="1:21" x14ac:dyDescent="0.25">
      <c r="A6495" t="s">
        <v>24773</v>
      </c>
      <c r="B6495">
        <v>1</v>
      </c>
      <c r="C6495" t="s">
        <v>79</v>
      </c>
      <c r="D6495" t="s">
        <v>119</v>
      </c>
      <c r="E6495" t="s">
        <v>24767</v>
      </c>
      <c r="F6495" t="s">
        <v>166</v>
      </c>
      <c r="G6495" t="s">
        <v>72</v>
      </c>
      <c r="H6495" t="s">
        <v>136</v>
      </c>
      <c r="I6495" t="s">
        <v>22</v>
      </c>
      <c r="J6495" t="s">
        <v>131</v>
      </c>
      <c r="K6495" t="s">
        <v>24774</v>
      </c>
      <c r="L6495" t="s">
        <v>24775</v>
      </c>
      <c r="M6495">
        <v>1.349722222</v>
      </c>
      <c r="N6495">
        <v>0</v>
      </c>
      <c r="O6495">
        <v>66</v>
      </c>
      <c r="P6495">
        <v>0</v>
      </c>
      <c r="Q6495">
        <v>51</v>
      </c>
      <c r="R6495">
        <v>0</v>
      </c>
      <c r="S6495">
        <v>89.081666999999996</v>
      </c>
      <c r="T6495">
        <v>0</v>
      </c>
      <c r="U6495">
        <v>68.835832999999994</v>
      </c>
    </row>
    <row r="6496" spans="1:21" x14ac:dyDescent="0.25">
      <c r="A6496" t="s">
        <v>24776</v>
      </c>
      <c r="B6496">
        <v>1</v>
      </c>
      <c r="C6496" t="s">
        <v>79</v>
      </c>
      <c r="D6496" t="s">
        <v>119</v>
      </c>
      <c r="E6496" t="s">
        <v>24767</v>
      </c>
      <c r="F6496" t="s">
        <v>166</v>
      </c>
      <c r="G6496" t="s">
        <v>72</v>
      </c>
      <c r="H6496" t="s">
        <v>136</v>
      </c>
      <c r="I6496" t="s">
        <v>22</v>
      </c>
      <c r="J6496" t="s">
        <v>131</v>
      </c>
      <c r="K6496" t="s">
        <v>24777</v>
      </c>
      <c r="L6496" t="s">
        <v>24778</v>
      </c>
      <c r="M6496">
        <v>1.000277777</v>
      </c>
      <c r="N6496">
        <v>0</v>
      </c>
      <c r="O6496">
        <v>66</v>
      </c>
      <c r="P6496">
        <v>0</v>
      </c>
      <c r="Q6496">
        <v>51</v>
      </c>
      <c r="R6496">
        <v>0</v>
      </c>
      <c r="S6496">
        <v>66.018332999999998</v>
      </c>
      <c r="T6496">
        <v>0</v>
      </c>
      <c r="U6496">
        <v>51.014167</v>
      </c>
    </row>
    <row r="6497" spans="1:21" x14ac:dyDescent="0.25">
      <c r="A6497" t="s">
        <v>24779</v>
      </c>
      <c r="B6497">
        <v>1</v>
      </c>
      <c r="C6497" t="s">
        <v>78</v>
      </c>
      <c r="D6497" t="s">
        <v>98</v>
      </c>
      <c r="E6497" t="s">
        <v>24780</v>
      </c>
      <c r="F6497" t="s">
        <v>934</v>
      </c>
      <c r="G6497" t="s">
        <v>71</v>
      </c>
      <c r="H6497" t="s">
        <v>136</v>
      </c>
      <c r="I6497" t="s">
        <v>22</v>
      </c>
      <c r="J6497" t="s">
        <v>131</v>
      </c>
      <c r="K6497" t="s">
        <v>24781</v>
      </c>
      <c r="L6497" t="s">
        <v>24782</v>
      </c>
      <c r="M6497">
        <v>1.478611111</v>
      </c>
      <c r="N6497">
        <v>0</v>
      </c>
      <c r="O6497">
        <v>2</v>
      </c>
      <c r="P6497">
        <v>0</v>
      </c>
      <c r="Q6497">
        <v>0</v>
      </c>
      <c r="R6497">
        <v>0</v>
      </c>
      <c r="S6497">
        <v>2.9572219999999998</v>
      </c>
      <c r="T6497">
        <v>0</v>
      </c>
      <c r="U6497">
        <v>0</v>
      </c>
    </row>
    <row r="6498" spans="1:21" x14ac:dyDescent="0.25">
      <c r="A6498" t="s">
        <v>24783</v>
      </c>
      <c r="B6498">
        <v>1</v>
      </c>
      <c r="C6498" t="s">
        <v>79</v>
      </c>
      <c r="D6498" t="s">
        <v>123</v>
      </c>
      <c r="E6498" t="s">
        <v>24784</v>
      </c>
      <c r="F6498" t="s">
        <v>892</v>
      </c>
      <c r="G6498" t="s">
        <v>71</v>
      </c>
      <c r="H6498" t="s">
        <v>136</v>
      </c>
      <c r="I6498" t="s">
        <v>22</v>
      </c>
      <c r="J6498" t="s">
        <v>131</v>
      </c>
      <c r="K6498" t="s">
        <v>24785</v>
      </c>
      <c r="L6498" t="s">
        <v>24786</v>
      </c>
      <c r="M6498">
        <v>0.30476555500000002</v>
      </c>
      <c r="N6498">
        <v>0</v>
      </c>
      <c r="O6498">
        <v>0</v>
      </c>
      <c r="P6498">
        <v>0</v>
      </c>
      <c r="Q6498">
        <v>114</v>
      </c>
      <c r="R6498">
        <v>0</v>
      </c>
      <c r="S6498">
        <v>0</v>
      </c>
      <c r="T6498">
        <v>0</v>
      </c>
      <c r="U6498">
        <v>34.743273000000002</v>
      </c>
    </row>
    <row r="6499" spans="1:21" x14ac:dyDescent="0.25">
      <c r="A6499" t="s">
        <v>24787</v>
      </c>
      <c r="B6499">
        <v>1</v>
      </c>
      <c r="C6499" t="s">
        <v>79</v>
      </c>
      <c r="D6499" t="s">
        <v>123</v>
      </c>
      <c r="E6499" t="s">
        <v>24788</v>
      </c>
      <c r="F6499" t="s">
        <v>985</v>
      </c>
      <c r="G6499" t="s">
        <v>71</v>
      </c>
      <c r="H6499" t="s">
        <v>136</v>
      </c>
      <c r="I6499" t="s">
        <v>22</v>
      </c>
      <c r="J6499" t="s">
        <v>131</v>
      </c>
      <c r="K6499" t="s">
        <v>24789</v>
      </c>
      <c r="L6499" t="s">
        <v>24790</v>
      </c>
      <c r="M6499">
        <v>1.182222222</v>
      </c>
      <c r="N6499">
        <v>0</v>
      </c>
      <c r="O6499">
        <v>0</v>
      </c>
      <c r="P6499">
        <v>0</v>
      </c>
      <c r="Q6499">
        <v>2</v>
      </c>
      <c r="R6499">
        <v>0</v>
      </c>
      <c r="S6499">
        <v>0</v>
      </c>
      <c r="T6499">
        <v>0</v>
      </c>
      <c r="U6499">
        <v>2.3644440000000002</v>
      </c>
    </row>
    <row r="6500" spans="1:21" x14ac:dyDescent="0.25">
      <c r="A6500" t="s">
        <v>24791</v>
      </c>
      <c r="B6500">
        <v>1</v>
      </c>
      <c r="C6500" t="s">
        <v>78</v>
      </c>
      <c r="D6500" t="s">
        <v>96</v>
      </c>
      <c r="E6500" t="s">
        <v>24792</v>
      </c>
      <c r="F6500" t="s">
        <v>362</v>
      </c>
      <c r="G6500" t="s">
        <v>71</v>
      </c>
      <c r="H6500" t="s">
        <v>136</v>
      </c>
      <c r="I6500" t="s">
        <v>22</v>
      </c>
      <c r="J6500" t="s">
        <v>131</v>
      </c>
      <c r="K6500" t="s">
        <v>24793</v>
      </c>
      <c r="L6500" t="s">
        <v>24794</v>
      </c>
      <c r="M6500">
        <v>2.0087147220000001</v>
      </c>
      <c r="N6500">
        <v>0</v>
      </c>
      <c r="O6500">
        <v>27</v>
      </c>
      <c r="P6500">
        <v>0</v>
      </c>
      <c r="Q6500">
        <v>1</v>
      </c>
      <c r="R6500">
        <v>0</v>
      </c>
      <c r="S6500">
        <v>54.235297000000003</v>
      </c>
      <c r="T6500">
        <v>0</v>
      </c>
      <c r="U6500">
        <v>2.008715</v>
      </c>
    </row>
    <row r="6501" spans="1:21" x14ac:dyDescent="0.25">
      <c r="A6501" t="s">
        <v>24795</v>
      </c>
      <c r="B6501">
        <v>1</v>
      </c>
      <c r="C6501" t="s">
        <v>79</v>
      </c>
      <c r="D6501" t="s">
        <v>111</v>
      </c>
      <c r="E6501" t="s">
        <v>24796</v>
      </c>
      <c r="F6501" t="s">
        <v>313</v>
      </c>
      <c r="G6501" t="s">
        <v>71</v>
      </c>
      <c r="H6501" t="s">
        <v>136</v>
      </c>
      <c r="I6501" t="s">
        <v>22</v>
      </c>
      <c r="J6501" t="s">
        <v>131</v>
      </c>
      <c r="K6501" t="s">
        <v>2433</v>
      </c>
      <c r="L6501" t="s">
        <v>24797</v>
      </c>
      <c r="M6501">
        <v>1.8208333329999999</v>
      </c>
      <c r="N6501">
        <v>0</v>
      </c>
      <c r="O6501">
        <v>0</v>
      </c>
      <c r="P6501">
        <v>0</v>
      </c>
      <c r="Q6501">
        <v>34</v>
      </c>
      <c r="R6501">
        <v>0</v>
      </c>
      <c r="S6501">
        <v>0</v>
      </c>
      <c r="T6501">
        <v>0</v>
      </c>
      <c r="U6501">
        <v>61.908332999999999</v>
      </c>
    </row>
    <row r="6502" spans="1:21" x14ac:dyDescent="0.25">
      <c r="A6502" t="s">
        <v>24798</v>
      </c>
      <c r="B6502">
        <v>1</v>
      </c>
      <c r="C6502" t="s">
        <v>79</v>
      </c>
      <c r="D6502" t="s">
        <v>111</v>
      </c>
      <c r="E6502" t="s">
        <v>24799</v>
      </c>
      <c r="F6502" t="s">
        <v>313</v>
      </c>
      <c r="G6502" t="s">
        <v>71</v>
      </c>
      <c r="H6502" t="s">
        <v>136</v>
      </c>
      <c r="I6502" t="s">
        <v>22</v>
      </c>
      <c r="J6502" t="s">
        <v>131</v>
      </c>
      <c r="K6502" t="s">
        <v>24800</v>
      </c>
      <c r="L6502" t="s">
        <v>24801</v>
      </c>
      <c r="M6502">
        <v>1.323611111</v>
      </c>
      <c r="N6502">
        <v>0</v>
      </c>
      <c r="O6502">
        <v>0</v>
      </c>
      <c r="P6502">
        <v>0</v>
      </c>
      <c r="Q6502">
        <v>5</v>
      </c>
      <c r="R6502">
        <v>0</v>
      </c>
      <c r="S6502">
        <v>0</v>
      </c>
      <c r="T6502">
        <v>0</v>
      </c>
      <c r="U6502">
        <v>6.6180560000000002</v>
      </c>
    </row>
    <row r="6503" spans="1:21" x14ac:dyDescent="0.25">
      <c r="A6503" t="s">
        <v>24802</v>
      </c>
      <c r="B6503">
        <v>1</v>
      </c>
      <c r="C6503" t="s">
        <v>78</v>
      </c>
      <c r="D6503" t="s">
        <v>105</v>
      </c>
      <c r="E6503" t="s">
        <v>24803</v>
      </c>
      <c r="F6503" t="s">
        <v>313</v>
      </c>
      <c r="G6503" t="s">
        <v>71</v>
      </c>
      <c r="H6503" t="s">
        <v>136</v>
      </c>
      <c r="I6503" t="s">
        <v>22</v>
      </c>
      <c r="J6503" t="s">
        <v>131</v>
      </c>
      <c r="K6503" t="s">
        <v>24804</v>
      </c>
      <c r="L6503" t="s">
        <v>24805</v>
      </c>
      <c r="M6503">
        <v>5.4238888879999996</v>
      </c>
      <c r="N6503">
        <v>0</v>
      </c>
      <c r="O6503">
        <v>168</v>
      </c>
      <c r="P6503">
        <v>0</v>
      </c>
      <c r="Q6503">
        <v>0</v>
      </c>
      <c r="R6503">
        <v>0</v>
      </c>
      <c r="S6503">
        <v>911.21333300000003</v>
      </c>
      <c r="T6503">
        <v>0</v>
      </c>
      <c r="U6503">
        <v>0</v>
      </c>
    </row>
    <row r="6504" spans="1:21" x14ac:dyDescent="0.25">
      <c r="A6504" t="s">
        <v>24806</v>
      </c>
      <c r="B6504">
        <v>1</v>
      </c>
      <c r="C6504" t="s">
        <v>78</v>
      </c>
      <c r="D6504" t="s">
        <v>105</v>
      </c>
      <c r="E6504" t="s">
        <v>24807</v>
      </c>
      <c r="F6504" t="s">
        <v>231</v>
      </c>
      <c r="G6504" t="s">
        <v>71</v>
      </c>
      <c r="H6504" t="s">
        <v>136</v>
      </c>
      <c r="I6504" t="s">
        <v>22</v>
      </c>
      <c r="J6504" t="s">
        <v>131</v>
      </c>
      <c r="K6504" t="s">
        <v>24808</v>
      </c>
      <c r="L6504" t="s">
        <v>24809</v>
      </c>
      <c r="M6504">
        <v>1.2522222220000001</v>
      </c>
      <c r="N6504">
        <v>0</v>
      </c>
      <c r="O6504">
        <v>1</v>
      </c>
      <c r="P6504">
        <v>0</v>
      </c>
      <c r="Q6504">
        <v>0</v>
      </c>
      <c r="R6504">
        <v>0</v>
      </c>
      <c r="S6504">
        <v>1.2522219999999999</v>
      </c>
      <c r="T6504">
        <v>0</v>
      </c>
      <c r="U6504">
        <v>0</v>
      </c>
    </row>
    <row r="6505" spans="1:21" x14ac:dyDescent="0.25">
      <c r="A6505" t="s">
        <v>24810</v>
      </c>
      <c r="B6505">
        <v>1</v>
      </c>
      <c r="C6505" t="s">
        <v>78</v>
      </c>
      <c r="D6505" t="s">
        <v>105</v>
      </c>
      <c r="E6505" t="s">
        <v>24811</v>
      </c>
      <c r="F6505" t="s">
        <v>247</v>
      </c>
      <c r="G6505" t="s">
        <v>72</v>
      </c>
      <c r="H6505" t="s">
        <v>136</v>
      </c>
      <c r="I6505" t="s">
        <v>22</v>
      </c>
      <c r="J6505" t="s">
        <v>221</v>
      </c>
      <c r="K6505" t="s">
        <v>2400</v>
      </c>
      <c r="L6505" t="s">
        <v>24812</v>
      </c>
      <c r="M6505">
        <v>4.9338888880000003</v>
      </c>
      <c r="N6505">
        <v>1</v>
      </c>
      <c r="O6505">
        <v>582</v>
      </c>
      <c r="P6505">
        <v>2</v>
      </c>
      <c r="Q6505">
        <v>0</v>
      </c>
      <c r="R6505">
        <v>4.9338889999999997</v>
      </c>
      <c r="S6505">
        <v>2871.5233330000001</v>
      </c>
      <c r="T6505">
        <v>9.8677779999999995</v>
      </c>
      <c r="U6505">
        <v>0</v>
      </c>
    </row>
    <row r="6506" spans="1:21" x14ac:dyDescent="0.25">
      <c r="A6506" t="s">
        <v>24813</v>
      </c>
      <c r="B6506">
        <v>1</v>
      </c>
      <c r="C6506" t="s">
        <v>78</v>
      </c>
      <c r="D6506" t="s">
        <v>105</v>
      </c>
      <c r="E6506" t="s">
        <v>24811</v>
      </c>
      <c r="F6506" t="s">
        <v>226</v>
      </c>
      <c r="G6506" t="s">
        <v>72</v>
      </c>
      <c r="H6506" t="s">
        <v>136</v>
      </c>
      <c r="I6506" t="s">
        <v>22</v>
      </c>
      <c r="J6506" t="s">
        <v>131</v>
      </c>
      <c r="K6506" t="s">
        <v>24814</v>
      </c>
      <c r="L6506" t="s">
        <v>24815</v>
      </c>
      <c r="M6506">
        <v>2.0750000000000002</v>
      </c>
      <c r="N6506">
        <v>1</v>
      </c>
      <c r="O6506">
        <v>582</v>
      </c>
      <c r="P6506">
        <v>2</v>
      </c>
      <c r="Q6506">
        <v>0</v>
      </c>
      <c r="R6506">
        <v>2.0750000000000002</v>
      </c>
      <c r="S6506">
        <v>1207.6500000000001</v>
      </c>
      <c r="T6506">
        <v>4.1500000000000004</v>
      </c>
      <c r="U6506">
        <v>0</v>
      </c>
    </row>
    <row r="6507" spans="1:21" x14ac:dyDescent="0.25">
      <c r="A6507" t="s">
        <v>24816</v>
      </c>
      <c r="B6507">
        <v>1</v>
      </c>
      <c r="C6507" t="s">
        <v>78</v>
      </c>
      <c r="D6507" t="s">
        <v>105</v>
      </c>
      <c r="E6507" t="s">
        <v>24817</v>
      </c>
      <c r="F6507" t="s">
        <v>416</v>
      </c>
      <c r="G6507" t="s">
        <v>71</v>
      </c>
      <c r="H6507" t="s">
        <v>136</v>
      </c>
      <c r="I6507" t="s">
        <v>22</v>
      </c>
      <c r="J6507" t="s">
        <v>131</v>
      </c>
      <c r="K6507" t="s">
        <v>24818</v>
      </c>
      <c r="L6507" t="s">
        <v>24819</v>
      </c>
      <c r="M6507">
        <v>1.290277777</v>
      </c>
      <c r="N6507">
        <v>0</v>
      </c>
      <c r="O6507">
        <v>33</v>
      </c>
      <c r="P6507">
        <v>0</v>
      </c>
      <c r="Q6507">
        <v>0</v>
      </c>
      <c r="R6507">
        <v>0</v>
      </c>
      <c r="S6507">
        <v>42.579166999999998</v>
      </c>
      <c r="T6507">
        <v>0</v>
      </c>
      <c r="U6507">
        <v>0</v>
      </c>
    </row>
    <row r="6508" spans="1:21" x14ac:dyDescent="0.25">
      <c r="A6508" t="s">
        <v>24820</v>
      </c>
      <c r="B6508">
        <v>1</v>
      </c>
      <c r="C6508" t="s">
        <v>78</v>
      </c>
      <c r="D6508" t="s">
        <v>105</v>
      </c>
      <c r="E6508" t="s">
        <v>24811</v>
      </c>
      <c r="F6508" t="s">
        <v>247</v>
      </c>
      <c r="G6508" t="s">
        <v>72</v>
      </c>
      <c r="H6508" t="s">
        <v>136</v>
      </c>
      <c r="I6508" t="s">
        <v>22</v>
      </c>
      <c r="J6508" t="s">
        <v>221</v>
      </c>
      <c r="K6508" t="s">
        <v>24821</v>
      </c>
      <c r="L6508" t="s">
        <v>24822</v>
      </c>
      <c r="M6508">
        <v>7.4744444440000004</v>
      </c>
      <c r="N6508">
        <v>1</v>
      </c>
      <c r="O6508">
        <v>582</v>
      </c>
      <c r="P6508">
        <v>2</v>
      </c>
      <c r="Q6508">
        <v>0</v>
      </c>
      <c r="R6508">
        <v>7.4744440000000001</v>
      </c>
      <c r="S6508">
        <v>4350.1266660000001</v>
      </c>
      <c r="T6508">
        <v>14.948888999999999</v>
      </c>
      <c r="U6508">
        <v>0</v>
      </c>
    </row>
    <row r="6509" spans="1:21" x14ac:dyDescent="0.25">
      <c r="A6509" t="s">
        <v>24823</v>
      </c>
      <c r="B6509">
        <v>1</v>
      </c>
      <c r="C6509" t="s">
        <v>78</v>
      </c>
      <c r="D6509" t="s">
        <v>105</v>
      </c>
      <c r="E6509" t="s">
        <v>24824</v>
      </c>
      <c r="F6509" t="s">
        <v>247</v>
      </c>
      <c r="G6509" t="s">
        <v>72</v>
      </c>
      <c r="H6509" t="s">
        <v>136</v>
      </c>
      <c r="I6509" t="s">
        <v>22</v>
      </c>
      <c r="J6509" t="s">
        <v>221</v>
      </c>
      <c r="K6509" t="s">
        <v>24825</v>
      </c>
      <c r="L6509" t="s">
        <v>24826</v>
      </c>
      <c r="M6509">
        <v>9.3548777770000004</v>
      </c>
      <c r="N6509">
        <v>0</v>
      </c>
      <c r="O6509">
        <v>331</v>
      </c>
      <c r="P6509">
        <v>1</v>
      </c>
      <c r="Q6509">
        <v>10</v>
      </c>
      <c r="R6509">
        <v>0</v>
      </c>
      <c r="S6509">
        <v>3096.4645439999999</v>
      </c>
      <c r="T6509">
        <v>9.3548779999999994</v>
      </c>
      <c r="U6509">
        <v>93.548777999999999</v>
      </c>
    </row>
    <row r="6510" spans="1:21" x14ac:dyDescent="0.25">
      <c r="A6510" t="s">
        <v>24827</v>
      </c>
      <c r="B6510">
        <v>1</v>
      </c>
      <c r="C6510" t="s">
        <v>78</v>
      </c>
      <c r="D6510" t="s">
        <v>105</v>
      </c>
      <c r="E6510" t="s">
        <v>24811</v>
      </c>
      <c r="F6510" t="s">
        <v>247</v>
      </c>
      <c r="G6510" t="s">
        <v>72</v>
      </c>
      <c r="H6510" t="s">
        <v>136</v>
      </c>
      <c r="I6510" t="s">
        <v>22</v>
      </c>
      <c r="J6510" t="s">
        <v>221</v>
      </c>
      <c r="K6510" t="s">
        <v>24828</v>
      </c>
      <c r="L6510" t="s">
        <v>24829</v>
      </c>
      <c r="M6510">
        <v>7.5911591659999997</v>
      </c>
      <c r="N6510">
        <v>1</v>
      </c>
      <c r="O6510">
        <v>582</v>
      </c>
      <c r="P6510">
        <v>2</v>
      </c>
      <c r="Q6510">
        <v>0</v>
      </c>
      <c r="R6510">
        <v>7.5911590000000002</v>
      </c>
      <c r="S6510">
        <v>4418.0546350000004</v>
      </c>
      <c r="T6510">
        <v>15.182318</v>
      </c>
      <c r="U6510">
        <v>0</v>
      </c>
    </row>
    <row r="6511" spans="1:21" x14ac:dyDescent="0.25">
      <c r="A6511" t="s">
        <v>24830</v>
      </c>
      <c r="B6511">
        <v>1</v>
      </c>
      <c r="C6511" t="s">
        <v>78</v>
      </c>
      <c r="D6511" t="s">
        <v>105</v>
      </c>
      <c r="E6511" t="s">
        <v>24831</v>
      </c>
      <c r="F6511" t="s">
        <v>231</v>
      </c>
      <c r="G6511" t="s">
        <v>71</v>
      </c>
      <c r="H6511" t="s">
        <v>136</v>
      </c>
      <c r="I6511" t="s">
        <v>22</v>
      </c>
      <c r="J6511" t="s">
        <v>131</v>
      </c>
      <c r="K6511" t="s">
        <v>24832</v>
      </c>
      <c r="L6511" t="s">
        <v>24833</v>
      </c>
      <c r="M6511">
        <v>4.7547222219999998</v>
      </c>
      <c r="N6511">
        <v>0</v>
      </c>
      <c r="O6511">
        <v>2</v>
      </c>
      <c r="P6511">
        <v>0</v>
      </c>
      <c r="Q6511">
        <v>0</v>
      </c>
      <c r="R6511">
        <v>0</v>
      </c>
      <c r="S6511">
        <v>9.5094440000000002</v>
      </c>
      <c r="T6511">
        <v>0</v>
      </c>
      <c r="U6511">
        <v>0</v>
      </c>
    </row>
    <row r="6512" spans="1:21" x14ac:dyDescent="0.25">
      <c r="A6512" t="s">
        <v>24834</v>
      </c>
      <c r="B6512">
        <v>1</v>
      </c>
      <c r="C6512" t="s">
        <v>78</v>
      </c>
      <c r="D6512" t="s">
        <v>105</v>
      </c>
      <c r="E6512" t="s">
        <v>24835</v>
      </c>
      <c r="F6512" t="s">
        <v>231</v>
      </c>
      <c r="G6512" t="s">
        <v>71</v>
      </c>
      <c r="H6512" t="s">
        <v>136</v>
      </c>
      <c r="I6512" t="s">
        <v>22</v>
      </c>
      <c r="J6512" t="s">
        <v>131</v>
      </c>
      <c r="K6512" t="s">
        <v>24836</v>
      </c>
      <c r="L6512" t="s">
        <v>24837</v>
      </c>
      <c r="M6512">
        <v>2.0252777769999999</v>
      </c>
      <c r="N6512">
        <v>0</v>
      </c>
      <c r="O6512">
        <v>1</v>
      </c>
      <c r="P6512">
        <v>0</v>
      </c>
      <c r="Q6512">
        <v>0</v>
      </c>
      <c r="R6512">
        <v>0</v>
      </c>
      <c r="S6512">
        <v>2.0252780000000001</v>
      </c>
      <c r="T6512">
        <v>0</v>
      </c>
      <c r="U6512">
        <v>0</v>
      </c>
    </row>
    <row r="6513" spans="1:21" x14ac:dyDescent="0.25">
      <c r="A6513" t="s">
        <v>24838</v>
      </c>
      <c r="B6513">
        <v>1</v>
      </c>
      <c r="C6513" t="s">
        <v>78</v>
      </c>
      <c r="D6513" t="s">
        <v>105</v>
      </c>
      <c r="E6513" t="s">
        <v>24839</v>
      </c>
      <c r="F6513" t="s">
        <v>892</v>
      </c>
      <c r="G6513" t="s">
        <v>71</v>
      </c>
      <c r="H6513" t="s">
        <v>136</v>
      </c>
      <c r="I6513" t="s">
        <v>22</v>
      </c>
      <c r="J6513" t="s">
        <v>131</v>
      </c>
      <c r="K6513" t="s">
        <v>24840</v>
      </c>
      <c r="L6513" t="s">
        <v>24841</v>
      </c>
      <c r="M6513">
        <v>0.455337777</v>
      </c>
      <c r="N6513">
        <v>0</v>
      </c>
      <c r="O6513">
        <v>48</v>
      </c>
      <c r="P6513">
        <v>0</v>
      </c>
      <c r="Q6513">
        <v>3</v>
      </c>
      <c r="R6513">
        <v>0</v>
      </c>
      <c r="S6513">
        <v>21.856213</v>
      </c>
      <c r="T6513">
        <v>0</v>
      </c>
      <c r="U6513">
        <v>1.3660129999999999</v>
      </c>
    </row>
    <row r="6514" spans="1:21" x14ac:dyDescent="0.25">
      <c r="A6514" t="s">
        <v>24842</v>
      </c>
      <c r="B6514">
        <v>1</v>
      </c>
      <c r="C6514" t="s">
        <v>79</v>
      </c>
      <c r="D6514" t="s">
        <v>114</v>
      </c>
      <c r="E6514" t="s">
        <v>24843</v>
      </c>
      <c r="F6514" t="s">
        <v>166</v>
      </c>
      <c r="G6514" t="s">
        <v>72</v>
      </c>
      <c r="H6514" t="s">
        <v>136</v>
      </c>
      <c r="I6514" t="s">
        <v>22</v>
      </c>
      <c r="J6514" t="s">
        <v>131</v>
      </c>
      <c r="K6514" t="s">
        <v>24844</v>
      </c>
      <c r="L6514" t="s">
        <v>24845</v>
      </c>
      <c r="M6514">
        <v>0.99888888799999997</v>
      </c>
      <c r="N6514">
        <v>1</v>
      </c>
      <c r="O6514">
        <v>505</v>
      </c>
      <c r="P6514">
        <v>4</v>
      </c>
      <c r="Q6514">
        <v>742</v>
      </c>
      <c r="R6514">
        <v>0.99888900000000003</v>
      </c>
      <c r="S6514">
        <v>504.43888800000002</v>
      </c>
      <c r="T6514">
        <v>3.9955560000000001</v>
      </c>
      <c r="U6514">
        <v>741.17555500000003</v>
      </c>
    </row>
    <row r="6515" spans="1:21" x14ac:dyDescent="0.25">
      <c r="A6515" t="s">
        <v>24846</v>
      </c>
      <c r="B6515">
        <v>1</v>
      </c>
      <c r="C6515" t="s">
        <v>79</v>
      </c>
      <c r="D6515" t="s">
        <v>114</v>
      </c>
      <c r="E6515" t="s">
        <v>24847</v>
      </c>
      <c r="F6515" t="s">
        <v>166</v>
      </c>
      <c r="G6515" t="s">
        <v>72</v>
      </c>
      <c r="H6515" t="s">
        <v>136</v>
      </c>
      <c r="I6515" t="s">
        <v>22</v>
      </c>
      <c r="J6515" t="s">
        <v>131</v>
      </c>
      <c r="K6515" t="s">
        <v>24848</v>
      </c>
      <c r="L6515" t="s">
        <v>24849</v>
      </c>
      <c r="M6515">
        <v>0.61277777700000002</v>
      </c>
      <c r="N6515">
        <v>0</v>
      </c>
      <c r="O6515">
        <v>0</v>
      </c>
      <c r="P6515">
        <v>85</v>
      </c>
      <c r="Q6515">
        <v>2123</v>
      </c>
      <c r="R6515">
        <v>0</v>
      </c>
      <c r="S6515">
        <v>0</v>
      </c>
      <c r="T6515">
        <v>52.086111000000002</v>
      </c>
      <c r="U6515">
        <v>1300.9272209999999</v>
      </c>
    </row>
    <row r="6516" spans="1:21" x14ac:dyDescent="0.25">
      <c r="A6516" t="s">
        <v>24850</v>
      </c>
      <c r="B6516">
        <v>1</v>
      </c>
      <c r="C6516" t="s">
        <v>78</v>
      </c>
      <c r="D6516" t="s">
        <v>107</v>
      </c>
      <c r="E6516" t="s">
        <v>24851</v>
      </c>
      <c r="F6516" t="s">
        <v>296</v>
      </c>
      <c r="G6516" t="s">
        <v>71</v>
      </c>
      <c r="H6516" t="s">
        <v>136</v>
      </c>
      <c r="I6516" t="s">
        <v>22</v>
      </c>
      <c r="J6516" t="s">
        <v>221</v>
      </c>
      <c r="K6516" t="s">
        <v>24852</v>
      </c>
      <c r="L6516" t="s">
        <v>24853</v>
      </c>
      <c r="M6516">
        <v>6.4541666659999999</v>
      </c>
      <c r="N6516">
        <v>0</v>
      </c>
      <c r="O6516">
        <v>248</v>
      </c>
      <c r="P6516">
        <v>0</v>
      </c>
      <c r="Q6516">
        <v>0</v>
      </c>
      <c r="R6516">
        <v>0</v>
      </c>
      <c r="S6516">
        <v>1600.633333</v>
      </c>
      <c r="T6516">
        <v>0</v>
      </c>
      <c r="U6516">
        <v>0</v>
      </c>
    </row>
    <row r="6517" spans="1:21" x14ac:dyDescent="0.25">
      <c r="A6517" t="s">
        <v>24854</v>
      </c>
      <c r="B6517">
        <v>1</v>
      </c>
      <c r="C6517" t="s">
        <v>79</v>
      </c>
      <c r="D6517" t="s">
        <v>108</v>
      </c>
      <c r="E6517" t="s">
        <v>24855</v>
      </c>
      <c r="F6517" t="s">
        <v>2590</v>
      </c>
      <c r="G6517" t="s">
        <v>71</v>
      </c>
      <c r="H6517" t="s">
        <v>136</v>
      </c>
      <c r="I6517" t="s">
        <v>24</v>
      </c>
      <c r="J6517" t="s">
        <v>131</v>
      </c>
      <c r="K6517" t="s">
        <v>24856</v>
      </c>
      <c r="L6517" t="s">
        <v>24857</v>
      </c>
      <c r="M6517">
        <v>2.7002777770000002</v>
      </c>
      <c r="N6517">
        <v>0</v>
      </c>
      <c r="O6517">
        <v>0</v>
      </c>
      <c r="P6517">
        <v>0</v>
      </c>
      <c r="Q6517">
        <v>5</v>
      </c>
      <c r="R6517">
        <v>0</v>
      </c>
      <c r="S6517">
        <v>0</v>
      </c>
      <c r="T6517">
        <v>0</v>
      </c>
      <c r="U6517">
        <v>13.501389</v>
      </c>
    </row>
    <row r="6518" spans="1:21" x14ac:dyDescent="0.25">
      <c r="A6518" t="s">
        <v>24858</v>
      </c>
      <c r="B6518">
        <v>1</v>
      </c>
      <c r="C6518" t="s">
        <v>78</v>
      </c>
      <c r="D6518" t="s">
        <v>102</v>
      </c>
      <c r="E6518" t="s">
        <v>24859</v>
      </c>
      <c r="F6518" t="s">
        <v>247</v>
      </c>
      <c r="G6518" t="s">
        <v>72</v>
      </c>
      <c r="H6518" t="s">
        <v>136</v>
      </c>
      <c r="I6518" t="s">
        <v>22</v>
      </c>
      <c r="J6518" t="s">
        <v>221</v>
      </c>
      <c r="K6518" t="s">
        <v>24860</v>
      </c>
      <c r="L6518" t="s">
        <v>24861</v>
      </c>
      <c r="M6518">
        <v>5.1066666659999997</v>
      </c>
      <c r="N6518">
        <v>2</v>
      </c>
      <c r="O6518">
        <v>0</v>
      </c>
      <c r="P6518">
        <v>0</v>
      </c>
      <c r="Q6518">
        <v>0</v>
      </c>
      <c r="R6518">
        <v>10.213333</v>
      </c>
      <c r="S6518">
        <v>0</v>
      </c>
      <c r="T6518">
        <v>0</v>
      </c>
      <c r="U6518">
        <v>0</v>
      </c>
    </row>
    <row r="6519" spans="1:21" x14ac:dyDescent="0.25">
      <c r="A6519" t="s">
        <v>24862</v>
      </c>
      <c r="B6519">
        <v>1</v>
      </c>
      <c r="C6519" t="s">
        <v>79</v>
      </c>
      <c r="D6519" t="s">
        <v>115</v>
      </c>
      <c r="E6519" t="s">
        <v>24863</v>
      </c>
      <c r="F6519" t="s">
        <v>6946</v>
      </c>
      <c r="G6519" t="s">
        <v>72</v>
      </c>
      <c r="H6519" t="s">
        <v>136</v>
      </c>
      <c r="I6519" t="s">
        <v>22</v>
      </c>
      <c r="J6519" t="s">
        <v>131</v>
      </c>
      <c r="K6519" t="s">
        <v>24864</v>
      </c>
      <c r="L6519" t="s">
        <v>24865</v>
      </c>
      <c r="M6519">
        <v>3.748788888</v>
      </c>
      <c r="N6519">
        <v>0</v>
      </c>
      <c r="O6519">
        <v>0</v>
      </c>
      <c r="P6519">
        <v>0</v>
      </c>
      <c r="Q6519">
        <v>18</v>
      </c>
      <c r="R6519">
        <v>0</v>
      </c>
      <c r="S6519">
        <v>0</v>
      </c>
      <c r="T6519">
        <v>0</v>
      </c>
      <c r="U6519">
        <v>67.478200000000001</v>
      </c>
    </row>
    <row r="6520" spans="1:21" x14ac:dyDescent="0.25">
      <c r="A6520" t="s">
        <v>24866</v>
      </c>
      <c r="B6520">
        <v>1</v>
      </c>
      <c r="C6520" t="s">
        <v>78</v>
      </c>
      <c r="D6520" t="s">
        <v>106</v>
      </c>
      <c r="E6520" t="s">
        <v>24867</v>
      </c>
      <c r="F6520" t="s">
        <v>231</v>
      </c>
      <c r="G6520" t="s">
        <v>71</v>
      </c>
      <c r="H6520" t="s">
        <v>136</v>
      </c>
      <c r="I6520" t="s">
        <v>22</v>
      </c>
      <c r="J6520" t="s">
        <v>131</v>
      </c>
      <c r="K6520" t="s">
        <v>24868</v>
      </c>
      <c r="L6520" t="s">
        <v>24869</v>
      </c>
      <c r="M6520">
        <v>7.6177777769999997</v>
      </c>
      <c r="N6520">
        <v>0</v>
      </c>
      <c r="O6520">
        <v>0</v>
      </c>
      <c r="P6520">
        <v>0</v>
      </c>
      <c r="Q6520">
        <v>1</v>
      </c>
      <c r="R6520">
        <v>0</v>
      </c>
      <c r="S6520">
        <v>0</v>
      </c>
      <c r="T6520">
        <v>0</v>
      </c>
      <c r="U6520">
        <v>7.6177780000000004</v>
      </c>
    </row>
    <row r="6521" spans="1:21" x14ac:dyDescent="0.25">
      <c r="A6521" t="s">
        <v>24870</v>
      </c>
      <c r="B6521">
        <v>1</v>
      </c>
      <c r="C6521" t="s">
        <v>78</v>
      </c>
      <c r="D6521" t="s">
        <v>106</v>
      </c>
      <c r="E6521" t="s">
        <v>24871</v>
      </c>
      <c r="F6521" t="s">
        <v>313</v>
      </c>
      <c r="G6521" t="s">
        <v>71</v>
      </c>
      <c r="H6521" t="s">
        <v>136</v>
      </c>
      <c r="I6521" t="s">
        <v>22</v>
      </c>
      <c r="J6521" t="s">
        <v>131</v>
      </c>
      <c r="K6521" t="s">
        <v>24872</v>
      </c>
      <c r="L6521" t="s">
        <v>24873</v>
      </c>
      <c r="M6521">
        <v>1.648055555</v>
      </c>
      <c r="N6521">
        <v>0</v>
      </c>
      <c r="O6521">
        <v>0</v>
      </c>
      <c r="P6521">
        <v>0</v>
      </c>
      <c r="Q6521">
        <v>23</v>
      </c>
      <c r="R6521">
        <v>0</v>
      </c>
      <c r="S6521">
        <v>0</v>
      </c>
      <c r="T6521">
        <v>0</v>
      </c>
      <c r="U6521">
        <v>37.905278000000003</v>
      </c>
    </row>
    <row r="6522" spans="1:21" x14ac:dyDescent="0.25">
      <c r="A6522" t="s">
        <v>24874</v>
      </c>
      <c r="B6522">
        <v>1</v>
      </c>
      <c r="C6522" t="s">
        <v>78</v>
      </c>
      <c r="D6522" t="s">
        <v>106</v>
      </c>
      <c r="E6522" t="s">
        <v>24875</v>
      </c>
      <c r="F6522" t="s">
        <v>780</v>
      </c>
      <c r="G6522" t="s">
        <v>71</v>
      </c>
      <c r="H6522" t="s">
        <v>136</v>
      </c>
      <c r="I6522" t="s">
        <v>22</v>
      </c>
      <c r="J6522" t="s">
        <v>131</v>
      </c>
      <c r="K6522" t="s">
        <v>24876</v>
      </c>
      <c r="L6522" t="s">
        <v>24877</v>
      </c>
      <c r="M6522">
        <v>1.729166666</v>
      </c>
      <c r="N6522">
        <v>0</v>
      </c>
      <c r="O6522">
        <v>0</v>
      </c>
      <c r="P6522">
        <v>0</v>
      </c>
      <c r="Q6522">
        <v>8</v>
      </c>
      <c r="R6522">
        <v>0</v>
      </c>
      <c r="S6522">
        <v>0</v>
      </c>
      <c r="T6522">
        <v>0</v>
      </c>
      <c r="U6522">
        <v>13.833333</v>
      </c>
    </row>
    <row r="6523" spans="1:21" x14ac:dyDescent="0.25">
      <c r="A6523" t="s">
        <v>24878</v>
      </c>
      <c r="B6523">
        <v>1</v>
      </c>
      <c r="C6523" t="s">
        <v>78</v>
      </c>
      <c r="D6523" t="s">
        <v>106</v>
      </c>
      <c r="E6523" t="s">
        <v>24879</v>
      </c>
      <c r="F6523" t="s">
        <v>226</v>
      </c>
      <c r="G6523" t="s">
        <v>72</v>
      </c>
      <c r="H6523" t="s">
        <v>136</v>
      </c>
      <c r="I6523" t="s">
        <v>22</v>
      </c>
      <c r="J6523" t="s">
        <v>131</v>
      </c>
      <c r="K6523" t="s">
        <v>24880</v>
      </c>
      <c r="L6523" t="s">
        <v>24881</v>
      </c>
      <c r="M6523">
        <v>1.260555555</v>
      </c>
      <c r="N6523">
        <v>0</v>
      </c>
      <c r="O6523">
        <v>0</v>
      </c>
      <c r="P6523">
        <v>0</v>
      </c>
      <c r="Q6523">
        <v>43</v>
      </c>
      <c r="R6523">
        <v>0</v>
      </c>
      <c r="S6523">
        <v>0</v>
      </c>
      <c r="T6523">
        <v>0</v>
      </c>
      <c r="U6523">
        <v>54.203888999999997</v>
      </c>
    </row>
    <row r="6524" spans="1:21" x14ac:dyDescent="0.25">
      <c r="A6524" t="s">
        <v>24882</v>
      </c>
      <c r="B6524">
        <v>1</v>
      </c>
      <c r="C6524" t="s">
        <v>79</v>
      </c>
      <c r="D6524" t="s">
        <v>123</v>
      </c>
      <c r="E6524" t="s">
        <v>22835</v>
      </c>
      <c r="F6524" t="s">
        <v>362</v>
      </c>
      <c r="G6524" t="s">
        <v>71</v>
      </c>
      <c r="H6524" t="s">
        <v>136</v>
      </c>
      <c r="I6524" t="s">
        <v>22</v>
      </c>
      <c r="J6524" t="s">
        <v>131</v>
      </c>
      <c r="K6524" t="s">
        <v>24883</v>
      </c>
      <c r="L6524" t="s">
        <v>24884</v>
      </c>
      <c r="M6524">
        <v>0.87309722199999995</v>
      </c>
      <c r="N6524">
        <v>0</v>
      </c>
      <c r="O6524">
        <v>0</v>
      </c>
      <c r="P6524">
        <v>0</v>
      </c>
      <c r="Q6524">
        <v>157</v>
      </c>
      <c r="R6524">
        <v>0</v>
      </c>
      <c r="S6524">
        <v>0</v>
      </c>
      <c r="T6524">
        <v>0</v>
      </c>
      <c r="U6524">
        <v>137.07626400000001</v>
      </c>
    </row>
    <row r="6525" spans="1:21" x14ac:dyDescent="0.25">
      <c r="A6525" t="s">
        <v>24885</v>
      </c>
      <c r="B6525">
        <v>1</v>
      </c>
      <c r="C6525" t="s">
        <v>79</v>
      </c>
      <c r="D6525" t="s">
        <v>111</v>
      </c>
      <c r="E6525" t="s">
        <v>24886</v>
      </c>
      <c r="F6525" t="s">
        <v>231</v>
      </c>
      <c r="G6525" t="s">
        <v>71</v>
      </c>
      <c r="H6525" t="s">
        <v>136</v>
      </c>
      <c r="I6525" t="s">
        <v>22</v>
      </c>
      <c r="J6525" t="s">
        <v>131</v>
      </c>
      <c r="K6525" t="s">
        <v>24887</v>
      </c>
      <c r="L6525" t="s">
        <v>24888</v>
      </c>
      <c r="M6525">
        <v>1.3222222219999999</v>
      </c>
      <c r="N6525">
        <v>0</v>
      </c>
      <c r="O6525">
        <v>0</v>
      </c>
      <c r="P6525">
        <v>0</v>
      </c>
      <c r="Q6525">
        <v>1</v>
      </c>
      <c r="R6525">
        <v>0</v>
      </c>
      <c r="S6525">
        <v>0</v>
      </c>
      <c r="T6525">
        <v>0</v>
      </c>
      <c r="U6525">
        <v>1.322222</v>
      </c>
    </row>
    <row r="6526" spans="1:21" x14ac:dyDescent="0.25">
      <c r="A6526" t="s">
        <v>24889</v>
      </c>
      <c r="B6526">
        <v>1</v>
      </c>
      <c r="C6526" t="s">
        <v>79</v>
      </c>
      <c r="D6526" t="s">
        <v>111</v>
      </c>
      <c r="E6526" t="s">
        <v>24890</v>
      </c>
      <c r="F6526" t="s">
        <v>296</v>
      </c>
      <c r="G6526" t="s">
        <v>72</v>
      </c>
      <c r="H6526" t="s">
        <v>136</v>
      </c>
      <c r="I6526" t="s">
        <v>22</v>
      </c>
      <c r="J6526" t="s">
        <v>221</v>
      </c>
      <c r="K6526" t="s">
        <v>24891</v>
      </c>
      <c r="L6526" t="s">
        <v>24892</v>
      </c>
      <c r="M6526">
        <v>2.6288888880000001</v>
      </c>
      <c r="N6526">
        <v>0</v>
      </c>
      <c r="O6526">
        <v>307</v>
      </c>
      <c r="P6526">
        <v>2</v>
      </c>
      <c r="Q6526">
        <v>150</v>
      </c>
      <c r="R6526">
        <v>0</v>
      </c>
      <c r="S6526">
        <v>807.06888900000001</v>
      </c>
      <c r="T6526">
        <v>5.2577780000000001</v>
      </c>
      <c r="U6526">
        <v>394.33333299999998</v>
      </c>
    </row>
    <row r="6527" spans="1:21" x14ac:dyDescent="0.25">
      <c r="A6527" t="s">
        <v>24893</v>
      </c>
      <c r="B6527">
        <v>1</v>
      </c>
      <c r="C6527" t="s">
        <v>79</v>
      </c>
      <c r="D6527" t="s">
        <v>111</v>
      </c>
      <c r="E6527" t="s">
        <v>24894</v>
      </c>
      <c r="F6527" t="s">
        <v>313</v>
      </c>
      <c r="G6527" t="s">
        <v>71</v>
      </c>
      <c r="H6527" t="s">
        <v>136</v>
      </c>
      <c r="I6527" t="s">
        <v>22</v>
      </c>
      <c r="J6527" t="s">
        <v>131</v>
      </c>
      <c r="K6527" t="s">
        <v>24895</v>
      </c>
      <c r="L6527" t="s">
        <v>24896</v>
      </c>
      <c r="M6527">
        <v>5.5080555550000003</v>
      </c>
      <c r="N6527">
        <v>0</v>
      </c>
      <c r="O6527">
        <v>0</v>
      </c>
      <c r="P6527">
        <v>0</v>
      </c>
      <c r="Q6527">
        <v>3</v>
      </c>
      <c r="R6527">
        <v>0</v>
      </c>
      <c r="S6527">
        <v>0</v>
      </c>
      <c r="T6527">
        <v>0</v>
      </c>
      <c r="U6527">
        <v>16.524166999999998</v>
      </c>
    </row>
    <row r="6528" spans="1:21" x14ac:dyDescent="0.25">
      <c r="A6528" t="s">
        <v>24897</v>
      </c>
      <c r="B6528">
        <v>1</v>
      </c>
      <c r="C6528" t="s">
        <v>79</v>
      </c>
      <c r="D6528" t="s">
        <v>111</v>
      </c>
      <c r="E6528" t="s">
        <v>24898</v>
      </c>
      <c r="F6528" t="s">
        <v>780</v>
      </c>
      <c r="G6528" t="s">
        <v>71</v>
      </c>
      <c r="H6528" t="s">
        <v>136</v>
      </c>
      <c r="I6528" t="s">
        <v>22</v>
      </c>
      <c r="J6528" t="s">
        <v>131</v>
      </c>
      <c r="K6528" t="s">
        <v>24899</v>
      </c>
      <c r="L6528" t="s">
        <v>24900</v>
      </c>
      <c r="M6528">
        <v>4.0530555550000003</v>
      </c>
      <c r="N6528">
        <v>0</v>
      </c>
      <c r="O6528">
        <v>0</v>
      </c>
      <c r="P6528">
        <v>0</v>
      </c>
      <c r="Q6528">
        <v>33</v>
      </c>
      <c r="R6528">
        <v>0</v>
      </c>
      <c r="S6528">
        <v>0</v>
      </c>
      <c r="T6528">
        <v>0</v>
      </c>
      <c r="U6528">
        <v>133.750833</v>
      </c>
    </row>
    <row r="6529" spans="1:21" x14ac:dyDescent="0.25">
      <c r="A6529" t="s">
        <v>24901</v>
      </c>
      <c r="B6529">
        <v>1</v>
      </c>
      <c r="C6529" t="s">
        <v>78</v>
      </c>
      <c r="D6529" t="s">
        <v>104</v>
      </c>
      <c r="E6529" t="s">
        <v>24902</v>
      </c>
      <c r="F6529" t="s">
        <v>313</v>
      </c>
      <c r="G6529" t="s">
        <v>71</v>
      </c>
      <c r="H6529" t="s">
        <v>136</v>
      </c>
      <c r="I6529" t="s">
        <v>22</v>
      </c>
      <c r="J6529" t="s">
        <v>131</v>
      </c>
      <c r="K6529" t="s">
        <v>24903</v>
      </c>
      <c r="L6529" t="s">
        <v>24904</v>
      </c>
      <c r="M6529">
        <v>0.43666666599999998</v>
      </c>
      <c r="N6529">
        <v>0</v>
      </c>
      <c r="O6529">
        <v>101</v>
      </c>
      <c r="P6529">
        <v>0</v>
      </c>
      <c r="Q6529">
        <v>0</v>
      </c>
      <c r="R6529">
        <v>0</v>
      </c>
      <c r="S6529">
        <v>44.103332999999999</v>
      </c>
      <c r="T6529">
        <v>0</v>
      </c>
      <c r="U6529">
        <v>0</v>
      </c>
    </row>
    <row r="6530" spans="1:21" x14ac:dyDescent="0.25">
      <c r="A6530" t="s">
        <v>24905</v>
      </c>
      <c r="B6530">
        <v>1</v>
      </c>
      <c r="C6530" t="s">
        <v>79</v>
      </c>
      <c r="D6530" t="s">
        <v>113</v>
      </c>
      <c r="E6530" t="s">
        <v>24906</v>
      </c>
      <c r="F6530" t="s">
        <v>1084</v>
      </c>
      <c r="G6530" t="s">
        <v>72</v>
      </c>
      <c r="H6530" t="s">
        <v>136</v>
      </c>
      <c r="I6530" t="s">
        <v>22</v>
      </c>
      <c r="J6530" t="s">
        <v>131</v>
      </c>
      <c r="K6530" t="s">
        <v>24907</v>
      </c>
      <c r="L6530" t="s">
        <v>24908</v>
      </c>
      <c r="M6530">
        <v>1.5986111110000001</v>
      </c>
      <c r="N6530">
        <v>0</v>
      </c>
      <c r="O6530">
        <v>0</v>
      </c>
      <c r="P6530">
        <v>0</v>
      </c>
      <c r="Q6530">
        <v>97</v>
      </c>
      <c r="R6530">
        <v>0</v>
      </c>
      <c r="S6530">
        <v>0</v>
      </c>
      <c r="T6530">
        <v>0</v>
      </c>
      <c r="U6530">
        <v>155.06527800000001</v>
      </c>
    </row>
    <row r="6531" spans="1:21" x14ac:dyDescent="0.25">
      <c r="A6531" t="s">
        <v>24909</v>
      </c>
      <c r="B6531">
        <v>1</v>
      </c>
      <c r="C6531" t="s">
        <v>79</v>
      </c>
      <c r="D6531" t="s">
        <v>113</v>
      </c>
      <c r="E6531" t="s">
        <v>24906</v>
      </c>
      <c r="F6531" t="s">
        <v>1084</v>
      </c>
      <c r="G6531" t="s">
        <v>72</v>
      </c>
      <c r="H6531" t="s">
        <v>136</v>
      </c>
      <c r="I6531" t="s">
        <v>22</v>
      </c>
      <c r="J6531" t="s">
        <v>131</v>
      </c>
      <c r="K6531" t="s">
        <v>24910</v>
      </c>
      <c r="L6531" t="s">
        <v>24911</v>
      </c>
      <c r="M6531">
        <v>1.3019444440000001</v>
      </c>
      <c r="N6531">
        <v>0</v>
      </c>
      <c r="O6531">
        <v>0</v>
      </c>
      <c r="P6531">
        <v>0</v>
      </c>
      <c r="Q6531">
        <v>97</v>
      </c>
      <c r="R6531">
        <v>0</v>
      </c>
      <c r="S6531">
        <v>0</v>
      </c>
      <c r="T6531">
        <v>0</v>
      </c>
      <c r="U6531">
        <v>126.288611</v>
      </c>
    </row>
    <row r="6532" spans="1:21" x14ac:dyDescent="0.25">
      <c r="A6532" t="s">
        <v>24912</v>
      </c>
      <c r="B6532">
        <v>1</v>
      </c>
      <c r="C6532" t="s">
        <v>79</v>
      </c>
      <c r="D6532" t="s">
        <v>113</v>
      </c>
      <c r="E6532" t="s">
        <v>24913</v>
      </c>
      <c r="F6532" t="s">
        <v>780</v>
      </c>
      <c r="G6532" t="s">
        <v>71</v>
      </c>
      <c r="H6532" t="s">
        <v>136</v>
      </c>
      <c r="I6532" t="s">
        <v>22</v>
      </c>
      <c r="J6532" t="s">
        <v>131</v>
      </c>
      <c r="K6532" t="s">
        <v>24914</v>
      </c>
      <c r="L6532" t="s">
        <v>24915</v>
      </c>
      <c r="M6532">
        <v>1.803055555</v>
      </c>
      <c r="N6532">
        <v>0</v>
      </c>
      <c r="O6532">
        <v>0</v>
      </c>
      <c r="P6532">
        <v>0</v>
      </c>
      <c r="Q6532">
        <v>41</v>
      </c>
      <c r="R6532">
        <v>0</v>
      </c>
      <c r="S6532">
        <v>0</v>
      </c>
      <c r="T6532">
        <v>0</v>
      </c>
      <c r="U6532">
        <v>73.925278000000006</v>
      </c>
    </row>
    <row r="6533" spans="1:21" x14ac:dyDescent="0.25">
      <c r="A6533" t="s">
        <v>24916</v>
      </c>
      <c r="B6533">
        <v>1</v>
      </c>
      <c r="C6533" t="s">
        <v>79</v>
      </c>
      <c r="D6533" t="s">
        <v>113</v>
      </c>
      <c r="E6533" t="s">
        <v>24917</v>
      </c>
      <c r="F6533" t="s">
        <v>780</v>
      </c>
      <c r="G6533" t="s">
        <v>71</v>
      </c>
      <c r="H6533" t="s">
        <v>136</v>
      </c>
      <c r="I6533" t="s">
        <v>22</v>
      </c>
      <c r="J6533" t="s">
        <v>131</v>
      </c>
      <c r="K6533" t="s">
        <v>24918</v>
      </c>
      <c r="L6533" t="s">
        <v>24919</v>
      </c>
      <c r="M6533">
        <v>1.5419444440000001</v>
      </c>
      <c r="N6533">
        <v>0</v>
      </c>
      <c r="O6533">
        <v>0</v>
      </c>
      <c r="P6533">
        <v>0</v>
      </c>
      <c r="Q6533">
        <v>41</v>
      </c>
      <c r="R6533">
        <v>0</v>
      </c>
      <c r="S6533">
        <v>0</v>
      </c>
      <c r="T6533">
        <v>0</v>
      </c>
      <c r="U6533">
        <v>63.219721999999997</v>
      </c>
    </row>
    <row r="6534" spans="1:21" x14ac:dyDescent="0.25">
      <c r="A6534" t="s">
        <v>24920</v>
      </c>
      <c r="B6534">
        <v>1</v>
      </c>
      <c r="C6534" t="s">
        <v>79</v>
      </c>
      <c r="D6534" t="s">
        <v>113</v>
      </c>
      <c r="E6534" t="s">
        <v>24921</v>
      </c>
      <c r="F6534" t="s">
        <v>10815</v>
      </c>
      <c r="G6534" t="s">
        <v>71</v>
      </c>
      <c r="H6534" t="s">
        <v>136</v>
      </c>
      <c r="I6534" t="s">
        <v>22</v>
      </c>
      <c r="J6534" t="s">
        <v>131</v>
      </c>
      <c r="K6534" t="s">
        <v>24922</v>
      </c>
      <c r="L6534" t="s">
        <v>24923</v>
      </c>
      <c r="M6534">
        <v>0.68361111100000005</v>
      </c>
      <c r="N6534">
        <v>0</v>
      </c>
      <c r="O6534">
        <v>0</v>
      </c>
      <c r="P6534">
        <v>1</v>
      </c>
      <c r="Q6534">
        <v>0</v>
      </c>
      <c r="R6534">
        <v>0</v>
      </c>
      <c r="S6534">
        <v>0</v>
      </c>
      <c r="T6534">
        <v>0.68361099999999997</v>
      </c>
      <c r="U6534">
        <v>0</v>
      </c>
    </row>
    <row r="6535" spans="1:21" x14ac:dyDescent="0.25">
      <c r="A6535" t="s">
        <v>24924</v>
      </c>
      <c r="B6535">
        <v>1</v>
      </c>
      <c r="C6535" t="s">
        <v>79</v>
      </c>
      <c r="D6535" t="s">
        <v>113</v>
      </c>
      <c r="E6535" t="s">
        <v>24917</v>
      </c>
      <c r="F6535" t="s">
        <v>1685</v>
      </c>
      <c r="G6535" t="s">
        <v>71</v>
      </c>
      <c r="H6535" t="s">
        <v>136</v>
      </c>
      <c r="I6535" t="s">
        <v>22</v>
      </c>
      <c r="J6535" t="s">
        <v>131</v>
      </c>
      <c r="K6535" t="s">
        <v>24925</v>
      </c>
      <c r="L6535" t="s">
        <v>24926</v>
      </c>
      <c r="M6535">
        <v>1.1161111109999999</v>
      </c>
      <c r="N6535">
        <v>0</v>
      </c>
      <c r="O6535">
        <v>0</v>
      </c>
      <c r="P6535">
        <v>0</v>
      </c>
      <c r="Q6535">
        <v>41</v>
      </c>
      <c r="R6535">
        <v>0</v>
      </c>
      <c r="S6535">
        <v>0</v>
      </c>
      <c r="T6535">
        <v>0</v>
      </c>
      <c r="U6535">
        <v>45.760556000000001</v>
      </c>
    </row>
    <row r="6536" spans="1:21" x14ac:dyDescent="0.25">
      <c r="A6536" t="s">
        <v>24927</v>
      </c>
      <c r="B6536">
        <v>1</v>
      </c>
      <c r="C6536" t="s">
        <v>78</v>
      </c>
      <c r="D6536" t="s">
        <v>95</v>
      </c>
      <c r="E6536" t="s">
        <v>24928</v>
      </c>
      <c r="F6536" t="s">
        <v>892</v>
      </c>
      <c r="G6536" t="s">
        <v>71</v>
      </c>
      <c r="H6536" t="s">
        <v>136</v>
      </c>
      <c r="I6536" t="s">
        <v>22</v>
      </c>
      <c r="J6536" t="s">
        <v>131</v>
      </c>
      <c r="K6536" t="s">
        <v>24929</v>
      </c>
      <c r="L6536" t="s">
        <v>24930</v>
      </c>
      <c r="M6536">
        <v>6.3327777770000004</v>
      </c>
      <c r="N6536">
        <v>0</v>
      </c>
      <c r="O6536">
        <v>48</v>
      </c>
      <c r="P6536">
        <v>0</v>
      </c>
      <c r="Q6536">
        <v>23</v>
      </c>
      <c r="R6536">
        <v>0</v>
      </c>
      <c r="S6536">
        <v>303.97333300000003</v>
      </c>
      <c r="T6536">
        <v>0</v>
      </c>
      <c r="U6536">
        <v>145.65388899999999</v>
      </c>
    </row>
    <row r="6537" spans="1:21" x14ac:dyDescent="0.25">
      <c r="A6537" t="s">
        <v>24931</v>
      </c>
      <c r="B6537">
        <v>1</v>
      </c>
      <c r="C6537" t="s">
        <v>78</v>
      </c>
      <c r="D6537" t="s">
        <v>81</v>
      </c>
      <c r="E6537" t="s">
        <v>24932</v>
      </c>
      <c r="F6537" t="s">
        <v>231</v>
      </c>
      <c r="G6537" t="s">
        <v>71</v>
      </c>
      <c r="H6537" t="s">
        <v>136</v>
      </c>
      <c r="I6537" t="s">
        <v>22</v>
      </c>
      <c r="J6537" t="s">
        <v>131</v>
      </c>
      <c r="K6537" t="s">
        <v>24933</v>
      </c>
      <c r="L6537" t="s">
        <v>24934</v>
      </c>
      <c r="M6537">
        <v>1.215833333</v>
      </c>
      <c r="N6537">
        <v>0</v>
      </c>
      <c r="O6537">
        <v>3</v>
      </c>
      <c r="P6537">
        <v>0</v>
      </c>
      <c r="Q6537">
        <v>0</v>
      </c>
      <c r="R6537">
        <v>0</v>
      </c>
      <c r="S6537">
        <v>3.6475</v>
      </c>
      <c r="T6537">
        <v>0</v>
      </c>
      <c r="U6537">
        <v>0</v>
      </c>
    </row>
    <row r="6538" spans="1:21" x14ac:dyDescent="0.25">
      <c r="A6538" t="s">
        <v>24935</v>
      </c>
      <c r="B6538">
        <v>1</v>
      </c>
      <c r="C6538" t="s">
        <v>78</v>
      </c>
      <c r="D6538" t="s">
        <v>92</v>
      </c>
      <c r="E6538" t="s">
        <v>519</v>
      </c>
      <c r="F6538" t="s">
        <v>296</v>
      </c>
      <c r="G6538" t="s">
        <v>72</v>
      </c>
      <c r="H6538" t="s">
        <v>136</v>
      </c>
      <c r="I6538" t="s">
        <v>22</v>
      </c>
      <c r="J6538" t="s">
        <v>221</v>
      </c>
      <c r="K6538" t="s">
        <v>24936</v>
      </c>
      <c r="L6538" t="s">
        <v>24937</v>
      </c>
      <c r="M6538">
        <v>3.1755555549999999</v>
      </c>
      <c r="N6538">
        <v>9</v>
      </c>
      <c r="O6538">
        <v>60</v>
      </c>
      <c r="P6538">
        <v>102</v>
      </c>
      <c r="Q6538">
        <v>4197</v>
      </c>
      <c r="R6538">
        <v>28.58</v>
      </c>
      <c r="S6538">
        <v>190.533333</v>
      </c>
      <c r="T6538">
        <v>323.90666700000003</v>
      </c>
      <c r="U6538">
        <v>13327.806664</v>
      </c>
    </row>
    <row r="6539" spans="1:21" x14ac:dyDescent="0.25">
      <c r="A6539" t="s">
        <v>24938</v>
      </c>
      <c r="B6539">
        <v>1</v>
      </c>
      <c r="C6539" t="s">
        <v>79</v>
      </c>
      <c r="D6539" t="s">
        <v>119</v>
      </c>
      <c r="E6539" t="s">
        <v>24939</v>
      </c>
      <c r="F6539" t="s">
        <v>247</v>
      </c>
      <c r="G6539" t="s">
        <v>72</v>
      </c>
      <c r="H6539" t="s">
        <v>136</v>
      </c>
      <c r="I6539" t="s">
        <v>22</v>
      </c>
      <c r="J6539" t="s">
        <v>221</v>
      </c>
      <c r="K6539" t="s">
        <v>13087</v>
      </c>
      <c r="L6539" t="s">
        <v>24940</v>
      </c>
      <c r="M6539">
        <v>2.9844444440000002</v>
      </c>
      <c r="N6539">
        <v>5</v>
      </c>
      <c r="O6539">
        <v>5</v>
      </c>
      <c r="P6539">
        <v>0</v>
      </c>
      <c r="Q6539">
        <v>2</v>
      </c>
      <c r="R6539">
        <v>14.922222</v>
      </c>
      <c r="S6539">
        <v>14.922222</v>
      </c>
      <c r="T6539">
        <v>0</v>
      </c>
      <c r="U6539">
        <v>5.9688889999999999</v>
      </c>
    </row>
    <row r="6540" spans="1:21" x14ac:dyDescent="0.25">
      <c r="A6540" t="s">
        <v>24941</v>
      </c>
      <c r="B6540">
        <v>1</v>
      </c>
      <c r="C6540" t="s">
        <v>78</v>
      </c>
      <c r="D6540" t="s">
        <v>91</v>
      </c>
      <c r="E6540" t="s">
        <v>6404</v>
      </c>
      <c r="F6540" t="s">
        <v>202</v>
      </c>
      <c r="G6540" t="s">
        <v>72</v>
      </c>
      <c r="H6540" t="s">
        <v>136</v>
      </c>
      <c r="I6540" t="s">
        <v>22</v>
      </c>
      <c r="J6540" t="s">
        <v>131</v>
      </c>
      <c r="K6540" t="s">
        <v>24942</v>
      </c>
      <c r="L6540" t="s">
        <v>24943</v>
      </c>
      <c r="M6540">
        <v>1.758611111</v>
      </c>
      <c r="N6540">
        <v>1</v>
      </c>
      <c r="O6540">
        <v>454</v>
      </c>
      <c r="P6540">
        <v>0</v>
      </c>
      <c r="Q6540">
        <v>6</v>
      </c>
      <c r="R6540">
        <v>1.7586109999999999</v>
      </c>
      <c r="S6540">
        <v>798.40944400000001</v>
      </c>
      <c r="T6540">
        <v>0</v>
      </c>
      <c r="U6540">
        <v>10.551667</v>
      </c>
    </row>
    <row r="6541" spans="1:21" x14ac:dyDescent="0.25">
      <c r="A6541" t="s">
        <v>24944</v>
      </c>
      <c r="B6541">
        <v>1</v>
      </c>
      <c r="C6541" t="s">
        <v>79</v>
      </c>
      <c r="D6541" t="s">
        <v>123</v>
      </c>
      <c r="E6541" t="s">
        <v>24945</v>
      </c>
      <c r="F6541" t="s">
        <v>682</v>
      </c>
      <c r="G6541" t="s">
        <v>72</v>
      </c>
      <c r="H6541" t="s">
        <v>136</v>
      </c>
      <c r="I6541" t="s">
        <v>22</v>
      </c>
      <c r="J6541" t="s">
        <v>131</v>
      </c>
      <c r="K6541" t="s">
        <v>24946</v>
      </c>
      <c r="L6541" t="s">
        <v>24947</v>
      </c>
      <c r="M6541">
        <v>2.5813888880000002</v>
      </c>
      <c r="N6541">
        <v>0</v>
      </c>
      <c r="O6541">
        <v>742</v>
      </c>
      <c r="P6541">
        <v>0</v>
      </c>
      <c r="Q6541">
        <v>0</v>
      </c>
      <c r="R6541">
        <v>0</v>
      </c>
      <c r="S6541">
        <v>1915.3905549999999</v>
      </c>
      <c r="T6541">
        <v>0</v>
      </c>
      <c r="U6541">
        <v>0</v>
      </c>
    </row>
    <row r="6542" spans="1:21" x14ac:dyDescent="0.25">
      <c r="A6542" t="s">
        <v>24948</v>
      </c>
      <c r="B6542">
        <v>1</v>
      </c>
      <c r="C6542" t="s">
        <v>79</v>
      </c>
      <c r="D6542" t="s">
        <v>108</v>
      </c>
      <c r="E6542" t="s">
        <v>24949</v>
      </c>
      <c r="F6542" t="s">
        <v>166</v>
      </c>
      <c r="G6542" t="s">
        <v>72</v>
      </c>
      <c r="H6542" t="s">
        <v>136</v>
      </c>
      <c r="I6542" t="s">
        <v>22</v>
      </c>
      <c r="J6542" t="s">
        <v>131</v>
      </c>
      <c r="K6542" t="s">
        <v>24950</v>
      </c>
      <c r="L6542" t="s">
        <v>24951</v>
      </c>
      <c r="M6542">
        <v>0.47485555499999998</v>
      </c>
      <c r="N6542">
        <v>0</v>
      </c>
      <c r="O6542">
        <v>0</v>
      </c>
      <c r="P6542">
        <v>9</v>
      </c>
      <c r="Q6542">
        <v>553</v>
      </c>
      <c r="R6542">
        <v>0</v>
      </c>
      <c r="S6542">
        <v>0</v>
      </c>
      <c r="T6542">
        <v>4.2736999999999998</v>
      </c>
      <c r="U6542">
        <v>262.595122</v>
      </c>
    </row>
    <row r="6543" spans="1:21" x14ac:dyDescent="0.25">
      <c r="A6543" t="s">
        <v>24952</v>
      </c>
      <c r="B6543">
        <v>1</v>
      </c>
      <c r="C6543" t="s">
        <v>79</v>
      </c>
      <c r="D6543" t="s">
        <v>108</v>
      </c>
      <c r="E6543" t="s">
        <v>24953</v>
      </c>
      <c r="F6543" t="s">
        <v>296</v>
      </c>
      <c r="G6543" t="s">
        <v>72</v>
      </c>
      <c r="H6543" t="s">
        <v>136</v>
      </c>
      <c r="I6543" t="s">
        <v>22</v>
      </c>
      <c r="J6543" t="s">
        <v>221</v>
      </c>
      <c r="K6543" t="s">
        <v>24954</v>
      </c>
      <c r="L6543" t="s">
        <v>24955</v>
      </c>
      <c r="M6543">
        <v>3.4860916660000001</v>
      </c>
      <c r="N6543">
        <v>0</v>
      </c>
      <c r="O6543">
        <v>885</v>
      </c>
      <c r="P6543">
        <v>247</v>
      </c>
      <c r="Q6543">
        <v>807</v>
      </c>
      <c r="R6543">
        <v>0</v>
      </c>
      <c r="S6543">
        <v>3085.1911239999999</v>
      </c>
      <c r="T6543">
        <v>861.06464200000005</v>
      </c>
      <c r="U6543">
        <v>2813.2759740000001</v>
      </c>
    </row>
    <row r="6544" spans="1:21" x14ac:dyDescent="0.25">
      <c r="A6544" t="s">
        <v>24956</v>
      </c>
      <c r="B6544">
        <v>1</v>
      </c>
      <c r="C6544" t="s">
        <v>79</v>
      </c>
      <c r="D6544" t="s">
        <v>108</v>
      </c>
      <c r="E6544" t="s">
        <v>24957</v>
      </c>
      <c r="F6544" t="s">
        <v>166</v>
      </c>
      <c r="G6544" t="s">
        <v>72</v>
      </c>
      <c r="H6544" t="s">
        <v>136</v>
      </c>
      <c r="I6544" t="s">
        <v>22</v>
      </c>
      <c r="J6544" t="s">
        <v>131</v>
      </c>
      <c r="K6544" t="s">
        <v>24958</v>
      </c>
      <c r="L6544" t="s">
        <v>24959</v>
      </c>
      <c r="M6544">
        <v>0.70527777700000005</v>
      </c>
      <c r="N6544">
        <v>0</v>
      </c>
      <c r="O6544">
        <v>0</v>
      </c>
      <c r="P6544">
        <v>96</v>
      </c>
      <c r="Q6544">
        <v>152</v>
      </c>
      <c r="R6544">
        <v>0</v>
      </c>
      <c r="S6544">
        <v>0</v>
      </c>
      <c r="T6544">
        <v>67.706666999999996</v>
      </c>
      <c r="U6544">
        <v>107.20222200000001</v>
      </c>
    </row>
    <row r="6545" spans="1:21" x14ac:dyDescent="0.25">
      <c r="A6545" t="s">
        <v>24960</v>
      </c>
      <c r="B6545">
        <v>1</v>
      </c>
      <c r="C6545" t="s">
        <v>79</v>
      </c>
      <c r="D6545" t="s">
        <v>108</v>
      </c>
      <c r="E6545" t="s">
        <v>24957</v>
      </c>
      <c r="F6545" t="s">
        <v>166</v>
      </c>
      <c r="G6545" t="s">
        <v>72</v>
      </c>
      <c r="H6545" t="s">
        <v>136</v>
      </c>
      <c r="I6545" t="s">
        <v>22</v>
      </c>
      <c r="J6545" t="s">
        <v>131</v>
      </c>
      <c r="K6545" t="s">
        <v>24961</v>
      </c>
      <c r="L6545" t="s">
        <v>24962</v>
      </c>
      <c r="M6545">
        <v>0.42416666600000003</v>
      </c>
      <c r="N6545">
        <v>0</v>
      </c>
      <c r="O6545">
        <v>0</v>
      </c>
      <c r="P6545">
        <v>96</v>
      </c>
      <c r="Q6545">
        <v>152</v>
      </c>
      <c r="R6545">
        <v>0</v>
      </c>
      <c r="S6545">
        <v>0</v>
      </c>
      <c r="T6545">
        <v>40.72</v>
      </c>
      <c r="U6545">
        <v>64.473332999999997</v>
      </c>
    </row>
    <row r="6546" spans="1:21" x14ac:dyDescent="0.25">
      <c r="A6546" t="s">
        <v>24963</v>
      </c>
      <c r="B6546">
        <v>1</v>
      </c>
      <c r="C6546" t="s">
        <v>79</v>
      </c>
      <c r="D6546" t="s">
        <v>108</v>
      </c>
      <c r="E6546" t="s">
        <v>24949</v>
      </c>
      <c r="F6546" t="s">
        <v>166</v>
      </c>
      <c r="G6546" t="s">
        <v>72</v>
      </c>
      <c r="H6546" t="s">
        <v>136</v>
      </c>
      <c r="I6546" t="s">
        <v>22</v>
      </c>
      <c r="J6546" t="s">
        <v>131</v>
      </c>
      <c r="K6546" t="s">
        <v>24964</v>
      </c>
      <c r="L6546" t="s">
        <v>24965</v>
      </c>
      <c r="M6546">
        <v>0.73376111099999997</v>
      </c>
      <c r="N6546">
        <v>0</v>
      </c>
      <c r="O6546">
        <v>0</v>
      </c>
      <c r="P6546">
        <v>9</v>
      </c>
      <c r="Q6546">
        <v>553</v>
      </c>
      <c r="R6546">
        <v>0</v>
      </c>
      <c r="S6546">
        <v>0</v>
      </c>
      <c r="T6546">
        <v>6.6038500000000004</v>
      </c>
      <c r="U6546">
        <v>405.76989400000002</v>
      </c>
    </row>
    <row r="6547" spans="1:21" x14ac:dyDescent="0.25">
      <c r="A6547" t="s">
        <v>24966</v>
      </c>
      <c r="B6547">
        <v>1</v>
      </c>
      <c r="C6547" t="s">
        <v>79</v>
      </c>
      <c r="D6547" t="s">
        <v>108</v>
      </c>
      <c r="E6547" t="s">
        <v>24949</v>
      </c>
      <c r="F6547" t="s">
        <v>166</v>
      </c>
      <c r="G6547" t="s">
        <v>72</v>
      </c>
      <c r="H6547" t="s">
        <v>136</v>
      </c>
      <c r="I6547" t="s">
        <v>22</v>
      </c>
      <c r="J6547" t="s">
        <v>131</v>
      </c>
      <c r="K6547" t="s">
        <v>24967</v>
      </c>
      <c r="L6547" t="s">
        <v>24968</v>
      </c>
      <c r="M6547">
        <v>0.38630722200000001</v>
      </c>
      <c r="N6547">
        <v>0</v>
      </c>
      <c r="O6547">
        <v>0</v>
      </c>
      <c r="P6547">
        <v>9</v>
      </c>
      <c r="Q6547">
        <v>553</v>
      </c>
      <c r="R6547">
        <v>0</v>
      </c>
      <c r="S6547">
        <v>0</v>
      </c>
      <c r="T6547">
        <v>3.4767649999999999</v>
      </c>
      <c r="U6547">
        <v>213.627894</v>
      </c>
    </row>
    <row r="6548" spans="1:21" x14ac:dyDescent="0.25">
      <c r="A6548" t="s">
        <v>24969</v>
      </c>
      <c r="B6548">
        <v>1</v>
      </c>
      <c r="C6548" t="s">
        <v>79</v>
      </c>
      <c r="D6548" t="s">
        <v>108</v>
      </c>
      <c r="E6548" t="s">
        <v>24970</v>
      </c>
      <c r="F6548" t="s">
        <v>166</v>
      </c>
      <c r="G6548" t="s">
        <v>72</v>
      </c>
      <c r="H6548" t="s">
        <v>136</v>
      </c>
      <c r="I6548" t="s">
        <v>22</v>
      </c>
      <c r="J6548" t="s">
        <v>131</v>
      </c>
      <c r="K6548" t="s">
        <v>24971</v>
      </c>
      <c r="L6548" t="s">
        <v>24972</v>
      </c>
      <c r="M6548">
        <v>0.571111111</v>
      </c>
      <c r="N6548">
        <v>0</v>
      </c>
      <c r="O6548">
        <v>0</v>
      </c>
      <c r="P6548">
        <v>9</v>
      </c>
      <c r="Q6548">
        <v>72</v>
      </c>
      <c r="R6548">
        <v>0</v>
      </c>
      <c r="S6548">
        <v>0</v>
      </c>
      <c r="T6548">
        <v>5.14</v>
      </c>
      <c r="U6548">
        <v>41.12</v>
      </c>
    </row>
    <row r="6549" spans="1:21" x14ac:dyDescent="0.25">
      <c r="A6549" t="s">
        <v>24973</v>
      </c>
      <c r="B6549">
        <v>1</v>
      </c>
      <c r="C6549" t="s">
        <v>79</v>
      </c>
      <c r="D6549" t="s">
        <v>108</v>
      </c>
      <c r="E6549" t="s">
        <v>24974</v>
      </c>
      <c r="F6549" t="s">
        <v>166</v>
      </c>
      <c r="G6549" t="s">
        <v>72</v>
      </c>
      <c r="H6549" t="s">
        <v>136</v>
      </c>
      <c r="I6549" t="s">
        <v>22</v>
      </c>
      <c r="J6549" t="s">
        <v>131</v>
      </c>
      <c r="K6549" t="s">
        <v>24975</v>
      </c>
      <c r="L6549" t="s">
        <v>24976</v>
      </c>
      <c r="M6549">
        <v>0.64777777700000005</v>
      </c>
      <c r="N6549">
        <v>0</v>
      </c>
      <c r="O6549">
        <v>0</v>
      </c>
      <c r="P6549">
        <v>97</v>
      </c>
      <c r="Q6549">
        <v>21</v>
      </c>
      <c r="R6549">
        <v>0</v>
      </c>
      <c r="S6549">
        <v>0</v>
      </c>
      <c r="T6549">
        <v>62.834443999999998</v>
      </c>
      <c r="U6549">
        <v>13.603332999999999</v>
      </c>
    </row>
    <row r="6550" spans="1:21" x14ac:dyDescent="0.25">
      <c r="A6550" t="s">
        <v>24977</v>
      </c>
      <c r="B6550">
        <v>1</v>
      </c>
      <c r="C6550" t="s">
        <v>79</v>
      </c>
      <c r="D6550" t="s">
        <v>108</v>
      </c>
      <c r="E6550" t="s">
        <v>24978</v>
      </c>
      <c r="F6550" t="s">
        <v>296</v>
      </c>
      <c r="G6550" t="s">
        <v>72</v>
      </c>
      <c r="H6550" t="s">
        <v>136</v>
      </c>
      <c r="I6550" t="s">
        <v>22</v>
      </c>
      <c r="J6550" t="s">
        <v>221</v>
      </c>
      <c r="K6550" t="s">
        <v>24979</v>
      </c>
      <c r="L6550" t="s">
        <v>24980</v>
      </c>
      <c r="M6550">
        <v>0.40916666600000001</v>
      </c>
      <c r="N6550">
        <v>0</v>
      </c>
      <c r="O6550">
        <v>0</v>
      </c>
      <c r="P6550">
        <v>11</v>
      </c>
      <c r="Q6550">
        <v>38</v>
      </c>
      <c r="R6550">
        <v>0</v>
      </c>
      <c r="S6550">
        <v>0</v>
      </c>
      <c r="T6550">
        <v>4.5008330000000001</v>
      </c>
      <c r="U6550">
        <v>15.548333</v>
      </c>
    </row>
    <row r="6551" spans="1:21" x14ac:dyDescent="0.25">
      <c r="A6551" t="s">
        <v>24981</v>
      </c>
      <c r="B6551">
        <v>1</v>
      </c>
      <c r="C6551" t="s">
        <v>79</v>
      </c>
      <c r="D6551" t="s">
        <v>108</v>
      </c>
      <c r="E6551" t="s">
        <v>24978</v>
      </c>
      <c r="F6551" t="s">
        <v>296</v>
      </c>
      <c r="G6551" t="s">
        <v>72</v>
      </c>
      <c r="H6551" t="s">
        <v>136</v>
      </c>
      <c r="I6551" t="s">
        <v>22</v>
      </c>
      <c r="J6551" t="s">
        <v>221</v>
      </c>
      <c r="K6551" t="s">
        <v>24982</v>
      </c>
      <c r="L6551" t="s">
        <v>24983</v>
      </c>
      <c r="M6551">
        <v>0.25657861100000001</v>
      </c>
      <c r="N6551">
        <v>0</v>
      </c>
      <c r="O6551">
        <v>0</v>
      </c>
      <c r="P6551">
        <v>11</v>
      </c>
      <c r="Q6551">
        <v>38</v>
      </c>
      <c r="R6551">
        <v>0</v>
      </c>
      <c r="S6551">
        <v>0</v>
      </c>
      <c r="T6551">
        <v>2.822365</v>
      </c>
      <c r="U6551">
        <v>9.7499870000000008</v>
      </c>
    </row>
    <row r="6552" spans="1:21" x14ac:dyDescent="0.25">
      <c r="A6552" t="s">
        <v>24984</v>
      </c>
      <c r="B6552">
        <v>1</v>
      </c>
      <c r="C6552" t="s">
        <v>79</v>
      </c>
      <c r="D6552" t="s">
        <v>108</v>
      </c>
      <c r="E6552" t="s">
        <v>24985</v>
      </c>
      <c r="F6552" t="s">
        <v>166</v>
      </c>
      <c r="G6552" t="s">
        <v>72</v>
      </c>
      <c r="H6552" t="s">
        <v>136</v>
      </c>
      <c r="I6552" t="s">
        <v>22</v>
      </c>
      <c r="J6552" t="s">
        <v>131</v>
      </c>
      <c r="K6552" t="s">
        <v>24986</v>
      </c>
      <c r="L6552" t="s">
        <v>24987</v>
      </c>
      <c r="M6552">
        <v>0.53922861099999997</v>
      </c>
      <c r="N6552">
        <v>0</v>
      </c>
      <c r="O6552">
        <v>1362</v>
      </c>
      <c r="P6552">
        <v>322</v>
      </c>
      <c r="Q6552">
        <v>1350</v>
      </c>
      <c r="R6552">
        <v>0</v>
      </c>
      <c r="S6552">
        <v>734.42936799999995</v>
      </c>
      <c r="T6552">
        <v>173.63161299999999</v>
      </c>
      <c r="U6552">
        <v>727.95862499999998</v>
      </c>
    </row>
    <row r="6553" spans="1:21" x14ac:dyDescent="0.25">
      <c r="A6553" t="s">
        <v>24988</v>
      </c>
      <c r="B6553">
        <v>1</v>
      </c>
      <c r="C6553" t="s">
        <v>79</v>
      </c>
      <c r="D6553" t="s">
        <v>108</v>
      </c>
      <c r="E6553" t="s">
        <v>24949</v>
      </c>
      <c r="F6553" t="s">
        <v>166</v>
      </c>
      <c r="G6553" t="s">
        <v>72</v>
      </c>
      <c r="H6553" t="s">
        <v>136</v>
      </c>
      <c r="I6553" t="s">
        <v>22</v>
      </c>
      <c r="J6553" t="s">
        <v>131</v>
      </c>
      <c r="K6553" t="s">
        <v>24989</v>
      </c>
      <c r="L6553" t="s">
        <v>24990</v>
      </c>
      <c r="M6553">
        <v>0.34201111099999998</v>
      </c>
      <c r="N6553">
        <v>0</v>
      </c>
      <c r="O6553">
        <v>0</v>
      </c>
      <c r="P6553">
        <v>9</v>
      </c>
      <c r="Q6553">
        <v>553</v>
      </c>
      <c r="R6553">
        <v>0</v>
      </c>
      <c r="S6553">
        <v>0</v>
      </c>
      <c r="T6553">
        <v>3.0781000000000001</v>
      </c>
      <c r="U6553">
        <v>189.13214400000001</v>
      </c>
    </row>
    <row r="6554" spans="1:21" x14ac:dyDescent="0.25">
      <c r="A6554" t="s">
        <v>24991</v>
      </c>
      <c r="B6554">
        <v>1</v>
      </c>
      <c r="C6554" t="s">
        <v>79</v>
      </c>
      <c r="D6554" t="s">
        <v>108</v>
      </c>
      <c r="E6554" t="s">
        <v>24567</v>
      </c>
      <c r="F6554" t="s">
        <v>166</v>
      </c>
      <c r="G6554" t="s">
        <v>72</v>
      </c>
      <c r="H6554" t="s">
        <v>136</v>
      </c>
      <c r="I6554" t="s">
        <v>22</v>
      </c>
      <c r="J6554" t="s">
        <v>131</v>
      </c>
      <c r="K6554" t="s">
        <v>24992</v>
      </c>
      <c r="L6554" t="s">
        <v>24993</v>
      </c>
      <c r="M6554">
        <v>0.36888888800000003</v>
      </c>
      <c r="N6554">
        <v>0</v>
      </c>
      <c r="O6554">
        <v>0</v>
      </c>
      <c r="P6554">
        <v>0</v>
      </c>
      <c r="Q6554">
        <v>8</v>
      </c>
      <c r="R6554">
        <v>0</v>
      </c>
      <c r="S6554">
        <v>0</v>
      </c>
      <c r="T6554">
        <v>0</v>
      </c>
      <c r="U6554">
        <v>2.951111</v>
      </c>
    </row>
    <row r="6555" spans="1:21" x14ac:dyDescent="0.25">
      <c r="A6555" t="s">
        <v>24994</v>
      </c>
      <c r="B6555">
        <v>1</v>
      </c>
      <c r="C6555" t="s">
        <v>79</v>
      </c>
      <c r="D6555" t="s">
        <v>108</v>
      </c>
      <c r="E6555" t="s">
        <v>24995</v>
      </c>
      <c r="F6555" t="s">
        <v>166</v>
      </c>
      <c r="G6555" t="s">
        <v>72</v>
      </c>
      <c r="H6555" t="s">
        <v>136</v>
      </c>
      <c r="I6555" t="s">
        <v>22</v>
      </c>
      <c r="J6555" t="s">
        <v>131</v>
      </c>
      <c r="K6555" t="s">
        <v>24996</v>
      </c>
      <c r="L6555" t="s">
        <v>24997</v>
      </c>
      <c r="M6555">
        <v>0.390833333</v>
      </c>
      <c r="N6555">
        <v>0</v>
      </c>
      <c r="O6555">
        <v>0</v>
      </c>
      <c r="P6555">
        <v>1</v>
      </c>
      <c r="Q6555">
        <v>0</v>
      </c>
      <c r="R6555">
        <v>0</v>
      </c>
      <c r="S6555">
        <v>0</v>
      </c>
      <c r="T6555">
        <v>0.39083299999999999</v>
      </c>
      <c r="U6555">
        <v>0</v>
      </c>
    </row>
    <row r="6556" spans="1:21" x14ac:dyDescent="0.25">
      <c r="A6556" t="s">
        <v>24998</v>
      </c>
      <c r="B6556">
        <v>1</v>
      </c>
      <c r="C6556" t="s">
        <v>79</v>
      </c>
      <c r="D6556" t="s">
        <v>114</v>
      </c>
      <c r="E6556" t="s">
        <v>24999</v>
      </c>
      <c r="F6556" t="s">
        <v>166</v>
      </c>
      <c r="G6556" t="s">
        <v>72</v>
      </c>
      <c r="H6556" t="s">
        <v>136</v>
      </c>
      <c r="I6556" t="s">
        <v>22</v>
      </c>
      <c r="J6556" t="s">
        <v>131</v>
      </c>
      <c r="K6556" t="s">
        <v>25000</v>
      </c>
      <c r="L6556" t="s">
        <v>25001</v>
      </c>
      <c r="M6556">
        <v>0.23749999999999999</v>
      </c>
      <c r="N6556">
        <v>2</v>
      </c>
      <c r="O6556">
        <v>0</v>
      </c>
      <c r="P6556">
        <v>60</v>
      </c>
      <c r="Q6556">
        <v>546</v>
      </c>
      <c r="R6556">
        <v>0.47499999999999998</v>
      </c>
      <c r="S6556">
        <v>0</v>
      </c>
      <c r="T6556">
        <v>14.25</v>
      </c>
      <c r="U6556">
        <v>129.67500000000001</v>
      </c>
    </row>
    <row r="6557" spans="1:21" x14ac:dyDescent="0.25">
      <c r="A6557" t="s">
        <v>25002</v>
      </c>
      <c r="B6557">
        <v>1</v>
      </c>
      <c r="C6557" t="s">
        <v>79</v>
      </c>
      <c r="D6557" t="s">
        <v>114</v>
      </c>
      <c r="E6557" t="s">
        <v>24999</v>
      </c>
      <c r="F6557" t="s">
        <v>166</v>
      </c>
      <c r="G6557" t="s">
        <v>72</v>
      </c>
      <c r="H6557" t="s">
        <v>136</v>
      </c>
      <c r="I6557" t="s">
        <v>22</v>
      </c>
      <c r="J6557" t="s">
        <v>131</v>
      </c>
      <c r="K6557" t="s">
        <v>4429</v>
      </c>
      <c r="L6557" t="s">
        <v>25003</v>
      </c>
      <c r="M6557">
        <v>0.23068138799999999</v>
      </c>
      <c r="N6557">
        <v>2</v>
      </c>
      <c r="O6557">
        <v>0</v>
      </c>
      <c r="P6557">
        <v>60</v>
      </c>
      <c r="Q6557">
        <v>546</v>
      </c>
      <c r="R6557">
        <v>0.46136300000000002</v>
      </c>
      <c r="S6557">
        <v>0</v>
      </c>
      <c r="T6557">
        <v>13.840883</v>
      </c>
      <c r="U6557">
        <v>125.952038</v>
      </c>
    </row>
    <row r="6558" spans="1:21" x14ac:dyDescent="0.25">
      <c r="A6558" t="s">
        <v>25004</v>
      </c>
      <c r="B6558">
        <v>1</v>
      </c>
      <c r="C6558" t="s">
        <v>79</v>
      </c>
      <c r="D6558" t="s">
        <v>114</v>
      </c>
      <c r="E6558" t="s">
        <v>25005</v>
      </c>
      <c r="F6558" t="s">
        <v>8578</v>
      </c>
      <c r="G6558" t="s">
        <v>71</v>
      </c>
      <c r="H6558" t="s">
        <v>136</v>
      </c>
      <c r="I6558" t="s">
        <v>22</v>
      </c>
      <c r="J6558" t="s">
        <v>131</v>
      </c>
      <c r="K6558" t="s">
        <v>25006</v>
      </c>
      <c r="L6558" t="s">
        <v>25007</v>
      </c>
      <c r="M6558">
        <v>1.2759794440000001</v>
      </c>
      <c r="N6558">
        <v>0</v>
      </c>
      <c r="O6558">
        <v>0</v>
      </c>
      <c r="P6558">
        <v>0</v>
      </c>
      <c r="Q6558">
        <v>144</v>
      </c>
      <c r="R6558">
        <v>0</v>
      </c>
      <c r="S6558">
        <v>0</v>
      </c>
      <c r="T6558">
        <v>0</v>
      </c>
      <c r="U6558">
        <v>183.74104</v>
      </c>
    </row>
    <row r="6559" spans="1:21" x14ac:dyDescent="0.25">
      <c r="A6559" t="s">
        <v>25008</v>
      </c>
      <c r="B6559">
        <v>1</v>
      </c>
      <c r="C6559" t="s">
        <v>79</v>
      </c>
      <c r="D6559" t="s">
        <v>114</v>
      </c>
      <c r="E6559" t="s">
        <v>24999</v>
      </c>
      <c r="F6559" t="s">
        <v>226</v>
      </c>
      <c r="G6559" t="s">
        <v>72</v>
      </c>
      <c r="H6559" t="s">
        <v>136</v>
      </c>
      <c r="I6559" t="s">
        <v>22</v>
      </c>
      <c r="J6559" t="s">
        <v>131</v>
      </c>
      <c r="K6559" t="s">
        <v>25009</v>
      </c>
      <c r="L6559" t="s">
        <v>25010</v>
      </c>
      <c r="M6559">
        <v>6.1891666660000002</v>
      </c>
      <c r="N6559">
        <v>2</v>
      </c>
      <c r="O6559">
        <v>0</v>
      </c>
      <c r="P6559">
        <v>60</v>
      </c>
      <c r="Q6559">
        <v>546</v>
      </c>
      <c r="R6559">
        <v>12.378333</v>
      </c>
      <c r="S6559">
        <v>0</v>
      </c>
      <c r="T6559">
        <v>371.35</v>
      </c>
      <c r="U6559">
        <v>3379.2849999999999</v>
      </c>
    </row>
    <row r="6560" spans="1:21" x14ac:dyDescent="0.25">
      <c r="A6560" t="s">
        <v>25011</v>
      </c>
      <c r="B6560">
        <v>1</v>
      </c>
      <c r="C6560" t="s">
        <v>79</v>
      </c>
      <c r="D6560" t="s">
        <v>114</v>
      </c>
      <c r="E6560" t="s">
        <v>24999</v>
      </c>
      <c r="F6560" t="s">
        <v>166</v>
      </c>
      <c r="G6560" t="s">
        <v>72</v>
      </c>
      <c r="H6560" t="s">
        <v>136</v>
      </c>
      <c r="I6560" t="s">
        <v>22</v>
      </c>
      <c r="J6560" t="s">
        <v>131</v>
      </c>
      <c r="K6560" t="s">
        <v>25012</v>
      </c>
      <c r="L6560" t="s">
        <v>25013</v>
      </c>
      <c r="M6560">
        <v>0.86604166599999999</v>
      </c>
      <c r="N6560">
        <v>2</v>
      </c>
      <c r="O6560">
        <v>0</v>
      </c>
      <c r="P6560">
        <v>60</v>
      </c>
      <c r="Q6560">
        <v>546</v>
      </c>
      <c r="R6560">
        <v>1.732083</v>
      </c>
      <c r="S6560">
        <v>0</v>
      </c>
      <c r="T6560">
        <v>51.962499999999999</v>
      </c>
      <c r="U6560">
        <v>472.85874999999999</v>
      </c>
    </row>
    <row r="6561" spans="1:21" x14ac:dyDescent="0.25">
      <c r="A6561" t="s">
        <v>25014</v>
      </c>
      <c r="B6561">
        <v>1</v>
      </c>
      <c r="C6561" t="s">
        <v>79</v>
      </c>
      <c r="D6561" t="s">
        <v>114</v>
      </c>
      <c r="E6561" t="s">
        <v>24999</v>
      </c>
      <c r="F6561" t="s">
        <v>166</v>
      </c>
      <c r="G6561" t="s">
        <v>72</v>
      </c>
      <c r="H6561" t="s">
        <v>136</v>
      </c>
      <c r="I6561" t="s">
        <v>22</v>
      </c>
      <c r="J6561" t="s">
        <v>131</v>
      </c>
      <c r="K6561" t="s">
        <v>25015</v>
      </c>
      <c r="L6561" t="s">
        <v>25016</v>
      </c>
      <c r="M6561">
        <v>0.406388888</v>
      </c>
      <c r="N6561">
        <v>2</v>
      </c>
      <c r="O6561">
        <v>0</v>
      </c>
      <c r="P6561">
        <v>60</v>
      </c>
      <c r="Q6561">
        <v>546</v>
      </c>
      <c r="R6561">
        <v>0.812778</v>
      </c>
      <c r="S6561">
        <v>0</v>
      </c>
      <c r="T6561">
        <v>24.383333</v>
      </c>
      <c r="U6561">
        <v>221.88833299999999</v>
      </c>
    </row>
    <row r="6562" spans="1:21" x14ac:dyDescent="0.25">
      <c r="A6562" t="s">
        <v>25017</v>
      </c>
      <c r="B6562">
        <v>1</v>
      </c>
      <c r="C6562" t="s">
        <v>78</v>
      </c>
      <c r="D6562" t="s">
        <v>93</v>
      </c>
      <c r="E6562" t="s">
        <v>25018</v>
      </c>
      <c r="F6562" t="s">
        <v>391</v>
      </c>
      <c r="G6562" t="s">
        <v>72</v>
      </c>
      <c r="H6562" t="s">
        <v>136</v>
      </c>
      <c r="I6562" t="s">
        <v>22</v>
      </c>
      <c r="J6562" t="s">
        <v>131</v>
      </c>
      <c r="K6562" t="s">
        <v>25019</v>
      </c>
      <c r="L6562" t="s">
        <v>25020</v>
      </c>
      <c r="M6562">
        <v>0.86138888800000002</v>
      </c>
      <c r="N6562">
        <v>0</v>
      </c>
      <c r="O6562">
        <v>0</v>
      </c>
      <c r="P6562">
        <v>0</v>
      </c>
      <c r="Q6562">
        <v>89</v>
      </c>
      <c r="R6562">
        <v>0</v>
      </c>
      <c r="S6562">
        <v>0</v>
      </c>
      <c r="T6562">
        <v>0</v>
      </c>
      <c r="U6562">
        <v>76.663611000000003</v>
      </c>
    </row>
    <row r="6563" spans="1:21" x14ac:dyDescent="0.25">
      <c r="A6563" t="s">
        <v>25021</v>
      </c>
      <c r="B6563">
        <v>1</v>
      </c>
      <c r="C6563" t="s">
        <v>78</v>
      </c>
      <c r="D6563" t="s">
        <v>93</v>
      </c>
      <c r="E6563" t="s">
        <v>25018</v>
      </c>
      <c r="F6563" t="s">
        <v>226</v>
      </c>
      <c r="G6563" t="s">
        <v>72</v>
      </c>
      <c r="H6563" t="s">
        <v>136</v>
      </c>
      <c r="I6563" t="s">
        <v>22</v>
      </c>
      <c r="J6563" t="s">
        <v>131</v>
      </c>
      <c r="K6563" t="s">
        <v>25022</v>
      </c>
      <c r="L6563" t="s">
        <v>25023</v>
      </c>
      <c r="M6563">
        <v>4.3983333330000001</v>
      </c>
      <c r="N6563">
        <v>0</v>
      </c>
      <c r="O6563">
        <v>0</v>
      </c>
      <c r="P6563">
        <v>0</v>
      </c>
      <c r="Q6563">
        <v>89</v>
      </c>
      <c r="R6563">
        <v>0</v>
      </c>
      <c r="S6563">
        <v>0</v>
      </c>
      <c r="T6563">
        <v>0</v>
      </c>
      <c r="U6563">
        <v>391.45166699999999</v>
      </c>
    </row>
    <row r="6564" spans="1:21" x14ac:dyDescent="0.25">
      <c r="A6564" t="s">
        <v>25024</v>
      </c>
      <c r="B6564">
        <v>1</v>
      </c>
      <c r="C6564" t="s">
        <v>78</v>
      </c>
      <c r="D6564" t="s">
        <v>104</v>
      </c>
      <c r="E6564" t="s">
        <v>25025</v>
      </c>
      <c r="F6564" t="s">
        <v>296</v>
      </c>
      <c r="G6564" t="s">
        <v>71</v>
      </c>
      <c r="H6564" t="s">
        <v>136</v>
      </c>
      <c r="I6564" t="s">
        <v>22</v>
      </c>
      <c r="J6564" t="s">
        <v>221</v>
      </c>
      <c r="K6564" t="s">
        <v>25026</v>
      </c>
      <c r="L6564" t="s">
        <v>25027</v>
      </c>
      <c r="M6564">
        <v>4.2455555550000001</v>
      </c>
      <c r="N6564">
        <v>0</v>
      </c>
      <c r="O6564">
        <v>0</v>
      </c>
      <c r="P6564">
        <v>0</v>
      </c>
      <c r="Q6564">
        <v>119</v>
      </c>
      <c r="R6564">
        <v>0</v>
      </c>
      <c r="S6564">
        <v>0</v>
      </c>
      <c r="T6564">
        <v>0</v>
      </c>
      <c r="U6564">
        <v>505.22111100000001</v>
      </c>
    </row>
    <row r="6565" spans="1:21" x14ac:dyDescent="0.25">
      <c r="A6565" t="s">
        <v>25028</v>
      </c>
      <c r="B6565">
        <v>1</v>
      </c>
      <c r="C6565" t="s">
        <v>78</v>
      </c>
      <c r="D6565" t="s">
        <v>101</v>
      </c>
      <c r="E6565" t="s">
        <v>25029</v>
      </c>
      <c r="F6565" t="s">
        <v>226</v>
      </c>
      <c r="G6565" t="s">
        <v>72</v>
      </c>
      <c r="H6565" t="s">
        <v>136</v>
      </c>
      <c r="I6565" t="s">
        <v>22</v>
      </c>
      <c r="J6565" t="s">
        <v>131</v>
      </c>
      <c r="K6565" t="s">
        <v>25030</v>
      </c>
      <c r="L6565" t="s">
        <v>25031</v>
      </c>
      <c r="M6565">
        <v>0.94388888800000004</v>
      </c>
      <c r="N6565">
        <v>0</v>
      </c>
      <c r="O6565">
        <v>0</v>
      </c>
      <c r="P6565">
        <v>0</v>
      </c>
      <c r="Q6565">
        <v>4</v>
      </c>
      <c r="R6565">
        <v>0</v>
      </c>
      <c r="S6565">
        <v>0</v>
      </c>
      <c r="T6565">
        <v>0</v>
      </c>
      <c r="U6565">
        <v>3.7755559999999999</v>
      </c>
    </row>
    <row r="6566" spans="1:21" x14ac:dyDescent="0.25">
      <c r="A6566" t="s">
        <v>25032</v>
      </c>
      <c r="B6566">
        <v>1</v>
      </c>
      <c r="C6566" t="s">
        <v>78</v>
      </c>
      <c r="D6566" t="s">
        <v>92</v>
      </c>
      <c r="E6566" t="s">
        <v>25033</v>
      </c>
      <c r="F6566" t="s">
        <v>296</v>
      </c>
      <c r="G6566" t="s">
        <v>71</v>
      </c>
      <c r="H6566" t="s">
        <v>136</v>
      </c>
      <c r="I6566" t="s">
        <v>22</v>
      </c>
      <c r="J6566" t="s">
        <v>221</v>
      </c>
      <c r="K6566" t="s">
        <v>25034</v>
      </c>
      <c r="L6566" t="s">
        <v>25035</v>
      </c>
      <c r="M6566">
        <v>2.8986111110000001</v>
      </c>
      <c r="N6566">
        <v>0</v>
      </c>
      <c r="O6566">
        <v>0</v>
      </c>
      <c r="P6566">
        <v>0</v>
      </c>
      <c r="Q6566">
        <v>27</v>
      </c>
      <c r="R6566">
        <v>0</v>
      </c>
      <c r="S6566">
        <v>0</v>
      </c>
      <c r="T6566">
        <v>0</v>
      </c>
      <c r="U6566">
        <v>78.262500000000003</v>
      </c>
    </row>
    <row r="6567" spans="1:21" x14ac:dyDescent="0.25">
      <c r="A6567" t="s">
        <v>25036</v>
      </c>
      <c r="B6567">
        <v>1</v>
      </c>
      <c r="C6567" t="s">
        <v>78</v>
      </c>
      <c r="D6567" t="s">
        <v>92</v>
      </c>
      <c r="E6567" t="s">
        <v>25037</v>
      </c>
      <c r="F6567" t="s">
        <v>296</v>
      </c>
      <c r="G6567" t="s">
        <v>71</v>
      </c>
      <c r="H6567" t="s">
        <v>136</v>
      </c>
      <c r="I6567" t="s">
        <v>22</v>
      </c>
      <c r="J6567" t="s">
        <v>221</v>
      </c>
      <c r="K6567" t="s">
        <v>25038</v>
      </c>
      <c r="L6567" t="s">
        <v>25039</v>
      </c>
      <c r="M6567">
        <v>0.43635361099999997</v>
      </c>
      <c r="N6567">
        <v>0</v>
      </c>
      <c r="O6567">
        <v>0</v>
      </c>
      <c r="P6567">
        <v>0</v>
      </c>
      <c r="Q6567">
        <v>60</v>
      </c>
      <c r="R6567">
        <v>0</v>
      </c>
      <c r="S6567">
        <v>0</v>
      </c>
      <c r="T6567">
        <v>0</v>
      </c>
      <c r="U6567">
        <v>26.181217</v>
      </c>
    </row>
    <row r="6568" spans="1:21" x14ac:dyDescent="0.25">
      <c r="A6568" t="s">
        <v>25040</v>
      </c>
      <c r="B6568">
        <v>1</v>
      </c>
      <c r="C6568" t="s">
        <v>78</v>
      </c>
      <c r="D6568" t="s">
        <v>93</v>
      </c>
      <c r="E6568" t="s">
        <v>25041</v>
      </c>
      <c r="F6568" t="s">
        <v>166</v>
      </c>
      <c r="G6568" t="s">
        <v>72</v>
      </c>
      <c r="H6568" t="s">
        <v>136</v>
      </c>
      <c r="I6568" t="s">
        <v>22</v>
      </c>
      <c r="J6568" t="s">
        <v>131</v>
      </c>
      <c r="K6568" t="s">
        <v>25042</v>
      </c>
      <c r="L6568" t="s">
        <v>25043</v>
      </c>
      <c r="M6568">
        <v>0.35587583299999997</v>
      </c>
      <c r="N6568">
        <v>2</v>
      </c>
      <c r="O6568">
        <v>0</v>
      </c>
      <c r="P6568">
        <v>5</v>
      </c>
      <c r="Q6568">
        <v>0</v>
      </c>
      <c r="R6568">
        <v>0.71175200000000005</v>
      </c>
      <c r="S6568">
        <v>0</v>
      </c>
      <c r="T6568">
        <v>1.779379</v>
      </c>
      <c r="U6568">
        <v>0</v>
      </c>
    </row>
    <row r="6569" spans="1:21" x14ac:dyDescent="0.25">
      <c r="A6569" t="s">
        <v>25044</v>
      </c>
      <c r="B6569">
        <v>1</v>
      </c>
      <c r="C6569" t="s">
        <v>79</v>
      </c>
      <c r="D6569" t="s">
        <v>114</v>
      </c>
      <c r="E6569" t="s">
        <v>25045</v>
      </c>
      <c r="F6569" t="s">
        <v>313</v>
      </c>
      <c r="G6569" t="s">
        <v>71</v>
      </c>
      <c r="H6569" t="s">
        <v>136</v>
      </c>
      <c r="I6569" t="s">
        <v>22</v>
      </c>
      <c r="J6569" t="s">
        <v>131</v>
      </c>
      <c r="K6569" t="s">
        <v>25046</v>
      </c>
      <c r="L6569" t="s">
        <v>25047</v>
      </c>
      <c r="M6569">
        <v>2.6805027770000001</v>
      </c>
      <c r="N6569">
        <v>0</v>
      </c>
      <c r="O6569">
        <v>0</v>
      </c>
      <c r="P6569">
        <v>0</v>
      </c>
      <c r="Q6569">
        <v>25</v>
      </c>
      <c r="R6569">
        <v>0</v>
      </c>
      <c r="S6569">
        <v>0</v>
      </c>
      <c r="T6569">
        <v>0</v>
      </c>
      <c r="U6569">
        <v>67.012568999999999</v>
      </c>
    </row>
    <row r="6570" spans="1:21" x14ac:dyDescent="0.25">
      <c r="A6570" t="s">
        <v>25048</v>
      </c>
      <c r="B6570">
        <v>1</v>
      </c>
      <c r="C6570" t="s">
        <v>78</v>
      </c>
      <c r="D6570" t="s">
        <v>103</v>
      </c>
      <c r="E6570" t="s">
        <v>2298</v>
      </c>
      <c r="F6570" t="s">
        <v>166</v>
      </c>
      <c r="G6570" t="s">
        <v>72</v>
      </c>
      <c r="H6570" t="s">
        <v>136</v>
      </c>
      <c r="I6570" t="s">
        <v>22</v>
      </c>
      <c r="J6570" t="s">
        <v>131</v>
      </c>
      <c r="K6570" t="s">
        <v>25049</v>
      </c>
      <c r="L6570" t="s">
        <v>25050</v>
      </c>
      <c r="M6570">
        <v>1.0277777770000001</v>
      </c>
      <c r="N6570">
        <v>0</v>
      </c>
      <c r="O6570">
        <v>0</v>
      </c>
      <c r="P6570">
        <v>1</v>
      </c>
      <c r="Q6570">
        <v>0</v>
      </c>
      <c r="R6570">
        <v>0</v>
      </c>
      <c r="S6570">
        <v>0</v>
      </c>
      <c r="T6570">
        <v>1.0277780000000001</v>
      </c>
      <c r="U6570">
        <v>0</v>
      </c>
    </row>
    <row r="6571" spans="1:21" x14ac:dyDescent="0.25">
      <c r="A6571" t="s">
        <v>25051</v>
      </c>
      <c r="B6571">
        <v>1</v>
      </c>
      <c r="C6571" t="s">
        <v>79</v>
      </c>
      <c r="D6571" t="s">
        <v>123</v>
      </c>
      <c r="E6571" t="s">
        <v>25052</v>
      </c>
      <c r="F6571" t="s">
        <v>226</v>
      </c>
      <c r="G6571" t="s">
        <v>72</v>
      </c>
      <c r="H6571" t="s">
        <v>136</v>
      </c>
      <c r="I6571" t="s">
        <v>22</v>
      </c>
      <c r="J6571" t="s">
        <v>131</v>
      </c>
      <c r="K6571" t="s">
        <v>25053</v>
      </c>
      <c r="L6571" t="s">
        <v>25054</v>
      </c>
      <c r="M6571">
        <v>1.1955849999999999</v>
      </c>
      <c r="N6571">
        <v>0</v>
      </c>
      <c r="O6571">
        <v>0</v>
      </c>
      <c r="P6571">
        <v>0</v>
      </c>
      <c r="Q6571">
        <v>5</v>
      </c>
      <c r="R6571">
        <v>0</v>
      </c>
      <c r="S6571">
        <v>0</v>
      </c>
      <c r="T6571">
        <v>0</v>
      </c>
      <c r="U6571">
        <v>5.9779249999999999</v>
      </c>
    </row>
    <row r="6572" spans="1:21" x14ac:dyDescent="0.25">
      <c r="A6572" t="s">
        <v>25055</v>
      </c>
      <c r="B6572">
        <v>1</v>
      </c>
      <c r="C6572" t="s">
        <v>79</v>
      </c>
      <c r="D6572" t="s">
        <v>123</v>
      </c>
      <c r="E6572" t="s">
        <v>25056</v>
      </c>
      <c r="F6572" t="s">
        <v>166</v>
      </c>
      <c r="G6572" t="s">
        <v>72</v>
      </c>
      <c r="H6572" t="s">
        <v>136</v>
      </c>
      <c r="I6572" t="s">
        <v>22</v>
      </c>
      <c r="J6572" t="s">
        <v>131</v>
      </c>
      <c r="K6572" t="s">
        <v>25057</v>
      </c>
      <c r="L6572" t="s">
        <v>25058</v>
      </c>
      <c r="M6572">
        <v>0.91979722200000003</v>
      </c>
      <c r="N6572">
        <v>0</v>
      </c>
      <c r="O6572">
        <v>182</v>
      </c>
      <c r="P6572">
        <v>14</v>
      </c>
      <c r="Q6572">
        <v>10</v>
      </c>
      <c r="R6572">
        <v>0</v>
      </c>
      <c r="S6572">
        <v>167.40309400000001</v>
      </c>
      <c r="T6572">
        <v>12.877160999999999</v>
      </c>
      <c r="U6572">
        <v>9.197972</v>
      </c>
    </row>
    <row r="6573" spans="1:21" x14ac:dyDescent="0.25">
      <c r="A6573" t="s">
        <v>25059</v>
      </c>
      <c r="B6573">
        <v>1</v>
      </c>
      <c r="C6573" t="s">
        <v>79</v>
      </c>
      <c r="D6573" t="s">
        <v>123</v>
      </c>
      <c r="E6573" t="s">
        <v>25060</v>
      </c>
      <c r="F6573" t="s">
        <v>226</v>
      </c>
      <c r="G6573" t="s">
        <v>72</v>
      </c>
      <c r="H6573" t="s">
        <v>136</v>
      </c>
      <c r="I6573" t="s">
        <v>22</v>
      </c>
      <c r="J6573" t="s">
        <v>131</v>
      </c>
      <c r="K6573" t="s">
        <v>25061</v>
      </c>
      <c r="L6573" t="s">
        <v>25062</v>
      </c>
      <c r="M6573">
        <v>2.238888888</v>
      </c>
      <c r="N6573">
        <v>5</v>
      </c>
      <c r="O6573">
        <v>0</v>
      </c>
      <c r="P6573">
        <v>0</v>
      </c>
      <c r="Q6573">
        <v>0</v>
      </c>
      <c r="R6573">
        <v>11.194444000000001</v>
      </c>
      <c r="S6573">
        <v>0</v>
      </c>
      <c r="T6573">
        <v>0</v>
      </c>
      <c r="U6573">
        <v>0</v>
      </c>
    </row>
    <row r="6574" spans="1:21" x14ac:dyDescent="0.25">
      <c r="A6574" t="s">
        <v>25063</v>
      </c>
      <c r="B6574">
        <v>1</v>
      </c>
      <c r="C6574" t="s">
        <v>79</v>
      </c>
      <c r="D6574" t="s">
        <v>123</v>
      </c>
      <c r="E6574" t="s">
        <v>25064</v>
      </c>
      <c r="F6574" t="s">
        <v>313</v>
      </c>
      <c r="G6574" t="s">
        <v>71</v>
      </c>
      <c r="H6574" t="s">
        <v>136</v>
      </c>
      <c r="I6574" t="s">
        <v>22</v>
      </c>
      <c r="J6574" t="s">
        <v>131</v>
      </c>
      <c r="K6574" t="s">
        <v>25065</v>
      </c>
      <c r="L6574" t="s">
        <v>25066</v>
      </c>
      <c r="M6574">
        <v>5.9922222219999997</v>
      </c>
      <c r="N6574">
        <v>0</v>
      </c>
      <c r="O6574">
        <v>1</v>
      </c>
      <c r="P6574">
        <v>0</v>
      </c>
      <c r="Q6574">
        <v>0</v>
      </c>
      <c r="R6574">
        <v>0</v>
      </c>
      <c r="S6574">
        <v>5.9922219999999999</v>
      </c>
      <c r="T6574">
        <v>0</v>
      </c>
      <c r="U6574">
        <v>0</v>
      </c>
    </row>
    <row r="6575" spans="1:21" x14ac:dyDescent="0.25">
      <c r="A6575" t="s">
        <v>25067</v>
      </c>
      <c r="B6575">
        <v>1</v>
      </c>
      <c r="C6575" t="s">
        <v>79</v>
      </c>
      <c r="D6575" t="s">
        <v>123</v>
      </c>
      <c r="E6575" t="s">
        <v>25068</v>
      </c>
      <c r="F6575" t="s">
        <v>226</v>
      </c>
      <c r="G6575" t="s">
        <v>72</v>
      </c>
      <c r="H6575" t="s">
        <v>136</v>
      </c>
      <c r="I6575" t="s">
        <v>22</v>
      </c>
      <c r="J6575" t="s">
        <v>131</v>
      </c>
      <c r="K6575" t="s">
        <v>25069</v>
      </c>
      <c r="L6575" t="s">
        <v>25070</v>
      </c>
      <c r="M6575">
        <v>4.7608333329999999</v>
      </c>
      <c r="N6575">
        <v>0</v>
      </c>
      <c r="O6575">
        <v>149</v>
      </c>
      <c r="P6575">
        <v>0</v>
      </c>
      <c r="Q6575">
        <v>0</v>
      </c>
      <c r="R6575">
        <v>0</v>
      </c>
      <c r="S6575">
        <v>709.36416699999995</v>
      </c>
      <c r="T6575">
        <v>0</v>
      </c>
      <c r="U6575">
        <v>0</v>
      </c>
    </row>
    <row r="6576" spans="1:21" x14ac:dyDescent="0.25">
      <c r="A6576" t="s">
        <v>25071</v>
      </c>
      <c r="B6576">
        <v>1</v>
      </c>
      <c r="C6576" t="s">
        <v>79</v>
      </c>
      <c r="D6576" t="s">
        <v>123</v>
      </c>
      <c r="E6576" t="s">
        <v>25072</v>
      </c>
      <c r="F6576" t="s">
        <v>531</v>
      </c>
      <c r="G6576" t="s">
        <v>72</v>
      </c>
      <c r="H6576" t="s">
        <v>136</v>
      </c>
      <c r="I6576" t="s">
        <v>22</v>
      </c>
      <c r="J6576" t="s">
        <v>131</v>
      </c>
      <c r="K6576" t="s">
        <v>25073</v>
      </c>
      <c r="L6576" t="s">
        <v>25074</v>
      </c>
      <c r="M6576">
        <v>3.9963888879999998</v>
      </c>
      <c r="N6576">
        <v>5</v>
      </c>
      <c r="O6576">
        <v>0</v>
      </c>
      <c r="P6576">
        <v>0</v>
      </c>
      <c r="Q6576">
        <v>0</v>
      </c>
      <c r="R6576">
        <v>19.981943999999999</v>
      </c>
      <c r="S6576">
        <v>0</v>
      </c>
      <c r="T6576">
        <v>0</v>
      </c>
      <c r="U6576">
        <v>0</v>
      </c>
    </row>
    <row r="6577" spans="1:21" x14ac:dyDescent="0.25">
      <c r="A6577" t="s">
        <v>25075</v>
      </c>
      <c r="B6577">
        <v>1</v>
      </c>
      <c r="C6577" t="s">
        <v>79</v>
      </c>
      <c r="D6577" t="s">
        <v>123</v>
      </c>
      <c r="E6577" t="s">
        <v>25076</v>
      </c>
      <c r="F6577" t="s">
        <v>313</v>
      </c>
      <c r="G6577" t="s">
        <v>71</v>
      </c>
      <c r="H6577" t="s">
        <v>136</v>
      </c>
      <c r="I6577" t="s">
        <v>22</v>
      </c>
      <c r="J6577" t="s">
        <v>131</v>
      </c>
      <c r="K6577" t="s">
        <v>25077</v>
      </c>
      <c r="L6577" t="s">
        <v>25078</v>
      </c>
      <c r="M6577">
        <v>4.2013888880000003</v>
      </c>
      <c r="N6577">
        <v>0</v>
      </c>
      <c r="O6577">
        <v>36</v>
      </c>
      <c r="P6577">
        <v>0</v>
      </c>
      <c r="Q6577">
        <v>0</v>
      </c>
      <c r="R6577">
        <v>0</v>
      </c>
      <c r="S6577">
        <v>151.25</v>
      </c>
      <c r="T6577">
        <v>0</v>
      </c>
      <c r="U6577">
        <v>0</v>
      </c>
    </row>
    <row r="6578" spans="1:21" x14ac:dyDescent="0.25">
      <c r="A6578" t="s">
        <v>25079</v>
      </c>
      <c r="B6578">
        <v>1</v>
      </c>
      <c r="C6578" t="s">
        <v>78</v>
      </c>
      <c r="D6578" t="s">
        <v>91</v>
      </c>
      <c r="E6578" t="s">
        <v>25080</v>
      </c>
      <c r="F6578" t="s">
        <v>231</v>
      </c>
      <c r="G6578" t="s">
        <v>71</v>
      </c>
      <c r="H6578" t="s">
        <v>136</v>
      </c>
      <c r="I6578" t="s">
        <v>22</v>
      </c>
      <c r="J6578" t="s">
        <v>131</v>
      </c>
      <c r="K6578" t="s">
        <v>25081</v>
      </c>
      <c r="L6578" t="s">
        <v>25082</v>
      </c>
      <c r="M6578">
        <v>0.67833333299999998</v>
      </c>
      <c r="N6578">
        <v>0</v>
      </c>
      <c r="O6578">
        <v>1</v>
      </c>
      <c r="P6578">
        <v>0</v>
      </c>
      <c r="Q6578">
        <v>0</v>
      </c>
      <c r="R6578">
        <v>0</v>
      </c>
      <c r="S6578">
        <v>0.67833299999999996</v>
      </c>
      <c r="T6578">
        <v>0</v>
      </c>
      <c r="U6578">
        <v>0</v>
      </c>
    </row>
    <row r="6579" spans="1:21" x14ac:dyDescent="0.25">
      <c r="A6579" t="s">
        <v>25083</v>
      </c>
      <c r="B6579">
        <v>1</v>
      </c>
      <c r="C6579" t="s">
        <v>78</v>
      </c>
      <c r="D6579" t="s">
        <v>91</v>
      </c>
      <c r="E6579" t="s">
        <v>25084</v>
      </c>
      <c r="F6579" t="s">
        <v>247</v>
      </c>
      <c r="G6579" t="s">
        <v>72</v>
      </c>
      <c r="H6579" t="s">
        <v>136</v>
      </c>
      <c r="I6579" t="s">
        <v>22</v>
      </c>
      <c r="J6579" t="s">
        <v>221</v>
      </c>
      <c r="K6579" t="s">
        <v>25085</v>
      </c>
      <c r="L6579" t="s">
        <v>25086</v>
      </c>
      <c r="M6579">
        <v>4.3661619439999999</v>
      </c>
      <c r="N6579">
        <v>0</v>
      </c>
      <c r="O6579">
        <v>13</v>
      </c>
      <c r="P6579">
        <v>12</v>
      </c>
      <c r="Q6579">
        <v>224</v>
      </c>
      <c r="R6579">
        <v>0</v>
      </c>
      <c r="S6579">
        <v>56.760105000000003</v>
      </c>
      <c r="T6579">
        <v>52.393943</v>
      </c>
      <c r="U6579">
        <v>978.02027499999997</v>
      </c>
    </row>
    <row r="6580" spans="1:21" x14ac:dyDescent="0.25">
      <c r="A6580" t="s">
        <v>25087</v>
      </c>
      <c r="B6580">
        <v>1</v>
      </c>
      <c r="C6580" t="s">
        <v>79</v>
      </c>
      <c r="D6580" t="s">
        <v>117</v>
      </c>
      <c r="E6580" t="s">
        <v>25088</v>
      </c>
      <c r="F6580" t="s">
        <v>985</v>
      </c>
      <c r="G6580" t="s">
        <v>71</v>
      </c>
      <c r="H6580" t="s">
        <v>136</v>
      </c>
      <c r="I6580" t="s">
        <v>22</v>
      </c>
      <c r="J6580" t="s">
        <v>131</v>
      </c>
      <c r="K6580" t="s">
        <v>25089</v>
      </c>
      <c r="L6580" t="s">
        <v>25090</v>
      </c>
      <c r="M6580">
        <v>1.0261111110000001</v>
      </c>
      <c r="N6580">
        <v>0</v>
      </c>
      <c r="O6580">
        <v>0</v>
      </c>
      <c r="P6580">
        <v>0</v>
      </c>
      <c r="Q6580">
        <v>17</v>
      </c>
      <c r="R6580">
        <v>0</v>
      </c>
      <c r="S6580">
        <v>0</v>
      </c>
      <c r="T6580">
        <v>0</v>
      </c>
      <c r="U6580">
        <v>17.443888999999999</v>
      </c>
    </row>
    <row r="6581" spans="1:21" x14ac:dyDescent="0.25">
      <c r="A6581" t="s">
        <v>25091</v>
      </c>
      <c r="B6581">
        <v>1</v>
      </c>
      <c r="C6581" t="s">
        <v>79</v>
      </c>
      <c r="D6581" t="s">
        <v>117</v>
      </c>
      <c r="E6581" t="s">
        <v>25088</v>
      </c>
      <c r="F6581" t="s">
        <v>313</v>
      </c>
      <c r="G6581" t="s">
        <v>71</v>
      </c>
      <c r="H6581" t="s">
        <v>136</v>
      </c>
      <c r="I6581" t="s">
        <v>22</v>
      </c>
      <c r="J6581" t="s">
        <v>131</v>
      </c>
      <c r="K6581" t="s">
        <v>25092</v>
      </c>
      <c r="L6581" t="s">
        <v>25093</v>
      </c>
      <c r="M6581">
        <v>2.4711111109999999</v>
      </c>
      <c r="N6581">
        <v>0</v>
      </c>
      <c r="O6581">
        <v>0</v>
      </c>
      <c r="P6581">
        <v>0</v>
      </c>
      <c r="Q6581">
        <v>17</v>
      </c>
      <c r="R6581">
        <v>0</v>
      </c>
      <c r="S6581">
        <v>0</v>
      </c>
      <c r="T6581">
        <v>0</v>
      </c>
      <c r="U6581">
        <v>42.008889000000003</v>
      </c>
    </row>
    <row r="6582" spans="1:21" x14ac:dyDescent="0.25">
      <c r="A6582" t="s">
        <v>25094</v>
      </c>
      <c r="B6582">
        <v>1</v>
      </c>
      <c r="C6582" t="s">
        <v>79</v>
      </c>
      <c r="D6582" t="s">
        <v>117</v>
      </c>
      <c r="E6582" t="s">
        <v>25088</v>
      </c>
      <c r="F6582" t="s">
        <v>313</v>
      </c>
      <c r="G6582" t="s">
        <v>71</v>
      </c>
      <c r="H6582" t="s">
        <v>136</v>
      </c>
      <c r="I6582" t="s">
        <v>22</v>
      </c>
      <c r="J6582" t="s">
        <v>131</v>
      </c>
      <c r="K6582" t="s">
        <v>25095</v>
      </c>
      <c r="L6582" t="s">
        <v>25096</v>
      </c>
      <c r="M6582">
        <v>0.72777777700000001</v>
      </c>
      <c r="N6582">
        <v>0</v>
      </c>
      <c r="O6582">
        <v>0</v>
      </c>
      <c r="P6582">
        <v>0</v>
      </c>
      <c r="Q6582">
        <v>17</v>
      </c>
      <c r="R6582">
        <v>0</v>
      </c>
      <c r="S6582">
        <v>0</v>
      </c>
      <c r="T6582">
        <v>0</v>
      </c>
      <c r="U6582">
        <v>12.372222000000001</v>
      </c>
    </row>
    <row r="6583" spans="1:21" x14ac:dyDescent="0.25">
      <c r="A6583" t="s">
        <v>25097</v>
      </c>
      <c r="B6583">
        <v>1</v>
      </c>
      <c r="C6583" t="s">
        <v>78</v>
      </c>
      <c r="D6583" t="s">
        <v>106</v>
      </c>
      <c r="E6583" t="s">
        <v>25098</v>
      </c>
      <c r="F6583" t="s">
        <v>1569</v>
      </c>
      <c r="G6583" t="s">
        <v>71</v>
      </c>
      <c r="H6583" t="s">
        <v>136</v>
      </c>
      <c r="I6583" t="s">
        <v>22</v>
      </c>
      <c r="J6583" t="s">
        <v>131</v>
      </c>
      <c r="K6583" t="s">
        <v>25099</v>
      </c>
      <c r="L6583" t="s">
        <v>25100</v>
      </c>
      <c r="M6583">
        <v>5.1813888879999999</v>
      </c>
      <c r="N6583">
        <v>0</v>
      </c>
      <c r="O6583">
        <v>0</v>
      </c>
      <c r="P6583">
        <v>0</v>
      </c>
      <c r="Q6583">
        <v>12</v>
      </c>
      <c r="R6583">
        <v>0</v>
      </c>
      <c r="S6583">
        <v>0</v>
      </c>
      <c r="T6583">
        <v>0</v>
      </c>
      <c r="U6583">
        <v>62.176667000000002</v>
      </c>
    </row>
    <row r="6584" spans="1:21" x14ac:dyDescent="0.25">
      <c r="A6584" t="s">
        <v>25101</v>
      </c>
      <c r="B6584">
        <v>1</v>
      </c>
      <c r="C6584" t="s">
        <v>78</v>
      </c>
      <c r="D6584" t="s">
        <v>106</v>
      </c>
      <c r="E6584" t="s">
        <v>25102</v>
      </c>
      <c r="F6584" t="s">
        <v>1685</v>
      </c>
      <c r="G6584" t="s">
        <v>71</v>
      </c>
      <c r="H6584" t="s">
        <v>136</v>
      </c>
      <c r="I6584" t="s">
        <v>22</v>
      </c>
      <c r="J6584" t="s">
        <v>131</v>
      </c>
      <c r="K6584" t="s">
        <v>25103</v>
      </c>
      <c r="L6584" t="s">
        <v>25104</v>
      </c>
      <c r="M6584">
        <v>2.7448666660000001</v>
      </c>
      <c r="N6584">
        <v>0</v>
      </c>
      <c r="O6584">
        <v>0</v>
      </c>
      <c r="P6584">
        <v>0</v>
      </c>
      <c r="Q6584">
        <v>67</v>
      </c>
      <c r="R6584">
        <v>0</v>
      </c>
      <c r="S6584">
        <v>0</v>
      </c>
      <c r="T6584">
        <v>0</v>
      </c>
      <c r="U6584">
        <v>183.90606700000001</v>
      </c>
    </row>
    <row r="6585" spans="1:21" x14ac:dyDescent="0.25">
      <c r="A6585" t="s">
        <v>25105</v>
      </c>
      <c r="B6585">
        <v>1</v>
      </c>
      <c r="C6585" t="s">
        <v>78</v>
      </c>
      <c r="D6585" t="s">
        <v>97</v>
      </c>
      <c r="E6585" t="s">
        <v>25106</v>
      </c>
      <c r="F6585" t="s">
        <v>231</v>
      </c>
      <c r="G6585" t="s">
        <v>71</v>
      </c>
      <c r="H6585" t="s">
        <v>136</v>
      </c>
      <c r="I6585" t="s">
        <v>22</v>
      </c>
      <c r="J6585" t="s">
        <v>131</v>
      </c>
      <c r="K6585" t="s">
        <v>25107</v>
      </c>
      <c r="L6585" t="s">
        <v>25108</v>
      </c>
      <c r="M6585">
        <v>3.2086111110000002</v>
      </c>
      <c r="N6585">
        <v>0</v>
      </c>
      <c r="O6585">
        <v>1</v>
      </c>
      <c r="P6585">
        <v>0</v>
      </c>
      <c r="Q6585">
        <v>0</v>
      </c>
      <c r="R6585">
        <v>0</v>
      </c>
      <c r="S6585">
        <v>3.2086109999999999</v>
      </c>
      <c r="T6585">
        <v>0</v>
      </c>
      <c r="U6585">
        <v>0</v>
      </c>
    </row>
    <row r="6586" spans="1:21" x14ac:dyDescent="0.25">
      <c r="A6586" t="s">
        <v>25109</v>
      </c>
      <c r="B6586">
        <v>1</v>
      </c>
      <c r="C6586" t="s">
        <v>78</v>
      </c>
      <c r="D6586" t="s">
        <v>97</v>
      </c>
      <c r="E6586" t="s">
        <v>25110</v>
      </c>
      <c r="F6586" t="s">
        <v>296</v>
      </c>
      <c r="G6586" t="s">
        <v>71</v>
      </c>
      <c r="H6586" t="s">
        <v>136</v>
      </c>
      <c r="I6586" t="s">
        <v>22</v>
      </c>
      <c r="J6586" t="s">
        <v>221</v>
      </c>
      <c r="K6586" t="s">
        <v>25111</v>
      </c>
      <c r="L6586" t="s">
        <v>25112</v>
      </c>
      <c r="M6586">
        <v>5.7666666659999999</v>
      </c>
      <c r="N6586">
        <v>0</v>
      </c>
      <c r="O6586">
        <v>242</v>
      </c>
      <c r="P6586">
        <v>0</v>
      </c>
      <c r="Q6586">
        <v>0</v>
      </c>
      <c r="R6586">
        <v>0</v>
      </c>
      <c r="S6586">
        <v>1395.5333330000001</v>
      </c>
      <c r="T6586">
        <v>0</v>
      </c>
      <c r="U6586">
        <v>0</v>
      </c>
    </row>
    <row r="6587" spans="1:21" x14ac:dyDescent="0.25">
      <c r="A6587" t="s">
        <v>25113</v>
      </c>
      <c r="B6587">
        <v>1</v>
      </c>
      <c r="C6587" t="s">
        <v>78</v>
      </c>
      <c r="D6587" t="s">
        <v>97</v>
      </c>
      <c r="E6587" t="s">
        <v>25114</v>
      </c>
      <c r="F6587" t="s">
        <v>202</v>
      </c>
      <c r="G6587" t="s">
        <v>72</v>
      </c>
      <c r="H6587" t="s">
        <v>136</v>
      </c>
      <c r="I6587" t="s">
        <v>22</v>
      </c>
      <c r="J6587" t="s">
        <v>131</v>
      </c>
      <c r="K6587" t="s">
        <v>25115</v>
      </c>
      <c r="L6587" t="s">
        <v>25116</v>
      </c>
      <c r="M6587">
        <v>1.30975</v>
      </c>
      <c r="N6587">
        <v>0</v>
      </c>
      <c r="O6587">
        <v>0</v>
      </c>
      <c r="P6587">
        <v>11</v>
      </c>
      <c r="Q6587">
        <v>1798</v>
      </c>
      <c r="R6587">
        <v>0</v>
      </c>
      <c r="S6587">
        <v>0</v>
      </c>
      <c r="T6587">
        <v>14.407249999999999</v>
      </c>
      <c r="U6587">
        <v>2354.9304999999999</v>
      </c>
    </row>
    <row r="6588" spans="1:21" x14ac:dyDescent="0.25">
      <c r="A6588" t="s">
        <v>25117</v>
      </c>
      <c r="B6588">
        <v>1</v>
      </c>
      <c r="C6588" t="s">
        <v>78</v>
      </c>
      <c r="D6588" t="s">
        <v>97</v>
      </c>
      <c r="E6588" t="s">
        <v>25118</v>
      </c>
      <c r="F6588" t="s">
        <v>166</v>
      </c>
      <c r="G6588" t="s">
        <v>72</v>
      </c>
      <c r="H6588" t="s">
        <v>136</v>
      </c>
      <c r="I6588" t="s">
        <v>22</v>
      </c>
      <c r="J6588" t="s">
        <v>131</v>
      </c>
      <c r="K6588" t="s">
        <v>25119</v>
      </c>
      <c r="L6588" t="s">
        <v>25120</v>
      </c>
      <c r="M6588">
        <v>4.415</v>
      </c>
      <c r="N6588">
        <v>7</v>
      </c>
      <c r="O6588">
        <v>267</v>
      </c>
      <c r="P6588">
        <v>14</v>
      </c>
      <c r="Q6588">
        <v>565</v>
      </c>
      <c r="R6588">
        <v>30.905000000000001</v>
      </c>
      <c r="S6588">
        <v>1178.8050000000001</v>
      </c>
      <c r="T6588">
        <v>61.81</v>
      </c>
      <c r="U6588">
        <v>2494.4749999999999</v>
      </c>
    </row>
    <row r="6589" spans="1:21" x14ac:dyDescent="0.25">
      <c r="A6589" t="s">
        <v>25121</v>
      </c>
      <c r="B6589">
        <v>1</v>
      </c>
      <c r="C6589" t="s">
        <v>78</v>
      </c>
      <c r="D6589" t="s">
        <v>97</v>
      </c>
      <c r="E6589" t="s">
        <v>25118</v>
      </c>
      <c r="F6589" t="s">
        <v>166</v>
      </c>
      <c r="G6589" t="s">
        <v>72</v>
      </c>
      <c r="H6589" t="s">
        <v>136</v>
      </c>
      <c r="I6589" t="s">
        <v>22</v>
      </c>
      <c r="J6589" t="s">
        <v>131</v>
      </c>
      <c r="K6589" t="s">
        <v>25122</v>
      </c>
      <c r="L6589" t="s">
        <v>25123</v>
      </c>
      <c r="M6589">
        <v>3.1802777770000001</v>
      </c>
      <c r="N6589">
        <v>7</v>
      </c>
      <c r="O6589">
        <v>267</v>
      </c>
      <c r="P6589">
        <v>14</v>
      </c>
      <c r="Q6589">
        <v>565</v>
      </c>
      <c r="R6589">
        <v>22.261944</v>
      </c>
      <c r="S6589">
        <v>849.13416600000005</v>
      </c>
      <c r="T6589">
        <v>44.523888999999997</v>
      </c>
      <c r="U6589">
        <v>1796.8569440000001</v>
      </c>
    </row>
    <row r="6590" spans="1:21" x14ac:dyDescent="0.25">
      <c r="A6590" t="s">
        <v>25124</v>
      </c>
      <c r="B6590">
        <v>1</v>
      </c>
      <c r="C6590" t="s">
        <v>78</v>
      </c>
      <c r="D6590" t="s">
        <v>97</v>
      </c>
      <c r="E6590" t="s">
        <v>25125</v>
      </c>
      <c r="F6590" t="s">
        <v>231</v>
      </c>
      <c r="G6590" t="s">
        <v>71</v>
      </c>
      <c r="H6590" t="s">
        <v>136</v>
      </c>
      <c r="I6590" t="s">
        <v>22</v>
      </c>
      <c r="J6590" t="s">
        <v>131</v>
      </c>
      <c r="K6590" t="s">
        <v>25126</v>
      </c>
      <c r="L6590" t="s">
        <v>25127</v>
      </c>
      <c r="M6590">
        <v>3.2463888879999998</v>
      </c>
      <c r="N6590">
        <v>0</v>
      </c>
      <c r="O6590">
        <v>2</v>
      </c>
      <c r="P6590">
        <v>0</v>
      </c>
      <c r="Q6590">
        <v>0</v>
      </c>
      <c r="R6590">
        <v>0</v>
      </c>
      <c r="S6590">
        <v>6.4927780000000004</v>
      </c>
      <c r="T6590">
        <v>0</v>
      </c>
      <c r="U6590">
        <v>0</v>
      </c>
    </row>
    <row r="6591" spans="1:21" x14ac:dyDescent="0.25">
      <c r="A6591" t="s">
        <v>25128</v>
      </c>
      <c r="B6591">
        <v>1</v>
      </c>
      <c r="C6591" t="s">
        <v>79</v>
      </c>
      <c r="D6591" t="s">
        <v>109</v>
      </c>
      <c r="E6591" t="s">
        <v>25129</v>
      </c>
      <c r="F6591" t="s">
        <v>247</v>
      </c>
      <c r="G6591" t="s">
        <v>72</v>
      </c>
      <c r="H6591" t="s">
        <v>136</v>
      </c>
      <c r="I6591" t="s">
        <v>22</v>
      </c>
      <c r="J6591" t="s">
        <v>221</v>
      </c>
      <c r="K6591" t="s">
        <v>25130</v>
      </c>
      <c r="L6591" t="s">
        <v>25131</v>
      </c>
      <c r="M6591">
        <v>8.0341500000000003</v>
      </c>
      <c r="N6591">
        <v>0</v>
      </c>
      <c r="O6591">
        <v>0</v>
      </c>
      <c r="P6591">
        <v>0</v>
      </c>
      <c r="Q6591">
        <v>92</v>
      </c>
      <c r="R6591">
        <v>0</v>
      </c>
      <c r="S6591">
        <v>0</v>
      </c>
      <c r="T6591">
        <v>0</v>
      </c>
      <c r="U6591">
        <v>739.14179999999999</v>
      </c>
    </row>
    <row r="6592" spans="1:21" x14ac:dyDescent="0.25">
      <c r="A6592" t="s">
        <v>25132</v>
      </c>
      <c r="B6592">
        <v>1</v>
      </c>
      <c r="C6592" t="s">
        <v>79</v>
      </c>
      <c r="D6592" t="s">
        <v>109</v>
      </c>
      <c r="E6592" t="s">
        <v>25129</v>
      </c>
      <c r="F6592" t="s">
        <v>247</v>
      </c>
      <c r="G6592" t="s">
        <v>72</v>
      </c>
      <c r="H6592" t="s">
        <v>136</v>
      </c>
      <c r="I6592" t="s">
        <v>22</v>
      </c>
      <c r="J6592" t="s">
        <v>221</v>
      </c>
      <c r="K6592" t="s">
        <v>25133</v>
      </c>
      <c r="L6592" t="s">
        <v>25134</v>
      </c>
      <c r="M6592">
        <v>9.4312683330000002</v>
      </c>
      <c r="N6592">
        <v>0</v>
      </c>
      <c r="O6592">
        <v>0</v>
      </c>
      <c r="P6592">
        <v>0</v>
      </c>
      <c r="Q6592">
        <v>92</v>
      </c>
      <c r="R6592">
        <v>0</v>
      </c>
      <c r="S6592">
        <v>0</v>
      </c>
      <c r="T6592">
        <v>0</v>
      </c>
      <c r="U6592">
        <v>867.67668700000002</v>
      </c>
    </row>
    <row r="6593" spans="1:21" x14ac:dyDescent="0.25">
      <c r="A6593" t="s">
        <v>25135</v>
      </c>
      <c r="B6593">
        <v>1</v>
      </c>
      <c r="C6593" t="s">
        <v>78</v>
      </c>
      <c r="D6593" t="s">
        <v>81</v>
      </c>
      <c r="E6593" t="s">
        <v>25136</v>
      </c>
      <c r="F6593" t="s">
        <v>231</v>
      </c>
      <c r="G6593" t="s">
        <v>71</v>
      </c>
      <c r="H6593" t="s">
        <v>136</v>
      </c>
      <c r="I6593" t="s">
        <v>22</v>
      </c>
      <c r="J6593" t="s">
        <v>131</v>
      </c>
      <c r="K6593" t="s">
        <v>25137</v>
      </c>
      <c r="L6593" t="s">
        <v>25138</v>
      </c>
      <c r="M6593">
        <v>50.128611110999998</v>
      </c>
      <c r="N6593">
        <v>0</v>
      </c>
      <c r="O6593">
        <v>0</v>
      </c>
      <c r="P6593">
        <v>0</v>
      </c>
      <c r="Q6593">
        <v>2</v>
      </c>
      <c r="R6593">
        <v>0</v>
      </c>
      <c r="S6593">
        <v>0</v>
      </c>
      <c r="T6593">
        <v>0</v>
      </c>
      <c r="U6593">
        <v>100.257222</v>
      </c>
    </row>
    <row r="6594" spans="1:21" x14ac:dyDescent="0.25">
      <c r="A6594" t="s">
        <v>25139</v>
      </c>
      <c r="B6594">
        <v>1</v>
      </c>
      <c r="C6594" t="s">
        <v>79</v>
      </c>
      <c r="D6594" t="s">
        <v>118</v>
      </c>
      <c r="E6594" t="s">
        <v>25140</v>
      </c>
      <c r="F6594" t="s">
        <v>226</v>
      </c>
      <c r="G6594" t="s">
        <v>72</v>
      </c>
      <c r="H6594" t="s">
        <v>136</v>
      </c>
      <c r="I6594" t="s">
        <v>22</v>
      </c>
      <c r="J6594" t="s">
        <v>131</v>
      </c>
      <c r="K6594" t="s">
        <v>25141</v>
      </c>
      <c r="L6594" t="s">
        <v>25142</v>
      </c>
      <c r="M6594">
        <v>2.5016666660000002</v>
      </c>
      <c r="N6594">
        <v>0</v>
      </c>
      <c r="O6594">
        <v>0</v>
      </c>
      <c r="P6594">
        <v>0</v>
      </c>
      <c r="Q6594">
        <v>61</v>
      </c>
      <c r="R6594">
        <v>0</v>
      </c>
      <c r="S6594">
        <v>0</v>
      </c>
      <c r="T6594">
        <v>0</v>
      </c>
      <c r="U6594">
        <v>152.60166699999999</v>
      </c>
    </row>
    <row r="6595" spans="1:21" x14ac:dyDescent="0.25">
      <c r="A6595" t="s">
        <v>25143</v>
      </c>
      <c r="B6595">
        <v>1</v>
      </c>
      <c r="C6595" t="s">
        <v>79</v>
      </c>
      <c r="D6595" t="s">
        <v>118</v>
      </c>
      <c r="E6595" t="s">
        <v>25140</v>
      </c>
      <c r="F6595" t="s">
        <v>226</v>
      </c>
      <c r="G6595" t="s">
        <v>72</v>
      </c>
      <c r="H6595" t="s">
        <v>136</v>
      </c>
      <c r="I6595" t="s">
        <v>22</v>
      </c>
      <c r="J6595" t="s">
        <v>131</v>
      </c>
      <c r="K6595" t="s">
        <v>25144</v>
      </c>
      <c r="L6595" t="s">
        <v>25145</v>
      </c>
      <c r="M6595">
        <v>2.7949999999999999</v>
      </c>
      <c r="N6595">
        <v>0</v>
      </c>
      <c r="O6595">
        <v>0</v>
      </c>
      <c r="P6595">
        <v>0</v>
      </c>
      <c r="Q6595">
        <v>61</v>
      </c>
      <c r="R6595">
        <v>0</v>
      </c>
      <c r="S6595">
        <v>0</v>
      </c>
      <c r="T6595">
        <v>0</v>
      </c>
      <c r="U6595">
        <v>170.495</v>
      </c>
    </row>
    <row r="6596" spans="1:21" x14ac:dyDescent="0.25">
      <c r="A6596" t="s">
        <v>25146</v>
      </c>
      <c r="B6596">
        <v>1</v>
      </c>
      <c r="C6596" t="s">
        <v>78</v>
      </c>
      <c r="D6596" t="s">
        <v>91</v>
      </c>
      <c r="E6596" t="s">
        <v>25147</v>
      </c>
      <c r="F6596" t="s">
        <v>226</v>
      </c>
      <c r="G6596" t="s">
        <v>72</v>
      </c>
      <c r="H6596" t="s">
        <v>136</v>
      </c>
      <c r="I6596" t="s">
        <v>22</v>
      </c>
      <c r="J6596" t="s">
        <v>131</v>
      </c>
      <c r="K6596" t="s">
        <v>25148</v>
      </c>
      <c r="L6596" t="s">
        <v>25149</v>
      </c>
      <c r="M6596">
        <v>0.53555555499999996</v>
      </c>
      <c r="N6596">
        <v>0</v>
      </c>
      <c r="O6596">
        <v>0</v>
      </c>
      <c r="P6596">
        <v>4</v>
      </c>
      <c r="Q6596">
        <v>391</v>
      </c>
      <c r="R6596">
        <v>0</v>
      </c>
      <c r="S6596">
        <v>0</v>
      </c>
      <c r="T6596">
        <v>2.1422219999999998</v>
      </c>
      <c r="U6596">
        <v>209.40222199999999</v>
      </c>
    </row>
    <row r="6597" spans="1:21" x14ac:dyDescent="0.25">
      <c r="A6597" t="s">
        <v>25150</v>
      </c>
      <c r="B6597">
        <v>1</v>
      </c>
      <c r="C6597" t="s">
        <v>78</v>
      </c>
      <c r="D6597" t="s">
        <v>91</v>
      </c>
      <c r="E6597" t="s">
        <v>25151</v>
      </c>
      <c r="F6597" t="s">
        <v>166</v>
      </c>
      <c r="G6597" t="s">
        <v>72</v>
      </c>
      <c r="H6597" t="s">
        <v>136</v>
      </c>
      <c r="I6597" t="s">
        <v>22</v>
      </c>
      <c r="J6597" t="s">
        <v>131</v>
      </c>
      <c r="K6597" t="s">
        <v>25152</v>
      </c>
      <c r="L6597" t="s">
        <v>25153</v>
      </c>
      <c r="M6597">
        <v>0.719790555</v>
      </c>
      <c r="N6597">
        <v>0</v>
      </c>
      <c r="O6597">
        <v>0</v>
      </c>
      <c r="P6597">
        <v>1</v>
      </c>
      <c r="Q6597">
        <v>0</v>
      </c>
      <c r="R6597">
        <v>0</v>
      </c>
      <c r="S6597">
        <v>0</v>
      </c>
      <c r="T6597">
        <v>0.71979099999999996</v>
      </c>
      <c r="U6597">
        <v>0</v>
      </c>
    </row>
    <row r="6598" spans="1:21" x14ac:dyDescent="0.25">
      <c r="A6598" t="s">
        <v>25154</v>
      </c>
      <c r="B6598">
        <v>1</v>
      </c>
      <c r="C6598" t="s">
        <v>78</v>
      </c>
      <c r="D6598" t="s">
        <v>91</v>
      </c>
      <c r="E6598" t="s">
        <v>25155</v>
      </c>
      <c r="F6598" t="s">
        <v>166</v>
      </c>
      <c r="G6598" t="s">
        <v>72</v>
      </c>
      <c r="H6598" t="s">
        <v>136</v>
      </c>
      <c r="I6598" t="s">
        <v>22</v>
      </c>
      <c r="J6598" t="s">
        <v>131</v>
      </c>
      <c r="K6598" t="s">
        <v>25156</v>
      </c>
      <c r="L6598" t="s">
        <v>25157</v>
      </c>
      <c r="M6598">
        <v>0.823333333</v>
      </c>
      <c r="N6598">
        <v>0</v>
      </c>
      <c r="O6598">
        <v>0</v>
      </c>
      <c r="P6598">
        <v>8</v>
      </c>
      <c r="Q6598">
        <v>318</v>
      </c>
      <c r="R6598">
        <v>0</v>
      </c>
      <c r="S6598">
        <v>0</v>
      </c>
      <c r="T6598">
        <v>6.5866670000000003</v>
      </c>
      <c r="U6598">
        <v>261.82</v>
      </c>
    </row>
    <row r="6599" spans="1:21" x14ac:dyDescent="0.25">
      <c r="A6599" t="s">
        <v>25158</v>
      </c>
      <c r="B6599">
        <v>1</v>
      </c>
      <c r="C6599" t="s">
        <v>78</v>
      </c>
      <c r="D6599" t="s">
        <v>91</v>
      </c>
      <c r="E6599" t="s">
        <v>25151</v>
      </c>
      <c r="F6599" t="s">
        <v>166</v>
      </c>
      <c r="G6599" t="s">
        <v>72</v>
      </c>
      <c r="H6599" t="s">
        <v>136</v>
      </c>
      <c r="I6599" t="s">
        <v>22</v>
      </c>
      <c r="J6599" t="s">
        <v>131</v>
      </c>
      <c r="K6599" t="s">
        <v>25159</v>
      </c>
      <c r="L6599" t="s">
        <v>25160</v>
      </c>
      <c r="M6599">
        <v>0.58364527700000002</v>
      </c>
      <c r="N6599">
        <v>0</v>
      </c>
      <c r="O6599">
        <v>0</v>
      </c>
      <c r="P6599">
        <v>1</v>
      </c>
      <c r="Q6599">
        <v>0</v>
      </c>
      <c r="R6599">
        <v>0</v>
      </c>
      <c r="S6599">
        <v>0</v>
      </c>
      <c r="T6599">
        <v>0.58364499999999997</v>
      </c>
      <c r="U6599">
        <v>0</v>
      </c>
    </row>
    <row r="6600" spans="1:21" x14ac:dyDescent="0.25">
      <c r="A6600" t="s">
        <v>25161</v>
      </c>
      <c r="B6600">
        <v>1</v>
      </c>
      <c r="C6600" t="s">
        <v>78</v>
      </c>
      <c r="D6600" t="s">
        <v>92</v>
      </c>
      <c r="E6600" t="s">
        <v>25162</v>
      </c>
      <c r="F6600" t="s">
        <v>296</v>
      </c>
      <c r="G6600" t="s">
        <v>72</v>
      </c>
      <c r="H6600" t="s">
        <v>136</v>
      </c>
      <c r="I6600" t="s">
        <v>22</v>
      </c>
      <c r="J6600" t="s">
        <v>221</v>
      </c>
      <c r="K6600" t="s">
        <v>25163</v>
      </c>
      <c r="L6600" t="s">
        <v>25164</v>
      </c>
      <c r="M6600">
        <v>5.8363888880000001</v>
      </c>
      <c r="N6600">
        <v>0</v>
      </c>
      <c r="O6600">
        <v>0</v>
      </c>
      <c r="P6600">
        <v>6</v>
      </c>
      <c r="Q6600">
        <v>331</v>
      </c>
      <c r="R6600">
        <v>0</v>
      </c>
      <c r="S6600">
        <v>0</v>
      </c>
      <c r="T6600">
        <v>35.018332999999998</v>
      </c>
      <c r="U6600">
        <v>1931.844722</v>
      </c>
    </row>
    <row r="6601" spans="1:21" x14ac:dyDescent="0.25">
      <c r="A6601" t="s">
        <v>25165</v>
      </c>
      <c r="B6601">
        <v>1</v>
      </c>
      <c r="C6601" t="s">
        <v>78</v>
      </c>
      <c r="D6601" t="s">
        <v>92</v>
      </c>
      <c r="E6601" t="s">
        <v>25166</v>
      </c>
      <c r="F6601" t="s">
        <v>226</v>
      </c>
      <c r="G6601" t="s">
        <v>72</v>
      </c>
      <c r="H6601" t="s">
        <v>136</v>
      </c>
      <c r="I6601" t="s">
        <v>22</v>
      </c>
      <c r="J6601" t="s">
        <v>131</v>
      </c>
      <c r="K6601" t="s">
        <v>25167</v>
      </c>
      <c r="L6601" t="s">
        <v>25168</v>
      </c>
      <c r="M6601">
        <v>2.056944444</v>
      </c>
      <c r="N6601">
        <v>0</v>
      </c>
      <c r="O6601">
        <v>0</v>
      </c>
      <c r="P6601">
        <v>0</v>
      </c>
      <c r="Q6601">
        <v>7</v>
      </c>
      <c r="R6601">
        <v>0</v>
      </c>
      <c r="S6601">
        <v>0</v>
      </c>
      <c r="T6601">
        <v>0</v>
      </c>
      <c r="U6601">
        <v>14.398611000000001</v>
      </c>
    </row>
    <row r="6602" spans="1:21" x14ac:dyDescent="0.25">
      <c r="A6602" t="s">
        <v>25169</v>
      </c>
      <c r="B6602">
        <v>1</v>
      </c>
      <c r="C6602" t="s">
        <v>78</v>
      </c>
      <c r="D6602" t="s">
        <v>92</v>
      </c>
      <c r="E6602" t="s">
        <v>25170</v>
      </c>
      <c r="F6602" t="s">
        <v>296</v>
      </c>
      <c r="G6602" t="s">
        <v>72</v>
      </c>
      <c r="H6602" t="s">
        <v>136</v>
      </c>
      <c r="I6602" t="s">
        <v>22</v>
      </c>
      <c r="J6602" t="s">
        <v>221</v>
      </c>
      <c r="K6602" t="s">
        <v>25171</v>
      </c>
      <c r="L6602" t="s">
        <v>25172</v>
      </c>
      <c r="M6602">
        <v>5.4711111109999999</v>
      </c>
      <c r="N6602">
        <v>0</v>
      </c>
      <c r="O6602">
        <v>0</v>
      </c>
      <c r="P6602">
        <v>12</v>
      </c>
      <c r="Q6602">
        <v>165</v>
      </c>
      <c r="R6602">
        <v>0</v>
      </c>
      <c r="S6602">
        <v>0</v>
      </c>
      <c r="T6602">
        <v>65.653333000000003</v>
      </c>
      <c r="U6602">
        <v>902.73333300000002</v>
      </c>
    </row>
    <row r="6603" spans="1:21" x14ac:dyDescent="0.25">
      <c r="A6603" t="s">
        <v>25173</v>
      </c>
      <c r="B6603">
        <v>1</v>
      </c>
      <c r="C6603" t="s">
        <v>78</v>
      </c>
      <c r="D6603" t="s">
        <v>92</v>
      </c>
      <c r="E6603" t="s">
        <v>25174</v>
      </c>
      <c r="F6603" t="s">
        <v>226</v>
      </c>
      <c r="G6603" t="s">
        <v>72</v>
      </c>
      <c r="H6603" t="s">
        <v>136</v>
      </c>
      <c r="I6603" t="s">
        <v>22</v>
      </c>
      <c r="J6603" t="s">
        <v>131</v>
      </c>
      <c r="K6603" t="s">
        <v>25175</v>
      </c>
      <c r="L6603" t="s">
        <v>25176</v>
      </c>
      <c r="M6603">
        <v>1.932222222</v>
      </c>
      <c r="N6603">
        <v>0</v>
      </c>
      <c r="O6603">
        <v>0</v>
      </c>
      <c r="P6603">
        <v>0</v>
      </c>
      <c r="Q6603">
        <v>34</v>
      </c>
      <c r="R6603">
        <v>0</v>
      </c>
      <c r="S6603">
        <v>0</v>
      </c>
      <c r="T6603">
        <v>0</v>
      </c>
      <c r="U6603">
        <v>65.695555999999996</v>
      </c>
    </row>
    <row r="6604" spans="1:21" x14ac:dyDescent="0.25">
      <c r="A6604" t="s">
        <v>25177</v>
      </c>
      <c r="B6604">
        <v>1</v>
      </c>
      <c r="C6604" t="s">
        <v>79</v>
      </c>
      <c r="D6604" t="s">
        <v>110</v>
      </c>
      <c r="E6604" t="s">
        <v>25178</v>
      </c>
      <c r="F6604" t="s">
        <v>226</v>
      </c>
      <c r="G6604" t="s">
        <v>72</v>
      </c>
      <c r="H6604" t="s">
        <v>136</v>
      </c>
      <c r="I6604" t="s">
        <v>22</v>
      </c>
      <c r="J6604" t="s">
        <v>131</v>
      </c>
      <c r="K6604" t="s">
        <v>25179</v>
      </c>
      <c r="L6604" t="s">
        <v>25180</v>
      </c>
      <c r="M6604">
        <v>4.6399999999999997</v>
      </c>
      <c r="N6604">
        <v>0</v>
      </c>
      <c r="O6604">
        <v>0</v>
      </c>
      <c r="P6604">
        <v>0</v>
      </c>
      <c r="Q6604">
        <v>67</v>
      </c>
      <c r="R6604">
        <v>0</v>
      </c>
      <c r="S6604">
        <v>0</v>
      </c>
      <c r="T6604">
        <v>0</v>
      </c>
      <c r="U6604">
        <v>310.88</v>
      </c>
    </row>
    <row r="6605" spans="1:21" x14ac:dyDescent="0.25">
      <c r="A6605" t="s">
        <v>25181</v>
      </c>
      <c r="B6605">
        <v>1</v>
      </c>
      <c r="C6605" t="s">
        <v>79</v>
      </c>
      <c r="D6605" t="s">
        <v>124</v>
      </c>
      <c r="E6605" t="s">
        <v>25182</v>
      </c>
      <c r="F6605" t="s">
        <v>226</v>
      </c>
      <c r="G6605" t="s">
        <v>72</v>
      </c>
      <c r="H6605" t="s">
        <v>136</v>
      </c>
      <c r="I6605" t="s">
        <v>22</v>
      </c>
      <c r="J6605" t="s">
        <v>131</v>
      </c>
      <c r="K6605" t="s">
        <v>25183</v>
      </c>
      <c r="L6605" t="s">
        <v>25184</v>
      </c>
      <c r="M6605">
        <v>0.85111111100000003</v>
      </c>
      <c r="N6605">
        <v>0</v>
      </c>
      <c r="O6605">
        <v>0</v>
      </c>
      <c r="P6605">
        <v>0</v>
      </c>
      <c r="Q6605">
        <v>125</v>
      </c>
      <c r="R6605">
        <v>0</v>
      </c>
      <c r="S6605">
        <v>0</v>
      </c>
      <c r="T6605">
        <v>0</v>
      </c>
      <c r="U6605">
        <v>106.38888900000001</v>
      </c>
    </row>
    <row r="6606" spans="1:21" x14ac:dyDescent="0.25">
      <c r="A6606" t="s">
        <v>25185</v>
      </c>
      <c r="B6606">
        <v>1</v>
      </c>
      <c r="C6606" t="s">
        <v>78</v>
      </c>
      <c r="D6606" t="s">
        <v>101</v>
      </c>
      <c r="E6606" t="s">
        <v>25186</v>
      </c>
      <c r="F6606" t="s">
        <v>226</v>
      </c>
      <c r="G6606" t="s">
        <v>72</v>
      </c>
      <c r="H6606" t="s">
        <v>136</v>
      </c>
      <c r="I6606" t="s">
        <v>22</v>
      </c>
      <c r="J6606" t="s">
        <v>131</v>
      </c>
      <c r="K6606" t="s">
        <v>25187</v>
      </c>
      <c r="L6606" t="s">
        <v>25188</v>
      </c>
      <c r="M6606">
        <v>1.639444444</v>
      </c>
      <c r="N6606">
        <v>0</v>
      </c>
      <c r="O6606">
        <v>0</v>
      </c>
      <c r="P6606">
        <v>0</v>
      </c>
      <c r="Q6606">
        <v>128</v>
      </c>
      <c r="R6606">
        <v>0</v>
      </c>
      <c r="S6606">
        <v>0</v>
      </c>
      <c r="T6606">
        <v>0</v>
      </c>
      <c r="U6606">
        <v>209.84888900000001</v>
      </c>
    </row>
    <row r="6607" spans="1:21" x14ac:dyDescent="0.25">
      <c r="A6607" t="s">
        <v>25189</v>
      </c>
      <c r="B6607">
        <v>1</v>
      </c>
      <c r="C6607" t="s">
        <v>78</v>
      </c>
      <c r="D6607" t="s">
        <v>101</v>
      </c>
      <c r="E6607" t="s">
        <v>25190</v>
      </c>
      <c r="F6607" t="s">
        <v>226</v>
      </c>
      <c r="G6607" t="s">
        <v>72</v>
      </c>
      <c r="H6607" t="s">
        <v>136</v>
      </c>
      <c r="I6607" t="s">
        <v>22</v>
      </c>
      <c r="J6607" t="s">
        <v>131</v>
      </c>
      <c r="K6607" t="s">
        <v>25191</v>
      </c>
      <c r="L6607" t="s">
        <v>25192</v>
      </c>
      <c r="M6607">
        <v>2.4130555550000001</v>
      </c>
      <c r="N6607">
        <v>0</v>
      </c>
      <c r="O6607">
        <v>0</v>
      </c>
      <c r="P6607">
        <v>0</v>
      </c>
      <c r="Q6607">
        <v>129</v>
      </c>
      <c r="R6607">
        <v>0</v>
      </c>
      <c r="S6607">
        <v>0</v>
      </c>
      <c r="T6607">
        <v>0</v>
      </c>
      <c r="U6607">
        <v>311.28416700000002</v>
      </c>
    </row>
    <row r="6608" spans="1:21" x14ac:dyDescent="0.25">
      <c r="A6608" t="s">
        <v>25193</v>
      </c>
      <c r="B6608">
        <v>1</v>
      </c>
      <c r="C6608" t="s">
        <v>79</v>
      </c>
      <c r="D6608" t="s">
        <v>124</v>
      </c>
      <c r="E6608" t="s">
        <v>25194</v>
      </c>
      <c r="F6608" t="s">
        <v>892</v>
      </c>
      <c r="G6608" t="s">
        <v>71</v>
      </c>
      <c r="H6608" t="s">
        <v>136</v>
      </c>
      <c r="I6608" t="s">
        <v>22</v>
      </c>
      <c r="J6608" t="s">
        <v>131</v>
      </c>
      <c r="K6608" t="s">
        <v>25195</v>
      </c>
      <c r="L6608" t="s">
        <v>25196</v>
      </c>
      <c r="M6608">
        <v>0.38908138799999997</v>
      </c>
      <c r="N6608">
        <v>0</v>
      </c>
      <c r="O6608">
        <v>0</v>
      </c>
      <c r="P6608">
        <v>0</v>
      </c>
      <c r="Q6608">
        <v>28</v>
      </c>
      <c r="R6608">
        <v>0</v>
      </c>
      <c r="S6608">
        <v>0</v>
      </c>
      <c r="T6608">
        <v>0</v>
      </c>
      <c r="U6608">
        <v>10.894278999999999</v>
      </c>
    </row>
    <row r="6609" spans="1:21" x14ac:dyDescent="0.25">
      <c r="A6609" t="s">
        <v>25197</v>
      </c>
      <c r="B6609">
        <v>1</v>
      </c>
      <c r="C6609" t="s">
        <v>79</v>
      </c>
      <c r="D6609" t="s">
        <v>117</v>
      </c>
      <c r="E6609" t="s">
        <v>25198</v>
      </c>
      <c r="F6609" t="s">
        <v>231</v>
      </c>
      <c r="G6609" t="s">
        <v>71</v>
      </c>
      <c r="H6609" t="s">
        <v>136</v>
      </c>
      <c r="I6609" t="s">
        <v>22</v>
      </c>
      <c r="J6609" t="s">
        <v>131</v>
      </c>
      <c r="K6609" t="s">
        <v>25199</v>
      </c>
      <c r="L6609" t="s">
        <v>25200</v>
      </c>
      <c r="M6609">
        <v>2.909166666</v>
      </c>
      <c r="N6609">
        <v>0</v>
      </c>
      <c r="O6609">
        <v>0</v>
      </c>
      <c r="P6609">
        <v>0</v>
      </c>
      <c r="Q6609">
        <v>1</v>
      </c>
      <c r="R6609">
        <v>0</v>
      </c>
      <c r="S6609">
        <v>0</v>
      </c>
      <c r="T6609">
        <v>0</v>
      </c>
      <c r="U6609">
        <v>2.9091670000000001</v>
      </c>
    </row>
    <row r="6610" spans="1:21" x14ac:dyDescent="0.25">
      <c r="A6610" t="s">
        <v>25201</v>
      </c>
      <c r="B6610">
        <v>1</v>
      </c>
      <c r="C6610" t="s">
        <v>78</v>
      </c>
      <c r="D6610" t="s">
        <v>94</v>
      </c>
      <c r="E6610" t="s">
        <v>25202</v>
      </c>
      <c r="F6610" t="s">
        <v>4789</v>
      </c>
      <c r="G6610" t="s">
        <v>76</v>
      </c>
      <c r="H6610" t="s">
        <v>136</v>
      </c>
      <c r="I6610" t="s">
        <v>22</v>
      </c>
      <c r="J6610" t="s">
        <v>131</v>
      </c>
      <c r="K6610" t="s">
        <v>25203</v>
      </c>
      <c r="L6610" t="s">
        <v>25204</v>
      </c>
      <c r="M6610">
        <v>0.51694444399999995</v>
      </c>
      <c r="N6610">
        <v>1</v>
      </c>
      <c r="O6610">
        <v>170</v>
      </c>
      <c r="P6610">
        <v>0</v>
      </c>
      <c r="Q6610">
        <v>0</v>
      </c>
      <c r="R6610">
        <v>0.51694399999999996</v>
      </c>
      <c r="S6610">
        <v>87.880555000000001</v>
      </c>
      <c r="T6610">
        <v>0</v>
      </c>
      <c r="U6610">
        <v>0</v>
      </c>
    </row>
    <row r="6611" spans="1:21" x14ac:dyDescent="0.25">
      <c r="A6611" t="s">
        <v>25205</v>
      </c>
      <c r="B6611">
        <v>1</v>
      </c>
      <c r="C6611" t="s">
        <v>79</v>
      </c>
      <c r="D6611" t="s">
        <v>108</v>
      </c>
      <c r="E6611" t="s">
        <v>16844</v>
      </c>
      <c r="F6611" t="s">
        <v>313</v>
      </c>
      <c r="G6611" t="s">
        <v>71</v>
      </c>
      <c r="H6611" t="s">
        <v>136</v>
      </c>
      <c r="I6611" t="s">
        <v>22</v>
      </c>
      <c r="J6611" t="s">
        <v>131</v>
      </c>
      <c r="K6611" t="s">
        <v>25206</v>
      </c>
      <c r="L6611" t="s">
        <v>25207</v>
      </c>
      <c r="M6611">
        <v>2.1577777770000002</v>
      </c>
      <c r="N6611">
        <v>0</v>
      </c>
      <c r="O6611">
        <v>0</v>
      </c>
      <c r="P6611">
        <v>0</v>
      </c>
      <c r="Q6611">
        <v>6</v>
      </c>
      <c r="R6611">
        <v>0</v>
      </c>
      <c r="S6611">
        <v>0</v>
      </c>
      <c r="T6611">
        <v>0</v>
      </c>
      <c r="U6611">
        <v>12.946667</v>
      </c>
    </row>
    <row r="6612" spans="1:21" x14ac:dyDescent="0.25">
      <c r="A6612" t="s">
        <v>25208</v>
      </c>
      <c r="B6612">
        <v>1</v>
      </c>
      <c r="C6612" t="s">
        <v>79</v>
      </c>
      <c r="D6612" t="s">
        <v>112</v>
      </c>
      <c r="E6612" t="s">
        <v>25209</v>
      </c>
      <c r="F6612" t="s">
        <v>226</v>
      </c>
      <c r="G6612" t="s">
        <v>72</v>
      </c>
      <c r="H6612" t="s">
        <v>136</v>
      </c>
      <c r="I6612" t="s">
        <v>22</v>
      </c>
      <c r="J6612" t="s">
        <v>131</v>
      </c>
      <c r="K6612" t="s">
        <v>25210</v>
      </c>
      <c r="L6612" t="s">
        <v>25211</v>
      </c>
      <c r="M6612">
        <v>1.0363888880000001</v>
      </c>
      <c r="N6612">
        <v>0</v>
      </c>
      <c r="O6612">
        <v>24</v>
      </c>
      <c r="P6612">
        <v>0</v>
      </c>
      <c r="Q6612">
        <v>0</v>
      </c>
      <c r="R6612">
        <v>0</v>
      </c>
      <c r="S6612">
        <v>24.873332999999999</v>
      </c>
      <c r="T6612">
        <v>0</v>
      </c>
      <c r="U6612">
        <v>0</v>
      </c>
    </row>
    <row r="6613" spans="1:21" x14ac:dyDescent="0.25">
      <c r="A6613" t="s">
        <v>25212</v>
      </c>
      <c r="B6613">
        <v>1</v>
      </c>
      <c r="C6613" t="s">
        <v>79</v>
      </c>
      <c r="D6613" t="s">
        <v>112</v>
      </c>
      <c r="E6613" t="s">
        <v>25213</v>
      </c>
      <c r="F6613" t="s">
        <v>313</v>
      </c>
      <c r="G6613" t="s">
        <v>71</v>
      </c>
      <c r="H6613" t="s">
        <v>136</v>
      </c>
      <c r="I6613" t="s">
        <v>22</v>
      </c>
      <c r="J6613" t="s">
        <v>131</v>
      </c>
      <c r="K6613" t="s">
        <v>25214</v>
      </c>
      <c r="L6613" t="s">
        <v>25215</v>
      </c>
      <c r="M6613">
        <v>1.110833333</v>
      </c>
      <c r="N6613">
        <v>0</v>
      </c>
      <c r="O6613">
        <v>13</v>
      </c>
      <c r="P6613">
        <v>0</v>
      </c>
      <c r="Q6613">
        <v>0</v>
      </c>
      <c r="R6613">
        <v>0</v>
      </c>
      <c r="S6613">
        <v>14.440833</v>
      </c>
      <c r="T6613">
        <v>0</v>
      </c>
      <c r="U6613">
        <v>0</v>
      </c>
    </row>
    <row r="6614" spans="1:21" x14ac:dyDescent="0.25">
      <c r="A6614" t="s">
        <v>25216</v>
      </c>
      <c r="B6614">
        <v>1</v>
      </c>
      <c r="C6614" t="s">
        <v>79</v>
      </c>
      <c r="D6614" t="s">
        <v>112</v>
      </c>
      <c r="E6614" t="s">
        <v>25209</v>
      </c>
      <c r="F6614" t="s">
        <v>226</v>
      </c>
      <c r="G6614" t="s">
        <v>72</v>
      </c>
      <c r="H6614" t="s">
        <v>136</v>
      </c>
      <c r="I6614" t="s">
        <v>22</v>
      </c>
      <c r="J6614" t="s">
        <v>131</v>
      </c>
      <c r="K6614" t="s">
        <v>25217</v>
      </c>
      <c r="L6614" t="s">
        <v>25218</v>
      </c>
      <c r="M6614">
        <v>0.88305555499999999</v>
      </c>
      <c r="N6614">
        <v>0</v>
      </c>
      <c r="O6614">
        <v>24</v>
      </c>
      <c r="P6614">
        <v>0</v>
      </c>
      <c r="Q6614">
        <v>0</v>
      </c>
      <c r="R6614">
        <v>0</v>
      </c>
      <c r="S6614">
        <v>21.193332999999999</v>
      </c>
      <c r="T6614">
        <v>0</v>
      </c>
      <c r="U6614">
        <v>0</v>
      </c>
    </row>
    <row r="6615" spans="1:21" x14ac:dyDescent="0.25">
      <c r="A6615" t="s">
        <v>25219</v>
      </c>
      <c r="B6615">
        <v>1</v>
      </c>
      <c r="C6615" t="s">
        <v>78</v>
      </c>
      <c r="D6615" t="s">
        <v>98</v>
      </c>
      <c r="E6615" t="s">
        <v>25220</v>
      </c>
      <c r="F6615" t="s">
        <v>166</v>
      </c>
      <c r="G6615" t="s">
        <v>72</v>
      </c>
      <c r="H6615" t="s">
        <v>136</v>
      </c>
      <c r="I6615" t="s">
        <v>22</v>
      </c>
      <c r="J6615" t="s">
        <v>131</v>
      </c>
      <c r="K6615" t="s">
        <v>25221</v>
      </c>
      <c r="L6615" t="s">
        <v>25222</v>
      </c>
      <c r="M6615">
        <v>0.82305555500000005</v>
      </c>
      <c r="N6615">
        <v>0</v>
      </c>
      <c r="O6615">
        <v>329</v>
      </c>
      <c r="P6615">
        <v>117</v>
      </c>
      <c r="Q6615">
        <v>48</v>
      </c>
      <c r="R6615">
        <v>0</v>
      </c>
      <c r="S6615">
        <v>270.78527800000001</v>
      </c>
      <c r="T6615">
        <v>96.297499999999999</v>
      </c>
      <c r="U6615">
        <v>39.506667</v>
      </c>
    </row>
    <row r="6616" spans="1:21" x14ac:dyDescent="0.25">
      <c r="A6616" t="s">
        <v>25223</v>
      </c>
      <c r="B6616">
        <v>1</v>
      </c>
      <c r="C6616" t="s">
        <v>78</v>
      </c>
      <c r="D6616" t="s">
        <v>98</v>
      </c>
      <c r="E6616" t="s">
        <v>25224</v>
      </c>
      <c r="F6616" t="s">
        <v>166</v>
      </c>
      <c r="G6616" t="s">
        <v>72</v>
      </c>
      <c r="H6616" t="s">
        <v>136</v>
      </c>
      <c r="I6616" t="s">
        <v>22</v>
      </c>
      <c r="J6616" t="s">
        <v>131</v>
      </c>
      <c r="K6616" t="s">
        <v>25225</v>
      </c>
      <c r="L6616" t="s">
        <v>25226</v>
      </c>
      <c r="M6616">
        <v>1.3519444439999999</v>
      </c>
      <c r="N6616">
        <v>0</v>
      </c>
      <c r="O6616">
        <v>5</v>
      </c>
      <c r="P6616">
        <v>85</v>
      </c>
      <c r="Q6616">
        <v>22</v>
      </c>
      <c r="R6616">
        <v>0</v>
      </c>
      <c r="S6616">
        <v>6.759722</v>
      </c>
      <c r="T6616">
        <v>114.915278</v>
      </c>
      <c r="U6616">
        <v>29.742778000000001</v>
      </c>
    </row>
    <row r="6617" spans="1:21" x14ac:dyDescent="0.25">
      <c r="A6617" t="s">
        <v>25227</v>
      </c>
      <c r="B6617">
        <v>1</v>
      </c>
      <c r="C6617" t="s">
        <v>78</v>
      </c>
      <c r="D6617" t="s">
        <v>98</v>
      </c>
      <c r="E6617" t="s">
        <v>25228</v>
      </c>
      <c r="F6617" t="s">
        <v>313</v>
      </c>
      <c r="G6617" t="s">
        <v>71</v>
      </c>
      <c r="H6617" t="s">
        <v>136</v>
      </c>
      <c r="I6617" t="s">
        <v>22</v>
      </c>
      <c r="J6617" t="s">
        <v>131</v>
      </c>
      <c r="K6617" t="s">
        <v>25229</v>
      </c>
      <c r="L6617" t="s">
        <v>25230</v>
      </c>
      <c r="M6617">
        <v>1.7713888879999999</v>
      </c>
      <c r="N6617">
        <v>0</v>
      </c>
      <c r="O6617">
        <v>4</v>
      </c>
      <c r="P6617">
        <v>0</v>
      </c>
      <c r="Q6617">
        <v>0</v>
      </c>
      <c r="R6617">
        <v>0</v>
      </c>
      <c r="S6617">
        <v>7.0855560000000004</v>
      </c>
      <c r="T6617">
        <v>0</v>
      </c>
      <c r="U6617">
        <v>0</v>
      </c>
    </row>
    <row r="6618" spans="1:21" x14ac:dyDescent="0.25">
      <c r="A6618" t="s">
        <v>25231</v>
      </c>
      <c r="B6618">
        <v>1</v>
      </c>
      <c r="C6618" t="s">
        <v>78</v>
      </c>
      <c r="D6618" t="s">
        <v>98</v>
      </c>
      <c r="E6618" t="s">
        <v>25220</v>
      </c>
      <c r="F6618" t="s">
        <v>166</v>
      </c>
      <c r="G6618" t="s">
        <v>72</v>
      </c>
      <c r="H6618" t="s">
        <v>136</v>
      </c>
      <c r="I6618" t="s">
        <v>22</v>
      </c>
      <c r="J6618" t="s">
        <v>131</v>
      </c>
      <c r="K6618" t="s">
        <v>25232</v>
      </c>
      <c r="L6618" t="s">
        <v>25233</v>
      </c>
      <c r="M6618">
        <v>0.60472222200000003</v>
      </c>
      <c r="N6618">
        <v>0</v>
      </c>
      <c r="O6618">
        <v>329</v>
      </c>
      <c r="P6618">
        <v>117</v>
      </c>
      <c r="Q6618">
        <v>48</v>
      </c>
      <c r="R6618">
        <v>0</v>
      </c>
      <c r="S6618">
        <v>198.953611</v>
      </c>
      <c r="T6618">
        <v>70.752499999999998</v>
      </c>
      <c r="U6618">
        <v>29.026667</v>
      </c>
    </row>
    <row r="6619" spans="1:21" x14ac:dyDescent="0.25">
      <c r="A6619" t="s">
        <v>25234</v>
      </c>
      <c r="B6619">
        <v>1</v>
      </c>
      <c r="C6619" t="s">
        <v>78</v>
      </c>
      <c r="D6619" t="s">
        <v>98</v>
      </c>
      <c r="E6619" t="s">
        <v>25224</v>
      </c>
      <c r="F6619" t="s">
        <v>166</v>
      </c>
      <c r="G6619" t="s">
        <v>72</v>
      </c>
      <c r="H6619" t="s">
        <v>136</v>
      </c>
      <c r="I6619" t="s">
        <v>22</v>
      </c>
      <c r="J6619" t="s">
        <v>131</v>
      </c>
      <c r="K6619" t="s">
        <v>25235</v>
      </c>
      <c r="L6619" t="s">
        <v>25236</v>
      </c>
      <c r="M6619">
        <v>2.063055555</v>
      </c>
      <c r="N6619">
        <v>0</v>
      </c>
      <c r="O6619">
        <v>5</v>
      </c>
      <c r="P6619">
        <v>85</v>
      </c>
      <c r="Q6619">
        <v>22</v>
      </c>
      <c r="R6619">
        <v>0</v>
      </c>
      <c r="S6619">
        <v>10.315277999999999</v>
      </c>
      <c r="T6619">
        <v>175.359722</v>
      </c>
      <c r="U6619">
        <v>45.387222000000001</v>
      </c>
    </row>
    <row r="6620" spans="1:21" x14ac:dyDescent="0.25">
      <c r="A6620" t="s">
        <v>25237</v>
      </c>
      <c r="B6620">
        <v>1</v>
      </c>
      <c r="C6620" t="s">
        <v>78</v>
      </c>
      <c r="D6620" t="s">
        <v>98</v>
      </c>
      <c r="E6620" t="s">
        <v>25238</v>
      </c>
      <c r="F6620" t="s">
        <v>166</v>
      </c>
      <c r="G6620" t="s">
        <v>72</v>
      </c>
      <c r="H6620" t="s">
        <v>136</v>
      </c>
      <c r="I6620" t="s">
        <v>22</v>
      </c>
      <c r="J6620" t="s">
        <v>131</v>
      </c>
      <c r="K6620" t="s">
        <v>25239</v>
      </c>
      <c r="L6620" t="s">
        <v>25240</v>
      </c>
      <c r="M6620">
        <v>0.234444444</v>
      </c>
      <c r="N6620">
        <v>0</v>
      </c>
      <c r="O6620">
        <v>66</v>
      </c>
      <c r="P6620">
        <v>17</v>
      </c>
      <c r="Q6620">
        <v>10</v>
      </c>
      <c r="R6620">
        <v>0</v>
      </c>
      <c r="S6620">
        <v>15.473333</v>
      </c>
      <c r="T6620">
        <v>3.9855559999999999</v>
      </c>
      <c r="U6620">
        <v>2.3444440000000002</v>
      </c>
    </row>
    <row r="6621" spans="1:21" x14ac:dyDescent="0.25">
      <c r="A6621" t="s">
        <v>25241</v>
      </c>
      <c r="B6621">
        <v>1</v>
      </c>
      <c r="C6621" t="s">
        <v>78</v>
      </c>
      <c r="D6621" t="s">
        <v>98</v>
      </c>
      <c r="E6621" t="s">
        <v>25238</v>
      </c>
      <c r="F6621" t="s">
        <v>166</v>
      </c>
      <c r="G6621" t="s">
        <v>72</v>
      </c>
      <c r="H6621" t="s">
        <v>136</v>
      </c>
      <c r="I6621" t="s">
        <v>22</v>
      </c>
      <c r="J6621" t="s">
        <v>131</v>
      </c>
      <c r="K6621" t="s">
        <v>25242</v>
      </c>
      <c r="L6621" t="s">
        <v>25243</v>
      </c>
      <c r="M6621">
        <v>0.76194444400000005</v>
      </c>
      <c r="N6621">
        <v>0</v>
      </c>
      <c r="O6621">
        <v>66</v>
      </c>
      <c r="P6621">
        <v>17</v>
      </c>
      <c r="Q6621">
        <v>10</v>
      </c>
      <c r="R6621">
        <v>0</v>
      </c>
      <c r="S6621">
        <v>50.288333000000002</v>
      </c>
      <c r="T6621">
        <v>12.953056</v>
      </c>
      <c r="U6621">
        <v>7.6194439999999997</v>
      </c>
    </row>
    <row r="6622" spans="1:21" x14ac:dyDescent="0.25">
      <c r="A6622" t="s">
        <v>25244</v>
      </c>
      <c r="B6622">
        <v>1</v>
      </c>
      <c r="C6622" t="s">
        <v>78</v>
      </c>
      <c r="D6622" t="s">
        <v>98</v>
      </c>
      <c r="E6622" t="s">
        <v>25220</v>
      </c>
      <c r="F6622" t="s">
        <v>166</v>
      </c>
      <c r="G6622" t="s">
        <v>72</v>
      </c>
      <c r="H6622" t="s">
        <v>136</v>
      </c>
      <c r="I6622" t="s">
        <v>22</v>
      </c>
      <c r="J6622" t="s">
        <v>131</v>
      </c>
      <c r="K6622" t="s">
        <v>6920</v>
      </c>
      <c r="L6622" t="s">
        <v>25245</v>
      </c>
      <c r="M6622">
        <v>0.63922027699999995</v>
      </c>
      <c r="N6622">
        <v>0</v>
      </c>
      <c r="O6622">
        <v>329</v>
      </c>
      <c r="P6622">
        <v>117</v>
      </c>
      <c r="Q6622">
        <v>48</v>
      </c>
      <c r="R6622">
        <v>0</v>
      </c>
      <c r="S6622">
        <v>210.303471</v>
      </c>
      <c r="T6622">
        <v>74.788771999999994</v>
      </c>
      <c r="U6622">
        <v>30.682573000000001</v>
      </c>
    </row>
    <row r="6623" spans="1:21" x14ac:dyDescent="0.25">
      <c r="A6623" t="s">
        <v>25246</v>
      </c>
      <c r="B6623">
        <v>1</v>
      </c>
      <c r="C6623" t="s">
        <v>78</v>
      </c>
      <c r="D6623" t="s">
        <v>98</v>
      </c>
      <c r="E6623" t="s">
        <v>25247</v>
      </c>
      <c r="F6623" t="s">
        <v>166</v>
      </c>
      <c r="G6623" t="s">
        <v>72</v>
      </c>
      <c r="H6623" t="s">
        <v>136</v>
      </c>
      <c r="I6623" t="s">
        <v>22</v>
      </c>
      <c r="J6623" t="s">
        <v>131</v>
      </c>
      <c r="K6623" t="s">
        <v>25248</v>
      </c>
      <c r="L6623" t="s">
        <v>25249</v>
      </c>
      <c r="M6623">
        <v>0.62507583300000003</v>
      </c>
      <c r="N6623">
        <v>0</v>
      </c>
      <c r="O6623">
        <v>253</v>
      </c>
      <c r="P6623">
        <v>15</v>
      </c>
      <c r="Q6623">
        <v>14</v>
      </c>
      <c r="R6623">
        <v>0</v>
      </c>
      <c r="S6623">
        <v>158.14418599999999</v>
      </c>
      <c r="T6623">
        <v>9.3761369999999999</v>
      </c>
      <c r="U6623">
        <v>8.7510619999999992</v>
      </c>
    </row>
    <row r="6624" spans="1:21" x14ac:dyDescent="0.25">
      <c r="A6624" t="s">
        <v>25250</v>
      </c>
      <c r="B6624">
        <v>1</v>
      </c>
      <c r="C6624" t="s">
        <v>78</v>
      </c>
      <c r="D6624" t="s">
        <v>98</v>
      </c>
      <c r="E6624" t="s">
        <v>25247</v>
      </c>
      <c r="F6624" t="s">
        <v>166</v>
      </c>
      <c r="G6624" t="s">
        <v>72</v>
      </c>
      <c r="H6624" t="s">
        <v>136</v>
      </c>
      <c r="I6624" t="s">
        <v>22</v>
      </c>
      <c r="J6624" t="s">
        <v>131</v>
      </c>
      <c r="K6624" t="s">
        <v>25251</v>
      </c>
      <c r="L6624" t="s">
        <v>25252</v>
      </c>
      <c r="M6624">
        <v>0.71958777699999998</v>
      </c>
      <c r="N6624">
        <v>0</v>
      </c>
      <c r="O6624">
        <v>253</v>
      </c>
      <c r="P6624">
        <v>15</v>
      </c>
      <c r="Q6624">
        <v>14</v>
      </c>
      <c r="R6624">
        <v>0</v>
      </c>
      <c r="S6624">
        <v>182.05570800000001</v>
      </c>
      <c r="T6624">
        <v>10.793817000000001</v>
      </c>
      <c r="U6624">
        <v>10.074229000000001</v>
      </c>
    </row>
    <row r="6625" spans="1:21" x14ac:dyDescent="0.25">
      <c r="A6625" t="s">
        <v>25253</v>
      </c>
      <c r="B6625">
        <v>1</v>
      </c>
      <c r="C6625" t="s">
        <v>78</v>
      </c>
      <c r="D6625" t="s">
        <v>98</v>
      </c>
      <c r="E6625" t="s">
        <v>25254</v>
      </c>
      <c r="F6625" t="s">
        <v>313</v>
      </c>
      <c r="G6625" t="s">
        <v>71</v>
      </c>
      <c r="H6625" t="s">
        <v>136</v>
      </c>
      <c r="I6625" t="s">
        <v>22</v>
      </c>
      <c r="J6625" t="s">
        <v>131</v>
      </c>
      <c r="K6625" t="s">
        <v>25255</v>
      </c>
      <c r="L6625" t="s">
        <v>25256</v>
      </c>
      <c r="M6625">
        <v>0.85777777700000002</v>
      </c>
      <c r="N6625">
        <v>0</v>
      </c>
      <c r="O6625">
        <v>5</v>
      </c>
      <c r="P6625">
        <v>0</v>
      </c>
      <c r="Q6625">
        <v>0</v>
      </c>
      <c r="R6625">
        <v>0</v>
      </c>
      <c r="S6625">
        <v>4.2888890000000002</v>
      </c>
      <c r="T6625">
        <v>0</v>
      </c>
      <c r="U6625">
        <v>0</v>
      </c>
    </row>
    <row r="6626" spans="1:21" x14ac:dyDescent="0.25">
      <c r="A6626" t="s">
        <v>25257</v>
      </c>
      <c r="B6626">
        <v>1</v>
      </c>
      <c r="C6626" t="s">
        <v>78</v>
      </c>
      <c r="D6626" t="s">
        <v>106</v>
      </c>
      <c r="E6626" t="s">
        <v>25258</v>
      </c>
      <c r="F6626" t="s">
        <v>226</v>
      </c>
      <c r="G6626" t="s">
        <v>72</v>
      </c>
      <c r="H6626" t="s">
        <v>136</v>
      </c>
      <c r="I6626" t="s">
        <v>22</v>
      </c>
      <c r="J6626" t="s">
        <v>131</v>
      </c>
      <c r="K6626" t="s">
        <v>25259</v>
      </c>
      <c r="L6626" t="s">
        <v>25260</v>
      </c>
      <c r="M6626">
        <v>4.7644444439999996</v>
      </c>
      <c r="N6626">
        <v>0</v>
      </c>
      <c r="O6626">
        <v>0</v>
      </c>
      <c r="P6626">
        <v>0</v>
      </c>
      <c r="Q6626">
        <v>47</v>
      </c>
      <c r="R6626">
        <v>0</v>
      </c>
      <c r="S6626">
        <v>0</v>
      </c>
      <c r="T6626">
        <v>0</v>
      </c>
      <c r="U6626">
        <v>223.928889</v>
      </c>
    </row>
    <row r="6627" spans="1:21" x14ac:dyDescent="0.25">
      <c r="A6627" t="s">
        <v>25261</v>
      </c>
      <c r="B6627">
        <v>1</v>
      </c>
      <c r="C6627" t="s">
        <v>78</v>
      </c>
      <c r="D6627" t="s">
        <v>92</v>
      </c>
      <c r="E6627" t="s">
        <v>25262</v>
      </c>
      <c r="F6627" t="s">
        <v>226</v>
      </c>
      <c r="G6627" t="s">
        <v>72</v>
      </c>
      <c r="H6627" t="s">
        <v>136</v>
      </c>
      <c r="I6627" t="s">
        <v>22</v>
      </c>
      <c r="J6627" t="s">
        <v>131</v>
      </c>
      <c r="K6627" t="s">
        <v>25263</v>
      </c>
      <c r="L6627" t="s">
        <v>25264</v>
      </c>
      <c r="M6627">
        <v>0.82666666600000005</v>
      </c>
      <c r="N6627">
        <v>0</v>
      </c>
      <c r="O6627">
        <v>57</v>
      </c>
      <c r="P6627">
        <v>0</v>
      </c>
      <c r="Q6627">
        <v>0</v>
      </c>
      <c r="R6627">
        <v>0</v>
      </c>
      <c r="S6627">
        <v>47.12</v>
      </c>
      <c r="T6627">
        <v>0</v>
      </c>
      <c r="U6627">
        <v>0</v>
      </c>
    </row>
    <row r="6628" spans="1:21" x14ac:dyDescent="0.25">
      <c r="A6628" t="s">
        <v>25265</v>
      </c>
      <c r="B6628">
        <v>1</v>
      </c>
      <c r="C6628" t="s">
        <v>78</v>
      </c>
      <c r="D6628" t="s">
        <v>107</v>
      </c>
      <c r="E6628" t="s">
        <v>25266</v>
      </c>
      <c r="F6628" t="s">
        <v>416</v>
      </c>
      <c r="G6628" t="s">
        <v>71</v>
      </c>
      <c r="H6628" t="s">
        <v>136</v>
      </c>
      <c r="I6628" t="s">
        <v>22</v>
      </c>
      <c r="J6628" t="s">
        <v>131</v>
      </c>
      <c r="K6628" t="s">
        <v>25267</v>
      </c>
      <c r="L6628" t="s">
        <v>25268</v>
      </c>
      <c r="M6628">
        <v>0.93027777700000003</v>
      </c>
      <c r="N6628">
        <v>0</v>
      </c>
      <c r="O6628">
        <v>0</v>
      </c>
      <c r="P6628">
        <v>0</v>
      </c>
      <c r="Q6628">
        <v>12</v>
      </c>
      <c r="R6628">
        <v>0</v>
      </c>
      <c r="S6628">
        <v>0</v>
      </c>
      <c r="T6628">
        <v>0</v>
      </c>
      <c r="U6628">
        <v>11.163333</v>
      </c>
    </row>
    <row r="6629" spans="1:21" x14ac:dyDescent="0.25">
      <c r="A6629" t="s">
        <v>25269</v>
      </c>
      <c r="B6629">
        <v>1</v>
      </c>
      <c r="C6629" t="s">
        <v>79</v>
      </c>
      <c r="D6629" t="s">
        <v>113</v>
      </c>
      <c r="E6629" t="s">
        <v>25270</v>
      </c>
      <c r="F6629" t="s">
        <v>226</v>
      </c>
      <c r="G6629" t="s">
        <v>72</v>
      </c>
      <c r="H6629" t="s">
        <v>136</v>
      </c>
      <c r="I6629" t="s">
        <v>22</v>
      </c>
      <c r="J6629" t="s">
        <v>131</v>
      </c>
      <c r="K6629" t="s">
        <v>25271</v>
      </c>
      <c r="L6629" t="s">
        <v>25272</v>
      </c>
      <c r="M6629">
        <v>1.2713888879999999</v>
      </c>
      <c r="N6629">
        <v>0</v>
      </c>
      <c r="O6629">
        <v>0</v>
      </c>
      <c r="P6629">
        <v>0</v>
      </c>
      <c r="Q6629">
        <v>26</v>
      </c>
      <c r="R6629">
        <v>0</v>
      </c>
      <c r="S6629">
        <v>0</v>
      </c>
      <c r="T6629">
        <v>0</v>
      </c>
      <c r="U6629">
        <v>33.056111000000001</v>
      </c>
    </row>
    <row r="6630" spans="1:21" x14ac:dyDescent="0.25">
      <c r="A6630" t="s">
        <v>25273</v>
      </c>
      <c r="B6630">
        <v>1</v>
      </c>
      <c r="C6630" t="s">
        <v>79</v>
      </c>
      <c r="D6630" t="s">
        <v>114</v>
      </c>
      <c r="E6630" t="s">
        <v>25274</v>
      </c>
      <c r="F6630" t="s">
        <v>892</v>
      </c>
      <c r="G6630" t="s">
        <v>71</v>
      </c>
      <c r="H6630" t="s">
        <v>136</v>
      </c>
      <c r="I6630" t="s">
        <v>22</v>
      </c>
      <c r="J6630" t="s">
        <v>131</v>
      </c>
      <c r="K6630" t="s">
        <v>25275</v>
      </c>
      <c r="L6630" t="s">
        <v>25276</v>
      </c>
      <c r="M6630">
        <v>0.98251472200000001</v>
      </c>
      <c r="N6630">
        <v>0</v>
      </c>
      <c r="O6630">
        <v>47</v>
      </c>
      <c r="P6630">
        <v>0</v>
      </c>
      <c r="Q6630">
        <v>144</v>
      </c>
      <c r="R6630">
        <v>0</v>
      </c>
      <c r="S6630">
        <v>46.178192000000003</v>
      </c>
      <c r="T6630">
        <v>0</v>
      </c>
      <c r="U6630">
        <v>141.48212000000001</v>
      </c>
    </row>
    <row r="6631" spans="1:21" x14ac:dyDescent="0.25">
      <c r="A6631" t="s">
        <v>25277</v>
      </c>
      <c r="B6631">
        <v>1</v>
      </c>
      <c r="C6631" t="s">
        <v>78</v>
      </c>
      <c r="D6631" t="s">
        <v>101</v>
      </c>
      <c r="E6631" t="s">
        <v>25278</v>
      </c>
      <c r="F6631" t="s">
        <v>226</v>
      </c>
      <c r="G6631" t="s">
        <v>72</v>
      </c>
      <c r="H6631" t="s">
        <v>136</v>
      </c>
      <c r="I6631" t="s">
        <v>22</v>
      </c>
      <c r="J6631" t="s">
        <v>131</v>
      </c>
      <c r="K6631" t="s">
        <v>25279</v>
      </c>
      <c r="L6631" t="s">
        <v>25280</v>
      </c>
      <c r="M6631">
        <v>1.688055555</v>
      </c>
      <c r="N6631">
        <v>0</v>
      </c>
      <c r="O6631">
        <v>0</v>
      </c>
      <c r="P6631">
        <v>0</v>
      </c>
      <c r="Q6631">
        <v>82</v>
      </c>
      <c r="R6631">
        <v>0</v>
      </c>
      <c r="S6631">
        <v>0</v>
      </c>
      <c r="T6631">
        <v>0</v>
      </c>
      <c r="U6631">
        <v>138.420556</v>
      </c>
    </row>
    <row r="6632" spans="1:21" x14ac:dyDescent="0.25">
      <c r="A6632" t="s">
        <v>25281</v>
      </c>
      <c r="B6632">
        <v>1</v>
      </c>
      <c r="C6632" t="s">
        <v>79</v>
      </c>
      <c r="D6632" t="s">
        <v>114</v>
      </c>
      <c r="E6632" t="s">
        <v>25282</v>
      </c>
      <c r="F6632" t="s">
        <v>226</v>
      </c>
      <c r="G6632" t="s">
        <v>72</v>
      </c>
      <c r="H6632" t="s">
        <v>136</v>
      </c>
      <c r="I6632" t="s">
        <v>22</v>
      </c>
      <c r="J6632" t="s">
        <v>131</v>
      </c>
      <c r="K6632" t="s">
        <v>25283</v>
      </c>
      <c r="L6632" t="s">
        <v>25284</v>
      </c>
      <c r="M6632">
        <v>0.46916666600000001</v>
      </c>
      <c r="N6632">
        <v>8</v>
      </c>
      <c r="O6632">
        <v>0</v>
      </c>
      <c r="P6632">
        <v>91</v>
      </c>
      <c r="Q6632">
        <v>5</v>
      </c>
      <c r="R6632">
        <v>3.753333</v>
      </c>
      <c r="S6632">
        <v>0</v>
      </c>
      <c r="T6632">
        <v>42.694167</v>
      </c>
      <c r="U6632">
        <v>2.3458329999999998</v>
      </c>
    </row>
    <row r="6633" spans="1:21" x14ac:dyDescent="0.25">
      <c r="A6633" t="s">
        <v>25285</v>
      </c>
      <c r="B6633">
        <v>1</v>
      </c>
      <c r="C6633" t="s">
        <v>79</v>
      </c>
      <c r="D6633" t="s">
        <v>114</v>
      </c>
      <c r="E6633" t="s">
        <v>25286</v>
      </c>
      <c r="F6633" t="s">
        <v>166</v>
      </c>
      <c r="G6633" t="s">
        <v>72</v>
      </c>
      <c r="H6633" t="s">
        <v>136</v>
      </c>
      <c r="I6633" t="s">
        <v>22</v>
      </c>
      <c r="J6633" t="s">
        <v>131</v>
      </c>
      <c r="K6633" t="s">
        <v>25287</v>
      </c>
      <c r="L6633" t="s">
        <v>24951</v>
      </c>
      <c r="M6633">
        <v>0.172563888</v>
      </c>
      <c r="N6633">
        <v>0</v>
      </c>
      <c r="O6633">
        <v>0</v>
      </c>
      <c r="P6633">
        <v>65</v>
      </c>
      <c r="Q6633">
        <v>428</v>
      </c>
      <c r="R6633">
        <v>0</v>
      </c>
      <c r="S6633">
        <v>0</v>
      </c>
      <c r="T6633">
        <v>11.216653000000001</v>
      </c>
      <c r="U6633">
        <v>73.857343999999998</v>
      </c>
    </row>
    <row r="6634" spans="1:21" x14ac:dyDescent="0.25">
      <c r="A6634" t="s">
        <v>25288</v>
      </c>
      <c r="B6634">
        <v>1</v>
      </c>
      <c r="C6634" t="s">
        <v>79</v>
      </c>
      <c r="D6634" t="s">
        <v>114</v>
      </c>
      <c r="E6634" t="s">
        <v>25282</v>
      </c>
      <c r="F6634" t="s">
        <v>166</v>
      </c>
      <c r="G6634" t="s">
        <v>72</v>
      </c>
      <c r="H6634" t="s">
        <v>136</v>
      </c>
      <c r="I6634" t="s">
        <v>22</v>
      </c>
      <c r="J6634" t="s">
        <v>131</v>
      </c>
      <c r="K6634" t="s">
        <v>25289</v>
      </c>
      <c r="L6634" t="s">
        <v>25290</v>
      </c>
      <c r="M6634">
        <v>0.183888888</v>
      </c>
      <c r="N6634">
        <v>8</v>
      </c>
      <c r="O6634">
        <v>0</v>
      </c>
      <c r="P6634">
        <v>91</v>
      </c>
      <c r="Q6634">
        <v>5</v>
      </c>
      <c r="R6634">
        <v>1.4711110000000001</v>
      </c>
      <c r="S6634">
        <v>0</v>
      </c>
      <c r="T6634">
        <v>16.733889000000001</v>
      </c>
      <c r="U6634">
        <v>0.91944400000000004</v>
      </c>
    </row>
    <row r="6635" spans="1:21" x14ac:dyDescent="0.25">
      <c r="A6635" t="s">
        <v>25291</v>
      </c>
      <c r="B6635">
        <v>1</v>
      </c>
      <c r="C6635" t="s">
        <v>79</v>
      </c>
      <c r="D6635" t="s">
        <v>114</v>
      </c>
      <c r="E6635" t="s">
        <v>25282</v>
      </c>
      <c r="F6635" t="s">
        <v>166</v>
      </c>
      <c r="G6635" t="s">
        <v>72</v>
      </c>
      <c r="H6635" t="s">
        <v>136</v>
      </c>
      <c r="I6635" t="s">
        <v>22</v>
      </c>
      <c r="J6635" t="s">
        <v>131</v>
      </c>
      <c r="K6635" t="s">
        <v>25292</v>
      </c>
      <c r="L6635" t="s">
        <v>25293</v>
      </c>
      <c r="M6635">
        <v>0.80583333300000004</v>
      </c>
      <c r="N6635">
        <v>8</v>
      </c>
      <c r="O6635">
        <v>0</v>
      </c>
      <c r="P6635">
        <v>91</v>
      </c>
      <c r="Q6635">
        <v>5</v>
      </c>
      <c r="R6635">
        <v>6.4466669999999997</v>
      </c>
      <c r="S6635">
        <v>0</v>
      </c>
      <c r="T6635">
        <v>73.330832999999998</v>
      </c>
      <c r="U6635">
        <v>4.0291670000000002</v>
      </c>
    </row>
    <row r="6636" spans="1:21" x14ac:dyDescent="0.25">
      <c r="A6636" t="s">
        <v>25294</v>
      </c>
      <c r="B6636">
        <v>1</v>
      </c>
      <c r="C6636" t="s">
        <v>79</v>
      </c>
      <c r="D6636" t="s">
        <v>114</v>
      </c>
      <c r="E6636" t="s">
        <v>25282</v>
      </c>
      <c r="F6636" t="s">
        <v>166</v>
      </c>
      <c r="G6636" t="s">
        <v>72</v>
      </c>
      <c r="H6636" t="s">
        <v>136</v>
      </c>
      <c r="I6636" t="s">
        <v>22</v>
      </c>
      <c r="J6636" t="s">
        <v>131</v>
      </c>
      <c r="K6636" t="s">
        <v>25295</v>
      </c>
      <c r="L6636" t="s">
        <v>25296</v>
      </c>
      <c r="M6636">
        <v>0.82861111099999996</v>
      </c>
      <c r="N6636">
        <v>8</v>
      </c>
      <c r="O6636">
        <v>0</v>
      </c>
      <c r="P6636">
        <v>91</v>
      </c>
      <c r="Q6636">
        <v>5</v>
      </c>
      <c r="R6636">
        <v>6.628889</v>
      </c>
      <c r="S6636">
        <v>0</v>
      </c>
      <c r="T6636">
        <v>75.403610999999998</v>
      </c>
      <c r="U6636">
        <v>4.1430559999999996</v>
      </c>
    </row>
    <row r="6637" spans="1:21" x14ac:dyDescent="0.25">
      <c r="A6637" t="s">
        <v>25297</v>
      </c>
      <c r="B6637">
        <v>1</v>
      </c>
      <c r="C6637" t="s">
        <v>79</v>
      </c>
      <c r="D6637" t="s">
        <v>114</v>
      </c>
      <c r="E6637" t="s">
        <v>20783</v>
      </c>
      <c r="F6637" t="s">
        <v>367</v>
      </c>
      <c r="G6637" t="s">
        <v>72</v>
      </c>
      <c r="H6637" t="s">
        <v>136</v>
      </c>
      <c r="I6637" t="s">
        <v>22</v>
      </c>
      <c r="J6637" t="s">
        <v>131</v>
      </c>
      <c r="K6637" t="s">
        <v>25298</v>
      </c>
      <c r="L6637" t="s">
        <v>25299</v>
      </c>
      <c r="M6637">
        <v>2.62</v>
      </c>
      <c r="N6637">
        <v>0</v>
      </c>
      <c r="O6637">
        <v>0</v>
      </c>
      <c r="P6637">
        <v>0</v>
      </c>
      <c r="Q6637">
        <v>1</v>
      </c>
      <c r="R6637">
        <v>0</v>
      </c>
      <c r="S6637">
        <v>0</v>
      </c>
      <c r="T6637">
        <v>0</v>
      </c>
      <c r="U6637">
        <v>2.62</v>
      </c>
    </row>
    <row r="6638" spans="1:21" x14ac:dyDescent="0.25">
      <c r="A6638" t="s">
        <v>25300</v>
      </c>
      <c r="B6638">
        <v>1</v>
      </c>
      <c r="C6638" t="s">
        <v>79</v>
      </c>
      <c r="D6638" t="s">
        <v>114</v>
      </c>
      <c r="E6638" t="s">
        <v>25282</v>
      </c>
      <c r="F6638" t="s">
        <v>296</v>
      </c>
      <c r="G6638" t="s">
        <v>72</v>
      </c>
      <c r="H6638" t="s">
        <v>136</v>
      </c>
      <c r="I6638" t="s">
        <v>22</v>
      </c>
      <c r="J6638" t="s">
        <v>221</v>
      </c>
      <c r="K6638" t="s">
        <v>25301</v>
      </c>
      <c r="L6638" t="s">
        <v>25302</v>
      </c>
      <c r="M6638">
        <v>5.55</v>
      </c>
      <c r="N6638">
        <v>8</v>
      </c>
      <c r="O6638">
        <v>0</v>
      </c>
      <c r="P6638">
        <v>91</v>
      </c>
      <c r="Q6638">
        <v>5</v>
      </c>
      <c r="R6638">
        <v>44.4</v>
      </c>
      <c r="S6638">
        <v>0</v>
      </c>
      <c r="T6638">
        <v>505.05</v>
      </c>
      <c r="U6638">
        <v>27.75</v>
      </c>
    </row>
    <row r="6639" spans="1:21" x14ac:dyDescent="0.25">
      <c r="A6639" t="s">
        <v>25303</v>
      </c>
      <c r="B6639">
        <v>1</v>
      </c>
      <c r="C6639" t="s">
        <v>79</v>
      </c>
      <c r="D6639" t="s">
        <v>114</v>
      </c>
      <c r="E6639" t="s">
        <v>25304</v>
      </c>
      <c r="F6639" t="s">
        <v>313</v>
      </c>
      <c r="G6639" t="s">
        <v>71</v>
      </c>
      <c r="H6639" t="s">
        <v>136</v>
      </c>
      <c r="I6639" t="s">
        <v>22</v>
      </c>
      <c r="J6639" t="s">
        <v>131</v>
      </c>
      <c r="K6639" t="s">
        <v>25305</v>
      </c>
      <c r="L6639" t="s">
        <v>25306</v>
      </c>
      <c r="M6639">
        <v>2.7366666660000001</v>
      </c>
      <c r="N6639">
        <v>0</v>
      </c>
      <c r="O6639">
        <v>0</v>
      </c>
      <c r="P6639">
        <v>0</v>
      </c>
      <c r="Q6639">
        <v>10</v>
      </c>
      <c r="R6639">
        <v>0</v>
      </c>
      <c r="S6639">
        <v>0</v>
      </c>
      <c r="T6639">
        <v>0</v>
      </c>
      <c r="U6639">
        <v>27.366667</v>
      </c>
    </row>
    <row r="6640" spans="1:21" x14ac:dyDescent="0.25">
      <c r="A6640" t="s">
        <v>25307</v>
      </c>
      <c r="B6640">
        <v>1</v>
      </c>
      <c r="C6640" t="s">
        <v>79</v>
      </c>
      <c r="D6640" t="s">
        <v>114</v>
      </c>
      <c r="E6640" t="s">
        <v>25304</v>
      </c>
      <c r="F6640" t="s">
        <v>313</v>
      </c>
      <c r="G6640" t="s">
        <v>71</v>
      </c>
      <c r="H6640" t="s">
        <v>136</v>
      </c>
      <c r="I6640" t="s">
        <v>22</v>
      </c>
      <c r="J6640" t="s">
        <v>131</v>
      </c>
      <c r="K6640" t="s">
        <v>25308</v>
      </c>
      <c r="L6640" t="s">
        <v>25309</v>
      </c>
      <c r="M6640">
        <v>2.8588888880000001</v>
      </c>
      <c r="N6640">
        <v>0</v>
      </c>
      <c r="O6640">
        <v>0</v>
      </c>
      <c r="P6640">
        <v>0</v>
      </c>
      <c r="Q6640">
        <v>10</v>
      </c>
      <c r="R6640">
        <v>0</v>
      </c>
      <c r="S6640">
        <v>0</v>
      </c>
      <c r="T6640">
        <v>0</v>
      </c>
      <c r="U6640">
        <v>28.588889000000002</v>
      </c>
    </row>
    <row r="6641" spans="1:21" x14ac:dyDescent="0.25">
      <c r="A6641" t="s">
        <v>25310</v>
      </c>
      <c r="B6641">
        <v>1</v>
      </c>
      <c r="C6641" t="s">
        <v>79</v>
      </c>
      <c r="D6641" t="s">
        <v>114</v>
      </c>
      <c r="E6641" t="s">
        <v>25311</v>
      </c>
      <c r="F6641" t="s">
        <v>226</v>
      </c>
      <c r="G6641" t="s">
        <v>72</v>
      </c>
      <c r="H6641" t="s">
        <v>136</v>
      </c>
      <c r="I6641" t="s">
        <v>22</v>
      </c>
      <c r="J6641" t="s">
        <v>131</v>
      </c>
      <c r="K6641" t="s">
        <v>25312</v>
      </c>
      <c r="L6641" t="s">
        <v>25313</v>
      </c>
      <c r="M6641">
        <v>3.563055555</v>
      </c>
      <c r="N6641">
        <v>0</v>
      </c>
      <c r="O6641">
        <v>0</v>
      </c>
      <c r="P6641">
        <v>0</v>
      </c>
      <c r="Q6641">
        <v>69</v>
      </c>
      <c r="R6641">
        <v>0</v>
      </c>
      <c r="S6641">
        <v>0</v>
      </c>
      <c r="T6641">
        <v>0</v>
      </c>
      <c r="U6641">
        <v>245.85083299999999</v>
      </c>
    </row>
    <row r="6642" spans="1:21" x14ac:dyDescent="0.25">
      <c r="A6642" t="s">
        <v>25314</v>
      </c>
      <c r="B6642">
        <v>1</v>
      </c>
      <c r="C6642" t="s">
        <v>78</v>
      </c>
      <c r="D6642" t="s">
        <v>104</v>
      </c>
      <c r="E6642" t="s">
        <v>25315</v>
      </c>
      <c r="F6642" t="s">
        <v>226</v>
      </c>
      <c r="G6642" t="s">
        <v>72</v>
      </c>
      <c r="H6642" t="s">
        <v>136</v>
      </c>
      <c r="I6642" t="s">
        <v>22</v>
      </c>
      <c r="J6642" t="s">
        <v>131</v>
      </c>
      <c r="K6642" t="s">
        <v>25316</v>
      </c>
      <c r="L6642" t="s">
        <v>25317</v>
      </c>
      <c r="M6642">
        <v>1.7991666660000001</v>
      </c>
      <c r="N6642">
        <v>0</v>
      </c>
      <c r="O6642">
        <v>0</v>
      </c>
      <c r="P6642">
        <v>0</v>
      </c>
      <c r="Q6642">
        <v>22</v>
      </c>
      <c r="R6642">
        <v>0</v>
      </c>
      <c r="S6642">
        <v>0</v>
      </c>
      <c r="T6642">
        <v>0</v>
      </c>
      <c r="U6642">
        <v>39.581667000000003</v>
      </c>
    </row>
    <row r="6643" spans="1:21" x14ac:dyDescent="0.25">
      <c r="A6643" t="s">
        <v>25318</v>
      </c>
      <c r="B6643">
        <v>1</v>
      </c>
      <c r="C6643" t="s">
        <v>78</v>
      </c>
      <c r="D6643" t="s">
        <v>104</v>
      </c>
      <c r="E6643" t="s">
        <v>25319</v>
      </c>
      <c r="F6643" t="s">
        <v>313</v>
      </c>
      <c r="G6643" t="s">
        <v>71</v>
      </c>
      <c r="H6643" t="s">
        <v>136</v>
      </c>
      <c r="I6643" t="s">
        <v>22</v>
      </c>
      <c r="J6643" t="s">
        <v>131</v>
      </c>
      <c r="K6643" t="s">
        <v>25320</v>
      </c>
      <c r="L6643" t="s">
        <v>25321</v>
      </c>
      <c r="M6643">
        <v>1.065833333</v>
      </c>
      <c r="N6643">
        <v>0</v>
      </c>
      <c r="O6643">
        <v>0</v>
      </c>
      <c r="P6643">
        <v>0</v>
      </c>
      <c r="Q6643">
        <v>5</v>
      </c>
      <c r="R6643">
        <v>0</v>
      </c>
      <c r="S6643">
        <v>0</v>
      </c>
      <c r="T6643">
        <v>0</v>
      </c>
      <c r="U6643">
        <v>5.329167</v>
      </c>
    </row>
    <row r="6644" spans="1:21" x14ac:dyDescent="0.25">
      <c r="A6644" t="s">
        <v>25322</v>
      </c>
      <c r="B6644">
        <v>1</v>
      </c>
      <c r="C6644" t="s">
        <v>78</v>
      </c>
      <c r="D6644" t="s">
        <v>104</v>
      </c>
      <c r="E6644" t="s">
        <v>25323</v>
      </c>
      <c r="F6644" t="s">
        <v>296</v>
      </c>
      <c r="G6644" t="s">
        <v>71</v>
      </c>
      <c r="H6644" t="s">
        <v>136</v>
      </c>
      <c r="I6644" t="s">
        <v>22</v>
      </c>
      <c r="J6644" t="s">
        <v>221</v>
      </c>
      <c r="K6644" t="s">
        <v>25324</v>
      </c>
      <c r="L6644" t="s">
        <v>25325</v>
      </c>
      <c r="M6644">
        <v>3.35</v>
      </c>
      <c r="N6644">
        <v>0</v>
      </c>
      <c r="O6644">
        <v>0</v>
      </c>
      <c r="P6644">
        <v>0</v>
      </c>
      <c r="Q6644">
        <v>127</v>
      </c>
      <c r="R6644">
        <v>0</v>
      </c>
      <c r="S6644">
        <v>0</v>
      </c>
      <c r="T6644">
        <v>0</v>
      </c>
      <c r="U6644">
        <v>425.45</v>
      </c>
    </row>
    <row r="6645" spans="1:21" x14ac:dyDescent="0.25">
      <c r="A6645" t="s">
        <v>25326</v>
      </c>
      <c r="B6645">
        <v>1</v>
      </c>
      <c r="C6645" t="s">
        <v>78</v>
      </c>
      <c r="D6645" t="s">
        <v>104</v>
      </c>
      <c r="E6645" t="s">
        <v>25327</v>
      </c>
      <c r="F6645" t="s">
        <v>296</v>
      </c>
      <c r="G6645" t="s">
        <v>71</v>
      </c>
      <c r="H6645" t="s">
        <v>136</v>
      </c>
      <c r="I6645" t="s">
        <v>22</v>
      </c>
      <c r="J6645" t="s">
        <v>221</v>
      </c>
      <c r="K6645" t="s">
        <v>25328</v>
      </c>
      <c r="L6645" t="s">
        <v>25325</v>
      </c>
      <c r="M6645">
        <v>2.2566666660000001</v>
      </c>
      <c r="N6645">
        <v>0</v>
      </c>
      <c r="O6645">
        <v>0</v>
      </c>
      <c r="P6645">
        <v>0</v>
      </c>
      <c r="Q6645">
        <v>62</v>
      </c>
      <c r="R6645">
        <v>0</v>
      </c>
      <c r="S6645">
        <v>0</v>
      </c>
      <c r="T6645">
        <v>0</v>
      </c>
      <c r="U6645">
        <v>139.91333299999999</v>
      </c>
    </row>
    <row r="6646" spans="1:21" x14ac:dyDescent="0.25">
      <c r="A6646" t="s">
        <v>25329</v>
      </c>
      <c r="B6646">
        <v>1</v>
      </c>
      <c r="C6646" t="s">
        <v>78</v>
      </c>
      <c r="D6646" t="s">
        <v>82</v>
      </c>
      <c r="E6646" t="s">
        <v>8452</v>
      </c>
      <c r="F6646" t="s">
        <v>247</v>
      </c>
      <c r="G6646" t="s">
        <v>71</v>
      </c>
      <c r="H6646" t="s">
        <v>136</v>
      </c>
      <c r="I6646" t="s">
        <v>22</v>
      </c>
      <c r="J6646" t="s">
        <v>221</v>
      </c>
      <c r="K6646" t="s">
        <v>25330</v>
      </c>
      <c r="L6646" t="s">
        <v>25331</v>
      </c>
      <c r="M6646">
        <v>9.4248555550000006</v>
      </c>
      <c r="N6646">
        <v>0</v>
      </c>
      <c r="O6646">
        <v>0</v>
      </c>
      <c r="P6646">
        <v>0</v>
      </c>
      <c r="Q6646">
        <v>349</v>
      </c>
      <c r="R6646">
        <v>0</v>
      </c>
      <c r="S6646">
        <v>0</v>
      </c>
      <c r="T6646">
        <v>0</v>
      </c>
      <c r="U6646">
        <v>3289.2745890000001</v>
      </c>
    </row>
    <row r="6647" spans="1:21" x14ac:dyDescent="0.25">
      <c r="A6647" t="s">
        <v>25332</v>
      </c>
      <c r="B6647">
        <v>1</v>
      </c>
      <c r="C6647" t="s">
        <v>78</v>
      </c>
      <c r="D6647" t="s">
        <v>82</v>
      </c>
      <c r="E6647" t="s">
        <v>8452</v>
      </c>
      <c r="F6647" t="s">
        <v>247</v>
      </c>
      <c r="G6647" t="s">
        <v>71</v>
      </c>
      <c r="H6647" t="s">
        <v>136</v>
      </c>
      <c r="I6647" t="s">
        <v>22</v>
      </c>
      <c r="J6647" t="s">
        <v>221</v>
      </c>
      <c r="K6647" t="s">
        <v>25333</v>
      </c>
      <c r="L6647" t="s">
        <v>25334</v>
      </c>
      <c r="M6647">
        <v>9.5792397220000005</v>
      </c>
      <c r="N6647">
        <v>0</v>
      </c>
      <c r="O6647">
        <v>0</v>
      </c>
      <c r="P6647">
        <v>0</v>
      </c>
      <c r="Q6647">
        <v>349</v>
      </c>
      <c r="R6647">
        <v>0</v>
      </c>
      <c r="S6647">
        <v>0</v>
      </c>
      <c r="T6647">
        <v>0</v>
      </c>
      <c r="U6647">
        <v>3343.1546629999998</v>
      </c>
    </row>
    <row r="6648" spans="1:21" x14ac:dyDescent="0.25">
      <c r="A6648" t="s">
        <v>25335</v>
      </c>
      <c r="B6648">
        <v>1</v>
      </c>
      <c r="C6648" t="s">
        <v>78</v>
      </c>
      <c r="D6648" t="s">
        <v>82</v>
      </c>
      <c r="E6648" t="s">
        <v>25336</v>
      </c>
      <c r="F6648" t="s">
        <v>247</v>
      </c>
      <c r="G6648" t="s">
        <v>71</v>
      </c>
      <c r="H6648" t="s">
        <v>136</v>
      </c>
      <c r="I6648" t="s">
        <v>22</v>
      </c>
      <c r="J6648" t="s">
        <v>221</v>
      </c>
      <c r="K6648" t="s">
        <v>25337</v>
      </c>
      <c r="L6648" t="s">
        <v>20278</v>
      </c>
      <c r="M6648">
        <v>2.483333333</v>
      </c>
      <c r="N6648">
        <v>0</v>
      </c>
      <c r="O6648">
        <v>0</v>
      </c>
      <c r="P6648">
        <v>0</v>
      </c>
      <c r="Q6648">
        <v>211</v>
      </c>
      <c r="R6648">
        <v>0</v>
      </c>
      <c r="S6648">
        <v>0</v>
      </c>
      <c r="T6648">
        <v>0</v>
      </c>
      <c r="U6648">
        <v>523.98333300000002</v>
      </c>
    </row>
    <row r="6649" spans="1:21" x14ac:dyDescent="0.25">
      <c r="A6649" t="s">
        <v>25338</v>
      </c>
      <c r="B6649">
        <v>1</v>
      </c>
      <c r="C6649" t="s">
        <v>79</v>
      </c>
      <c r="D6649" t="s">
        <v>108</v>
      </c>
      <c r="E6649" t="s">
        <v>25339</v>
      </c>
      <c r="F6649" t="s">
        <v>1685</v>
      </c>
      <c r="G6649" t="s">
        <v>71</v>
      </c>
      <c r="H6649" t="s">
        <v>136</v>
      </c>
      <c r="I6649" t="s">
        <v>22</v>
      </c>
      <c r="J6649" t="s">
        <v>131</v>
      </c>
      <c r="K6649" t="s">
        <v>25340</v>
      </c>
      <c r="L6649" t="s">
        <v>25341</v>
      </c>
      <c r="M6649">
        <v>1.33</v>
      </c>
      <c r="N6649">
        <v>0</v>
      </c>
      <c r="O6649">
        <v>0</v>
      </c>
      <c r="P6649">
        <v>0</v>
      </c>
      <c r="Q6649">
        <v>21</v>
      </c>
      <c r="R6649">
        <v>0</v>
      </c>
      <c r="S6649">
        <v>0</v>
      </c>
      <c r="T6649">
        <v>0</v>
      </c>
      <c r="U6649">
        <v>27.93</v>
      </c>
    </row>
    <row r="6650" spans="1:21" x14ac:dyDescent="0.25">
      <c r="A6650" t="s">
        <v>25342</v>
      </c>
      <c r="B6650">
        <v>1</v>
      </c>
      <c r="C6650" t="s">
        <v>79</v>
      </c>
      <c r="D6650" t="s">
        <v>124</v>
      </c>
      <c r="E6650" t="s">
        <v>25343</v>
      </c>
      <c r="F6650" t="s">
        <v>780</v>
      </c>
      <c r="G6650" t="s">
        <v>71</v>
      </c>
      <c r="H6650" t="s">
        <v>136</v>
      </c>
      <c r="I6650" t="s">
        <v>22</v>
      </c>
      <c r="J6650" t="s">
        <v>131</v>
      </c>
      <c r="K6650" t="s">
        <v>25344</v>
      </c>
      <c r="L6650" t="s">
        <v>25345</v>
      </c>
      <c r="M6650">
        <v>2.278611111</v>
      </c>
      <c r="N6650">
        <v>0</v>
      </c>
      <c r="O6650">
        <v>0</v>
      </c>
      <c r="P6650">
        <v>0</v>
      </c>
      <c r="Q6650">
        <v>14</v>
      </c>
      <c r="R6650">
        <v>0</v>
      </c>
      <c r="S6650">
        <v>0</v>
      </c>
      <c r="T6650">
        <v>0</v>
      </c>
      <c r="U6650">
        <v>31.900556000000002</v>
      </c>
    </row>
    <row r="6651" spans="1:21" x14ac:dyDescent="0.25">
      <c r="A6651" t="s">
        <v>25346</v>
      </c>
      <c r="B6651">
        <v>1</v>
      </c>
      <c r="C6651" t="s">
        <v>79</v>
      </c>
      <c r="D6651" t="s">
        <v>114</v>
      </c>
      <c r="E6651" t="s">
        <v>25347</v>
      </c>
      <c r="F6651" t="s">
        <v>780</v>
      </c>
      <c r="G6651" t="s">
        <v>71</v>
      </c>
      <c r="H6651" t="s">
        <v>136</v>
      </c>
      <c r="I6651" t="s">
        <v>22</v>
      </c>
      <c r="J6651" t="s">
        <v>131</v>
      </c>
      <c r="K6651" t="s">
        <v>25348</v>
      </c>
      <c r="L6651" t="s">
        <v>25349</v>
      </c>
      <c r="M6651">
        <v>1.8238888879999999</v>
      </c>
      <c r="N6651">
        <v>0</v>
      </c>
      <c r="O6651">
        <v>0</v>
      </c>
      <c r="P6651">
        <v>0</v>
      </c>
      <c r="Q6651">
        <v>11</v>
      </c>
      <c r="R6651">
        <v>0</v>
      </c>
      <c r="S6651">
        <v>0</v>
      </c>
      <c r="T6651">
        <v>0</v>
      </c>
      <c r="U6651">
        <v>20.062778000000002</v>
      </c>
    </row>
    <row r="6652" spans="1:21" x14ac:dyDescent="0.25">
      <c r="A6652" t="s">
        <v>25350</v>
      </c>
      <c r="B6652">
        <v>1</v>
      </c>
      <c r="C6652" t="s">
        <v>79</v>
      </c>
      <c r="D6652" t="s">
        <v>114</v>
      </c>
      <c r="E6652" t="s">
        <v>25351</v>
      </c>
      <c r="F6652" t="s">
        <v>231</v>
      </c>
      <c r="G6652" t="s">
        <v>71</v>
      </c>
      <c r="H6652" t="s">
        <v>136</v>
      </c>
      <c r="I6652" t="s">
        <v>22</v>
      </c>
      <c r="J6652" t="s">
        <v>131</v>
      </c>
      <c r="K6652" t="s">
        <v>25352</v>
      </c>
      <c r="L6652" t="s">
        <v>25353</v>
      </c>
      <c r="M6652">
        <v>0.80861111100000005</v>
      </c>
      <c r="N6652">
        <v>0</v>
      </c>
      <c r="O6652">
        <v>0</v>
      </c>
      <c r="P6652">
        <v>4</v>
      </c>
      <c r="Q6652">
        <v>0</v>
      </c>
      <c r="R6652">
        <v>0</v>
      </c>
      <c r="S6652">
        <v>0</v>
      </c>
      <c r="T6652">
        <v>3.2344439999999999</v>
      </c>
      <c r="U6652">
        <v>0</v>
      </c>
    </row>
    <row r="6653" spans="1:21" x14ac:dyDescent="0.25">
      <c r="A6653" t="s">
        <v>25354</v>
      </c>
      <c r="B6653">
        <v>1</v>
      </c>
      <c r="C6653" t="s">
        <v>79</v>
      </c>
      <c r="D6653" t="s">
        <v>123</v>
      </c>
      <c r="E6653" t="s">
        <v>25355</v>
      </c>
      <c r="F6653" t="s">
        <v>1685</v>
      </c>
      <c r="G6653" t="s">
        <v>71</v>
      </c>
      <c r="H6653" t="s">
        <v>136</v>
      </c>
      <c r="I6653" t="s">
        <v>22</v>
      </c>
      <c r="J6653" t="s">
        <v>131</v>
      </c>
      <c r="K6653" t="s">
        <v>25356</v>
      </c>
      <c r="L6653" t="s">
        <v>25357</v>
      </c>
      <c r="M6653">
        <v>0.89</v>
      </c>
      <c r="N6653">
        <v>0</v>
      </c>
      <c r="O6653">
        <v>0</v>
      </c>
      <c r="P6653">
        <v>0</v>
      </c>
      <c r="Q6653">
        <v>47</v>
      </c>
      <c r="R6653">
        <v>0</v>
      </c>
      <c r="S6653">
        <v>0</v>
      </c>
      <c r="T6653">
        <v>0</v>
      </c>
      <c r="U6653">
        <v>41.83</v>
      </c>
    </row>
    <row r="6654" spans="1:21" x14ac:dyDescent="0.25">
      <c r="A6654" t="s">
        <v>25358</v>
      </c>
      <c r="B6654">
        <v>1</v>
      </c>
      <c r="C6654" t="s">
        <v>79</v>
      </c>
      <c r="D6654" t="s">
        <v>123</v>
      </c>
      <c r="E6654" t="s">
        <v>25359</v>
      </c>
      <c r="F6654" t="s">
        <v>226</v>
      </c>
      <c r="G6654" t="s">
        <v>72</v>
      </c>
      <c r="H6654" t="s">
        <v>136</v>
      </c>
      <c r="I6654" t="s">
        <v>22</v>
      </c>
      <c r="J6654" t="s">
        <v>131</v>
      </c>
      <c r="K6654" t="s">
        <v>25360</v>
      </c>
      <c r="L6654" t="s">
        <v>25361</v>
      </c>
      <c r="M6654">
        <v>1.3807527770000001</v>
      </c>
      <c r="N6654">
        <v>0</v>
      </c>
      <c r="O6654">
        <v>0</v>
      </c>
      <c r="P6654">
        <v>0</v>
      </c>
      <c r="Q6654">
        <v>107</v>
      </c>
      <c r="R6654">
        <v>0</v>
      </c>
      <c r="S6654">
        <v>0</v>
      </c>
      <c r="T6654">
        <v>0</v>
      </c>
      <c r="U6654">
        <v>147.74054699999999</v>
      </c>
    </row>
    <row r="6655" spans="1:21" x14ac:dyDescent="0.25">
      <c r="A6655" t="s">
        <v>25362</v>
      </c>
      <c r="B6655">
        <v>1</v>
      </c>
      <c r="C6655" t="s">
        <v>79</v>
      </c>
      <c r="D6655" t="s">
        <v>123</v>
      </c>
      <c r="E6655" t="s">
        <v>25359</v>
      </c>
      <c r="F6655" t="s">
        <v>226</v>
      </c>
      <c r="G6655" t="s">
        <v>72</v>
      </c>
      <c r="H6655" t="s">
        <v>136</v>
      </c>
      <c r="I6655" t="s">
        <v>22</v>
      </c>
      <c r="J6655" t="s">
        <v>131</v>
      </c>
      <c r="K6655" t="s">
        <v>25363</v>
      </c>
      <c r="L6655" t="s">
        <v>25364</v>
      </c>
      <c r="M6655">
        <v>2.968611111</v>
      </c>
      <c r="N6655">
        <v>0</v>
      </c>
      <c r="O6655">
        <v>0</v>
      </c>
      <c r="P6655">
        <v>0</v>
      </c>
      <c r="Q6655">
        <v>107</v>
      </c>
      <c r="R6655">
        <v>0</v>
      </c>
      <c r="S6655">
        <v>0</v>
      </c>
      <c r="T6655">
        <v>0</v>
      </c>
      <c r="U6655">
        <v>317.641389</v>
      </c>
    </row>
    <row r="6656" spans="1:21" x14ac:dyDescent="0.25">
      <c r="A6656" t="s">
        <v>25365</v>
      </c>
      <c r="B6656">
        <v>1</v>
      </c>
      <c r="C6656" t="s">
        <v>79</v>
      </c>
      <c r="D6656" t="s">
        <v>123</v>
      </c>
      <c r="E6656" t="s">
        <v>25355</v>
      </c>
      <c r="F6656" t="s">
        <v>313</v>
      </c>
      <c r="G6656" t="s">
        <v>71</v>
      </c>
      <c r="H6656" t="s">
        <v>136</v>
      </c>
      <c r="I6656" t="s">
        <v>22</v>
      </c>
      <c r="J6656" t="s">
        <v>131</v>
      </c>
      <c r="K6656" t="s">
        <v>25366</v>
      </c>
      <c r="L6656" t="s">
        <v>25367</v>
      </c>
      <c r="M6656">
        <v>1.869444444</v>
      </c>
      <c r="N6656">
        <v>0</v>
      </c>
      <c r="O6656">
        <v>0</v>
      </c>
      <c r="P6656">
        <v>0</v>
      </c>
      <c r="Q6656">
        <v>47</v>
      </c>
      <c r="R6656">
        <v>0</v>
      </c>
      <c r="S6656">
        <v>0</v>
      </c>
      <c r="T6656">
        <v>0</v>
      </c>
      <c r="U6656">
        <v>87.863889</v>
      </c>
    </row>
    <row r="6657" spans="1:21" x14ac:dyDescent="0.25">
      <c r="A6657" t="s">
        <v>25368</v>
      </c>
      <c r="B6657">
        <v>1</v>
      </c>
      <c r="C6657" t="s">
        <v>79</v>
      </c>
      <c r="D6657" t="s">
        <v>123</v>
      </c>
      <c r="E6657" t="s">
        <v>25369</v>
      </c>
      <c r="F6657" t="s">
        <v>892</v>
      </c>
      <c r="G6657" t="s">
        <v>71</v>
      </c>
      <c r="H6657" t="s">
        <v>136</v>
      </c>
      <c r="I6657" t="s">
        <v>22</v>
      </c>
      <c r="J6657" t="s">
        <v>131</v>
      </c>
      <c r="K6657" t="s">
        <v>25370</v>
      </c>
      <c r="L6657" t="s">
        <v>25371</v>
      </c>
      <c r="M6657">
        <v>0.27242499999999997</v>
      </c>
      <c r="N6657">
        <v>0</v>
      </c>
      <c r="O6657">
        <v>0</v>
      </c>
      <c r="P6657">
        <v>0</v>
      </c>
      <c r="Q6657">
        <v>145</v>
      </c>
      <c r="R6657">
        <v>0</v>
      </c>
      <c r="S6657">
        <v>0</v>
      </c>
      <c r="T6657">
        <v>0</v>
      </c>
      <c r="U6657">
        <v>39.501624999999997</v>
      </c>
    </row>
    <row r="6658" spans="1:21" x14ac:dyDescent="0.25">
      <c r="A6658" t="s">
        <v>25372</v>
      </c>
      <c r="B6658">
        <v>1</v>
      </c>
      <c r="C6658" t="s">
        <v>79</v>
      </c>
      <c r="D6658" t="s">
        <v>120</v>
      </c>
      <c r="E6658" t="s">
        <v>25373</v>
      </c>
      <c r="F6658" t="s">
        <v>416</v>
      </c>
      <c r="G6658" t="s">
        <v>71</v>
      </c>
      <c r="H6658" t="s">
        <v>136</v>
      </c>
      <c r="I6658" t="s">
        <v>22</v>
      </c>
      <c r="J6658" t="s">
        <v>131</v>
      </c>
      <c r="K6658" t="s">
        <v>25374</v>
      </c>
      <c r="L6658" t="s">
        <v>25375</v>
      </c>
      <c r="M6658">
        <v>0.67416666599999997</v>
      </c>
      <c r="N6658">
        <v>0</v>
      </c>
      <c r="O6658">
        <v>57</v>
      </c>
      <c r="P6658">
        <v>0</v>
      </c>
      <c r="Q6658">
        <v>15</v>
      </c>
      <c r="R6658">
        <v>0</v>
      </c>
      <c r="S6658">
        <v>38.427500000000002</v>
      </c>
      <c r="T6658">
        <v>0</v>
      </c>
      <c r="U6658">
        <v>10.112500000000001</v>
      </c>
    </row>
    <row r="6659" spans="1:21" x14ac:dyDescent="0.25">
      <c r="A6659" t="s">
        <v>25376</v>
      </c>
      <c r="B6659">
        <v>1</v>
      </c>
      <c r="C6659" t="s">
        <v>79</v>
      </c>
      <c r="D6659" t="s">
        <v>109</v>
      </c>
      <c r="E6659" t="s">
        <v>25377</v>
      </c>
      <c r="F6659" t="s">
        <v>367</v>
      </c>
      <c r="G6659" t="s">
        <v>72</v>
      </c>
      <c r="H6659" t="s">
        <v>136</v>
      </c>
      <c r="I6659" t="s">
        <v>22</v>
      </c>
      <c r="J6659" t="s">
        <v>131</v>
      </c>
      <c r="K6659" t="s">
        <v>25378</v>
      </c>
      <c r="L6659" t="s">
        <v>25379</v>
      </c>
      <c r="M6659">
        <v>1.4741666659999999</v>
      </c>
      <c r="N6659">
        <v>0</v>
      </c>
      <c r="O6659">
        <v>0</v>
      </c>
      <c r="P6659">
        <v>0</v>
      </c>
      <c r="Q6659">
        <v>35</v>
      </c>
      <c r="R6659">
        <v>0</v>
      </c>
      <c r="S6659">
        <v>0</v>
      </c>
      <c r="T6659">
        <v>0</v>
      </c>
      <c r="U6659">
        <v>51.595832999999999</v>
      </c>
    </row>
    <row r="6660" spans="1:21" x14ac:dyDescent="0.25">
      <c r="A6660" t="s">
        <v>25380</v>
      </c>
      <c r="B6660">
        <v>1</v>
      </c>
      <c r="C6660" t="s">
        <v>79</v>
      </c>
      <c r="D6660" t="s">
        <v>109</v>
      </c>
      <c r="E6660" t="s">
        <v>25381</v>
      </c>
      <c r="F6660" t="s">
        <v>1685</v>
      </c>
      <c r="G6660" t="s">
        <v>71</v>
      </c>
      <c r="H6660" t="s">
        <v>136</v>
      </c>
      <c r="I6660" t="s">
        <v>22</v>
      </c>
      <c r="J6660" t="s">
        <v>131</v>
      </c>
      <c r="K6660" t="s">
        <v>25382</v>
      </c>
      <c r="L6660" t="s">
        <v>25383</v>
      </c>
      <c r="M6660">
        <v>1.1158333330000001</v>
      </c>
      <c r="N6660">
        <v>0</v>
      </c>
      <c r="O6660">
        <v>0</v>
      </c>
      <c r="P6660">
        <v>0</v>
      </c>
      <c r="Q6660">
        <v>5</v>
      </c>
      <c r="R6660">
        <v>0</v>
      </c>
      <c r="S6660">
        <v>0</v>
      </c>
      <c r="T6660">
        <v>0</v>
      </c>
      <c r="U6660">
        <v>5.579167</v>
      </c>
    </row>
    <row r="6661" spans="1:21" x14ac:dyDescent="0.25">
      <c r="A6661" t="s">
        <v>25384</v>
      </c>
      <c r="B6661">
        <v>1</v>
      </c>
      <c r="C6661" t="s">
        <v>78</v>
      </c>
      <c r="D6661" t="s">
        <v>92</v>
      </c>
      <c r="E6661" t="s">
        <v>25385</v>
      </c>
      <c r="F6661" t="s">
        <v>231</v>
      </c>
      <c r="G6661" t="s">
        <v>71</v>
      </c>
      <c r="H6661" t="s">
        <v>136</v>
      </c>
      <c r="I6661" t="s">
        <v>22</v>
      </c>
      <c r="J6661" t="s">
        <v>131</v>
      </c>
      <c r="K6661" t="s">
        <v>25386</v>
      </c>
      <c r="L6661" t="s">
        <v>25387</v>
      </c>
      <c r="M6661">
        <v>1.101388888</v>
      </c>
      <c r="N6661">
        <v>0</v>
      </c>
      <c r="O6661">
        <v>0</v>
      </c>
      <c r="P6661">
        <v>0</v>
      </c>
      <c r="Q6661">
        <v>1</v>
      </c>
      <c r="R6661">
        <v>0</v>
      </c>
      <c r="S6661">
        <v>0</v>
      </c>
      <c r="T6661">
        <v>0</v>
      </c>
      <c r="U6661">
        <v>1.101389</v>
      </c>
    </row>
    <row r="6662" spans="1:21" x14ac:dyDescent="0.25">
      <c r="A6662" t="s">
        <v>25388</v>
      </c>
      <c r="B6662">
        <v>1</v>
      </c>
      <c r="C6662" t="s">
        <v>79</v>
      </c>
      <c r="D6662" t="s">
        <v>111</v>
      </c>
      <c r="E6662" t="s">
        <v>25389</v>
      </c>
      <c r="F6662" t="s">
        <v>226</v>
      </c>
      <c r="G6662" t="s">
        <v>72</v>
      </c>
      <c r="H6662" t="s">
        <v>136</v>
      </c>
      <c r="I6662" t="s">
        <v>22</v>
      </c>
      <c r="J6662" t="s">
        <v>131</v>
      </c>
      <c r="K6662" t="s">
        <v>25390</v>
      </c>
      <c r="L6662" t="s">
        <v>25391</v>
      </c>
      <c r="M6662">
        <v>1.602222222</v>
      </c>
      <c r="N6662">
        <v>0</v>
      </c>
      <c r="O6662">
        <v>0</v>
      </c>
      <c r="P6662">
        <v>0</v>
      </c>
      <c r="Q6662">
        <v>35</v>
      </c>
      <c r="R6662">
        <v>0</v>
      </c>
      <c r="S6662">
        <v>0</v>
      </c>
      <c r="T6662">
        <v>0</v>
      </c>
      <c r="U6662">
        <v>56.077778000000002</v>
      </c>
    </row>
    <row r="6663" spans="1:21" x14ac:dyDescent="0.25">
      <c r="A6663" t="s">
        <v>25392</v>
      </c>
      <c r="B6663">
        <v>1</v>
      </c>
      <c r="C6663" t="s">
        <v>79</v>
      </c>
      <c r="D6663" t="s">
        <v>111</v>
      </c>
      <c r="E6663" t="s">
        <v>25393</v>
      </c>
      <c r="F6663" t="s">
        <v>226</v>
      </c>
      <c r="G6663" t="s">
        <v>72</v>
      </c>
      <c r="H6663" t="s">
        <v>136</v>
      </c>
      <c r="I6663" t="s">
        <v>22</v>
      </c>
      <c r="J6663" t="s">
        <v>131</v>
      </c>
      <c r="K6663" t="s">
        <v>25394</v>
      </c>
      <c r="L6663" t="s">
        <v>25395</v>
      </c>
      <c r="M6663">
        <v>1.579722222</v>
      </c>
      <c r="N6663">
        <v>0</v>
      </c>
      <c r="O6663">
        <v>0</v>
      </c>
      <c r="P6663">
        <v>0</v>
      </c>
      <c r="Q6663">
        <v>225</v>
      </c>
      <c r="R6663">
        <v>0</v>
      </c>
      <c r="S6663">
        <v>0</v>
      </c>
      <c r="T6663">
        <v>0</v>
      </c>
      <c r="U6663">
        <v>355.4375</v>
      </c>
    </row>
    <row r="6664" spans="1:21" x14ac:dyDescent="0.25">
      <c r="A6664" t="s">
        <v>25396</v>
      </c>
      <c r="B6664">
        <v>1</v>
      </c>
      <c r="C6664" t="s">
        <v>79</v>
      </c>
      <c r="D6664" t="s">
        <v>111</v>
      </c>
      <c r="E6664" t="s">
        <v>25397</v>
      </c>
      <c r="F6664" t="s">
        <v>416</v>
      </c>
      <c r="G6664" t="s">
        <v>71</v>
      </c>
      <c r="H6664" t="s">
        <v>136</v>
      </c>
      <c r="I6664" t="s">
        <v>22</v>
      </c>
      <c r="J6664" t="s">
        <v>131</v>
      </c>
      <c r="K6664" t="s">
        <v>25398</v>
      </c>
      <c r="L6664" t="s">
        <v>25399</v>
      </c>
      <c r="M6664">
        <v>4.585</v>
      </c>
      <c r="N6664">
        <v>0</v>
      </c>
      <c r="O6664">
        <v>0</v>
      </c>
      <c r="P6664">
        <v>0</v>
      </c>
      <c r="Q6664">
        <v>13</v>
      </c>
      <c r="R6664">
        <v>0</v>
      </c>
      <c r="S6664">
        <v>0</v>
      </c>
      <c r="T6664">
        <v>0</v>
      </c>
      <c r="U6664">
        <v>59.604999999999997</v>
      </c>
    </row>
    <row r="6665" spans="1:21" x14ac:dyDescent="0.25">
      <c r="A6665" t="s">
        <v>25400</v>
      </c>
      <c r="B6665">
        <v>1</v>
      </c>
      <c r="C6665" t="s">
        <v>79</v>
      </c>
      <c r="D6665" t="s">
        <v>111</v>
      </c>
      <c r="E6665" t="s">
        <v>25401</v>
      </c>
      <c r="F6665" t="s">
        <v>10815</v>
      </c>
      <c r="G6665" t="s">
        <v>71</v>
      </c>
      <c r="H6665" t="s">
        <v>136</v>
      </c>
      <c r="I6665" t="s">
        <v>22</v>
      </c>
      <c r="J6665" t="s">
        <v>131</v>
      </c>
      <c r="K6665" t="s">
        <v>25402</v>
      </c>
      <c r="L6665" t="s">
        <v>25403</v>
      </c>
      <c r="M6665">
        <v>1.626666666</v>
      </c>
      <c r="N6665">
        <v>0</v>
      </c>
      <c r="O6665">
        <v>0</v>
      </c>
      <c r="P6665">
        <v>0</v>
      </c>
      <c r="Q6665">
        <v>5</v>
      </c>
      <c r="R6665">
        <v>0</v>
      </c>
      <c r="S6665">
        <v>0</v>
      </c>
      <c r="T6665">
        <v>0</v>
      </c>
      <c r="U6665">
        <v>8.1333330000000004</v>
      </c>
    </row>
    <row r="6666" spans="1:21" x14ac:dyDescent="0.25">
      <c r="A6666" t="s">
        <v>25404</v>
      </c>
      <c r="B6666">
        <v>1</v>
      </c>
      <c r="C6666" t="s">
        <v>79</v>
      </c>
      <c r="D6666" t="s">
        <v>111</v>
      </c>
      <c r="E6666" t="s">
        <v>25405</v>
      </c>
      <c r="F6666" t="s">
        <v>747</v>
      </c>
      <c r="G6666" t="s">
        <v>72</v>
      </c>
      <c r="H6666" t="s">
        <v>136</v>
      </c>
      <c r="I6666" t="s">
        <v>22</v>
      </c>
      <c r="J6666" t="s">
        <v>131</v>
      </c>
      <c r="K6666" t="s">
        <v>25406</v>
      </c>
      <c r="L6666" t="s">
        <v>25407</v>
      </c>
      <c r="M6666">
        <v>1.724444444</v>
      </c>
      <c r="N6666">
        <v>0</v>
      </c>
      <c r="O6666">
        <v>0</v>
      </c>
      <c r="P6666">
        <v>0</v>
      </c>
      <c r="Q6666">
        <v>26</v>
      </c>
      <c r="R6666">
        <v>0</v>
      </c>
      <c r="S6666">
        <v>0</v>
      </c>
      <c r="T6666">
        <v>0</v>
      </c>
      <c r="U6666">
        <v>44.835555999999997</v>
      </c>
    </row>
    <row r="6667" spans="1:21" x14ac:dyDescent="0.25">
      <c r="A6667" t="s">
        <v>25408</v>
      </c>
      <c r="B6667">
        <v>1</v>
      </c>
      <c r="C6667" t="s">
        <v>79</v>
      </c>
      <c r="D6667" t="s">
        <v>111</v>
      </c>
      <c r="E6667" t="s">
        <v>25409</v>
      </c>
      <c r="F6667" t="s">
        <v>367</v>
      </c>
      <c r="G6667" t="s">
        <v>72</v>
      </c>
      <c r="H6667" t="s">
        <v>136</v>
      </c>
      <c r="I6667" t="s">
        <v>22</v>
      </c>
      <c r="J6667" t="s">
        <v>131</v>
      </c>
      <c r="K6667" t="s">
        <v>25410</v>
      </c>
      <c r="L6667" t="s">
        <v>25411</v>
      </c>
      <c r="M6667">
        <v>3.5583333330000002</v>
      </c>
      <c r="N6667">
        <v>0</v>
      </c>
      <c r="O6667">
        <v>0</v>
      </c>
      <c r="P6667">
        <v>0</v>
      </c>
      <c r="Q6667">
        <v>15</v>
      </c>
      <c r="R6667">
        <v>0</v>
      </c>
      <c r="S6667">
        <v>0</v>
      </c>
      <c r="T6667">
        <v>0</v>
      </c>
      <c r="U6667">
        <v>53.375</v>
      </c>
    </row>
    <row r="6668" spans="1:21" x14ac:dyDescent="0.25">
      <c r="A6668" t="s">
        <v>25412</v>
      </c>
      <c r="B6668">
        <v>1</v>
      </c>
      <c r="C6668" t="s">
        <v>79</v>
      </c>
      <c r="D6668" t="s">
        <v>113</v>
      </c>
      <c r="E6668" t="s">
        <v>25413</v>
      </c>
      <c r="F6668" t="s">
        <v>231</v>
      </c>
      <c r="G6668" t="s">
        <v>71</v>
      </c>
      <c r="H6668" t="s">
        <v>136</v>
      </c>
      <c r="I6668" t="s">
        <v>22</v>
      </c>
      <c r="J6668" t="s">
        <v>131</v>
      </c>
      <c r="K6668" t="s">
        <v>25414</v>
      </c>
      <c r="L6668" t="s">
        <v>25415</v>
      </c>
      <c r="M6668">
        <v>0.66249999999999998</v>
      </c>
      <c r="N6668">
        <v>0</v>
      </c>
      <c r="O6668">
        <v>0</v>
      </c>
      <c r="P6668">
        <v>0</v>
      </c>
      <c r="Q6668">
        <v>2</v>
      </c>
      <c r="R6668">
        <v>0</v>
      </c>
      <c r="S6668">
        <v>0</v>
      </c>
      <c r="T6668">
        <v>0</v>
      </c>
      <c r="U6668">
        <v>1.325</v>
      </c>
    </row>
    <row r="6669" spans="1:21" x14ac:dyDescent="0.25">
      <c r="A6669" t="s">
        <v>25416</v>
      </c>
      <c r="B6669">
        <v>1</v>
      </c>
      <c r="C6669" t="s">
        <v>78</v>
      </c>
      <c r="D6669" t="s">
        <v>81</v>
      </c>
      <c r="E6669" t="s">
        <v>25417</v>
      </c>
      <c r="F6669" t="s">
        <v>10815</v>
      </c>
      <c r="G6669" t="s">
        <v>71</v>
      </c>
      <c r="H6669" t="s">
        <v>136</v>
      </c>
      <c r="I6669" t="s">
        <v>22</v>
      </c>
      <c r="J6669" t="s">
        <v>131</v>
      </c>
      <c r="K6669" t="s">
        <v>25418</v>
      </c>
      <c r="L6669" t="s">
        <v>25419</v>
      </c>
      <c r="M6669">
        <v>1.5575000000000001</v>
      </c>
      <c r="N6669">
        <v>0</v>
      </c>
      <c r="O6669">
        <v>61</v>
      </c>
      <c r="P6669">
        <v>0</v>
      </c>
      <c r="Q6669">
        <v>8</v>
      </c>
      <c r="R6669">
        <v>0</v>
      </c>
      <c r="S6669">
        <v>95.007499999999993</v>
      </c>
      <c r="T6669">
        <v>0</v>
      </c>
      <c r="U6669">
        <v>12.46</v>
      </c>
    </row>
    <row r="6670" spans="1:21" x14ac:dyDescent="0.25">
      <c r="A6670" t="s">
        <v>25420</v>
      </c>
      <c r="B6670">
        <v>1</v>
      </c>
      <c r="C6670" t="s">
        <v>79</v>
      </c>
      <c r="D6670" t="s">
        <v>108</v>
      </c>
      <c r="E6670" t="s">
        <v>25421</v>
      </c>
      <c r="F6670" t="s">
        <v>226</v>
      </c>
      <c r="G6670" t="s">
        <v>72</v>
      </c>
      <c r="H6670" t="s">
        <v>136</v>
      </c>
      <c r="I6670" t="s">
        <v>22</v>
      </c>
      <c r="J6670" t="s">
        <v>131</v>
      </c>
      <c r="K6670" t="s">
        <v>25422</v>
      </c>
      <c r="L6670" t="s">
        <v>25423</v>
      </c>
      <c r="M6670">
        <v>8.8369444440000002</v>
      </c>
      <c r="N6670">
        <v>0</v>
      </c>
      <c r="O6670">
        <v>0</v>
      </c>
      <c r="P6670">
        <v>0</v>
      </c>
      <c r="Q6670">
        <v>25</v>
      </c>
      <c r="R6670">
        <v>0</v>
      </c>
      <c r="S6670">
        <v>0</v>
      </c>
      <c r="T6670">
        <v>0</v>
      </c>
      <c r="U6670">
        <v>220.92361099999999</v>
      </c>
    </row>
    <row r="6671" spans="1:21" x14ac:dyDescent="0.25">
      <c r="A6671" t="s">
        <v>25424</v>
      </c>
      <c r="B6671">
        <v>1</v>
      </c>
      <c r="C6671" t="s">
        <v>79</v>
      </c>
      <c r="D6671" t="s">
        <v>108</v>
      </c>
      <c r="E6671" t="s">
        <v>25425</v>
      </c>
      <c r="F6671" t="s">
        <v>313</v>
      </c>
      <c r="G6671" t="s">
        <v>71</v>
      </c>
      <c r="H6671" t="s">
        <v>136</v>
      </c>
      <c r="I6671" t="s">
        <v>22</v>
      </c>
      <c r="J6671" t="s">
        <v>131</v>
      </c>
      <c r="K6671" t="s">
        <v>25426</v>
      </c>
      <c r="L6671" t="s">
        <v>25427</v>
      </c>
      <c r="M6671">
        <v>3.929166666</v>
      </c>
      <c r="N6671">
        <v>0</v>
      </c>
      <c r="O6671">
        <v>0</v>
      </c>
      <c r="P6671">
        <v>0</v>
      </c>
      <c r="Q6671">
        <v>14</v>
      </c>
      <c r="R6671">
        <v>0</v>
      </c>
      <c r="S6671">
        <v>0</v>
      </c>
      <c r="T6671">
        <v>0</v>
      </c>
      <c r="U6671">
        <v>55.008333</v>
      </c>
    </row>
    <row r="6672" spans="1:21" x14ac:dyDescent="0.25">
      <c r="A6672" t="s">
        <v>25428</v>
      </c>
      <c r="B6672">
        <v>1</v>
      </c>
      <c r="C6672" t="s">
        <v>78</v>
      </c>
      <c r="D6672" t="s">
        <v>90</v>
      </c>
      <c r="E6672" t="s">
        <v>25429</v>
      </c>
      <c r="F6672" t="s">
        <v>921</v>
      </c>
      <c r="G6672" t="s">
        <v>71</v>
      </c>
      <c r="H6672" t="s">
        <v>136</v>
      </c>
      <c r="I6672" t="s">
        <v>22</v>
      </c>
      <c r="J6672" t="s">
        <v>131</v>
      </c>
      <c r="K6672" t="s">
        <v>25430</v>
      </c>
      <c r="L6672" t="s">
        <v>25431</v>
      </c>
      <c r="M6672">
        <v>0.68833333299999999</v>
      </c>
      <c r="N6672">
        <v>0</v>
      </c>
      <c r="O6672">
        <v>0</v>
      </c>
      <c r="P6672">
        <v>0</v>
      </c>
      <c r="Q6672">
        <v>10</v>
      </c>
      <c r="R6672">
        <v>0</v>
      </c>
      <c r="S6672">
        <v>0</v>
      </c>
      <c r="T6672">
        <v>0</v>
      </c>
      <c r="U6672">
        <v>6.8833330000000004</v>
      </c>
    </row>
    <row r="6673" spans="1:21" x14ac:dyDescent="0.25">
      <c r="A6673" t="s">
        <v>25432</v>
      </c>
      <c r="B6673">
        <v>1</v>
      </c>
      <c r="C6673" t="s">
        <v>79</v>
      </c>
      <c r="D6673" t="s">
        <v>109</v>
      </c>
      <c r="E6673" t="s">
        <v>25433</v>
      </c>
      <c r="F6673" t="s">
        <v>780</v>
      </c>
      <c r="G6673" t="s">
        <v>71</v>
      </c>
      <c r="H6673" t="s">
        <v>136</v>
      </c>
      <c r="I6673" t="s">
        <v>22</v>
      </c>
      <c r="J6673" t="s">
        <v>131</v>
      </c>
      <c r="K6673" t="s">
        <v>25434</v>
      </c>
      <c r="L6673" t="s">
        <v>25435</v>
      </c>
      <c r="M6673">
        <v>4.9027777769999998</v>
      </c>
      <c r="N6673">
        <v>0</v>
      </c>
      <c r="O6673">
        <v>21</v>
      </c>
      <c r="P6673">
        <v>0</v>
      </c>
      <c r="Q6673">
        <v>33</v>
      </c>
      <c r="R6673">
        <v>0</v>
      </c>
      <c r="S6673">
        <v>102.958333</v>
      </c>
      <c r="T6673">
        <v>0</v>
      </c>
      <c r="U6673">
        <v>161.79166699999999</v>
      </c>
    </row>
    <row r="6674" spans="1:21" x14ac:dyDescent="0.25">
      <c r="A6674" t="s">
        <v>25436</v>
      </c>
      <c r="B6674">
        <v>1</v>
      </c>
      <c r="C6674" t="s">
        <v>79</v>
      </c>
      <c r="D6674" t="s">
        <v>109</v>
      </c>
      <c r="E6674" t="s">
        <v>25437</v>
      </c>
      <c r="F6674" t="s">
        <v>247</v>
      </c>
      <c r="G6674" t="s">
        <v>72</v>
      </c>
      <c r="H6674" t="s">
        <v>136</v>
      </c>
      <c r="I6674" t="s">
        <v>22</v>
      </c>
      <c r="J6674" t="s">
        <v>221</v>
      </c>
      <c r="K6674" t="s">
        <v>25438</v>
      </c>
      <c r="L6674" t="s">
        <v>25439</v>
      </c>
      <c r="M6674">
        <v>8.3497222220000005</v>
      </c>
      <c r="N6674">
        <v>0</v>
      </c>
      <c r="O6674">
        <v>0</v>
      </c>
      <c r="P6674">
        <v>0</v>
      </c>
      <c r="Q6674">
        <v>28</v>
      </c>
      <c r="R6674">
        <v>0</v>
      </c>
      <c r="S6674">
        <v>0</v>
      </c>
      <c r="T6674">
        <v>0</v>
      </c>
      <c r="U6674">
        <v>233.79222200000001</v>
      </c>
    </row>
    <row r="6675" spans="1:21" x14ac:dyDescent="0.25">
      <c r="A6675" t="s">
        <v>25440</v>
      </c>
      <c r="B6675">
        <v>1</v>
      </c>
      <c r="C6675" t="s">
        <v>79</v>
      </c>
      <c r="D6675" t="s">
        <v>109</v>
      </c>
      <c r="E6675" t="s">
        <v>25437</v>
      </c>
      <c r="F6675" t="s">
        <v>247</v>
      </c>
      <c r="G6675" t="s">
        <v>72</v>
      </c>
      <c r="H6675" t="s">
        <v>136</v>
      </c>
      <c r="I6675" t="s">
        <v>22</v>
      </c>
      <c r="J6675" t="s">
        <v>221</v>
      </c>
      <c r="K6675" t="s">
        <v>25441</v>
      </c>
      <c r="L6675" t="s">
        <v>25442</v>
      </c>
      <c r="M6675">
        <v>8.0002777770000009</v>
      </c>
      <c r="N6675">
        <v>0</v>
      </c>
      <c r="O6675">
        <v>0</v>
      </c>
      <c r="P6675">
        <v>0</v>
      </c>
      <c r="Q6675">
        <v>28</v>
      </c>
      <c r="R6675">
        <v>0</v>
      </c>
      <c r="S6675">
        <v>0</v>
      </c>
      <c r="T6675">
        <v>0</v>
      </c>
      <c r="U6675">
        <v>224.007778</v>
      </c>
    </row>
    <row r="6676" spans="1:21" x14ac:dyDescent="0.25">
      <c r="A6676" t="s">
        <v>25443</v>
      </c>
      <c r="B6676">
        <v>1</v>
      </c>
      <c r="C6676" t="s">
        <v>79</v>
      </c>
      <c r="D6676" t="s">
        <v>109</v>
      </c>
      <c r="E6676" t="s">
        <v>25444</v>
      </c>
      <c r="F6676" t="s">
        <v>416</v>
      </c>
      <c r="G6676" t="s">
        <v>71</v>
      </c>
      <c r="H6676" t="s">
        <v>136</v>
      </c>
      <c r="I6676" t="s">
        <v>22</v>
      </c>
      <c r="J6676" t="s">
        <v>131</v>
      </c>
      <c r="K6676" t="s">
        <v>25445</v>
      </c>
      <c r="L6676" t="s">
        <v>25446</v>
      </c>
      <c r="M6676">
        <v>1.2677777770000001</v>
      </c>
      <c r="N6676">
        <v>0</v>
      </c>
      <c r="O6676">
        <v>129</v>
      </c>
      <c r="P6676">
        <v>0</v>
      </c>
      <c r="Q6676">
        <v>0</v>
      </c>
      <c r="R6676">
        <v>0</v>
      </c>
      <c r="S6676">
        <v>163.54333299999999</v>
      </c>
      <c r="T6676">
        <v>0</v>
      </c>
      <c r="U6676">
        <v>0</v>
      </c>
    </row>
    <row r="6677" spans="1:21" x14ac:dyDescent="0.25">
      <c r="A6677" t="s">
        <v>25447</v>
      </c>
      <c r="B6677">
        <v>1</v>
      </c>
      <c r="C6677" t="s">
        <v>78</v>
      </c>
      <c r="D6677" t="s">
        <v>81</v>
      </c>
      <c r="E6677" t="s">
        <v>25448</v>
      </c>
      <c r="F6677" t="s">
        <v>921</v>
      </c>
      <c r="G6677" t="s">
        <v>71</v>
      </c>
      <c r="H6677" t="s">
        <v>136</v>
      </c>
      <c r="I6677" t="s">
        <v>22</v>
      </c>
      <c r="J6677" t="s">
        <v>131</v>
      </c>
      <c r="K6677" t="s">
        <v>25449</v>
      </c>
      <c r="L6677" t="s">
        <v>25450</v>
      </c>
      <c r="M6677">
        <v>0.186386944</v>
      </c>
      <c r="N6677">
        <v>0</v>
      </c>
      <c r="O6677">
        <v>203</v>
      </c>
      <c r="P6677">
        <v>0</v>
      </c>
      <c r="Q6677">
        <v>0</v>
      </c>
      <c r="R6677">
        <v>0</v>
      </c>
      <c r="S6677">
        <v>37.836550000000003</v>
      </c>
      <c r="T6677">
        <v>0</v>
      </c>
      <c r="U6677">
        <v>0</v>
      </c>
    </row>
    <row r="6678" spans="1:21" x14ac:dyDescent="0.25">
      <c r="A6678" t="s">
        <v>25451</v>
      </c>
      <c r="B6678">
        <v>1</v>
      </c>
      <c r="C6678" t="s">
        <v>79</v>
      </c>
      <c r="D6678" t="s">
        <v>109</v>
      </c>
      <c r="E6678" t="s">
        <v>25452</v>
      </c>
      <c r="F6678" t="s">
        <v>247</v>
      </c>
      <c r="G6678" t="s">
        <v>72</v>
      </c>
      <c r="H6678" t="s">
        <v>136</v>
      </c>
      <c r="I6678" t="s">
        <v>22</v>
      </c>
      <c r="J6678" t="s">
        <v>221</v>
      </c>
      <c r="K6678" t="s">
        <v>25453</v>
      </c>
      <c r="L6678" t="s">
        <v>25454</v>
      </c>
      <c r="M6678">
        <v>7.0305555550000003</v>
      </c>
      <c r="N6678">
        <v>0</v>
      </c>
      <c r="O6678">
        <v>389</v>
      </c>
      <c r="P6678">
        <v>1</v>
      </c>
      <c r="Q6678">
        <v>36</v>
      </c>
      <c r="R6678">
        <v>0</v>
      </c>
      <c r="S6678">
        <v>2734.8861109999998</v>
      </c>
      <c r="T6678">
        <v>7.0305559999999998</v>
      </c>
      <c r="U6678">
        <v>253.1</v>
      </c>
    </row>
    <row r="6679" spans="1:21" x14ac:dyDescent="0.25">
      <c r="A6679" t="s">
        <v>25455</v>
      </c>
      <c r="B6679">
        <v>1</v>
      </c>
      <c r="C6679" t="s">
        <v>79</v>
      </c>
      <c r="D6679" t="s">
        <v>109</v>
      </c>
      <c r="E6679" t="s">
        <v>25456</v>
      </c>
      <c r="F6679" t="s">
        <v>226</v>
      </c>
      <c r="G6679" t="s">
        <v>72</v>
      </c>
      <c r="H6679" t="s">
        <v>136</v>
      </c>
      <c r="I6679" t="s">
        <v>22</v>
      </c>
      <c r="J6679" t="s">
        <v>131</v>
      </c>
      <c r="K6679" t="s">
        <v>25457</v>
      </c>
      <c r="L6679" t="s">
        <v>25458</v>
      </c>
      <c r="M6679">
        <v>1.3991666659999999</v>
      </c>
      <c r="N6679">
        <v>0</v>
      </c>
      <c r="O6679">
        <v>0</v>
      </c>
      <c r="P6679">
        <v>0</v>
      </c>
      <c r="Q6679">
        <v>19</v>
      </c>
      <c r="R6679">
        <v>0</v>
      </c>
      <c r="S6679">
        <v>0</v>
      </c>
      <c r="T6679">
        <v>0</v>
      </c>
      <c r="U6679">
        <v>26.584167000000001</v>
      </c>
    </row>
    <row r="6680" spans="1:21" x14ac:dyDescent="0.25">
      <c r="A6680" t="s">
        <v>25459</v>
      </c>
      <c r="B6680">
        <v>1</v>
      </c>
      <c r="C6680" t="s">
        <v>79</v>
      </c>
      <c r="D6680" t="s">
        <v>109</v>
      </c>
      <c r="E6680" t="s">
        <v>25460</v>
      </c>
      <c r="F6680" t="s">
        <v>313</v>
      </c>
      <c r="G6680" t="s">
        <v>71</v>
      </c>
      <c r="H6680" t="s">
        <v>136</v>
      </c>
      <c r="I6680" t="s">
        <v>22</v>
      </c>
      <c r="J6680" t="s">
        <v>131</v>
      </c>
      <c r="K6680" t="s">
        <v>25461</v>
      </c>
      <c r="L6680" t="s">
        <v>25462</v>
      </c>
      <c r="M6680">
        <v>0.85416666600000002</v>
      </c>
      <c r="N6680">
        <v>0</v>
      </c>
      <c r="O6680">
        <v>35</v>
      </c>
      <c r="P6680">
        <v>0</v>
      </c>
      <c r="Q6680">
        <v>0</v>
      </c>
      <c r="R6680">
        <v>0</v>
      </c>
      <c r="S6680">
        <v>29.895833</v>
      </c>
      <c r="T6680">
        <v>0</v>
      </c>
      <c r="U6680">
        <v>0</v>
      </c>
    </row>
    <row r="6681" spans="1:21" x14ac:dyDescent="0.25">
      <c r="A6681" t="s">
        <v>25463</v>
      </c>
      <c r="B6681">
        <v>1</v>
      </c>
      <c r="C6681" t="s">
        <v>79</v>
      </c>
      <c r="D6681" t="s">
        <v>111</v>
      </c>
      <c r="E6681" t="s">
        <v>25464</v>
      </c>
      <c r="F6681" t="s">
        <v>166</v>
      </c>
      <c r="G6681" t="s">
        <v>72</v>
      </c>
      <c r="H6681" t="s">
        <v>136</v>
      </c>
      <c r="I6681" t="s">
        <v>22</v>
      </c>
      <c r="J6681" t="s">
        <v>131</v>
      </c>
      <c r="K6681" t="s">
        <v>25465</v>
      </c>
      <c r="L6681" t="s">
        <v>25466</v>
      </c>
      <c r="M6681">
        <v>0.83926666599999999</v>
      </c>
      <c r="N6681">
        <v>0</v>
      </c>
      <c r="O6681">
        <v>0</v>
      </c>
      <c r="P6681">
        <v>0</v>
      </c>
      <c r="Q6681">
        <v>99</v>
      </c>
      <c r="R6681">
        <v>0</v>
      </c>
      <c r="S6681">
        <v>0</v>
      </c>
      <c r="T6681">
        <v>0</v>
      </c>
      <c r="U6681">
        <v>83.087400000000002</v>
      </c>
    </row>
    <row r="6682" spans="1:21" x14ac:dyDescent="0.25">
      <c r="A6682" t="s">
        <v>25467</v>
      </c>
      <c r="B6682">
        <v>1</v>
      </c>
      <c r="C6682" t="s">
        <v>79</v>
      </c>
      <c r="D6682" t="s">
        <v>111</v>
      </c>
      <c r="E6682" t="s">
        <v>25468</v>
      </c>
      <c r="F6682" t="s">
        <v>892</v>
      </c>
      <c r="G6682" t="s">
        <v>71</v>
      </c>
      <c r="H6682" t="s">
        <v>136</v>
      </c>
      <c r="I6682" t="s">
        <v>22</v>
      </c>
      <c r="J6682" t="s">
        <v>131</v>
      </c>
      <c r="K6682" t="s">
        <v>25469</v>
      </c>
      <c r="L6682" t="s">
        <v>25470</v>
      </c>
      <c r="M6682">
        <v>1.0391666660000001</v>
      </c>
      <c r="N6682">
        <v>0</v>
      </c>
      <c r="O6682">
        <v>0</v>
      </c>
      <c r="P6682">
        <v>0</v>
      </c>
      <c r="Q6682">
        <v>12</v>
      </c>
      <c r="R6682">
        <v>0</v>
      </c>
      <c r="S6682">
        <v>0</v>
      </c>
      <c r="T6682">
        <v>0</v>
      </c>
      <c r="U6682">
        <v>12.47</v>
      </c>
    </row>
    <row r="6683" spans="1:21" x14ac:dyDescent="0.25">
      <c r="A6683" t="s">
        <v>25471</v>
      </c>
      <c r="B6683">
        <v>1</v>
      </c>
      <c r="C6683" t="s">
        <v>79</v>
      </c>
      <c r="D6683" t="s">
        <v>111</v>
      </c>
      <c r="E6683" t="s">
        <v>25472</v>
      </c>
      <c r="F6683" t="s">
        <v>921</v>
      </c>
      <c r="G6683" t="s">
        <v>71</v>
      </c>
      <c r="H6683" t="s">
        <v>136</v>
      </c>
      <c r="I6683" t="s">
        <v>22</v>
      </c>
      <c r="J6683" t="s">
        <v>131</v>
      </c>
      <c r="K6683" t="s">
        <v>25473</v>
      </c>
      <c r="L6683" t="s">
        <v>25474</v>
      </c>
      <c r="M6683">
        <v>3.3730555550000001</v>
      </c>
      <c r="N6683">
        <v>0</v>
      </c>
      <c r="O6683">
        <v>0</v>
      </c>
      <c r="P6683">
        <v>0</v>
      </c>
      <c r="Q6683">
        <v>5</v>
      </c>
      <c r="R6683">
        <v>0</v>
      </c>
      <c r="S6683">
        <v>0</v>
      </c>
      <c r="T6683">
        <v>0</v>
      </c>
      <c r="U6683">
        <v>16.865278</v>
      </c>
    </row>
    <row r="6684" spans="1:21" x14ac:dyDescent="0.25">
      <c r="A6684" t="s">
        <v>25475</v>
      </c>
      <c r="B6684">
        <v>1</v>
      </c>
      <c r="C6684" t="s">
        <v>79</v>
      </c>
      <c r="D6684" t="s">
        <v>111</v>
      </c>
      <c r="E6684" t="s">
        <v>25472</v>
      </c>
      <c r="F6684" t="s">
        <v>313</v>
      </c>
      <c r="G6684" t="s">
        <v>71</v>
      </c>
      <c r="H6684" t="s">
        <v>136</v>
      </c>
      <c r="I6684" t="s">
        <v>22</v>
      </c>
      <c r="J6684" t="s">
        <v>131</v>
      </c>
      <c r="K6684" t="s">
        <v>25476</v>
      </c>
      <c r="L6684" t="s">
        <v>25477</v>
      </c>
      <c r="M6684">
        <v>5.1036111110000002</v>
      </c>
      <c r="N6684">
        <v>0</v>
      </c>
      <c r="O6684">
        <v>0</v>
      </c>
      <c r="P6684">
        <v>0</v>
      </c>
      <c r="Q6684">
        <v>5</v>
      </c>
      <c r="R6684">
        <v>0</v>
      </c>
      <c r="S6684">
        <v>0</v>
      </c>
      <c r="T6684">
        <v>0</v>
      </c>
      <c r="U6684">
        <v>25.518056000000001</v>
      </c>
    </row>
    <row r="6685" spans="1:21" x14ac:dyDescent="0.25">
      <c r="A6685" t="s">
        <v>25478</v>
      </c>
      <c r="B6685">
        <v>1</v>
      </c>
      <c r="C6685" t="s">
        <v>79</v>
      </c>
      <c r="D6685" t="s">
        <v>111</v>
      </c>
      <c r="E6685" t="s">
        <v>25479</v>
      </c>
      <c r="F6685" t="s">
        <v>226</v>
      </c>
      <c r="G6685" t="s">
        <v>72</v>
      </c>
      <c r="H6685" t="s">
        <v>136</v>
      </c>
      <c r="I6685" t="s">
        <v>22</v>
      </c>
      <c r="J6685" t="s">
        <v>131</v>
      </c>
      <c r="K6685" t="s">
        <v>25480</v>
      </c>
      <c r="L6685" t="s">
        <v>25481</v>
      </c>
      <c r="M6685">
        <v>1.226723888</v>
      </c>
      <c r="N6685">
        <v>0</v>
      </c>
      <c r="O6685">
        <v>8</v>
      </c>
      <c r="P6685">
        <v>0</v>
      </c>
      <c r="Q6685">
        <v>0</v>
      </c>
      <c r="R6685">
        <v>0</v>
      </c>
      <c r="S6685">
        <v>9.8137910000000002</v>
      </c>
      <c r="T6685">
        <v>0</v>
      </c>
      <c r="U6685">
        <v>0</v>
      </c>
    </row>
    <row r="6686" spans="1:21" x14ac:dyDescent="0.25">
      <c r="A6686" t="s">
        <v>25482</v>
      </c>
      <c r="B6686">
        <v>1</v>
      </c>
      <c r="C6686" t="s">
        <v>79</v>
      </c>
      <c r="D6686" t="s">
        <v>111</v>
      </c>
      <c r="E6686" t="s">
        <v>25464</v>
      </c>
      <c r="F6686" t="s">
        <v>166</v>
      </c>
      <c r="G6686" t="s">
        <v>72</v>
      </c>
      <c r="H6686" t="s">
        <v>136</v>
      </c>
      <c r="I6686" t="s">
        <v>22</v>
      </c>
      <c r="J6686" t="s">
        <v>131</v>
      </c>
      <c r="K6686" t="s">
        <v>25483</v>
      </c>
      <c r="L6686" t="s">
        <v>25484</v>
      </c>
      <c r="M6686">
        <v>0.39464444399999998</v>
      </c>
      <c r="N6686">
        <v>0</v>
      </c>
      <c r="O6686">
        <v>0</v>
      </c>
      <c r="P6686">
        <v>0</v>
      </c>
      <c r="Q6686">
        <v>99</v>
      </c>
      <c r="R6686">
        <v>0</v>
      </c>
      <c r="S6686">
        <v>0</v>
      </c>
      <c r="T6686">
        <v>0</v>
      </c>
      <c r="U6686">
        <v>39.069800000000001</v>
      </c>
    </row>
    <row r="6687" spans="1:21" x14ac:dyDescent="0.25">
      <c r="A6687" t="s">
        <v>25485</v>
      </c>
      <c r="B6687">
        <v>1</v>
      </c>
      <c r="C6687" t="s">
        <v>79</v>
      </c>
      <c r="D6687" t="s">
        <v>111</v>
      </c>
      <c r="E6687" t="s">
        <v>25464</v>
      </c>
      <c r="F6687" t="s">
        <v>166</v>
      </c>
      <c r="G6687" t="s">
        <v>72</v>
      </c>
      <c r="H6687" t="s">
        <v>136</v>
      </c>
      <c r="I6687" t="s">
        <v>22</v>
      </c>
      <c r="J6687" t="s">
        <v>131</v>
      </c>
      <c r="K6687" t="s">
        <v>25486</v>
      </c>
      <c r="L6687" t="s">
        <v>25487</v>
      </c>
      <c r="M6687">
        <v>1.6491666659999999</v>
      </c>
      <c r="N6687">
        <v>0</v>
      </c>
      <c r="O6687">
        <v>0</v>
      </c>
      <c r="P6687">
        <v>0</v>
      </c>
      <c r="Q6687">
        <v>99</v>
      </c>
      <c r="R6687">
        <v>0</v>
      </c>
      <c r="S6687">
        <v>0</v>
      </c>
      <c r="T6687">
        <v>0</v>
      </c>
      <c r="U6687">
        <v>163.26750000000001</v>
      </c>
    </row>
    <row r="6688" spans="1:21" x14ac:dyDescent="0.25">
      <c r="A6688" t="s">
        <v>25488</v>
      </c>
      <c r="B6688">
        <v>1</v>
      </c>
      <c r="C6688" t="s">
        <v>79</v>
      </c>
      <c r="D6688" t="s">
        <v>111</v>
      </c>
      <c r="E6688" t="s">
        <v>25489</v>
      </c>
      <c r="F6688" t="s">
        <v>226</v>
      </c>
      <c r="G6688" t="s">
        <v>72</v>
      </c>
      <c r="H6688" t="s">
        <v>136</v>
      </c>
      <c r="I6688" t="s">
        <v>22</v>
      </c>
      <c r="J6688" t="s">
        <v>131</v>
      </c>
      <c r="K6688" t="s">
        <v>25490</v>
      </c>
      <c r="L6688" t="s">
        <v>25491</v>
      </c>
      <c r="M6688">
        <v>2.917777777</v>
      </c>
      <c r="N6688">
        <v>0</v>
      </c>
      <c r="O6688">
        <v>0</v>
      </c>
      <c r="P6688">
        <v>0</v>
      </c>
      <c r="Q6688">
        <v>8</v>
      </c>
      <c r="R6688">
        <v>0</v>
      </c>
      <c r="S6688">
        <v>0</v>
      </c>
      <c r="T6688">
        <v>0</v>
      </c>
      <c r="U6688">
        <v>23.342222</v>
      </c>
    </row>
    <row r="6689" spans="1:21" x14ac:dyDescent="0.25">
      <c r="A6689" t="s">
        <v>25492</v>
      </c>
      <c r="B6689">
        <v>1</v>
      </c>
      <c r="C6689" t="s">
        <v>79</v>
      </c>
      <c r="D6689" t="s">
        <v>111</v>
      </c>
      <c r="E6689" t="s">
        <v>25493</v>
      </c>
      <c r="F6689" t="s">
        <v>780</v>
      </c>
      <c r="G6689" t="s">
        <v>71</v>
      </c>
      <c r="H6689" t="s">
        <v>136</v>
      </c>
      <c r="I6689" t="s">
        <v>22</v>
      </c>
      <c r="J6689" t="s">
        <v>131</v>
      </c>
      <c r="K6689" t="s">
        <v>25494</v>
      </c>
      <c r="L6689" t="s">
        <v>25495</v>
      </c>
      <c r="M6689">
        <v>3.293055555</v>
      </c>
      <c r="N6689">
        <v>0</v>
      </c>
      <c r="O6689">
        <v>0</v>
      </c>
      <c r="P6689">
        <v>0</v>
      </c>
      <c r="Q6689">
        <v>8</v>
      </c>
      <c r="R6689">
        <v>0</v>
      </c>
      <c r="S6689">
        <v>0</v>
      </c>
      <c r="T6689">
        <v>0</v>
      </c>
      <c r="U6689">
        <v>26.344443999999999</v>
      </c>
    </row>
    <row r="6690" spans="1:21" x14ac:dyDescent="0.25">
      <c r="A6690" t="s">
        <v>25496</v>
      </c>
      <c r="B6690">
        <v>1</v>
      </c>
      <c r="C6690" t="s">
        <v>79</v>
      </c>
      <c r="D6690" t="s">
        <v>111</v>
      </c>
      <c r="E6690" t="s">
        <v>25497</v>
      </c>
      <c r="F6690" t="s">
        <v>313</v>
      </c>
      <c r="G6690" t="s">
        <v>71</v>
      </c>
      <c r="H6690" t="s">
        <v>136</v>
      </c>
      <c r="I6690" t="s">
        <v>22</v>
      </c>
      <c r="J6690" t="s">
        <v>131</v>
      </c>
      <c r="K6690" t="s">
        <v>25498</v>
      </c>
      <c r="L6690" t="s">
        <v>25499</v>
      </c>
      <c r="M6690">
        <v>5.4330555550000001</v>
      </c>
      <c r="N6690">
        <v>0</v>
      </c>
      <c r="O6690">
        <v>0</v>
      </c>
      <c r="P6690">
        <v>0</v>
      </c>
      <c r="Q6690">
        <v>3</v>
      </c>
      <c r="R6690">
        <v>0</v>
      </c>
      <c r="S6690">
        <v>0</v>
      </c>
      <c r="T6690">
        <v>0</v>
      </c>
      <c r="U6690">
        <v>16.299167000000001</v>
      </c>
    </row>
    <row r="6691" spans="1:21" x14ac:dyDescent="0.25">
      <c r="A6691" t="s">
        <v>25500</v>
      </c>
      <c r="B6691">
        <v>1</v>
      </c>
      <c r="C6691" t="s">
        <v>79</v>
      </c>
      <c r="D6691" t="s">
        <v>111</v>
      </c>
      <c r="E6691" t="s">
        <v>25501</v>
      </c>
      <c r="F6691" t="s">
        <v>313</v>
      </c>
      <c r="G6691" t="s">
        <v>71</v>
      </c>
      <c r="H6691" t="s">
        <v>136</v>
      </c>
      <c r="I6691" t="s">
        <v>22</v>
      </c>
      <c r="J6691" t="s">
        <v>131</v>
      </c>
      <c r="K6691" t="s">
        <v>25502</v>
      </c>
      <c r="L6691" t="s">
        <v>25503</v>
      </c>
      <c r="M6691">
        <v>1.0886111110000001</v>
      </c>
      <c r="N6691">
        <v>0</v>
      </c>
      <c r="O6691">
        <v>0</v>
      </c>
      <c r="P6691">
        <v>0</v>
      </c>
      <c r="Q6691">
        <v>5</v>
      </c>
      <c r="R6691">
        <v>0</v>
      </c>
      <c r="S6691">
        <v>0</v>
      </c>
      <c r="T6691">
        <v>0</v>
      </c>
      <c r="U6691">
        <v>5.4430560000000003</v>
      </c>
    </row>
    <row r="6692" spans="1:21" x14ac:dyDescent="0.25">
      <c r="A6692" t="s">
        <v>25504</v>
      </c>
      <c r="B6692">
        <v>1</v>
      </c>
      <c r="C6692" t="s">
        <v>79</v>
      </c>
      <c r="D6692" t="s">
        <v>111</v>
      </c>
      <c r="E6692" t="s">
        <v>25505</v>
      </c>
      <c r="F6692" t="s">
        <v>226</v>
      </c>
      <c r="G6692" t="s">
        <v>72</v>
      </c>
      <c r="H6692" t="s">
        <v>136</v>
      </c>
      <c r="I6692" t="s">
        <v>22</v>
      </c>
      <c r="J6692" t="s">
        <v>131</v>
      </c>
      <c r="K6692" t="s">
        <v>25506</v>
      </c>
      <c r="L6692" t="s">
        <v>25507</v>
      </c>
      <c r="M6692">
        <v>3.1577777770000002</v>
      </c>
      <c r="N6692">
        <v>0</v>
      </c>
      <c r="O6692">
        <v>0</v>
      </c>
      <c r="P6692">
        <v>0</v>
      </c>
      <c r="Q6692">
        <v>8</v>
      </c>
      <c r="R6692">
        <v>0</v>
      </c>
      <c r="S6692">
        <v>0</v>
      </c>
      <c r="T6692">
        <v>0</v>
      </c>
      <c r="U6692">
        <v>25.262222000000001</v>
      </c>
    </row>
    <row r="6693" spans="1:21" x14ac:dyDescent="0.25">
      <c r="A6693" t="s">
        <v>25508</v>
      </c>
      <c r="B6693">
        <v>1</v>
      </c>
      <c r="C6693" t="s">
        <v>79</v>
      </c>
      <c r="D6693" t="s">
        <v>111</v>
      </c>
      <c r="E6693" t="s">
        <v>25497</v>
      </c>
      <c r="F6693" t="s">
        <v>313</v>
      </c>
      <c r="G6693" t="s">
        <v>71</v>
      </c>
      <c r="H6693" t="s">
        <v>136</v>
      </c>
      <c r="I6693" t="s">
        <v>22</v>
      </c>
      <c r="J6693" t="s">
        <v>131</v>
      </c>
      <c r="K6693" t="s">
        <v>25509</v>
      </c>
      <c r="L6693" t="s">
        <v>25510</v>
      </c>
      <c r="M6693">
        <v>2.875277777</v>
      </c>
      <c r="N6693">
        <v>0</v>
      </c>
      <c r="O6693">
        <v>0</v>
      </c>
      <c r="P6693">
        <v>0</v>
      </c>
      <c r="Q6693">
        <v>3</v>
      </c>
      <c r="R6693">
        <v>0</v>
      </c>
      <c r="S6693">
        <v>0</v>
      </c>
      <c r="T6693">
        <v>0</v>
      </c>
      <c r="U6693">
        <v>8.6258330000000001</v>
      </c>
    </row>
    <row r="6694" spans="1:21" x14ac:dyDescent="0.25">
      <c r="A6694" t="s">
        <v>25511</v>
      </c>
      <c r="B6694">
        <v>1</v>
      </c>
      <c r="C6694" t="s">
        <v>79</v>
      </c>
      <c r="D6694" t="s">
        <v>111</v>
      </c>
      <c r="E6694" t="s">
        <v>25512</v>
      </c>
      <c r="F6694" t="s">
        <v>226</v>
      </c>
      <c r="G6694" t="s">
        <v>72</v>
      </c>
      <c r="H6694" t="s">
        <v>136</v>
      </c>
      <c r="I6694" t="s">
        <v>22</v>
      </c>
      <c r="J6694" t="s">
        <v>131</v>
      </c>
      <c r="K6694" t="s">
        <v>25513</v>
      </c>
      <c r="L6694" t="s">
        <v>25514</v>
      </c>
      <c r="M6694">
        <v>0.95027777700000005</v>
      </c>
      <c r="N6694">
        <v>0</v>
      </c>
      <c r="O6694">
        <v>0</v>
      </c>
      <c r="P6694">
        <v>0</v>
      </c>
      <c r="Q6694">
        <v>18</v>
      </c>
      <c r="R6694">
        <v>0</v>
      </c>
      <c r="S6694">
        <v>0</v>
      </c>
      <c r="T6694">
        <v>0</v>
      </c>
      <c r="U6694">
        <v>17.105</v>
      </c>
    </row>
    <row r="6695" spans="1:21" x14ac:dyDescent="0.25">
      <c r="A6695" t="s">
        <v>25515</v>
      </c>
      <c r="B6695">
        <v>1</v>
      </c>
      <c r="C6695" t="s">
        <v>79</v>
      </c>
      <c r="D6695" t="s">
        <v>108</v>
      </c>
      <c r="E6695" t="s">
        <v>25516</v>
      </c>
      <c r="F6695" t="s">
        <v>231</v>
      </c>
      <c r="G6695" t="s">
        <v>71</v>
      </c>
      <c r="H6695" t="s">
        <v>136</v>
      </c>
      <c r="I6695" t="s">
        <v>22</v>
      </c>
      <c r="J6695" t="s">
        <v>131</v>
      </c>
      <c r="K6695" t="s">
        <v>25517</v>
      </c>
      <c r="L6695" t="s">
        <v>25518</v>
      </c>
      <c r="M6695">
        <v>1.1102777770000001</v>
      </c>
      <c r="N6695">
        <v>0</v>
      </c>
      <c r="O6695">
        <v>1</v>
      </c>
      <c r="P6695">
        <v>0</v>
      </c>
      <c r="Q6695">
        <v>0</v>
      </c>
      <c r="R6695">
        <v>0</v>
      </c>
      <c r="S6695">
        <v>1.1102780000000001</v>
      </c>
      <c r="T6695">
        <v>0</v>
      </c>
      <c r="U6695">
        <v>0</v>
      </c>
    </row>
    <row r="6696" spans="1:21" x14ac:dyDescent="0.25">
      <c r="A6696" t="s">
        <v>25519</v>
      </c>
      <c r="B6696">
        <v>1</v>
      </c>
      <c r="C6696" t="s">
        <v>79</v>
      </c>
      <c r="D6696" t="s">
        <v>124</v>
      </c>
      <c r="E6696" t="s">
        <v>25520</v>
      </c>
      <c r="F6696" t="s">
        <v>231</v>
      </c>
      <c r="G6696" t="s">
        <v>71</v>
      </c>
      <c r="H6696" t="s">
        <v>136</v>
      </c>
      <c r="I6696" t="s">
        <v>22</v>
      </c>
      <c r="J6696" t="s">
        <v>131</v>
      </c>
      <c r="K6696" t="s">
        <v>25521</v>
      </c>
      <c r="L6696" t="s">
        <v>25522</v>
      </c>
      <c r="M6696">
        <v>1.1741666660000001</v>
      </c>
      <c r="N6696">
        <v>0</v>
      </c>
      <c r="O6696">
        <v>0</v>
      </c>
      <c r="P6696">
        <v>0</v>
      </c>
      <c r="Q6696">
        <v>1</v>
      </c>
      <c r="R6696">
        <v>0</v>
      </c>
      <c r="S6696">
        <v>0</v>
      </c>
      <c r="T6696">
        <v>0</v>
      </c>
      <c r="U6696">
        <v>1.174167</v>
      </c>
    </row>
    <row r="6697" spans="1:21" x14ac:dyDescent="0.25">
      <c r="A6697" t="s">
        <v>25523</v>
      </c>
      <c r="B6697">
        <v>1</v>
      </c>
      <c r="C6697" t="s">
        <v>79</v>
      </c>
      <c r="D6697" t="s">
        <v>124</v>
      </c>
      <c r="E6697" t="s">
        <v>16317</v>
      </c>
      <c r="F6697" t="s">
        <v>226</v>
      </c>
      <c r="G6697" t="s">
        <v>72</v>
      </c>
      <c r="H6697" t="s">
        <v>136</v>
      </c>
      <c r="I6697" t="s">
        <v>22</v>
      </c>
      <c r="J6697" t="s">
        <v>131</v>
      </c>
      <c r="K6697" t="s">
        <v>25524</v>
      </c>
      <c r="L6697" t="s">
        <v>25525</v>
      </c>
      <c r="M6697">
        <v>0.95277777699999999</v>
      </c>
      <c r="N6697">
        <v>0</v>
      </c>
      <c r="O6697">
        <v>0</v>
      </c>
      <c r="P6697">
        <v>19</v>
      </c>
      <c r="Q6697">
        <v>317</v>
      </c>
      <c r="R6697">
        <v>0</v>
      </c>
      <c r="S6697">
        <v>0</v>
      </c>
      <c r="T6697">
        <v>18.102778000000001</v>
      </c>
      <c r="U6697">
        <v>302.03055499999999</v>
      </c>
    </row>
    <row r="6698" spans="1:21" x14ac:dyDescent="0.25">
      <c r="A6698" t="s">
        <v>25526</v>
      </c>
      <c r="B6698">
        <v>1</v>
      </c>
      <c r="C6698" t="s">
        <v>78</v>
      </c>
      <c r="D6698" t="s">
        <v>87</v>
      </c>
      <c r="E6698" t="s">
        <v>25527</v>
      </c>
      <c r="F6698" t="s">
        <v>362</v>
      </c>
      <c r="G6698" t="s">
        <v>71</v>
      </c>
      <c r="H6698" t="s">
        <v>136</v>
      </c>
      <c r="I6698" t="s">
        <v>22</v>
      </c>
      <c r="J6698" t="s">
        <v>131</v>
      </c>
      <c r="K6698" t="s">
        <v>25528</v>
      </c>
      <c r="L6698" t="s">
        <v>25529</v>
      </c>
      <c r="M6698">
        <v>2.006388888</v>
      </c>
      <c r="N6698">
        <v>0</v>
      </c>
      <c r="O6698">
        <v>0</v>
      </c>
      <c r="P6698">
        <v>0</v>
      </c>
      <c r="Q6698">
        <v>124</v>
      </c>
      <c r="R6698">
        <v>0</v>
      </c>
      <c r="S6698">
        <v>0</v>
      </c>
      <c r="T6698">
        <v>0</v>
      </c>
      <c r="U6698">
        <v>248.79222200000001</v>
      </c>
    </row>
    <row r="6699" spans="1:21" x14ac:dyDescent="0.25">
      <c r="A6699" t="s">
        <v>25530</v>
      </c>
      <c r="B6699">
        <v>1</v>
      </c>
      <c r="C6699" t="s">
        <v>78</v>
      </c>
      <c r="D6699" t="s">
        <v>103</v>
      </c>
      <c r="E6699" t="s">
        <v>25531</v>
      </c>
      <c r="F6699" t="s">
        <v>231</v>
      </c>
      <c r="G6699" t="s">
        <v>71</v>
      </c>
      <c r="H6699" t="s">
        <v>136</v>
      </c>
      <c r="I6699" t="s">
        <v>22</v>
      </c>
      <c r="J6699" t="s">
        <v>131</v>
      </c>
      <c r="K6699" t="s">
        <v>25532</v>
      </c>
      <c r="L6699" t="s">
        <v>25533</v>
      </c>
      <c r="M6699">
        <v>49.098888887999998</v>
      </c>
      <c r="N6699">
        <v>0</v>
      </c>
      <c r="O6699">
        <v>1</v>
      </c>
      <c r="P6699">
        <v>0</v>
      </c>
      <c r="Q6699">
        <v>0</v>
      </c>
      <c r="R6699">
        <v>0</v>
      </c>
      <c r="S6699">
        <v>49.098889</v>
      </c>
      <c r="T6699">
        <v>0</v>
      </c>
      <c r="U6699">
        <v>0</v>
      </c>
    </row>
    <row r="6700" spans="1:21" x14ac:dyDescent="0.25">
      <c r="A6700" t="s">
        <v>25534</v>
      </c>
      <c r="B6700">
        <v>1</v>
      </c>
      <c r="C6700" t="s">
        <v>78</v>
      </c>
      <c r="D6700" t="s">
        <v>103</v>
      </c>
      <c r="E6700" t="s">
        <v>25531</v>
      </c>
      <c r="F6700" t="s">
        <v>231</v>
      </c>
      <c r="G6700" t="s">
        <v>71</v>
      </c>
      <c r="H6700" t="s">
        <v>136</v>
      </c>
      <c r="I6700" t="s">
        <v>22</v>
      </c>
      <c r="J6700" t="s">
        <v>131</v>
      </c>
      <c r="K6700" t="s">
        <v>25535</v>
      </c>
      <c r="L6700" t="s">
        <v>25536</v>
      </c>
      <c r="M6700">
        <v>13.758611111</v>
      </c>
      <c r="N6700">
        <v>0</v>
      </c>
      <c r="O6700">
        <v>1</v>
      </c>
      <c r="P6700">
        <v>0</v>
      </c>
      <c r="Q6700">
        <v>0</v>
      </c>
      <c r="R6700">
        <v>0</v>
      </c>
      <c r="S6700">
        <v>13.758611</v>
      </c>
      <c r="T6700">
        <v>0</v>
      </c>
      <c r="U6700">
        <v>0</v>
      </c>
    </row>
    <row r="6701" spans="1:21" x14ac:dyDescent="0.25">
      <c r="A6701" t="s">
        <v>25537</v>
      </c>
      <c r="B6701">
        <v>1</v>
      </c>
      <c r="C6701" t="s">
        <v>79</v>
      </c>
      <c r="D6701" t="s">
        <v>116</v>
      </c>
      <c r="E6701" t="s">
        <v>25538</v>
      </c>
      <c r="F6701" t="s">
        <v>892</v>
      </c>
      <c r="G6701" t="s">
        <v>71</v>
      </c>
      <c r="H6701" t="s">
        <v>136</v>
      </c>
      <c r="I6701" t="s">
        <v>22</v>
      </c>
      <c r="J6701" t="s">
        <v>131</v>
      </c>
      <c r="K6701" t="s">
        <v>25539</v>
      </c>
      <c r="L6701" t="s">
        <v>25540</v>
      </c>
      <c r="M6701">
        <v>0.28790833300000002</v>
      </c>
      <c r="N6701">
        <v>0</v>
      </c>
      <c r="O6701">
        <v>0</v>
      </c>
      <c r="P6701">
        <v>0</v>
      </c>
      <c r="Q6701">
        <v>17</v>
      </c>
      <c r="R6701">
        <v>0</v>
      </c>
      <c r="S6701">
        <v>0</v>
      </c>
      <c r="T6701">
        <v>0</v>
      </c>
      <c r="U6701">
        <v>4.8944419999999997</v>
      </c>
    </row>
    <row r="6702" spans="1:21" x14ac:dyDescent="0.25">
      <c r="A6702" t="s">
        <v>25541</v>
      </c>
      <c r="B6702">
        <v>1</v>
      </c>
      <c r="C6702" t="s">
        <v>79</v>
      </c>
      <c r="D6702" t="s">
        <v>116</v>
      </c>
      <c r="E6702" t="s">
        <v>25542</v>
      </c>
      <c r="F6702" t="s">
        <v>4127</v>
      </c>
      <c r="G6702" t="s">
        <v>71</v>
      </c>
      <c r="H6702" t="s">
        <v>136</v>
      </c>
      <c r="I6702" t="s">
        <v>22</v>
      </c>
      <c r="J6702" t="s">
        <v>131</v>
      </c>
      <c r="K6702" t="s">
        <v>25543</v>
      </c>
      <c r="L6702" t="s">
        <v>25544</v>
      </c>
      <c r="M6702">
        <v>2.040277777</v>
      </c>
      <c r="N6702">
        <v>0</v>
      </c>
      <c r="O6702">
        <v>0</v>
      </c>
      <c r="P6702">
        <v>0</v>
      </c>
      <c r="Q6702">
        <v>9</v>
      </c>
      <c r="R6702">
        <v>0</v>
      </c>
      <c r="S6702">
        <v>0</v>
      </c>
      <c r="T6702">
        <v>0</v>
      </c>
      <c r="U6702">
        <v>18.362500000000001</v>
      </c>
    </row>
    <row r="6703" spans="1:21" x14ac:dyDescent="0.25">
      <c r="A6703" t="s">
        <v>25545</v>
      </c>
      <c r="B6703">
        <v>1</v>
      </c>
      <c r="C6703" t="s">
        <v>78</v>
      </c>
      <c r="D6703" t="s">
        <v>89</v>
      </c>
      <c r="E6703" t="s">
        <v>25546</v>
      </c>
      <c r="F6703" t="s">
        <v>231</v>
      </c>
      <c r="G6703" t="s">
        <v>71</v>
      </c>
      <c r="H6703" t="s">
        <v>136</v>
      </c>
      <c r="I6703" t="s">
        <v>22</v>
      </c>
      <c r="J6703" t="s">
        <v>131</v>
      </c>
      <c r="K6703" t="s">
        <v>25547</v>
      </c>
      <c r="L6703" t="s">
        <v>25548</v>
      </c>
      <c r="M6703">
        <v>2.1033333330000001</v>
      </c>
      <c r="N6703">
        <v>0</v>
      </c>
      <c r="O6703">
        <v>0</v>
      </c>
      <c r="P6703">
        <v>0</v>
      </c>
      <c r="Q6703">
        <v>1</v>
      </c>
      <c r="R6703">
        <v>0</v>
      </c>
      <c r="S6703">
        <v>0</v>
      </c>
      <c r="T6703">
        <v>0</v>
      </c>
      <c r="U6703">
        <v>2.1033330000000001</v>
      </c>
    </row>
    <row r="6704" spans="1:21" x14ac:dyDescent="0.25">
      <c r="A6704" t="s">
        <v>25549</v>
      </c>
      <c r="B6704">
        <v>1</v>
      </c>
      <c r="C6704" t="s">
        <v>78</v>
      </c>
      <c r="D6704" t="s">
        <v>91</v>
      </c>
      <c r="E6704" t="s">
        <v>25550</v>
      </c>
      <c r="F6704" t="s">
        <v>1685</v>
      </c>
      <c r="G6704" t="s">
        <v>71</v>
      </c>
      <c r="H6704" t="s">
        <v>136</v>
      </c>
      <c r="I6704" t="s">
        <v>22</v>
      </c>
      <c r="J6704" t="s">
        <v>131</v>
      </c>
      <c r="K6704" t="s">
        <v>25551</v>
      </c>
      <c r="L6704" t="s">
        <v>25552</v>
      </c>
      <c r="M6704">
        <v>2.2122222219999998</v>
      </c>
      <c r="N6704">
        <v>0</v>
      </c>
      <c r="O6704">
        <v>0</v>
      </c>
      <c r="P6704">
        <v>0</v>
      </c>
      <c r="Q6704">
        <v>18</v>
      </c>
      <c r="R6704">
        <v>0</v>
      </c>
      <c r="S6704">
        <v>0</v>
      </c>
      <c r="T6704">
        <v>0</v>
      </c>
      <c r="U6704">
        <v>39.82</v>
      </c>
    </row>
    <row r="6705" spans="1:21" x14ac:dyDescent="0.25">
      <c r="A6705" t="s">
        <v>25553</v>
      </c>
      <c r="B6705">
        <v>1</v>
      </c>
      <c r="C6705" t="s">
        <v>78</v>
      </c>
      <c r="D6705" t="s">
        <v>91</v>
      </c>
      <c r="E6705" t="s">
        <v>25554</v>
      </c>
      <c r="F6705" t="s">
        <v>226</v>
      </c>
      <c r="G6705" t="s">
        <v>72</v>
      </c>
      <c r="H6705" t="s">
        <v>136</v>
      </c>
      <c r="I6705" t="s">
        <v>22</v>
      </c>
      <c r="J6705" t="s">
        <v>131</v>
      </c>
      <c r="K6705" t="s">
        <v>25555</v>
      </c>
      <c r="L6705" t="s">
        <v>25556</v>
      </c>
      <c r="M6705">
        <v>1.3347222219999999</v>
      </c>
      <c r="N6705">
        <v>0</v>
      </c>
      <c r="O6705">
        <v>0</v>
      </c>
      <c r="P6705">
        <v>0</v>
      </c>
      <c r="Q6705">
        <v>207</v>
      </c>
      <c r="R6705">
        <v>0</v>
      </c>
      <c r="S6705">
        <v>0</v>
      </c>
      <c r="T6705">
        <v>0</v>
      </c>
      <c r="U6705">
        <v>276.28750000000002</v>
      </c>
    </row>
    <row r="6706" spans="1:21" x14ac:dyDescent="0.25">
      <c r="A6706" t="s">
        <v>25557</v>
      </c>
      <c r="B6706">
        <v>1</v>
      </c>
      <c r="C6706" t="s">
        <v>78</v>
      </c>
      <c r="D6706" t="s">
        <v>91</v>
      </c>
      <c r="E6706" t="s">
        <v>25558</v>
      </c>
      <c r="F6706" t="s">
        <v>780</v>
      </c>
      <c r="G6706" t="s">
        <v>71</v>
      </c>
      <c r="H6706" t="s">
        <v>136</v>
      </c>
      <c r="I6706" t="s">
        <v>22</v>
      </c>
      <c r="J6706" t="s">
        <v>131</v>
      </c>
      <c r="K6706" t="s">
        <v>25559</v>
      </c>
      <c r="L6706" t="s">
        <v>25560</v>
      </c>
      <c r="M6706">
        <v>1.3677777769999999</v>
      </c>
      <c r="N6706">
        <v>0</v>
      </c>
      <c r="O6706">
        <v>0</v>
      </c>
      <c r="P6706">
        <v>0</v>
      </c>
      <c r="Q6706">
        <v>12</v>
      </c>
      <c r="R6706">
        <v>0</v>
      </c>
      <c r="S6706">
        <v>0</v>
      </c>
      <c r="T6706">
        <v>0</v>
      </c>
      <c r="U6706">
        <v>16.413333000000002</v>
      </c>
    </row>
    <row r="6707" spans="1:21" x14ac:dyDescent="0.25">
      <c r="A6707" t="s">
        <v>25561</v>
      </c>
      <c r="B6707">
        <v>1</v>
      </c>
      <c r="C6707" t="s">
        <v>79</v>
      </c>
      <c r="D6707" t="s">
        <v>117</v>
      </c>
      <c r="E6707" t="s">
        <v>25562</v>
      </c>
      <c r="F6707" t="s">
        <v>166</v>
      </c>
      <c r="G6707" t="s">
        <v>72</v>
      </c>
      <c r="H6707" t="s">
        <v>136</v>
      </c>
      <c r="I6707" t="s">
        <v>22</v>
      </c>
      <c r="J6707" t="s">
        <v>131</v>
      </c>
      <c r="K6707" t="s">
        <v>25563</v>
      </c>
      <c r="L6707" t="s">
        <v>25564</v>
      </c>
      <c r="M6707">
        <v>0.84878138800000003</v>
      </c>
      <c r="N6707">
        <v>0</v>
      </c>
      <c r="O6707">
        <v>0</v>
      </c>
      <c r="P6707">
        <v>4</v>
      </c>
      <c r="Q6707">
        <v>706</v>
      </c>
      <c r="R6707">
        <v>0</v>
      </c>
      <c r="S6707">
        <v>0</v>
      </c>
      <c r="T6707">
        <v>3.3951259999999999</v>
      </c>
      <c r="U6707">
        <v>599.23965999999996</v>
      </c>
    </row>
    <row r="6708" spans="1:21" x14ac:dyDescent="0.25">
      <c r="A6708" t="s">
        <v>25565</v>
      </c>
      <c r="B6708">
        <v>1</v>
      </c>
      <c r="C6708" t="s">
        <v>79</v>
      </c>
      <c r="D6708" t="s">
        <v>117</v>
      </c>
      <c r="E6708" t="s">
        <v>25566</v>
      </c>
      <c r="F6708" t="s">
        <v>166</v>
      </c>
      <c r="G6708" t="s">
        <v>72</v>
      </c>
      <c r="H6708" t="s">
        <v>136</v>
      </c>
      <c r="I6708" t="s">
        <v>22</v>
      </c>
      <c r="J6708" t="s">
        <v>131</v>
      </c>
      <c r="K6708" t="s">
        <v>25567</v>
      </c>
      <c r="L6708" t="s">
        <v>25568</v>
      </c>
      <c r="M6708">
        <v>0.335277777</v>
      </c>
      <c r="N6708">
        <v>0</v>
      </c>
      <c r="O6708">
        <v>0</v>
      </c>
      <c r="P6708">
        <v>1</v>
      </c>
      <c r="Q6708">
        <v>0</v>
      </c>
      <c r="R6708">
        <v>0</v>
      </c>
      <c r="S6708">
        <v>0</v>
      </c>
      <c r="T6708">
        <v>0.33527800000000002</v>
      </c>
      <c r="U6708">
        <v>0</v>
      </c>
    </row>
    <row r="6709" spans="1:21" x14ac:dyDescent="0.25">
      <c r="A6709" t="s">
        <v>25569</v>
      </c>
      <c r="B6709">
        <v>1</v>
      </c>
      <c r="C6709" t="s">
        <v>79</v>
      </c>
      <c r="D6709" t="s">
        <v>117</v>
      </c>
      <c r="E6709" t="s">
        <v>25566</v>
      </c>
      <c r="F6709" t="s">
        <v>166</v>
      </c>
      <c r="G6709" t="s">
        <v>72</v>
      </c>
      <c r="H6709" t="s">
        <v>136</v>
      </c>
      <c r="I6709" t="s">
        <v>22</v>
      </c>
      <c r="J6709" t="s">
        <v>131</v>
      </c>
      <c r="K6709" t="s">
        <v>25570</v>
      </c>
      <c r="L6709" t="s">
        <v>25571</v>
      </c>
      <c r="M6709">
        <v>0.54083333300000003</v>
      </c>
      <c r="N6709">
        <v>0</v>
      </c>
      <c r="O6709">
        <v>0</v>
      </c>
      <c r="P6709">
        <v>1</v>
      </c>
      <c r="Q6709">
        <v>0</v>
      </c>
      <c r="R6709">
        <v>0</v>
      </c>
      <c r="S6709">
        <v>0</v>
      </c>
      <c r="T6709">
        <v>0.54083300000000001</v>
      </c>
      <c r="U6709">
        <v>0</v>
      </c>
    </row>
    <row r="6710" spans="1:21" x14ac:dyDescent="0.25">
      <c r="A6710" t="s">
        <v>25572</v>
      </c>
      <c r="B6710">
        <v>1</v>
      </c>
      <c r="C6710" t="s">
        <v>79</v>
      </c>
      <c r="D6710" t="s">
        <v>117</v>
      </c>
      <c r="E6710" t="s">
        <v>25573</v>
      </c>
      <c r="F6710" t="s">
        <v>166</v>
      </c>
      <c r="G6710" t="s">
        <v>72</v>
      </c>
      <c r="H6710" t="s">
        <v>136</v>
      </c>
      <c r="I6710" t="s">
        <v>22</v>
      </c>
      <c r="J6710" t="s">
        <v>131</v>
      </c>
      <c r="K6710" t="s">
        <v>25574</v>
      </c>
      <c r="L6710" t="s">
        <v>25575</v>
      </c>
      <c r="M6710">
        <v>0.94499999999999995</v>
      </c>
      <c r="N6710">
        <v>0</v>
      </c>
      <c r="O6710">
        <v>0</v>
      </c>
      <c r="P6710">
        <v>9</v>
      </c>
      <c r="Q6710">
        <v>299</v>
      </c>
      <c r="R6710">
        <v>0</v>
      </c>
      <c r="S6710">
        <v>0</v>
      </c>
      <c r="T6710">
        <v>8.5050000000000008</v>
      </c>
      <c r="U6710">
        <v>282.55500000000001</v>
      </c>
    </row>
    <row r="6711" spans="1:21" x14ac:dyDescent="0.25">
      <c r="A6711" t="s">
        <v>25576</v>
      </c>
      <c r="B6711">
        <v>1</v>
      </c>
      <c r="C6711" t="s">
        <v>79</v>
      </c>
      <c r="D6711" t="s">
        <v>117</v>
      </c>
      <c r="E6711" t="s">
        <v>25562</v>
      </c>
      <c r="F6711" t="s">
        <v>166</v>
      </c>
      <c r="G6711" t="s">
        <v>72</v>
      </c>
      <c r="H6711" t="s">
        <v>136</v>
      </c>
      <c r="I6711" t="s">
        <v>22</v>
      </c>
      <c r="J6711" t="s">
        <v>131</v>
      </c>
      <c r="K6711" t="s">
        <v>25577</v>
      </c>
      <c r="L6711" t="s">
        <v>25578</v>
      </c>
      <c r="M6711">
        <v>0.52484249999999999</v>
      </c>
      <c r="N6711">
        <v>0</v>
      </c>
      <c r="O6711">
        <v>0</v>
      </c>
      <c r="P6711">
        <v>4</v>
      </c>
      <c r="Q6711">
        <v>706</v>
      </c>
      <c r="R6711">
        <v>0</v>
      </c>
      <c r="S6711">
        <v>0</v>
      </c>
      <c r="T6711">
        <v>2.09937</v>
      </c>
      <c r="U6711">
        <v>370.53880500000002</v>
      </c>
    </row>
    <row r="6712" spans="1:21" x14ac:dyDescent="0.25">
      <c r="A6712" t="s">
        <v>25579</v>
      </c>
      <c r="B6712">
        <v>1</v>
      </c>
      <c r="C6712" t="s">
        <v>79</v>
      </c>
      <c r="D6712" t="s">
        <v>117</v>
      </c>
      <c r="E6712" t="s">
        <v>25580</v>
      </c>
      <c r="F6712" t="s">
        <v>296</v>
      </c>
      <c r="G6712" t="s">
        <v>72</v>
      </c>
      <c r="H6712" t="s">
        <v>136</v>
      </c>
      <c r="I6712" t="s">
        <v>22</v>
      </c>
      <c r="J6712" t="s">
        <v>221</v>
      </c>
      <c r="K6712" t="s">
        <v>25581</v>
      </c>
      <c r="L6712" t="s">
        <v>25582</v>
      </c>
      <c r="M6712">
        <v>2.4537583330000001</v>
      </c>
      <c r="N6712">
        <v>0</v>
      </c>
      <c r="O6712">
        <v>0</v>
      </c>
      <c r="P6712">
        <v>0</v>
      </c>
      <c r="Q6712">
        <v>76</v>
      </c>
      <c r="R6712">
        <v>0</v>
      </c>
      <c r="S6712">
        <v>0</v>
      </c>
      <c r="T6712">
        <v>0</v>
      </c>
      <c r="U6712">
        <v>186.48563300000001</v>
      </c>
    </row>
    <row r="6713" spans="1:21" x14ac:dyDescent="0.25">
      <c r="A6713" t="s">
        <v>25583</v>
      </c>
      <c r="B6713">
        <v>1</v>
      </c>
      <c r="C6713" t="s">
        <v>79</v>
      </c>
      <c r="D6713" t="s">
        <v>117</v>
      </c>
      <c r="E6713" t="s">
        <v>25562</v>
      </c>
      <c r="F6713" t="s">
        <v>166</v>
      </c>
      <c r="G6713" t="s">
        <v>72</v>
      </c>
      <c r="H6713" t="s">
        <v>136</v>
      </c>
      <c r="I6713" t="s">
        <v>22</v>
      </c>
      <c r="J6713" t="s">
        <v>131</v>
      </c>
      <c r="K6713" t="s">
        <v>25584</v>
      </c>
      <c r="L6713" t="s">
        <v>25585</v>
      </c>
      <c r="M6713">
        <v>0.53347500000000003</v>
      </c>
      <c r="N6713">
        <v>0</v>
      </c>
      <c r="O6713">
        <v>0</v>
      </c>
      <c r="P6713">
        <v>4</v>
      </c>
      <c r="Q6713">
        <v>706</v>
      </c>
      <c r="R6713">
        <v>0</v>
      </c>
      <c r="S6713">
        <v>0</v>
      </c>
      <c r="T6713">
        <v>2.1339000000000001</v>
      </c>
      <c r="U6713">
        <v>376.63335000000001</v>
      </c>
    </row>
    <row r="6714" spans="1:21" x14ac:dyDescent="0.25">
      <c r="A6714" t="s">
        <v>25586</v>
      </c>
      <c r="B6714">
        <v>1</v>
      </c>
      <c r="C6714" t="s">
        <v>78</v>
      </c>
      <c r="D6714" t="s">
        <v>93</v>
      </c>
      <c r="E6714" t="s">
        <v>7273</v>
      </c>
      <c r="F6714" t="s">
        <v>166</v>
      </c>
      <c r="G6714" t="s">
        <v>72</v>
      </c>
      <c r="H6714" t="s">
        <v>136</v>
      </c>
      <c r="I6714" t="s">
        <v>22</v>
      </c>
      <c r="J6714" t="s">
        <v>131</v>
      </c>
      <c r="K6714" t="s">
        <v>25587</v>
      </c>
      <c r="L6714" t="s">
        <v>25588</v>
      </c>
      <c r="M6714">
        <v>2.062983333</v>
      </c>
      <c r="N6714">
        <v>14</v>
      </c>
      <c r="O6714">
        <v>1473</v>
      </c>
      <c r="P6714">
        <v>46</v>
      </c>
      <c r="Q6714">
        <v>243</v>
      </c>
      <c r="R6714">
        <v>28.881767</v>
      </c>
      <c r="S6714">
        <v>3038.7744499999999</v>
      </c>
      <c r="T6714">
        <v>94.897233</v>
      </c>
      <c r="U6714">
        <v>501.30495000000002</v>
      </c>
    </row>
    <row r="6715" spans="1:21" x14ac:dyDescent="0.25">
      <c r="A6715" t="s">
        <v>25589</v>
      </c>
      <c r="B6715">
        <v>1</v>
      </c>
      <c r="C6715" t="s">
        <v>78</v>
      </c>
      <c r="D6715" t="s">
        <v>96</v>
      </c>
      <c r="E6715" t="s">
        <v>25590</v>
      </c>
      <c r="F6715" t="s">
        <v>296</v>
      </c>
      <c r="G6715" t="s">
        <v>71</v>
      </c>
      <c r="H6715" t="s">
        <v>136</v>
      </c>
      <c r="I6715" t="s">
        <v>22</v>
      </c>
      <c r="J6715" t="s">
        <v>221</v>
      </c>
      <c r="K6715" t="s">
        <v>25591</v>
      </c>
      <c r="L6715" t="s">
        <v>25592</v>
      </c>
      <c r="M6715">
        <v>2.3824999999999998</v>
      </c>
      <c r="N6715">
        <v>0</v>
      </c>
      <c r="O6715">
        <v>65</v>
      </c>
      <c r="P6715">
        <v>0</v>
      </c>
      <c r="Q6715">
        <v>50</v>
      </c>
      <c r="R6715">
        <v>0</v>
      </c>
      <c r="S6715">
        <v>154.86250000000001</v>
      </c>
      <c r="T6715">
        <v>0</v>
      </c>
      <c r="U6715">
        <v>119.125</v>
      </c>
    </row>
    <row r="6716" spans="1:21" x14ac:dyDescent="0.25">
      <c r="A6716" t="s">
        <v>25593</v>
      </c>
      <c r="B6716">
        <v>1</v>
      </c>
      <c r="C6716" t="s">
        <v>78</v>
      </c>
      <c r="D6716" t="s">
        <v>91</v>
      </c>
      <c r="E6716" t="s">
        <v>25594</v>
      </c>
      <c r="F6716" t="s">
        <v>296</v>
      </c>
      <c r="G6716" t="s">
        <v>72</v>
      </c>
      <c r="H6716" t="s">
        <v>136</v>
      </c>
      <c r="I6716" t="s">
        <v>22</v>
      </c>
      <c r="J6716" t="s">
        <v>221</v>
      </c>
      <c r="K6716" t="s">
        <v>25595</v>
      </c>
      <c r="L6716" t="s">
        <v>25596</v>
      </c>
      <c r="M6716">
        <v>6.7366666659999996</v>
      </c>
      <c r="N6716">
        <v>0</v>
      </c>
      <c r="O6716">
        <v>0</v>
      </c>
      <c r="P6716">
        <v>48</v>
      </c>
      <c r="Q6716">
        <v>600</v>
      </c>
      <c r="R6716">
        <v>0</v>
      </c>
      <c r="S6716">
        <v>0</v>
      </c>
      <c r="T6716">
        <v>323.36</v>
      </c>
      <c r="U6716">
        <v>4042</v>
      </c>
    </row>
    <row r="6717" spans="1:21" x14ac:dyDescent="0.25">
      <c r="A6717" t="s">
        <v>25597</v>
      </c>
      <c r="B6717">
        <v>1</v>
      </c>
      <c r="C6717" t="s">
        <v>78</v>
      </c>
      <c r="D6717" t="s">
        <v>96</v>
      </c>
      <c r="E6717" t="s">
        <v>1012</v>
      </c>
      <c r="F6717" t="s">
        <v>226</v>
      </c>
      <c r="G6717" t="s">
        <v>72</v>
      </c>
      <c r="H6717" t="s">
        <v>136</v>
      </c>
      <c r="I6717" t="s">
        <v>22</v>
      </c>
      <c r="J6717" t="s">
        <v>131</v>
      </c>
      <c r="K6717" t="s">
        <v>25598</v>
      </c>
      <c r="L6717" t="s">
        <v>25599</v>
      </c>
      <c r="M6717">
        <v>1.1697222220000001</v>
      </c>
      <c r="N6717">
        <v>0</v>
      </c>
      <c r="O6717">
        <v>130</v>
      </c>
      <c r="P6717">
        <v>0</v>
      </c>
      <c r="Q6717">
        <v>7</v>
      </c>
      <c r="R6717">
        <v>0</v>
      </c>
      <c r="S6717">
        <v>152.06388899999999</v>
      </c>
      <c r="T6717">
        <v>0</v>
      </c>
      <c r="U6717">
        <v>8.1880559999999996</v>
      </c>
    </row>
    <row r="6718" spans="1:21" x14ac:dyDescent="0.25">
      <c r="A6718" t="s">
        <v>25600</v>
      </c>
      <c r="B6718">
        <v>1</v>
      </c>
      <c r="C6718" t="s">
        <v>79</v>
      </c>
      <c r="D6718" t="s">
        <v>120</v>
      </c>
      <c r="E6718" t="s">
        <v>25601</v>
      </c>
      <c r="F6718" t="s">
        <v>1150</v>
      </c>
      <c r="G6718" t="s">
        <v>71</v>
      </c>
      <c r="H6718" t="s">
        <v>136</v>
      </c>
      <c r="I6718" t="s">
        <v>22</v>
      </c>
      <c r="J6718" t="s">
        <v>131</v>
      </c>
      <c r="K6718" t="s">
        <v>25602</v>
      </c>
      <c r="L6718" t="s">
        <v>25603</v>
      </c>
      <c r="M6718">
        <v>0.34305555500000001</v>
      </c>
      <c r="N6718">
        <v>0</v>
      </c>
      <c r="O6718">
        <v>44</v>
      </c>
      <c r="P6718">
        <v>0</v>
      </c>
      <c r="Q6718">
        <v>26</v>
      </c>
      <c r="R6718">
        <v>0</v>
      </c>
      <c r="S6718">
        <v>15.094443999999999</v>
      </c>
      <c r="T6718">
        <v>0</v>
      </c>
      <c r="U6718">
        <v>8.9194440000000004</v>
      </c>
    </row>
    <row r="6719" spans="1:21" x14ac:dyDescent="0.25">
      <c r="A6719" t="s">
        <v>25604</v>
      </c>
      <c r="B6719">
        <v>1</v>
      </c>
      <c r="C6719" t="s">
        <v>78</v>
      </c>
      <c r="D6719" t="s">
        <v>102</v>
      </c>
      <c r="E6719" t="s">
        <v>25605</v>
      </c>
      <c r="F6719" t="s">
        <v>296</v>
      </c>
      <c r="G6719" t="s">
        <v>71</v>
      </c>
      <c r="H6719" t="s">
        <v>136</v>
      </c>
      <c r="I6719" t="s">
        <v>22</v>
      </c>
      <c r="J6719" t="s">
        <v>221</v>
      </c>
      <c r="K6719" t="s">
        <v>25606</v>
      </c>
      <c r="L6719" t="s">
        <v>25607</v>
      </c>
      <c r="M6719">
        <v>2.7116666660000002</v>
      </c>
      <c r="N6719">
        <v>0</v>
      </c>
      <c r="O6719">
        <v>50</v>
      </c>
      <c r="P6719">
        <v>0</v>
      </c>
      <c r="Q6719">
        <v>4</v>
      </c>
      <c r="R6719">
        <v>0</v>
      </c>
      <c r="S6719">
        <v>135.58333300000001</v>
      </c>
      <c r="T6719">
        <v>0</v>
      </c>
      <c r="U6719">
        <v>10.846667</v>
      </c>
    </row>
    <row r="6720" spans="1:21" x14ac:dyDescent="0.25">
      <c r="A6720" t="s">
        <v>25608</v>
      </c>
      <c r="B6720">
        <v>1</v>
      </c>
      <c r="C6720" t="s">
        <v>79</v>
      </c>
      <c r="D6720" t="s">
        <v>109</v>
      </c>
      <c r="E6720" t="s">
        <v>25609</v>
      </c>
      <c r="F6720" t="s">
        <v>166</v>
      </c>
      <c r="G6720" t="s">
        <v>72</v>
      </c>
      <c r="H6720" t="s">
        <v>136</v>
      </c>
      <c r="I6720" t="s">
        <v>22</v>
      </c>
      <c r="J6720" t="s">
        <v>131</v>
      </c>
      <c r="K6720" t="s">
        <v>25610</v>
      </c>
      <c r="L6720" t="s">
        <v>25611</v>
      </c>
      <c r="M6720">
        <v>0.88079333299999996</v>
      </c>
      <c r="N6720">
        <v>0</v>
      </c>
      <c r="O6720">
        <v>577</v>
      </c>
      <c r="P6720">
        <v>0</v>
      </c>
      <c r="Q6720">
        <v>5</v>
      </c>
      <c r="R6720">
        <v>0</v>
      </c>
      <c r="S6720">
        <v>508.21775300000002</v>
      </c>
      <c r="T6720">
        <v>0</v>
      </c>
      <c r="U6720">
        <v>4.4039669999999997</v>
      </c>
    </row>
    <row r="6721" spans="1:21" x14ac:dyDescent="0.25">
      <c r="A6721" t="s">
        <v>25612</v>
      </c>
      <c r="B6721">
        <v>1</v>
      </c>
      <c r="C6721" t="s">
        <v>79</v>
      </c>
      <c r="D6721" t="s">
        <v>109</v>
      </c>
      <c r="E6721" t="s">
        <v>25613</v>
      </c>
      <c r="F6721" t="s">
        <v>166</v>
      </c>
      <c r="G6721" t="s">
        <v>72</v>
      </c>
      <c r="H6721" t="s">
        <v>136</v>
      </c>
      <c r="I6721" t="s">
        <v>22</v>
      </c>
      <c r="J6721" t="s">
        <v>131</v>
      </c>
      <c r="K6721" t="s">
        <v>25614</v>
      </c>
      <c r="L6721" t="s">
        <v>25615</v>
      </c>
      <c r="M6721">
        <v>1.6525000000000001</v>
      </c>
      <c r="N6721">
        <v>0</v>
      </c>
      <c r="O6721">
        <v>14</v>
      </c>
      <c r="P6721">
        <v>10</v>
      </c>
      <c r="Q6721">
        <v>32</v>
      </c>
      <c r="R6721">
        <v>0</v>
      </c>
      <c r="S6721">
        <v>23.135000000000002</v>
      </c>
      <c r="T6721">
        <v>16.524999999999999</v>
      </c>
      <c r="U6721">
        <v>52.88</v>
      </c>
    </row>
    <row r="6722" spans="1:21" x14ac:dyDescent="0.25">
      <c r="A6722" t="s">
        <v>25616</v>
      </c>
      <c r="B6722">
        <v>1</v>
      </c>
      <c r="C6722" t="s">
        <v>78</v>
      </c>
      <c r="D6722" t="s">
        <v>81</v>
      </c>
      <c r="E6722" t="s">
        <v>25617</v>
      </c>
      <c r="F6722" t="s">
        <v>785</v>
      </c>
      <c r="G6722" t="s">
        <v>71</v>
      </c>
      <c r="H6722" t="s">
        <v>136</v>
      </c>
      <c r="I6722" t="s">
        <v>22</v>
      </c>
      <c r="J6722" t="s">
        <v>131</v>
      </c>
      <c r="K6722" t="s">
        <v>25618</v>
      </c>
      <c r="L6722" t="s">
        <v>25619</v>
      </c>
      <c r="M6722">
        <v>1.1702777769999999</v>
      </c>
      <c r="N6722">
        <v>0</v>
      </c>
      <c r="O6722">
        <v>1</v>
      </c>
      <c r="P6722">
        <v>0</v>
      </c>
      <c r="Q6722">
        <v>0</v>
      </c>
      <c r="R6722">
        <v>0</v>
      </c>
      <c r="S6722">
        <v>1.1702779999999999</v>
      </c>
      <c r="T6722">
        <v>0</v>
      </c>
      <c r="U6722">
        <v>0</v>
      </c>
    </row>
    <row r="6723" spans="1:21" x14ac:dyDescent="0.25">
      <c r="A6723" t="s">
        <v>25620</v>
      </c>
      <c r="B6723">
        <v>1</v>
      </c>
      <c r="C6723" t="s">
        <v>78</v>
      </c>
      <c r="D6723" t="s">
        <v>81</v>
      </c>
      <c r="E6723" t="s">
        <v>25621</v>
      </c>
      <c r="F6723" t="s">
        <v>934</v>
      </c>
      <c r="G6723" t="s">
        <v>71</v>
      </c>
      <c r="H6723" t="s">
        <v>136</v>
      </c>
      <c r="I6723" t="s">
        <v>22</v>
      </c>
      <c r="J6723" t="s">
        <v>131</v>
      </c>
      <c r="K6723" t="s">
        <v>25622</v>
      </c>
      <c r="L6723" t="s">
        <v>25623</v>
      </c>
      <c r="M6723">
        <v>1.680555555</v>
      </c>
      <c r="N6723">
        <v>0</v>
      </c>
      <c r="O6723">
        <v>7</v>
      </c>
      <c r="P6723">
        <v>0</v>
      </c>
      <c r="Q6723">
        <v>0</v>
      </c>
      <c r="R6723">
        <v>0</v>
      </c>
      <c r="S6723">
        <v>11.763889000000001</v>
      </c>
      <c r="T6723">
        <v>0</v>
      </c>
      <c r="U6723">
        <v>0</v>
      </c>
    </row>
    <row r="6724" spans="1:21" x14ac:dyDescent="0.25">
      <c r="A6724" t="s">
        <v>25624</v>
      </c>
      <c r="B6724">
        <v>1</v>
      </c>
      <c r="C6724" t="s">
        <v>78</v>
      </c>
      <c r="D6724" t="s">
        <v>102</v>
      </c>
      <c r="E6724" t="s">
        <v>17655</v>
      </c>
      <c r="F6724" t="s">
        <v>129</v>
      </c>
      <c r="G6724" t="s">
        <v>72</v>
      </c>
      <c r="H6724" t="s">
        <v>136</v>
      </c>
      <c r="I6724" t="s">
        <v>22</v>
      </c>
      <c r="J6724" t="s">
        <v>131</v>
      </c>
      <c r="K6724" t="s">
        <v>25625</v>
      </c>
      <c r="L6724" t="s">
        <v>25626</v>
      </c>
      <c r="M6724">
        <v>0.51122305499999998</v>
      </c>
      <c r="N6724">
        <v>0</v>
      </c>
      <c r="O6724">
        <v>0</v>
      </c>
      <c r="P6724">
        <v>0</v>
      </c>
      <c r="Q6724">
        <v>4</v>
      </c>
      <c r="R6724">
        <v>0</v>
      </c>
      <c r="S6724">
        <v>0</v>
      </c>
      <c r="T6724">
        <v>0</v>
      </c>
      <c r="U6724">
        <v>2.0448919999999999</v>
      </c>
    </row>
    <row r="6725" spans="1:21" x14ac:dyDescent="0.25">
      <c r="A6725" t="s">
        <v>25627</v>
      </c>
      <c r="B6725">
        <v>1</v>
      </c>
      <c r="C6725" t="s">
        <v>79</v>
      </c>
      <c r="D6725" t="s">
        <v>114</v>
      </c>
      <c r="E6725" t="s">
        <v>25628</v>
      </c>
      <c r="F6725" t="s">
        <v>921</v>
      </c>
      <c r="G6725" t="s">
        <v>71</v>
      </c>
      <c r="H6725" t="s">
        <v>136</v>
      </c>
      <c r="I6725" t="s">
        <v>22</v>
      </c>
      <c r="J6725" t="s">
        <v>131</v>
      </c>
      <c r="K6725" t="s">
        <v>25629</v>
      </c>
      <c r="L6725" t="s">
        <v>25630</v>
      </c>
      <c r="M6725">
        <v>1.1188888880000001</v>
      </c>
      <c r="N6725">
        <v>0</v>
      </c>
      <c r="O6725">
        <v>0</v>
      </c>
      <c r="P6725">
        <v>0</v>
      </c>
      <c r="Q6725">
        <v>2</v>
      </c>
      <c r="R6725">
        <v>0</v>
      </c>
      <c r="S6725">
        <v>0</v>
      </c>
      <c r="T6725">
        <v>0</v>
      </c>
      <c r="U6725">
        <v>2.237778</v>
      </c>
    </row>
    <row r="6726" spans="1:21" x14ac:dyDescent="0.25">
      <c r="A6726" t="s">
        <v>25631</v>
      </c>
      <c r="B6726">
        <v>1</v>
      </c>
      <c r="C6726" t="s">
        <v>79</v>
      </c>
      <c r="D6726" t="s">
        <v>114</v>
      </c>
      <c r="E6726" t="s">
        <v>25632</v>
      </c>
      <c r="F6726" t="s">
        <v>921</v>
      </c>
      <c r="G6726" t="s">
        <v>71</v>
      </c>
      <c r="H6726" t="s">
        <v>136</v>
      </c>
      <c r="I6726" t="s">
        <v>22</v>
      </c>
      <c r="J6726" t="s">
        <v>131</v>
      </c>
      <c r="K6726" t="s">
        <v>25633</v>
      </c>
      <c r="L6726" t="s">
        <v>25634</v>
      </c>
      <c r="M6726">
        <v>0.58305555499999995</v>
      </c>
      <c r="N6726">
        <v>0</v>
      </c>
      <c r="O6726">
        <v>0</v>
      </c>
      <c r="P6726">
        <v>0</v>
      </c>
      <c r="Q6726">
        <v>36</v>
      </c>
      <c r="R6726">
        <v>0</v>
      </c>
      <c r="S6726">
        <v>0</v>
      </c>
      <c r="T6726">
        <v>0</v>
      </c>
      <c r="U6726">
        <v>20.99</v>
      </c>
    </row>
    <row r="6727" spans="1:21" x14ac:dyDescent="0.25">
      <c r="A6727" t="s">
        <v>25635</v>
      </c>
      <c r="B6727">
        <v>1</v>
      </c>
      <c r="C6727" t="s">
        <v>79</v>
      </c>
      <c r="D6727" t="s">
        <v>114</v>
      </c>
      <c r="E6727" t="s">
        <v>25636</v>
      </c>
      <c r="F6727" t="s">
        <v>780</v>
      </c>
      <c r="G6727" t="s">
        <v>71</v>
      </c>
      <c r="H6727" t="s">
        <v>136</v>
      </c>
      <c r="I6727" t="s">
        <v>22</v>
      </c>
      <c r="J6727" t="s">
        <v>131</v>
      </c>
      <c r="K6727" t="s">
        <v>25637</v>
      </c>
      <c r="L6727" t="s">
        <v>25638</v>
      </c>
      <c r="M6727">
        <v>1.041388888</v>
      </c>
      <c r="N6727">
        <v>0</v>
      </c>
      <c r="O6727">
        <v>0</v>
      </c>
      <c r="P6727">
        <v>0</v>
      </c>
      <c r="Q6727">
        <v>89</v>
      </c>
      <c r="R6727">
        <v>0</v>
      </c>
      <c r="S6727">
        <v>0</v>
      </c>
      <c r="T6727">
        <v>0</v>
      </c>
      <c r="U6727">
        <v>92.683610999999999</v>
      </c>
    </row>
    <row r="6728" spans="1:21" x14ac:dyDescent="0.25">
      <c r="A6728" t="s">
        <v>25639</v>
      </c>
      <c r="B6728">
        <v>1</v>
      </c>
      <c r="C6728" t="s">
        <v>79</v>
      </c>
      <c r="D6728" t="s">
        <v>114</v>
      </c>
      <c r="E6728" t="s">
        <v>25640</v>
      </c>
      <c r="F6728" t="s">
        <v>416</v>
      </c>
      <c r="G6728" t="s">
        <v>71</v>
      </c>
      <c r="H6728" t="s">
        <v>136</v>
      </c>
      <c r="I6728" t="s">
        <v>22</v>
      </c>
      <c r="J6728" t="s">
        <v>131</v>
      </c>
      <c r="K6728" t="s">
        <v>25641</v>
      </c>
      <c r="L6728" t="s">
        <v>25642</v>
      </c>
      <c r="M6728">
        <v>2.8777777769999999</v>
      </c>
      <c r="N6728">
        <v>0</v>
      </c>
      <c r="O6728">
        <v>0</v>
      </c>
      <c r="P6728">
        <v>0</v>
      </c>
      <c r="Q6728">
        <v>73</v>
      </c>
      <c r="R6728">
        <v>0</v>
      </c>
      <c r="S6728">
        <v>0</v>
      </c>
      <c r="T6728">
        <v>0</v>
      </c>
      <c r="U6728">
        <v>210.077778</v>
      </c>
    </row>
    <row r="6729" spans="1:21" x14ac:dyDescent="0.25">
      <c r="A6729" t="s">
        <v>25643</v>
      </c>
      <c r="B6729">
        <v>1</v>
      </c>
      <c r="C6729" t="s">
        <v>79</v>
      </c>
      <c r="D6729" t="s">
        <v>114</v>
      </c>
      <c r="E6729" t="s">
        <v>25640</v>
      </c>
      <c r="F6729" t="s">
        <v>313</v>
      </c>
      <c r="G6729" t="s">
        <v>71</v>
      </c>
      <c r="H6729" t="s">
        <v>136</v>
      </c>
      <c r="I6729" t="s">
        <v>22</v>
      </c>
      <c r="J6729" t="s">
        <v>131</v>
      </c>
      <c r="K6729" t="s">
        <v>25644</v>
      </c>
      <c r="L6729" t="s">
        <v>25645</v>
      </c>
      <c r="M6729">
        <v>1.606944444</v>
      </c>
      <c r="N6729">
        <v>0</v>
      </c>
      <c r="O6729">
        <v>0</v>
      </c>
      <c r="P6729">
        <v>0</v>
      </c>
      <c r="Q6729">
        <v>73</v>
      </c>
      <c r="R6729">
        <v>0</v>
      </c>
      <c r="S6729">
        <v>0</v>
      </c>
      <c r="T6729">
        <v>0</v>
      </c>
      <c r="U6729">
        <v>117.306944</v>
      </c>
    </row>
    <row r="6730" spans="1:21" x14ac:dyDescent="0.25">
      <c r="A6730" t="s">
        <v>25646</v>
      </c>
      <c r="B6730">
        <v>1</v>
      </c>
      <c r="C6730" t="s">
        <v>79</v>
      </c>
      <c r="D6730" t="s">
        <v>114</v>
      </c>
      <c r="E6730" t="s">
        <v>25647</v>
      </c>
      <c r="F6730" t="s">
        <v>226</v>
      </c>
      <c r="G6730" t="s">
        <v>72</v>
      </c>
      <c r="H6730" t="s">
        <v>136</v>
      </c>
      <c r="I6730" t="s">
        <v>22</v>
      </c>
      <c r="J6730" t="s">
        <v>131</v>
      </c>
      <c r="K6730" t="s">
        <v>25648</v>
      </c>
      <c r="L6730" t="s">
        <v>25649</v>
      </c>
      <c r="M6730">
        <v>2.4975000000000001</v>
      </c>
      <c r="N6730">
        <v>0</v>
      </c>
      <c r="O6730">
        <v>0</v>
      </c>
      <c r="P6730">
        <v>0</v>
      </c>
      <c r="Q6730">
        <v>9</v>
      </c>
      <c r="R6730">
        <v>0</v>
      </c>
      <c r="S6730">
        <v>0</v>
      </c>
      <c r="T6730">
        <v>0</v>
      </c>
      <c r="U6730">
        <v>22.477499999999999</v>
      </c>
    </row>
    <row r="6731" spans="1:21" x14ac:dyDescent="0.25">
      <c r="A6731" t="s">
        <v>25650</v>
      </c>
      <c r="B6731">
        <v>1</v>
      </c>
      <c r="C6731" t="s">
        <v>79</v>
      </c>
      <c r="D6731" t="s">
        <v>122</v>
      </c>
      <c r="E6731" t="s">
        <v>25651</v>
      </c>
      <c r="F6731" t="s">
        <v>226</v>
      </c>
      <c r="G6731" t="s">
        <v>72</v>
      </c>
      <c r="H6731" t="s">
        <v>136</v>
      </c>
      <c r="I6731" t="s">
        <v>22</v>
      </c>
      <c r="J6731" t="s">
        <v>131</v>
      </c>
      <c r="K6731" t="s">
        <v>25652</v>
      </c>
      <c r="L6731" t="s">
        <v>25653</v>
      </c>
      <c r="M6731">
        <v>0.77222222200000001</v>
      </c>
      <c r="N6731">
        <v>0</v>
      </c>
      <c r="O6731">
        <v>0</v>
      </c>
      <c r="P6731">
        <v>0</v>
      </c>
      <c r="Q6731">
        <v>22</v>
      </c>
      <c r="R6731">
        <v>0</v>
      </c>
      <c r="S6731">
        <v>0</v>
      </c>
      <c r="T6731">
        <v>0</v>
      </c>
      <c r="U6731">
        <v>16.988889</v>
      </c>
    </row>
    <row r="6732" spans="1:21" x14ac:dyDescent="0.25">
      <c r="A6732" t="s">
        <v>25654</v>
      </c>
      <c r="B6732">
        <v>1</v>
      </c>
      <c r="C6732" t="s">
        <v>79</v>
      </c>
      <c r="D6732" t="s">
        <v>122</v>
      </c>
      <c r="E6732" t="s">
        <v>25655</v>
      </c>
      <c r="F6732" t="s">
        <v>226</v>
      </c>
      <c r="G6732" t="s">
        <v>72</v>
      </c>
      <c r="H6732" t="s">
        <v>136</v>
      </c>
      <c r="I6732" t="s">
        <v>22</v>
      </c>
      <c r="J6732" t="s">
        <v>131</v>
      </c>
      <c r="K6732" t="s">
        <v>25656</v>
      </c>
      <c r="L6732" t="s">
        <v>25657</v>
      </c>
      <c r="M6732">
        <v>1</v>
      </c>
      <c r="N6732">
        <v>0</v>
      </c>
      <c r="O6732">
        <v>0</v>
      </c>
      <c r="P6732">
        <v>0</v>
      </c>
      <c r="Q6732">
        <v>50</v>
      </c>
      <c r="R6732">
        <v>0</v>
      </c>
      <c r="S6732">
        <v>0</v>
      </c>
      <c r="T6732">
        <v>0</v>
      </c>
      <c r="U6732">
        <v>50</v>
      </c>
    </row>
    <row r="6733" spans="1:21" x14ac:dyDescent="0.25">
      <c r="A6733" t="s">
        <v>25658</v>
      </c>
      <c r="B6733">
        <v>1</v>
      </c>
      <c r="C6733" t="s">
        <v>79</v>
      </c>
      <c r="D6733" t="s">
        <v>122</v>
      </c>
      <c r="E6733" t="s">
        <v>25655</v>
      </c>
      <c r="F6733" t="s">
        <v>226</v>
      </c>
      <c r="G6733" t="s">
        <v>72</v>
      </c>
      <c r="H6733" t="s">
        <v>136</v>
      </c>
      <c r="I6733" t="s">
        <v>22</v>
      </c>
      <c r="J6733" t="s">
        <v>131</v>
      </c>
      <c r="K6733" t="s">
        <v>25659</v>
      </c>
      <c r="L6733" t="s">
        <v>25660</v>
      </c>
      <c r="M6733">
        <v>1.216111111</v>
      </c>
      <c r="N6733">
        <v>0</v>
      </c>
      <c r="O6733">
        <v>0</v>
      </c>
      <c r="P6733">
        <v>0</v>
      </c>
      <c r="Q6733">
        <v>50</v>
      </c>
      <c r="R6733">
        <v>0</v>
      </c>
      <c r="S6733">
        <v>0</v>
      </c>
      <c r="T6733">
        <v>0</v>
      </c>
      <c r="U6733">
        <v>60.805556000000003</v>
      </c>
    </row>
    <row r="6734" spans="1:21" x14ac:dyDescent="0.25">
      <c r="A6734" t="s">
        <v>25661</v>
      </c>
      <c r="B6734">
        <v>1</v>
      </c>
      <c r="C6734" t="s">
        <v>79</v>
      </c>
      <c r="D6734" t="s">
        <v>116</v>
      </c>
      <c r="E6734" t="s">
        <v>25662</v>
      </c>
      <c r="F6734" t="s">
        <v>166</v>
      </c>
      <c r="G6734" t="s">
        <v>72</v>
      </c>
      <c r="H6734" t="s">
        <v>136</v>
      </c>
      <c r="I6734" t="s">
        <v>22</v>
      </c>
      <c r="J6734" t="s">
        <v>131</v>
      </c>
      <c r="K6734" t="s">
        <v>25663</v>
      </c>
      <c r="L6734" t="s">
        <v>25664</v>
      </c>
      <c r="M6734">
        <v>0.40972222200000002</v>
      </c>
      <c r="N6734">
        <v>0</v>
      </c>
      <c r="O6734">
        <v>0</v>
      </c>
      <c r="P6734">
        <v>28</v>
      </c>
      <c r="Q6734">
        <v>2</v>
      </c>
      <c r="R6734">
        <v>0</v>
      </c>
      <c r="S6734">
        <v>0</v>
      </c>
      <c r="T6734">
        <v>11.472222</v>
      </c>
      <c r="U6734">
        <v>0.81944399999999995</v>
      </c>
    </row>
    <row r="6735" spans="1:21" x14ac:dyDescent="0.25">
      <c r="A6735" t="s">
        <v>25665</v>
      </c>
      <c r="B6735">
        <v>1</v>
      </c>
      <c r="C6735" t="s">
        <v>79</v>
      </c>
      <c r="D6735" t="s">
        <v>116</v>
      </c>
      <c r="E6735" t="s">
        <v>25662</v>
      </c>
      <c r="F6735" t="s">
        <v>166</v>
      </c>
      <c r="G6735" t="s">
        <v>72</v>
      </c>
      <c r="H6735" t="s">
        <v>136</v>
      </c>
      <c r="I6735" t="s">
        <v>22</v>
      </c>
      <c r="J6735" t="s">
        <v>131</v>
      </c>
      <c r="K6735" t="s">
        <v>25666</v>
      </c>
      <c r="L6735" t="s">
        <v>25667</v>
      </c>
      <c r="M6735">
        <v>0.99333333300000004</v>
      </c>
      <c r="N6735">
        <v>0</v>
      </c>
      <c r="O6735">
        <v>0</v>
      </c>
      <c r="P6735">
        <v>28</v>
      </c>
      <c r="Q6735">
        <v>2</v>
      </c>
      <c r="R6735">
        <v>0</v>
      </c>
      <c r="S6735">
        <v>0</v>
      </c>
      <c r="T6735">
        <v>27.813333</v>
      </c>
      <c r="U6735">
        <v>1.986667</v>
      </c>
    </row>
    <row r="6736" spans="1:21" x14ac:dyDescent="0.25">
      <c r="A6736" t="s">
        <v>25668</v>
      </c>
      <c r="B6736">
        <v>1</v>
      </c>
      <c r="C6736" t="s">
        <v>79</v>
      </c>
      <c r="D6736" t="s">
        <v>116</v>
      </c>
      <c r="E6736" t="s">
        <v>25669</v>
      </c>
      <c r="F6736" t="s">
        <v>296</v>
      </c>
      <c r="G6736" t="s">
        <v>72</v>
      </c>
      <c r="H6736" t="s">
        <v>136</v>
      </c>
      <c r="I6736" t="s">
        <v>22</v>
      </c>
      <c r="J6736" t="s">
        <v>221</v>
      </c>
      <c r="K6736" t="s">
        <v>25670</v>
      </c>
      <c r="L6736" t="s">
        <v>25671</v>
      </c>
      <c r="M6736">
        <v>3.4755555550000001</v>
      </c>
      <c r="N6736">
        <v>0</v>
      </c>
      <c r="O6736">
        <v>0</v>
      </c>
      <c r="P6736">
        <v>54</v>
      </c>
      <c r="Q6736">
        <v>0</v>
      </c>
      <c r="R6736">
        <v>0</v>
      </c>
      <c r="S6736">
        <v>0</v>
      </c>
      <c r="T6736">
        <v>187.68</v>
      </c>
      <c r="U6736">
        <v>0</v>
      </c>
    </row>
    <row r="6737" spans="1:21" x14ac:dyDescent="0.25">
      <c r="A6737" t="s">
        <v>25672</v>
      </c>
      <c r="B6737">
        <v>1</v>
      </c>
      <c r="C6737" t="s">
        <v>79</v>
      </c>
      <c r="D6737" t="s">
        <v>116</v>
      </c>
      <c r="E6737" t="s">
        <v>25669</v>
      </c>
      <c r="F6737" t="s">
        <v>166</v>
      </c>
      <c r="G6737" t="s">
        <v>72</v>
      </c>
      <c r="H6737" t="s">
        <v>136</v>
      </c>
      <c r="I6737" t="s">
        <v>22</v>
      </c>
      <c r="J6737" t="s">
        <v>131</v>
      </c>
      <c r="K6737" t="s">
        <v>25673</v>
      </c>
      <c r="L6737" t="s">
        <v>25674</v>
      </c>
      <c r="M6737">
        <v>1.1305555549999999</v>
      </c>
      <c r="N6737">
        <v>0</v>
      </c>
      <c r="O6737">
        <v>0</v>
      </c>
      <c r="P6737">
        <v>54</v>
      </c>
      <c r="Q6737">
        <v>0</v>
      </c>
      <c r="R6737">
        <v>0</v>
      </c>
      <c r="S6737">
        <v>0</v>
      </c>
      <c r="T6737">
        <v>61.05</v>
      </c>
      <c r="U6737">
        <v>0</v>
      </c>
    </row>
    <row r="6738" spans="1:21" x14ac:dyDescent="0.25">
      <c r="A6738" t="s">
        <v>25675</v>
      </c>
      <c r="B6738">
        <v>1</v>
      </c>
      <c r="C6738" t="s">
        <v>79</v>
      </c>
      <c r="D6738" t="s">
        <v>116</v>
      </c>
      <c r="E6738" t="s">
        <v>25676</v>
      </c>
      <c r="F6738" t="s">
        <v>202</v>
      </c>
      <c r="G6738" t="s">
        <v>72</v>
      </c>
      <c r="H6738" t="s">
        <v>136</v>
      </c>
      <c r="I6738" t="s">
        <v>22</v>
      </c>
      <c r="J6738" t="s">
        <v>131</v>
      </c>
      <c r="K6738" t="s">
        <v>25677</v>
      </c>
      <c r="L6738" t="s">
        <v>25678</v>
      </c>
      <c r="M6738">
        <v>2.082222222</v>
      </c>
      <c r="N6738">
        <v>0</v>
      </c>
      <c r="O6738">
        <v>0</v>
      </c>
      <c r="P6738">
        <v>0</v>
      </c>
      <c r="Q6738">
        <v>12</v>
      </c>
      <c r="R6738">
        <v>0</v>
      </c>
      <c r="S6738">
        <v>0</v>
      </c>
      <c r="T6738">
        <v>0</v>
      </c>
      <c r="U6738">
        <v>24.986667000000001</v>
      </c>
    </row>
    <row r="6739" spans="1:21" x14ac:dyDescent="0.25">
      <c r="A6739" t="s">
        <v>25679</v>
      </c>
      <c r="B6739">
        <v>1</v>
      </c>
      <c r="C6739" t="s">
        <v>79</v>
      </c>
      <c r="D6739" t="s">
        <v>110</v>
      </c>
      <c r="E6739" t="s">
        <v>25680</v>
      </c>
      <c r="F6739" t="s">
        <v>892</v>
      </c>
      <c r="G6739" t="s">
        <v>71</v>
      </c>
      <c r="H6739" t="s">
        <v>136</v>
      </c>
      <c r="I6739" t="s">
        <v>22</v>
      </c>
      <c r="J6739" t="s">
        <v>131</v>
      </c>
      <c r="K6739" t="s">
        <v>25681</v>
      </c>
      <c r="L6739" t="s">
        <v>25682</v>
      </c>
      <c r="M6739">
        <v>0.97583333299999997</v>
      </c>
      <c r="N6739">
        <v>0</v>
      </c>
      <c r="O6739">
        <v>0</v>
      </c>
      <c r="P6739">
        <v>0</v>
      </c>
      <c r="Q6739">
        <v>50</v>
      </c>
      <c r="R6739">
        <v>0</v>
      </c>
      <c r="S6739">
        <v>0</v>
      </c>
      <c r="T6739">
        <v>0</v>
      </c>
      <c r="U6739">
        <v>48.791666999999997</v>
      </c>
    </row>
    <row r="6740" spans="1:21" x14ac:dyDescent="0.25">
      <c r="A6740" t="s">
        <v>25683</v>
      </c>
      <c r="B6740">
        <v>1</v>
      </c>
      <c r="C6740" t="s">
        <v>79</v>
      </c>
      <c r="D6740" t="s">
        <v>119</v>
      </c>
      <c r="E6740" t="s">
        <v>23027</v>
      </c>
      <c r="F6740" t="s">
        <v>166</v>
      </c>
      <c r="G6740" t="s">
        <v>72</v>
      </c>
      <c r="H6740" t="s">
        <v>136</v>
      </c>
      <c r="I6740" t="s">
        <v>22</v>
      </c>
      <c r="J6740" t="s">
        <v>131</v>
      </c>
      <c r="K6740" t="s">
        <v>25684</v>
      </c>
      <c r="L6740" t="s">
        <v>25685</v>
      </c>
      <c r="M6740">
        <v>1.625555555</v>
      </c>
      <c r="N6740">
        <v>0</v>
      </c>
      <c r="O6740">
        <v>217</v>
      </c>
      <c r="P6740">
        <v>142</v>
      </c>
      <c r="Q6740">
        <v>59</v>
      </c>
      <c r="R6740">
        <v>0</v>
      </c>
      <c r="S6740">
        <v>352.74555500000002</v>
      </c>
      <c r="T6740">
        <v>230.828889</v>
      </c>
      <c r="U6740">
        <v>95.907777999999993</v>
      </c>
    </row>
    <row r="6741" spans="1:21" x14ac:dyDescent="0.25">
      <c r="A6741" t="s">
        <v>25686</v>
      </c>
      <c r="B6741">
        <v>1</v>
      </c>
      <c r="C6741" t="s">
        <v>79</v>
      </c>
      <c r="D6741" t="s">
        <v>119</v>
      </c>
      <c r="E6741" t="s">
        <v>24767</v>
      </c>
      <c r="F6741" t="s">
        <v>166</v>
      </c>
      <c r="G6741" t="s">
        <v>72</v>
      </c>
      <c r="H6741" t="s">
        <v>136</v>
      </c>
      <c r="I6741" t="s">
        <v>22</v>
      </c>
      <c r="J6741" t="s">
        <v>131</v>
      </c>
      <c r="K6741" t="s">
        <v>25687</v>
      </c>
      <c r="L6741" t="s">
        <v>25688</v>
      </c>
      <c r="M6741">
        <v>1.564166666</v>
      </c>
      <c r="N6741">
        <v>0</v>
      </c>
      <c r="O6741">
        <v>66</v>
      </c>
      <c r="P6741">
        <v>0</v>
      </c>
      <c r="Q6741">
        <v>51</v>
      </c>
      <c r="R6741">
        <v>0</v>
      </c>
      <c r="S6741">
        <v>103.235</v>
      </c>
      <c r="T6741">
        <v>0</v>
      </c>
      <c r="U6741">
        <v>79.772499999999994</v>
      </c>
    </row>
    <row r="6742" spans="1:21" x14ac:dyDescent="0.25">
      <c r="A6742" t="s">
        <v>25689</v>
      </c>
      <c r="B6742">
        <v>1</v>
      </c>
      <c r="C6742" t="s">
        <v>79</v>
      </c>
      <c r="D6742" t="s">
        <v>119</v>
      </c>
      <c r="E6742" t="s">
        <v>23027</v>
      </c>
      <c r="F6742" t="s">
        <v>166</v>
      </c>
      <c r="G6742" t="s">
        <v>72</v>
      </c>
      <c r="H6742" t="s">
        <v>136</v>
      </c>
      <c r="I6742" t="s">
        <v>22</v>
      </c>
      <c r="J6742" t="s">
        <v>131</v>
      </c>
      <c r="K6742" t="s">
        <v>8736</v>
      </c>
      <c r="L6742" t="s">
        <v>25690</v>
      </c>
      <c r="M6742">
        <v>0.65292027699999999</v>
      </c>
      <c r="N6742">
        <v>0</v>
      </c>
      <c r="O6742">
        <v>217</v>
      </c>
      <c r="P6742">
        <v>142</v>
      </c>
      <c r="Q6742">
        <v>59</v>
      </c>
      <c r="R6742">
        <v>0</v>
      </c>
      <c r="S6742">
        <v>141.68369999999999</v>
      </c>
      <c r="T6742">
        <v>92.714679000000004</v>
      </c>
      <c r="U6742">
        <v>38.522295999999997</v>
      </c>
    </row>
    <row r="6743" spans="1:21" x14ac:dyDescent="0.25">
      <c r="A6743" t="s">
        <v>25691</v>
      </c>
      <c r="B6743">
        <v>1</v>
      </c>
      <c r="C6743" t="s">
        <v>79</v>
      </c>
      <c r="D6743" t="s">
        <v>119</v>
      </c>
      <c r="E6743" t="s">
        <v>25692</v>
      </c>
      <c r="F6743" t="s">
        <v>166</v>
      </c>
      <c r="G6743" t="s">
        <v>72</v>
      </c>
      <c r="H6743" t="s">
        <v>136</v>
      </c>
      <c r="I6743" t="s">
        <v>22</v>
      </c>
      <c r="J6743" t="s">
        <v>131</v>
      </c>
      <c r="K6743" t="s">
        <v>25693</v>
      </c>
      <c r="L6743" t="s">
        <v>20513</v>
      </c>
      <c r="M6743">
        <v>0.40303333299999999</v>
      </c>
      <c r="N6743">
        <v>0</v>
      </c>
      <c r="O6743">
        <v>217</v>
      </c>
      <c r="P6743">
        <v>283</v>
      </c>
      <c r="Q6743">
        <v>81</v>
      </c>
      <c r="R6743">
        <v>0</v>
      </c>
      <c r="S6743">
        <v>87.458233000000007</v>
      </c>
      <c r="T6743">
        <v>114.05843299999999</v>
      </c>
      <c r="U6743">
        <v>32.645699999999998</v>
      </c>
    </row>
    <row r="6744" spans="1:21" x14ac:dyDescent="0.25">
      <c r="A6744" t="s">
        <v>25694</v>
      </c>
      <c r="B6744">
        <v>1</v>
      </c>
      <c r="C6744" t="s">
        <v>79</v>
      </c>
      <c r="D6744" t="s">
        <v>109</v>
      </c>
      <c r="E6744" t="s">
        <v>25695</v>
      </c>
      <c r="F6744" t="s">
        <v>416</v>
      </c>
      <c r="G6744" t="s">
        <v>71</v>
      </c>
      <c r="H6744" t="s">
        <v>136</v>
      </c>
      <c r="I6744" t="s">
        <v>22</v>
      </c>
      <c r="J6744" t="s">
        <v>131</v>
      </c>
      <c r="K6744" t="s">
        <v>25696</v>
      </c>
      <c r="L6744" t="s">
        <v>25697</v>
      </c>
      <c r="M6744">
        <v>3.9591666659999998</v>
      </c>
      <c r="N6744">
        <v>0</v>
      </c>
      <c r="O6744">
        <v>0</v>
      </c>
      <c r="P6744">
        <v>0</v>
      </c>
      <c r="Q6744">
        <v>16</v>
      </c>
      <c r="R6744">
        <v>0</v>
      </c>
      <c r="S6744">
        <v>0</v>
      </c>
      <c r="T6744">
        <v>0</v>
      </c>
      <c r="U6744">
        <v>63.346666999999997</v>
      </c>
    </row>
    <row r="6745" spans="1:21" x14ac:dyDescent="0.25">
      <c r="A6745" t="s">
        <v>25698</v>
      </c>
      <c r="B6745">
        <v>1</v>
      </c>
      <c r="C6745" t="s">
        <v>78</v>
      </c>
      <c r="D6745" t="s">
        <v>80</v>
      </c>
      <c r="E6745" t="s">
        <v>25699</v>
      </c>
      <c r="F6745" t="s">
        <v>847</v>
      </c>
      <c r="G6745" t="s">
        <v>71</v>
      </c>
      <c r="H6745" t="s">
        <v>136</v>
      </c>
      <c r="I6745" t="s">
        <v>22</v>
      </c>
      <c r="J6745" t="s">
        <v>131</v>
      </c>
      <c r="K6745" t="s">
        <v>25700</v>
      </c>
      <c r="L6745" t="s">
        <v>25701</v>
      </c>
      <c r="M6745">
        <v>3.5325000000000002</v>
      </c>
      <c r="N6745">
        <v>0</v>
      </c>
      <c r="O6745">
        <v>2</v>
      </c>
      <c r="P6745">
        <v>0</v>
      </c>
      <c r="Q6745">
        <v>0</v>
      </c>
      <c r="R6745">
        <v>0</v>
      </c>
      <c r="S6745">
        <v>7.0650000000000004</v>
      </c>
      <c r="T6745">
        <v>0</v>
      </c>
      <c r="U6745">
        <v>0</v>
      </c>
    </row>
    <row r="6746" spans="1:21" x14ac:dyDescent="0.25">
      <c r="A6746" t="s">
        <v>25702</v>
      </c>
      <c r="B6746">
        <v>1</v>
      </c>
      <c r="C6746" t="s">
        <v>79</v>
      </c>
      <c r="D6746" t="s">
        <v>120</v>
      </c>
      <c r="E6746" t="s">
        <v>25703</v>
      </c>
      <c r="F6746" t="s">
        <v>231</v>
      </c>
      <c r="G6746" t="s">
        <v>71</v>
      </c>
      <c r="H6746" t="s">
        <v>136</v>
      </c>
      <c r="I6746" t="s">
        <v>22</v>
      </c>
      <c r="J6746" t="s">
        <v>131</v>
      </c>
      <c r="K6746" t="s">
        <v>25704</v>
      </c>
      <c r="L6746" t="s">
        <v>25705</v>
      </c>
      <c r="M6746">
        <v>0.60805555499999997</v>
      </c>
      <c r="N6746">
        <v>0</v>
      </c>
      <c r="O6746">
        <v>1</v>
      </c>
      <c r="P6746">
        <v>0</v>
      </c>
      <c r="Q6746">
        <v>0</v>
      </c>
      <c r="R6746">
        <v>0</v>
      </c>
      <c r="S6746">
        <v>0.60805600000000004</v>
      </c>
      <c r="T6746">
        <v>0</v>
      </c>
      <c r="U6746">
        <v>0</v>
      </c>
    </row>
    <row r="6747" spans="1:21" x14ac:dyDescent="0.25">
      <c r="A6747" t="s">
        <v>25706</v>
      </c>
      <c r="B6747">
        <v>1</v>
      </c>
      <c r="C6747" t="s">
        <v>78</v>
      </c>
      <c r="D6747" t="s">
        <v>82</v>
      </c>
      <c r="E6747" t="s">
        <v>14440</v>
      </c>
      <c r="F6747" t="s">
        <v>362</v>
      </c>
      <c r="G6747" t="s">
        <v>71</v>
      </c>
      <c r="H6747" t="s">
        <v>136</v>
      </c>
      <c r="I6747" t="s">
        <v>22</v>
      </c>
      <c r="J6747" t="s">
        <v>131</v>
      </c>
      <c r="K6747" t="s">
        <v>25707</v>
      </c>
      <c r="L6747" t="s">
        <v>25708</v>
      </c>
      <c r="M6747">
        <v>0.53916472199999999</v>
      </c>
      <c r="N6747">
        <v>0</v>
      </c>
      <c r="O6747">
        <v>265</v>
      </c>
      <c r="P6747">
        <v>0</v>
      </c>
      <c r="Q6747">
        <v>0</v>
      </c>
      <c r="R6747">
        <v>0</v>
      </c>
      <c r="S6747">
        <v>142.87865099999999</v>
      </c>
      <c r="T6747">
        <v>0</v>
      </c>
      <c r="U6747">
        <v>0</v>
      </c>
    </row>
    <row r="6748" spans="1:21" x14ac:dyDescent="0.25">
      <c r="A6748" t="s">
        <v>25709</v>
      </c>
      <c r="B6748">
        <v>1</v>
      </c>
      <c r="C6748" t="s">
        <v>79</v>
      </c>
      <c r="D6748" t="s">
        <v>121</v>
      </c>
      <c r="E6748" t="s">
        <v>25710</v>
      </c>
      <c r="F6748" t="s">
        <v>296</v>
      </c>
      <c r="G6748" t="s">
        <v>71</v>
      </c>
      <c r="H6748" t="s">
        <v>136</v>
      </c>
      <c r="I6748" t="s">
        <v>22</v>
      </c>
      <c r="J6748" t="s">
        <v>221</v>
      </c>
      <c r="K6748" t="s">
        <v>9430</v>
      </c>
      <c r="L6748" t="s">
        <v>1393</v>
      </c>
      <c r="M6748">
        <v>8</v>
      </c>
      <c r="N6748">
        <v>0</v>
      </c>
      <c r="O6748">
        <v>0</v>
      </c>
      <c r="P6748">
        <v>0</v>
      </c>
      <c r="Q6748">
        <v>34</v>
      </c>
      <c r="R6748">
        <v>0</v>
      </c>
      <c r="S6748">
        <v>0</v>
      </c>
      <c r="T6748">
        <v>0</v>
      </c>
      <c r="U6748">
        <v>272</v>
      </c>
    </row>
    <row r="6749" spans="1:21" x14ac:dyDescent="0.25">
      <c r="A6749" t="s">
        <v>25711</v>
      </c>
      <c r="B6749">
        <v>1</v>
      </c>
      <c r="C6749" t="s">
        <v>79</v>
      </c>
      <c r="D6749" t="s">
        <v>111</v>
      </c>
      <c r="E6749" t="s">
        <v>25712</v>
      </c>
      <c r="F6749" t="s">
        <v>226</v>
      </c>
      <c r="G6749" t="s">
        <v>72</v>
      </c>
      <c r="H6749" t="s">
        <v>136</v>
      </c>
      <c r="I6749" t="s">
        <v>22</v>
      </c>
      <c r="J6749" t="s">
        <v>131</v>
      </c>
      <c r="K6749" t="s">
        <v>25713</v>
      </c>
      <c r="L6749" t="s">
        <v>25714</v>
      </c>
      <c r="M6749">
        <v>2.4813138879999999</v>
      </c>
      <c r="N6749">
        <v>0</v>
      </c>
      <c r="O6749">
        <v>0</v>
      </c>
      <c r="P6749">
        <v>0</v>
      </c>
      <c r="Q6749">
        <v>47</v>
      </c>
      <c r="R6749">
        <v>0</v>
      </c>
      <c r="S6749">
        <v>0</v>
      </c>
      <c r="T6749">
        <v>0</v>
      </c>
      <c r="U6749">
        <v>116.621753</v>
      </c>
    </row>
    <row r="6750" spans="1:21" x14ac:dyDescent="0.25">
      <c r="A6750" t="s">
        <v>25715</v>
      </c>
      <c r="B6750">
        <v>1</v>
      </c>
      <c r="C6750" t="s">
        <v>79</v>
      </c>
      <c r="D6750" t="s">
        <v>111</v>
      </c>
      <c r="E6750" t="s">
        <v>25716</v>
      </c>
      <c r="F6750" t="s">
        <v>226</v>
      </c>
      <c r="G6750" t="s">
        <v>72</v>
      </c>
      <c r="H6750" t="s">
        <v>136</v>
      </c>
      <c r="I6750" t="s">
        <v>22</v>
      </c>
      <c r="J6750" t="s">
        <v>131</v>
      </c>
      <c r="K6750" t="s">
        <v>25717</v>
      </c>
      <c r="L6750" t="s">
        <v>25718</v>
      </c>
      <c r="M6750">
        <v>2.6697500000000001</v>
      </c>
      <c r="N6750">
        <v>0</v>
      </c>
      <c r="O6750">
        <v>0</v>
      </c>
      <c r="P6750">
        <v>0</v>
      </c>
      <c r="Q6750">
        <v>31</v>
      </c>
      <c r="R6750">
        <v>0</v>
      </c>
      <c r="S6750">
        <v>0</v>
      </c>
      <c r="T6750">
        <v>0</v>
      </c>
      <c r="U6750">
        <v>82.762249999999995</v>
      </c>
    </row>
    <row r="6751" spans="1:21" x14ac:dyDescent="0.25">
      <c r="A6751" t="s">
        <v>25719</v>
      </c>
      <c r="B6751">
        <v>1</v>
      </c>
      <c r="C6751" t="s">
        <v>79</v>
      </c>
      <c r="D6751" t="s">
        <v>111</v>
      </c>
      <c r="E6751" t="s">
        <v>25712</v>
      </c>
      <c r="F6751" t="s">
        <v>226</v>
      </c>
      <c r="G6751" t="s">
        <v>72</v>
      </c>
      <c r="H6751" t="s">
        <v>136</v>
      </c>
      <c r="I6751" t="s">
        <v>22</v>
      </c>
      <c r="J6751" t="s">
        <v>131</v>
      </c>
      <c r="K6751" t="s">
        <v>25720</v>
      </c>
      <c r="L6751" t="s">
        <v>25721</v>
      </c>
      <c r="M6751">
        <v>2.959508333</v>
      </c>
      <c r="N6751">
        <v>0</v>
      </c>
      <c r="O6751">
        <v>0</v>
      </c>
      <c r="P6751">
        <v>0</v>
      </c>
      <c r="Q6751">
        <v>47</v>
      </c>
      <c r="R6751">
        <v>0</v>
      </c>
      <c r="S6751">
        <v>0</v>
      </c>
      <c r="T6751">
        <v>0</v>
      </c>
      <c r="U6751">
        <v>139.096892</v>
      </c>
    </row>
    <row r="6752" spans="1:21" x14ac:dyDescent="0.25">
      <c r="A6752" t="s">
        <v>25722</v>
      </c>
      <c r="B6752">
        <v>1</v>
      </c>
      <c r="C6752" t="s">
        <v>79</v>
      </c>
      <c r="D6752" t="s">
        <v>111</v>
      </c>
      <c r="E6752" t="s">
        <v>25723</v>
      </c>
      <c r="F6752" t="s">
        <v>226</v>
      </c>
      <c r="G6752" t="s">
        <v>72</v>
      </c>
      <c r="H6752" t="s">
        <v>136</v>
      </c>
      <c r="I6752" t="s">
        <v>22</v>
      </c>
      <c r="J6752" t="s">
        <v>131</v>
      </c>
      <c r="K6752" t="s">
        <v>25724</v>
      </c>
      <c r="L6752" t="s">
        <v>25725</v>
      </c>
      <c r="M6752">
        <v>4.0597222220000004</v>
      </c>
      <c r="N6752">
        <v>0</v>
      </c>
      <c r="O6752">
        <v>0</v>
      </c>
      <c r="P6752">
        <v>0</v>
      </c>
      <c r="Q6752">
        <v>15</v>
      </c>
      <c r="R6752">
        <v>0</v>
      </c>
      <c r="S6752">
        <v>0</v>
      </c>
      <c r="T6752">
        <v>0</v>
      </c>
      <c r="U6752">
        <v>60.895833000000003</v>
      </c>
    </row>
    <row r="6753" spans="1:21" x14ac:dyDescent="0.25">
      <c r="A6753" t="s">
        <v>25726</v>
      </c>
      <c r="B6753">
        <v>1</v>
      </c>
      <c r="C6753" t="s">
        <v>79</v>
      </c>
      <c r="D6753" t="s">
        <v>117</v>
      </c>
      <c r="E6753" t="s">
        <v>25727</v>
      </c>
      <c r="F6753" t="s">
        <v>313</v>
      </c>
      <c r="G6753" t="s">
        <v>71</v>
      </c>
      <c r="H6753" t="s">
        <v>136</v>
      </c>
      <c r="I6753" t="s">
        <v>22</v>
      </c>
      <c r="J6753" t="s">
        <v>131</v>
      </c>
      <c r="K6753" t="s">
        <v>25728</v>
      </c>
      <c r="L6753" t="s">
        <v>25729</v>
      </c>
      <c r="M6753">
        <v>1.510555555</v>
      </c>
      <c r="N6753">
        <v>0</v>
      </c>
      <c r="O6753">
        <v>0</v>
      </c>
      <c r="P6753">
        <v>0</v>
      </c>
      <c r="Q6753">
        <v>37</v>
      </c>
      <c r="R6753">
        <v>0</v>
      </c>
      <c r="S6753">
        <v>0</v>
      </c>
      <c r="T6753">
        <v>0</v>
      </c>
      <c r="U6753">
        <v>55.890555999999997</v>
      </c>
    </row>
    <row r="6754" spans="1:21" x14ac:dyDescent="0.25">
      <c r="A6754" t="s">
        <v>25730</v>
      </c>
      <c r="B6754">
        <v>1</v>
      </c>
      <c r="C6754" t="s">
        <v>79</v>
      </c>
      <c r="D6754" t="s">
        <v>117</v>
      </c>
      <c r="E6754" t="s">
        <v>25731</v>
      </c>
      <c r="F6754" t="s">
        <v>226</v>
      </c>
      <c r="G6754" t="s">
        <v>72</v>
      </c>
      <c r="H6754" t="s">
        <v>136</v>
      </c>
      <c r="I6754" t="s">
        <v>22</v>
      </c>
      <c r="J6754" t="s">
        <v>131</v>
      </c>
      <c r="K6754" t="s">
        <v>25732</v>
      </c>
      <c r="L6754" t="s">
        <v>25733</v>
      </c>
      <c r="M6754">
        <v>2.0128675</v>
      </c>
      <c r="N6754">
        <v>0</v>
      </c>
      <c r="O6754">
        <v>0</v>
      </c>
      <c r="P6754">
        <v>0</v>
      </c>
      <c r="Q6754">
        <v>37</v>
      </c>
      <c r="R6754">
        <v>0</v>
      </c>
      <c r="S6754">
        <v>0</v>
      </c>
      <c r="T6754">
        <v>0</v>
      </c>
      <c r="U6754">
        <v>74.476097999999993</v>
      </c>
    </row>
    <row r="6755" spans="1:21" x14ac:dyDescent="0.25">
      <c r="A6755" t="s">
        <v>25734</v>
      </c>
      <c r="B6755">
        <v>1</v>
      </c>
      <c r="C6755" t="s">
        <v>79</v>
      </c>
      <c r="D6755" t="s">
        <v>117</v>
      </c>
      <c r="E6755" t="s">
        <v>25731</v>
      </c>
      <c r="F6755" t="s">
        <v>367</v>
      </c>
      <c r="G6755" t="s">
        <v>72</v>
      </c>
      <c r="H6755" t="s">
        <v>136</v>
      </c>
      <c r="I6755" t="s">
        <v>22</v>
      </c>
      <c r="J6755" t="s">
        <v>131</v>
      </c>
      <c r="K6755" t="s">
        <v>25735</v>
      </c>
      <c r="L6755" t="s">
        <v>25736</v>
      </c>
      <c r="M6755">
        <v>0.51361111100000001</v>
      </c>
      <c r="N6755">
        <v>0</v>
      </c>
      <c r="O6755">
        <v>0</v>
      </c>
      <c r="P6755">
        <v>0</v>
      </c>
      <c r="Q6755">
        <v>37</v>
      </c>
      <c r="R6755">
        <v>0</v>
      </c>
      <c r="S6755">
        <v>0</v>
      </c>
      <c r="T6755">
        <v>0</v>
      </c>
      <c r="U6755">
        <v>19.003610999999999</v>
      </c>
    </row>
    <row r="6756" spans="1:21" x14ac:dyDescent="0.25">
      <c r="A6756" t="s">
        <v>25737</v>
      </c>
      <c r="B6756">
        <v>1</v>
      </c>
      <c r="C6756" t="s">
        <v>78</v>
      </c>
      <c r="D6756" t="s">
        <v>102</v>
      </c>
      <c r="E6756" t="s">
        <v>25738</v>
      </c>
      <c r="F6756" t="s">
        <v>296</v>
      </c>
      <c r="G6756" t="s">
        <v>72</v>
      </c>
      <c r="H6756" t="s">
        <v>136</v>
      </c>
      <c r="I6756" t="s">
        <v>22</v>
      </c>
      <c r="J6756" t="s">
        <v>221</v>
      </c>
      <c r="K6756" t="s">
        <v>25739</v>
      </c>
      <c r="L6756" t="s">
        <v>25740</v>
      </c>
      <c r="M6756">
        <v>6.0919444440000001</v>
      </c>
      <c r="N6756">
        <v>4</v>
      </c>
      <c r="O6756">
        <v>165</v>
      </c>
      <c r="P6756">
        <v>0</v>
      </c>
      <c r="Q6756">
        <v>1</v>
      </c>
      <c r="R6756">
        <v>24.367778000000001</v>
      </c>
      <c r="S6756">
        <v>1005.170833</v>
      </c>
      <c r="T6756">
        <v>0</v>
      </c>
      <c r="U6756">
        <v>6.0919439999999998</v>
      </c>
    </row>
    <row r="6757" spans="1:21" x14ac:dyDescent="0.25">
      <c r="A6757" t="s">
        <v>25741</v>
      </c>
      <c r="B6757">
        <v>1</v>
      </c>
      <c r="C6757" t="s">
        <v>78</v>
      </c>
      <c r="D6757" t="s">
        <v>102</v>
      </c>
      <c r="E6757" t="s">
        <v>2253</v>
      </c>
      <c r="F6757" t="s">
        <v>252</v>
      </c>
      <c r="G6757" t="s">
        <v>72</v>
      </c>
      <c r="H6757" t="s">
        <v>136</v>
      </c>
      <c r="I6757" t="s">
        <v>22</v>
      </c>
      <c r="J6757" t="s">
        <v>131</v>
      </c>
      <c r="K6757" t="s">
        <v>25742</v>
      </c>
      <c r="L6757" t="s">
        <v>25743</v>
      </c>
      <c r="M6757">
        <v>12.518333332999999</v>
      </c>
      <c r="N6757">
        <v>0</v>
      </c>
      <c r="O6757">
        <v>0</v>
      </c>
      <c r="P6757">
        <v>0</v>
      </c>
      <c r="Q6757">
        <v>115</v>
      </c>
      <c r="R6757">
        <v>0</v>
      </c>
      <c r="S6757">
        <v>0</v>
      </c>
      <c r="T6757">
        <v>0</v>
      </c>
      <c r="U6757">
        <v>1439.6083329999999</v>
      </c>
    </row>
    <row r="6758" spans="1:21" x14ac:dyDescent="0.25">
      <c r="A6758" t="s">
        <v>25744</v>
      </c>
      <c r="B6758">
        <v>1</v>
      </c>
      <c r="C6758" t="s">
        <v>79</v>
      </c>
      <c r="D6758" t="s">
        <v>111</v>
      </c>
      <c r="E6758" t="s">
        <v>25745</v>
      </c>
      <c r="F6758" t="s">
        <v>226</v>
      </c>
      <c r="G6758" t="s">
        <v>72</v>
      </c>
      <c r="H6758" t="s">
        <v>136</v>
      </c>
      <c r="I6758" t="s">
        <v>22</v>
      </c>
      <c r="J6758" t="s">
        <v>131</v>
      </c>
      <c r="K6758" t="s">
        <v>25746</v>
      </c>
      <c r="L6758" t="s">
        <v>25747</v>
      </c>
      <c r="M6758">
        <v>1.8125</v>
      </c>
      <c r="N6758">
        <v>0</v>
      </c>
      <c r="O6758">
        <v>0</v>
      </c>
      <c r="P6758">
        <v>0</v>
      </c>
      <c r="Q6758">
        <v>162</v>
      </c>
      <c r="R6758">
        <v>0</v>
      </c>
      <c r="S6758">
        <v>0</v>
      </c>
      <c r="T6758">
        <v>0</v>
      </c>
      <c r="U6758">
        <v>293.625</v>
      </c>
    </row>
    <row r="6759" spans="1:21" x14ac:dyDescent="0.25">
      <c r="A6759" t="s">
        <v>25748</v>
      </c>
      <c r="B6759">
        <v>1</v>
      </c>
      <c r="C6759" t="s">
        <v>79</v>
      </c>
      <c r="D6759" t="s">
        <v>123</v>
      </c>
      <c r="E6759" t="s">
        <v>20431</v>
      </c>
      <c r="F6759" t="s">
        <v>166</v>
      </c>
      <c r="G6759" t="s">
        <v>72</v>
      </c>
      <c r="H6759" t="s">
        <v>136</v>
      </c>
      <c r="I6759" t="s">
        <v>22</v>
      </c>
      <c r="J6759" t="s">
        <v>131</v>
      </c>
      <c r="K6759" t="s">
        <v>25749</v>
      </c>
      <c r="L6759" t="s">
        <v>25750</v>
      </c>
      <c r="M6759">
        <v>0.91138888799999995</v>
      </c>
      <c r="N6759">
        <v>0</v>
      </c>
      <c r="O6759">
        <v>0</v>
      </c>
      <c r="P6759">
        <v>58</v>
      </c>
      <c r="Q6759">
        <v>36</v>
      </c>
      <c r="R6759">
        <v>0</v>
      </c>
      <c r="S6759">
        <v>0</v>
      </c>
      <c r="T6759">
        <v>52.860556000000003</v>
      </c>
      <c r="U6759">
        <v>32.81</v>
      </c>
    </row>
    <row r="6760" spans="1:21" x14ac:dyDescent="0.25">
      <c r="A6760" t="s">
        <v>25751</v>
      </c>
      <c r="B6760">
        <v>1</v>
      </c>
      <c r="C6760" t="s">
        <v>79</v>
      </c>
      <c r="D6760" t="s">
        <v>122</v>
      </c>
      <c r="E6760" t="s">
        <v>25752</v>
      </c>
      <c r="F6760" t="s">
        <v>226</v>
      </c>
      <c r="G6760" t="s">
        <v>72</v>
      </c>
      <c r="H6760" t="s">
        <v>136</v>
      </c>
      <c r="I6760" t="s">
        <v>22</v>
      </c>
      <c r="J6760" t="s">
        <v>131</v>
      </c>
      <c r="K6760" t="s">
        <v>25753</v>
      </c>
      <c r="L6760" t="s">
        <v>25754</v>
      </c>
      <c r="M6760">
        <v>5.0555555000000002E-2</v>
      </c>
      <c r="N6760">
        <v>0</v>
      </c>
      <c r="O6760">
        <v>0</v>
      </c>
      <c r="P6760">
        <v>0</v>
      </c>
      <c r="Q6760">
        <v>149</v>
      </c>
      <c r="R6760">
        <v>0</v>
      </c>
      <c r="S6760">
        <v>0</v>
      </c>
      <c r="T6760">
        <v>0</v>
      </c>
      <c r="U6760">
        <v>7.5327780000000004</v>
      </c>
    </row>
    <row r="6761" spans="1:21" x14ac:dyDescent="0.25">
      <c r="A6761" t="s">
        <v>25755</v>
      </c>
      <c r="B6761">
        <v>1</v>
      </c>
      <c r="C6761" t="s">
        <v>79</v>
      </c>
      <c r="D6761" t="s">
        <v>114</v>
      </c>
      <c r="E6761" t="s">
        <v>25756</v>
      </c>
      <c r="F6761" t="s">
        <v>226</v>
      </c>
      <c r="G6761" t="s">
        <v>72</v>
      </c>
      <c r="H6761" t="s">
        <v>136</v>
      </c>
      <c r="I6761" t="s">
        <v>22</v>
      </c>
      <c r="J6761" t="s">
        <v>131</v>
      </c>
      <c r="K6761" t="s">
        <v>25757</v>
      </c>
      <c r="L6761" t="s">
        <v>25758</v>
      </c>
      <c r="M6761">
        <v>1.4722222220000001</v>
      </c>
      <c r="N6761">
        <v>0</v>
      </c>
      <c r="O6761">
        <v>0</v>
      </c>
      <c r="P6761">
        <v>0</v>
      </c>
      <c r="Q6761">
        <v>63</v>
      </c>
      <c r="R6761">
        <v>0</v>
      </c>
      <c r="S6761">
        <v>0</v>
      </c>
      <c r="T6761">
        <v>0</v>
      </c>
      <c r="U6761">
        <v>92.75</v>
      </c>
    </row>
    <row r="6762" spans="1:21" x14ac:dyDescent="0.25">
      <c r="A6762" t="s">
        <v>25759</v>
      </c>
      <c r="B6762">
        <v>1</v>
      </c>
      <c r="C6762" t="s">
        <v>79</v>
      </c>
      <c r="D6762" t="s">
        <v>114</v>
      </c>
      <c r="E6762" t="s">
        <v>25760</v>
      </c>
      <c r="F6762" t="s">
        <v>416</v>
      </c>
      <c r="G6762" t="s">
        <v>71</v>
      </c>
      <c r="H6762" t="s">
        <v>136</v>
      </c>
      <c r="I6762" t="s">
        <v>22</v>
      </c>
      <c r="J6762" t="s">
        <v>131</v>
      </c>
      <c r="K6762" t="s">
        <v>25761</v>
      </c>
      <c r="L6762" t="s">
        <v>25762</v>
      </c>
      <c r="M6762">
        <v>3.122222222</v>
      </c>
      <c r="N6762">
        <v>0</v>
      </c>
      <c r="O6762">
        <v>0</v>
      </c>
      <c r="P6762">
        <v>0</v>
      </c>
      <c r="Q6762">
        <v>17</v>
      </c>
      <c r="R6762">
        <v>0</v>
      </c>
      <c r="S6762">
        <v>0</v>
      </c>
      <c r="T6762">
        <v>0</v>
      </c>
      <c r="U6762">
        <v>53.077778000000002</v>
      </c>
    </row>
    <row r="6763" spans="1:21" x14ac:dyDescent="0.25">
      <c r="A6763" t="s">
        <v>25763</v>
      </c>
      <c r="B6763">
        <v>1</v>
      </c>
      <c r="C6763" t="s">
        <v>79</v>
      </c>
      <c r="D6763" t="s">
        <v>114</v>
      </c>
      <c r="E6763" t="s">
        <v>25764</v>
      </c>
      <c r="F6763" t="s">
        <v>313</v>
      </c>
      <c r="G6763" t="s">
        <v>71</v>
      </c>
      <c r="H6763" t="s">
        <v>136</v>
      </c>
      <c r="I6763" t="s">
        <v>22</v>
      </c>
      <c r="J6763" t="s">
        <v>131</v>
      </c>
      <c r="K6763" t="s">
        <v>25765</v>
      </c>
      <c r="L6763" t="s">
        <v>25766</v>
      </c>
      <c r="M6763">
        <v>0.76138888800000004</v>
      </c>
      <c r="N6763">
        <v>0</v>
      </c>
      <c r="O6763">
        <v>0</v>
      </c>
      <c r="P6763">
        <v>0</v>
      </c>
      <c r="Q6763">
        <v>17</v>
      </c>
      <c r="R6763">
        <v>0</v>
      </c>
      <c r="S6763">
        <v>0</v>
      </c>
      <c r="T6763">
        <v>0</v>
      </c>
      <c r="U6763">
        <v>12.943611000000001</v>
      </c>
    </row>
    <row r="6764" spans="1:21" x14ac:dyDescent="0.25">
      <c r="A6764" t="s">
        <v>25767</v>
      </c>
      <c r="B6764">
        <v>1</v>
      </c>
      <c r="C6764" t="s">
        <v>79</v>
      </c>
      <c r="D6764" t="s">
        <v>114</v>
      </c>
      <c r="E6764" t="s">
        <v>25768</v>
      </c>
      <c r="F6764" t="s">
        <v>226</v>
      </c>
      <c r="G6764" t="s">
        <v>72</v>
      </c>
      <c r="H6764" t="s">
        <v>136</v>
      </c>
      <c r="I6764" t="s">
        <v>22</v>
      </c>
      <c r="J6764" t="s">
        <v>131</v>
      </c>
      <c r="K6764" t="s">
        <v>25769</v>
      </c>
      <c r="L6764" t="s">
        <v>25770</v>
      </c>
      <c r="M6764">
        <v>2.3141666660000002</v>
      </c>
      <c r="N6764">
        <v>0</v>
      </c>
      <c r="O6764">
        <v>0</v>
      </c>
      <c r="P6764">
        <v>0</v>
      </c>
      <c r="Q6764">
        <v>30</v>
      </c>
      <c r="R6764">
        <v>0</v>
      </c>
      <c r="S6764">
        <v>0</v>
      </c>
      <c r="T6764">
        <v>0</v>
      </c>
      <c r="U6764">
        <v>69.424999999999997</v>
      </c>
    </row>
    <row r="6765" spans="1:21" x14ac:dyDescent="0.25">
      <c r="A6765" t="s">
        <v>25771</v>
      </c>
      <c r="B6765">
        <v>1</v>
      </c>
      <c r="C6765" t="s">
        <v>79</v>
      </c>
      <c r="D6765" t="s">
        <v>114</v>
      </c>
      <c r="E6765" t="s">
        <v>25772</v>
      </c>
      <c r="F6765" t="s">
        <v>226</v>
      </c>
      <c r="G6765" t="s">
        <v>72</v>
      </c>
      <c r="H6765" t="s">
        <v>136</v>
      </c>
      <c r="I6765" t="s">
        <v>22</v>
      </c>
      <c r="J6765" t="s">
        <v>131</v>
      </c>
      <c r="K6765" t="s">
        <v>25773</v>
      </c>
      <c r="L6765" t="s">
        <v>25774</v>
      </c>
      <c r="M6765">
        <v>1.384503611</v>
      </c>
      <c r="N6765">
        <v>0</v>
      </c>
      <c r="O6765">
        <v>0</v>
      </c>
      <c r="P6765">
        <v>0</v>
      </c>
      <c r="Q6765">
        <v>41</v>
      </c>
      <c r="R6765">
        <v>0</v>
      </c>
      <c r="S6765">
        <v>0</v>
      </c>
      <c r="T6765">
        <v>0</v>
      </c>
      <c r="U6765">
        <v>56.764648000000001</v>
      </c>
    </row>
    <row r="6766" spans="1:21" x14ac:dyDescent="0.25">
      <c r="A6766" t="s">
        <v>25775</v>
      </c>
      <c r="B6766">
        <v>1</v>
      </c>
      <c r="C6766" t="s">
        <v>79</v>
      </c>
      <c r="D6766" t="s">
        <v>114</v>
      </c>
      <c r="E6766" t="s">
        <v>25776</v>
      </c>
      <c r="F6766" t="s">
        <v>1685</v>
      </c>
      <c r="G6766" t="s">
        <v>71</v>
      </c>
      <c r="H6766" t="s">
        <v>136</v>
      </c>
      <c r="I6766" t="s">
        <v>22</v>
      </c>
      <c r="J6766" t="s">
        <v>131</v>
      </c>
      <c r="K6766" t="s">
        <v>25777</v>
      </c>
      <c r="L6766" t="s">
        <v>25778</v>
      </c>
      <c r="M6766">
        <v>0.83916666600000001</v>
      </c>
      <c r="N6766">
        <v>0</v>
      </c>
      <c r="O6766">
        <v>0</v>
      </c>
      <c r="P6766">
        <v>0</v>
      </c>
      <c r="Q6766">
        <v>2</v>
      </c>
      <c r="R6766">
        <v>0</v>
      </c>
      <c r="S6766">
        <v>0</v>
      </c>
      <c r="T6766">
        <v>0</v>
      </c>
      <c r="U6766">
        <v>1.6783330000000001</v>
      </c>
    </row>
    <row r="6767" spans="1:21" x14ac:dyDescent="0.25">
      <c r="A6767" t="s">
        <v>25779</v>
      </c>
      <c r="B6767">
        <v>1</v>
      </c>
      <c r="C6767" t="s">
        <v>78</v>
      </c>
      <c r="D6767" t="s">
        <v>82</v>
      </c>
      <c r="E6767" t="s">
        <v>25780</v>
      </c>
      <c r="F6767" t="s">
        <v>231</v>
      </c>
      <c r="G6767" t="s">
        <v>71</v>
      </c>
      <c r="H6767" t="s">
        <v>136</v>
      </c>
      <c r="I6767" t="s">
        <v>22</v>
      </c>
      <c r="J6767" t="s">
        <v>131</v>
      </c>
      <c r="K6767" t="s">
        <v>25781</v>
      </c>
      <c r="L6767" t="s">
        <v>25782</v>
      </c>
      <c r="M6767">
        <v>3.3883333329999998</v>
      </c>
      <c r="N6767">
        <v>0</v>
      </c>
      <c r="O6767">
        <v>0</v>
      </c>
      <c r="P6767">
        <v>0</v>
      </c>
      <c r="Q6767">
        <v>1</v>
      </c>
      <c r="R6767">
        <v>0</v>
      </c>
      <c r="S6767">
        <v>0</v>
      </c>
      <c r="T6767">
        <v>0</v>
      </c>
      <c r="U6767">
        <v>3.3883329999999998</v>
      </c>
    </row>
    <row r="6768" spans="1:21" x14ac:dyDescent="0.25">
      <c r="A6768" t="s">
        <v>25783</v>
      </c>
      <c r="B6768">
        <v>1</v>
      </c>
      <c r="C6768" t="s">
        <v>79</v>
      </c>
      <c r="D6768" t="s">
        <v>112</v>
      </c>
      <c r="E6768" t="s">
        <v>25784</v>
      </c>
      <c r="F6768" t="s">
        <v>1150</v>
      </c>
      <c r="G6768" t="s">
        <v>71</v>
      </c>
      <c r="H6768" t="s">
        <v>136</v>
      </c>
      <c r="I6768" t="s">
        <v>22</v>
      </c>
      <c r="J6768" t="s">
        <v>131</v>
      </c>
      <c r="K6768" t="s">
        <v>25785</v>
      </c>
      <c r="L6768" t="s">
        <v>25786</v>
      </c>
      <c r="M6768">
        <v>2.676388888</v>
      </c>
      <c r="N6768">
        <v>0</v>
      </c>
      <c r="O6768">
        <v>39</v>
      </c>
      <c r="P6768">
        <v>0</v>
      </c>
      <c r="Q6768">
        <v>1</v>
      </c>
      <c r="R6768">
        <v>0</v>
      </c>
      <c r="S6768">
        <v>104.379167</v>
      </c>
      <c r="T6768">
        <v>0</v>
      </c>
      <c r="U6768">
        <v>2.6763889999999999</v>
      </c>
    </row>
    <row r="6769" spans="1:21" x14ac:dyDescent="0.25">
      <c r="A6769" t="s">
        <v>25787</v>
      </c>
      <c r="B6769">
        <v>1</v>
      </c>
      <c r="C6769" t="s">
        <v>79</v>
      </c>
      <c r="D6769" t="s">
        <v>112</v>
      </c>
      <c r="E6769" t="s">
        <v>25788</v>
      </c>
      <c r="F6769" t="s">
        <v>166</v>
      </c>
      <c r="G6769" t="s">
        <v>72</v>
      </c>
      <c r="H6769" t="s">
        <v>136</v>
      </c>
      <c r="I6769" t="s">
        <v>22</v>
      </c>
      <c r="J6769" t="s">
        <v>131</v>
      </c>
      <c r="K6769" t="s">
        <v>25789</v>
      </c>
      <c r="L6769" t="s">
        <v>25790</v>
      </c>
      <c r="M6769">
        <v>1.045555555</v>
      </c>
      <c r="N6769">
        <v>1</v>
      </c>
      <c r="O6769">
        <v>1630</v>
      </c>
      <c r="P6769">
        <v>167</v>
      </c>
      <c r="Q6769">
        <v>28</v>
      </c>
      <c r="R6769">
        <v>1.0455559999999999</v>
      </c>
      <c r="S6769">
        <v>1704.255555</v>
      </c>
      <c r="T6769">
        <v>174.607778</v>
      </c>
      <c r="U6769">
        <v>29.275556000000002</v>
      </c>
    </row>
    <row r="6770" spans="1:21" x14ac:dyDescent="0.25">
      <c r="A6770" t="s">
        <v>25791</v>
      </c>
      <c r="B6770">
        <v>1</v>
      </c>
      <c r="C6770" t="s">
        <v>79</v>
      </c>
      <c r="D6770" t="s">
        <v>112</v>
      </c>
      <c r="E6770" t="s">
        <v>25792</v>
      </c>
      <c r="F6770" t="s">
        <v>313</v>
      </c>
      <c r="G6770" t="s">
        <v>71</v>
      </c>
      <c r="H6770" t="s">
        <v>136</v>
      </c>
      <c r="I6770" t="s">
        <v>22</v>
      </c>
      <c r="J6770" t="s">
        <v>131</v>
      </c>
      <c r="K6770" t="s">
        <v>25793</v>
      </c>
      <c r="L6770" t="s">
        <v>25794</v>
      </c>
      <c r="M6770">
        <v>1.293055555</v>
      </c>
      <c r="N6770">
        <v>0</v>
      </c>
      <c r="O6770">
        <v>24</v>
      </c>
      <c r="P6770">
        <v>0</v>
      </c>
      <c r="Q6770">
        <v>0</v>
      </c>
      <c r="R6770">
        <v>0</v>
      </c>
      <c r="S6770">
        <v>31.033332999999999</v>
      </c>
      <c r="T6770">
        <v>0</v>
      </c>
      <c r="U6770">
        <v>0</v>
      </c>
    </row>
    <row r="6771" spans="1:21" x14ac:dyDescent="0.25">
      <c r="A6771" t="s">
        <v>25795</v>
      </c>
      <c r="B6771">
        <v>1</v>
      </c>
      <c r="C6771" t="s">
        <v>79</v>
      </c>
      <c r="D6771" t="s">
        <v>112</v>
      </c>
      <c r="E6771" t="s">
        <v>25796</v>
      </c>
      <c r="F6771" t="s">
        <v>313</v>
      </c>
      <c r="G6771" t="s">
        <v>71</v>
      </c>
      <c r="H6771" t="s">
        <v>136</v>
      </c>
      <c r="I6771" t="s">
        <v>22</v>
      </c>
      <c r="J6771" t="s">
        <v>131</v>
      </c>
      <c r="K6771" t="s">
        <v>25797</v>
      </c>
      <c r="L6771" t="s">
        <v>25798</v>
      </c>
      <c r="M6771">
        <v>0.73499999999999999</v>
      </c>
      <c r="N6771">
        <v>0</v>
      </c>
      <c r="O6771">
        <v>76</v>
      </c>
      <c r="P6771">
        <v>0</v>
      </c>
      <c r="Q6771">
        <v>0</v>
      </c>
      <c r="R6771">
        <v>0</v>
      </c>
      <c r="S6771">
        <v>55.86</v>
      </c>
      <c r="T6771">
        <v>0</v>
      </c>
      <c r="U6771">
        <v>0</v>
      </c>
    </row>
    <row r="6772" spans="1:21" x14ac:dyDescent="0.25">
      <c r="A6772" t="s">
        <v>25799</v>
      </c>
      <c r="B6772">
        <v>1</v>
      </c>
      <c r="C6772" t="s">
        <v>79</v>
      </c>
      <c r="D6772" t="s">
        <v>112</v>
      </c>
      <c r="E6772" t="s">
        <v>25800</v>
      </c>
      <c r="F6772" t="s">
        <v>296</v>
      </c>
      <c r="G6772" t="s">
        <v>72</v>
      </c>
      <c r="H6772" t="s">
        <v>136</v>
      </c>
      <c r="I6772" t="s">
        <v>22</v>
      </c>
      <c r="J6772" t="s">
        <v>221</v>
      </c>
      <c r="K6772" t="s">
        <v>25801</v>
      </c>
      <c r="L6772" t="s">
        <v>25802</v>
      </c>
      <c r="M6772">
        <v>8.5533599999999996</v>
      </c>
      <c r="N6772">
        <v>0</v>
      </c>
      <c r="O6772">
        <v>1320</v>
      </c>
      <c r="P6772">
        <v>32</v>
      </c>
      <c r="Q6772">
        <v>37</v>
      </c>
      <c r="R6772">
        <v>0</v>
      </c>
      <c r="S6772">
        <v>11290.4352</v>
      </c>
      <c r="T6772">
        <v>273.70751999999999</v>
      </c>
      <c r="U6772">
        <v>316.47431999999998</v>
      </c>
    </row>
    <row r="6773" spans="1:21" x14ac:dyDescent="0.25">
      <c r="A6773" t="s">
        <v>25803</v>
      </c>
      <c r="B6773">
        <v>1</v>
      </c>
      <c r="C6773" t="s">
        <v>78</v>
      </c>
      <c r="D6773" t="s">
        <v>95</v>
      </c>
      <c r="E6773" t="s">
        <v>14830</v>
      </c>
      <c r="F6773" t="s">
        <v>166</v>
      </c>
      <c r="G6773" t="s">
        <v>72</v>
      </c>
      <c r="H6773" t="s">
        <v>136</v>
      </c>
      <c r="I6773" t="s">
        <v>22</v>
      </c>
      <c r="J6773" t="s">
        <v>131</v>
      </c>
      <c r="K6773" t="s">
        <v>25804</v>
      </c>
      <c r="L6773" t="s">
        <v>25805</v>
      </c>
      <c r="M6773">
        <v>0.96138333300000001</v>
      </c>
      <c r="N6773">
        <v>2</v>
      </c>
      <c r="O6773">
        <v>133</v>
      </c>
      <c r="P6773">
        <v>43</v>
      </c>
      <c r="Q6773">
        <v>1346</v>
      </c>
      <c r="R6773">
        <v>1.9227669999999999</v>
      </c>
      <c r="S6773">
        <v>127.863983</v>
      </c>
      <c r="T6773">
        <v>41.339483000000001</v>
      </c>
      <c r="U6773">
        <v>1294.021966</v>
      </c>
    </row>
    <row r="6774" spans="1:21" x14ac:dyDescent="0.25">
      <c r="A6774" t="s">
        <v>25806</v>
      </c>
      <c r="B6774">
        <v>1</v>
      </c>
      <c r="C6774" t="s">
        <v>78</v>
      </c>
      <c r="D6774" t="s">
        <v>92</v>
      </c>
      <c r="E6774" t="s">
        <v>25807</v>
      </c>
      <c r="F6774" t="s">
        <v>231</v>
      </c>
      <c r="G6774" t="s">
        <v>71</v>
      </c>
      <c r="H6774" t="s">
        <v>136</v>
      </c>
      <c r="I6774" t="s">
        <v>22</v>
      </c>
      <c r="J6774" t="s">
        <v>131</v>
      </c>
      <c r="K6774" t="s">
        <v>25808</v>
      </c>
      <c r="L6774" t="s">
        <v>25809</v>
      </c>
      <c r="M6774">
        <v>0.60444444399999997</v>
      </c>
      <c r="N6774">
        <v>0</v>
      </c>
      <c r="O6774">
        <v>1</v>
      </c>
      <c r="P6774">
        <v>0</v>
      </c>
      <c r="Q6774">
        <v>0</v>
      </c>
      <c r="R6774">
        <v>0</v>
      </c>
      <c r="S6774">
        <v>0.60444399999999998</v>
      </c>
      <c r="T6774">
        <v>0</v>
      </c>
      <c r="U6774">
        <v>0</v>
      </c>
    </row>
    <row r="6775" spans="1:21" x14ac:dyDescent="0.25">
      <c r="A6775" t="s">
        <v>25810</v>
      </c>
      <c r="B6775">
        <v>1</v>
      </c>
      <c r="C6775" t="s">
        <v>78</v>
      </c>
      <c r="D6775" t="s">
        <v>103</v>
      </c>
      <c r="E6775" t="s">
        <v>22843</v>
      </c>
      <c r="F6775" t="s">
        <v>226</v>
      </c>
      <c r="G6775" t="s">
        <v>72</v>
      </c>
      <c r="H6775" t="s">
        <v>136</v>
      </c>
      <c r="I6775" t="s">
        <v>22</v>
      </c>
      <c r="J6775" t="s">
        <v>131</v>
      </c>
      <c r="K6775" t="s">
        <v>25811</v>
      </c>
      <c r="L6775" t="s">
        <v>25812</v>
      </c>
      <c r="M6775">
        <v>2.3630555549999999</v>
      </c>
      <c r="N6775">
        <v>0</v>
      </c>
      <c r="O6775">
        <v>0</v>
      </c>
      <c r="P6775">
        <v>0</v>
      </c>
      <c r="Q6775">
        <v>14</v>
      </c>
      <c r="R6775">
        <v>0</v>
      </c>
      <c r="S6775">
        <v>0</v>
      </c>
      <c r="T6775">
        <v>0</v>
      </c>
      <c r="U6775">
        <v>33.082777999999998</v>
      </c>
    </row>
    <row r="6776" spans="1:21" x14ac:dyDescent="0.25">
      <c r="A6776" t="s">
        <v>25813</v>
      </c>
      <c r="B6776">
        <v>1</v>
      </c>
      <c r="C6776" t="s">
        <v>79</v>
      </c>
      <c r="D6776" t="s">
        <v>120</v>
      </c>
      <c r="E6776" t="s">
        <v>25814</v>
      </c>
      <c r="F6776" t="s">
        <v>231</v>
      </c>
      <c r="G6776" t="s">
        <v>71</v>
      </c>
      <c r="H6776" t="s">
        <v>136</v>
      </c>
      <c r="I6776" t="s">
        <v>22</v>
      </c>
      <c r="J6776" t="s">
        <v>131</v>
      </c>
      <c r="K6776" t="s">
        <v>25815</v>
      </c>
      <c r="L6776" t="s">
        <v>25816</v>
      </c>
      <c r="M6776">
        <v>0.55249999999999999</v>
      </c>
      <c r="N6776">
        <v>0</v>
      </c>
      <c r="O6776">
        <v>4</v>
      </c>
      <c r="P6776">
        <v>0</v>
      </c>
      <c r="Q6776">
        <v>0</v>
      </c>
      <c r="R6776">
        <v>0</v>
      </c>
      <c r="S6776">
        <v>2.21</v>
      </c>
      <c r="T6776">
        <v>0</v>
      </c>
      <c r="U6776">
        <v>0</v>
      </c>
    </row>
    <row r="6777" spans="1:21" x14ac:dyDescent="0.25">
      <c r="A6777" t="s">
        <v>25817</v>
      </c>
      <c r="B6777">
        <v>1</v>
      </c>
      <c r="C6777" t="s">
        <v>78</v>
      </c>
      <c r="D6777" t="s">
        <v>98</v>
      </c>
      <c r="E6777" t="s">
        <v>25818</v>
      </c>
      <c r="F6777" t="s">
        <v>785</v>
      </c>
      <c r="G6777" t="s">
        <v>71</v>
      </c>
      <c r="H6777" t="s">
        <v>136</v>
      </c>
      <c r="I6777" t="s">
        <v>22</v>
      </c>
      <c r="J6777" t="s">
        <v>131</v>
      </c>
      <c r="K6777" t="s">
        <v>25819</v>
      </c>
      <c r="L6777" t="s">
        <v>25820</v>
      </c>
      <c r="M6777">
        <v>2.6755555549999999</v>
      </c>
      <c r="N6777">
        <v>0</v>
      </c>
      <c r="O6777">
        <v>23</v>
      </c>
      <c r="P6777">
        <v>0</v>
      </c>
      <c r="Q6777">
        <v>2</v>
      </c>
      <c r="R6777">
        <v>0</v>
      </c>
      <c r="S6777">
        <v>61.537778000000003</v>
      </c>
      <c r="T6777">
        <v>0</v>
      </c>
      <c r="U6777">
        <v>5.3511110000000004</v>
      </c>
    </row>
    <row r="6778" spans="1:21" x14ac:dyDescent="0.25">
      <c r="A6778" t="s">
        <v>25821</v>
      </c>
      <c r="B6778">
        <v>1</v>
      </c>
      <c r="C6778" t="s">
        <v>78</v>
      </c>
      <c r="D6778" t="s">
        <v>102</v>
      </c>
      <c r="E6778" t="s">
        <v>17742</v>
      </c>
      <c r="F6778" t="s">
        <v>166</v>
      </c>
      <c r="G6778" t="s">
        <v>72</v>
      </c>
      <c r="H6778" t="s">
        <v>136</v>
      </c>
      <c r="I6778" t="s">
        <v>22</v>
      </c>
      <c r="J6778" t="s">
        <v>131</v>
      </c>
      <c r="K6778" t="s">
        <v>25822</v>
      </c>
      <c r="L6778" t="s">
        <v>25823</v>
      </c>
      <c r="M6778">
        <v>6.8552776999999995E-2</v>
      </c>
      <c r="N6778">
        <v>3</v>
      </c>
      <c r="O6778">
        <v>4812</v>
      </c>
      <c r="P6778">
        <v>197</v>
      </c>
      <c r="Q6778">
        <v>1847</v>
      </c>
      <c r="R6778">
        <v>0.20565800000000001</v>
      </c>
      <c r="S6778">
        <v>329.87596300000001</v>
      </c>
      <c r="T6778">
        <v>13.504897</v>
      </c>
      <c r="U6778">
        <v>126.616979</v>
      </c>
    </row>
    <row r="6779" spans="1:21" x14ac:dyDescent="0.25">
      <c r="A6779" t="s">
        <v>25824</v>
      </c>
      <c r="B6779">
        <v>1</v>
      </c>
      <c r="C6779" t="s">
        <v>78</v>
      </c>
      <c r="D6779" t="s">
        <v>95</v>
      </c>
      <c r="E6779" t="s">
        <v>25825</v>
      </c>
      <c r="F6779" t="s">
        <v>780</v>
      </c>
      <c r="G6779" t="s">
        <v>71</v>
      </c>
      <c r="H6779" t="s">
        <v>136</v>
      </c>
      <c r="I6779" t="s">
        <v>22</v>
      </c>
      <c r="J6779" t="s">
        <v>131</v>
      </c>
      <c r="K6779" t="s">
        <v>25826</v>
      </c>
      <c r="L6779" t="s">
        <v>25827</v>
      </c>
      <c r="M6779">
        <v>1.9569444439999999</v>
      </c>
      <c r="N6779">
        <v>0</v>
      </c>
      <c r="O6779">
        <v>45</v>
      </c>
      <c r="P6779">
        <v>0</v>
      </c>
      <c r="Q6779">
        <v>0</v>
      </c>
      <c r="R6779">
        <v>0</v>
      </c>
      <c r="S6779">
        <v>88.0625</v>
      </c>
      <c r="T6779">
        <v>0</v>
      </c>
      <c r="U6779">
        <v>0</v>
      </c>
    </row>
    <row r="6780" spans="1:21" x14ac:dyDescent="0.25">
      <c r="A6780" t="s">
        <v>25828</v>
      </c>
      <c r="B6780">
        <v>1</v>
      </c>
      <c r="C6780" t="s">
        <v>79</v>
      </c>
      <c r="D6780" t="s">
        <v>124</v>
      </c>
      <c r="E6780" t="s">
        <v>25829</v>
      </c>
      <c r="F6780" t="s">
        <v>231</v>
      </c>
      <c r="G6780" t="s">
        <v>71</v>
      </c>
      <c r="H6780" t="s">
        <v>136</v>
      </c>
      <c r="I6780" t="s">
        <v>22</v>
      </c>
      <c r="J6780" t="s">
        <v>131</v>
      </c>
      <c r="K6780" t="s">
        <v>25830</v>
      </c>
      <c r="L6780" t="s">
        <v>25831</v>
      </c>
      <c r="M6780">
        <v>2.659444444</v>
      </c>
      <c r="N6780">
        <v>0</v>
      </c>
      <c r="O6780">
        <v>0</v>
      </c>
      <c r="P6780">
        <v>0</v>
      </c>
      <c r="Q6780">
        <v>1</v>
      </c>
      <c r="R6780">
        <v>0</v>
      </c>
      <c r="S6780">
        <v>0</v>
      </c>
      <c r="T6780">
        <v>0</v>
      </c>
      <c r="U6780">
        <v>2.6594440000000001</v>
      </c>
    </row>
    <row r="6781" spans="1:21" x14ac:dyDescent="0.25">
      <c r="A6781" t="s">
        <v>25832</v>
      </c>
      <c r="B6781">
        <v>1</v>
      </c>
      <c r="C6781" t="s">
        <v>78</v>
      </c>
      <c r="D6781" t="s">
        <v>96</v>
      </c>
      <c r="E6781" t="s">
        <v>25833</v>
      </c>
      <c r="F6781" t="s">
        <v>226</v>
      </c>
      <c r="G6781" t="s">
        <v>72</v>
      </c>
      <c r="H6781" t="s">
        <v>136</v>
      </c>
      <c r="I6781" t="s">
        <v>22</v>
      </c>
      <c r="J6781" t="s">
        <v>131</v>
      </c>
      <c r="K6781" t="s">
        <v>25834</v>
      </c>
      <c r="L6781" t="s">
        <v>25835</v>
      </c>
      <c r="M6781">
        <v>3.6491666660000002</v>
      </c>
      <c r="N6781">
        <v>0</v>
      </c>
      <c r="O6781">
        <v>0</v>
      </c>
      <c r="P6781">
        <v>1</v>
      </c>
      <c r="Q6781">
        <v>0</v>
      </c>
      <c r="R6781">
        <v>0</v>
      </c>
      <c r="S6781">
        <v>0</v>
      </c>
      <c r="T6781">
        <v>3.6491669999999998</v>
      </c>
      <c r="U6781">
        <v>0</v>
      </c>
    </row>
    <row r="6782" spans="1:21" x14ac:dyDescent="0.25">
      <c r="A6782" t="s">
        <v>25836</v>
      </c>
      <c r="B6782">
        <v>1</v>
      </c>
      <c r="C6782" t="s">
        <v>78</v>
      </c>
      <c r="D6782" t="s">
        <v>96</v>
      </c>
      <c r="E6782" t="s">
        <v>25837</v>
      </c>
      <c r="F6782" t="s">
        <v>226</v>
      </c>
      <c r="G6782" t="s">
        <v>72</v>
      </c>
      <c r="H6782" t="s">
        <v>136</v>
      </c>
      <c r="I6782" t="s">
        <v>22</v>
      </c>
      <c r="J6782" t="s">
        <v>131</v>
      </c>
      <c r="K6782" t="s">
        <v>25838</v>
      </c>
      <c r="L6782" t="s">
        <v>25839</v>
      </c>
      <c r="M6782">
        <v>5.3322222220000004</v>
      </c>
      <c r="N6782">
        <v>0</v>
      </c>
      <c r="O6782">
        <v>71</v>
      </c>
      <c r="P6782">
        <v>0</v>
      </c>
      <c r="Q6782">
        <v>11</v>
      </c>
      <c r="R6782">
        <v>0</v>
      </c>
      <c r="S6782">
        <v>378.58777800000001</v>
      </c>
      <c r="T6782">
        <v>0</v>
      </c>
      <c r="U6782">
        <v>58.654443999999998</v>
      </c>
    </row>
    <row r="6783" spans="1:21" x14ac:dyDescent="0.25">
      <c r="A6783" t="s">
        <v>25840</v>
      </c>
      <c r="B6783">
        <v>1</v>
      </c>
      <c r="C6783" t="s">
        <v>78</v>
      </c>
      <c r="D6783" t="s">
        <v>104</v>
      </c>
      <c r="E6783" t="s">
        <v>25841</v>
      </c>
      <c r="F6783" t="s">
        <v>226</v>
      </c>
      <c r="G6783" t="s">
        <v>72</v>
      </c>
      <c r="H6783" t="s">
        <v>136</v>
      </c>
      <c r="I6783" t="s">
        <v>22</v>
      </c>
      <c r="J6783" t="s">
        <v>131</v>
      </c>
      <c r="K6783" t="s">
        <v>25842</v>
      </c>
      <c r="L6783" t="s">
        <v>25843</v>
      </c>
      <c r="M6783">
        <v>2.5841666659999998</v>
      </c>
      <c r="N6783">
        <v>0</v>
      </c>
      <c r="O6783">
        <v>0</v>
      </c>
      <c r="P6783">
        <v>0</v>
      </c>
      <c r="Q6783">
        <v>12</v>
      </c>
      <c r="R6783">
        <v>0</v>
      </c>
      <c r="S6783">
        <v>0</v>
      </c>
      <c r="T6783">
        <v>0</v>
      </c>
      <c r="U6783">
        <v>31.01</v>
      </c>
    </row>
    <row r="6784" spans="1:21" x14ac:dyDescent="0.25">
      <c r="A6784" t="s">
        <v>25844</v>
      </c>
      <c r="B6784">
        <v>1</v>
      </c>
      <c r="C6784" t="s">
        <v>78</v>
      </c>
      <c r="D6784" t="s">
        <v>104</v>
      </c>
      <c r="E6784" t="s">
        <v>25841</v>
      </c>
      <c r="F6784" t="s">
        <v>226</v>
      </c>
      <c r="G6784" t="s">
        <v>72</v>
      </c>
      <c r="H6784" t="s">
        <v>136</v>
      </c>
      <c r="I6784" t="s">
        <v>22</v>
      </c>
      <c r="J6784" t="s">
        <v>131</v>
      </c>
      <c r="K6784" t="s">
        <v>25845</v>
      </c>
      <c r="L6784" t="s">
        <v>25846</v>
      </c>
      <c r="M6784">
        <v>1.2511111109999999</v>
      </c>
      <c r="N6784">
        <v>0</v>
      </c>
      <c r="O6784">
        <v>0</v>
      </c>
      <c r="P6784">
        <v>0</v>
      </c>
      <c r="Q6784">
        <v>12</v>
      </c>
      <c r="R6784">
        <v>0</v>
      </c>
      <c r="S6784">
        <v>0</v>
      </c>
      <c r="T6784">
        <v>0</v>
      </c>
      <c r="U6784">
        <v>15.013332999999999</v>
      </c>
    </row>
    <row r="6785" spans="1:21" x14ac:dyDescent="0.25">
      <c r="A6785" t="s">
        <v>25847</v>
      </c>
      <c r="B6785">
        <v>1</v>
      </c>
      <c r="C6785" t="s">
        <v>78</v>
      </c>
      <c r="D6785" t="s">
        <v>104</v>
      </c>
      <c r="E6785" t="s">
        <v>25848</v>
      </c>
      <c r="F6785" t="s">
        <v>313</v>
      </c>
      <c r="G6785" t="s">
        <v>71</v>
      </c>
      <c r="H6785" t="s">
        <v>136</v>
      </c>
      <c r="I6785" t="s">
        <v>22</v>
      </c>
      <c r="J6785" t="s">
        <v>131</v>
      </c>
      <c r="K6785" t="s">
        <v>25849</v>
      </c>
      <c r="L6785" t="s">
        <v>25850</v>
      </c>
      <c r="M6785">
        <v>1.838333333</v>
      </c>
      <c r="N6785">
        <v>0</v>
      </c>
      <c r="O6785">
        <v>0</v>
      </c>
      <c r="P6785">
        <v>0</v>
      </c>
      <c r="Q6785">
        <v>4</v>
      </c>
      <c r="R6785">
        <v>0</v>
      </c>
      <c r="S6785">
        <v>0</v>
      </c>
      <c r="T6785">
        <v>0</v>
      </c>
      <c r="U6785">
        <v>7.3533330000000001</v>
      </c>
    </row>
    <row r="6786" spans="1:21" x14ac:dyDescent="0.25">
      <c r="A6786" t="s">
        <v>25851</v>
      </c>
      <c r="B6786">
        <v>1</v>
      </c>
      <c r="C6786" t="s">
        <v>78</v>
      </c>
      <c r="D6786" t="s">
        <v>104</v>
      </c>
      <c r="E6786" t="s">
        <v>25852</v>
      </c>
      <c r="F6786" t="s">
        <v>226</v>
      </c>
      <c r="G6786" t="s">
        <v>72</v>
      </c>
      <c r="H6786" t="s">
        <v>136</v>
      </c>
      <c r="I6786" t="s">
        <v>22</v>
      </c>
      <c r="J6786" t="s">
        <v>131</v>
      </c>
      <c r="K6786" t="s">
        <v>25853</v>
      </c>
      <c r="L6786" t="s">
        <v>25854</v>
      </c>
      <c r="M6786">
        <v>3.5869444439999998</v>
      </c>
      <c r="N6786">
        <v>0</v>
      </c>
      <c r="O6786">
        <v>0</v>
      </c>
      <c r="P6786">
        <v>0</v>
      </c>
      <c r="Q6786">
        <v>65</v>
      </c>
      <c r="R6786">
        <v>0</v>
      </c>
      <c r="S6786">
        <v>0</v>
      </c>
      <c r="T6786">
        <v>0</v>
      </c>
      <c r="U6786">
        <v>233.15138899999999</v>
      </c>
    </row>
    <row r="6787" spans="1:21" x14ac:dyDescent="0.25">
      <c r="A6787" t="s">
        <v>25855</v>
      </c>
      <c r="B6787">
        <v>1</v>
      </c>
      <c r="C6787" t="s">
        <v>78</v>
      </c>
      <c r="D6787" t="s">
        <v>105</v>
      </c>
      <c r="E6787" t="s">
        <v>25856</v>
      </c>
      <c r="F6787" t="s">
        <v>231</v>
      </c>
      <c r="G6787" t="s">
        <v>71</v>
      </c>
      <c r="H6787" t="s">
        <v>136</v>
      </c>
      <c r="I6787" t="s">
        <v>22</v>
      </c>
      <c r="J6787" t="s">
        <v>131</v>
      </c>
      <c r="K6787" t="s">
        <v>25857</v>
      </c>
      <c r="L6787" t="s">
        <v>25858</v>
      </c>
      <c r="M6787">
        <v>2.193888888</v>
      </c>
      <c r="N6787">
        <v>0</v>
      </c>
      <c r="O6787">
        <v>1</v>
      </c>
      <c r="P6787">
        <v>0</v>
      </c>
      <c r="Q6787">
        <v>0</v>
      </c>
      <c r="R6787">
        <v>0</v>
      </c>
      <c r="S6787">
        <v>2.193889</v>
      </c>
      <c r="T6787">
        <v>0</v>
      </c>
      <c r="U6787">
        <v>0</v>
      </c>
    </row>
    <row r="6788" spans="1:21" x14ac:dyDescent="0.25">
      <c r="A6788" t="s">
        <v>25859</v>
      </c>
      <c r="B6788">
        <v>1</v>
      </c>
      <c r="C6788" t="s">
        <v>79</v>
      </c>
      <c r="D6788" t="s">
        <v>111</v>
      </c>
      <c r="E6788" t="s">
        <v>25860</v>
      </c>
      <c r="F6788" t="s">
        <v>226</v>
      </c>
      <c r="G6788" t="s">
        <v>72</v>
      </c>
      <c r="H6788" t="s">
        <v>136</v>
      </c>
      <c r="I6788" t="s">
        <v>22</v>
      </c>
      <c r="J6788" t="s">
        <v>131</v>
      </c>
      <c r="K6788" t="s">
        <v>25861</v>
      </c>
      <c r="L6788" t="s">
        <v>25862</v>
      </c>
      <c r="M6788">
        <v>1.743055555</v>
      </c>
      <c r="N6788">
        <v>0</v>
      </c>
      <c r="O6788">
        <v>0</v>
      </c>
      <c r="P6788">
        <v>0</v>
      </c>
      <c r="Q6788">
        <v>115</v>
      </c>
      <c r="R6788">
        <v>0</v>
      </c>
      <c r="S6788">
        <v>0</v>
      </c>
      <c r="T6788">
        <v>0</v>
      </c>
      <c r="U6788">
        <v>200.45138900000001</v>
      </c>
    </row>
    <row r="6789" spans="1:21" x14ac:dyDescent="0.25">
      <c r="A6789" t="s">
        <v>25863</v>
      </c>
      <c r="B6789">
        <v>1</v>
      </c>
      <c r="C6789" t="s">
        <v>79</v>
      </c>
      <c r="D6789" t="s">
        <v>114</v>
      </c>
      <c r="E6789" t="s">
        <v>25864</v>
      </c>
      <c r="F6789" t="s">
        <v>166</v>
      </c>
      <c r="G6789" t="s">
        <v>72</v>
      </c>
      <c r="H6789" t="s">
        <v>136</v>
      </c>
      <c r="I6789" t="s">
        <v>22</v>
      </c>
      <c r="J6789" t="s">
        <v>131</v>
      </c>
      <c r="K6789" t="s">
        <v>25865</v>
      </c>
      <c r="L6789" t="s">
        <v>25866</v>
      </c>
      <c r="M6789">
        <v>0.25750000000000001</v>
      </c>
      <c r="N6789">
        <v>0</v>
      </c>
      <c r="O6789">
        <v>0</v>
      </c>
      <c r="P6789">
        <v>53</v>
      </c>
      <c r="Q6789">
        <v>462</v>
      </c>
      <c r="R6789">
        <v>0</v>
      </c>
      <c r="S6789">
        <v>0</v>
      </c>
      <c r="T6789">
        <v>13.647500000000001</v>
      </c>
      <c r="U6789">
        <v>118.965</v>
      </c>
    </row>
    <row r="6790" spans="1:21" x14ac:dyDescent="0.25">
      <c r="A6790" t="s">
        <v>25867</v>
      </c>
      <c r="B6790">
        <v>1</v>
      </c>
      <c r="C6790" t="s">
        <v>79</v>
      </c>
      <c r="D6790" t="s">
        <v>114</v>
      </c>
      <c r="E6790" t="s">
        <v>25864</v>
      </c>
      <c r="F6790" t="s">
        <v>166</v>
      </c>
      <c r="G6790" t="s">
        <v>72</v>
      </c>
      <c r="H6790" t="s">
        <v>136</v>
      </c>
      <c r="I6790" t="s">
        <v>22</v>
      </c>
      <c r="J6790" t="s">
        <v>131</v>
      </c>
      <c r="K6790" t="s">
        <v>25868</v>
      </c>
      <c r="L6790" t="s">
        <v>25869</v>
      </c>
      <c r="M6790">
        <v>1.5687472220000001</v>
      </c>
      <c r="N6790">
        <v>0</v>
      </c>
      <c r="O6790">
        <v>0</v>
      </c>
      <c r="P6790">
        <v>53</v>
      </c>
      <c r="Q6790">
        <v>494</v>
      </c>
      <c r="R6790">
        <v>0</v>
      </c>
      <c r="S6790">
        <v>0</v>
      </c>
      <c r="T6790">
        <v>83.143602999999999</v>
      </c>
      <c r="U6790">
        <v>774.96112800000003</v>
      </c>
    </row>
    <row r="6791" spans="1:21" x14ac:dyDescent="0.25">
      <c r="A6791" t="s">
        <v>25870</v>
      </c>
      <c r="B6791">
        <v>1</v>
      </c>
      <c r="C6791" t="s">
        <v>79</v>
      </c>
      <c r="D6791" t="s">
        <v>114</v>
      </c>
      <c r="E6791" t="s">
        <v>25864</v>
      </c>
      <c r="F6791" t="s">
        <v>166</v>
      </c>
      <c r="G6791" t="s">
        <v>72</v>
      </c>
      <c r="H6791" t="s">
        <v>136</v>
      </c>
      <c r="I6791" t="s">
        <v>22</v>
      </c>
      <c r="J6791" t="s">
        <v>131</v>
      </c>
      <c r="K6791" t="s">
        <v>25871</v>
      </c>
      <c r="L6791" t="s">
        <v>25872</v>
      </c>
      <c r="M6791">
        <v>0.73305555499999997</v>
      </c>
      <c r="N6791">
        <v>0</v>
      </c>
      <c r="O6791">
        <v>0</v>
      </c>
      <c r="P6791">
        <v>53</v>
      </c>
      <c r="Q6791">
        <v>462</v>
      </c>
      <c r="R6791">
        <v>0</v>
      </c>
      <c r="S6791">
        <v>0</v>
      </c>
      <c r="T6791">
        <v>38.851944000000003</v>
      </c>
      <c r="U6791">
        <v>338.67166600000002</v>
      </c>
    </row>
    <row r="6792" spans="1:21" x14ac:dyDescent="0.25">
      <c r="A6792" t="s">
        <v>25873</v>
      </c>
      <c r="B6792">
        <v>1</v>
      </c>
      <c r="C6792" t="s">
        <v>79</v>
      </c>
      <c r="D6792" t="s">
        <v>114</v>
      </c>
      <c r="E6792" t="s">
        <v>25874</v>
      </c>
      <c r="F6792" t="s">
        <v>166</v>
      </c>
      <c r="G6792" t="s">
        <v>72</v>
      </c>
      <c r="H6792" t="s">
        <v>136</v>
      </c>
      <c r="I6792" t="s">
        <v>22</v>
      </c>
      <c r="J6792" t="s">
        <v>131</v>
      </c>
      <c r="K6792" t="s">
        <v>25875</v>
      </c>
      <c r="L6792" t="s">
        <v>25876</v>
      </c>
      <c r="M6792">
        <v>0.94222222200000005</v>
      </c>
      <c r="N6792">
        <v>0</v>
      </c>
      <c r="O6792">
        <v>0</v>
      </c>
      <c r="P6792">
        <v>53</v>
      </c>
      <c r="Q6792">
        <v>494</v>
      </c>
      <c r="R6792">
        <v>0</v>
      </c>
      <c r="S6792">
        <v>0</v>
      </c>
      <c r="T6792">
        <v>49.937778000000002</v>
      </c>
      <c r="U6792">
        <v>465.45777800000002</v>
      </c>
    </row>
    <row r="6793" spans="1:21" x14ac:dyDescent="0.25">
      <c r="A6793" t="s">
        <v>25877</v>
      </c>
      <c r="B6793">
        <v>1</v>
      </c>
      <c r="C6793" t="s">
        <v>79</v>
      </c>
      <c r="D6793" t="s">
        <v>114</v>
      </c>
      <c r="E6793" t="s">
        <v>25878</v>
      </c>
      <c r="F6793" t="s">
        <v>747</v>
      </c>
      <c r="G6793" t="s">
        <v>72</v>
      </c>
      <c r="H6793" t="s">
        <v>136</v>
      </c>
      <c r="I6793" t="s">
        <v>22</v>
      </c>
      <c r="J6793" t="s">
        <v>131</v>
      </c>
      <c r="K6793" t="s">
        <v>25879</v>
      </c>
      <c r="L6793" t="s">
        <v>25880</v>
      </c>
      <c r="M6793">
        <v>2.9927638879999998</v>
      </c>
      <c r="N6793">
        <v>0</v>
      </c>
      <c r="O6793">
        <v>0</v>
      </c>
      <c r="P6793">
        <v>0</v>
      </c>
      <c r="Q6793">
        <v>82</v>
      </c>
      <c r="R6793">
        <v>0</v>
      </c>
      <c r="S6793">
        <v>0</v>
      </c>
      <c r="T6793">
        <v>0</v>
      </c>
      <c r="U6793">
        <v>245.40663900000001</v>
      </c>
    </row>
    <row r="6794" spans="1:21" x14ac:dyDescent="0.25">
      <c r="A6794" t="s">
        <v>25881</v>
      </c>
      <c r="B6794">
        <v>1</v>
      </c>
      <c r="C6794" t="s">
        <v>79</v>
      </c>
      <c r="D6794" t="s">
        <v>114</v>
      </c>
      <c r="E6794" t="s">
        <v>25864</v>
      </c>
      <c r="F6794" t="s">
        <v>166</v>
      </c>
      <c r="G6794" t="s">
        <v>72</v>
      </c>
      <c r="H6794" t="s">
        <v>136</v>
      </c>
      <c r="I6794" t="s">
        <v>22</v>
      </c>
      <c r="J6794" t="s">
        <v>131</v>
      </c>
      <c r="K6794" t="s">
        <v>25882</v>
      </c>
      <c r="L6794" t="s">
        <v>25883</v>
      </c>
      <c r="M6794">
        <v>2.3697722219999999</v>
      </c>
      <c r="N6794">
        <v>0</v>
      </c>
      <c r="O6794">
        <v>0</v>
      </c>
      <c r="P6794">
        <v>53</v>
      </c>
      <c r="Q6794">
        <v>494</v>
      </c>
      <c r="R6794">
        <v>0</v>
      </c>
      <c r="S6794">
        <v>0</v>
      </c>
      <c r="T6794">
        <v>125.597928</v>
      </c>
      <c r="U6794">
        <v>1170.6674780000001</v>
      </c>
    </row>
    <row r="6795" spans="1:21" x14ac:dyDescent="0.25">
      <c r="A6795" t="s">
        <v>25884</v>
      </c>
      <c r="B6795">
        <v>1</v>
      </c>
      <c r="C6795" t="s">
        <v>79</v>
      </c>
      <c r="D6795" t="s">
        <v>114</v>
      </c>
      <c r="E6795" t="s">
        <v>25864</v>
      </c>
      <c r="F6795" t="s">
        <v>166</v>
      </c>
      <c r="G6795" t="s">
        <v>72</v>
      </c>
      <c r="H6795" t="s">
        <v>136</v>
      </c>
      <c r="I6795" t="s">
        <v>22</v>
      </c>
      <c r="J6795" t="s">
        <v>131</v>
      </c>
      <c r="K6795" t="s">
        <v>25885</v>
      </c>
      <c r="L6795" t="s">
        <v>25886</v>
      </c>
      <c r="M6795">
        <v>0.123376666</v>
      </c>
      <c r="N6795">
        <v>0</v>
      </c>
      <c r="O6795">
        <v>0</v>
      </c>
      <c r="P6795">
        <v>53</v>
      </c>
      <c r="Q6795">
        <v>494</v>
      </c>
      <c r="R6795">
        <v>0</v>
      </c>
      <c r="S6795">
        <v>0</v>
      </c>
      <c r="T6795">
        <v>6.5389629999999999</v>
      </c>
      <c r="U6795">
        <v>60.948073000000001</v>
      </c>
    </row>
    <row r="6796" spans="1:21" x14ac:dyDescent="0.25">
      <c r="A6796" t="s">
        <v>25887</v>
      </c>
      <c r="B6796">
        <v>1</v>
      </c>
      <c r="C6796" t="s">
        <v>79</v>
      </c>
      <c r="D6796" t="s">
        <v>114</v>
      </c>
      <c r="E6796" t="s">
        <v>25864</v>
      </c>
      <c r="F6796" t="s">
        <v>296</v>
      </c>
      <c r="G6796" t="s">
        <v>72</v>
      </c>
      <c r="H6796" t="s">
        <v>136</v>
      </c>
      <c r="I6796" t="s">
        <v>22</v>
      </c>
      <c r="J6796" t="s">
        <v>221</v>
      </c>
      <c r="K6796" t="s">
        <v>25888</v>
      </c>
      <c r="L6796" t="s">
        <v>25889</v>
      </c>
      <c r="M6796">
        <v>8.6356155549999993</v>
      </c>
      <c r="N6796">
        <v>0</v>
      </c>
      <c r="O6796">
        <v>0</v>
      </c>
      <c r="P6796">
        <v>53</v>
      </c>
      <c r="Q6796">
        <v>494</v>
      </c>
      <c r="R6796">
        <v>0</v>
      </c>
      <c r="S6796">
        <v>0</v>
      </c>
      <c r="T6796">
        <v>457.68762400000003</v>
      </c>
      <c r="U6796">
        <v>4265.9940839999999</v>
      </c>
    </row>
    <row r="6797" spans="1:21" x14ac:dyDescent="0.25">
      <c r="A6797" t="s">
        <v>25890</v>
      </c>
      <c r="B6797">
        <v>1</v>
      </c>
      <c r="C6797" t="s">
        <v>79</v>
      </c>
      <c r="D6797" t="s">
        <v>114</v>
      </c>
      <c r="E6797" t="s">
        <v>25864</v>
      </c>
      <c r="F6797" t="s">
        <v>166</v>
      </c>
      <c r="G6797" t="s">
        <v>72</v>
      </c>
      <c r="H6797" t="s">
        <v>136</v>
      </c>
      <c r="I6797" t="s">
        <v>22</v>
      </c>
      <c r="J6797" t="s">
        <v>131</v>
      </c>
      <c r="K6797" t="s">
        <v>25891</v>
      </c>
      <c r="L6797" t="s">
        <v>25892</v>
      </c>
      <c r="M6797">
        <v>8.1388888000000006E-2</v>
      </c>
      <c r="N6797">
        <v>0</v>
      </c>
      <c r="O6797">
        <v>0</v>
      </c>
      <c r="P6797">
        <v>53</v>
      </c>
      <c r="Q6797">
        <v>491</v>
      </c>
      <c r="R6797">
        <v>0</v>
      </c>
      <c r="S6797">
        <v>0</v>
      </c>
      <c r="T6797">
        <v>4.3136109999999999</v>
      </c>
      <c r="U6797">
        <v>39.961944000000003</v>
      </c>
    </row>
    <row r="6798" spans="1:21" x14ac:dyDescent="0.25">
      <c r="A6798" t="s">
        <v>25893</v>
      </c>
      <c r="B6798">
        <v>1</v>
      </c>
      <c r="C6798" t="s">
        <v>78</v>
      </c>
      <c r="D6798" t="s">
        <v>91</v>
      </c>
      <c r="E6798" t="s">
        <v>25894</v>
      </c>
      <c r="F6798" t="s">
        <v>231</v>
      </c>
      <c r="G6798" t="s">
        <v>71</v>
      </c>
      <c r="H6798" t="s">
        <v>136</v>
      </c>
      <c r="I6798" t="s">
        <v>22</v>
      </c>
      <c r="J6798" t="s">
        <v>131</v>
      </c>
      <c r="K6798" t="s">
        <v>25895</v>
      </c>
      <c r="L6798" t="s">
        <v>3739</v>
      </c>
      <c r="M6798">
        <v>0.64</v>
      </c>
      <c r="N6798">
        <v>0</v>
      </c>
      <c r="O6798">
        <v>4</v>
      </c>
      <c r="P6798">
        <v>0</v>
      </c>
      <c r="Q6798">
        <v>0</v>
      </c>
      <c r="R6798">
        <v>0</v>
      </c>
      <c r="S6798">
        <v>2.56</v>
      </c>
      <c r="T6798">
        <v>0</v>
      </c>
      <c r="U6798">
        <v>0</v>
      </c>
    </row>
    <row r="6799" spans="1:21" x14ac:dyDescent="0.25">
      <c r="A6799" t="s">
        <v>25896</v>
      </c>
      <c r="B6799">
        <v>1</v>
      </c>
      <c r="C6799" t="s">
        <v>78</v>
      </c>
      <c r="D6799" t="s">
        <v>102</v>
      </c>
      <c r="E6799" t="s">
        <v>25897</v>
      </c>
      <c r="F6799" t="s">
        <v>934</v>
      </c>
      <c r="G6799" t="s">
        <v>71</v>
      </c>
      <c r="H6799" t="s">
        <v>136</v>
      </c>
      <c r="I6799" t="s">
        <v>22</v>
      </c>
      <c r="J6799" t="s">
        <v>131</v>
      </c>
      <c r="K6799" t="s">
        <v>25898</v>
      </c>
      <c r="L6799" t="s">
        <v>25899</v>
      </c>
      <c r="M6799">
        <v>0.93083333300000004</v>
      </c>
      <c r="N6799">
        <v>0</v>
      </c>
      <c r="O6799">
        <v>0</v>
      </c>
      <c r="P6799">
        <v>0</v>
      </c>
      <c r="Q6799">
        <v>6</v>
      </c>
      <c r="R6799">
        <v>0</v>
      </c>
      <c r="S6799">
        <v>0</v>
      </c>
      <c r="T6799">
        <v>0</v>
      </c>
      <c r="U6799">
        <v>5.585</v>
      </c>
    </row>
    <row r="6800" spans="1:21" x14ac:dyDescent="0.25">
      <c r="A6800" t="s">
        <v>25900</v>
      </c>
      <c r="B6800">
        <v>1</v>
      </c>
      <c r="C6800" t="s">
        <v>78</v>
      </c>
      <c r="D6800" t="s">
        <v>102</v>
      </c>
      <c r="E6800" t="s">
        <v>25901</v>
      </c>
      <c r="F6800" t="s">
        <v>166</v>
      </c>
      <c r="G6800" t="s">
        <v>72</v>
      </c>
      <c r="H6800" t="s">
        <v>136</v>
      </c>
      <c r="I6800" t="s">
        <v>22</v>
      </c>
      <c r="J6800" t="s">
        <v>131</v>
      </c>
      <c r="K6800" t="s">
        <v>25902</v>
      </c>
      <c r="L6800" t="s">
        <v>25903</v>
      </c>
      <c r="M6800">
        <v>1.8005555550000001</v>
      </c>
      <c r="N6800">
        <v>33</v>
      </c>
      <c r="O6800">
        <v>11</v>
      </c>
      <c r="P6800">
        <v>41</v>
      </c>
      <c r="Q6800">
        <v>91</v>
      </c>
      <c r="R6800">
        <v>59.418332999999997</v>
      </c>
      <c r="S6800">
        <v>19.806111000000001</v>
      </c>
      <c r="T6800">
        <v>73.822778</v>
      </c>
      <c r="U6800">
        <v>163.85055600000001</v>
      </c>
    </row>
    <row r="6801" spans="1:21" x14ac:dyDescent="0.25">
      <c r="A6801" t="s">
        <v>25904</v>
      </c>
      <c r="B6801">
        <v>1</v>
      </c>
      <c r="C6801" t="s">
        <v>79</v>
      </c>
      <c r="D6801" t="s">
        <v>109</v>
      </c>
      <c r="E6801" t="s">
        <v>25905</v>
      </c>
      <c r="F6801" t="s">
        <v>313</v>
      </c>
      <c r="G6801" t="s">
        <v>71</v>
      </c>
      <c r="H6801" t="s">
        <v>136</v>
      </c>
      <c r="I6801" t="s">
        <v>22</v>
      </c>
      <c r="J6801" t="s">
        <v>131</v>
      </c>
      <c r="K6801" t="s">
        <v>25906</v>
      </c>
      <c r="L6801" t="s">
        <v>25907</v>
      </c>
      <c r="M6801">
        <v>1.82</v>
      </c>
      <c r="N6801">
        <v>0</v>
      </c>
      <c r="O6801">
        <v>50</v>
      </c>
      <c r="P6801">
        <v>0</v>
      </c>
      <c r="Q6801">
        <v>0</v>
      </c>
      <c r="R6801">
        <v>0</v>
      </c>
      <c r="S6801">
        <v>91</v>
      </c>
      <c r="T6801">
        <v>0</v>
      </c>
      <c r="U6801">
        <v>0</v>
      </c>
    </row>
    <row r="6802" spans="1:21" x14ac:dyDescent="0.25">
      <c r="A6802" t="s">
        <v>25908</v>
      </c>
      <c r="B6802">
        <v>1</v>
      </c>
      <c r="C6802" t="s">
        <v>79</v>
      </c>
      <c r="D6802" t="s">
        <v>109</v>
      </c>
      <c r="E6802" t="s">
        <v>25909</v>
      </c>
      <c r="F6802" t="s">
        <v>682</v>
      </c>
      <c r="G6802" t="s">
        <v>72</v>
      </c>
      <c r="H6802" t="s">
        <v>136</v>
      </c>
      <c r="I6802" t="s">
        <v>22</v>
      </c>
      <c r="J6802" t="s">
        <v>131</v>
      </c>
      <c r="K6802" t="s">
        <v>25910</v>
      </c>
      <c r="L6802" t="s">
        <v>25911</v>
      </c>
      <c r="M6802">
        <v>1.177777777</v>
      </c>
      <c r="N6802">
        <v>0</v>
      </c>
      <c r="O6802">
        <v>0</v>
      </c>
      <c r="P6802">
        <v>0</v>
      </c>
      <c r="Q6802">
        <v>11</v>
      </c>
      <c r="R6802">
        <v>0</v>
      </c>
      <c r="S6802">
        <v>0</v>
      </c>
      <c r="T6802">
        <v>0</v>
      </c>
      <c r="U6802">
        <v>12.955556</v>
      </c>
    </row>
    <row r="6803" spans="1:21" x14ac:dyDescent="0.25">
      <c r="A6803" t="s">
        <v>25912</v>
      </c>
      <c r="B6803">
        <v>1</v>
      </c>
      <c r="C6803" t="s">
        <v>79</v>
      </c>
      <c r="D6803" t="s">
        <v>109</v>
      </c>
      <c r="E6803" t="s">
        <v>25909</v>
      </c>
      <c r="F6803" t="s">
        <v>166</v>
      </c>
      <c r="G6803" t="s">
        <v>72</v>
      </c>
      <c r="H6803" t="s">
        <v>136</v>
      </c>
      <c r="I6803" t="s">
        <v>22</v>
      </c>
      <c r="J6803" t="s">
        <v>131</v>
      </c>
      <c r="K6803" t="s">
        <v>25913</v>
      </c>
      <c r="L6803" t="s">
        <v>25914</v>
      </c>
      <c r="M6803">
        <v>0.512222222</v>
      </c>
      <c r="N6803">
        <v>0</v>
      </c>
      <c r="O6803">
        <v>0</v>
      </c>
      <c r="P6803">
        <v>0</v>
      </c>
      <c r="Q6803">
        <v>11</v>
      </c>
      <c r="R6803">
        <v>0</v>
      </c>
      <c r="S6803">
        <v>0</v>
      </c>
      <c r="T6803">
        <v>0</v>
      </c>
      <c r="U6803">
        <v>5.6344440000000002</v>
      </c>
    </row>
    <row r="6804" spans="1:21" x14ac:dyDescent="0.25">
      <c r="A6804" t="s">
        <v>25915</v>
      </c>
      <c r="B6804">
        <v>1</v>
      </c>
      <c r="C6804" t="s">
        <v>79</v>
      </c>
      <c r="D6804" t="s">
        <v>109</v>
      </c>
      <c r="E6804" t="s">
        <v>24272</v>
      </c>
      <c r="F6804" t="s">
        <v>367</v>
      </c>
      <c r="G6804" t="s">
        <v>72</v>
      </c>
      <c r="H6804" t="s">
        <v>136</v>
      </c>
      <c r="I6804" t="s">
        <v>22</v>
      </c>
      <c r="J6804" t="s">
        <v>131</v>
      </c>
      <c r="K6804" t="s">
        <v>25916</v>
      </c>
      <c r="L6804" t="s">
        <v>25917</v>
      </c>
      <c r="M6804">
        <v>1.9961730550000001</v>
      </c>
      <c r="N6804">
        <v>0</v>
      </c>
      <c r="O6804">
        <v>0</v>
      </c>
      <c r="P6804">
        <v>0</v>
      </c>
      <c r="Q6804">
        <v>15</v>
      </c>
      <c r="R6804">
        <v>0</v>
      </c>
      <c r="S6804">
        <v>0</v>
      </c>
      <c r="T6804">
        <v>0</v>
      </c>
      <c r="U6804">
        <v>29.942596000000002</v>
      </c>
    </row>
    <row r="6805" spans="1:21" x14ac:dyDescent="0.25">
      <c r="A6805" t="s">
        <v>25918</v>
      </c>
      <c r="B6805">
        <v>1</v>
      </c>
      <c r="C6805" t="s">
        <v>78</v>
      </c>
      <c r="D6805" t="s">
        <v>102</v>
      </c>
      <c r="E6805" t="s">
        <v>25919</v>
      </c>
      <c r="F6805" t="s">
        <v>166</v>
      </c>
      <c r="G6805" t="s">
        <v>72</v>
      </c>
      <c r="H6805" t="s">
        <v>136</v>
      </c>
      <c r="I6805" t="s">
        <v>22</v>
      </c>
      <c r="J6805" t="s">
        <v>131</v>
      </c>
      <c r="K6805" t="s">
        <v>25920</v>
      </c>
      <c r="L6805" t="s">
        <v>25921</v>
      </c>
      <c r="M6805">
        <v>1.7102777769999999</v>
      </c>
      <c r="N6805">
        <v>0</v>
      </c>
      <c r="O6805">
        <v>3060</v>
      </c>
      <c r="P6805">
        <v>0</v>
      </c>
      <c r="Q6805">
        <v>81</v>
      </c>
      <c r="R6805">
        <v>0</v>
      </c>
      <c r="S6805">
        <v>5233.4499980000001</v>
      </c>
      <c r="T6805">
        <v>0</v>
      </c>
      <c r="U6805">
        <v>138.5325</v>
      </c>
    </row>
    <row r="6806" spans="1:21" x14ac:dyDescent="0.25">
      <c r="A6806" t="s">
        <v>25922</v>
      </c>
      <c r="B6806">
        <v>1</v>
      </c>
      <c r="C6806" t="s">
        <v>78</v>
      </c>
      <c r="D6806" t="s">
        <v>104</v>
      </c>
      <c r="E6806" t="s">
        <v>25923</v>
      </c>
      <c r="F6806" t="s">
        <v>296</v>
      </c>
      <c r="G6806" t="s">
        <v>71</v>
      </c>
      <c r="H6806" t="s">
        <v>136</v>
      </c>
      <c r="I6806" t="s">
        <v>22</v>
      </c>
      <c r="J6806" t="s">
        <v>221</v>
      </c>
      <c r="K6806" t="s">
        <v>25924</v>
      </c>
      <c r="L6806" t="s">
        <v>25925</v>
      </c>
      <c r="M6806">
        <v>3.7074444440000001</v>
      </c>
      <c r="N6806">
        <v>0</v>
      </c>
      <c r="O6806">
        <v>0</v>
      </c>
      <c r="P6806">
        <v>0</v>
      </c>
      <c r="Q6806">
        <v>271</v>
      </c>
      <c r="R6806">
        <v>0</v>
      </c>
      <c r="S6806">
        <v>0</v>
      </c>
      <c r="T6806">
        <v>0</v>
      </c>
      <c r="U6806">
        <v>1004.717444</v>
      </c>
    </row>
    <row r="6807" spans="1:21" x14ac:dyDescent="0.25">
      <c r="A6807" t="s">
        <v>25926</v>
      </c>
      <c r="B6807">
        <v>1</v>
      </c>
      <c r="C6807" t="s">
        <v>78</v>
      </c>
      <c r="D6807" t="s">
        <v>104</v>
      </c>
      <c r="E6807" t="s">
        <v>25927</v>
      </c>
      <c r="F6807" t="s">
        <v>313</v>
      </c>
      <c r="G6807" t="s">
        <v>71</v>
      </c>
      <c r="H6807" t="s">
        <v>136</v>
      </c>
      <c r="I6807" t="s">
        <v>22</v>
      </c>
      <c r="J6807" t="s">
        <v>131</v>
      </c>
      <c r="K6807" t="s">
        <v>25928</v>
      </c>
      <c r="L6807" t="s">
        <v>25929</v>
      </c>
      <c r="M6807">
        <v>1.2991666660000001</v>
      </c>
      <c r="N6807">
        <v>0</v>
      </c>
      <c r="O6807">
        <v>0</v>
      </c>
      <c r="P6807">
        <v>0</v>
      </c>
      <c r="Q6807">
        <v>1</v>
      </c>
      <c r="R6807">
        <v>0</v>
      </c>
      <c r="S6807">
        <v>0</v>
      </c>
      <c r="T6807">
        <v>0</v>
      </c>
      <c r="U6807">
        <v>1.299167</v>
      </c>
    </row>
    <row r="6808" spans="1:21" x14ac:dyDescent="0.25">
      <c r="A6808" t="s">
        <v>25930</v>
      </c>
      <c r="B6808">
        <v>1</v>
      </c>
      <c r="C6808" t="s">
        <v>78</v>
      </c>
      <c r="D6808" t="s">
        <v>104</v>
      </c>
      <c r="E6808" t="s">
        <v>25923</v>
      </c>
      <c r="F6808" t="s">
        <v>296</v>
      </c>
      <c r="G6808" t="s">
        <v>71</v>
      </c>
      <c r="H6808" t="s">
        <v>136</v>
      </c>
      <c r="I6808" t="s">
        <v>22</v>
      </c>
      <c r="J6808" t="s">
        <v>221</v>
      </c>
      <c r="K6808" t="s">
        <v>25931</v>
      </c>
      <c r="L6808" t="s">
        <v>25932</v>
      </c>
      <c r="M6808">
        <v>0.34305555500000001</v>
      </c>
      <c r="N6808">
        <v>0</v>
      </c>
      <c r="O6808">
        <v>0</v>
      </c>
      <c r="P6808">
        <v>0</v>
      </c>
      <c r="Q6808">
        <v>271</v>
      </c>
      <c r="R6808">
        <v>0</v>
      </c>
      <c r="S6808">
        <v>0</v>
      </c>
      <c r="T6808">
        <v>0</v>
      </c>
      <c r="U6808">
        <v>92.968055000000007</v>
      </c>
    </row>
    <row r="6809" spans="1:21" x14ac:dyDescent="0.25">
      <c r="A6809" t="s">
        <v>25933</v>
      </c>
      <c r="B6809">
        <v>1</v>
      </c>
      <c r="C6809" t="s">
        <v>79</v>
      </c>
      <c r="D6809" t="s">
        <v>111</v>
      </c>
      <c r="E6809" t="s">
        <v>25934</v>
      </c>
      <c r="F6809" t="s">
        <v>226</v>
      </c>
      <c r="G6809" t="s">
        <v>72</v>
      </c>
      <c r="H6809" t="s">
        <v>136</v>
      </c>
      <c r="I6809" t="s">
        <v>22</v>
      </c>
      <c r="J6809" t="s">
        <v>131</v>
      </c>
      <c r="K6809" t="s">
        <v>25935</v>
      </c>
      <c r="L6809" t="s">
        <v>25936</v>
      </c>
      <c r="M6809">
        <v>3.304444444</v>
      </c>
      <c r="N6809">
        <v>0</v>
      </c>
      <c r="O6809">
        <v>0</v>
      </c>
      <c r="P6809">
        <v>0</v>
      </c>
      <c r="Q6809">
        <v>221</v>
      </c>
      <c r="R6809">
        <v>0</v>
      </c>
      <c r="S6809">
        <v>0</v>
      </c>
      <c r="T6809">
        <v>0</v>
      </c>
      <c r="U6809">
        <v>730.28222200000005</v>
      </c>
    </row>
    <row r="6810" spans="1:21" x14ac:dyDescent="0.25">
      <c r="A6810" t="s">
        <v>25937</v>
      </c>
      <c r="B6810">
        <v>1</v>
      </c>
      <c r="C6810" t="s">
        <v>78</v>
      </c>
      <c r="D6810" t="s">
        <v>90</v>
      </c>
      <c r="E6810" t="s">
        <v>25938</v>
      </c>
      <c r="F6810" t="s">
        <v>231</v>
      </c>
      <c r="G6810" t="s">
        <v>71</v>
      </c>
      <c r="H6810" t="s">
        <v>136</v>
      </c>
      <c r="I6810" t="s">
        <v>22</v>
      </c>
      <c r="J6810" t="s">
        <v>131</v>
      </c>
      <c r="K6810" t="s">
        <v>25939</v>
      </c>
      <c r="L6810" t="s">
        <v>25940</v>
      </c>
      <c r="M6810">
        <v>6.3266666660000004</v>
      </c>
      <c r="N6810">
        <v>0</v>
      </c>
      <c r="O6810">
        <v>1</v>
      </c>
      <c r="P6810">
        <v>0</v>
      </c>
      <c r="Q6810">
        <v>0</v>
      </c>
      <c r="R6810">
        <v>0</v>
      </c>
      <c r="S6810">
        <v>6.3266669999999996</v>
      </c>
      <c r="T6810">
        <v>0</v>
      </c>
      <c r="U6810">
        <v>0</v>
      </c>
    </row>
    <row r="6811" spans="1:21" x14ac:dyDescent="0.25">
      <c r="A6811" t="s">
        <v>25941</v>
      </c>
      <c r="B6811">
        <v>1</v>
      </c>
      <c r="C6811" t="s">
        <v>78</v>
      </c>
      <c r="D6811" t="s">
        <v>100</v>
      </c>
      <c r="E6811" t="s">
        <v>25942</v>
      </c>
      <c r="F6811" t="s">
        <v>166</v>
      </c>
      <c r="G6811" t="s">
        <v>72</v>
      </c>
      <c r="H6811" t="s">
        <v>136</v>
      </c>
      <c r="I6811" t="s">
        <v>22</v>
      </c>
      <c r="J6811" t="s">
        <v>131</v>
      </c>
      <c r="K6811" t="s">
        <v>4634</v>
      </c>
      <c r="L6811" t="s">
        <v>25943</v>
      </c>
      <c r="M6811">
        <v>0.2225</v>
      </c>
      <c r="N6811">
        <v>0</v>
      </c>
      <c r="O6811">
        <v>0</v>
      </c>
      <c r="P6811">
        <v>9</v>
      </c>
      <c r="Q6811">
        <v>1</v>
      </c>
      <c r="R6811">
        <v>0</v>
      </c>
      <c r="S6811">
        <v>0</v>
      </c>
      <c r="T6811">
        <v>2.0024999999999999</v>
      </c>
      <c r="U6811">
        <v>0.2225</v>
      </c>
    </row>
    <row r="6812" spans="1:21" x14ac:dyDescent="0.25">
      <c r="A6812" t="s">
        <v>25944</v>
      </c>
      <c r="B6812">
        <v>1</v>
      </c>
      <c r="C6812" t="s">
        <v>78</v>
      </c>
      <c r="D6812" t="s">
        <v>100</v>
      </c>
      <c r="E6812" t="s">
        <v>25945</v>
      </c>
      <c r="F6812" t="s">
        <v>166</v>
      </c>
      <c r="G6812" t="s">
        <v>72</v>
      </c>
      <c r="H6812" t="s">
        <v>136</v>
      </c>
      <c r="I6812" t="s">
        <v>22</v>
      </c>
      <c r="J6812" t="s">
        <v>131</v>
      </c>
      <c r="K6812" t="s">
        <v>25946</v>
      </c>
      <c r="L6812" t="s">
        <v>25947</v>
      </c>
      <c r="M6812">
        <v>2.0886111110000001</v>
      </c>
      <c r="N6812">
        <v>0</v>
      </c>
      <c r="O6812">
        <v>990</v>
      </c>
      <c r="P6812">
        <v>6</v>
      </c>
      <c r="Q6812">
        <v>37</v>
      </c>
      <c r="R6812">
        <v>0</v>
      </c>
      <c r="S6812">
        <v>2067.7249999999999</v>
      </c>
      <c r="T6812">
        <v>12.531667000000001</v>
      </c>
      <c r="U6812">
        <v>77.278610999999998</v>
      </c>
    </row>
    <row r="6813" spans="1:21" x14ac:dyDescent="0.25">
      <c r="A6813" t="s">
        <v>25948</v>
      </c>
      <c r="B6813">
        <v>1</v>
      </c>
      <c r="C6813" t="s">
        <v>78</v>
      </c>
      <c r="D6813" t="s">
        <v>100</v>
      </c>
      <c r="E6813" t="s">
        <v>25945</v>
      </c>
      <c r="F6813" t="s">
        <v>166</v>
      </c>
      <c r="G6813" t="s">
        <v>72</v>
      </c>
      <c r="H6813" t="s">
        <v>136</v>
      </c>
      <c r="I6813" t="s">
        <v>22</v>
      </c>
      <c r="J6813" t="s">
        <v>131</v>
      </c>
      <c r="K6813" t="s">
        <v>25949</v>
      </c>
      <c r="L6813" t="s">
        <v>25950</v>
      </c>
      <c r="M6813">
        <v>1.0140674999999999</v>
      </c>
      <c r="N6813">
        <v>0</v>
      </c>
      <c r="O6813">
        <v>976</v>
      </c>
      <c r="P6813">
        <v>6</v>
      </c>
      <c r="Q6813">
        <v>36</v>
      </c>
      <c r="R6813">
        <v>0</v>
      </c>
      <c r="S6813">
        <v>989.72987999999998</v>
      </c>
      <c r="T6813">
        <v>6.0844050000000003</v>
      </c>
      <c r="U6813">
        <v>36.506430000000002</v>
      </c>
    </row>
    <row r="6814" spans="1:21" x14ac:dyDescent="0.25">
      <c r="A6814" t="s">
        <v>25951</v>
      </c>
      <c r="B6814">
        <v>1</v>
      </c>
      <c r="C6814" t="s">
        <v>78</v>
      </c>
      <c r="D6814" t="s">
        <v>100</v>
      </c>
      <c r="E6814" t="s">
        <v>25952</v>
      </c>
      <c r="F6814" t="s">
        <v>226</v>
      </c>
      <c r="G6814" t="s">
        <v>72</v>
      </c>
      <c r="H6814" t="s">
        <v>136</v>
      </c>
      <c r="I6814" t="s">
        <v>22</v>
      </c>
      <c r="J6814" t="s">
        <v>131</v>
      </c>
      <c r="K6814" t="s">
        <v>25953</v>
      </c>
      <c r="L6814" t="s">
        <v>25954</v>
      </c>
      <c r="M6814">
        <v>1.318888888</v>
      </c>
      <c r="N6814">
        <v>0</v>
      </c>
      <c r="O6814">
        <v>189</v>
      </c>
      <c r="P6814">
        <v>0</v>
      </c>
      <c r="Q6814">
        <v>5</v>
      </c>
      <c r="R6814">
        <v>0</v>
      </c>
      <c r="S6814">
        <v>249.27</v>
      </c>
      <c r="T6814">
        <v>0</v>
      </c>
      <c r="U6814">
        <v>6.5944440000000002</v>
      </c>
    </row>
    <row r="6815" spans="1:21" x14ac:dyDescent="0.25">
      <c r="A6815" t="s">
        <v>25955</v>
      </c>
      <c r="B6815">
        <v>1</v>
      </c>
      <c r="C6815" t="s">
        <v>78</v>
      </c>
      <c r="D6815" t="s">
        <v>100</v>
      </c>
      <c r="E6815" t="s">
        <v>25942</v>
      </c>
      <c r="F6815" t="s">
        <v>166</v>
      </c>
      <c r="G6815" t="s">
        <v>72</v>
      </c>
      <c r="H6815" t="s">
        <v>136</v>
      </c>
      <c r="I6815" t="s">
        <v>22</v>
      </c>
      <c r="J6815" t="s">
        <v>131</v>
      </c>
      <c r="K6815" t="s">
        <v>25956</v>
      </c>
      <c r="L6815" t="s">
        <v>25957</v>
      </c>
      <c r="M6815">
        <v>0.79833333299999998</v>
      </c>
      <c r="N6815">
        <v>0</v>
      </c>
      <c r="O6815">
        <v>0</v>
      </c>
      <c r="P6815">
        <v>9</v>
      </c>
      <c r="Q6815">
        <v>1</v>
      </c>
      <c r="R6815">
        <v>0</v>
      </c>
      <c r="S6815">
        <v>0</v>
      </c>
      <c r="T6815">
        <v>7.1849999999999996</v>
      </c>
      <c r="U6815">
        <v>0.79833299999999996</v>
      </c>
    </row>
    <row r="6816" spans="1:21" x14ac:dyDescent="0.25">
      <c r="A6816" t="s">
        <v>25958</v>
      </c>
      <c r="B6816">
        <v>1</v>
      </c>
      <c r="C6816" t="s">
        <v>78</v>
      </c>
      <c r="D6816" t="s">
        <v>92</v>
      </c>
      <c r="E6816" t="s">
        <v>22537</v>
      </c>
      <c r="F6816" t="s">
        <v>847</v>
      </c>
      <c r="G6816" t="s">
        <v>71</v>
      </c>
      <c r="H6816" t="s">
        <v>136</v>
      </c>
      <c r="I6816" t="s">
        <v>22</v>
      </c>
      <c r="J6816" t="s">
        <v>131</v>
      </c>
      <c r="K6816" t="s">
        <v>25959</v>
      </c>
      <c r="L6816" t="s">
        <v>25960</v>
      </c>
      <c r="M6816">
        <v>1.4524999999999999</v>
      </c>
      <c r="N6816">
        <v>0</v>
      </c>
      <c r="O6816">
        <v>18</v>
      </c>
      <c r="P6816">
        <v>0</v>
      </c>
      <c r="Q6816">
        <v>0</v>
      </c>
      <c r="R6816">
        <v>0</v>
      </c>
      <c r="S6816">
        <v>26.145</v>
      </c>
      <c r="T6816">
        <v>0</v>
      </c>
      <c r="U6816">
        <v>0</v>
      </c>
    </row>
    <row r="6817" spans="1:21" x14ac:dyDescent="0.25">
      <c r="A6817" t="s">
        <v>25961</v>
      </c>
      <c r="B6817">
        <v>1</v>
      </c>
      <c r="C6817" t="s">
        <v>78</v>
      </c>
      <c r="D6817" t="s">
        <v>92</v>
      </c>
      <c r="E6817" t="s">
        <v>25962</v>
      </c>
      <c r="F6817" t="s">
        <v>313</v>
      </c>
      <c r="G6817" t="s">
        <v>71</v>
      </c>
      <c r="H6817" t="s">
        <v>136</v>
      </c>
      <c r="I6817" t="s">
        <v>22</v>
      </c>
      <c r="J6817" t="s">
        <v>131</v>
      </c>
      <c r="K6817" t="s">
        <v>25963</v>
      </c>
      <c r="L6817" t="s">
        <v>25964</v>
      </c>
      <c r="M6817">
        <v>0.77277777700000005</v>
      </c>
      <c r="N6817">
        <v>0</v>
      </c>
      <c r="O6817">
        <v>102</v>
      </c>
      <c r="P6817">
        <v>0</v>
      </c>
      <c r="Q6817">
        <v>0</v>
      </c>
      <c r="R6817">
        <v>0</v>
      </c>
      <c r="S6817">
        <v>78.823333000000005</v>
      </c>
      <c r="T6817">
        <v>0</v>
      </c>
      <c r="U6817">
        <v>0</v>
      </c>
    </row>
    <row r="6818" spans="1:21" x14ac:dyDescent="0.25">
      <c r="A6818" t="s">
        <v>25965</v>
      </c>
      <c r="B6818">
        <v>1</v>
      </c>
      <c r="C6818" t="s">
        <v>78</v>
      </c>
      <c r="D6818" t="s">
        <v>92</v>
      </c>
      <c r="E6818" t="s">
        <v>25966</v>
      </c>
      <c r="F6818" t="s">
        <v>231</v>
      </c>
      <c r="G6818" t="s">
        <v>71</v>
      </c>
      <c r="H6818" t="s">
        <v>136</v>
      </c>
      <c r="I6818" t="s">
        <v>22</v>
      </c>
      <c r="J6818" t="s">
        <v>131</v>
      </c>
      <c r="K6818" t="s">
        <v>25967</v>
      </c>
      <c r="L6818" t="s">
        <v>25968</v>
      </c>
      <c r="M6818">
        <v>2.7488888880000002</v>
      </c>
      <c r="N6818">
        <v>0</v>
      </c>
      <c r="O6818">
        <v>4</v>
      </c>
      <c r="P6818">
        <v>0</v>
      </c>
      <c r="Q6818">
        <v>0</v>
      </c>
      <c r="R6818">
        <v>0</v>
      </c>
      <c r="S6818">
        <v>10.995556000000001</v>
      </c>
      <c r="T6818">
        <v>0</v>
      </c>
      <c r="U6818">
        <v>0</v>
      </c>
    </row>
    <row r="6819" spans="1:21" x14ac:dyDescent="0.25">
      <c r="A6819" t="s">
        <v>25969</v>
      </c>
      <c r="B6819">
        <v>1</v>
      </c>
      <c r="C6819" t="s">
        <v>79</v>
      </c>
      <c r="D6819" t="s">
        <v>123</v>
      </c>
      <c r="E6819" t="s">
        <v>25970</v>
      </c>
      <c r="F6819" t="s">
        <v>2590</v>
      </c>
      <c r="G6819" t="s">
        <v>71</v>
      </c>
      <c r="H6819" t="s">
        <v>136</v>
      </c>
      <c r="I6819" t="s">
        <v>22</v>
      </c>
      <c r="J6819" t="s">
        <v>131</v>
      </c>
      <c r="K6819" t="s">
        <v>25971</v>
      </c>
      <c r="L6819" t="s">
        <v>25972</v>
      </c>
      <c r="M6819">
        <v>7.3266666660000004</v>
      </c>
      <c r="N6819">
        <v>0</v>
      </c>
      <c r="O6819">
        <v>5</v>
      </c>
      <c r="P6819">
        <v>0</v>
      </c>
      <c r="Q6819">
        <v>0</v>
      </c>
      <c r="R6819">
        <v>0</v>
      </c>
      <c r="S6819">
        <v>36.633333</v>
      </c>
      <c r="T6819">
        <v>0</v>
      </c>
      <c r="U6819">
        <v>0</v>
      </c>
    </row>
    <row r="6820" spans="1:21" x14ac:dyDescent="0.25">
      <c r="A6820" t="s">
        <v>25973</v>
      </c>
      <c r="B6820">
        <v>1</v>
      </c>
      <c r="C6820" t="s">
        <v>78</v>
      </c>
      <c r="D6820" t="s">
        <v>100</v>
      </c>
      <c r="E6820" t="s">
        <v>25974</v>
      </c>
      <c r="F6820" t="s">
        <v>226</v>
      </c>
      <c r="G6820" t="s">
        <v>72</v>
      </c>
      <c r="H6820" t="s">
        <v>136</v>
      </c>
      <c r="I6820" t="s">
        <v>22</v>
      </c>
      <c r="J6820" t="s">
        <v>131</v>
      </c>
      <c r="K6820" t="s">
        <v>25975</v>
      </c>
      <c r="L6820" t="s">
        <v>25976</v>
      </c>
      <c r="M6820">
        <v>3.1025</v>
      </c>
      <c r="N6820">
        <v>0</v>
      </c>
      <c r="O6820">
        <v>14</v>
      </c>
      <c r="P6820">
        <v>0</v>
      </c>
      <c r="Q6820">
        <v>2</v>
      </c>
      <c r="R6820">
        <v>0</v>
      </c>
      <c r="S6820">
        <v>43.435000000000002</v>
      </c>
      <c r="T6820">
        <v>0</v>
      </c>
      <c r="U6820">
        <v>6.2050000000000001</v>
      </c>
    </row>
    <row r="6821" spans="1:21" x14ac:dyDescent="0.25">
      <c r="A6821" t="s">
        <v>25977</v>
      </c>
      <c r="B6821">
        <v>1</v>
      </c>
      <c r="C6821" t="s">
        <v>78</v>
      </c>
      <c r="D6821" t="s">
        <v>100</v>
      </c>
      <c r="E6821" t="s">
        <v>25978</v>
      </c>
      <c r="F6821" t="s">
        <v>1685</v>
      </c>
      <c r="G6821" t="s">
        <v>71</v>
      </c>
      <c r="H6821" t="s">
        <v>136</v>
      </c>
      <c r="I6821" t="s">
        <v>22</v>
      </c>
      <c r="J6821" t="s">
        <v>131</v>
      </c>
      <c r="K6821" t="s">
        <v>25979</v>
      </c>
      <c r="L6821" t="s">
        <v>25980</v>
      </c>
      <c r="M6821">
        <v>0.92111111099999998</v>
      </c>
      <c r="N6821">
        <v>0</v>
      </c>
      <c r="O6821">
        <v>3</v>
      </c>
      <c r="P6821">
        <v>0</v>
      </c>
      <c r="Q6821">
        <v>0</v>
      </c>
      <c r="R6821">
        <v>0</v>
      </c>
      <c r="S6821">
        <v>2.7633329999999998</v>
      </c>
      <c r="T6821">
        <v>0</v>
      </c>
      <c r="U6821">
        <v>0</v>
      </c>
    </row>
    <row r="6822" spans="1:21" x14ac:dyDescent="0.25">
      <c r="A6822" t="s">
        <v>25981</v>
      </c>
      <c r="B6822">
        <v>1</v>
      </c>
      <c r="C6822" t="s">
        <v>78</v>
      </c>
      <c r="D6822" t="s">
        <v>100</v>
      </c>
      <c r="E6822" t="s">
        <v>25982</v>
      </c>
      <c r="F6822" t="s">
        <v>296</v>
      </c>
      <c r="G6822" t="s">
        <v>71</v>
      </c>
      <c r="H6822" t="s">
        <v>136</v>
      </c>
      <c r="I6822" t="s">
        <v>22</v>
      </c>
      <c r="J6822" t="s">
        <v>221</v>
      </c>
      <c r="K6822" t="s">
        <v>25983</v>
      </c>
      <c r="L6822" t="s">
        <v>25984</v>
      </c>
      <c r="M6822">
        <v>2.4586111110000002</v>
      </c>
      <c r="N6822">
        <v>0</v>
      </c>
      <c r="O6822">
        <v>14</v>
      </c>
      <c r="P6822">
        <v>0</v>
      </c>
      <c r="Q6822">
        <v>2</v>
      </c>
      <c r="R6822">
        <v>0</v>
      </c>
      <c r="S6822">
        <v>34.420555999999998</v>
      </c>
      <c r="T6822">
        <v>0</v>
      </c>
      <c r="U6822">
        <v>4.9172219999999998</v>
      </c>
    </row>
    <row r="6823" spans="1:21" x14ac:dyDescent="0.25">
      <c r="A6823" t="s">
        <v>25985</v>
      </c>
      <c r="B6823">
        <v>1</v>
      </c>
      <c r="C6823" t="s">
        <v>79</v>
      </c>
      <c r="D6823" t="s">
        <v>116</v>
      </c>
      <c r="E6823" t="s">
        <v>25986</v>
      </c>
      <c r="F6823" t="s">
        <v>166</v>
      </c>
      <c r="G6823" t="s">
        <v>72</v>
      </c>
      <c r="H6823" t="s">
        <v>136</v>
      </c>
      <c r="I6823" t="s">
        <v>22</v>
      </c>
      <c r="J6823" t="s">
        <v>131</v>
      </c>
      <c r="K6823" t="s">
        <v>25987</v>
      </c>
      <c r="L6823" t="s">
        <v>25988</v>
      </c>
      <c r="M6823">
        <v>0.44444444399999999</v>
      </c>
      <c r="N6823">
        <v>0</v>
      </c>
      <c r="O6823">
        <v>914</v>
      </c>
      <c r="P6823">
        <v>2</v>
      </c>
      <c r="Q6823">
        <v>21</v>
      </c>
      <c r="R6823">
        <v>0</v>
      </c>
      <c r="S6823">
        <v>406.22222199999999</v>
      </c>
      <c r="T6823">
        <v>0.88888900000000004</v>
      </c>
      <c r="U6823">
        <v>9.3333329999999997</v>
      </c>
    </row>
    <row r="6824" spans="1:21" x14ac:dyDescent="0.25">
      <c r="A6824" t="s">
        <v>25989</v>
      </c>
      <c r="B6824">
        <v>1</v>
      </c>
      <c r="C6824" t="s">
        <v>79</v>
      </c>
      <c r="D6824" t="s">
        <v>116</v>
      </c>
      <c r="E6824" t="s">
        <v>25990</v>
      </c>
      <c r="F6824" t="s">
        <v>296</v>
      </c>
      <c r="G6824" t="s">
        <v>72</v>
      </c>
      <c r="H6824" t="s">
        <v>136</v>
      </c>
      <c r="I6824" t="s">
        <v>22</v>
      </c>
      <c r="J6824" t="s">
        <v>221</v>
      </c>
      <c r="K6824" t="s">
        <v>25991</v>
      </c>
      <c r="L6824" t="s">
        <v>25992</v>
      </c>
      <c r="M6824">
        <v>4.3458333329999999</v>
      </c>
      <c r="N6824">
        <v>7</v>
      </c>
      <c r="O6824">
        <v>3222</v>
      </c>
      <c r="P6824">
        <v>225</v>
      </c>
      <c r="Q6824">
        <v>551</v>
      </c>
      <c r="R6824">
        <v>30.420832999999998</v>
      </c>
      <c r="S6824">
        <v>14002.274998999999</v>
      </c>
      <c r="T6824">
        <v>977.8125</v>
      </c>
      <c r="U6824">
        <v>2394.5541659999999</v>
      </c>
    </row>
    <row r="6825" spans="1:21" x14ac:dyDescent="0.25">
      <c r="A6825" t="s">
        <v>25993</v>
      </c>
      <c r="B6825">
        <v>1</v>
      </c>
      <c r="C6825" t="s">
        <v>79</v>
      </c>
      <c r="D6825" t="s">
        <v>116</v>
      </c>
      <c r="E6825" t="s">
        <v>25990</v>
      </c>
      <c r="F6825" t="s">
        <v>166</v>
      </c>
      <c r="G6825" t="s">
        <v>72</v>
      </c>
      <c r="H6825" t="s">
        <v>136</v>
      </c>
      <c r="I6825" t="s">
        <v>22</v>
      </c>
      <c r="J6825" t="s">
        <v>131</v>
      </c>
      <c r="K6825" t="s">
        <v>25994</v>
      </c>
      <c r="L6825" t="s">
        <v>25995</v>
      </c>
      <c r="M6825">
        <v>0.43078222199999999</v>
      </c>
      <c r="N6825">
        <v>7</v>
      </c>
      <c r="O6825">
        <v>3222</v>
      </c>
      <c r="P6825">
        <v>225</v>
      </c>
      <c r="Q6825">
        <v>551</v>
      </c>
      <c r="R6825">
        <v>3.015476</v>
      </c>
      <c r="S6825">
        <v>1387.980319</v>
      </c>
      <c r="T6825">
        <v>96.926000000000002</v>
      </c>
      <c r="U6825">
        <v>237.36100400000001</v>
      </c>
    </row>
    <row r="6826" spans="1:21" x14ac:dyDescent="0.25">
      <c r="A6826" t="s">
        <v>25996</v>
      </c>
      <c r="B6826">
        <v>1</v>
      </c>
      <c r="C6826" t="s">
        <v>79</v>
      </c>
      <c r="D6826" t="s">
        <v>116</v>
      </c>
      <c r="E6826" t="s">
        <v>25986</v>
      </c>
      <c r="F6826" t="s">
        <v>166</v>
      </c>
      <c r="G6826" t="s">
        <v>72</v>
      </c>
      <c r="H6826" t="s">
        <v>136</v>
      </c>
      <c r="I6826" t="s">
        <v>22</v>
      </c>
      <c r="J6826" t="s">
        <v>131</v>
      </c>
      <c r="K6826" t="s">
        <v>25997</v>
      </c>
      <c r="L6826" t="s">
        <v>25998</v>
      </c>
      <c r="M6826">
        <v>0.58092944400000002</v>
      </c>
      <c r="N6826">
        <v>0</v>
      </c>
      <c r="O6826">
        <v>914</v>
      </c>
      <c r="P6826">
        <v>2</v>
      </c>
      <c r="Q6826">
        <v>21</v>
      </c>
      <c r="R6826">
        <v>0</v>
      </c>
      <c r="S6826">
        <v>530.96951200000001</v>
      </c>
      <c r="T6826">
        <v>1.161859</v>
      </c>
      <c r="U6826">
        <v>12.199517999999999</v>
      </c>
    </row>
    <row r="6827" spans="1:21" x14ac:dyDescent="0.25">
      <c r="A6827" t="s">
        <v>25999</v>
      </c>
      <c r="B6827">
        <v>1</v>
      </c>
      <c r="C6827" t="s">
        <v>79</v>
      </c>
      <c r="D6827" t="s">
        <v>116</v>
      </c>
      <c r="E6827" t="s">
        <v>26000</v>
      </c>
      <c r="F6827" t="s">
        <v>166</v>
      </c>
      <c r="G6827" t="s">
        <v>72</v>
      </c>
      <c r="H6827" t="s">
        <v>136</v>
      </c>
      <c r="I6827" t="s">
        <v>22</v>
      </c>
      <c r="J6827" t="s">
        <v>131</v>
      </c>
      <c r="K6827" t="s">
        <v>26001</v>
      </c>
      <c r="L6827" t="s">
        <v>26002</v>
      </c>
      <c r="M6827">
        <v>0.69532499999999997</v>
      </c>
      <c r="N6827">
        <v>1</v>
      </c>
      <c r="O6827">
        <v>665</v>
      </c>
      <c r="P6827">
        <v>35</v>
      </c>
      <c r="Q6827">
        <v>344</v>
      </c>
      <c r="R6827">
        <v>0.69532499999999997</v>
      </c>
      <c r="S6827">
        <v>462.39112499999999</v>
      </c>
      <c r="T6827">
        <v>24.336375</v>
      </c>
      <c r="U6827">
        <v>239.1918</v>
      </c>
    </row>
    <row r="6828" spans="1:21" x14ac:dyDescent="0.25">
      <c r="A6828" t="s">
        <v>26003</v>
      </c>
      <c r="B6828">
        <v>1</v>
      </c>
      <c r="C6828" t="s">
        <v>79</v>
      </c>
      <c r="D6828" t="s">
        <v>116</v>
      </c>
      <c r="E6828" t="s">
        <v>26004</v>
      </c>
      <c r="F6828" t="s">
        <v>780</v>
      </c>
      <c r="G6828" t="s">
        <v>71</v>
      </c>
      <c r="H6828" t="s">
        <v>136</v>
      </c>
      <c r="I6828" t="s">
        <v>22</v>
      </c>
      <c r="J6828" t="s">
        <v>131</v>
      </c>
      <c r="K6828" t="s">
        <v>26005</v>
      </c>
      <c r="L6828" t="s">
        <v>26006</v>
      </c>
      <c r="M6828">
        <v>2.0371444439999999</v>
      </c>
      <c r="N6828">
        <v>0</v>
      </c>
      <c r="O6828">
        <v>129</v>
      </c>
      <c r="P6828">
        <v>0</v>
      </c>
      <c r="Q6828">
        <v>0</v>
      </c>
      <c r="R6828">
        <v>0</v>
      </c>
      <c r="S6828">
        <v>262.79163299999999</v>
      </c>
      <c r="T6828">
        <v>0</v>
      </c>
      <c r="U6828">
        <v>0</v>
      </c>
    </row>
    <row r="6829" spans="1:21" x14ac:dyDescent="0.25">
      <c r="A6829" t="s">
        <v>26007</v>
      </c>
      <c r="B6829">
        <v>1</v>
      </c>
      <c r="C6829" t="s">
        <v>79</v>
      </c>
      <c r="D6829" t="s">
        <v>116</v>
      </c>
      <c r="E6829" t="s">
        <v>26000</v>
      </c>
      <c r="F6829" t="s">
        <v>166</v>
      </c>
      <c r="G6829" t="s">
        <v>72</v>
      </c>
      <c r="H6829" t="s">
        <v>136</v>
      </c>
      <c r="I6829" t="s">
        <v>22</v>
      </c>
      <c r="J6829" t="s">
        <v>131</v>
      </c>
      <c r="K6829" t="s">
        <v>26008</v>
      </c>
      <c r="L6829" t="s">
        <v>26009</v>
      </c>
      <c r="M6829">
        <v>1.4583333329999999</v>
      </c>
      <c r="N6829">
        <v>1</v>
      </c>
      <c r="O6829">
        <v>665</v>
      </c>
      <c r="P6829">
        <v>35</v>
      </c>
      <c r="Q6829">
        <v>139</v>
      </c>
      <c r="R6829">
        <v>1.4583330000000001</v>
      </c>
      <c r="S6829">
        <v>969.79166599999996</v>
      </c>
      <c r="T6829">
        <v>51.041666999999997</v>
      </c>
      <c r="U6829">
        <v>202.70833300000001</v>
      </c>
    </row>
    <row r="6830" spans="1:21" x14ac:dyDescent="0.25">
      <c r="A6830" t="s">
        <v>26010</v>
      </c>
      <c r="B6830">
        <v>1</v>
      </c>
      <c r="C6830" t="s">
        <v>79</v>
      </c>
      <c r="D6830" t="s">
        <v>116</v>
      </c>
      <c r="E6830" t="s">
        <v>26000</v>
      </c>
      <c r="F6830" t="s">
        <v>367</v>
      </c>
      <c r="G6830" t="s">
        <v>72</v>
      </c>
      <c r="H6830" t="s">
        <v>136</v>
      </c>
      <c r="I6830" t="s">
        <v>22</v>
      </c>
      <c r="J6830" t="s">
        <v>131</v>
      </c>
      <c r="K6830" t="s">
        <v>26011</v>
      </c>
      <c r="L6830" t="s">
        <v>26012</v>
      </c>
      <c r="M6830">
        <v>0.119566666</v>
      </c>
      <c r="N6830">
        <v>1</v>
      </c>
      <c r="O6830">
        <v>665</v>
      </c>
      <c r="P6830">
        <v>35</v>
      </c>
      <c r="Q6830">
        <v>344</v>
      </c>
      <c r="R6830">
        <v>0.11956700000000001</v>
      </c>
      <c r="S6830">
        <v>79.511832999999996</v>
      </c>
      <c r="T6830">
        <v>4.1848330000000002</v>
      </c>
      <c r="U6830">
        <v>41.130932999999999</v>
      </c>
    </row>
    <row r="6831" spans="1:21" x14ac:dyDescent="0.25">
      <c r="A6831" t="s">
        <v>26013</v>
      </c>
      <c r="B6831">
        <v>1</v>
      </c>
      <c r="C6831" t="s">
        <v>79</v>
      </c>
      <c r="D6831" t="s">
        <v>116</v>
      </c>
      <c r="E6831" t="s">
        <v>26014</v>
      </c>
      <c r="F6831" t="s">
        <v>367</v>
      </c>
      <c r="G6831" t="s">
        <v>72</v>
      </c>
      <c r="H6831" t="s">
        <v>136</v>
      </c>
      <c r="I6831" t="s">
        <v>22</v>
      </c>
      <c r="J6831" t="s">
        <v>131</v>
      </c>
      <c r="K6831" t="s">
        <v>26015</v>
      </c>
      <c r="L6831" t="s">
        <v>26016</v>
      </c>
      <c r="M6831">
        <v>1.100833333</v>
      </c>
      <c r="N6831">
        <v>0</v>
      </c>
      <c r="O6831">
        <v>0</v>
      </c>
      <c r="P6831">
        <v>0</v>
      </c>
      <c r="Q6831">
        <v>5</v>
      </c>
      <c r="R6831">
        <v>0</v>
      </c>
      <c r="S6831">
        <v>0</v>
      </c>
      <c r="T6831">
        <v>0</v>
      </c>
      <c r="U6831">
        <v>5.5041669999999998</v>
      </c>
    </row>
    <row r="6832" spans="1:21" x14ac:dyDescent="0.25">
      <c r="A6832" t="s">
        <v>26017</v>
      </c>
      <c r="B6832">
        <v>1</v>
      </c>
      <c r="C6832" t="s">
        <v>79</v>
      </c>
      <c r="D6832" t="s">
        <v>116</v>
      </c>
      <c r="E6832" t="s">
        <v>26000</v>
      </c>
      <c r="F6832" t="s">
        <v>166</v>
      </c>
      <c r="G6832" t="s">
        <v>72</v>
      </c>
      <c r="H6832" t="s">
        <v>136</v>
      </c>
      <c r="I6832" t="s">
        <v>22</v>
      </c>
      <c r="J6832" t="s">
        <v>131</v>
      </c>
      <c r="K6832" t="s">
        <v>26018</v>
      </c>
      <c r="L6832" t="s">
        <v>26019</v>
      </c>
      <c r="M6832">
        <v>0.59194444400000001</v>
      </c>
      <c r="N6832">
        <v>1</v>
      </c>
      <c r="O6832">
        <v>665</v>
      </c>
      <c r="P6832">
        <v>35</v>
      </c>
      <c r="Q6832">
        <v>344</v>
      </c>
      <c r="R6832">
        <v>0.59194400000000003</v>
      </c>
      <c r="S6832">
        <v>393.643055</v>
      </c>
      <c r="T6832">
        <v>20.718056000000001</v>
      </c>
      <c r="U6832">
        <v>203.62888899999999</v>
      </c>
    </row>
    <row r="6833" spans="1:21" x14ac:dyDescent="0.25">
      <c r="A6833" t="s">
        <v>26020</v>
      </c>
      <c r="B6833">
        <v>1</v>
      </c>
      <c r="C6833" t="s">
        <v>79</v>
      </c>
      <c r="D6833" t="s">
        <v>116</v>
      </c>
      <c r="E6833" t="s">
        <v>26021</v>
      </c>
      <c r="F6833" t="s">
        <v>296</v>
      </c>
      <c r="G6833" t="s">
        <v>72</v>
      </c>
      <c r="H6833" t="s">
        <v>136</v>
      </c>
      <c r="I6833" t="s">
        <v>22</v>
      </c>
      <c r="J6833" t="s">
        <v>221</v>
      </c>
      <c r="K6833" t="s">
        <v>26022</v>
      </c>
      <c r="L6833" t="s">
        <v>12977</v>
      </c>
      <c r="M6833">
        <v>1.4502897219999999</v>
      </c>
      <c r="N6833">
        <v>0</v>
      </c>
      <c r="O6833">
        <v>0</v>
      </c>
      <c r="P6833">
        <v>72</v>
      </c>
      <c r="Q6833">
        <v>86</v>
      </c>
      <c r="R6833">
        <v>0</v>
      </c>
      <c r="S6833">
        <v>0</v>
      </c>
      <c r="T6833">
        <v>104.42086</v>
      </c>
      <c r="U6833">
        <v>124.72491599999999</v>
      </c>
    </row>
    <row r="6834" spans="1:21" x14ac:dyDescent="0.25">
      <c r="A6834" t="s">
        <v>26023</v>
      </c>
      <c r="B6834">
        <v>1</v>
      </c>
      <c r="C6834" t="s">
        <v>79</v>
      </c>
      <c r="D6834" t="s">
        <v>108</v>
      </c>
      <c r="E6834" t="s">
        <v>22797</v>
      </c>
      <c r="F6834" t="s">
        <v>747</v>
      </c>
      <c r="G6834" t="s">
        <v>72</v>
      </c>
      <c r="H6834" t="s">
        <v>136</v>
      </c>
      <c r="I6834" t="s">
        <v>22</v>
      </c>
      <c r="J6834" t="s">
        <v>131</v>
      </c>
      <c r="K6834" t="s">
        <v>26024</v>
      </c>
      <c r="L6834" t="s">
        <v>26025</v>
      </c>
      <c r="M6834">
        <v>0.70100916599999996</v>
      </c>
      <c r="N6834">
        <v>0</v>
      </c>
      <c r="O6834">
        <v>1121</v>
      </c>
      <c r="P6834">
        <v>102</v>
      </c>
      <c r="Q6834">
        <v>195</v>
      </c>
      <c r="R6834">
        <v>0</v>
      </c>
      <c r="S6834">
        <v>785.83127500000001</v>
      </c>
      <c r="T6834">
        <v>71.502934999999994</v>
      </c>
      <c r="U6834">
        <v>136.696787</v>
      </c>
    </row>
    <row r="6835" spans="1:21" x14ac:dyDescent="0.25">
      <c r="A6835" t="s">
        <v>26026</v>
      </c>
      <c r="B6835">
        <v>1</v>
      </c>
      <c r="C6835" t="s">
        <v>78</v>
      </c>
      <c r="D6835" t="s">
        <v>96</v>
      </c>
      <c r="E6835" t="s">
        <v>26027</v>
      </c>
      <c r="F6835" t="s">
        <v>231</v>
      </c>
      <c r="G6835" t="s">
        <v>71</v>
      </c>
      <c r="H6835" t="s">
        <v>136</v>
      </c>
      <c r="I6835" t="s">
        <v>22</v>
      </c>
      <c r="J6835" t="s">
        <v>131</v>
      </c>
      <c r="K6835" t="s">
        <v>26028</v>
      </c>
      <c r="L6835" t="s">
        <v>26029</v>
      </c>
      <c r="M6835">
        <v>2.6333333329999999</v>
      </c>
      <c r="N6835">
        <v>0</v>
      </c>
      <c r="O6835">
        <v>1</v>
      </c>
      <c r="P6835">
        <v>0</v>
      </c>
      <c r="Q6835">
        <v>0</v>
      </c>
      <c r="R6835">
        <v>0</v>
      </c>
      <c r="S6835">
        <v>2.6333329999999999</v>
      </c>
      <c r="T6835">
        <v>0</v>
      </c>
      <c r="U6835">
        <v>0</v>
      </c>
    </row>
    <row r="6836" spans="1:21" x14ac:dyDescent="0.25">
      <c r="A6836" t="s">
        <v>26030</v>
      </c>
      <c r="B6836">
        <v>1</v>
      </c>
      <c r="C6836" t="s">
        <v>78</v>
      </c>
      <c r="D6836" t="s">
        <v>96</v>
      </c>
      <c r="E6836" t="s">
        <v>26031</v>
      </c>
      <c r="F6836" t="s">
        <v>226</v>
      </c>
      <c r="G6836" t="s">
        <v>72</v>
      </c>
      <c r="H6836" t="s">
        <v>136</v>
      </c>
      <c r="I6836" t="s">
        <v>22</v>
      </c>
      <c r="J6836" t="s">
        <v>131</v>
      </c>
      <c r="K6836" t="s">
        <v>26032</v>
      </c>
      <c r="L6836" t="s">
        <v>26033</v>
      </c>
      <c r="M6836">
        <v>2.326944444</v>
      </c>
      <c r="N6836">
        <v>0</v>
      </c>
      <c r="O6836">
        <v>12</v>
      </c>
      <c r="P6836">
        <v>0</v>
      </c>
      <c r="Q6836">
        <v>0</v>
      </c>
      <c r="R6836">
        <v>0</v>
      </c>
      <c r="S6836">
        <v>27.923333</v>
      </c>
      <c r="T6836">
        <v>0</v>
      </c>
      <c r="U6836">
        <v>0</v>
      </c>
    </row>
    <row r="6837" spans="1:21" x14ac:dyDescent="0.25">
      <c r="A6837" t="s">
        <v>26034</v>
      </c>
      <c r="B6837">
        <v>1</v>
      </c>
      <c r="C6837" t="s">
        <v>79</v>
      </c>
      <c r="D6837" t="s">
        <v>113</v>
      </c>
      <c r="E6837" t="s">
        <v>26035</v>
      </c>
      <c r="F6837" t="s">
        <v>226</v>
      </c>
      <c r="G6837" t="s">
        <v>72</v>
      </c>
      <c r="H6837" t="s">
        <v>136</v>
      </c>
      <c r="I6837" t="s">
        <v>22</v>
      </c>
      <c r="J6837" t="s">
        <v>131</v>
      </c>
      <c r="K6837" t="s">
        <v>26036</v>
      </c>
      <c r="L6837" t="s">
        <v>26037</v>
      </c>
      <c r="M6837">
        <v>4.261111111</v>
      </c>
      <c r="N6837">
        <v>0</v>
      </c>
      <c r="O6837">
        <v>0</v>
      </c>
      <c r="P6837">
        <v>0</v>
      </c>
      <c r="Q6837">
        <v>1</v>
      </c>
      <c r="R6837">
        <v>0</v>
      </c>
      <c r="S6837">
        <v>0</v>
      </c>
      <c r="T6837">
        <v>0</v>
      </c>
      <c r="U6837">
        <v>4.2611109999999996</v>
      </c>
    </row>
    <row r="6838" spans="1:21" x14ac:dyDescent="0.25">
      <c r="A6838" t="s">
        <v>26038</v>
      </c>
      <c r="B6838">
        <v>1</v>
      </c>
      <c r="C6838" t="s">
        <v>79</v>
      </c>
      <c r="D6838" t="s">
        <v>113</v>
      </c>
      <c r="E6838" t="s">
        <v>26039</v>
      </c>
      <c r="F6838" t="s">
        <v>226</v>
      </c>
      <c r="G6838" t="s">
        <v>72</v>
      </c>
      <c r="H6838" t="s">
        <v>136</v>
      </c>
      <c r="I6838" t="s">
        <v>22</v>
      </c>
      <c r="J6838" t="s">
        <v>131</v>
      </c>
      <c r="K6838" t="s">
        <v>26040</v>
      </c>
      <c r="L6838" t="s">
        <v>26041</v>
      </c>
      <c r="M6838">
        <v>4.744722222</v>
      </c>
      <c r="N6838">
        <v>0</v>
      </c>
      <c r="O6838">
        <v>0</v>
      </c>
      <c r="P6838">
        <v>0</v>
      </c>
      <c r="Q6838">
        <v>21</v>
      </c>
      <c r="R6838">
        <v>0</v>
      </c>
      <c r="S6838">
        <v>0</v>
      </c>
      <c r="T6838">
        <v>0</v>
      </c>
      <c r="U6838">
        <v>99.639167</v>
      </c>
    </row>
    <row r="6839" spans="1:21" x14ac:dyDescent="0.25">
      <c r="A6839" t="s">
        <v>26042</v>
      </c>
      <c r="B6839">
        <v>1</v>
      </c>
      <c r="C6839" t="s">
        <v>79</v>
      </c>
      <c r="D6839" t="s">
        <v>113</v>
      </c>
      <c r="E6839" t="s">
        <v>26043</v>
      </c>
      <c r="F6839" t="s">
        <v>892</v>
      </c>
      <c r="G6839" t="s">
        <v>71</v>
      </c>
      <c r="H6839" t="s">
        <v>136</v>
      </c>
      <c r="I6839" t="s">
        <v>22</v>
      </c>
      <c r="J6839" t="s">
        <v>131</v>
      </c>
      <c r="K6839" t="s">
        <v>26044</v>
      </c>
      <c r="L6839" t="s">
        <v>26045</v>
      </c>
      <c r="M6839">
        <v>0.66555555499999997</v>
      </c>
      <c r="N6839">
        <v>0</v>
      </c>
      <c r="O6839">
        <v>0</v>
      </c>
      <c r="P6839">
        <v>0</v>
      </c>
      <c r="Q6839">
        <v>1</v>
      </c>
      <c r="R6839">
        <v>0</v>
      </c>
      <c r="S6839">
        <v>0</v>
      </c>
      <c r="T6839">
        <v>0</v>
      </c>
      <c r="U6839">
        <v>0.66555600000000004</v>
      </c>
    </row>
    <row r="6840" spans="1:21" x14ac:dyDescent="0.25">
      <c r="A6840" t="s">
        <v>26046</v>
      </c>
      <c r="B6840">
        <v>1</v>
      </c>
      <c r="C6840" t="s">
        <v>79</v>
      </c>
      <c r="D6840" t="s">
        <v>113</v>
      </c>
      <c r="E6840" t="s">
        <v>26035</v>
      </c>
      <c r="F6840" t="s">
        <v>226</v>
      </c>
      <c r="G6840" t="s">
        <v>72</v>
      </c>
      <c r="H6840" t="s">
        <v>136</v>
      </c>
      <c r="I6840" t="s">
        <v>22</v>
      </c>
      <c r="J6840" t="s">
        <v>131</v>
      </c>
      <c r="K6840" t="s">
        <v>26047</v>
      </c>
      <c r="L6840" t="s">
        <v>26048</v>
      </c>
      <c r="M6840">
        <v>0.84348694400000002</v>
      </c>
      <c r="N6840">
        <v>0</v>
      </c>
      <c r="O6840">
        <v>0</v>
      </c>
      <c r="P6840">
        <v>0</v>
      </c>
      <c r="Q6840">
        <v>1</v>
      </c>
      <c r="R6840">
        <v>0</v>
      </c>
      <c r="S6840">
        <v>0</v>
      </c>
      <c r="T6840">
        <v>0</v>
      </c>
      <c r="U6840">
        <v>0.84348699999999999</v>
      </c>
    </row>
    <row r="6841" spans="1:21" x14ac:dyDescent="0.25">
      <c r="A6841" t="s">
        <v>26049</v>
      </c>
      <c r="B6841">
        <v>1</v>
      </c>
      <c r="C6841" t="s">
        <v>78</v>
      </c>
      <c r="D6841" t="s">
        <v>96</v>
      </c>
      <c r="E6841" t="s">
        <v>26050</v>
      </c>
      <c r="F6841" t="s">
        <v>231</v>
      </c>
      <c r="G6841" t="s">
        <v>71</v>
      </c>
      <c r="H6841" t="s">
        <v>136</v>
      </c>
      <c r="I6841" t="s">
        <v>22</v>
      </c>
      <c r="J6841" t="s">
        <v>131</v>
      </c>
      <c r="K6841" t="s">
        <v>26051</v>
      </c>
      <c r="L6841" t="s">
        <v>26052</v>
      </c>
      <c r="M6841">
        <v>1.751666666</v>
      </c>
      <c r="N6841">
        <v>0</v>
      </c>
      <c r="O6841">
        <v>0</v>
      </c>
      <c r="P6841">
        <v>0</v>
      </c>
      <c r="Q6841">
        <v>1</v>
      </c>
      <c r="R6841">
        <v>0</v>
      </c>
      <c r="S6841">
        <v>0</v>
      </c>
      <c r="T6841">
        <v>0</v>
      </c>
      <c r="U6841">
        <v>1.7516670000000001</v>
      </c>
    </row>
    <row r="6842" spans="1:21" x14ac:dyDescent="0.25">
      <c r="A6842" t="s">
        <v>26053</v>
      </c>
      <c r="B6842">
        <v>1</v>
      </c>
      <c r="C6842" t="s">
        <v>79</v>
      </c>
      <c r="D6842" t="s">
        <v>108</v>
      </c>
      <c r="E6842" t="s">
        <v>26054</v>
      </c>
      <c r="F6842" t="s">
        <v>231</v>
      </c>
      <c r="G6842" t="s">
        <v>71</v>
      </c>
      <c r="H6842" t="s">
        <v>136</v>
      </c>
      <c r="I6842" t="s">
        <v>22</v>
      </c>
      <c r="J6842" t="s">
        <v>131</v>
      </c>
      <c r="K6842" t="s">
        <v>26055</v>
      </c>
      <c r="L6842" t="s">
        <v>26056</v>
      </c>
      <c r="M6842">
        <v>1.2475000000000001</v>
      </c>
      <c r="N6842">
        <v>0</v>
      </c>
      <c r="O6842">
        <v>2</v>
      </c>
      <c r="P6842">
        <v>0</v>
      </c>
      <c r="Q6842">
        <v>0</v>
      </c>
      <c r="R6842">
        <v>0</v>
      </c>
      <c r="S6842">
        <v>2.4950000000000001</v>
      </c>
      <c r="T6842">
        <v>0</v>
      </c>
      <c r="U6842">
        <v>0</v>
      </c>
    </row>
    <row r="6843" spans="1:21" x14ac:dyDescent="0.25">
      <c r="A6843" t="s">
        <v>26057</v>
      </c>
      <c r="B6843">
        <v>1</v>
      </c>
      <c r="C6843" t="s">
        <v>78</v>
      </c>
      <c r="D6843" t="s">
        <v>96</v>
      </c>
      <c r="E6843" t="s">
        <v>26058</v>
      </c>
      <c r="F6843" t="s">
        <v>231</v>
      </c>
      <c r="G6843" t="s">
        <v>71</v>
      </c>
      <c r="H6843" t="s">
        <v>136</v>
      </c>
      <c r="I6843" t="s">
        <v>22</v>
      </c>
      <c r="J6843" t="s">
        <v>131</v>
      </c>
      <c r="K6843" t="s">
        <v>26059</v>
      </c>
      <c r="L6843" t="s">
        <v>26060</v>
      </c>
      <c r="M6843">
        <v>1.5625</v>
      </c>
      <c r="N6843">
        <v>0</v>
      </c>
      <c r="O6843">
        <v>1</v>
      </c>
      <c r="P6843">
        <v>0</v>
      </c>
      <c r="Q6843">
        <v>0</v>
      </c>
      <c r="R6843">
        <v>0</v>
      </c>
      <c r="S6843">
        <v>1.5625</v>
      </c>
      <c r="T6843">
        <v>0</v>
      </c>
      <c r="U6843">
        <v>0</v>
      </c>
    </row>
    <row r="6844" spans="1:21" x14ac:dyDescent="0.25">
      <c r="A6844" t="s">
        <v>26061</v>
      </c>
      <c r="B6844">
        <v>1</v>
      </c>
      <c r="C6844" t="s">
        <v>78</v>
      </c>
      <c r="D6844" t="s">
        <v>96</v>
      </c>
      <c r="E6844" t="s">
        <v>26062</v>
      </c>
      <c r="F6844" t="s">
        <v>231</v>
      </c>
      <c r="G6844" t="s">
        <v>71</v>
      </c>
      <c r="H6844" t="s">
        <v>136</v>
      </c>
      <c r="I6844" t="s">
        <v>22</v>
      </c>
      <c r="J6844" t="s">
        <v>131</v>
      </c>
      <c r="K6844" t="s">
        <v>26063</v>
      </c>
      <c r="L6844" t="s">
        <v>26064</v>
      </c>
      <c r="M6844">
        <v>23.714166666000001</v>
      </c>
      <c r="N6844">
        <v>0</v>
      </c>
      <c r="O6844">
        <v>1</v>
      </c>
      <c r="P6844">
        <v>0</v>
      </c>
      <c r="Q6844">
        <v>0</v>
      </c>
      <c r="R6844">
        <v>0</v>
      </c>
      <c r="S6844">
        <v>23.714167</v>
      </c>
      <c r="T6844">
        <v>0</v>
      </c>
      <c r="U6844">
        <v>0</v>
      </c>
    </row>
    <row r="6845" spans="1:21" x14ac:dyDescent="0.25">
      <c r="A6845" t="s">
        <v>26065</v>
      </c>
      <c r="B6845">
        <v>1</v>
      </c>
      <c r="C6845" t="s">
        <v>79</v>
      </c>
      <c r="D6845" t="s">
        <v>114</v>
      </c>
      <c r="E6845" t="s">
        <v>26066</v>
      </c>
      <c r="F6845" t="s">
        <v>231</v>
      </c>
      <c r="G6845" t="s">
        <v>71</v>
      </c>
      <c r="H6845" t="s">
        <v>136</v>
      </c>
      <c r="I6845" t="s">
        <v>22</v>
      </c>
      <c r="J6845" t="s">
        <v>131</v>
      </c>
      <c r="K6845" t="s">
        <v>26067</v>
      </c>
      <c r="L6845" t="s">
        <v>26068</v>
      </c>
      <c r="M6845">
        <v>2.6730555549999999</v>
      </c>
      <c r="N6845">
        <v>0</v>
      </c>
      <c r="O6845">
        <v>0</v>
      </c>
      <c r="P6845">
        <v>0</v>
      </c>
      <c r="Q6845">
        <v>1</v>
      </c>
      <c r="R6845">
        <v>0</v>
      </c>
      <c r="S6845">
        <v>0</v>
      </c>
      <c r="T6845">
        <v>0</v>
      </c>
      <c r="U6845">
        <v>2.6730559999999999</v>
      </c>
    </row>
    <row r="6846" spans="1:21" x14ac:dyDescent="0.25">
      <c r="A6846" t="s">
        <v>26069</v>
      </c>
      <c r="B6846">
        <v>1</v>
      </c>
      <c r="C6846" t="s">
        <v>79</v>
      </c>
      <c r="D6846" t="s">
        <v>111</v>
      </c>
      <c r="E6846" t="s">
        <v>26070</v>
      </c>
      <c r="F6846" t="s">
        <v>231</v>
      </c>
      <c r="G6846" t="s">
        <v>71</v>
      </c>
      <c r="H6846" t="s">
        <v>136</v>
      </c>
      <c r="I6846" t="s">
        <v>22</v>
      </c>
      <c r="J6846" t="s">
        <v>131</v>
      </c>
      <c r="K6846" t="s">
        <v>26071</v>
      </c>
      <c r="L6846" t="s">
        <v>26072</v>
      </c>
      <c r="M6846">
        <v>2.1497222219999998</v>
      </c>
      <c r="N6846">
        <v>0</v>
      </c>
      <c r="O6846">
        <v>0</v>
      </c>
      <c r="P6846">
        <v>0</v>
      </c>
      <c r="Q6846">
        <v>2</v>
      </c>
      <c r="R6846">
        <v>0</v>
      </c>
      <c r="S6846">
        <v>0</v>
      </c>
      <c r="T6846">
        <v>0</v>
      </c>
      <c r="U6846">
        <v>4.2994440000000003</v>
      </c>
    </row>
    <row r="6847" spans="1:21" x14ac:dyDescent="0.25">
      <c r="A6847" t="s">
        <v>26073</v>
      </c>
      <c r="B6847">
        <v>1</v>
      </c>
      <c r="C6847" t="s">
        <v>78</v>
      </c>
      <c r="D6847" t="s">
        <v>92</v>
      </c>
      <c r="E6847" t="s">
        <v>26074</v>
      </c>
      <c r="F6847" t="s">
        <v>231</v>
      </c>
      <c r="G6847" t="s">
        <v>71</v>
      </c>
      <c r="H6847" t="s">
        <v>136</v>
      </c>
      <c r="I6847" t="s">
        <v>22</v>
      </c>
      <c r="J6847" t="s">
        <v>131</v>
      </c>
      <c r="K6847" t="s">
        <v>26075</v>
      </c>
      <c r="L6847" t="s">
        <v>26076</v>
      </c>
      <c r="M6847">
        <v>0.91805555500000002</v>
      </c>
      <c r="N6847">
        <v>0</v>
      </c>
      <c r="O6847">
        <v>1</v>
      </c>
      <c r="P6847">
        <v>0</v>
      </c>
      <c r="Q6847">
        <v>0</v>
      </c>
      <c r="R6847">
        <v>0</v>
      </c>
      <c r="S6847">
        <v>0.91805599999999998</v>
      </c>
      <c r="T6847">
        <v>0</v>
      </c>
      <c r="U6847">
        <v>0</v>
      </c>
    </row>
    <row r="6848" spans="1:21" x14ac:dyDescent="0.25">
      <c r="A6848" t="s">
        <v>26077</v>
      </c>
      <c r="B6848">
        <v>1</v>
      </c>
      <c r="C6848" t="s">
        <v>79</v>
      </c>
      <c r="D6848" t="s">
        <v>112</v>
      </c>
      <c r="E6848" t="s">
        <v>26078</v>
      </c>
      <c r="F6848" t="s">
        <v>231</v>
      </c>
      <c r="G6848" t="s">
        <v>71</v>
      </c>
      <c r="H6848" t="s">
        <v>136</v>
      </c>
      <c r="I6848" t="s">
        <v>22</v>
      </c>
      <c r="J6848" t="s">
        <v>131</v>
      </c>
      <c r="K6848" t="s">
        <v>26079</v>
      </c>
      <c r="L6848" t="s">
        <v>26080</v>
      </c>
      <c r="M6848">
        <v>0.92611111099999999</v>
      </c>
      <c r="N6848">
        <v>0</v>
      </c>
      <c r="O6848">
        <v>1</v>
      </c>
      <c r="P6848">
        <v>0</v>
      </c>
      <c r="Q6848">
        <v>0</v>
      </c>
      <c r="R6848">
        <v>0</v>
      </c>
      <c r="S6848">
        <v>0.92611100000000002</v>
      </c>
      <c r="T6848">
        <v>0</v>
      </c>
      <c r="U6848">
        <v>0</v>
      </c>
    </row>
    <row r="6849" spans="1:21" x14ac:dyDescent="0.25">
      <c r="A6849" t="s">
        <v>26081</v>
      </c>
      <c r="B6849">
        <v>1</v>
      </c>
      <c r="C6849" t="s">
        <v>79</v>
      </c>
      <c r="D6849" t="s">
        <v>112</v>
      </c>
      <c r="E6849" t="s">
        <v>26082</v>
      </c>
      <c r="F6849" t="s">
        <v>231</v>
      </c>
      <c r="G6849" t="s">
        <v>71</v>
      </c>
      <c r="H6849" t="s">
        <v>136</v>
      </c>
      <c r="I6849" t="s">
        <v>22</v>
      </c>
      <c r="J6849" t="s">
        <v>131</v>
      </c>
      <c r="K6849" t="s">
        <v>26083</v>
      </c>
      <c r="L6849" t="s">
        <v>26084</v>
      </c>
      <c r="M6849">
        <v>0.270555555</v>
      </c>
      <c r="N6849">
        <v>0</v>
      </c>
      <c r="O6849">
        <v>1</v>
      </c>
      <c r="P6849">
        <v>0</v>
      </c>
      <c r="Q6849">
        <v>0</v>
      </c>
      <c r="R6849">
        <v>0</v>
      </c>
      <c r="S6849">
        <v>0.27055600000000002</v>
      </c>
      <c r="T6849">
        <v>0</v>
      </c>
      <c r="U6849">
        <v>0</v>
      </c>
    </row>
    <row r="6850" spans="1:21" x14ac:dyDescent="0.25">
      <c r="A6850" t="s">
        <v>26085</v>
      </c>
      <c r="B6850">
        <v>1</v>
      </c>
      <c r="C6850" t="s">
        <v>79</v>
      </c>
      <c r="D6850" t="s">
        <v>110</v>
      </c>
      <c r="E6850" t="s">
        <v>26086</v>
      </c>
      <c r="F6850" t="s">
        <v>231</v>
      </c>
      <c r="G6850" t="s">
        <v>71</v>
      </c>
      <c r="H6850" t="s">
        <v>136</v>
      </c>
      <c r="I6850" t="s">
        <v>22</v>
      </c>
      <c r="J6850" t="s">
        <v>131</v>
      </c>
      <c r="K6850" t="s">
        <v>26087</v>
      </c>
      <c r="L6850" t="s">
        <v>26088</v>
      </c>
      <c r="M6850">
        <v>0.85861111099999998</v>
      </c>
      <c r="N6850">
        <v>0</v>
      </c>
      <c r="O6850">
        <v>0</v>
      </c>
      <c r="P6850">
        <v>0</v>
      </c>
      <c r="Q6850">
        <v>1</v>
      </c>
      <c r="R6850">
        <v>0</v>
      </c>
      <c r="S6850">
        <v>0</v>
      </c>
      <c r="T6850">
        <v>0</v>
      </c>
      <c r="U6850">
        <v>0.85861100000000001</v>
      </c>
    </row>
    <row r="6851" spans="1:21" x14ac:dyDescent="0.25">
      <c r="A6851" t="s">
        <v>26089</v>
      </c>
      <c r="B6851">
        <v>1</v>
      </c>
      <c r="C6851" t="s">
        <v>78</v>
      </c>
      <c r="D6851" t="s">
        <v>91</v>
      </c>
      <c r="E6851" t="s">
        <v>26090</v>
      </c>
      <c r="F6851" t="s">
        <v>231</v>
      </c>
      <c r="G6851" t="s">
        <v>71</v>
      </c>
      <c r="H6851" t="s">
        <v>136</v>
      </c>
      <c r="I6851" t="s">
        <v>22</v>
      </c>
      <c r="J6851" t="s">
        <v>131</v>
      </c>
      <c r="K6851" t="s">
        <v>26091</v>
      </c>
      <c r="L6851" t="s">
        <v>26092</v>
      </c>
      <c r="M6851">
        <v>1.5505555550000001</v>
      </c>
      <c r="N6851">
        <v>0</v>
      </c>
      <c r="O6851">
        <v>0</v>
      </c>
      <c r="P6851">
        <v>0</v>
      </c>
      <c r="Q6851">
        <v>1</v>
      </c>
      <c r="R6851">
        <v>0</v>
      </c>
      <c r="S6851">
        <v>0</v>
      </c>
      <c r="T6851">
        <v>0</v>
      </c>
      <c r="U6851">
        <v>1.550556</v>
      </c>
    </row>
    <row r="6852" spans="1:21" x14ac:dyDescent="0.25">
      <c r="A6852" t="s">
        <v>26093</v>
      </c>
      <c r="B6852">
        <v>1</v>
      </c>
      <c r="C6852" t="s">
        <v>78</v>
      </c>
      <c r="D6852" t="s">
        <v>91</v>
      </c>
      <c r="E6852" t="s">
        <v>26094</v>
      </c>
      <c r="F6852" t="s">
        <v>231</v>
      </c>
      <c r="G6852" t="s">
        <v>71</v>
      </c>
      <c r="H6852" t="s">
        <v>136</v>
      </c>
      <c r="I6852" t="s">
        <v>22</v>
      </c>
      <c r="J6852" t="s">
        <v>131</v>
      </c>
      <c r="K6852" t="s">
        <v>26095</v>
      </c>
      <c r="L6852" t="s">
        <v>26096</v>
      </c>
      <c r="M6852">
        <v>3.1236111110000002</v>
      </c>
      <c r="N6852">
        <v>0</v>
      </c>
      <c r="O6852">
        <v>0</v>
      </c>
      <c r="P6852">
        <v>0</v>
      </c>
      <c r="Q6852">
        <v>1</v>
      </c>
      <c r="R6852">
        <v>0</v>
      </c>
      <c r="S6852">
        <v>0</v>
      </c>
      <c r="T6852">
        <v>0</v>
      </c>
      <c r="U6852">
        <v>3.1236109999999999</v>
      </c>
    </row>
    <row r="6853" spans="1:21" x14ac:dyDescent="0.25">
      <c r="A6853" t="s">
        <v>26097</v>
      </c>
      <c r="B6853">
        <v>1</v>
      </c>
      <c r="C6853" t="s">
        <v>78</v>
      </c>
      <c r="D6853" t="s">
        <v>91</v>
      </c>
      <c r="E6853" t="s">
        <v>26098</v>
      </c>
      <c r="F6853" t="s">
        <v>231</v>
      </c>
      <c r="G6853" t="s">
        <v>71</v>
      </c>
      <c r="H6853" t="s">
        <v>136</v>
      </c>
      <c r="I6853" t="s">
        <v>22</v>
      </c>
      <c r="J6853" t="s">
        <v>131</v>
      </c>
      <c r="K6853" t="s">
        <v>26099</v>
      </c>
      <c r="L6853" t="s">
        <v>26100</v>
      </c>
      <c r="M6853">
        <v>2.0494444440000001</v>
      </c>
      <c r="N6853">
        <v>0</v>
      </c>
      <c r="O6853">
        <v>0</v>
      </c>
      <c r="P6853">
        <v>0</v>
      </c>
      <c r="Q6853">
        <v>1</v>
      </c>
      <c r="R6853">
        <v>0</v>
      </c>
      <c r="S6853">
        <v>0</v>
      </c>
      <c r="T6853">
        <v>0</v>
      </c>
      <c r="U6853">
        <v>2.0494439999999998</v>
      </c>
    </row>
    <row r="6854" spans="1:21" x14ac:dyDescent="0.25">
      <c r="A6854" t="s">
        <v>26101</v>
      </c>
      <c r="B6854">
        <v>1</v>
      </c>
      <c r="C6854" t="s">
        <v>78</v>
      </c>
      <c r="D6854" t="s">
        <v>102</v>
      </c>
      <c r="E6854" t="s">
        <v>26102</v>
      </c>
      <c r="F6854" t="s">
        <v>231</v>
      </c>
      <c r="G6854" t="s">
        <v>71</v>
      </c>
      <c r="H6854" t="s">
        <v>136</v>
      </c>
      <c r="I6854" t="s">
        <v>22</v>
      </c>
      <c r="J6854" t="s">
        <v>131</v>
      </c>
      <c r="K6854" t="s">
        <v>26103</v>
      </c>
      <c r="L6854" t="s">
        <v>26104</v>
      </c>
      <c r="M6854">
        <v>1.064166666</v>
      </c>
      <c r="N6854">
        <v>0</v>
      </c>
      <c r="O6854">
        <v>0</v>
      </c>
      <c r="P6854">
        <v>0</v>
      </c>
      <c r="Q6854">
        <v>3</v>
      </c>
      <c r="R6854">
        <v>0</v>
      </c>
      <c r="S6854">
        <v>0</v>
      </c>
      <c r="T6854">
        <v>0</v>
      </c>
      <c r="U6854">
        <v>3.1924999999999999</v>
      </c>
    </row>
    <row r="6855" spans="1:21" x14ac:dyDescent="0.25">
      <c r="A6855" t="s">
        <v>26105</v>
      </c>
      <c r="B6855">
        <v>1</v>
      </c>
      <c r="C6855" t="s">
        <v>79</v>
      </c>
      <c r="D6855" t="s">
        <v>109</v>
      </c>
      <c r="E6855" t="s">
        <v>26106</v>
      </c>
      <c r="F6855" t="s">
        <v>747</v>
      </c>
      <c r="G6855" t="s">
        <v>72</v>
      </c>
      <c r="H6855" t="s">
        <v>136</v>
      </c>
      <c r="I6855" t="s">
        <v>22</v>
      </c>
      <c r="J6855" t="s">
        <v>131</v>
      </c>
      <c r="K6855" t="s">
        <v>26107</v>
      </c>
      <c r="L6855" t="s">
        <v>26108</v>
      </c>
      <c r="M6855">
        <v>1.9797222219999999</v>
      </c>
      <c r="N6855">
        <v>0</v>
      </c>
      <c r="O6855">
        <v>0</v>
      </c>
      <c r="P6855">
        <v>0</v>
      </c>
      <c r="Q6855">
        <v>8</v>
      </c>
      <c r="R6855">
        <v>0</v>
      </c>
      <c r="S6855">
        <v>0</v>
      </c>
      <c r="T6855">
        <v>0</v>
      </c>
      <c r="U6855">
        <v>15.837778</v>
      </c>
    </row>
    <row r="6856" spans="1:21" x14ac:dyDescent="0.25">
      <c r="A6856" t="s">
        <v>26109</v>
      </c>
      <c r="B6856">
        <v>1</v>
      </c>
      <c r="C6856" t="s">
        <v>78</v>
      </c>
      <c r="D6856" t="s">
        <v>98</v>
      </c>
      <c r="E6856" t="s">
        <v>26110</v>
      </c>
      <c r="F6856" t="s">
        <v>892</v>
      </c>
      <c r="G6856" t="s">
        <v>71</v>
      </c>
      <c r="H6856" t="s">
        <v>136</v>
      </c>
      <c r="I6856" t="s">
        <v>22</v>
      </c>
      <c r="J6856" t="s">
        <v>131</v>
      </c>
      <c r="K6856" t="s">
        <v>26111</v>
      </c>
      <c r="L6856" t="s">
        <v>26112</v>
      </c>
      <c r="M6856">
        <v>0.87555555500000004</v>
      </c>
      <c r="N6856">
        <v>0</v>
      </c>
      <c r="O6856">
        <v>22</v>
      </c>
      <c r="P6856">
        <v>0</v>
      </c>
      <c r="Q6856">
        <v>4</v>
      </c>
      <c r="R6856">
        <v>0</v>
      </c>
      <c r="S6856">
        <v>19.262222000000001</v>
      </c>
      <c r="T6856">
        <v>0</v>
      </c>
      <c r="U6856">
        <v>3.5022220000000002</v>
      </c>
    </row>
    <row r="6857" spans="1:21" x14ac:dyDescent="0.25">
      <c r="A6857" t="s">
        <v>26113</v>
      </c>
      <c r="B6857">
        <v>1</v>
      </c>
      <c r="C6857" t="s">
        <v>78</v>
      </c>
      <c r="D6857" t="s">
        <v>101</v>
      </c>
      <c r="E6857" t="s">
        <v>26114</v>
      </c>
      <c r="F6857" t="s">
        <v>847</v>
      </c>
      <c r="G6857" t="s">
        <v>71</v>
      </c>
      <c r="H6857" t="s">
        <v>136</v>
      </c>
      <c r="I6857" t="s">
        <v>22</v>
      </c>
      <c r="J6857" t="s">
        <v>131</v>
      </c>
      <c r="K6857" t="s">
        <v>26115</v>
      </c>
      <c r="L6857" t="s">
        <v>26116</v>
      </c>
      <c r="M6857">
        <v>1.121388888</v>
      </c>
      <c r="N6857">
        <v>0</v>
      </c>
      <c r="O6857">
        <v>1</v>
      </c>
      <c r="P6857">
        <v>0</v>
      </c>
      <c r="Q6857">
        <v>0</v>
      </c>
      <c r="R6857">
        <v>0</v>
      </c>
      <c r="S6857">
        <v>1.121389</v>
      </c>
      <c r="T6857">
        <v>0</v>
      </c>
      <c r="U6857">
        <v>0</v>
      </c>
    </row>
    <row r="6858" spans="1:21" x14ac:dyDescent="0.25">
      <c r="A6858" t="s">
        <v>26117</v>
      </c>
      <c r="B6858">
        <v>1</v>
      </c>
      <c r="C6858" t="s">
        <v>78</v>
      </c>
      <c r="D6858" t="s">
        <v>96</v>
      </c>
      <c r="E6858" t="s">
        <v>26118</v>
      </c>
      <c r="F6858" t="s">
        <v>231</v>
      </c>
      <c r="G6858" t="s">
        <v>71</v>
      </c>
      <c r="H6858" t="s">
        <v>136</v>
      </c>
      <c r="I6858" t="s">
        <v>22</v>
      </c>
      <c r="J6858" t="s">
        <v>131</v>
      </c>
      <c r="K6858" t="s">
        <v>26119</v>
      </c>
      <c r="L6858" t="s">
        <v>26120</v>
      </c>
      <c r="M6858">
        <v>24.7925</v>
      </c>
      <c r="N6858">
        <v>0</v>
      </c>
      <c r="O6858">
        <v>1</v>
      </c>
      <c r="P6858">
        <v>0</v>
      </c>
      <c r="Q6858">
        <v>0</v>
      </c>
      <c r="R6858">
        <v>0</v>
      </c>
      <c r="S6858">
        <v>24.7925</v>
      </c>
      <c r="T6858">
        <v>0</v>
      </c>
      <c r="U6858">
        <v>0</v>
      </c>
    </row>
    <row r="6859" spans="1:21" x14ac:dyDescent="0.25">
      <c r="A6859" t="s">
        <v>26121</v>
      </c>
      <c r="B6859">
        <v>1</v>
      </c>
      <c r="C6859" t="s">
        <v>79</v>
      </c>
      <c r="D6859" t="s">
        <v>111</v>
      </c>
      <c r="E6859" t="s">
        <v>26122</v>
      </c>
      <c r="F6859" t="s">
        <v>231</v>
      </c>
      <c r="G6859" t="s">
        <v>71</v>
      </c>
      <c r="H6859" t="s">
        <v>136</v>
      </c>
      <c r="I6859" t="s">
        <v>22</v>
      </c>
      <c r="J6859" t="s">
        <v>131</v>
      </c>
      <c r="K6859" t="s">
        <v>26123</v>
      </c>
      <c r="L6859" t="s">
        <v>26124</v>
      </c>
      <c r="M6859">
        <v>3.631388888</v>
      </c>
      <c r="N6859">
        <v>0</v>
      </c>
      <c r="O6859">
        <v>1</v>
      </c>
      <c r="P6859">
        <v>0</v>
      </c>
      <c r="Q6859">
        <v>0</v>
      </c>
      <c r="R6859">
        <v>0</v>
      </c>
      <c r="S6859">
        <v>3.631389</v>
      </c>
      <c r="T6859">
        <v>0</v>
      </c>
      <c r="U6859">
        <v>0</v>
      </c>
    </row>
    <row r="6860" spans="1:21" x14ac:dyDescent="0.25">
      <c r="A6860" t="s">
        <v>26125</v>
      </c>
      <c r="B6860">
        <v>1</v>
      </c>
      <c r="C6860" t="s">
        <v>79</v>
      </c>
      <c r="D6860" t="s">
        <v>111</v>
      </c>
      <c r="E6860" t="s">
        <v>26126</v>
      </c>
      <c r="F6860" t="s">
        <v>231</v>
      </c>
      <c r="G6860" t="s">
        <v>71</v>
      </c>
      <c r="H6860" t="s">
        <v>136</v>
      </c>
      <c r="I6860" t="s">
        <v>22</v>
      </c>
      <c r="J6860" t="s">
        <v>131</v>
      </c>
      <c r="K6860" t="s">
        <v>26127</v>
      </c>
      <c r="L6860" t="s">
        <v>26128</v>
      </c>
      <c r="M6860">
        <v>13.266944444</v>
      </c>
      <c r="N6860">
        <v>0</v>
      </c>
      <c r="O6860">
        <v>0</v>
      </c>
      <c r="P6860">
        <v>0</v>
      </c>
      <c r="Q6860">
        <v>1</v>
      </c>
      <c r="R6860">
        <v>0</v>
      </c>
      <c r="S6860">
        <v>0</v>
      </c>
      <c r="T6860">
        <v>0</v>
      </c>
      <c r="U6860">
        <v>13.266944000000001</v>
      </c>
    </row>
    <row r="6861" spans="1:21" x14ac:dyDescent="0.25">
      <c r="A6861" t="s">
        <v>26129</v>
      </c>
      <c r="B6861">
        <v>1</v>
      </c>
      <c r="C6861" t="s">
        <v>79</v>
      </c>
      <c r="D6861" t="s">
        <v>111</v>
      </c>
      <c r="E6861" t="s">
        <v>26130</v>
      </c>
      <c r="F6861" t="s">
        <v>231</v>
      </c>
      <c r="G6861" t="s">
        <v>71</v>
      </c>
      <c r="H6861" t="s">
        <v>136</v>
      </c>
      <c r="I6861" t="s">
        <v>22</v>
      </c>
      <c r="J6861" t="s">
        <v>131</v>
      </c>
      <c r="K6861" t="s">
        <v>26131</v>
      </c>
      <c r="L6861" t="s">
        <v>26132</v>
      </c>
      <c r="M6861">
        <v>1.8686111110000001</v>
      </c>
      <c r="N6861">
        <v>0</v>
      </c>
      <c r="O6861">
        <v>0</v>
      </c>
      <c r="P6861">
        <v>0</v>
      </c>
      <c r="Q6861">
        <v>1</v>
      </c>
      <c r="R6861">
        <v>0</v>
      </c>
      <c r="S6861">
        <v>0</v>
      </c>
      <c r="T6861">
        <v>0</v>
      </c>
      <c r="U6861">
        <v>1.868611</v>
      </c>
    </row>
    <row r="6862" spans="1:21" x14ac:dyDescent="0.25">
      <c r="A6862" t="s">
        <v>26133</v>
      </c>
      <c r="B6862">
        <v>1</v>
      </c>
      <c r="C6862" t="s">
        <v>79</v>
      </c>
      <c r="D6862" t="s">
        <v>111</v>
      </c>
      <c r="E6862" t="s">
        <v>26134</v>
      </c>
      <c r="F6862" t="s">
        <v>231</v>
      </c>
      <c r="G6862" t="s">
        <v>71</v>
      </c>
      <c r="H6862" t="s">
        <v>136</v>
      </c>
      <c r="I6862" t="s">
        <v>22</v>
      </c>
      <c r="J6862" t="s">
        <v>131</v>
      </c>
      <c r="K6862" t="s">
        <v>26135</v>
      </c>
      <c r="L6862" t="s">
        <v>26136</v>
      </c>
      <c r="M6862">
        <v>1.263055555</v>
      </c>
      <c r="N6862">
        <v>0</v>
      </c>
      <c r="O6862">
        <v>0</v>
      </c>
      <c r="P6862">
        <v>0</v>
      </c>
      <c r="Q6862">
        <v>1</v>
      </c>
      <c r="R6862">
        <v>0</v>
      </c>
      <c r="S6862">
        <v>0</v>
      </c>
      <c r="T6862">
        <v>0</v>
      </c>
      <c r="U6862">
        <v>1.263056</v>
      </c>
    </row>
    <row r="6863" spans="1:21" x14ac:dyDescent="0.25">
      <c r="A6863" t="s">
        <v>26137</v>
      </c>
      <c r="B6863">
        <v>1</v>
      </c>
      <c r="C6863" t="s">
        <v>78</v>
      </c>
      <c r="D6863" t="s">
        <v>93</v>
      </c>
      <c r="E6863" t="s">
        <v>26138</v>
      </c>
      <c r="F6863" t="s">
        <v>231</v>
      </c>
      <c r="G6863" t="s">
        <v>71</v>
      </c>
      <c r="H6863" t="s">
        <v>136</v>
      </c>
      <c r="I6863" t="s">
        <v>22</v>
      </c>
      <c r="J6863" t="s">
        <v>131</v>
      </c>
      <c r="K6863" t="s">
        <v>26139</v>
      </c>
      <c r="L6863" t="s">
        <v>26140</v>
      </c>
      <c r="M6863">
        <v>1.909166666</v>
      </c>
      <c r="N6863">
        <v>0</v>
      </c>
      <c r="O6863">
        <v>1</v>
      </c>
      <c r="P6863">
        <v>0</v>
      </c>
      <c r="Q6863">
        <v>0</v>
      </c>
      <c r="R6863">
        <v>0</v>
      </c>
      <c r="S6863">
        <v>1.9091670000000001</v>
      </c>
      <c r="T6863">
        <v>0</v>
      </c>
      <c r="U6863">
        <v>0</v>
      </c>
    </row>
    <row r="6864" spans="1:21" x14ac:dyDescent="0.25">
      <c r="A6864" t="s">
        <v>26141</v>
      </c>
      <c r="B6864">
        <v>1</v>
      </c>
      <c r="C6864" t="s">
        <v>78</v>
      </c>
      <c r="D6864" t="s">
        <v>104</v>
      </c>
      <c r="E6864" t="s">
        <v>26142</v>
      </c>
      <c r="F6864" t="s">
        <v>231</v>
      </c>
      <c r="G6864" t="s">
        <v>71</v>
      </c>
      <c r="H6864" t="s">
        <v>136</v>
      </c>
      <c r="I6864" t="s">
        <v>22</v>
      </c>
      <c r="J6864" t="s">
        <v>131</v>
      </c>
      <c r="K6864" t="s">
        <v>26143</v>
      </c>
      <c r="L6864" t="s">
        <v>26144</v>
      </c>
      <c r="M6864">
        <v>0.89388888799999999</v>
      </c>
      <c r="N6864">
        <v>0</v>
      </c>
      <c r="O6864">
        <v>0</v>
      </c>
      <c r="P6864">
        <v>0</v>
      </c>
      <c r="Q6864">
        <v>1</v>
      </c>
      <c r="R6864">
        <v>0</v>
      </c>
      <c r="S6864">
        <v>0</v>
      </c>
      <c r="T6864">
        <v>0</v>
      </c>
      <c r="U6864">
        <v>0.89388900000000004</v>
      </c>
    </row>
    <row r="6865" spans="1:21" x14ac:dyDescent="0.25">
      <c r="A6865" t="s">
        <v>26145</v>
      </c>
      <c r="B6865">
        <v>1</v>
      </c>
      <c r="C6865" t="s">
        <v>79</v>
      </c>
      <c r="D6865" t="s">
        <v>114</v>
      </c>
      <c r="E6865" t="s">
        <v>25282</v>
      </c>
      <c r="F6865" t="s">
        <v>166</v>
      </c>
      <c r="G6865" t="s">
        <v>72</v>
      </c>
      <c r="H6865" t="s">
        <v>136</v>
      </c>
      <c r="I6865" t="s">
        <v>22</v>
      </c>
      <c r="J6865" t="s">
        <v>131</v>
      </c>
      <c r="K6865" t="s">
        <v>25333</v>
      </c>
      <c r="L6865" t="s">
        <v>26146</v>
      </c>
      <c r="M6865">
        <v>3.2922222219999999</v>
      </c>
      <c r="N6865">
        <v>8</v>
      </c>
      <c r="O6865">
        <v>0</v>
      </c>
      <c r="P6865">
        <v>91</v>
      </c>
      <c r="Q6865">
        <v>5</v>
      </c>
      <c r="R6865">
        <v>26.337778</v>
      </c>
      <c r="S6865">
        <v>0</v>
      </c>
      <c r="T6865">
        <v>299.59222199999999</v>
      </c>
      <c r="U6865">
        <v>16.461110999999999</v>
      </c>
    </row>
    <row r="6866" spans="1:21" x14ac:dyDescent="0.25">
      <c r="A6866" t="s">
        <v>26147</v>
      </c>
      <c r="B6866">
        <v>1</v>
      </c>
      <c r="C6866" t="s">
        <v>79</v>
      </c>
      <c r="D6866" t="s">
        <v>114</v>
      </c>
      <c r="E6866" t="s">
        <v>25282</v>
      </c>
      <c r="F6866" t="s">
        <v>166</v>
      </c>
      <c r="G6866" t="s">
        <v>72</v>
      </c>
      <c r="H6866" t="s">
        <v>136</v>
      </c>
      <c r="I6866" t="s">
        <v>22</v>
      </c>
      <c r="J6866" t="s">
        <v>131</v>
      </c>
      <c r="K6866" t="s">
        <v>26148</v>
      </c>
      <c r="L6866" t="s">
        <v>26149</v>
      </c>
      <c r="M6866">
        <v>0.316111111</v>
      </c>
      <c r="N6866">
        <v>8</v>
      </c>
      <c r="O6866">
        <v>0</v>
      </c>
      <c r="P6866">
        <v>91</v>
      </c>
      <c r="Q6866">
        <v>5</v>
      </c>
      <c r="R6866">
        <v>2.5288889999999999</v>
      </c>
      <c r="S6866">
        <v>0</v>
      </c>
      <c r="T6866">
        <v>28.766110999999999</v>
      </c>
      <c r="U6866">
        <v>1.5805560000000001</v>
      </c>
    </row>
    <row r="6867" spans="1:21" x14ac:dyDescent="0.25">
      <c r="A6867" t="s">
        <v>26150</v>
      </c>
      <c r="B6867">
        <v>1</v>
      </c>
      <c r="C6867" t="s">
        <v>79</v>
      </c>
      <c r="D6867" t="s">
        <v>114</v>
      </c>
      <c r="E6867" t="s">
        <v>25282</v>
      </c>
      <c r="F6867" t="s">
        <v>166</v>
      </c>
      <c r="G6867" t="s">
        <v>72</v>
      </c>
      <c r="H6867" t="s">
        <v>136</v>
      </c>
      <c r="I6867" t="s">
        <v>22</v>
      </c>
      <c r="J6867" t="s">
        <v>131</v>
      </c>
      <c r="K6867" t="s">
        <v>26151</v>
      </c>
      <c r="L6867" t="s">
        <v>26152</v>
      </c>
      <c r="M6867">
        <v>8.2222221999999998E-2</v>
      </c>
      <c r="N6867">
        <v>8</v>
      </c>
      <c r="O6867">
        <v>0</v>
      </c>
      <c r="P6867">
        <v>91</v>
      </c>
      <c r="Q6867">
        <v>5</v>
      </c>
      <c r="R6867">
        <v>0.65777799999999997</v>
      </c>
      <c r="S6867">
        <v>0</v>
      </c>
      <c r="T6867">
        <v>7.4822220000000002</v>
      </c>
      <c r="U6867">
        <v>0.411111</v>
      </c>
    </row>
    <row r="6868" spans="1:21" x14ac:dyDescent="0.25">
      <c r="A6868" t="s">
        <v>26153</v>
      </c>
      <c r="B6868">
        <v>1</v>
      </c>
      <c r="C6868" t="s">
        <v>79</v>
      </c>
      <c r="D6868" t="s">
        <v>114</v>
      </c>
      <c r="E6868" t="s">
        <v>25282</v>
      </c>
      <c r="F6868" t="s">
        <v>166</v>
      </c>
      <c r="G6868" t="s">
        <v>72</v>
      </c>
      <c r="H6868" t="s">
        <v>136</v>
      </c>
      <c r="I6868" t="s">
        <v>22</v>
      </c>
      <c r="J6868" t="s">
        <v>131</v>
      </c>
      <c r="K6868" t="s">
        <v>26154</v>
      </c>
      <c r="L6868" t="s">
        <v>26155</v>
      </c>
      <c r="M6868">
        <v>0.27944444400000001</v>
      </c>
      <c r="N6868">
        <v>8</v>
      </c>
      <c r="O6868">
        <v>0</v>
      </c>
      <c r="P6868">
        <v>91</v>
      </c>
      <c r="Q6868">
        <v>5</v>
      </c>
      <c r="R6868">
        <v>2.2355559999999999</v>
      </c>
      <c r="S6868">
        <v>0</v>
      </c>
      <c r="T6868">
        <v>25.429444</v>
      </c>
      <c r="U6868">
        <v>1.397222</v>
      </c>
    </row>
    <row r="6869" spans="1:21" x14ac:dyDescent="0.25">
      <c r="A6869" t="s">
        <v>26156</v>
      </c>
      <c r="B6869">
        <v>1</v>
      </c>
      <c r="C6869" t="s">
        <v>79</v>
      </c>
      <c r="D6869" t="s">
        <v>114</v>
      </c>
      <c r="E6869" t="s">
        <v>25282</v>
      </c>
      <c r="F6869" t="s">
        <v>166</v>
      </c>
      <c r="G6869" t="s">
        <v>72</v>
      </c>
      <c r="H6869" t="s">
        <v>136</v>
      </c>
      <c r="I6869" t="s">
        <v>22</v>
      </c>
      <c r="J6869" t="s">
        <v>131</v>
      </c>
      <c r="K6869" t="s">
        <v>26157</v>
      </c>
      <c r="L6869" t="s">
        <v>26158</v>
      </c>
      <c r="M6869">
        <v>0.83</v>
      </c>
      <c r="N6869">
        <v>8</v>
      </c>
      <c r="O6869">
        <v>0</v>
      </c>
      <c r="P6869">
        <v>91</v>
      </c>
      <c r="Q6869">
        <v>5</v>
      </c>
      <c r="R6869">
        <v>6.64</v>
      </c>
      <c r="S6869">
        <v>0</v>
      </c>
      <c r="T6869">
        <v>75.53</v>
      </c>
      <c r="U6869">
        <v>4.1500000000000004</v>
      </c>
    </row>
    <row r="6870" spans="1:21" x14ac:dyDescent="0.25">
      <c r="A6870" t="s">
        <v>26159</v>
      </c>
      <c r="B6870">
        <v>1</v>
      </c>
      <c r="C6870" t="s">
        <v>79</v>
      </c>
      <c r="D6870" t="s">
        <v>114</v>
      </c>
      <c r="E6870" t="s">
        <v>25282</v>
      </c>
      <c r="F6870" t="s">
        <v>166</v>
      </c>
      <c r="G6870" t="s">
        <v>72</v>
      </c>
      <c r="H6870" t="s">
        <v>136</v>
      </c>
      <c r="I6870" t="s">
        <v>22</v>
      </c>
      <c r="J6870" t="s">
        <v>131</v>
      </c>
      <c r="K6870" t="s">
        <v>26160</v>
      </c>
      <c r="L6870" t="s">
        <v>26161</v>
      </c>
      <c r="M6870">
        <v>0.57138888799999998</v>
      </c>
      <c r="N6870">
        <v>8</v>
      </c>
      <c r="O6870">
        <v>0</v>
      </c>
      <c r="P6870">
        <v>91</v>
      </c>
      <c r="Q6870">
        <v>5</v>
      </c>
      <c r="R6870">
        <v>4.5711110000000001</v>
      </c>
      <c r="S6870">
        <v>0</v>
      </c>
      <c r="T6870">
        <v>51.996389000000001</v>
      </c>
      <c r="U6870">
        <v>2.8569439999999999</v>
      </c>
    </row>
    <row r="6871" spans="1:21" x14ac:dyDescent="0.25">
      <c r="A6871" t="s">
        <v>26162</v>
      </c>
      <c r="B6871">
        <v>1</v>
      </c>
      <c r="C6871" t="s">
        <v>78</v>
      </c>
      <c r="D6871" t="s">
        <v>96</v>
      </c>
      <c r="E6871" t="s">
        <v>26163</v>
      </c>
      <c r="F6871" t="s">
        <v>231</v>
      </c>
      <c r="G6871" t="s">
        <v>71</v>
      </c>
      <c r="H6871" t="s">
        <v>136</v>
      </c>
      <c r="I6871" t="s">
        <v>22</v>
      </c>
      <c r="J6871" t="s">
        <v>131</v>
      </c>
      <c r="K6871" t="s">
        <v>26164</v>
      </c>
      <c r="L6871" t="s">
        <v>26165</v>
      </c>
      <c r="M6871">
        <v>1.000555555</v>
      </c>
      <c r="N6871">
        <v>0</v>
      </c>
      <c r="O6871">
        <v>1</v>
      </c>
      <c r="P6871">
        <v>0</v>
      </c>
      <c r="Q6871">
        <v>0</v>
      </c>
      <c r="R6871">
        <v>0</v>
      </c>
      <c r="S6871">
        <v>1.000556</v>
      </c>
      <c r="T6871">
        <v>0</v>
      </c>
      <c r="U6871">
        <v>0</v>
      </c>
    </row>
    <row r="6872" spans="1:21" x14ac:dyDescent="0.25">
      <c r="A6872" t="s">
        <v>26166</v>
      </c>
      <c r="B6872">
        <v>1</v>
      </c>
      <c r="C6872" t="s">
        <v>78</v>
      </c>
      <c r="D6872" t="s">
        <v>96</v>
      </c>
      <c r="E6872" t="s">
        <v>26167</v>
      </c>
      <c r="F6872" t="s">
        <v>231</v>
      </c>
      <c r="G6872" t="s">
        <v>71</v>
      </c>
      <c r="H6872" t="s">
        <v>136</v>
      </c>
      <c r="I6872" t="s">
        <v>22</v>
      </c>
      <c r="J6872" t="s">
        <v>131</v>
      </c>
      <c r="K6872" t="s">
        <v>26168</v>
      </c>
      <c r="L6872" t="s">
        <v>26169</v>
      </c>
      <c r="M6872">
        <v>1.8272222220000001</v>
      </c>
      <c r="N6872">
        <v>0</v>
      </c>
      <c r="O6872">
        <v>1</v>
      </c>
      <c r="P6872">
        <v>0</v>
      </c>
      <c r="Q6872">
        <v>0</v>
      </c>
      <c r="R6872">
        <v>0</v>
      </c>
      <c r="S6872">
        <v>1.8272219999999999</v>
      </c>
      <c r="T6872">
        <v>0</v>
      </c>
      <c r="U6872">
        <v>0</v>
      </c>
    </row>
    <row r="6873" spans="1:21" x14ac:dyDescent="0.25">
      <c r="A6873" t="s">
        <v>26170</v>
      </c>
      <c r="B6873">
        <v>1</v>
      </c>
      <c r="C6873" t="s">
        <v>78</v>
      </c>
      <c r="D6873" t="s">
        <v>96</v>
      </c>
      <c r="E6873" t="s">
        <v>26171</v>
      </c>
      <c r="F6873" t="s">
        <v>231</v>
      </c>
      <c r="G6873" t="s">
        <v>71</v>
      </c>
      <c r="H6873" t="s">
        <v>136</v>
      </c>
      <c r="I6873" t="s">
        <v>22</v>
      </c>
      <c r="J6873" t="s">
        <v>131</v>
      </c>
      <c r="K6873" t="s">
        <v>26172</v>
      </c>
      <c r="L6873" t="s">
        <v>26173</v>
      </c>
      <c r="M6873">
        <v>1.2455555549999999</v>
      </c>
      <c r="N6873">
        <v>0</v>
      </c>
      <c r="O6873">
        <v>1</v>
      </c>
      <c r="P6873">
        <v>0</v>
      </c>
      <c r="Q6873">
        <v>0</v>
      </c>
      <c r="R6873">
        <v>0</v>
      </c>
      <c r="S6873">
        <v>1.2455560000000001</v>
      </c>
      <c r="T6873">
        <v>0</v>
      </c>
      <c r="U6873">
        <v>0</v>
      </c>
    </row>
    <row r="6874" spans="1:21" x14ac:dyDescent="0.25">
      <c r="A6874" t="s">
        <v>26174</v>
      </c>
      <c r="B6874">
        <v>1</v>
      </c>
      <c r="C6874" t="s">
        <v>78</v>
      </c>
      <c r="D6874" t="s">
        <v>105</v>
      </c>
      <c r="E6874" t="s">
        <v>26175</v>
      </c>
      <c r="F6874" t="s">
        <v>231</v>
      </c>
      <c r="G6874" t="s">
        <v>71</v>
      </c>
      <c r="H6874" t="s">
        <v>136</v>
      </c>
      <c r="I6874" t="s">
        <v>22</v>
      </c>
      <c r="J6874" t="s">
        <v>131</v>
      </c>
      <c r="K6874" t="s">
        <v>26176</v>
      </c>
      <c r="L6874" t="s">
        <v>26177</v>
      </c>
      <c r="M6874">
        <v>7.5705555550000003</v>
      </c>
      <c r="N6874">
        <v>0</v>
      </c>
      <c r="O6874">
        <v>1</v>
      </c>
      <c r="P6874">
        <v>0</v>
      </c>
      <c r="Q6874">
        <v>0</v>
      </c>
      <c r="R6874">
        <v>0</v>
      </c>
      <c r="S6874">
        <v>7.5705559999999998</v>
      </c>
      <c r="T6874">
        <v>0</v>
      </c>
      <c r="U6874">
        <v>0</v>
      </c>
    </row>
    <row r="6875" spans="1:21" x14ac:dyDescent="0.25">
      <c r="A6875" t="s">
        <v>26178</v>
      </c>
      <c r="B6875">
        <v>1</v>
      </c>
      <c r="C6875" t="s">
        <v>78</v>
      </c>
      <c r="D6875" t="s">
        <v>98</v>
      </c>
      <c r="E6875" t="s">
        <v>26179</v>
      </c>
      <c r="F6875" t="s">
        <v>231</v>
      </c>
      <c r="G6875" t="s">
        <v>71</v>
      </c>
      <c r="H6875" t="s">
        <v>136</v>
      </c>
      <c r="I6875" t="s">
        <v>22</v>
      </c>
      <c r="J6875" t="s">
        <v>131</v>
      </c>
      <c r="K6875" t="s">
        <v>26180</v>
      </c>
      <c r="L6875" t="s">
        <v>26181</v>
      </c>
      <c r="M6875">
        <v>1.1702777769999999</v>
      </c>
      <c r="N6875">
        <v>0</v>
      </c>
      <c r="O6875">
        <v>2</v>
      </c>
      <c r="P6875">
        <v>0</v>
      </c>
      <c r="Q6875">
        <v>0</v>
      </c>
      <c r="R6875">
        <v>0</v>
      </c>
      <c r="S6875">
        <v>2.3405559999999999</v>
      </c>
      <c r="T6875">
        <v>0</v>
      </c>
      <c r="U6875">
        <v>0</v>
      </c>
    </row>
    <row r="6876" spans="1:21" x14ac:dyDescent="0.25">
      <c r="A6876" t="s">
        <v>26182</v>
      </c>
      <c r="B6876">
        <v>1</v>
      </c>
      <c r="C6876" t="s">
        <v>78</v>
      </c>
      <c r="D6876" t="s">
        <v>98</v>
      </c>
      <c r="E6876" t="s">
        <v>26183</v>
      </c>
      <c r="F6876" t="s">
        <v>231</v>
      </c>
      <c r="G6876" t="s">
        <v>71</v>
      </c>
      <c r="H6876" t="s">
        <v>136</v>
      </c>
      <c r="I6876" t="s">
        <v>22</v>
      </c>
      <c r="J6876" t="s">
        <v>131</v>
      </c>
      <c r="K6876" t="s">
        <v>26184</v>
      </c>
      <c r="L6876" t="s">
        <v>26185</v>
      </c>
      <c r="M6876">
        <v>0.92583333300000004</v>
      </c>
      <c r="N6876">
        <v>0</v>
      </c>
      <c r="O6876">
        <v>1</v>
      </c>
      <c r="P6876">
        <v>0</v>
      </c>
      <c r="Q6876">
        <v>0</v>
      </c>
      <c r="R6876">
        <v>0</v>
      </c>
      <c r="S6876">
        <v>0.92583300000000002</v>
      </c>
      <c r="T6876">
        <v>0</v>
      </c>
      <c r="U6876">
        <v>0</v>
      </c>
    </row>
    <row r="6877" spans="1:21" x14ac:dyDescent="0.25">
      <c r="A6877" t="s">
        <v>26186</v>
      </c>
      <c r="B6877">
        <v>1</v>
      </c>
      <c r="C6877" t="s">
        <v>79</v>
      </c>
      <c r="D6877" t="s">
        <v>112</v>
      </c>
      <c r="E6877" t="s">
        <v>26187</v>
      </c>
      <c r="F6877" t="s">
        <v>231</v>
      </c>
      <c r="G6877" t="s">
        <v>71</v>
      </c>
      <c r="H6877" t="s">
        <v>136</v>
      </c>
      <c r="I6877" t="s">
        <v>22</v>
      </c>
      <c r="J6877" t="s">
        <v>131</v>
      </c>
      <c r="K6877" t="s">
        <v>26188</v>
      </c>
      <c r="L6877" t="s">
        <v>26189</v>
      </c>
      <c r="M6877">
        <v>1.491944444</v>
      </c>
      <c r="N6877">
        <v>0</v>
      </c>
      <c r="O6877">
        <v>1</v>
      </c>
      <c r="P6877">
        <v>0</v>
      </c>
      <c r="Q6877">
        <v>0</v>
      </c>
      <c r="R6877">
        <v>0</v>
      </c>
      <c r="S6877">
        <v>1.4919439999999999</v>
      </c>
      <c r="T6877">
        <v>0</v>
      </c>
      <c r="U6877">
        <v>0</v>
      </c>
    </row>
    <row r="6878" spans="1:21" x14ac:dyDescent="0.25">
      <c r="A6878" t="s">
        <v>26190</v>
      </c>
      <c r="B6878">
        <v>1</v>
      </c>
      <c r="C6878" t="s">
        <v>79</v>
      </c>
      <c r="D6878" t="s">
        <v>108</v>
      </c>
      <c r="E6878" t="s">
        <v>26191</v>
      </c>
      <c r="F6878" t="s">
        <v>231</v>
      </c>
      <c r="G6878" t="s">
        <v>71</v>
      </c>
      <c r="H6878" t="s">
        <v>136</v>
      </c>
      <c r="I6878" t="s">
        <v>22</v>
      </c>
      <c r="J6878" t="s">
        <v>131</v>
      </c>
      <c r="K6878" t="s">
        <v>26192</v>
      </c>
      <c r="L6878" t="s">
        <v>26193</v>
      </c>
      <c r="M6878">
        <v>1.3091666660000001</v>
      </c>
      <c r="N6878">
        <v>0</v>
      </c>
      <c r="O6878">
        <v>0</v>
      </c>
      <c r="P6878">
        <v>0</v>
      </c>
      <c r="Q6878">
        <v>1</v>
      </c>
      <c r="R6878">
        <v>0</v>
      </c>
      <c r="S6878">
        <v>0</v>
      </c>
      <c r="T6878">
        <v>0</v>
      </c>
      <c r="U6878">
        <v>1.309167</v>
      </c>
    </row>
    <row r="6879" spans="1:21" x14ac:dyDescent="0.25">
      <c r="A6879" t="s">
        <v>26194</v>
      </c>
      <c r="B6879">
        <v>1</v>
      </c>
      <c r="C6879" t="s">
        <v>78</v>
      </c>
      <c r="D6879" t="s">
        <v>90</v>
      </c>
      <c r="E6879" t="s">
        <v>26195</v>
      </c>
      <c r="F6879" t="s">
        <v>847</v>
      </c>
      <c r="G6879" t="s">
        <v>71</v>
      </c>
      <c r="H6879" t="s">
        <v>136</v>
      </c>
      <c r="I6879" t="s">
        <v>22</v>
      </c>
      <c r="J6879" t="s">
        <v>131</v>
      </c>
      <c r="K6879" t="s">
        <v>26196</v>
      </c>
      <c r="L6879" t="s">
        <v>26197</v>
      </c>
      <c r="M6879">
        <v>2.5927777769999998</v>
      </c>
      <c r="N6879">
        <v>0</v>
      </c>
      <c r="O6879">
        <v>1</v>
      </c>
      <c r="P6879">
        <v>0</v>
      </c>
      <c r="Q6879">
        <v>0</v>
      </c>
      <c r="R6879">
        <v>0</v>
      </c>
      <c r="S6879">
        <v>2.592778</v>
      </c>
      <c r="T6879">
        <v>0</v>
      </c>
      <c r="U6879">
        <v>0</v>
      </c>
    </row>
    <row r="6880" spans="1:21" x14ac:dyDescent="0.25">
      <c r="A6880" t="s">
        <v>26198</v>
      </c>
      <c r="B6880">
        <v>1</v>
      </c>
      <c r="C6880" t="s">
        <v>79</v>
      </c>
      <c r="D6880" t="s">
        <v>124</v>
      </c>
      <c r="E6880" t="s">
        <v>26199</v>
      </c>
      <c r="F6880" t="s">
        <v>231</v>
      </c>
      <c r="G6880" t="s">
        <v>71</v>
      </c>
      <c r="H6880" t="s">
        <v>136</v>
      </c>
      <c r="I6880" t="s">
        <v>22</v>
      </c>
      <c r="J6880" t="s">
        <v>131</v>
      </c>
      <c r="K6880" t="s">
        <v>26200</v>
      </c>
      <c r="L6880" t="s">
        <v>26201</v>
      </c>
      <c r="M6880">
        <v>3.3652777770000002</v>
      </c>
      <c r="N6880">
        <v>0</v>
      </c>
      <c r="O6880">
        <v>0</v>
      </c>
      <c r="P6880">
        <v>0</v>
      </c>
      <c r="Q6880">
        <v>1</v>
      </c>
      <c r="R6880">
        <v>0</v>
      </c>
      <c r="S6880">
        <v>0</v>
      </c>
      <c r="T6880">
        <v>0</v>
      </c>
      <c r="U6880">
        <v>3.365278</v>
      </c>
    </row>
    <row r="6881" spans="1:21" x14ac:dyDescent="0.25">
      <c r="A6881" t="s">
        <v>26202</v>
      </c>
      <c r="B6881">
        <v>1</v>
      </c>
      <c r="C6881" t="s">
        <v>78</v>
      </c>
      <c r="D6881" t="s">
        <v>97</v>
      </c>
      <c r="E6881" t="s">
        <v>26203</v>
      </c>
      <c r="F6881" t="s">
        <v>1150</v>
      </c>
      <c r="G6881" t="s">
        <v>71</v>
      </c>
      <c r="H6881" t="s">
        <v>136</v>
      </c>
      <c r="I6881" t="s">
        <v>22</v>
      </c>
      <c r="J6881" t="s">
        <v>131</v>
      </c>
      <c r="K6881" t="s">
        <v>26204</v>
      </c>
      <c r="L6881" t="s">
        <v>26205</v>
      </c>
      <c r="M6881">
        <v>1.786944444</v>
      </c>
      <c r="N6881">
        <v>0</v>
      </c>
      <c r="O6881">
        <v>9</v>
      </c>
      <c r="P6881">
        <v>0</v>
      </c>
      <c r="Q6881">
        <v>0</v>
      </c>
      <c r="R6881">
        <v>0</v>
      </c>
      <c r="S6881">
        <v>16.0825</v>
      </c>
      <c r="T6881">
        <v>0</v>
      </c>
      <c r="U6881">
        <v>0</v>
      </c>
    </row>
    <row r="6882" spans="1:21" x14ac:dyDescent="0.25">
      <c r="A6882" t="s">
        <v>26206</v>
      </c>
      <c r="B6882">
        <v>1</v>
      </c>
      <c r="C6882" t="s">
        <v>78</v>
      </c>
      <c r="D6882" t="s">
        <v>106</v>
      </c>
      <c r="E6882" t="s">
        <v>26207</v>
      </c>
      <c r="F6882" t="s">
        <v>231</v>
      </c>
      <c r="G6882" t="s">
        <v>71</v>
      </c>
      <c r="H6882" t="s">
        <v>136</v>
      </c>
      <c r="I6882" t="s">
        <v>22</v>
      </c>
      <c r="J6882" t="s">
        <v>131</v>
      </c>
      <c r="K6882" t="s">
        <v>26208</v>
      </c>
      <c r="L6882" t="s">
        <v>26209</v>
      </c>
      <c r="M6882">
        <v>0.625</v>
      </c>
      <c r="N6882">
        <v>0</v>
      </c>
      <c r="O6882">
        <v>0</v>
      </c>
      <c r="P6882">
        <v>0</v>
      </c>
      <c r="Q6882">
        <v>1</v>
      </c>
      <c r="R6882">
        <v>0</v>
      </c>
      <c r="S6882">
        <v>0</v>
      </c>
      <c r="T6882">
        <v>0</v>
      </c>
      <c r="U6882">
        <v>0.625</v>
      </c>
    </row>
    <row r="6883" spans="1:21" x14ac:dyDescent="0.25">
      <c r="A6883" t="s">
        <v>26210</v>
      </c>
      <c r="B6883">
        <v>1</v>
      </c>
      <c r="C6883" t="s">
        <v>79</v>
      </c>
      <c r="D6883" t="s">
        <v>123</v>
      </c>
      <c r="E6883" t="s">
        <v>26211</v>
      </c>
      <c r="F6883" t="s">
        <v>231</v>
      </c>
      <c r="G6883" t="s">
        <v>71</v>
      </c>
      <c r="H6883" t="s">
        <v>136</v>
      </c>
      <c r="I6883" t="s">
        <v>22</v>
      </c>
      <c r="J6883" t="s">
        <v>131</v>
      </c>
      <c r="K6883" t="s">
        <v>26212</v>
      </c>
      <c r="L6883" t="s">
        <v>26213</v>
      </c>
      <c r="M6883">
        <v>3.3958333330000001</v>
      </c>
      <c r="N6883">
        <v>0</v>
      </c>
      <c r="O6883">
        <v>1</v>
      </c>
      <c r="P6883">
        <v>0</v>
      </c>
      <c r="Q6883">
        <v>0</v>
      </c>
      <c r="R6883">
        <v>0</v>
      </c>
      <c r="S6883">
        <v>3.3958330000000001</v>
      </c>
      <c r="T6883">
        <v>0</v>
      </c>
      <c r="U6883">
        <v>0</v>
      </c>
    </row>
    <row r="6884" spans="1:21" x14ac:dyDescent="0.25">
      <c r="A6884" t="s">
        <v>26214</v>
      </c>
      <c r="B6884">
        <v>1</v>
      </c>
      <c r="C6884" t="s">
        <v>79</v>
      </c>
      <c r="D6884" t="s">
        <v>123</v>
      </c>
      <c r="E6884" t="s">
        <v>25060</v>
      </c>
      <c r="F6884" t="s">
        <v>296</v>
      </c>
      <c r="G6884" t="s">
        <v>72</v>
      </c>
      <c r="H6884" t="s">
        <v>136</v>
      </c>
      <c r="I6884" t="s">
        <v>22</v>
      </c>
      <c r="J6884" t="s">
        <v>221</v>
      </c>
      <c r="K6884" t="s">
        <v>26215</v>
      </c>
      <c r="L6884" t="s">
        <v>26216</v>
      </c>
      <c r="M6884">
        <v>1.6058333330000001</v>
      </c>
      <c r="N6884">
        <v>5</v>
      </c>
      <c r="O6884">
        <v>0</v>
      </c>
      <c r="P6884">
        <v>0</v>
      </c>
      <c r="Q6884">
        <v>0</v>
      </c>
      <c r="R6884">
        <v>8.0291669999999993</v>
      </c>
      <c r="S6884">
        <v>0</v>
      </c>
      <c r="T6884">
        <v>0</v>
      </c>
      <c r="U6884">
        <v>0</v>
      </c>
    </row>
    <row r="6885" spans="1:21" x14ac:dyDescent="0.25">
      <c r="A6885" t="s">
        <v>26217</v>
      </c>
      <c r="B6885">
        <v>1</v>
      </c>
      <c r="C6885" t="s">
        <v>79</v>
      </c>
      <c r="D6885" t="s">
        <v>123</v>
      </c>
      <c r="E6885" t="s">
        <v>26218</v>
      </c>
      <c r="F6885" t="s">
        <v>231</v>
      </c>
      <c r="G6885" t="s">
        <v>71</v>
      </c>
      <c r="H6885" t="s">
        <v>136</v>
      </c>
      <c r="I6885" t="s">
        <v>22</v>
      </c>
      <c r="J6885" t="s">
        <v>131</v>
      </c>
      <c r="K6885" t="s">
        <v>26219</v>
      </c>
      <c r="L6885" t="s">
        <v>26220</v>
      </c>
      <c r="M6885">
        <v>1.740277777</v>
      </c>
      <c r="N6885">
        <v>0</v>
      </c>
      <c r="O6885">
        <v>1</v>
      </c>
      <c r="P6885">
        <v>0</v>
      </c>
      <c r="Q6885">
        <v>0</v>
      </c>
      <c r="R6885">
        <v>0</v>
      </c>
      <c r="S6885">
        <v>1.740278</v>
      </c>
      <c r="T6885">
        <v>0</v>
      </c>
      <c r="U6885">
        <v>0</v>
      </c>
    </row>
    <row r="6886" spans="1:21" x14ac:dyDescent="0.25">
      <c r="A6886" t="s">
        <v>26221</v>
      </c>
      <c r="B6886">
        <v>1</v>
      </c>
      <c r="C6886" t="s">
        <v>79</v>
      </c>
      <c r="D6886" t="s">
        <v>123</v>
      </c>
      <c r="E6886" t="s">
        <v>25060</v>
      </c>
      <c r="F6886" t="s">
        <v>226</v>
      </c>
      <c r="G6886" t="s">
        <v>72</v>
      </c>
      <c r="H6886" t="s">
        <v>136</v>
      </c>
      <c r="I6886" t="s">
        <v>22</v>
      </c>
      <c r="J6886" t="s">
        <v>131</v>
      </c>
      <c r="K6886" t="s">
        <v>26222</v>
      </c>
      <c r="L6886" t="s">
        <v>26223</v>
      </c>
      <c r="M6886">
        <v>0.96222222199999996</v>
      </c>
      <c r="N6886">
        <v>5</v>
      </c>
      <c r="O6886">
        <v>0</v>
      </c>
      <c r="P6886">
        <v>0</v>
      </c>
      <c r="Q6886">
        <v>0</v>
      </c>
      <c r="R6886">
        <v>4.8111110000000004</v>
      </c>
      <c r="S6886">
        <v>0</v>
      </c>
      <c r="T6886">
        <v>0</v>
      </c>
      <c r="U6886">
        <v>0</v>
      </c>
    </row>
    <row r="6887" spans="1:21" x14ac:dyDescent="0.25">
      <c r="A6887" t="s">
        <v>26224</v>
      </c>
      <c r="B6887">
        <v>1</v>
      </c>
      <c r="C6887" t="s">
        <v>79</v>
      </c>
      <c r="D6887" t="s">
        <v>123</v>
      </c>
      <c r="E6887" t="s">
        <v>25060</v>
      </c>
      <c r="F6887" t="s">
        <v>296</v>
      </c>
      <c r="G6887" t="s">
        <v>72</v>
      </c>
      <c r="H6887" t="s">
        <v>136</v>
      </c>
      <c r="I6887" t="s">
        <v>22</v>
      </c>
      <c r="J6887" t="s">
        <v>221</v>
      </c>
      <c r="K6887" t="s">
        <v>26225</v>
      </c>
      <c r="L6887" t="s">
        <v>26226</v>
      </c>
      <c r="M6887">
        <v>2.2580555549999999</v>
      </c>
      <c r="N6887">
        <v>5</v>
      </c>
      <c r="O6887">
        <v>0</v>
      </c>
      <c r="P6887">
        <v>0</v>
      </c>
      <c r="Q6887">
        <v>0</v>
      </c>
      <c r="R6887">
        <v>11.290278000000001</v>
      </c>
      <c r="S6887">
        <v>0</v>
      </c>
      <c r="T6887">
        <v>0</v>
      </c>
      <c r="U6887">
        <v>0</v>
      </c>
    </row>
    <row r="6888" spans="1:21" x14ac:dyDescent="0.25">
      <c r="A6888" t="s">
        <v>26227</v>
      </c>
      <c r="B6888">
        <v>1</v>
      </c>
      <c r="C6888" t="s">
        <v>78</v>
      </c>
      <c r="D6888" t="s">
        <v>104</v>
      </c>
      <c r="E6888" t="s">
        <v>26228</v>
      </c>
      <c r="F6888" t="s">
        <v>231</v>
      </c>
      <c r="G6888" t="s">
        <v>71</v>
      </c>
      <c r="H6888" t="s">
        <v>136</v>
      </c>
      <c r="I6888" t="s">
        <v>22</v>
      </c>
      <c r="J6888" t="s">
        <v>131</v>
      </c>
      <c r="K6888" t="s">
        <v>26229</v>
      </c>
      <c r="L6888" t="s">
        <v>26230</v>
      </c>
      <c r="M6888">
        <v>0.82777777699999999</v>
      </c>
      <c r="N6888">
        <v>0</v>
      </c>
      <c r="O6888">
        <v>0</v>
      </c>
      <c r="P6888">
        <v>0</v>
      </c>
      <c r="Q6888">
        <v>1</v>
      </c>
      <c r="R6888">
        <v>0</v>
      </c>
      <c r="S6888">
        <v>0</v>
      </c>
      <c r="T6888">
        <v>0</v>
      </c>
      <c r="U6888">
        <v>0.82777800000000001</v>
      </c>
    </row>
    <row r="6889" spans="1:21" x14ac:dyDescent="0.25">
      <c r="A6889" t="s">
        <v>26231</v>
      </c>
      <c r="B6889">
        <v>1</v>
      </c>
      <c r="C6889" t="s">
        <v>78</v>
      </c>
      <c r="D6889" t="s">
        <v>104</v>
      </c>
      <c r="E6889" t="s">
        <v>26228</v>
      </c>
      <c r="F6889" t="s">
        <v>231</v>
      </c>
      <c r="G6889" t="s">
        <v>71</v>
      </c>
      <c r="H6889" t="s">
        <v>136</v>
      </c>
      <c r="I6889" t="s">
        <v>22</v>
      </c>
      <c r="J6889" t="s">
        <v>131</v>
      </c>
      <c r="K6889" t="s">
        <v>26232</v>
      </c>
      <c r="L6889" t="s">
        <v>26233</v>
      </c>
      <c r="M6889">
        <v>2.3886111109999999</v>
      </c>
      <c r="N6889">
        <v>0</v>
      </c>
      <c r="O6889">
        <v>0</v>
      </c>
      <c r="P6889">
        <v>0</v>
      </c>
      <c r="Q6889">
        <v>1</v>
      </c>
      <c r="R6889">
        <v>0</v>
      </c>
      <c r="S6889">
        <v>0</v>
      </c>
      <c r="T6889">
        <v>0</v>
      </c>
      <c r="U6889">
        <v>2.388611</v>
      </c>
    </row>
    <row r="6890" spans="1:21" x14ac:dyDescent="0.25">
      <c r="A6890" t="s">
        <v>26234</v>
      </c>
      <c r="B6890">
        <v>1</v>
      </c>
      <c r="C6890" t="s">
        <v>79</v>
      </c>
      <c r="D6890" t="s">
        <v>108</v>
      </c>
      <c r="E6890" t="s">
        <v>26235</v>
      </c>
      <c r="F6890" t="s">
        <v>231</v>
      </c>
      <c r="G6890" t="s">
        <v>71</v>
      </c>
      <c r="H6890" t="s">
        <v>136</v>
      </c>
      <c r="I6890" t="s">
        <v>22</v>
      </c>
      <c r="J6890" t="s">
        <v>131</v>
      </c>
      <c r="K6890" t="s">
        <v>26236</v>
      </c>
      <c r="L6890" t="s">
        <v>26237</v>
      </c>
      <c r="M6890">
        <v>3.693333333</v>
      </c>
      <c r="N6890">
        <v>0</v>
      </c>
      <c r="O6890">
        <v>0</v>
      </c>
      <c r="P6890">
        <v>0</v>
      </c>
      <c r="Q6890">
        <v>1</v>
      </c>
      <c r="R6890">
        <v>0</v>
      </c>
      <c r="S6890">
        <v>0</v>
      </c>
      <c r="T6890">
        <v>0</v>
      </c>
      <c r="U6890">
        <v>3.693333</v>
      </c>
    </row>
    <row r="6891" spans="1:21" x14ac:dyDescent="0.25">
      <c r="A6891" t="s">
        <v>26238</v>
      </c>
      <c r="B6891">
        <v>1</v>
      </c>
      <c r="C6891" t="s">
        <v>79</v>
      </c>
      <c r="D6891" t="s">
        <v>113</v>
      </c>
      <c r="E6891" t="s">
        <v>26239</v>
      </c>
      <c r="F6891" t="s">
        <v>231</v>
      </c>
      <c r="G6891" t="s">
        <v>71</v>
      </c>
      <c r="H6891" t="s">
        <v>136</v>
      </c>
      <c r="I6891" t="s">
        <v>22</v>
      </c>
      <c r="J6891" t="s">
        <v>131</v>
      </c>
      <c r="K6891" t="s">
        <v>26240</v>
      </c>
      <c r="L6891" t="s">
        <v>26241</v>
      </c>
      <c r="M6891">
        <v>1.548611111</v>
      </c>
      <c r="N6891">
        <v>0</v>
      </c>
      <c r="O6891">
        <v>0</v>
      </c>
      <c r="P6891">
        <v>0</v>
      </c>
      <c r="Q6891">
        <v>1</v>
      </c>
      <c r="R6891">
        <v>0</v>
      </c>
      <c r="S6891">
        <v>0</v>
      </c>
      <c r="T6891">
        <v>0</v>
      </c>
      <c r="U6891">
        <v>1.548611</v>
      </c>
    </row>
    <row r="6892" spans="1:21" x14ac:dyDescent="0.25">
      <c r="A6892" t="s">
        <v>26242</v>
      </c>
      <c r="B6892">
        <v>1</v>
      </c>
      <c r="C6892" t="s">
        <v>78</v>
      </c>
      <c r="D6892" t="s">
        <v>92</v>
      </c>
      <c r="E6892" t="s">
        <v>26243</v>
      </c>
      <c r="F6892" t="s">
        <v>231</v>
      </c>
      <c r="G6892" t="s">
        <v>71</v>
      </c>
      <c r="H6892" t="s">
        <v>136</v>
      </c>
      <c r="I6892" t="s">
        <v>22</v>
      </c>
      <c r="J6892" t="s">
        <v>131</v>
      </c>
      <c r="K6892" t="s">
        <v>26244</v>
      </c>
      <c r="L6892" t="s">
        <v>26245</v>
      </c>
      <c r="M6892">
        <v>3.0975000000000001</v>
      </c>
      <c r="N6892">
        <v>0</v>
      </c>
      <c r="O6892">
        <v>0</v>
      </c>
      <c r="P6892">
        <v>0</v>
      </c>
      <c r="Q6892">
        <v>1</v>
      </c>
      <c r="R6892">
        <v>0</v>
      </c>
      <c r="S6892">
        <v>0</v>
      </c>
      <c r="T6892">
        <v>0</v>
      </c>
      <c r="U6892">
        <v>3.0975000000000001</v>
      </c>
    </row>
    <row r="6893" spans="1:21" x14ac:dyDescent="0.25">
      <c r="A6893" t="s">
        <v>26246</v>
      </c>
      <c r="B6893">
        <v>1</v>
      </c>
      <c r="C6893" t="s">
        <v>78</v>
      </c>
      <c r="D6893" t="s">
        <v>105</v>
      </c>
      <c r="E6893" t="s">
        <v>26247</v>
      </c>
      <c r="F6893" t="s">
        <v>231</v>
      </c>
      <c r="G6893" t="s">
        <v>71</v>
      </c>
      <c r="H6893" t="s">
        <v>136</v>
      </c>
      <c r="I6893" t="s">
        <v>22</v>
      </c>
      <c r="J6893" t="s">
        <v>131</v>
      </c>
      <c r="K6893" t="s">
        <v>26248</v>
      </c>
      <c r="L6893" t="s">
        <v>26249</v>
      </c>
      <c r="M6893">
        <v>1.703333333</v>
      </c>
      <c r="N6893">
        <v>0</v>
      </c>
      <c r="O6893">
        <v>1</v>
      </c>
      <c r="P6893">
        <v>0</v>
      </c>
      <c r="Q6893">
        <v>0</v>
      </c>
      <c r="R6893">
        <v>0</v>
      </c>
      <c r="S6893">
        <v>1.703333</v>
      </c>
      <c r="T6893">
        <v>0</v>
      </c>
      <c r="U6893">
        <v>0</v>
      </c>
    </row>
    <row r="6894" spans="1:21" x14ac:dyDescent="0.25">
      <c r="A6894" t="s">
        <v>26250</v>
      </c>
      <c r="B6894">
        <v>1</v>
      </c>
      <c r="C6894" t="s">
        <v>78</v>
      </c>
      <c r="D6894" t="s">
        <v>105</v>
      </c>
      <c r="E6894" t="s">
        <v>26251</v>
      </c>
      <c r="F6894" t="s">
        <v>934</v>
      </c>
      <c r="G6894" t="s">
        <v>71</v>
      </c>
      <c r="H6894" t="s">
        <v>136</v>
      </c>
      <c r="I6894" t="s">
        <v>22</v>
      </c>
      <c r="J6894" t="s">
        <v>131</v>
      </c>
      <c r="K6894" t="s">
        <v>26252</v>
      </c>
      <c r="L6894" t="s">
        <v>26253</v>
      </c>
      <c r="M6894">
        <v>1.823611111</v>
      </c>
      <c r="N6894">
        <v>0</v>
      </c>
      <c r="O6894">
        <v>1</v>
      </c>
      <c r="P6894">
        <v>0</v>
      </c>
      <c r="Q6894">
        <v>0</v>
      </c>
      <c r="R6894">
        <v>0</v>
      </c>
      <c r="S6894">
        <v>1.8236110000000001</v>
      </c>
      <c r="T6894">
        <v>0</v>
      </c>
      <c r="U6894">
        <v>0</v>
      </c>
    </row>
    <row r="6895" spans="1:21" x14ac:dyDescent="0.25">
      <c r="A6895" t="s">
        <v>26254</v>
      </c>
      <c r="B6895">
        <v>1</v>
      </c>
      <c r="C6895" t="s">
        <v>79</v>
      </c>
      <c r="D6895" t="s">
        <v>113</v>
      </c>
      <c r="E6895" t="s">
        <v>26255</v>
      </c>
      <c r="F6895" t="s">
        <v>231</v>
      </c>
      <c r="G6895" t="s">
        <v>71</v>
      </c>
      <c r="H6895" t="s">
        <v>136</v>
      </c>
      <c r="I6895" t="s">
        <v>22</v>
      </c>
      <c r="J6895" t="s">
        <v>131</v>
      </c>
      <c r="K6895" t="s">
        <v>26256</v>
      </c>
      <c r="L6895" t="s">
        <v>26257</v>
      </c>
      <c r="M6895">
        <v>6.0988888880000003</v>
      </c>
      <c r="N6895">
        <v>0</v>
      </c>
      <c r="O6895">
        <v>0</v>
      </c>
      <c r="P6895">
        <v>0</v>
      </c>
      <c r="Q6895">
        <v>1</v>
      </c>
      <c r="R6895">
        <v>0</v>
      </c>
      <c r="S6895">
        <v>0</v>
      </c>
      <c r="T6895">
        <v>0</v>
      </c>
      <c r="U6895">
        <v>6.0988889999999998</v>
      </c>
    </row>
    <row r="6896" spans="1:21" x14ac:dyDescent="0.25">
      <c r="A6896" t="s">
        <v>26258</v>
      </c>
      <c r="B6896">
        <v>1</v>
      </c>
      <c r="C6896" t="s">
        <v>78</v>
      </c>
      <c r="D6896" t="s">
        <v>97</v>
      </c>
      <c r="E6896" t="s">
        <v>26259</v>
      </c>
      <c r="F6896" t="s">
        <v>231</v>
      </c>
      <c r="G6896" t="s">
        <v>71</v>
      </c>
      <c r="H6896" t="s">
        <v>136</v>
      </c>
      <c r="I6896" t="s">
        <v>22</v>
      </c>
      <c r="J6896" t="s">
        <v>131</v>
      </c>
      <c r="K6896" t="s">
        <v>26260</v>
      </c>
      <c r="L6896" t="s">
        <v>26261</v>
      </c>
      <c r="M6896">
        <v>1.790277777</v>
      </c>
      <c r="N6896">
        <v>0</v>
      </c>
      <c r="O6896">
        <v>1</v>
      </c>
      <c r="P6896">
        <v>0</v>
      </c>
      <c r="Q6896">
        <v>0</v>
      </c>
      <c r="R6896">
        <v>0</v>
      </c>
      <c r="S6896">
        <v>1.790278</v>
      </c>
      <c r="T6896">
        <v>0</v>
      </c>
      <c r="U6896">
        <v>0</v>
      </c>
    </row>
    <row r="6897" spans="1:21" x14ac:dyDescent="0.25">
      <c r="A6897" t="s">
        <v>26262</v>
      </c>
      <c r="B6897">
        <v>1</v>
      </c>
      <c r="C6897" t="s">
        <v>78</v>
      </c>
      <c r="D6897" t="s">
        <v>98</v>
      </c>
      <c r="E6897" t="s">
        <v>26263</v>
      </c>
      <c r="F6897" t="s">
        <v>231</v>
      </c>
      <c r="G6897" t="s">
        <v>71</v>
      </c>
      <c r="H6897" t="s">
        <v>136</v>
      </c>
      <c r="I6897" t="s">
        <v>22</v>
      </c>
      <c r="J6897" t="s">
        <v>131</v>
      </c>
      <c r="K6897" t="s">
        <v>26264</v>
      </c>
      <c r="L6897" t="s">
        <v>26265</v>
      </c>
      <c r="M6897">
        <v>0.78500000000000003</v>
      </c>
      <c r="N6897">
        <v>0</v>
      </c>
      <c r="O6897">
        <v>1</v>
      </c>
      <c r="P6897">
        <v>0</v>
      </c>
      <c r="Q6897">
        <v>0</v>
      </c>
      <c r="R6897">
        <v>0</v>
      </c>
      <c r="S6897">
        <v>0.78500000000000003</v>
      </c>
      <c r="T6897">
        <v>0</v>
      </c>
      <c r="U6897">
        <v>0</v>
      </c>
    </row>
    <row r="6898" spans="1:21" x14ac:dyDescent="0.25">
      <c r="A6898" t="s">
        <v>26266</v>
      </c>
      <c r="B6898">
        <v>1</v>
      </c>
      <c r="C6898" t="s">
        <v>78</v>
      </c>
      <c r="D6898" t="s">
        <v>90</v>
      </c>
      <c r="E6898" t="s">
        <v>26267</v>
      </c>
      <c r="F6898" t="s">
        <v>934</v>
      </c>
      <c r="G6898" t="s">
        <v>71</v>
      </c>
      <c r="H6898" t="s">
        <v>136</v>
      </c>
      <c r="I6898" t="s">
        <v>22</v>
      </c>
      <c r="J6898" t="s">
        <v>131</v>
      </c>
      <c r="K6898" t="s">
        <v>26268</v>
      </c>
      <c r="L6898" t="s">
        <v>26269</v>
      </c>
      <c r="M6898">
        <v>3.1486111110000001</v>
      </c>
      <c r="N6898">
        <v>0</v>
      </c>
      <c r="O6898">
        <v>0</v>
      </c>
      <c r="P6898">
        <v>0</v>
      </c>
      <c r="Q6898">
        <v>1</v>
      </c>
      <c r="R6898">
        <v>0</v>
      </c>
      <c r="S6898">
        <v>0</v>
      </c>
      <c r="T6898">
        <v>0</v>
      </c>
      <c r="U6898">
        <v>3.1486109999999998</v>
      </c>
    </row>
    <row r="6899" spans="1:21" x14ac:dyDescent="0.25">
      <c r="A6899" t="s">
        <v>26270</v>
      </c>
      <c r="B6899">
        <v>1</v>
      </c>
      <c r="C6899" t="s">
        <v>78</v>
      </c>
      <c r="D6899" t="s">
        <v>98</v>
      </c>
      <c r="E6899" t="s">
        <v>26271</v>
      </c>
      <c r="F6899" t="s">
        <v>231</v>
      </c>
      <c r="G6899" t="s">
        <v>71</v>
      </c>
      <c r="H6899" t="s">
        <v>136</v>
      </c>
      <c r="I6899" t="s">
        <v>22</v>
      </c>
      <c r="J6899" t="s">
        <v>131</v>
      </c>
      <c r="K6899" t="s">
        <v>26272</v>
      </c>
      <c r="L6899" t="s">
        <v>26273</v>
      </c>
      <c r="M6899">
        <v>1.738611111</v>
      </c>
      <c r="N6899">
        <v>0</v>
      </c>
      <c r="O6899">
        <v>1</v>
      </c>
      <c r="P6899">
        <v>0</v>
      </c>
      <c r="Q6899">
        <v>0</v>
      </c>
      <c r="R6899">
        <v>0</v>
      </c>
      <c r="S6899">
        <v>1.7386109999999999</v>
      </c>
      <c r="T6899">
        <v>0</v>
      </c>
      <c r="U6899">
        <v>0</v>
      </c>
    </row>
    <row r="6900" spans="1:21" x14ac:dyDescent="0.25">
      <c r="A6900" t="s">
        <v>26274</v>
      </c>
      <c r="B6900">
        <v>1</v>
      </c>
      <c r="C6900" t="s">
        <v>78</v>
      </c>
      <c r="D6900" t="s">
        <v>101</v>
      </c>
      <c r="E6900" t="s">
        <v>26275</v>
      </c>
      <c r="F6900" t="s">
        <v>231</v>
      </c>
      <c r="G6900" t="s">
        <v>71</v>
      </c>
      <c r="H6900" t="s">
        <v>136</v>
      </c>
      <c r="I6900" t="s">
        <v>22</v>
      </c>
      <c r="J6900" t="s">
        <v>131</v>
      </c>
      <c r="K6900" t="s">
        <v>26276</v>
      </c>
      <c r="L6900" t="s">
        <v>26277</v>
      </c>
      <c r="M6900">
        <v>2.7936111110000001</v>
      </c>
      <c r="N6900">
        <v>0</v>
      </c>
      <c r="O6900">
        <v>2</v>
      </c>
      <c r="P6900">
        <v>0</v>
      </c>
      <c r="Q6900">
        <v>0</v>
      </c>
      <c r="R6900">
        <v>0</v>
      </c>
      <c r="S6900">
        <v>5.5872219999999997</v>
      </c>
      <c r="T6900">
        <v>0</v>
      </c>
      <c r="U6900">
        <v>0</v>
      </c>
    </row>
    <row r="6901" spans="1:21" x14ac:dyDescent="0.25">
      <c r="A6901" t="s">
        <v>26278</v>
      </c>
      <c r="B6901">
        <v>1</v>
      </c>
      <c r="C6901" t="s">
        <v>78</v>
      </c>
      <c r="D6901" t="s">
        <v>93</v>
      </c>
      <c r="E6901" t="s">
        <v>26279</v>
      </c>
      <c r="F6901" t="s">
        <v>847</v>
      </c>
      <c r="G6901" t="s">
        <v>71</v>
      </c>
      <c r="H6901" t="s">
        <v>136</v>
      </c>
      <c r="I6901" t="s">
        <v>22</v>
      </c>
      <c r="J6901" t="s">
        <v>131</v>
      </c>
      <c r="K6901" t="s">
        <v>26280</v>
      </c>
      <c r="L6901" t="s">
        <v>26281</v>
      </c>
      <c r="M6901">
        <v>2.68</v>
      </c>
      <c r="N6901">
        <v>0</v>
      </c>
      <c r="O6901">
        <v>13</v>
      </c>
      <c r="P6901">
        <v>0</v>
      </c>
      <c r="Q6901">
        <v>0</v>
      </c>
      <c r="R6901">
        <v>0</v>
      </c>
      <c r="S6901">
        <v>34.840000000000003</v>
      </c>
      <c r="T6901">
        <v>0</v>
      </c>
      <c r="U6901">
        <v>0</v>
      </c>
    </row>
    <row r="6902" spans="1:21" x14ac:dyDescent="0.25">
      <c r="A6902" t="s">
        <v>26282</v>
      </c>
      <c r="B6902">
        <v>1</v>
      </c>
      <c r="C6902" t="s">
        <v>79</v>
      </c>
      <c r="D6902" t="s">
        <v>109</v>
      </c>
      <c r="E6902" t="s">
        <v>26283</v>
      </c>
      <c r="F6902" t="s">
        <v>367</v>
      </c>
      <c r="G6902" t="s">
        <v>72</v>
      </c>
      <c r="H6902" t="s">
        <v>136</v>
      </c>
      <c r="I6902" t="s">
        <v>22</v>
      </c>
      <c r="J6902" t="s">
        <v>131</v>
      </c>
      <c r="K6902" t="s">
        <v>26284</v>
      </c>
      <c r="L6902" t="s">
        <v>26285</v>
      </c>
      <c r="M6902">
        <v>1.717777777</v>
      </c>
      <c r="N6902">
        <v>0</v>
      </c>
      <c r="O6902">
        <v>0</v>
      </c>
      <c r="P6902">
        <v>0</v>
      </c>
      <c r="Q6902">
        <v>12</v>
      </c>
      <c r="R6902">
        <v>0</v>
      </c>
      <c r="S6902">
        <v>0</v>
      </c>
      <c r="T6902">
        <v>0</v>
      </c>
      <c r="U6902">
        <v>20.613333000000001</v>
      </c>
    </row>
    <row r="6903" spans="1:21" x14ac:dyDescent="0.25">
      <c r="A6903" t="s">
        <v>26286</v>
      </c>
      <c r="B6903">
        <v>1</v>
      </c>
      <c r="C6903" t="s">
        <v>78</v>
      </c>
      <c r="D6903" t="s">
        <v>95</v>
      </c>
      <c r="E6903" t="s">
        <v>26287</v>
      </c>
      <c r="F6903" t="s">
        <v>231</v>
      </c>
      <c r="G6903" t="s">
        <v>71</v>
      </c>
      <c r="H6903" t="s">
        <v>136</v>
      </c>
      <c r="I6903" t="s">
        <v>22</v>
      </c>
      <c r="J6903" t="s">
        <v>131</v>
      </c>
      <c r="K6903" t="s">
        <v>26288</v>
      </c>
      <c r="L6903" t="s">
        <v>26289</v>
      </c>
      <c r="M6903">
        <v>1.9550000000000001</v>
      </c>
      <c r="N6903">
        <v>0</v>
      </c>
      <c r="O6903">
        <v>1</v>
      </c>
      <c r="P6903">
        <v>0</v>
      </c>
      <c r="Q6903">
        <v>0</v>
      </c>
      <c r="R6903">
        <v>0</v>
      </c>
      <c r="S6903">
        <v>1.9550000000000001</v>
      </c>
      <c r="T6903">
        <v>0</v>
      </c>
      <c r="U6903">
        <v>0</v>
      </c>
    </row>
    <row r="6904" spans="1:21" x14ac:dyDescent="0.25">
      <c r="A6904" t="s">
        <v>26290</v>
      </c>
      <c r="B6904">
        <v>1</v>
      </c>
      <c r="C6904" t="s">
        <v>78</v>
      </c>
      <c r="D6904" t="s">
        <v>87</v>
      </c>
      <c r="E6904" t="s">
        <v>26291</v>
      </c>
      <c r="F6904" t="s">
        <v>934</v>
      </c>
      <c r="G6904" t="s">
        <v>71</v>
      </c>
      <c r="H6904" t="s">
        <v>136</v>
      </c>
      <c r="I6904" t="s">
        <v>22</v>
      </c>
      <c r="J6904" t="s">
        <v>131</v>
      </c>
      <c r="K6904" t="s">
        <v>26292</v>
      </c>
      <c r="L6904" t="s">
        <v>26293</v>
      </c>
      <c r="M6904">
        <v>1.176388888</v>
      </c>
      <c r="N6904">
        <v>0</v>
      </c>
      <c r="O6904">
        <v>1</v>
      </c>
      <c r="P6904">
        <v>0</v>
      </c>
      <c r="Q6904">
        <v>0</v>
      </c>
      <c r="R6904">
        <v>0</v>
      </c>
      <c r="S6904">
        <v>1.1763889999999999</v>
      </c>
      <c r="T6904">
        <v>0</v>
      </c>
      <c r="U6904">
        <v>0</v>
      </c>
    </row>
    <row r="6905" spans="1:21" x14ac:dyDescent="0.25">
      <c r="A6905" t="s">
        <v>26294</v>
      </c>
      <c r="B6905">
        <v>1</v>
      </c>
      <c r="C6905" t="s">
        <v>78</v>
      </c>
      <c r="D6905" t="s">
        <v>104</v>
      </c>
      <c r="E6905" t="s">
        <v>26295</v>
      </c>
      <c r="F6905" t="s">
        <v>231</v>
      </c>
      <c r="G6905" t="s">
        <v>71</v>
      </c>
      <c r="H6905" t="s">
        <v>136</v>
      </c>
      <c r="I6905" t="s">
        <v>22</v>
      </c>
      <c r="J6905" t="s">
        <v>131</v>
      </c>
      <c r="K6905" t="s">
        <v>26296</v>
      </c>
      <c r="L6905" t="s">
        <v>26297</v>
      </c>
      <c r="M6905">
        <v>0.41</v>
      </c>
      <c r="N6905">
        <v>0</v>
      </c>
      <c r="O6905">
        <v>0</v>
      </c>
      <c r="P6905">
        <v>0</v>
      </c>
      <c r="Q6905">
        <v>1</v>
      </c>
      <c r="R6905">
        <v>0</v>
      </c>
      <c r="S6905">
        <v>0</v>
      </c>
      <c r="T6905">
        <v>0</v>
      </c>
      <c r="U6905">
        <v>0.41</v>
      </c>
    </row>
    <row r="6906" spans="1:21" x14ac:dyDescent="0.25">
      <c r="A6906" t="s">
        <v>26298</v>
      </c>
      <c r="B6906">
        <v>1</v>
      </c>
      <c r="C6906" t="s">
        <v>79</v>
      </c>
      <c r="D6906" t="s">
        <v>112</v>
      </c>
      <c r="E6906" t="s">
        <v>26299</v>
      </c>
      <c r="F6906" t="s">
        <v>231</v>
      </c>
      <c r="G6906" t="s">
        <v>71</v>
      </c>
      <c r="H6906" t="s">
        <v>136</v>
      </c>
      <c r="I6906" t="s">
        <v>22</v>
      </c>
      <c r="J6906" t="s">
        <v>131</v>
      </c>
      <c r="K6906" t="s">
        <v>26300</v>
      </c>
      <c r="L6906" t="s">
        <v>26301</v>
      </c>
      <c r="M6906">
        <v>6.1130555549999999</v>
      </c>
      <c r="N6906">
        <v>0</v>
      </c>
      <c r="O6906">
        <v>1</v>
      </c>
      <c r="P6906">
        <v>0</v>
      </c>
      <c r="Q6906">
        <v>0</v>
      </c>
      <c r="R6906">
        <v>0</v>
      </c>
      <c r="S6906">
        <v>6.1130560000000003</v>
      </c>
      <c r="T6906">
        <v>0</v>
      </c>
      <c r="U6906">
        <v>0</v>
      </c>
    </row>
    <row r="6907" spans="1:21" x14ac:dyDescent="0.25">
      <c r="A6907" t="s">
        <v>26302</v>
      </c>
      <c r="B6907">
        <v>1</v>
      </c>
      <c r="C6907" t="s">
        <v>79</v>
      </c>
      <c r="D6907" t="s">
        <v>112</v>
      </c>
      <c r="E6907" t="s">
        <v>26303</v>
      </c>
      <c r="F6907" t="s">
        <v>231</v>
      </c>
      <c r="G6907" t="s">
        <v>71</v>
      </c>
      <c r="H6907" t="s">
        <v>136</v>
      </c>
      <c r="I6907" t="s">
        <v>22</v>
      </c>
      <c r="J6907" t="s">
        <v>131</v>
      </c>
      <c r="K6907" t="s">
        <v>26304</v>
      </c>
      <c r="L6907" t="s">
        <v>26305</v>
      </c>
      <c r="M6907">
        <v>0.68388888800000003</v>
      </c>
      <c r="N6907">
        <v>0</v>
      </c>
      <c r="O6907">
        <v>1</v>
      </c>
      <c r="P6907">
        <v>0</v>
      </c>
      <c r="Q6907">
        <v>0</v>
      </c>
      <c r="R6907">
        <v>0</v>
      </c>
      <c r="S6907">
        <v>0.68388899999999997</v>
      </c>
      <c r="T6907">
        <v>0</v>
      </c>
      <c r="U6907">
        <v>0</v>
      </c>
    </row>
    <row r="6908" spans="1:21" x14ac:dyDescent="0.25">
      <c r="A6908" t="s">
        <v>26306</v>
      </c>
      <c r="B6908">
        <v>1</v>
      </c>
      <c r="C6908" t="s">
        <v>79</v>
      </c>
      <c r="D6908" t="s">
        <v>112</v>
      </c>
      <c r="E6908" t="s">
        <v>26303</v>
      </c>
      <c r="F6908" t="s">
        <v>231</v>
      </c>
      <c r="G6908" t="s">
        <v>71</v>
      </c>
      <c r="H6908" t="s">
        <v>136</v>
      </c>
      <c r="I6908" t="s">
        <v>22</v>
      </c>
      <c r="J6908" t="s">
        <v>131</v>
      </c>
      <c r="K6908" t="s">
        <v>26307</v>
      </c>
      <c r="L6908" t="s">
        <v>26308</v>
      </c>
      <c r="M6908">
        <v>2.3369202769999999</v>
      </c>
      <c r="N6908">
        <v>0</v>
      </c>
      <c r="O6908">
        <v>1</v>
      </c>
      <c r="P6908">
        <v>0</v>
      </c>
      <c r="Q6908">
        <v>0</v>
      </c>
      <c r="R6908">
        <v>0</v>
      </c>
      <c r="S6908">
        <v>2.3369200000000001</v>
      </c>
      <c r="T6908">
        <v>0</v>
      </c>
      <c r="U6908">
        <v>0</v>
      </c>
    </row>
    <row r="6909" spans="1:21" x14ac:dyDescent="0.25">
      <c r="A6909" t="s">
        <v>26309</v>
      </c>
      <c r="B6909">
        <v>1</v>
      </c>
      <c r="C6909" t="s">
        <v>78</v>
      </c>
      <c r="D6909" t="s">
        <v>103</v>
      </c>
      <c r="E6909" t="s">
        <v>26310</v>
      </c>
      <c r="F6909" t="s">
        <v>934</v>
      </c>
      <c r="G6909" t="s">
        <v>71</v>
      </c>
      <c r="H6909" t="s">
        <v>136</v>
      </c>
      <c r="I6909" t="s">
        <v>22</v>
      </c>
      <c r="J6909" t="s">
        <v>131</v>
      </c>
      <c r="K6909" t="s">
        <v>26311</v>
      </c>
      <c r="L6909" t="s">
        <v>26312</v>
      </c>
      <c r="M6909">
        <v>0.98305555499999997</v>
      </c>
      <c r="N6909">
        <v>0</v>
      </c>
      <c r="O6909">
        <v>0</v>
      </c>
      <c r="P6909">
        <v>0</v>
      </c>
      <c r="Q6909">
        <v>1</v>
      </c>
      <c r="R6909">
        <v>0</v>
      </c>
      <c r="S6909">
        <v>0</v>
      </c>
      <c r="T6909">
        <v>0</v>
      </c>
      <c r="U6909">
        <v>0.98305600000000004</v>
      </c>
    </row>
    <row r="6910" spans="1:21" x14ac:dyDescent="0.25">
      <c r="A6910" t="s">
        <v>26313</v>
      </c>
      <c r="B6910">
        <v>1</v>
      </c>
      <c r="C6910" t="s">
        <v>78</v>
      </c>
      <c r="D6910" t="s">
        <v>104</v>
      </c>
      <c r="E6910" t="s">
        <v>26314</v>
      </c>
      <c r="F6910" t="s">
        <v>847</v>
      </c>
      <c r="G6910" t="s">
        <v>71</v>
      </c>
      <c r="H6910" t="s">
        <v>136</v>
      </c>
      <c r="I6910" t="s">
        <v>22</v>
      </c>
      <c r="J6910" t="s">
        <v>131</v>
      </c>
      <c r="K6910" t="s">
        <v>3988</v>
      </c>
      <c r="L6910" t="s">
        <v>26315</v>
      </c>
      <c r="M6910">
        <v>0.216388888</v>
      </c>
      <c r="N6910">
        <v>0</v>
      </c>
      <c r="O6910">
        <v>2</v>
      </c>
      <c r="P6910">
        <v>0</v>
      </c>
      <c r="Q6910">
        <v>0</v>
      </c>
      <c r="R6910">
        <v>0</v>
      </c>
      <c r="S6910">
        <v>0.432778</v>
      </c>
      <c r="T6910">
        <v>0</v>
      </c>
      <c r="U6910">
        <v>0</v>
      </c>
    </row>
    <row r="6911" spans="1:21" x14ac:dyDescent="0.25">
      <c r="A6911" t="s">
        <v>26316</v>
      </c>
      <c r="B6911">
        <v>1</v>
      </c>
      <c r="C6911" t="s">
        <v>78</v>
      </c>
      <c r="D6911" t="s">
        <v>98</v>
      </c>
      <c r="E6911" t="s">
        <v>26317</v>
      </c>
      <c r="F6911" t="s">
        <v>231</v>
      </c>
      <c r="G6911" t="s">
        <v>71</v>
      </c>
      <c r="H6911" t="s">
        <v>136</v>
      </c>
      <c r="I6911" t="s">
        <v>22</v>
      </c>
      <c r="J6911" t="s">
        <v>131</v>
      </c>
      <c r="K6911" t="s">
        <v>26318</v>
      </c>
      <c r="L6911" t="s">
        <v>26319</v>
      </c>
      <c r="M6911">
        <v>1.115555555</v>
      </c>
      <c r="N6911">
        <v>0</v>
      </c>
      <c r="O6911">
        <v>0</v>
      </c>
      <c r="P6911">
        <v>0</v>
      </c>
      <c r="Q6911">
        <v>1</v>
      </c>
      <c r="R6911">
        <v>0</v>
      </c>
      <c r="S6911">
        <v>0</v>
      </c>
      <c r="T6911">
        <v>0</v>
      </c>
      <c r="U6911">
        <v>1.115556</v>
      </c>
    </row>
    <row r="6912" spans="1:21" x14ac:dyDescent="0.25">
      <c r="A6912" t="s">
        <v>26320</v>
      </c>
      <c r="B6912">
        <v>1</v>
      </c>
      <c r="C6912" t="s">
        <v>78</v>
      </c>
      <c r="D6912" t="s">
        <v>99</v>
      </c>
      <c r="E6912" t="s">
        <v>26321</v>
      </c>
      <c r="F6912" t="s">
        <v>231</v>
      </c>
      <c r="G6912" t="s">
        <v>71</v>
      </c>
      <c r="H6912" t="s">
        <v>136</v>
      </c>
      <c r="I6912" t="s">
        <v>22</v>
      </c>
      <c r="J6912" t="s">
        <v>131</v>
      </c>
      <c r="K6912" t="s">
        <v>26322</v>
      </c>
      <c r="L6912" t="s">
        <v>26323</v>
      </c>
      <c r="M6912">
        <v>452.78444444399997</v>
      </c>
      <c r="N6912">
        <v>0</v>
      </c>
      <c r="O6912">
        <v>0</v>
      </c>
      <c r="P6912">
        <v>0</v>
      </c>
      <c r="Q6912">
        <v>1</v>
      </c>
      <c r="R6912">
        <v>0</v>
      </c>
      <c r="S6912">
        <v>0</v>
      </c>
      <c r="T6912">
        <v>0</v>
      </c>
      <c r="U6912">
        <v>452.78444400000001</v>
      </c>
    </row>
    <row r="6913" spans="1:21" x14ac:dyDescent="0.25">
      <c r="A6913" t="s">
        <v>26324</v>
      </c>
      <c r="B6913">
        <v>1</v>
      </c>
      <c r="C6913" t="s">
        <v>78</v>
      </c>
      <c r="D6913" t="s">
        <v>99</v>
      </c>
      <c r="E6913" t="s">
        <v>26325</v>
      </c>
      <c r="F6913" t="s">
        <v>231</v>
      </c>
      <c r="G6913" t="s">
        <v>71</v>
      </c>
      <c r="H6913" t="s">
        <v>136</v>
      </c>
      <c r="I6913" t="s">
        <v>22</v>
      </c>
      <c r="J6913" t="s">
        <v>131</v>
      </c>
      <c r="K6913" t="s">
        <v>26326</v>
      </c>
      <c r="L6913" t="s">
        <v>26327</v>
      </c>
      <c r="M6913">
        <v>2.3725000000000001</v>
      </c>
      <c r="N6913">
        <v>0</v>
      </c>
      <c r="O6913">
        <v>0</v>
      </c>
      <c r="P6913">
        <v>0</v>
      </c>
      <c r="Q6913">
        <v>1</v>
      </c>
      <c r="R6913">
        <v>0</v>
      </c>
      <c r="S6913">
        <v>0</v>
      </c>
      <c r="T6913">
        <v>0</v>
      </c>
      <c r="U6913">
        <v>2.3725000000000001</v>
      </c>
    </row>
    <row r="6914" spans="1:21" x14ac:dyDescent="0.25">
      <c r="A6914" t="s">
        <v>26328</v>
      </c>
      <c r="B6914">
        <v>1</v>
      </c>
      <c r="C6914" t="s">
        <v>78</v>
      </c>
      <c r="D6914" t="s">
        <v>92</v>
      </c>
      <c r="E6914" t="s">
        <v>26329</v>
      </c>
      <c r="F6914" t="s">
        <v>231</v>
      </c>
      <c r="G6914" t="s">
        <v>71</v>
      </c>
      <c r="H6914" t="s">
        <v>136</v>
      </c>
      <c r="I6914" t="s">
        <v>22</v>
      </c>
      <c r="J6914" t="s">
        <v>131</v>
      </c>
      <c r="K6914" t="s">
        <v>26330</v>
      </c>
      <c r="L6914" t="s">
        <v>26331</v>
      </c>
      <c r="M6914">
        <v>1.193888888</v>
      </c>
      <c r="N6914">
        <v>0</v>
      </c>
      <c r="O6914">
        <v>0</v>
      </c>
      <c r="P6914">
        <v>0</v>
      </c>
      <c r="Q6914">
        <v>1</v>
      </c>
      <c r="R6914">
        <v>0</v>
      </c>
      <c r="S6914">
        <v>0</v>
      </c>
      <c r="T6914">
        <v>0</v>
      </c>
      <c r="U6914">
        <v>1.193889</v>
      </c>
    </row>
    <row r="6915" spans="1:21" x14ac:dyDescent="0.25">
      <c r="A6915" t="s">
        <v>26332</v>
      </c>
      <c r="B6915">
        <v>1</v>
      </c>
      <c r="C6915" t="s">
        <v>78</v>
      </c>
      <c r="D6915" t="s">
        <v>92</v>
      </c>
      <c r="E6915" t="s">
        <v>26333</v>
      </c>
      <c r="F6915" t="s">
        <v>231</v>
      </c>
      <c r="G6915" t="s">
        <v>71</v>
      </c>
      <c r="H6915" t="s">
        <v>136</v>
      </c>
      <c r="I6915" t="s">
        <v>22</v>
      </c>
      <c r="J6915" t="s">
        <v>131</v>
      </c>
      <c r="K6915" t="s">
        <v>26334</v>
      </c>
      <c r="L6915" t="s">
        <v>26335</v>
      </c>
      <c r="M6915">
        <v>2.5294444440000001</v>
      </c>
      <c r="N6915">
        <v>0</v>
      </c>
      <c r="O6915">
        <v>0</v>
      </c>
      <c r="P6915">
        <v>0</v>
      </c>
      <c r="Q6915">
        <v>1</v>
      </c>
      <c r="R6915">
        <v>0</v>
      </c>
      <c r="S6915">
        <v>0</v>
      </c>
      <c r="T6915">
        <v>0</v>
      </c>
      <c r="U6915">
        <v>2.5294439999999998</v>
      </c>
    </row>
    <row r="6916" spans="1:21" x14ac:dyDescent="0.25">
      <c r="A6916" t="s">
        <v>26336</v>
      </c>
      <c r="B6916">
        <v>1</v>
      </c>
      <c r="C6916" t="s">
        <v>78</v>
      </c>
      <c r="D6916" t="s">
        <v>92</v>
      </c>
      <c r="E6916" t="s">
        <v>26337</v>
      </c>
      <c r="F6916" t="s">
        <v>231</v>
      </c>
      <c r="G6916" t="s">
        <v>71</v>
      </c>
      <c r="H6916" t="s">
        <v>136</v>
      </c>
      <c r="I6916" t="s">
        <v>22</v>
      </c>
      <c r="J6916" t="s">
        <v>131</v>
      </c>
      <c r="K6916" t="s">
        <v>26338</v>
      </c>
      <c r="L6916" t="s">
        <v>26339</v>
      </c>
      <c r="M6916">
        <v>3.6958333329999999</v>
      </c>
      <c r="N6916">
        <v>0</v>
      </c>
      <c r="O6916">
        <v>0</v>
      </c>
      <c r="P6916">
        <v>0</v>
      </c>
      <c r="Q6916">
        <v>1</v>
      </c>
      <c r="R6916">
        <v>0</v>
      </c>
      <c r="S6916">
        <v>0</v>
      </c>
      <c r="T6916">
        <v>0</v>
      </c>
      <c r="U6916">
        <v>3.6958329999999999</v>
      </c>
    </row>
    <row r="6917" spans="1:21" x14ac:dyDescent="0.25">
      <c r="A6917" t="s">
        <v>26340</v>
      </c>
      <c r="B6917">
        <v>1</v>
      </c>
      <c r="C6917" t="s">
        <v>78</v>
      </c>
      <c r="D6917" t="s">
        <v>92</v>
      </c>
      <c r="E6917" t="s">
        <v>26341</v>
      </c>
      <c r="F6917" t="s">
        <v>231</v>
      </c>
      <c r="G6917" t="s">
        <v>71</v>
      </c>
      <c r="H6917" t="s">
        <v>136</v>
      </c>
      <c r="I6917" t="s">
        <v>22</v>
      </c>
      <c r="J6917" t="s">
        <v>131</v>
      </c>
      <c r="K6917" t="s">
        <v>26342</v>
      </c>
      <c r="L6917" t="s">
        <v>26343</v>
      </c>
      <c r="M6917">
        <v>2.8716666659999999</v>
      </c>
      <c r="N6917">
        <v>0</v>
      </c>
      <c r="O6917">
        <v>0</v>
      </c>
      <c r="P6917">
        <v>0</v>
      </c>
      <c r="Q6917">
        <v>1</v>
      </c>
      <c r="R6917">
        <v>0</v>
      </c>
      <c r="S6917">
        <v>0</v>
      </c>
      <c r="T6917">
        <v>0</v>
      </c>
      <c r="U6917">
        <v>2.871667</v>
      </c>
    </row>
    <row r="6918" spans="1:21" x14ac:dyDescent="0.25">
      <c r="A6918" t="s">
        <v>26344</v>
      </c>
      <c r="B6918">
        <v>1</v>
      </c>
      <c r="C6918" t="s">
        <v>78</v>
      </c>
      <c r="D6918" t="s">
        <v>90</v>
      </c>
      <c r="E6918" t="s">
        <v>26345</v>
      </c>
      <c r="F6918" t="s">
        <v>934</v>
      </c>
      <c r="G6918" t="s">
        <v>71</v>
      </c>
      <c r="H6918" t="s">
        <v>136</v>
      </c>
      <c r="I6918" t="s">
        <v>22</v>
      </c>
      <c r="J6918" t="s">
        <v>131</v>
      </c>
      <c r="K6918" t="s">
        <v>26346</v>
      </c>
      <c r="L6918" t="s">
        <v>26347</v>
      </c>
      <c r="M6918">
        <v>1.1950000000000001</v>
      </c>
      <c r="N6918">
        <v>0</v>
      </c>
      <c r="O6918">
        <v>0</v>
      </c>
      <c r="P6918">
        <v>0</v>
      </c>
      <c r="Q6918">
        <v>1</v>
      </c>
      <c r="R6918">
        <v>0</v>
      </c>
      <c r="S6918">
        <v>0</v>
      </c>
      <c r="T6918">
        <v>0</v>
      </c>
      <c r="U6918">
        <v>1.1950000000000001</v>
      </c>
    </row>
    <row r="6919" spans="1:21" x14ac:dyDescent="0.25">
      <c r="A6919" t="s">
        <v>26348</v>
      </c>
      <c r="B6919">
        <v>1</v>
      </c>
      <c r="C6919" t="s">
        <v>79</v>
      </c>
      <c r="D6919" t="s">
        <v>118</v>
      </c>
      <c r="E6919" t="s">
        <v>26349</v>
      </c>
      <c r="F6919" t="s">
        <v>231</v>
      </c>
      <c r="G6919" t="s">
        <v>71</v>
      </c>
      <c r="H6919" t="s">
        <v>136</v>
      </c>
      <c r="I6919" t="s">
        <v>22</v>
      </c>
      <c r="J6919" t="s">
        <v>131</v>
      </c>
      <c r="K6919" t="s">
        <v>26350</v>
      </c>
      <c r="L6919" t="s">
        <v>26351</v>
      </c>
      <c r="M6919">
        <v>1.976388888</v>
      </c>
      <c r="N6919">
        <v>0</v>
      </c>
      <c r="O6919">
        <v>0</v>
      </c>
      <c r="P6919">
        <v>0</v>
      </c>
      <c r="Q6919">
        <v>1</v>
      </c>
      <c r="R6919">
        <v>0</v>
      </c>
      <c r="S6919">
        <v>0</v>
      </c>
      <c r="T6919">
        <v>0</v>
      </c>
      <c r="U6919">
        <v>1.976389</v>
      </c>
    </row>
    <row r="6920" spans="1:21" x14ac:dyDescent="0.25">
      <c r="A6920" t="s">
        <v>26352</v>
      </c>
      <c r="B6920">
        <v>1</v>
      </c>
      <c r="C6920" t="s">
        <v>78</v>
      </c>
      <c r="D6920" t="s">
        <v>126</v>
      </c>
      <c r="E6920" t="s">
        <v>26353</v>
      </c>
      <c r="F6920" t="s">
        <v>231</v>
      </c>
      <c r="G6920" t="s">
        <v>71</v>
      </c>
      <c r="H6920" t="s">
        <v>136</v>
      </c>
      <c r="I6920" t="s">
        <v>22</v>
      </c>
      <c r="J6920" t="s">
        <v>131</v>
      </c>
      <c r="K6920" t="s">
        <v>26354</v>
      </c>
      <c r="L6920" t="s">
        <v>26355</v>
      </c>
      <c r="M6920">
        <v>2.4049999999999998</v>
      </c>
      <c r="N6920">
        <v>0</v>
      </c>
      <c r="O6920">
        <v>2</v>
      </c>
      <c r="P6920">
        <v>0</v>
      </c>
      <c r="Q6920">
        <v>0</v>
      </c>
      <c r="R6920">
        <v>0</v>
      </c>
      <c r="S6920">
        <v>4.8099999999999996</v>
      </c>
      <c r="T6920">
        <v>0</v>
      </c>
      <c r="U6920">
        <v>0</v>
      </c>
    </row>
    <row r="6921" spans="1:21" x14ac:dyDescent="0.25">
      <c r="A6921" t="s">
        <v>26356</v>
      </c>
      <c r="B6921">
        <v>1</v>
      </c>
      <c r="C6921" t="s">
        <v>78</v>
      </c>
      <c r="D6921" t="s">
        <v>103</v>
      </c>
      <c r="E6921" t="s">
        <v>26357</v>
      </c>
      <c r="F6921" t="s">
        <v>231</v>
      </c>
      <c r="G6921" t="s">
        <v>71</v>
      </c>
      <c r="H6921" t="s">
        <v>136</v>
      </c>
      <c r="I6921" t="s">
        <v>22</v>
      </c>
      <c r="J6921" t="s">
        <v>131</v>
      </c>
      <c r="K6921" t="s">
        <v>7109</v>
      </c>
      <c r="L6921" t="s">
        <v>26358</v>
      </c>
      <c r="M6921">
        <v>4.125277777</v>
      </c>
      <c r="N6921">
        <v>0</v>
      </c>
      <c r="O6921">
        <v>0</v>
      </c>
      <c r="P6921">
        <v>0</v>
      </c>
      <c r="Q6921">
        <v>1</v>
      </c>
      <c r="R6921">
        <v>0</v>
      </c>
      <c r="S6921">
        <v>0</v>
      </c>
      <c r="T6921">
        <v>0</v>
      </c>
      <c r="U6921">
        <v>4.1252779999999998</v>
      </c>
    </row>
    <row r="6922" spans="1:21" x14ac:dyDescent="0.25">
      <c r="A6922" t="s">
        <v>26359</v>
      </c>
      <c r="B6922">
        <v>1</v>
      </c>
      <c r="C6922" t="s">
        <v>79</v>
      </c>
      <c r="D6922" t="s">
        <v>113</v>
      </c>
      <c r="E6922" t="s">
        <v>26360</v>
      </c>
      <c r="F6922" t="s">
        <v>231</v>
      </c>
      <c r="G6922" t="s">
        <v>71</v>
      </c>
      <c r="H6922" t="s">
        <v>136</v>
      </c>
      <c r="I6922" t="s">
        <v>22</v>
      </c>
      <c r="J6922" t="s">
        <v>131</v>
      </c>
      <c r="K6922" t="s">
        <v>26361</v>
      </c>
      <c r="L6922" t="s">
        <v>26362</v>
      </c>
      <c r="M6922">
        <v>2.3019444440000001</v>
      </c>
      <c r="N6922">
        <v>0</v>
      </c>
      <c r="O6922">
        <v>0</v>
      </c>
      <c r="P6922">
        <v>0</v>
      </c>
      <c r="Q6922">
        <v>1</v>
      </c>
      <c r="R6922">
        <v>0</v>
      </c>
      <c r="S6922">
        <v>0</v>
      </c>
      <c r="T6922">
        <v>0</v>
      </c>
      <c r="U6922">
        <v>2.3019440000000002</v>
      </c>
    </row>
    <row r="6923" spans="1:21" x14ac:dyDescent="0.25">
      <c r="A6923" t="s">
        <v>26363</v>
      </c>
      <c r="B6923">
        <v>1</v>
      </c>
      <c r="C6923" t="s">
        <v>78</v>
      </c>
      <c r="D6923" t="s">
        <v>104</v>
      </c>
      <c r="E6923" t="s">
        <v>26364</v>
      </c>
      <c r="F6923" t="s">
        <v>231</v>
      </c>
      <c r="G6923" t="s">
        <v>71</v>
      </c>
      <c r="H6923" t="s">
        <v>136</v>
      </c>
      <c r="I6923" t="s">
        <v>22</v>
      </c>
      <c r="J6923" t="s">
        <v>131</v>
      </c>
      <c r="K6923" t="s">
        <v>26365</v>
      </c>
      <c r="L6923" t="s">
        <v>26366</v>
      </c>
      <c r="M6923">
        <v>3.6425000000000001</v>
      </c>
      <c r="N6923">
        <v>0</v>
      </c>
      <c r="O6923">
        <v>0</v>
      </c>
      <c r="P6923">
        <v>0</v>
      </c>
      <c r="Q6923">
        <v>1</v>
      </c>
      <c r="R6923">
        <v>0</v>
      </c>
      <c r="S6923">
        <v>0</v>
      </c>
      <c r="T6923">
        <v>0</v>
      </c>
      <c r="U6923">
        <v>3.6425000000000001</v>
      </c>
    </row>
    <row r="6924" spans="1:21" x14ac:dyDescent="0.25">
      <c r="A6924" t="s">
        <v>26367</v>
      </c>
      <c r="B6924">
        <v>1</v>
      </c>
      <c r="C6924" t="s">
        <v>79</v>
      </c>
      <c r="D6924" t="s">
        <v>116</v>
      </c>
      <c r="E6924" t="s">
        <v>26368</v>
      </c>
      <c r="F6924" t="s">
        <v>1574</v>
      </c>
      <c r="G6924" t="s">
        <v>71</v>
      </c>
      <c r="H6924" t="s">
        <v>136</v>
      </c>
      <c r="I6924" t="s">
        <v>22</v>
      </c>
      <c r="J6924" t="s">
        <v>131</v>
      </c>
      <c r="K6924" t="s">
        <v>26369</v>
      </c>
      <c r="L6924" t="s">
        <v>26370</v>
      </c>
      <c r="M6924">
        <v>0.56583333300000005</v>
      </c>
      <c r="N6924">
        <v>0</v>
      </c>
      <c r="O6924">
        <v>0</v>
      </c>
      <c r="P6924">
        <v>0</v>
      </c>
      <c r="Q6924">
        <v>1</v>
      </c>
      <c r="R6924">
        <v>0</v>
      </c>
      <c r="S6924">
        <v>0</v>
      </c>
      <c r="T6924">
        <v>0</v>
      </c>
      <c r="U6924">
        <v>0.56583300000000003</v>
      </c>
    </row>
    <row r="6925" spans="1:21" x14ac:dyDescent="0.25">
      <c r="A6925" t="s">
        <v>26371</v>
      </c>
      <c r="B6925">
        <v>1</v>
      </c>
      <c r="C6925" t="s">
        <v>78</v>
      </c>
      <c r="D6925" t="s">
        <v>102</v>
      </c>
      <c r="E6925" t="s">
        <v>26372</v>
      </c>
      <c r="F6925" t="s">
        <v>231</v>
      </c>
      <c r="G6925" t="s">
        <v>71</v>
      </c>
      <c r="H6925" t="s">
        <v>136</v>
      </c>
      <c r="I6925" t="s">
        <v>22</v>
      </c>
      <c r="J6925" t="s">
        <v>131</v>
      </c>
      <c r="K6925" t="s">
        <v>26373</v>
      </c>
      <c r="L6925" t="s">
        <v>26374</v>
      </c>
      <c r="M6925">
        <v>2.787222222</v>
      </c>
      <c r="N6925">
        <v>0</v>
      </c>
      <c r="O6925">
        <v>0</v>
      </c>
      <c r="P6925">
        <v>0</v>
      </c>
      <c r="Q6925">
        <v>1</v>
      </c>
      <c r="R6925">
        <v>0</v>
      </c>
      <c r="S6925">
        <v>0</v>
      </c>
      <c r="T6925">
        <v>0</v>
      </c>
      <c r="U6925">
        <v>2.7872219999999999</v>
      </c>
    </row>
    <row r="6926" spans="1:21" x14ac:dyDescent="0.25">
      <c r="A6926" t="s">
        <v>26375</v>
      </c>
      <c r="B6926">
        <v>1</v>
      </c>
      <c r="C6926" t="s">
        <v>78</v>
      </c>
      <c r="D6926" t="s">
        <v>81</v>
      </c>
      <c r="E6926" t="s">
        <v>26376</v>
      </c>
      <c r="F6926" t="s">
        <v>231</v>
      </c>
      <c r="G6926" t="s">
        <v>71</v>
      </c>
      <c r="H6926" t="s">
        <v>136</v>
      </c>
      <c r="I6926" t="s">
        <v>22</v>
      </c>
      <c r="J6926" t="s">
        <v>131</v>
      </c>
      <c r="K6926" t="s">
        <v>26377</v>
      </c>
      <c r="L6926" t="s">
        <v>26378</v>
      </c>
      <c r="M6926">
        <v>1.1583333330000001</v>
      </c>
      <c r="N6926">
        <v>0</v>
      </c>
      <c r="O6926">
        <v>0</v>
      </c>
      <c r="P6926">
        <v>0</v>
      </c>
      <c r="Q6926">
        <v>2</v>
      </c>
      <c r="R6926">
        <v>0</v>
      </c>
      <c r="S6926">
        <v>0</v>
      </c>
      <c r="T6926">
        <v>0</v>
      </c>
      <c r="U6926">
        <v>2.3166669999999998</v>
      </c>
    </row>
    <row r="6927" spans="1:21" x14ac:dyDescent="0.25">
      <c r="A6927" t="s">
        <v>26379</v>
      </c>
      <c r="B6927">
        <v>1</v>
      </c>
      <c r="C6927" t="s">
        <v>78</v>
      </c>
      <c r="D6927" t="s">
        <v>95</v>
      </c>
      <c r="E6927" t="s">
        <v>26380</v>
      </c>
      <c r="F6927" t="s">
        <v>231</v>
      </c>
      <c r="G6927" t="s">
        <v>71</v>
      </c>
      <c r="H6927" t="s">
        <v>136</v>
      </c>
      <c r="I6927" t="s">
        <v>22</v>
      </c>
      <c r="J6927" t="s">
        <v>131</v>
      </c>
      <c r="K6927" t="s">
        <v>26381</v>
      </c>
      <c r="L6927" t="s">
        <v>26382</v>
      </c>
      <c r="M6927">
        <v>6.2583333330000004</v>
      </c>
      <c r="N6927">
        <v>0</v>
      </c>
      <c r="O6927">
        <v>0</v>
      </c>
      <c r="P6927">
        <v>0</v>
      </c>
      <c r="Q6927">
        <v>1</v>
      </c>
      <c r="R6927">
        <v>0</v>
      </c>
      <c r="S6927">
        <v>0</v>
      </c>
      <c r="T6927">
        <v>0</v>
      </c>
      <c r="U6927">
        <v>6.2583330000000004</v>
      </c>
    </row>
    <row r="6928" spans="1:21" x14ac:dyDescent="0.25">
      <c r="A6928" t="s">
        <v>26383</v>
      </c>
      <c r="B6928">
        <v>1</v>
      </c>
      <c r="C6928" t="s">
        <v>78</v>
      </c>
      <c r="D6928" t="s">
        <v>98</v>
      </c>
      <c r="E6928" t="s">
        <v>26384</v>
      </c>
      <c r="F6928" t="s">
        <v>231</v>
      </c>
      <c r="G6928" t="s">
        <v>71</v>
      </c>
      <c r="H6928" t="s">
        <v>136</v>
      </c>
      <c r="I6928" t="s">
        <v>22</v>
      </c>
      <c r="J6928" t="s">
        <v>131</v>
      </c>
      <c r="K6928" t="s">
        <v>26385</v>
      </c>
      <c r="L6928" t="s">
        <v>26386</v>
      </c>
      <c r="M6928">
        <v>32.749722222000003</v>
      </c>
      <c r="N6928">
        <v>0</v>
      </c>
      <c r="O6928">
        <v>4</v>
      </c>
      <c r="P6928">
        <v>0</v>
      </c>
      <c r="Q6928">
        <v>0</v>
      </c>
      <c r="R6928">
        <v>0</v>
      </c>
      <c r="S6928">
        <v>130.99888899999999</v>
      </c>
      <c r="T6928">
        <v>0</v>
      </c>
      <c r="U6928">
        <v>0</v>
      </c>
    </row>
    <row r="6929" spans="1:21" x14ac:dyDescent="0.25">
      <c r="A6929" t="s">
        <v>26387</v>
      </c>
      <c r="B6929">
        <v>1</v>
      </c>
      <c r="C6929" t="s">
        <v>79</v>
      </c>
      <c r="D6929" t="s">
        <v>113</v>
      </c>
      <c r="E6929" t="s">
        <v>26035</v>
      </c>
      <c r="F6929" t="s">
        <v>226</v>
      </c>
      <c r="G6929" t="s">
        <v>72</v>
      </c>
      <c r="H6929" t="s">
        <v>136</v>
      </c>
      <c r="I6929" t="s">
        <v>22</v>
      </c>
      <c r="J6929" t="s">
        <v>131</v>
      </c>
      <c r="K6929" t="s">
        <v>26388</v>
      </c>
      <c r="L6929" t="s">
        <v>26389</v>
      </c>
      <c r="M6929">
        <v>1.2595072220000001</v>
      </c>
      <c r="N6929">
        <v>0</v>
      </c>
      <c r="O6929">
        <v>0</v>
      </c>
      <c r="P6929">
        <v>0</v>
      </c>
      <c r="Q6929">
        <v>1</v>
      </c>
      <c r="R6929">
        <v>0</v>
      </c>
      <c r="S6929">
        <v>0</v>
      </c>
      <c r="T6929">
        <v>0</v>
      </c>
      <c r="U6929">
        <v>1.2595069999999999</v>
      </c>
    </row>
    <row r="6930" spans="1:21" x14ac:dyDescent="0.25">
      <c r="A6930" t="s">
        <v>26390</v>
      </c>
      <c r="B6930">
        <v>1</v>
      </c>
      <c r="C6930" t="s">
        <v>78</v>
      </c>
      <c r="D6930" t="s">
        <v>91</v>
      </c>
      <c r="E6930" t="s">
        <v>26391</v>
      </c>
      <c r="F6930" t="s">
        <v>231</v>
      </c>
      <c r="G6930" t="s">
        <v>71</v>
      </c>
      <c r="H6930" t="s">
        <v>136</v>
      </c>
      <c r="I6930" t="s">
        <v>22</v>
      </c>
      <c r="J6930" t="s">
        <v>131</v>
      </c>
      <c r="K6930" t="s">
        <v>26392</v>
      </c>
      <c r="L6930" t="s">
        <v>26393</v>
      </c>
      <c r="M6930">
        <v>4.7508333330000001</v>
      </c>
      <c r="N6930">
        <v>0</v>
      </c>
      <c r="O6930">
        <v>1</v>
      </c>
      <c r="P6930">
        <v>0</v>
      </c>
      <c r="Q6930">
        <v>0</v>
      </c>
      <c r="R6930">
        <v>0</v>
      </c>
      <c r="S6930">
        <v>4.7508330000000001</v>
      </c>
      <c r="T6930">
        <v>0</v>
      </c>
      <c r="U6930">
        <v>0</v>
      </c>
    </row>
    <row r="6931" spans="1:21" x14ac:dyDescent="0.25">
      <c r="A6931" t="s">
        <v>26394</v>
      </c>
      <c r="B6931">
        <v>1</v>
      </c>
      <c r="C6931" t="s">
        <v>79</v>
      </c>
      <c r="D6931" t="s">
        <v>116</v>
      </c>
      <c r="E6931" t="s">
        <v>26395</v>
      </c>
      <c r="F6931" t="s">
        <v>231</v>
      </c>
      <c r="G6931" t="s">
        <v>71</v>
      </c>
      <c r="H6931" t="s">
        <v>136</v>
      </c>
      <c r="I6931" t="s">
        <v>22</v>
      </c>
      <c r="J6931" t="s">
        <v>131</v>
      </c>
      <c r="K6931" t="s">
        <v>26396</v>
      </c>
      <c r="L6931" t="s">
        <v>26397</v>
      </c>
      <c r="M6931">
        <v>1.22</v>
      </c>
      <c r="N6931">
        <v>0</v>
      </c>
      <c r="O6931">
        <v>0</v>
      </c>
      <c r="P6931">
        <v>0</v>
      </c>
      <c r="Q6931">
        <v>2</v>
      </c>
      <c r="R6931">
        <v>0</v>
      </c>
      <c r="S6931">
        <v>0</v>
      </c>
      <c r="T6931">
        <v>0</v>
      </c>
      <c r="U6931">
        <v>2.44</v>
      </c>
    </row>
    <row r="6932" spans="1:21" x14ac:dyDescent="0.25">
      <c r="A6932" t="s">
        <v>26398</v>
      </c>
      <c r="B6932">
        <v>1</v>
      </c>
      <c r="C6932" t="s">
        <v>78</v>
      </c>
      <c r="D6932" t="s">
        <v>92</v>
      </c>
      <c r="E6932" t="s">
        <v>26399</v>
      </c>
      <c r="F6932" t="s">
        <v>247</v>
      </c>
      <c r="G6932" t="s">
        <v>71</v>
      </c>
      <c r="H6932" t="s">
        <v>136</v>
      </c>
      <c r="I6932" t="s">
        <v>22</v>
      </c>
      <c r="J6932" t="s">
        <v>221</v>
      </c>
      <c r="K6932" t="s">
        <v>26400</v>
      </c>
      <c r="L6932" t="s">
        <v>26401</v>
      </c>
      <c r="M6932">
        <v>1.271666666</v>
      </c>
      <c r="N6932">
        <v>0</v>
      </c>
      <c r="O6932">
        <v>0</v>
      </c>
      <c r="P6932">
        <v>0</v>
      </c>
      <c r="Q6932">
        <v>28</v>
      </c>
      <c r="R6932">
        <v>0</v>
      </c>
      <c r="S6932">
        <v>0</v>
      </c>
      <c r="T6932">
        <v>0</v>
      </c>
      <c r="U6932">
        <v>35.606667000000002</v>
      </c>
    </row>
    <row r="6933" spans="1:21" x14ac:dyDescent="0.25">
      <c r="A6933" t="s">
        <v>26402</v>
      </c>
      <c r="B6933">
        <v>1</v>
      </c>
      <c r="C6933" t="s">
        <v>78</v>
      </c>
      <c r="D6933" t="s">
        <v>92</v>
      </c>
      <c r="E6933" t="s">
        <v>26403</v>
      </c>
      <c r="F6933" t="s">
        <v>313</v>
      </c>
      <c r="G6933" t="s">
        <v>71</v>
      </c>
      <c r="H6933" t="s">
        <v>136</v>
      </c>
      <c r="I6933" t="s">
        <v>22</v>
      </c>
      <c r="J6933" t="s">
        <v>131</v>
      </c>
      <c r="K6933" t="s">
        <v>26404</v>
      </c>
      <c r="L6933" t="s">
        <v>26405</v>
      </c>
      <c r="M6933">
        <v>0.63416666600000005</v>
      </c>
      <c r="N6933">
        <v>0</v>
      </c>
      <c r="O6933">
        <v>77</v>
      </c>
      <c r="P6933">
        <v>0</v>
      </c>
      <c r="Q6933">
        <v>0</v>
      </c>
      <c r="R6933">
        <v>0</v>
      </c>
      <c r="S6933">
        <v>48.830832999999998</v>
      </c>
      <c r="T6933">
        <v>0</v>
      </c>
      <c r="U6933">
        <v>0</v>
      </c>
    </row>
    <row r="6934" spans="1:21" x14ac:dyDescent="0.25">
      <c r="A6934" t="s">
        <v>26406</v>
      </c>
      <c r="B6934">
        <v>1</v>
      </c>
      <c r="C6934" t="s">
        <v>79</v>
      </c>
      <c r="D6934" t="s">
        <v>122</v>
      </c>
      <c r="E6934" t="s">
        <v>26407</v>
      </c>
      <c r="F6934" t="s">
        <v>226</v>
      </c>
      <c r="G6934" t="s">
        <v>72</v>
      </c>
      <c r="H6934" t="s">
        <v>136</v>
      </c>
      <c r="I6934" t="s">
        <v>22</v>
      </c>
      <c r="J6934" t="s">
        <v>131</v>
      </c>
      <c r="K6934" t="s">
        <v>26408</v>
      </c>
      <c r="L6934" t="s">
        <v>26409</v>
      </c>
      <c r="M6934">
        <v>0.27222222200000001</v>
      </c>
      <c r="N6934">
        <v>0</v>
      </c>
      <c r="O6934">
        <v>0</v>
      </c>
      <c r="P6934">
        <v>0</v>
      </c>
      <c r="Q6934">
        <v>31</v>
      </c>
      <c r="R6934">
        <v>0</v>
      </c>
      <c r="S6934">
        <v>0</v>
      </c>
      <c r="T6934">
        <v>0</v>
      </c>
      <c r="U6934">
        <v>8.4388889999999996</v>
      </c>
    </row>
    <row r="6935" spans="1:21" x14ac:dyDescent="0.25">
      <c r="A6935" t="s">
        <v>26410</v>
      </c>
      <c r="B6935">
        <v>1</v>
      </c>
      <c r="C6935" t="s">
        <v>78</v>
      </c>
      <c r="D6935" t="s">
        <v>99</v>
      </c>
      <c r="E6935" t="s">
        <v>26411</v>
      </c>
      <c r="F6935" t="s">
        <v>231</v>
      </c>
      <c r="G6935" t="s">
        <v>71</v>
      </c>
      <c r="H6935" t="s">
        <v>136</v>
      </c>
      <c r="I6935" t="s">
        <v>22</v>
      </c>
      <c r="J6935" t="s">
        <v>131</v>
      </c>
      <c r="K6935" t="s">
        <v>26412</v>
      </c>
      <c r="L6935" t="s">
        <v>26413</v>
      </c>
      <c r="M6935">
        <v>3.4844444440000002</v>
      </c>
      <c r="N6935">
        <v>0</v>
      </c>
      <c r="O6935">
        <v>0</v>
      </c>
      <c r="P6935">
        <v>0</v>
      </c>
      <c r="Q6935">
        <v>1</v>
      </c>
      <c r="R6935">
        <v>0</v>
      </c>
      <c r="S6935">
        <v>0</v>
      </c>
      <c r="T6935">
        <v>0</v>
      </c>
      <c r="U6935">
        <v>3.4844439999999999</v>
      </c>
    </row>
    <row r="6936" spans="1:21" x14ac:dyDescent="0.25">
      <c r="A6936" t="s">
        <v>26414</v>
      </c>
      <c r="B6936">
        <v>1</v>
      </c>
      <c r="C6936" t="s">
        <v>78</v>
      </c>
      <c r="D6936" t="s">
        <v>99</v>
      </c>
      <c r="E6936" t="s">
        <v>26415</v>
      </c>
      <c r="F6936" t="s">
        <v>231</v>
      </c>
      <c r="G6936" t="s">
        <v>71</v>
      </c>
      <c r="H6936" t="s">
        <v>136</v>
      </c>
      <c r="I6936" t="s">
        <v>22</v>
      </c>
      <c r="J6936" t="s">
        <v>131</v>
      </c>
      <c r="K6936" t="s">
        <v>26416</v>
      </c>
      <c r="L6936" t="s">
        <v>26417</v>
      </c>
      <c r="M6936">
        <v>3.0894444440000002</v>
      </c>
      <c r="N6936">
        <v>0</v>
      </c>
      <c r="O6936">
        <v>0</v>
      </c>
      <c r="P6936">
        <v>0</v>
      </c>
      <c r="Q6936">
        <v>1</v>
      </c>
      <c r="R6936">
        <v>0</v>
      </c>
      <c r="S6936">
        <v>0</v>
      </c>
      <c r="T6936">
        <v>0</v>
      </c>
      <c r="U6936">
        <v>3.0894439999999999</v>
      </c>
    </row>
    <row r="6937" spans="1:21" x14ac:dyDescent="0.25">
      <c r="A6937" t="s">
        <v>26418</v>
      </c>
      <c r="B6937">
        <v>1</v>
      </c>
      <c r="C6937" t="s">
        <v>79</v>
      </c>
      <c r="D6937" t="s">
        <v>109</v>
      </c>
      <c r="E6937" t="s">
        <v>26419</v>
      </c>
      <c r="F6937" t="s">
        <v>780</v>
      </c>
      <c r="G6937" t="s">
        <v>71</v>
      </c>
      <c r="H6937" t="s">
        <v>136</v>
      </c>
      <c r="I6937" t="s">
        <v>22</v>
      </c>
      <c r="J6937" t="s">
        <v>131</v>
      </c>
      <c r="K6937" t="s">
        <v>26420</v>
      </c>
      <c r="L6937" t="s">
        <v>26421</v>
      </c>
      <c r="M6937">
        <v>2.2266666659999999</v>
      </c>
      <c r="N6937">
        <v>0</v>
      </c>
      <c r="O6937">
        <v>0</v>
      </c>
      <c r="P6937">
        <v>0</v>
      </c>
      <c r="Q6937">
        <v>7</v>
      </c>
      <c r="R6937">
        <v>0</v>
      </c>
      <c r="S6937">
        <v>0</v>
      </c>
      <c r="T6937">
        <v>0</v>
      </c>
      <c r="U6937">
        <v>15.586667</v>
      </c>
    </row>
    <row r="6938" spans="1:21" x14ac:dyDescent="0.25">
      <c r="A6938" t="s">
        <v>26422</v>
      </c>
      <c r="B6938">
        <v>1</v>
      </c>
      <c r="C6938" t="s">
        <v>78</v>
      </c>
      <c r="D6938" t="s">
        <v>107</v>
      </c>
      <c r="E6938" t="s">
        <v>26423</v>
      </c>
      <c r="F6938" t="s">
        <v>313</v>
      </c>
      <c r="G6938" t="s">
        <v>71</v>
      </c>
      <c r="H6938" t="s">
        <v>136</v>
      </c>
      <c r="I6938" t="s">
        <v>22</v>
      </c>
      <c r="J6938" t="s">
        <v>131</v>
      </c>
      <c r="K6938" t="s">
        <v>26424</v>
      </c>
      <c r="L6938" t="s">
        <v>26425</v>
      </c>
      <c r="M6938">
        <v>1.1686111109999999</v>
      </c>
      <c r="N6938">
        <v>0</v>
      </c>
      <c r="O6938">
        <v>0</v>
      </c>
      <c r="P6938">
        <v>0</v>
      </c>
      <c r="Q6938">
        <v>3</v>
      </c>
      <c r="R6938">
        <v>0</v>
      </c>
      <c r="S6938">
        <v>0</v>
      </c>
      <c r="T6938">
        <v>0</v>
      </c>
      <c r="U6938">
        <v>3.505833</v>
      </c>
    </row>
    <row r="6939" spans="1:21" x14ac:dyDescent="0.25">
      <c r="A6939" t="s">
        <v>26426</v>
      </c>
      <c r="B6939">
        <v>1</v>
      </c>
      <c r="C6939" t="s">
        <v>78</v>
      </c>
      <c r="D6939" t="s">
        <v>107</v>
      </c>
      <c r="E6939" t="s">
        <v>19562</v>
      </c>
      <c r="F6939" t="s">
        <v>247</v>
      </c>
      <c r="G6939" t="s">
        <v>72</v>
      </c>
      <c r="H6939" t="s">
        <v>136</v>
      </c>
      <c r="I6939" t="s">
        <v>22</v>
      </c>
      <c r="J6939" t="s">
        <v>221</v>
      </c>
      <c r="K6939" t="s">
        <v>23982</v>
      </c>
      <c r="L6939" t="s">
        <v>26427</v>
      </c>
      <c r="M6939">
        <v>7.8098222220000002</v>
      </c>
      <c r="N6939">
        <v>1</v>
      </c>
      <c r="O6939">
        <v>2919</v>
      </c>
      <c r="P6939">
        <v>19</v>
      </c>
      <c r="Q6939">
        <v>1899</v>
      </c>
      <c r="R6939">
        <v>7.8098219999999996</v>
      </c>
      <c r="S6939">
        <v>22796.871066</v>
      </c>
      <c r="T6939">
        <v>148.38662199999999</v>
      </c>
      <c r="U6939">
        <v>14830.8524</v>
      </c>
    </row>
    <row r="6940" spans="1:21" x14ac:dyDescent="0.25">
      <c r="A6940" t="s">
        <v>26428</v>
      </c>
      <c r="B6940">
        <v>1</v>
      </c>
      <c r="C6940" t="s">
        <v>78</v>
      </c>
      <c r="D6940" t="s">
        <v>93</v>
      </c>
      <c r="E6940" t="s">
        <v>26429</v>
      </c>
      <c r="F6940" t="s">
        <v>231</v>
      </c>
      <c r="G6940" t="s">
        <v>71</v>
      </c>
      <c r="H6940" t="s">
        <v>136</v>
      </c>
      <c r="I6940" t="s">
        <v>22</v>
      </c>
      <c r="J6940" t="s">
        <v>131</v>
      </c>
      <c r="K6940" t="s">
        <v>26430</v>
      </c>
      <c r="L6940" t="s">
        <v>26431</v>
      </c>
      <c r="M6940">
        <v>1.308333333</v>
      </c>
      <c r="N6940">
        <v>0</v>
      </c>
      <c r="O6940">
        <v>0</v>
      </c>
      <c r="P6940">
        <v>0</v>
      </c>
      <c r="Q6940">
        <v>1</v>
      </c>
      <c r="R6940">
        <v>0</v>
      </c>
      <c r="S6940">
        <v>0</v>
      </c>
      <c r="T6940">
        <v>0</v>
      </c>
      <c r="U6940">
        <v>1.308333</v>
      </c>
    </row>
    <row r="6941" spans="1:21" x14ac:dyDescent="0.25">
      <c r="A6941" t="s">
        <v>26432</v>
      </c>
      <c r="B6941">
        <v>1</v>
      </c>
      <c r="C6941" t="s">
        <v>79</v>
      </c>
      <c r="D6941" t="s">
        <v>113</v>
      </c>
      <c r="E6941" t="s">
        <v>26433</v>
      </c>
      <c r="F6941" t="s">
        <v>226</v>
      </c>
      <c r="G6941" t="s">
        <v>72</v>
      </c>
      <c r="H6941" t="s">
        <v>136</v>
      </c>
      <c r="I6941" t="s">
        <v>22</v>
      </c>
      <c r="J6941" t="s">
        <v>131</v>
      </c>
      <c r="K6941" t="s">
        <v>26434</v>
      </c>
      <c r="L6941" t="s">
        <v>3278</v>
      </c>
      <c r="M6941">
        <v>0.72330555500000004</v>
      </c>
      <c r="N6941">
        <v>0</v>
      </c>
      <c r="O6941">
        <v>0</v>
      </c>
      <c r="P6941">
        <v>1</v>
      </c>
      <c r="Q6941">
        <v>0</v>
      </c>
      <c r="R6941">
        <v>0</v>
      </c>
      <c r="S6941">
        <v>0</v>
      </c>
      <c r="T6941">
        <v>0.723306</v>
      </c>
      <c r="U6941">
        <v>0</v>
      </c>
    </row>
    <row r="6942" spans="1:21" x14ac:dyDescent="0.25">
      <c r="A6942" t="s">
        <v>26435</v>
      </c>
      <c r="B6942">
        <v>1</v>
      </c>
      <c r="C6942" t="s">
        <v>79</v>
      </c>
      <c r="D6942" t="s">
        <v>113</v>
      </c>
      <c r="E6942" t="s">
        <v>26436</v>
      </c>
      <c r="F6942" t="s">
        <v>231</v>
      </c>
      <c r="G6942" t="s">
        <v>71</v>
      </c>
      <c r="H6942" t="s">
        <v>136</v>
      </c>
      <c r="I6942" t="s">
        <v>22</v>
      </c>
      <c r="J6942" t="s">
        <v>131</v>
      </c>
      <c r="K6942" t="s">
        <v>26437</v>
      </c>
      <c r="L6942" t="s">
        <v>26438</v>
      </c>
      <c r="M6942">
        <v>1.2136111110000001</v>
      </c>
      <c r="N6942">
        <v>0</v>
      </c>
      <c r="O6942">
        <v>0</v>
      </c>
      <c r="P6942">
        <v>0</v>
      </c>
      <c r="Q6942">
        <v>1</v>
      </c>
      <c r="R6942">
        <v>0</v>
      </c>
      <c r="S6942">
        <v>0</v>
      </c>
      <c r="T6942">
        <v>0</v>
      </c>
      <c r="U6942">
        <v>1.213611</v>
      </c>
    </row>
    <row r="6943" spans="1:21" x14ac:dyDescent="0.25">
      <c r="A6943" t="s">
        <v>26439</v>
      </c>
      <c r="B6943">
        <v>1</v>
      </c>
      <c r="C6943" t="s">
        <v>78</v>
      </c>
      <c r="D6943" t="s">
        <v>105</v>
      </c>
      <c r="E6943" t="s">
        <v>26440</v>
      </c>
      <c r="F6943" t="s">
        <v>362</v>
      </c>
      <c r="G6943" t="s">
        <v>71</v>
      </c>
      <c r="H6943" t="s">
        <v>136</v>
      </c>
      <c r="I6943" t="s">
        <v>22</v>
      </c>
      <c r="J6943" t="s">
        <v>131</v>
      </c>
      <c r="K6943" t="s">
        <v>26441</v>
      </c>
      <c r="L6943" t="s">
        <v>26442</v>
      </c>
      <c r="M6943">
        <v>1.393888888</v>
      </c>
      <c r="N6943">
        <v>0</v>
      </c>
      <c r="O6943">
        <v>114</v>
      </c>
      <c r="P6943">
        <v>0</v>
      </c>
      <c r="Q6943">
        <v>0</v>
      </c>
      <c r="R6943">
        <v>0</v>
      </c>
      <c r="S6943">
        <v>158.903333</v>
      </c>
      <c r="T6943">
        <v>0</v>
      </c>
      <c r="U6943">
        <v>0</v>
      </c>
    </row>
    <row r="6944" spans="1:21" x14ac:dyDescent="0.25">
      <c r="A6944" t="s">
        <v>26443</v>
      </c>
      <c r="B6944">
        <v>1</v>
      </c>
      <c r="C6944" t="s">
        <v>79</v>
      </c>
      <c r="D6944" t="s">
        <v>114</v>
      </c>
      <c r="E6944" t="s">
        <v>26444</v>
      </c>
      <c r="F6944" t="s">
        <v>226</v>
      </c>
      <c r="G6944" t="s">
        <v>72</v>
      </c>
      <c r="H6944" t="s">
        <v>136</v>
      </c>
      <c r="I6944" t="s">
        <v>22</v>
      </c>
      <c r="J6944" t="s">
        <v>131</v>
      </c>
      <c r="K6944" t="s">
        <v>26445</v>
      </c>
      <c r="L6944" t="s">
        <v>26446</v>
      </c>
      <c r="M6944">
        <v>6.2891666659999999</v>
      </c>
      <c r="N6944">
        <v>0</v>
      </c>
      <c r="O6944">
        <v>0</v>
      </c>
      <c r="P6944">
        <v>1</v>
      </c>
      <c r="Q6944">
        <v>0</v>
      </c>
      <c r="R6944">
        <v>0</v>
      </c>
      <c r="S6944">
        <v>0</v>
      </c>
      <c r="T6944">
        <v>6.289167</v>
      </c>
      <c r="U6944">
        <v>0</v>
      </c>
    </row>
    <row r="6945" spans="1:21" x14ac:dyDescent="0.25">
      <c r="A6945" t="s">
        <v>26447</v>
      </c>
      <c r="B6945">
        <v>1</v>
      </c>
      <c r="C6945" t="s">
        <v>78</v>
      </c>
      <c r="D6945" t="s">
        <v>97</v>
      </c>
      <c r="E6945" t="s">
        <v>26448</v>
      </c>
      <c r="F6945" t="s">
        <v>231</v>
      </c>
      <c r="G6945" t="s">
        <v>71</v>
      </c>
      <c r="H6945" t="s">
        <v>136</v>
      </c>
      <c r="I6945" t="s">
        <v>22</v>
      </c>
      <c r="J6945" t="s">
        <v>131</v>
      </c>
      <c r="K6945" t="s">
        <v>26449</v>
      </c>
      <c r="L6945" t="s">
        <v>26450</v>
      </c>
      <c r="M6945">
        <v>52.845555554999997</v>
      </c>
      <c r="N6945">
        <v>0</v>
      </c>
      <c r="O6945">
        <v>0</v>
      </c>
      <c r="P6945">
        <v>0</v>
      </c>
      <c r="Q6945">
        <v>2</v>
      </c>
      <c r="R6945">
        <v>0</v>
      </c>
      <c r="S6945">
        <v>0</v>
      </c>
      <c r="T6945">
        <v>0</v>
      </c>
      <c r="U6945">
        <v>105.69111100000001</v>
      </c>
    </row>
    <row r="6946" spans="1:21" x14ac:dyDescent="0.25">
      <c r="A6946" t="s">
        <v>26451</v>
      </c>
      <c r="B6946">
        <v>1</v>
      </c>
      <c r="C6946" t="s">
        <v>78</v>
      </c>
      <c r="D6946" t="s">
        <v>97</v>
      </c>
      <c r="E6946" t="s">
        <v>26452</v>
      </c>
      <c r="F6946" t="s">
        <v>231</v>
      </c>
      <c r="G6946" t="s">
        <v>71</v>
      </c>
      <c r="H6946" t="s">
        <v>136</v>
      </c>
      <c r="I6946" t="s">
        <v>22</v>
      </c>
      <c r="J6946" t="s">
        <v>131</v>
      </c>
      <c r="K6946" t="s">
        <v>26453</v>
      </c>
      <c r="L6946" t="s">
        <v>26454</v>
      </c>
      <c r="M6946">
        <v>3.190833333</v>
      </c>
      <c r="N6946">
        <v>0</v>
      </c>
      <c r="O6946">
        <v>0</v>
      </c>
      <c r="P6946">
        <v>0</v>
      </c>
      <c r="Q6946">
        <v>1</v>
      </c>
      <c r="R6946">
        <v>0</v>
      </c>
      <c r="S6946">
        <v>0</v>
      </c>
      <c r="T6946">
        <v>0</v>
      </c>
      <c r="U6946">
        <v>3.190833</v>
      </c>
    </row>
    <row r="6947" spans="1:21" x14ac:dyDescent="0.25">
      <c r="A6947" t="s">
        <v>26455</v>
      </c>
      <c r="B6947">
        <v>1</v>
      </c>
      <c r="C6947" t="s">
        <v>78</v>
      </c>
      <c r="D6947" t="s">
        <v>97</v>
      </c>
      <c r="E6947" t="s">
        <v>26456</v>
      </c>
      <c r="F6947" t="s">
        <v>416</v>
      </c>
      <c r="G6947" t="s">
        <v>71</v>
      </c>
      <c r="H6947" t="s">
        <v>136</v>
      </c>
      <c r="I6947" t="s">
        <v>22</v>
      </c>
      <c r="J6947" t="s">
        <v>131</v>
      </c>
      <c r="K6947" t="s">
        <v>26457</v>
      </c>
      <c r="L6947" t="s">
        <v>26458</v>
      </c>
      <c r="M6947">
        <v>0.172545277</v>
      </c>
      <c r="N6947">
        <v>0</v>
      </c>
      <c r="O6947">
        <v>0</v>
      </c>
      <c r="P6947">
        <v>0</v>
      </c>
      <c r="Q6947">
        <v>101</v>
      </c>
      <c r="R6947">
        <v>0</v>
      </c>
      <c r="S6947">
        <v>0</v>
      </c>
      <c r="T6947">
        <v>0</v>
      </c>
      <c r="U6947">
        <v>17.427073</v>
      </c>
    </row>
    <row r="6948" spans="1:21" x14ac:dyDescent="0.25">
      <c r="A6948" t="s">
        <v>26459</v>
      </c>
      <c r="B6948">
        <v>1</v>
      </c>
      <c r="C6948" t="s">
        <v>78</v>
      </c>
      <c r="D6948" t="s">
        <v>97</v>
      </c>
      <c r="E6948" t="s">
        <v>26460</v>
      </c>
      <c r="F6948" t="s">
        <v>231</v>
      </c>
      <c r="G6948" t="s">
        <v>71</v>
      </c>
      <c r="H6948" t="s">
        <v>136</v>
      </c>
      <c r="I6948" t="s">
        <v>22</v>
      </c>
      <c r="J6948" t="s">
        <v>131</v>
      </c>
      <c r="K6948" t="s">
        <v>26461</v>
      </c>
      <c r="L6948" t="s">
        <v>26462</v>
      </c>
      <c r="M6948">
        <v>1.4330555549999999</v>
      </c>
      <c r="N6948">
        <v>0</v>
      </c>
      <c r="O6948">
        <v>0</v>
      </c>
      <c r="P6948">
        <v>0</v>
      </c>
      <c r="Q6948">
        <v>1</v>
      </c>
      <c r="R6948">
        <v>0</v>
      </c>
      <c r="S6948">
        <v>0</v>
      </c>
      <c r="T6948">
        <v>0</v>
      </c>
      <c r="U6948">
        <v>1.4330560000000001</v>
      </c>
    </row>
    <row r="6949" spans="1:21" x14ac:dyDescent="0.25">
      <c r="A6949" t="s">
        <v>26463</v>
      </c>
      <c r="B6949">
        <v>1</v>
      </c>
      <c r="C6949" t="s">
        <v>78</v>
      </c>
      <c r="D6949" t="s">
        <v>97</v>
      </c>
      <c r="E6949" t="s">
        <v>26464</v>
      </c>
      <c r="F6949" t="s">
        <v>231</v>
      </c>
      <c r="G6949" t="s">
        <v>71</v>
      </c>
      <c r="H6949" t="s">
        <v>136</v>
      </c>
      <c r="I6949" t="s">
        <v>22</v>
      </c>
      <c r="J6949" t="s">
        <v>131</v>
      </c>
      <c r="K6949" t="s">
        <v>26465</v>
      </c>
      <c r="L6949" t="s">
        <v>26466</v>
      </c>
      <c r="M6949">
        <v>7.3138888880000001</v>
      </c>
      <c r="N6949">
        <v>0</v>
      </c>
      <c r="O6949">
        <v>0</v>
      </c>
      <c r="P6949">
        <v>0</v>
      </c>
      <c r="Q6949">
        <v>1</v>
      </c>
      <c r="R6949">
        <v>0</v>
      </c>
      <c r="S6949">
        <v>0</v>
      </c>
      <c r="T6949">
        <v>0</v>
      </c>
      <c r="U6949">
        <v>7.3138889999999996</v>
      </c>
    </row>
    <row r="6950" spans="1:21" x14ac:dyDescent="0.25">
      <c r="A6950" t="s">
        <v>26467</v>
      </c>
      <c r="B6950">
        <v>1</v>
      </c>
      <c r="C6950" t="s">
        <v>78</v>
      </c>
      <c r="D6950" t="s">
        <v>100</v>
      </c>
      <c r="E6950" t="s">
        <v>26468</v>
      </c>
      <c r="F6950" t="s">
        <v>231</v>
      </c>
      <c r="G6950" t="s">
        <v>71</v>
      </c>
      <c r="H6950" t="s">
        <v>136</v>
      </c>
      <c r="I6950" t="s">
        <v>22</v>
      </c>
      <c r="J6950" t="s">
        <v>131</v>
      </c>
      <c r="K6950" t="s">
        <v>26469</v>
      </c>
      <c r="L6950" t="s">
        <v>26470</v>
      </c>
      <c r="M6950">
        <v>2.4361111110000002</v>
      </c>
      <c r="N6950">
        <v>0</v>
      </c>
      <c r="O6950">
        <v>1</v>
      </c>
      <c r="P6950">
        <v>0</v>
      </c>
      <c r="Q6950">
        <v>0</v>
      </c>
      <c r="R6950">
        <v>0</v>
      </c>
      <c r="S6950">
        <v>2.4361109999999999</v>
      </c>
      <c r="T6950">
        <v>0</v>
      </c>
      <c r="U6950">
        <v>0</v>
      </c>
    </row>
    <row r="6951" spans="1:21" x14ac:dyDescent="0.25">
      <c r="A6951" t="s">
        <v>26471</v>
      </c>
      <c r="B6951">
        <v>1</v>
      </c>
      <c r="C6951" t="s">
        <v>78</v>
      </c>
      <c r="D6951" t="s">
        <v>100</v>
      </c>
      <c r="E6951" t="s">
        <v>26472</v>
      </c>
      <c r="F6951" t="s">
        <v>2201</v>
      </c>
      <c r="G6951" t="s">
        <v>72</v>
      </c>
      <c r="H6951" t="s">
        <v>136</v>
      </c>
      <c r="I6951" t="s">
        <v>22</v>
      </c>
      <c r="J6951" t="s">
        <v>221</v>
      </c>
      <c r="K6951" t="s">
        <v>26473</v>
      </c>
      <c r="L6951" t="s">
        <v>26474</v>
      </c>
      <c r="M6951">
        <v>1.3577333330000001</v>
      </c>
      <c r="N6951">
        <v>0</v>
      </c>
      <c r="O6951">
        <v>131</v>
      </c>
      <c r="P6951">
        <v>0</v>
      </c>
      <c r="Q6951">
        <v>2</v>
      </c>
      <c r="R6951">
        <v>0</v>
      </c>
      <c r="S6951">
        <v>177.863067</v>
      </c>
      <c r="T6951">
        <v>0</v>
      </c>
      <c r="U6951">
        <v>2.7154669999999999</v>
      </c>
    </row>
    <row r="6952" spans="1:21" x14ac:dyDescent="0.25">
      <c r="A6952" t="s">
        <v>26475</v>
      </c>
      <c r="B6952">
        <v>1</v>
      </c>
      <c r="C6952" t="s">
        <v>78</v>
      </c>
      <c r="D6952" t="s">
        <v>100</v>
      </c>
      <c r="E6952" t="s">
        <v>26476</v>
      </c>
      <c r="F6952" t="s">
        <v>296</v>
      </c>
      <c r="G6952" t="s">
        <v>71</v>
      </c>
      <c r="H6952" t="s">
        <v>136</v>
      </c>
      <c r="I6952" t="s">
        <v>22</v>
      </c>
      <c r="J6952" t="s">
        <v>221</v>
      </c>
      <c r="K6952" t="s">
        <v>26477</v>
      </c>
      <c r="L6952" t="s">
        <v>26478</v>
      </c>
      <c r="M6952">
        <v>2.2280555550000001</v>
      </c>
      <c r="N6952">
        <v>0</v>
      </c>
      <c r="O6952">
        <v>131</v>
      </c>
      <c r="P6952">
        <v>0</v>
      </c>
      <c r="Q6952">
        <v>2</v>
      </c>
      <c r="R6952">
        <v>0</v>
      </c>
      <c r="S6952">
        <v>291.87527799999998</v>
      </c>
      <c r="T6952">
        <v>0</v>
      </c>
      <c r="U6952">
        <v>4.4561109999999999</v>
      </c>
    </row>
    <row r="6953" spans="1:21" x14ac:dyDescent="0.25">
      <c r="A6953" t="s">
        <v>26479</v>
      </c>
      <c r="B6953">
        <v>1</v>
      </c>
      <c r="C6953" t="s">
        <v>78</v>
      </c>
      <c r="D6953" t="s">
        <v>100</v>
      </c>
      <c r="E6953" t="s">
        <v>26480</v>
      </c>
      <c r="F6953" t="s">
        <v>231</v>
      </c>
      <c r="G6953" t="s">
        <v>71</v>
      </c>
      <c r="H6953" t="s">
        <v>136</v>
      </c>
      <c r="I6953" t="s">
        <v>22</v>
      </c>
      <c r="J6953" t="s">
        <v>131</v>
      </c>
      <c r="K6953" t="s">
        <v>26481</v>
      </c>
      <c r="L6953" t="s">
        <v>13511</v>
      </c>
      <c r="M6953">
        <v>2.8941666659999998</v>
      </c>
      <c r="N6953">
        <v>0</v>
      </c>
      <c r="O6953">
        <v>0</v>
      </c>
      <c r="P6953">
        <v>0</v>
      </c>
      <c r="Q6953">
        <v>1</v>
      </c>
      <c r="R6953">
        <v>0</v>
      </c>
      <c r="S6953">
        <v>0</v>
      </c>
      <c r="T6953">
        <v>0</v>
      </c>
      <c r="U6953">
        <v>2.8941669999999999</v>
      </c>
    </row>
    <row r="6954" spans="1:21" x14ac:dyDescent="0.25">
      <c r="A6954" t="s">
        <v>26482</v>
      </c>
      <c r="B6954">
        <v>1</v>
      </c>
      <c r="C6954" t="s">
        <v>79</v>
      </c>
      <c r="D6954" t="s">
        <v>111</v>
      </c>
      <c r="E6954" t="s">
        <v>26483</v>
      </c>
      <c r="F6954" t="s">
        <v>226</v>
      </c>
      <c r="G6954" t="s">
        <v>72</v>
      </c>
      <c r="H6954" t="s">
        <v>136</v>
      </c>
      <c r="I6954" t="s">
        <v>22</v>
      </c>
      <c r="J6954" t="s">
        <v>131</v>
      </c>
      <c r="K6954" t="s">
        <v>26484</v>
      </c>
      <c r="L6954" t="s">
        <v>26485</v>
      </c>
      <c r="M6954">
        <v>0.60957388800000001</v>
      </c>
      <c r="N6954">
        <v>0</v>
      </c>
      <c r="O6954">
        <v>0</v>
      </c>
      <c r="P6954">
        <v>0</v>
      </c>
      <c r="Q6954">
        <v>176</v>
      </c>
      <c r="R6954">
        <v>0</v>
      </c>
      <c r="S6954">
        <v>0</v>
      </c>
      <c r="T6954">
        <v>0</v>
      </c>
      <c r="U6954">
        <v>107.285004</v>
      </c>
    </row>
    <row r="6955" spans="1:21" x14ac:dyDescent="0.25">
      <c r="A6955" t="s">
        <v>26486</v>
      </c>
      <c r="B6955">
        <v>1</v>
      </c>
      <c r="C6955" t="s">
        <v>79</v>
      </c>
      <c r="D6955" t="s">
        <v>111</v>
      </c>
      <c r="E6955" t="s">
        <v>26487</v>
      </c>
      <c r="F6955" t="s">
        <v>247</v>
      </c>
      <c r="G6955" t="s">
        <v>72</v>
      </c>
      <c r="H6955" t="s">
        <v>136</v>
      </c>
      <c r="I6955" t="s">
        <v>22</v>
      </c>
      <c r="J6955" t="s">
        <v>221</v>
      </c>
      <c r="K6955" t="s">
        <v>26488</v>
      </c>
      <c r="L6955" t="s">
        <v>26489</v>
      </c>
      <c r="M6955">
        <v>2.4366666659999998</v>
      </c>
      <c r="N6955">
        <v>0</v>
      </c>
      <c r="O6955">
        <v>0</v>
      </c>
      <c r="P6955">
        <v>0</v>
      </c>
      <c r="Q6955">
        <v>176</v>
      </c>
      <c r="R6955">
        <v>0</v>
      </c>
      <c r="S6955">
        <v>0</v>
      </c>
      <c r="T6955">
        <v>0</v>
      </c>
      <c r="U6955">
        <v>428.85333300000002</v>
      </c>
    </row>
    <row r="6956" spans="1:21" x14ac:dyDescent="0.25">
      <c r="A6956" t="s">
        <v>26490</v>
      </c>
      <c r="B6956">
        <v>1</v>
      </c>
      <c r="C6956" t="s">
        <v>78</v>
      </c>
      <c r="D6956" t="s">
        <v>93</v>
      </c>
      <c r="E6956" t="s">
        <v>26491</v>
      </c>
      <c r="F6956" t="s">
        <v>313</v>
      </c>
      <c r="G6956" t="s">
        <v>71</v>
      </c>
      <c r="H6956" t="s">
        <v>136</v>
      </c>
      <c r="I6956" t="s">
        <v>22</v>
      </c>
      <c r="J6956" t="s">
        <v>131</v>
      </c>
      <c r="K6956" t="s">
        <v>26492</v>
      </c>
      <c r="L6956" t="s">
        <v>26493</v>
      </c>
      <c r="M6956">
        <v>2.0825</v>
      </c>
      <c r="N6956">
        <v>0</v>
      </c>
      <c r="O6956">
        <v>24</v>
      </c>
      <c r="P6956">
        <v>0</v>
      </c>
      <c r="Q6956">
        <v>0</v>
      </c>
      <c r="R6956">
        <v>0</v>
      </c>
      <c r="S6956">
        <v>49.98</v>
      </c>
      <c r="T6956">
        <v>0</v>
      </c>
      <c r="U6956">
        <v>0</v>
      </c>
    </row>
    <row r="6957" spans="1:21" x14ac:dyDescent="0.25">
      <c r="A6957" t="s">
        <v>26494</v>
      </c>
      <c r="B6957">
        <v>1</v>
      </c>
      <c r="C6957" t="s">
        <v>79</v>
      </c>
      <c r="D6957" t="s">
        <v>110</v>
      </c>
      <c r="E6957" t="s">
        <v>26495</v>
      </c>
      <c r="F6957" t="s">
        <v>313</v>
      </c>
      <c r="G6957" t="s">
        <v>71</v>
      </c>
      <c r="H6957" t="s">
        <v>136</v>
      </c>
      <c r="I6957" t="s">
        <v>22</v>
      </c>
      <c r="J6957" t="s">
        <v>131</v>
      </c>
      <c r="K6957" t="s">
        <v>26496</v>
      </c>
      <c r="L6957" t="s">
        <v>26497</v>
      </c>
      <c r="M6957">
        <v>1.5925</v>
      </c>
      <c r="N6957">
        <v>0</v>
      </c>
      <c r="O6957">
        <v>0</v>
      </c>
      <c r="P6957">
        <v>0</v>
      </c>
      <c r="Q6957">
        <v>3</v>
      </c>
      <c r="R6957">
        <v>0</v>
      </c>
      <c r="S6957">
        <v>0</v>
      </c>
      <c r="T6957">
        <v>0</v>
      </c>
      <c r="U6957">
        <v>4.7774999999999999</v>
      </c>
    </row>
    <row r="6958" spans="1:21" x14ac:dyDescent="0.25">
      <c r="A6958" t="s">
        <v>26498</v>
      </c>
      <c r="B6958">
        <v>1</v>
      </c>
      <c r="C6958" t="s">
        <v>79</v>
      </c>
      <c r="D6958" t="s">
        <v>110</v>
      </c>
      <c r="E6958" t="s">
        <v>26499</v>
      </c>
      <c r="F6958" t="s">
        <v>226</v>
      </c>
      <c r="G6958" t="s">
        <v>72</v>
      </c>
      <c r="H6958" t="s">
        <v>136</v>
      </c>
      <c r="I6958" t="s">
        <v>22</v>
      </c>
      <c r="J6958" t="s">
        <v>131</v>
      </c>
      <c r="K6958" t="s">
        <v>26500</v>
      </c>
      <c r="L6958" t="s">
        <v>26501</v>
      </c>
      <c r="M6958">
        <v>1.9694444440000001</v>
      </c>
      <c r="N6958">
        <v>0</v>
      </c>
      <c r="O6958">
        <v>0</v>
      </c>
      <c r="P6958">
        <v>0</v>
      </c>
      <c r="Q6958">
        <v>3</v>
      </c>
      <c r="R6958">
        <v>0</v>
      </c>
      <c r="S6958">
        <v>0</v>
      </c>
      <c r="T6958">
        <v>0</v>
      </c>
      <c r="U6958">
        <v>5.9083329999999998</v>
      </c>
    </row>
    <row r="6959" spans="1:21" x14ac:dyDescent="0.25">
      <c r="A6959" t="s">
        <v>26502</v>
      </c>
      <c r="B6959">
        <v>1</v>
      </c>
      <c r="C6959" t="s">
        <v>79</v>
      </c>
      <c r="D6959" t="s">
        <v>110</v>
      </c>
      <c r="E6959" t="s">
        <v>26499</v>
      </c>
      <c r="F6959" t="s">
        <v>226</v>
      </c>
      <c r="G6959" t="s">
        <v>72</v>
      </c>
      <c r="H6959" t="s">
        <v>136</v>
      </c>
      <c r="I6959" t="s">
        <v>22</v>
      </c>
      <c r="J6959" t="s">
        <v>131</v>
      </c>
      <c r="K6959" t="s">
        <v>26503</v>
      </c>
      <c r="L6959" t="s">
        <v>26504</v>
      </c>
      <c r="M6959">
        <v>2.4455555549999999</v>
      </c>
      <c r="N6959">
        <v>0</v>
      </c>
      <c r="O6959">
        <v>0</v>
      </c>
      <c r="P6959">
        <v>0</v>
      </c>
      <c r="Q6959">
        <v>3</v>
      </c>
      <c r="R6959">
        <v>0</v>
      </c>
      <c r="S6959">
        <v>0</v>
      </c>
      <c r="T6959">
        <v>0</v>
      </c>
      <c r="U6959">
        <v>7.3366670000000003</v>
      </c>
    </row>
    <row r="6960" spans="1:21" x14ac:dyDescent="0.25">
      <c r="A6960" t="s">
        <v>26505</v>
      </c>
      <c r="B6960">
        <v>1</v>
      </c>
      <c r="C6960" t="s">
        <v>79</v>
      </c>
      <c r="D6960" t="s">
        <v>110</v>
      </c>
      <c r="E6960" t="s">
        <v>26499</v>
      </c>
      <c r="F6960" t="s">
        <v>226</v>
      </c>
      <c r="G6960" t="s">
        <v>72</v>
      </c>
      <c r="H6960" t="s">
        <v>136</v>
      </c>
      <c r="I6960" t="s">
        <v>22</v>
      </c>
      <c r="J6960" t="s">
        <v>131</v>
      </c>
      <c r="K6960" t="s">
        <v>26506</v>
      </c>
      <c r="L6960" t="s">
        <v>26507</v>
      </c>
      <c r="M6960">
        <v>0.94444444400000005</v>
      </c>
      <c r="N6960">
        <v>0</v>
      </c>
      <c r="O6960">
        <v>0</v>
      </c>
      <c r="P6960">
        <v>0</v>
      </c>
      <c r="Q6960">
        <v>3</v>
      </c>
      <c r="R6960">
        <v>0</v>
      </c>
      <c r="S6960">
        <v>0</v>
      </c>
      <c r="T6960">
        <v>0</v>
      </c>
      <c r="U6960">
        <v>2.8333330000000001</v>
      </c>
    </row>
    <row r="6961" spans="1:21" x14ac:dyDescent="0.25">
      <c r="A6961" t="s">
        <v>26508</v>
      </c>
      <c r="B6961">
        <v>1</v>
      </c>
      <c r="C6961" t="s">
        <v>78</v>
      </c>
      <c r="D6961" t="s">
        <v>94</v>
      </c>
      <c r="E6961" t="s">
        <v>1654</v>
      </c>
      <c r="F6961" t="s">
        <v>166</v>
      </c>
      <c r="G6961" t="s">
        <v>72</v>
      </c>
      <c r="H6961" t="s">
        <v>136</v>
      </c>
      <c r="I6961" t="s">
        <v>22</v>
      </c>
      <c r="J6961" t="s">
        <v>131</v>
      </c>
      <c r="K6961" t="s">
        <v>26509</v>
      </c>
      <c r="L6961" t="s">
        <v>26510</v>
      </c>
      <c r="M6961">
        <v>1.6033333329999999</v>
      </c>
      <c r="N6961">
        <v>6</v>
      </c>
      <c r="O6961">
        <v>63</v>
      </c>
      <c r="P6961">
        <v>2</v>
      </c>
      <c r="Q6961">
        <v>0</v>
      </c>
      <c r="R6961">
        <v>9.6199999999999992</v>
      </c>
      <c r="S6961">
        <v>101.01</v>
      </c>
      <c r="T6961">
        <v>3.2066669999999999</v>
      </c>
      <c r="U6961">
        <v>0</v>
      </c>
    </row>
    <row r="6962" spans="1:21" x14ac:dyDescent="0.25">
      <c r="A6962" t="s">
        <v>26511</v>
      </c>
      <c r="B6962">
        <v>1</v>
      </c>
      <c r="C6962" t="s">
        <v>78</v>
      </c>
      <c r="D6962" t="s">
        <v>94</v>
      </c>
      <c r="E6962" t="s">
        <v>26512</v>
      </c>
      <c r="F6962" t="s">
        <v>231</v>
      </c>
      <c r="G6962" t="s">
        <v>71</v>
      </c>
      <c r="H6962" t="s">
        <v>136</v>
      </c>
      <c r="I6962" t="s">
        <v>22</v>
      </c>
      <c r="J6962" t="s">
        <v>131</v>
      </c>
      <c r="K6962" t="s">
        <v>26513</v>
      </c>
      <c r="L6962" t="s">
        <v>26514</v>
      </c>
      <c r="M6962">
        <v>4.028888888</v>
      </c>
      <c r="N6962">
        <v>0</v>
      </c>
      <c r="O6962">
        <v>1</v>
      </c>
      <c r="P6962">
        <v>0</v>
      </c>
      <c r="Q6962">
        <v>0</v>
      </c>
      <c r="R6962">
        <v>0</v>
      </c>
      <c r="S6962">
        <v>4.0288890000000004</v>
      </c>
      <c r="T6962">
        <v>0</v>
      </c>
      <c r="U6962">
        <v>0</v>
      </c>
    </row>
    <row r="6963" spans="1:21" x14ac:dyDescent="0.25">
      <c r="A6963" t="s">
        <v>26515</v>
      </c>
      <c r="B6963">
        <v>1</v>
      </c>
      <c r="C6963" t="s">
        <v>78</v>
      </c>
      <c r="D6963" t="s">
        <v>94</v>
      </c>
      <c r="E6963" t="s">
        <v>24726</v>
      </c>
      <c r="F6963" t="s">
        <v>226</v>
      </c>
      <c r="G6963" t="s">
        <v>72</v>
      </c>
      <c r="H6963" t="s">
        <v>136</v>
      </c>
      <c r="I6963" t="s">
        <v>22</v>
      </c>
      <c r="J6963" t="s">
        <v>131</v>
      </c>
      <c r="K6963" t="s">
        <v>26516</v>
      </c>
      <c r="L6963" t="s">
        <v>26517</v>
      </c>
      <c r="M6963">
        <v>5.6094444440000002</v>
      </c>
      <c r="N6963">
        <v>0</v>
      </c>
      <c r="O6963">
        <v>0</v>
      </c>
      <c r="P6963">
        <v>1</v>
      </c>
      <c r="Q6963">
        <v>0</v>
      </c>
      <c r="R6963">
        <v>0</v>
      </c>
      <c r="S6963">
        <v>0</v>
      </c>
      <c r="T6963">
        <v>5.6094439999999999</v>
      </c>
      <c r="U6963">
        <v>0</v>
      </c>
    </row>
    <row r="6964" spans="1:21" x14ac:dyDescent="0.25">
      <c r="A6964" t="s">
        <v>26518</v>
      </c>
      <c r="B6964">
        <v>1</v>
      </c>
      <c r="C6964" t="s">
        <v>78</v>
      </c>
      <c r="D6964" t="s">
        <v>94</v>
      </c>
      <c r="E6964" t="s">
        <v>25202</v>
      </c>
      <c r="F6964" t="s">
        <v>129</v>
      </c>
      <c r="G6964" t="s">
        <v>76</v>
      </c>
      <c r="H6964" t="s">
        <v>136</v>
      </c>
      <c r="I6964" t="s">
        <v>22</v>
      </c>
      <c r="J6964" t="s">
        <v>131</v>
      </c>
      <c r="K6964" t="s">
        <v>26519</v>
      </c>
      <c r="L6964" t="s">
        <v>26520</v>
      </c>
      <c r="M6964">
        <v>0.85888888799999996</v>
      </c>
      <c r="N6964">
        <v>1</v>
      </c>
      <c r="O6964">
        <v>170</v>
      </c>
      <c r="P6964">
        <v>0</v>
      </c>
      <c r="Q6964">
        <v>0</v>
      </c>
      <c r="R6964">
        <v>0.85888900000000001</v>
      </c>
      <c r="S6964">
        <v>146.011111</v>
      </c>
      <c r="T6964">
        <v>0</v>
      </c>
      <c r="U6964">
        <v>0</v>
      </c>
    </row>
    <row r="6965" spans="1:21" x14ac:dyDescent="0.25">
      <c r="A6965" t="s">
        <v>26521</v>
      </c>
      <c r="B6965">
        <v>1</v>
      </c>
      <c r="C6965" t="s">
        <v>78</v>
      </c>
      <c r="D6965" t="s">
        <v>94</v>
      </c>
      <c r="E6965" t="s">
        <v>14290</v>
      </c>
      <c r="F6965" t="s">
        <v>313</v>
      </c>
      <c r="G6965" t="s">
        <v>71</v>
      </c>
      <c r="H6965" t="s">
        <v>136</v>
      </c>
      <c r="I6965" t="s">
        <v>22</v>
      </c>
      <c r="J6965" t="s">
        <v>131</v>
      </c>
      <c r="K6965" t="s">
        <v>26522</v>
      </c>
      <c r="L6965" t="s">
        <v>26523</v>
      </c>
      <c r="M6965">
        <v>2.920833333</v>
      </c>
      <c r="N6965">
        <v>0</v>
      </c>
      <c r="O6965">
        <v>8</v>
      </c>
      <c r="P6965">
        <v>0</v>
      </c>
      <c r="Q6965">
        <v>0</v>
      </c>
      <c r="R6965">
        <v>0</v>
      </c>
      <c r="S6965">
        <v>23.366667</v>
      </c>
      <c r="T6965">
        <v>0</v>
      </c>
      <c r="U6965">
        <v>0</v>
      </c>
    </row>
    <row r="6966" spans="1:21" x14ac:dyDescent="0.25">
      <c r="A6966" t="s">
        <v>26524</v>
      </c>
      <c r="B6966">
        <v>1</v>
      </c>
      <c r="C6966" t="s">
        <v>78</v>
      </c>
      <c r="D6966" t="s">
        <v>94</v>
      </c>
      <c r="E6966" t="s">
        <v>26525</v>
      </c>
      <c r="F6966" t="s">
        <v>847</v>
      </c>
      <c r="G6966" t="s">
        <v>71</v>
      </c>
      <c r="H6966" t="s">
        <v>136</v>
      </c>
      <c r="I6966" t="s">
        <v>22</v>
      </c>
      <c r="J6966" t="s">
        <v>131</v>
      </c>
      <c r="K6966" t="s">
        <v>26526</v>
      </c>
      <c r="L6966" t="s">
        <v>26527</v>
      </c>
      <c r="M6966">
        <v>2.9852777769999999</v>
      </c>
      <c r="N6966">
        <v>0</v>
      </c>
      <c r="O6966">
        <v>1</v>
      </c>
      <c r="P6966">
        <v>0</v>
      </c>
      <c r="Q6966">
        <v>0</v>
      </c>
      <c r="R6966">
        <v>0</v>
      </c>
      <c r="S6966">
        <v>2.9852780000000001</v>
      </c>
      <c r="T6966">
        <v>0</v>
      </c>
      <c r="U6966">
        <v>0</v>
      </c>
    </row>
    <row r="6967" spans="1:21" x14ac:dyDescent="0.25">
      <c r="A6967" t="s">
        <v>26528</v>
      </c>
      <c r="B6967">
        <v>1</v>
      </c>
      <c r="C6967" t="s">
        <v>79</v>
      </c>
      <c r="D6967" t="s">
        <v>113</v>
      </c>
      <c r="E6967" t="s">
        <v>26529</v>
      </c>
      <c r="F6967" t="s">
        <v>416</v>
      </c>
      <c r="G6967" t="s">
        <v>71</v>
      </c>
      <c r="H6967" t="s">
        <v>136</v>
      </c>
      <c r="I6967" t="s">
        <v>22</v>
      </c>
      <c r="J6967" t="s">
        <v>131</v>
      </c>
      <c r="K6967" t="s">
        <v>26530</v>
      </c>
      <c r="L6967" t="s">
        <v>26531</v>
      </c>
      <c r="M6967">
        <v>0.78527777700000001</v>
      </c>
      <c r="N6967">
        <v>0</v>
      </c>
      <c r="O6967">
        <v>0</v>
      </c>
      <c r="P6967">
        <v>0</v>
      </c>
      <c r="Q6967">
        <v>7</v>
      </c>
      <c r="R6967">
        <v>0</v>
      </c>
      <c r="S6967">
        <v>0</v>
      </c>
      <c r="T6967">
        <v>0</v>
      </c>
      <c r="U6967">
        <v>5.4969440000000001</v>
      </c>
    </row>
    <row r="6968" spans="1:21" x14ac:dyDescent="0.25">
      <c r="A6968" t="s">
        <v>26532</v>
      </c>
      <c r="B6968">
        <v>1</v>
      </c>
      <c r="C6968" t="s">
        <v>79</v>
      </c>
      <c r="D6968" t="s">
        <v>117</v>
      </c>
      <c r="E6968" t="s">
        <v>26533</v>
      </c>
      <c r="F6968" t="s">
        <v>166</v>
      </c>
      <c r="G6968" t="s">
        <v>72</v>
      </c>
      <c r="H6968" t="s">
        <v>136</v>
      </c>
      <c r="I6968" t="s">
        <v>22</v>
      </c>
      <c r="J6968" t="s">
        <v>131</v>
      </c>
      <c r="K6968" t="s">
        <v>26534</v>
      </c>
      <c r="L6968" t="s">
        <v>26535</v>
      </c>
      <c r="M6968">
        <v>1.0976563880000001</v>
      </c>
      <c r="N6968">
        <v>0</v>
      </c>
      <c r="O6968">
        <v>1691</v>
      </c>
      <c r="P6968">
        <v>4</v>
      </c>
      <c r="Q6968">
        <v>322</v>
      </c>
      <c r="R6968">
        <v>0</v>
      </c>
      <c r="S6968">
        <v>1856.1369520000001</v>
      </c>
      <c r="T6968">
        <v>4.3906260000000001</v>
      </c>
      <c r="U6968">
        <v>353.445357</v>
      </c>
    </row>
    <row r="6969" spans="1:21" x14ac:dyDescent="0.25">
      <c r="A6969" t="s">
        <v>26536</v>
      </c>
      <c r="B6969">
        <v>1</v>
      </c>
      <c r="C6969" t="s">
        <v>79</v>
      </c>
      <c r="D6969" t="s">
        <v>116</v>
      </c>
      <c r="E6969" t="s">
        <v>26537</v>
      </c>
      <c r="F6969" t="s">
        <v>166</v>
      </c>
      <c r="G6969" t="s">
        <v>72</v>
      </c>
      <c r="H6969" t="s">
        <v>136</v>
      </c>
      <c r="I6969" t="s">
        <v>22</v>
      </c>
      <c r="J6969" t="s">
        <v>131</v>
      </c>
      <c r="K6969" t="s">
        <v>26538</v>
      </c>
      <c r="L6969" t="s">
        <v>26539</v>
      </c>
      <c r="M6969">
        <v>1.0641627769999999</v>
      </c>
      <c r="N6969">
        <v>1</v>
      </c>
      <c r="O6969">
        <v>483</v>
      </c>
      <c r="P6969">
        <v>0</v>
      </c>
      <c r="Q6969">
        <v>5</v>
      </c>
      <c r="R6969">
        <v>1.064163</v>
      </c>
      <c r="S6969">
        <v>513.99062100000003</v>
      </c>
      <c r="T6969">
        <v>0</v>
      </c>
      <c r="U6969">
        <v>5.3208140000000004</v>
      </c>
    </row>
    <row r="6970" spans="1:21" x14ac:dyDescent="0.25">
      <c r="A6970" t="s">
        <v>26540</v>
      </c>
      <c r="B6970">
        <v>1</v>
      </c>
      <c r="C6970" t="s">
        <v>79</v>
      </c>
      <c r="D6970" t="s">
        <v>116</v>
      </c>
      <c r="E6970" t="s">
        <v>26541</v>
      </c>
      <c r="F6970" t="s">
        <v>166</v>
      </c>
      <c r="G6970" t="s">
        <v>72</v>
      </c>
      <c r="H6970" t="s">
        <v>136</v>
      </c>
      <c r="I6970" t="s">
        <v>22</v>
      </c>
      <c r="J6970" t="s">
        <v>131</v>
      </c>
      <c r="K6970" t="s">
        <v>26542</v>
      </c>
      <c r="L6970" t="s">
        <v>26543</v>
      </c>
      <c r="M6970">
        <v>0.55724249999999997</v>
      </c>
      <c r="N6970">
        <v>2</v>
      </c>
      <c r="O6970">
        <v>655</v>
      </c>
      <c r="P6970">
        <v>33</v>
      </c>
      <c r="Q6970">
        <v>1</v>
      </c>
      <c r="R6970">
        <v>1.1144849999999999</v>
      </c>
      <c r="S6970">
        <v>364.99383799999998</v>
      </c>
      <c r="T6970">
        <v>18.389002999999999</v>
      </c>
      <c r="U6970">
        <v>0.55724300000000004</v>
      </c>
    </row>
    <row r="6971" spans="1:21" x14ac:dyDescent="0.25">
      <c r="A6971" t="s">
        <v>26544</v>
      </c>
      <c r="B6971">
        <v>1</v>
      </c>
      <c r="C6971" t="s">
        <v>79</v>
      </c>
      <c r="D6971" t="s">
        <v>116</v>
      </c>
      <c r="E6971" t="s">
        <v>26545</v>
      </c>
      <c r="F6971" t="s">
        <v>166</v>
      </c>
      <c r="G6971" t="s">
        <v>72</v>
      </c>
      <c r="H6971" t="s">
        <v>136</v>
      </c>
      <c r="I6971" t="s">
        <v>22</v>
      </c>
      <c r="J6971" t="s">
        <v>131</v>
      </c>
      <c r="K6971" t="s">
        <v>26546</v>
      </c>
      <c r="L6971" t="s">
        <v>26547</v>
      </c>
      <c r="M6971">
        <v>0.37111111099999999</v>
      </c>
      <c r="N6971">
        <v>2</v>
      </c>
      <c r="O6971">
        <v>0</v>
      </c>
      <c r="P6971">
        <v>70</v>
      </c>
      <c r="Q6971">
        <v>11</v>
      </c>
      <c r="R6971">
        <v>0.74222200000000005</v>
      </c>
      <c r="S6971">
        <v>0</v>
      </c>
      <c r="T6971">
        <v>25.977778000000001</v>
      </c>
      <c r="U6971">
        <v>4.0822219999999998</v>
      </c>
    </row>
    <row r="6972" spans="1:21" x14ac:dyDescent="0.25">
      <c r="A6972" t="s">
        <v>26548</v>
      </c>
      <c r="B6972">
        <v>1</v>
      </c>
      <c r="C6972" t="s">
        <v>79</v>
      </c>
      <c r="D6972" t="s">
        <v>116</v>
      </c>
      <c r="E6972" t="s">
        <v>26545</v>
      </c>
      <c r="F6972" t="s">
        <v>166</v>
      </c>
      <c r="G6972" t="s">
        <v>72</v>
      </c>
      <c r="H6972" t="s">
        <v>136</v>
      </c>
      <c r="I6972" t="s">
        <v>22</v>
      </c>
      <c r="J6972" t="s">
        <v>131</v>
      </c>
      <c r="K6972" t="s">
        <v>26549</v>
      </c>
      <c r="L6972" t="s">
        <v>26550</v>
      </c>
      <c r="M6972">
        <v>0.93944444400000005</v>
      </c>
      <c r="N6972">
        <v>2</v>
      </c>
      <c r="O6972">
        <v>0</v>
      </c>
      <c r="P6972">
        <v>70</v>
      </c>
      <c r="Q6972">
        <v>11</v>
      </c>
      <c r="R6972">
        <v>1.878889</v>
      </c>
      <c r="S6972">
        <v>0</v>
      </c>
      <c r="T6972">
        <v>65.761111</v>
      </c>
      <c r="U6972">
        <v>10.333888999999999</v>
      </c>
    </row>
    <row r="6973" spans="1:21" x14ac:dyDescent="0.25">
      <c r="A6973" t="s">
        <v>26551</v>
      </c>
      <c r="B6973">
        <v>1</v>
      </c>
      <c r="C6973" t="s">
        <v>79</v>
      </c>
      <c r="D6973" t="s">
        <v>116</v>
      </c>
      <c r="E6973" t="s">
        <v>26552</v>
      </c>
      <c r="F6973" t="s">
        <v>231</v>
      </c>
      <c r="G6973" t="s">
        <v>71</v>
      </c>
      <c r="H6973" t="s">
        <v>136</v>
      </c>
      <c r="I6973" t="s">
        <v>22</v>
      </c>
      <c r="J6973" t="s">
        <v>131</v>
      </c>
      <c r="K6973" t="s">
        <v>26553</v>
      </c>
      <c r="L6973" t="s">
        <v>26554</v>
      </c>
      <c r="M6973">
        <v>0.37777777699999998</v>
      </c>
      <c r="N6973">
        <v>0</v>
      </c>
      <c r="O6973">
        <v>1</v>
      </c>
      <c r="P6973">
        <v>0</v>
      </c>
      <c r="Q6973">
        <v>0</v>
      </c>
      <c r="R6973">
        <v>0</v>
      </c>
      <c r="S6973">
        <v>0.377778</v>
      </c>
      <c r="T6973">
        <v>0</v>
      </c>
      <c r="U6973">
        <v>0</v>
      </c>
    </row>
    <row r="6974" spans="1:21" x14ac:dyDescent="0.25">
      <c r="A6974" t="s">
        <v>26555</v>
      </c>
      <c r="B6974">
        <v>1</v>
      </c>
      <c r="C6974" t="s">
        <v>79</v>
      </c>
      <c r="D6974" t="s">
        <v>116</v>
      </c>
      <c r="E6974" t="s">
        <v>26537</v>
      </c>
      <c r="F6974" t="s">
        <v>166</v>
      </c>
      <c r="G6974" t="s">
        <v>72</v>
      </c>
      <c r="H6974" t="s">
        <v>136</v>
      </c>
      <c r="I6974" t="s">
        <v>22</v>
      </c>
      <c r="J6974" t="s">
        <v>131</v>
      </c>
      <c r="K6974" t="s">
        <v>26556</v>
      </c>
      <c r="L6974" t="s">
        <v>604</v>
      </c>
      <c r="M6974">
        <v>1.3025</v>
      </c>
      <c r="N6974">
        <v>1</v>
      </c>
      <c r="O6974">
        <v>483</v>
      </c>
      <c r="P6974">
        <v>0</v>
      </c>
      <c r="Q6974">
        <v>5</v>
      </c>
      <c r="R6974">
        <v>1.3025</v>
      </c>
      <c r="S6974">
        <v>629.10749999999996</v>
      </c>
      <c r="T6974">
        <v>0</v>
      </c>
      <c r="U6974">
        <v>6.5125000000000002</v>
      </c>
    </row>
    <row r="6975" spans="1:21" x14ac:dyDescent="0.25">
      <c r="A6975" t="s">
        <v>26557</v>
      </c>
      <c r="B6975">
        <v>1</v>
      </c>
      <c r="C6975" t="s">
        <v>79</v>
      </c>
      <c r="D6975" t="s">
        <v>116</v>
      </c>
      <c r="E6975" t="s">
        <v>26558</v>
      </c>
      <c r="F6975" t="s">
        <v>226</v>
      </c>
      <c r="G6975" t="s">
        <v>72</v>
      </c>
      <c r="H6975" t="s">
        <v>136</v>
      </c>
      <c r="I6975" t="s">
        <v>22</v>
      </c>
      <c r="J6975" t="s">
        <v>131</v>
      </c>
      <c r="K6975" t="s">
        <v>26559</v>
      </c>
      <c r="L6975" t="s">
        <v>26560</v>
      </c>
      <c r="M6975">
        <v>0.598876666</v>
      </c>
      <c r="N6975">
        <v>0</v>
      </c>
      <c r="O6975">
        <v>122</v>
      </c>
      <c r="P6975">
        <v>0</v>
      </c>
      <c r="Q6975">
        <v>0</v>
      </c>
      <c r="R6975">
        <v>0</v>
      </c>
      <c r="S6975">
        <v>73.062952999999993</v>
      </c>
      <c r="T6975">
        <v>0</v>
      </c>
      <c r="U6975">
        <v>0</v>
      </c>
    </row>
    <row r="6976" spans="1:21" x14ac:dyDescent="0.25">
      <c r="A6976" t="s">
        <v>26561</v>
      </c>
      <c r="B6976">
        <v>1</v>
      </c>
      <c r="C6976" t="s">
        <v>79</v>
      </c>
      <c r="D6976" t="s">
        <v>116</v>
      </c>
      <c r="E6976" t="s">
        <v>26562</v>
      </c>
      <c r="F6976" t="s">
        <v>226</v>
      </c>
      <c r="G6976" t="s">
        <v>72</v>
      </c>
      <c r="H6976" t="s">
        <v>136</v>
      </c>
      <c r="I6976" t="s">
        <v>22</v>
      </c>
      <c r="J6976" t="s">
        <v>131</v>
      </c>
      <c r="K6976" t="s">
        <v>26563</v>
      </c>
      <c r="L6976" t="s">
        <v>26564</v>
      </c>
      <c r="M6976">
        <v>1.355</v>
      </c>
      <c r="N6976">
        <v>0</v>
      </c>
      <c r="O6976">
        <v>0</v>
      </c>
      <c r="P6976">
        <v>1</v>
      </c>
      <c r="Q6976">
        <v>0</v>
      </c>
      <c r="R6976">
        <v>0</v>
      </c>
      <c r="S6976">
        <v>0</v>
      </c>
      <c r="T6976">
        <v>1.355</v>
      </c>
      <c r="U6976">
        <v>0</v>
      </c>
    </row>
    <row r="6977" spans="1:21" x14ac:dyDescent="0.25">
      <c r="A6977" t="s">
        <v>26565</v>
      </c>
      <c r="B6977">
        <v>1</v>
      </c>
      <c r="C6977" t="s">
        <v>79</v>
      </c>
      <c r="D6977" t="s">
        <v>116</v>
      </c>
      <c r="E6977" t="s">
        <v>26545</v>
      </c>
      <c r="F6977" t="s">
        <v>166</v>
      </c>
      <c r="G6977" t="s">
        <v>72</v>
      </c>
      <c r="H6977" t="s">
        <v>136</v>
      </c>
      <c r="I6977" t="s">
        <v>22</v>
      </c>
      <c r="J6977" t="s">
        <v>131</v>
      </c>
      <c r="K6977" t="s">
        <v>26566</v>
      </c>
      <c r="L6977" t="s">
        <v>26567</v>
      </c>
      <c r="M6977">
        <v>0.60083333299999997</v>
      </c>
      <c r="N6977">
        <v>2</v>
      </c>
      <c r="O6977">
        <v>0</v>
      </c>
      <c r="P6977">
        <v>70</v>
      </c>
      <c r="Q6977">
        <v>11</v>
      </c>
      <c r="R6977">
        <v>1.201667</v>
      </c>
      <c r="S6977">
        <v>0</v>
      </c>
      <c r="T6977">
        <v>42.058332999999998</v>
      </c>
      <c r="U6977">
        <v>6.6091670000000002</v>
      </c>
    </row>
    <row r="6978" spans="1:21" x14ac:dyDescent="0.25">
      <c r="A6978" t="s">
        <v>26568</v>
      </c>
      <c r="B6978">
        <v>1</v>
      </c>
      <c r="C6978" t="s">
        <v>79</v>
      </c>
      <c r="D6978" t="s">
        <v>116</v>
      </c>
      <c r="E6978" t="s">
        <v>26569</v>
      </c>
      <c r="F6978" t="s">
        <v>231</v>
      </c>
      <c r="G6978" t="s">
        <v>71</v>
      </c>
      <c r="H6978" t="s">
        <v>136</v>
      </c>
      <c r="I6978" t="s">
        <v>22</v>
      </c>
      <c r="J6978" t="s">
        <v>131</v>
      </c>
      <c r="K6978" t="s">
        <v>26570</v>
      </c>
      <c r="L6978" t="s">
        <v>26571</v>
      </c>
      <c r="M6978">
        <v>1.0466666659999999</v>
      </c>
      <c r="N6978">
        <v>0</v>
      </c>
      <c r="O6978">
        <v>1</v>
      </c>
      <c r="P6978">
        <v>0</v>
      </c>
      <c r="Q6978">
        <v>0</v>
      </c>
      <c r="R6978">
        <v>0</v>
      </c>
      <c r="S6978">
        <v>1.046667</v>
      </c>
      <c r="T6978">
        <v>0</v>
      </c>
      <c r="U6978">
        <v>0</v>
      </c>
    </row>
    <row r="6979" spans="1:21" x14ac:dyDescent="0.25">
      <c r="A6979" t="s">
        <v>26572</v>
      </c>
      <c r="B6979">
        <v>1</v>
      </c>
      <c r="C6979" t="s">
        <v>79</v>
      </c>
      <c r="D6979" t="s">
        <v>116</v>
      </c>
      <c r="E6979" t="s">
        <v>26573</v>
      </c>
      <c r="F6979" t="s">
        <v>531</v>
      </c>
      <c r="G6979" t="s">
        <v>72</v>
      </c>
      <c r="H6979" t="s">
        <v>136</v>
      </c>
      <c r="I6979" t="s">
        <v>22</v>
      </c>
      <c r="J6979" t="s">
        <v>131</v>
      </c>
      <c r="K6979" t="s">
        <v>26574</v>
      </c>
      <c r="L6979" t="s">
        <v>26575</v>
      </c>
      <c r="M6979">
        <v>2.0441600000000002</v>
      </c>
      <c r="N6979">
        <v>5</v>
      </c>
      <c r="O6979">
        <v>1148</v>
      </c>
      <c r="P6979">
        <v>103</v>
      </c>
      <c r="Q6979">
        <v>17</v>
      </c>
      <c r="R6979">
        <v>10.220800000000001</v>
      </c>
      <c r="S6979">
        <v>2346.6956799999998</v>
      </c>
      <c r="T6979">
        <v>210.54848000000001</v>
      </c>
      <c r="U6979">
        <v>34.750720000000001</v>
      </c>
    </row>
    <row r="6980" spans="1:21" x14ac:dyDescent="0.25">
      <c r="A6980" t="s">
        <v>26576</v>
      </c>
      <c r="B6980">
        <v>1</v>
      </c>
      <c r="C6980" t="s">
        <v>79</v>
      </c>
      <c r="D6980" t="s">
        <v>116</v>
      </c>
      <c r="E6980" t="s">
        <v>26558</v>
      </c>
      <c r="F6980" t="s">
        <v>226</v>
      </c>
      <c r="G6980" t="s">
        <v>72</v>
      </c>
      <c r="H6980" t="s">
        <v>136</v>
      </c>
      <c r="I6980" t="s">
        <v>22</v>
      </c>
      <c r="J6980" t="s">
        <v>131</v>
      </c>
      <c r="K6980" t="s">
        <v>26577</v>
      </c>
      <c r="L6980" t="s">
        <v>26578</v>
      </c>
      <c r="M6980">
        <v>5.0147266659999996</v>
      </c>
      <c r="N6980">
        <v>0</v>
      </c>
      <c r="O6980">
        <v>122</v>
      </c>
      <c r="P6980">
        <v>0</v>
      </c>
      <c r="Q6980">
        <v>0</v>
      </c>
      <c r="R6980">
        <v>0</v>
      </c>
      <c r="S6980">
        <v>611.79665299999999</v>
      </c>
      <c r="T6980">
        <v>0</v>
      </c>
      <c r="U6980">
        <v>0</v>
      </c>
    </row>
    <row r="6981" spans="1:21" x14ac:dyDescent="0.25">
      <c r="A6981" t="s">
        <v>26579</v>
      </c>
      <c r="B6981">
        <v>1</v>
      </c>
      <c r="C6981" t="s">
        <v>79</v>
      </c>
      <c r="D6981" t="s">
        <v>116</v>
      </c>
      <c r="E6981" t="s">
        <v>26545</v>
      </c>
      <c r="F6981" t="s">
        <v>166</v>
      </c>
      <c r="G6981" t="s">
        <v>72</v>
      </c>
      <c r="H6981" t="s">
        <v>136</v>
      </c>
      <c r="I6981" t="s">
        <v>22</v>
      </c>
      <c r="J6981" t="s">
        <v>131</v>
      </c>
      <c r="K6981" t="s">
        <v>26580</v>
      </c>
      <c r="L6981" t="s">
        <v>26581</v>
      </c>
      <c r="M6981">
        <v>0.61694444400000004</v>
      </c>
      <c r="N6981">
        <v>2</v>
      </c>
      <c r="O6981">
        <v>0</v>
      </c>
      <c r="P6981">
        <v>70</v>
      </c>
      <c r="Q6981">
        <v>11</v>
      </c>
      <c r="R6981">
        <v>1.233889</v>
      </c>
      <c r="S6981">
        <v>0</v>
      </c>
      <c r="T6981">
        <v>43.186110999999997</v>
      </c>
      <c r="U6981">
        <v>6.7863889999999998</v>
      </c>
    </row>
    <row r="6982" spans="1:21" x14ac:dyDescent="0.25">
      <c r="A6982" t="s">
        <v>26582</v>
      </c>
      <c r="B6982">
        <v>1</v>
      </c>
      <c r="C6982" t="s">
        <v>79</v>
      </c>
      <c r="D6982" t="s">
        <v>116</v>
      </c>
      <c r="E6982" t="s">
        <v>26537</v>
      </c>
      <c r="F6982" t="s">
        <v>166</v>
      </c>
      <c r="G6982" t="s">
        <v>72</v>
      </c>
      <c r="H6982" t="s">
        <v>136</v>
      </c>
      <c r="I6982" t="s">
        <v>22</v>
      </c>
      <c r="J6982" t="s">
        <v>131</v>
      </c>
      <c r="K6982" t="s">
        <v>26583</v>
      </c>
      <c r="L6982" t="s">
        <v>26584</v>
      </c>
      <c r="M6982">
        <v>0.75916666600000005</v>
      </c>
      <c r="N6982">
        <v>1</v>
      </c>
      <c r="O6982">
        <v>483</v>
      </c>
      <c r="P6982">
        <v>0</v>
      </c>
      <c r="Q6982">
        <v>5</v>
      </c>
      <c r="R6982">
        <v>0.75916700000000004</v>
      </c>
      <c r="S6982">
        <v>366.67750000000001</v>
      </c>
      <c r="T6982">
        <v>0</v>
      </c>
      <c r="U6982">
        <v>3.795833</v>
      </c>
    </row>
    <row r="6983" spans="1:21" x14ac:dyDescent="0.25">
      <c r="A6983" t="s">
        <v>26585</v>
      </c>
      <c r="B6983">
        <v>1</v>
      </c>
      <c r="C6983" t="s">
        <v>79</v>
      </c>
      <c r="D6983" t="s">
        <v>116</v>
      </c>
      <c r="E6983" t="s">
        <v>26545</v>
      </c>
      <c r="F6983" t="s">
        <v>296</v>
      </c>
      <c r="G6983" t="s">
        <v>72</v>
      </c>
      <c r="H6983" t="s">
        <v>136</v>
      </c>
      <c r="I6983" t="s">
        <v>22</v>
      </c>
      <c r="J6983" t="s">
        <v>221</v>
      </c>
      <c r="K6983" t="s">
        <v>26586</v>
      </c>
      <c r="L6983" t="s">
        <v>26587</v>
      </c>
      <c r="M6983">
        <v>4.864166666</v>
      </c>
      <c r="N6983">
        <v>2</v>
      </c>
      <c r="O6983">
        <v>0</v>
      </c>
      <c r="P6983">
        <v>70</v>
      </c>
      <c r="Q6983">
        <v>11</v>
      </c>
      <c r="R6983">
        <v>9.7283329999999992</v>
      </c>
      <c r="S6983">
        <v>0</v>
      </c>
      <c r="T6983">
        <v>340.49166700000001</v>
      </c>
      <c r="U6983">
        <v>53.505833000000003</v>
      </c>
    </row>
    <row r="6984" spans="1:21" x14ac:dyDescent="0.25">
      <c r="A6984" t="s">
        <v>26588</v>
      </c>
      <c r="B6984">
        <v>1</v>
      </c>
      <c r="C6984" t="s">
        <v>79</v>
      </c>
      <c r="D6984" t="s">
        <v>116</v>
      </c>
      <c r="E6984" t="s">
        <v>26545</v>
      </c>
      <c r="F6984" t="s">
        <v>166</v>
      </c>
      <c r="G6984" t="s">
        <v>72</v>
      </c>
      <c r="H6984" t="s">
        <v>136</v>
      </c>
      <c r="I6984" t="s">
        <v>22</v>
      </c>
      <c r="J6984" t="s">
        <v>131</v>
      </c>
      <c r="K6984" t="s">
        <v>26589</v>
      </c>
      <c r="L6984" t="s">
        <v>26590</v>
      </c>
      <c r="M6984">
        <v>0.18666666600000001</v>
      </c>
      <c r="N6984">
        <v>2</v>
      </c>
      <c r="O6984">
        <v>0</v>
      </c>
      <c r="P6984">
        <v>70</v>
      </c>
      <c r="Q6984">
        <v>11</v>
      </c>
      <c r="R6984">
        <v>0.37333300000000003</v>
      </c>
      <c r="S6984">
        <v>0</v>
      </c>
      <c r="T6984">
        <v>13.066667000000001</v>
      </c>
      <c r="U6984">
        <v>2.0533329999999999</v>
      </c>
    </row>
    <row r="6985" spans="1:21" x14ac:dyDescent="0.25">
      <c r="A6985" t="s">
        <v>26591</v>
      </c>
      <c r="B6985">
        <v>1</v>
      </c>
      <c r="C6985" t="s">
        <v>79</v>
      </c>
      <c r="D6985" t="s">
        <v>116</v>
      </c>
      <c r="E6985" t="s">
        <v>26545</v>
      </c>
      <c r="F6985" t="s">
        <v>166</v>
      </c>
      <c r="G6985" t="s">
        <v>72</v>
      </c>
      <c r="H6985" t="s">
        <v>136</v>
      </c>
      <c r="I6985" t="s">
        <v>22</v>
      </c>
      <c r="J6985" t="s">
        <v>131</v>
      </c>
      <c r="K6985" t="s">
        <v>26592</v>
      </c>
      <c r="L6985" t="s">
        <v>26593</v>
      </c>
      <c r="M6985">
        <v>0.70499999999999996</v>
      </c>
      <c r="N6985">
        <v>2</v>
      </c>
      <c r="O6985">
        <v>0</v>
      </c>
      <c r="P6985">
        <v>70</v>
      </c>
      <c r="Q6985">
        <v>11</v>
      </c>
      <c r="R6985">
        <v>1.41</v>
      </c>
      <c r="S6985">
        <v>0</v>
      </c>
      <c r="T6985">
        <v>49.35</v>
      </c>
      <c r="U6985">
        <v>7.7549999999999999</v>
      </c>
    </row>
    <row r="6986" spans="1:21" x14ac:dyDescent="0.25">
      <c r="A6986" t="s">
        <v>26594</v>
      </c>
      <c r="B6986">
        <v>1</v>
      </c>
      <c r="C6986" t="s">
        <v>79</v>
      </c>
      <c r="D6986" t="s">
        <v>116</v>
      </c>
      <c r="E6986" t="s">
        <v>26595</v>
      </c>
      <c r="F6986" t="s">
        <v>166</v>
      </c>
      <c r="G6986" t="s">
        <v>72</v>
      </c>
      <c r="H6986" t="s">
        <v>136</v>
      </c>
      <c r="I6986" t="s">
        <v>22</v>
      </c>
      <c r="J6986" t="s">
        <v>131</v>
      </c>
      <c r="K6986" t="s">
        <v>26596</v>
      </c>
      <c r="L6986" t="s">
        <v>26597</v>
      </c>
      <c r="M6986">
        <v>0.54491666599999999</v>
      </c>
      <c r="N6986">
        <v>0</v>
      </c>
      <c r="O6986">
        <v>322</v>
      </c>
      <c r="P6986">
        <v>6</v>
      </c>
      <c r="Q6986">
        <v>18</v>
      </c>
      <c r="R6986">
        <v>0</v>
      </c>
      <c r="S6986">
        <v>175.463166</v>
      </c>
      <c r="T6986">
        <v>3.2694999999999999</v>
      </c>
      <c r="U6986">
        <v>9.8085000000000004</v>
      </c>
    </row>
    <row r="6987" spans="1:21" x14ac:dyDescent="0.25">
      <c r="A6987" t="s">
        <v>26598</v>
      </c>
      <c r="B6987">
        <v>1</v>
      </c>
      <c r="C6987" t="s">
        <v>79</v>
      </c>
      <c r="D6987" t="s">
        <v>116</v>
      </c>
      <c r="E6987" t="s">
        <v>26599</v>
      </c>
      <c r="F6987" t="s">
        <v>166</v>
      </c>
      <c r="G6987" t="s">
        <v>72</v>
      </c>
      <c r="H6987" t="s">
        <v>136</v>
      </c>
      <c r="I6987" t="s">
        <v>22</v>
      </c>
      <c r="J6987" t="s">
        <v>131</v>
      </c>
      <c r="K6987" t="s">
        <v>26600</v>
      </c>
      <c r="L6987" t="s">
        <v>26601</v>
      </c>
      <c r="M6987">
        <v>0.77694444399999996</v>
      </c>
      <c r="N6987">
        <v>0</v>
      </c>
      <c r="O6987">
        <v>0</v>
      </c>
      <c r="P6987">
        <v>45</v>
      </c>
      <c r="Q6987">
        <v>40</v>
      </c>
      <c r="R6987">
        <v>0</v>
      </c>
      <c r="S6987">
        <v>0</v>
      </c>
      <c r="T6987">
        <v>34.962499999999999</v>
      </c>
      <c r="U6987">
        <v>31.077777999999999</v>
      </c>
    </row>
    <row r="6988" spans="1:21" x14ac:dyDescent="0.25">
      <c r="A6988" t="s">
        <v>26602</v>
      </c>
      <c r="B6988">
        <v>1</v>
      </c>
      <c r="C6988" t="s">
        <v>79</v>
      </c>
      <c r="D6988" t="s">
        <v>116</v>
      </c>
      <c r="E6988" t="s">
        <v>26603</v>
      </c>
      <c r="F6988" t="s">
        <v>226</v>
      </c>
      <c r="G6988" t="s">
        <v>72</v>
      </c>
      <c r="H6988" t="s">
        <v>136</v>
      </c>
      <c r="I6988" t="s">
        <v>22</v>
      </c>
      <c r="J6988" t="s">
        <v>131</v>
      </c>
      <c r="K6988" t="s">
        <v>26604</v>
      </c>
      <c r="L6988" t="s">
        <v>26605</v>
      </c>
      <c r="M6988">
        <v>6.085</v>
      </c>
      <c r="N6988">
        <v>0</v>
      </c>
      <c r="O6988">
        <v>0</v>
      </c>
      <c r="P6988">
        <v>0</v>
      </c>
      <c r="Q6988">
        <v>4</v>
      </c>
      <c r="R6988">
        <v>0</v>
      </c>
      <c r="S6988">
        <v>0</v>
      </c>
      <c r="T6988">
        <v>0</v>
      </c>
      <c r="U6988">
        <v>24.34</v>
      </c>
    </row>
    <row r="6989" spans="1:21" x14ac:dyDescent="0.25">
      <c r="A6989" t="s">
        <v>26606</v>
      </c>
      <c r="B6989">
        <v>1</v>
      </c>
      <c r="C6989" t="s">
        <v>79</v>
      </c>
      <c r="D6989" t="s">
        <v>116</v>
      </c>
      <c r="E6989" t="s">
        <v>26607</v>
      </c>
      <c r="F6989" t="s">
        <v>226</v>
      </c>
      <c r="G6989" t="s">
        <v>72</v>
      </c>
      <c r="H6989" t="s">
        <v>136</v>
      </c>
      <c r="I6989" t="s">
        <v>22</v>
      </c>
      <c r="J6989" t="s">
        <v>131</v>
      </c>
      <c r="K6989" t="s">
        <v>26608</v>
      </c>
      <c r="L6989" t="s">
        <v>26609</v>
      </c>
      <c r="M6989">
        <v>1.7208333330000001</v>
      </c>
      <c r="N6989">
        <v>0</v>
      </c>
      <c r="O6989">
        <v>223</v>
      </c>
      <c r="P6989">
        <v>0</v>
      </c>
      <c r="Q6989">
        <v>0</v>
      </c>
      <c r="R6989">
        <v>0</v>
      </c>
      <c r="S6989">
        <v>383.745833</v>
      </c>
      <c r="T6989">
        <v>0</v>
      </c>
      <c r="U6989">
        <v>0</v>
      </c>
    </row>
    <row r="6990" spans="1:21" x14ac:dyDescent="0.25">
      <c r="A6990" t="s">
        <v>26610</v>
      </c>
      <c r="B6990">
        <v>1</v>
      </c>
      <c r="C6990" t="s">
        <v>79</v>
      </c>
      <c r="D6990" t="s">
        <v>116</v>
      </c>
      <c r="E6990" t="s">
        <v>26599</v>
      </c>
      <c r="F6990" t="s">
        <v>166</v>
      </c>
      <c r="G6990" t="s">
        <v>72</v>
      </c>
      <c r="H6990" t="s">
        <v>136</v>
      </c>
      <c r="I6990" t="s">
        <v>22</v>
      </c>
      <c r="J6990" t="s">
        <v>131</v>
      </c>
      <c r="K6990" t="s">
        <v>26611</v>
      </c>
      <c r="L6990" t="s">
        <v>26612</v>
      </c>
      <c r="M6990">
        <v>1.6333333329999999</v>
      </c>
      <c r="N6990">
        <v>0</v>
      </c>
      <c r="O6990">
        <v>0</v>
      </c>
      <c r="P6990">
        <v>45</v>
      </c>
      <c r="Q6990">
        <v>40</v>
      </c>
      <c r="R6990">
        <v>0</v>
      </c>
      <c r="S6990">
        <v>0</v>
      </c>
      <c r="T6990">
        <v>73.5</v>
      </c>
      <c r="U6990">
        <v>65.333332999999996</v>
      </c>
    </row>
    <row r="6991" spans="1:21" x14ac:dyDescent="0.25">
      <c r="A6991" t="s">
        <v>26613</v>
      </c>
      <c r="B6991">
        <v>1</v>
      </c>
      <c r="C6991" t="s">
        <v>79</v>
      </c>
      <c r="D6991" t="s">
        <v>116</v>
      </c>
      <c r="E6991" t="s">
        <v>26595</v>
      </c>
      <c r="F6991" t="s">
        <v>166</v>
      </c>
      <c r="G6991" t="s">
        <v>72</v>
      </c>
      <c r="H6991" t="s">
        <v>136</v>
      </c>
      <c r="I6991" t="s">
        <v>22</v>
      </c>
      <c r="J6991" t="s">
        <v>131</v>
      </c>
      <c r="K6991" t="s">
        <v>26614</v>
      </c>
      <c r="L6991" t="s">
        <v>26615</v>
      </c>
      <c r="M6991">
        <v>1.3865166659999999</v>
      </c>
      <c r="N6991">
        <v>0</v>
      </c>
      <c r="O6991">
        <v>322</v>
      </c>
      <c r="P6991">
        <v>6</v>
      </c>
      <c r="Q6991">
        <v>18</v>
      </c>
      <c r="R6991">
        <v>0</v>
      </c>
      <c r="S6991">
        <v>446.45836600000001</v>
      </c>
      <c r="T6991">
        <v>8.3191000000000006</v>
      </c>
      <c r="U6991">
        <v>24.9573</v>
      </c>
    </row>
    <row r="6992" spans="1:21" x14ac:dyDescent="0.25">
      <c r="A6992" t="s">
        <v>26616</v>
      </c>
      <c r="B6992">
        <v>1</v>
      </c>
      <c r="C6992" t="s">
        <v>79</v>
      </c>
      <c r="D6992" t="s">
        <v>116</v>
      </c>
      <c r="E6992" t="s">
        <v>26617</v>
      </c>
      <c r="F6992" t="s">
        <v>367</v>
      </c>
      <c r="G6992" t="s">
        <v>72</v>
      </c>
      <c r="H6992" t="s">
        <v>136</v>
      </c>
      <c r="I6992" t="s">
        <v>22</v>
      </c>
      <c r="J6992" t="s">
        <v>131</v>
      </c>
      <c r="K6992" t="s">
        <v>26618</v>
      </c>
      <c r="L6992" t="s">
        <v>26619</v>
      </c>
      <c r="M6992">
        <v>0.60222222199999997</v>
      </c>
      <c r="N6992">
        <v>0</v>
      </c>
      <c r="O6992">
        <v>0</v>
      </c>
      <c r="P6992">
        <v>0</v>
      </c>
      <c r="Q6992">
        <v>8</v>
      </c>
      <c r="R6992">
        <v>0</v>
      </c>
      <c r="S6992">
        <v>0</v>
      </c>
      <c r="T6992">
        <v>0</v>
      </c>
      <c r="U6992">
        <v>4.8177779999999997</v>
      </c>
    </row>
    <row r="6993" spans="1:21" x14ac:dyDescent="0.25">
      <c r="A6993" t="s">
        <v>26620</v>
      </c>
      <c r="B6993">
        <v>1</v>
      </c>
      <c r="C6993" t="s">
        <v>79</v>
      </c>
      <c r="D6993" t="s">
        <v>116</v>
      </c>
      <c r="E6993" t="s">
        <v>26603</v>
      </c>
      <c r="F6993" t="s">
        <v>367</v>
      </c>
      <c r="G6993" t="s">
        <v>72</v>
      </c>
      <c r="H6993" t="s">
        <v>136</v>
      </c>
      <c r="I6993" t="s">
        <v>22</v>
      </c>
      <c r="J6993" t="s">
        <v>131</v>
      </c>
      <c r="K6993" t="s">
        <v>26621</v>
      </c>
      <c r="L6993" t="s">
        <v>26622</v>
      </c>
      <c r="M6993">
        <v>1.1597222220000001</v>
      </c>
      <c r="N6993">
        <v>0</v>
      </c>
      <c r="O6993">
        <v>0</v>
      </c>
      <c r="P6993">
        <v>0</v>
      </c>
      <c r="Q6993">
        <v>4</v>
      </c>
      <c r="R6993">
        <v>0</v>
      </c>
      <c r="S6993">
        <v>0</v>
      </c>
      <c r="T6993">
        <v>0</v>
      </c>
      <c r="U6993">
        <v>4.6388889999999998</v>
      </c>
    </row>
    <row r="6994" spans="1:21" x14ac:dyDescent="0.25">
      <c r="A6994" t="s">
        <v>26623</v>
      </c>
      <c r="B6994">
        <v>1</v>
      </c>
      <c r="C6994" t="s">
        <v>79</v>
      </c>
      <c r="D6994" t="s">
        <v>116</v>
      </c>
      <c r="E6994" t="s">
        <v>26595</v>
      </c>
      <c r="F6994" t="s">
        <v>166</v>
      </c>
      <c r="G6994" t="s">
        <v>72</v>
      </c>
      <c r="H6994" t="s">
        <v>136</v>
      </c>
      <c r="I6994" t="s">
        <v>22</v>
      </c>
      <c r="J6994" t="s">
        <v>131</v>
      </c>
      <c r="K6994" t="s">
        <v>26624</v>
      </c>
      <c r="L6994" t="s">
        <v>26625</v>
      </c>
      <c r="M6994">
        <v>2.3475000000000001</v>
      </c>
      <c r="N6994">
        <v>0</v>
      </c>
      <c r="O6994">
        <v>322</v>
      </c>
      <c r="P6994">
        <v>6</v>
      </c>
      <c r="Q6994">
        <v>18</v>
      </c>
      <c r="R6994">
        <v>0</v>
      </c>
      <c r="S6994">
        <v>755.89499999999998</v>
      </c>
      <c r="T6994">
        <v>14.085000000000001</v>
      </c>
      <c r="U6994">
        <v>42.255000000000003</v>
      </c>
    </row>
    <row r="6995" spans="1:21" x14ac:dyDescent="0.25">
      <c r="A6995" t="s">
        <v>26626</v>
      </c>
      <c r="B6995">
        <v>1</v>
      </c>
      <c r="C6995" t="s">
        <v>78</v>
      </c>
      <c r="D6995" t="s">
        <v>95</v>
      </c>
      <c r="E6995" t="s">
        <v>26627</v>
      </c>
      <c r="F6995" t="s">
        <v>934</v>
      </c>
      <c r="G6995" t="s">
        <v>71</v>
      </c>
      <c r="H6995" t="s">
        <v>136</v>
      </c>
      <c r="I6995" t="s">
        <v>22</v>
      </c>
      <c r="J6995" t="s">
        <v>131</v>
      </c>
      <c r="K6995" t="s">
        <v>26628</v>
      </c>
      <c r="L6995" t="s">
        <v>26629</v>
      </c>
      <c r="M6995">
        <v>1.8091666660000001</v>
      </c>
      <c r="N6995">
        <v>0</v>
      </c>
      <c r="O6995">
        <v>1</v>
      </c>
      <c r="P6995">
        <v>0</v>
      </c>
      <c r="Q6995">
        <v>0</v>
      </c>
      <c r="R6995">
        <v>0</v>
      </c>
      <c r="S6995">
        <v>1.809167</v>
      </c>
      <c r="T6995">
        <v>0</v>
      </c>
      <c r="U6995">
        <v>0</v>
      </c>
    </row>
    <row r="6996" spans="1:21" x14ac:dyDescent="0.25">
      <c r="A6996" t="s">
        <v>26630</v>
      </c>
      <c r="B6996">
        <v>1</v>
      </c>
      <c r="C6996" t="s">
        <v>78</v>
      </c>
      <c r="D6996" t="s">
        <v>104</v>
      </c>
      <c r="E6996" t="s">
        <v>26631</v>
      </c>
      <c r="F6996" t="s">
        <v>231</v>
      </c>
      <c r="G6996" t="s">
        <v>71</v>
      </c>
      <c r="H6996" t="s">
        <v>136</v>
      </c>
      <c r="I6996" t="s">
        <v>22</v>
      </c>
      <c r="J6996" t="s">
        <v>131</v>
      </c>
      <c r="K6996" t="s">
        <v>26632</v>
      </c>
      <c r="L6996" t="s">
        <v>26633</v>
      </c>
      <c r="M6996">
        <v>1.096666666</v>
      </c>
      <c r="N6996">
        <v>0</v>
      </c>
      <c r="O6996">
        <v>0</v>
      </c>
      <c r="P6996">
        <v>0</v>
      </c>
      <c r="Q6996">
        <v>1</v>
      </c>
      <c r="R6996">
        <v>0</v>
      </c>
      <c r="S6996">
        <v>0</v>
      </c>
      <c r="T6996">
        <v>0</v>
      </c>
      <c r="U6996">
        <v>1.0966670000000001</v>
      </c>
    </row>
    <row r="6997" spans="1:21" x14ac:dyDescent="0.25">
      <c r="A6997" t="s">
        <v>26634</v>
      </c>
      <c r="B6997">
        <v>1</v>
      </c>
      <c r="C6997" t="s">
        <v>78</v>
      </c>
      <c r="D6997" t="s">
        <v>104</v>
      </c>
      <c r="E6997" t="s">
        <v>26635</v>
      </c>
      <c r="F6997" t="s">
        <v>231</v>
      </c>
      <c r="G6997" t="s">
        <v>71</v>
      </c>
      <c r="H6997" t="s">
        <v>136</v>
      </c>
      <c r="I6997" t="s">
        <v>22</v>
      </c>
      <c r="J6997" t="s">
        <v>131</v>
      </c>
      <c r="K6997" t="s">
        <v>26636</v>
      </c>
      <c r="L6997" t="s">
        <v>26637</v>
      </c>
      <c r="M6997">
        <v>2.216388888</v>
      </c>
      <c r="N6997">
        <v>0</v>
      </c>
      <c r="O6997">
        <v>0</v>
      </c>
      <c r="P6997">
        <v>0</v>
      </c>
      <c r="Q6997">
        <v>1</v>
      </c>
      <c r="R6997">
        <v>0</v>
      </c>
      <c r="S6997">
        <v>0</v>
      </c>
      <c r="T6997">
        <v>0</v>
      </c>
      <c r="U6997">
        <v>2.2163889999999999</v>
      </c>
    </row>
    <row r="6998" spans="1:21" x14ac:dyDescent="0.25">
      <c r="A6998" t="s">
        <v>26638</v>
      </c>
      <c r="B6998">
        <v>1</v>
      </c>
      <c r="C6998" t="s">
        <v>78</v>
      </c>
      <c r="D6998" t="s">
        <v>98</v>
      </c>
      <c r="E6998" t="s">
        <v>26639</v>
      </c>
      <c r="F6998" t="s">
        <v>313</v>
      </c>
      <c r="G6998" t="s">
        <v>71</v>
      </c>
      <c r="H6998" t="s">
        <v>136</v>
      </c>
      <c r="I6998" t="s">
        <v>22</v>
      </c>
      <c r="J6998" t="s">
        <v>131</v>
      </c>
      <c r="K6998" t="s">
        <v>26640</v>
      </c>
      <c r="L6998" t="s">
        <v>26641</v>
      </c>
      <c r="M6998">
        <v>0.80027777700000002</v>
      </c>
      <c r="N6998">
        <v>0</v>
      </c>
      <c r="O6998">
        <v>99</v>
      </c>
      <c r="P6998">
        <v>0</v>
      </c>
      <c r="Q6998">
        <v>0</v>
      </c>
      <c r="R6998">
        <v>0</v>
      </c>
      <c r="S6998">
        <v>79.227500000000006</v>
      </c>
      <c r="T6998">
        <v>0</v>
      </c>
      <c r="U6998">
        <v>0</v>
      </c>
    </row>
    <row r="6999" spans="1:21" x14ac:dyDescent="0.25">
      <c r="A6999" t="s">
        <v>26642</v>
      </c>
      <c r="B6999">
        <v>1</v>
      </c>
      <c r="C6999" t="s">
        <v>78</v>
      </c>
      <c r="D6999" t="s">
        <v>102</v>
      </c>
      <c r="E6999" t="s">
        <v>26643</v>
      </c>
      <c r="F6999" t="s">
        <v>231</v>
      </c>
      <c r="G6999" t="s">
        <v>71</v>
      </c>
      <c r="H6999" t="s">
        <v>136</v>
      </c>
      <c r="I6999" t="s">
        <v>22</v>
      </c>
      <c r="J6999" t="s">
        <v>131</v>
      </c>
      <c r="K6999" t="s">
        <v>26644</v>
      </c>
      <c r="L6999" t="s">
        <v>26645</v>
      </c>
      <c r="M6999">
        <v>6.5652777770000004</v>
      </c>
      <c r="N6999">
        <v>0</v>
      </c>
      <c r="O6999">
        <v>2</v>
      </c>
      <c r="P6999">
        <v>0</v>
      </c>
      <c r="Q6999">
        <v>0</v>
      </c>
      <c r="R6999">
        <v>0</v>
      </c>
      <c r="S6999">
        <v>13.130556</v>
      </c>
      <c r="T6999">
        <v>0</v>
      </c>
      <c r="U6999">
        <v>0</v>
      </c>
    </row>
    <row r="7000" spans="1:21" x14ac:dyDescent="0.25">
      <c r="A7000" t="s">
        <v>26646</v>
      </c>
      <c r="B7000">
        <v>1</v>
      </c>
      <c r="C7000" t="s">
        <v>78</v>
      </c>
      <c r="D7000" t="s">
        <v>107</v>
      </c>
      <c r="E7000" t="s">
        <v>26647</v>
      </c>
      <c r="F7000" t="s">
        <v>231</v>
      </c>
      <c r="G7000" t="s">
        <v>71</v>
      </c>
      <c r="H7000" t="s">
        <v>136</v>
      </c>
      <c r="I7000" t="s">
        <v>22</v>
      </c>
      <c r="J7000" t="s">
        <v>131</v>
      </c>
      <c r="K7000" t="s">
        <v>26648</v>
      </c>
      <c r="L7000" t="s">
        <v>26649</v>
      </c>
      <c r="M7000">
        <v>1.3530555550000001</v>
      </c>
      <c r="N7000">
        <v>0</v>
      </c>
      <c r="O7000">
        <v>0</v>
      </c>
      <c r="P7000">
        <v>0</v>
      </c>
      <c r="Q7000">
        <v>1</v>
      </c>
      <c r="R7000">
        <v>0</v>
      </c>
      <c r="S7000">
        <v>0</v>
      </c>
      <c r="T7000">
        <v>0</v>
      </c>
      <c r="U7000">
        <v>1.353056</v>
      </c>
    </row>
    <row r="7001" spans="1:21" x14ac:dyDescent="0.25">
      <c r="A7001" t="s">
        <v>26650</v>
      </c>
      <c r="B7001">
        <v>1</v>
      </c>
      <c r="C7001" t="s">
        <v>78</v>
      </c>
      <c r="D7001" t="s">
        <v>107</v>
      </c>
      <c r="E7001" t="s">
        <v>26651</v>
      </c>
      <c r="F7001" t="s">
        <v>985</v>
      </c>
      <c r="G7001" t="s">
        <v>71</v>
      </c>
      <c r="H7001" t="s">
        <v>136</v>
      </c>
      <c r="I7001" t="s">
        <v>22</v>
      </c>
      <c r="J7001" t="s">
        <v>131</v>
      </c>
      <c r="K7001" t="s">
        <v>26652</v>
      </c>
      <c r="L7001" t="s">
        <v>26653</v>
      </c>
      <c r="M7001">
        <v>1.688055555</v>
      </c>
      <c r="N7001">
        <v>0</v>
      </c>
      <c r="O7001">
        <v>0</v>
      </c>
      <c r="P7001">
        <v>0</v>
      </c>
      <c r="Q7001">
        <v>9</v>
      </c>
      <c r="R7001">
        <v>0</v>
      </c>
      <c r="S7001">
        <v>0</v>
      </c>
      <c r="T7001">
        <v>0</v>
      </c>
      <c r="U7001">
        <v>15.192500000000001</v>
      </c>
    </row>
    <row r="7002" spans="1:21" x14ac:dyDescent="0.25">
      <c r="A7002" t="s">
        <v>26654</v>
      </c>
      <c r="B7002">
        <v>1</v>
      </c>
      <c r="C7002" t="s">
        <v>78</v>
      </c>
      <c r="D7002" t="s">
        <v>90</v>
      </c>
      <c r="E7002" t="s">
        <v>26655</v>
      </c>
      <c r="F7002" t="s">
        <v>226</v>
      </c>
      <c r="G7002" t="s">
        <v>72</v>
      </c>
      <c r="H7002" t="s">
        <v>136</v>
      </c>
      <c r="I7002" t="s">
        <v>22</v>
      </c>
      <c r="J7002" t="s">
        <v>131</v>
      </c>
      <c r="K7002" t="s">
        <v>26656</v>
      </c>
      <c r="L7002" t="s">
        <v>26657</v>
      </c>
      <c r="M7002">
        <v>0.880833333</v>
      </c>
      <c r="N7002">
        <v>0</v>
      </c>
      <c r="O7002">
        <v>0</v>
      </c>
      <c r="P7002">
        <v>0</v>
      </c>
      <c r="Q7002">
        <v>284</v>
      </c>
      <c r="R7002">
        <v>0</v>
      </c>
      <c r="S7002">
        <v>0</v>
      </c>
      <c r="T7002">
        <v>0</v>
      </c>
      <c r="U7002">
        <v>250.156667</v>
      </c>
    </row>
    <row r="7003" spans="1:21" x14ac:dyDescent="0.25">
      <c r="A7003" t="s">
        <v>26658</v>
      </c>
      <c r="B7003">
        <v>1</v>
      </c>
      <c r="C7003" t="s">
        <v>78</v>
      </c>
      <c r="D7003" t="s">
        <v>95</v>
      </c>
      <c r="E7003" t="s">
        <v>4016</v>
      </c>
      <c r="F7003" t="s">
        <v>226</v>
      </c>
      <c r="G7003" t="s">
        <v>72</v>
      </c>
      <c r="H7003" t="s">
        <v>136</v>
      </c>
      <c r="I7003" t="s">
        <v>22</v>
      </c>
      <c r="J7003" t="s">
        <v>131</v>
      </c>
      <c r="K7003" t="s">
        <v>26659</v>
      </c>
      <c r="L7003" t="s">
        <v>26660</v>
      </c>
      <c r="M7003">
        <v>1.3488888880000001</v>
      </c>
      <c r="N7003">
        <v>0</v>
      </c>
      <c r="O7003">
        <v>0</v>
      </c>
      <c r="P7003">
        <v>0</v>
      </c>
      <c r="Q7003">
        <v>79</v>
      </c>
      <c r="R7003">
        <v>0</v>
      </c>
      <c r="S7003">
        <v>0</v>
      </c>
      <c r="T7003">
        <v>0</v>
      </c>
      <c r="U7003">
        <v>106.56222200000001</v>
      </c>
    </row>
    <row r="7004" spans="1:21" x14ac:dyDescent="0.25">
      <c r="A7004" t="s">
        <v>26661</v>
      </c>
      <c r="B7004">
        <v>1</v>
      </c>
      <c r="C7004" t="s">
        <v>78</v>
      </c>
      <c r="D7004" t="s">
        <v>95</v>
      </c>
      <c r="E7004" t="s">
        <v>14830</v>
      </c>
      <c r="F7004" t="s">
        <v>166</v>
      </c>
      <c r="G7004" t="s">
        <v>72</v>
      </c>
      <c r="H7004" t="s">
        <v>136</v>
      </c>
      <c r="I7004" t="s">
        <v>22</v>
      </c>
      <c r="J7004" t="s">
        <v>131</v>
      </c>
      <c r="K7004" t="s">
        <v>26662</v>
      </c>
      <c r="L7004" t="s">
        <v>26663</v>
      </c>
      <c r="M7004">
        <v>0.55753138800000002</v>
      </c>
      <c r="N7004">
        <v>2</v>
      </c>
      <c r="O7004">
        <v>133</v>
      </c>
      <c r="P7004">
        <v>43</v>
      </c>
      <c r="Q7004">
        <v>1346</v>
      </c>
      <c r="R7004">
        <v>1.1150629999999999</v>
      </c>
      <c r="S7004">
        <v>74.151674999999997</v>
      </c>
      <c r="T7004">
        <v>23.973849999999999</v>
      </c>
      <c r="U7004">
        <v>750.43724799999995</v>
      </c>
    </row>
    <row r="7005" spans="1:21" x14ac:dyDescent="0.25">
      <c r="A7005" t="s">
        <v>26664</v>
      </c>
      <c r="B7005">
        <v>1</v>
      </c>
      <c r="C7005" t="s">
        <v>78</v>
      </c>
      <c r="D7005" t="s">
        <v>90</v>
      </c>
      <c r="E7005" t="s">
        <v>26665</v>
      </c>
      <c r="F7005" t="s">
        <v>231</v>
      </c>
      <c r="G7005" t="s">
        <v>71</v>
      </c>
      <c r="H7005" t="s">
        <v>136</v>
      </c>
      <c r="I7005" t="s">
        <v>22</v>
      </c>
      <c r="J7005" t="s">
        <v>131</v>
      </c>
      <c r="K7005" t="s">
        <v>26666</v>
      </c>
      <c r="L7005" t="s">
        <v>26667</v>
      </c>
      <c r="M7005">
        <v>2.9766666659999999</v>
      </c>
      <c r="N7005">
        <v>0</v>
      </c>
      <c r="O7005">
        <v>0</v>
      </c>
      <c r="P7005">
        <v>0</v>
      </c>
      <c r="Q7005">
        <v>1</v>
      </c>
      <c r="R7005">
        <v>0</v>
      </c>
      <c r="S7005">
        <v>0</v>
      </c>
      <c r="T7005">
        <v>0</v>
      </c>
      <c r="U7005">
        <v>2.976667</v>
      </c>
    </row>
    <row r="7006" spans="1:21" x14ac:dyDescent="0.25">
      <c r="A7006" t="s">
        <v>26668</v>
      </c>
      <c r="B7006">
        <v>1</v>
      </c>
      <c r="C7006" t="s">
        <v>78</v>
      </c>
      <c r="D7006" t="s">
        <v>126</v>
      </c>
      <c r="E7006" t="s">
        <v>26669</v>
      </c>
      <c r="F7006" t="s">
        <v>362</v>
      </c>
      <c r="G7006" t="s">
        <v>71</v>
      </c>
      <c r="H7006" t="s">
        <v>136</v>
      </c>
      <c r="I7006" t="s">
        <v>22</v>
      </c>
      <c r="J7006" t="s">
        <v>131</v>
      </c>
      <c r="K7006" t="s">
        <v>26670</v>
      </c>
      <c r="L7006" t="s">
        <v>26671</v>
      </c>
      <c r="M7006">
        <v>0.87416666600000004</v>
      </c>
      <c r="N7006">
        <v>0</v>
      </c>
      <c r="O7006">
        <v>89</v>
      </c>
      <c r="P7006">
        <v>0</v>
      </c>
      <c r="Q7006">
        <v>0</v>
      </c>
      <c r="R7006">
        <v>0</v>
      </c>
      <c r="S7006">
        <v>77.800832999999997</v>
      </c>
      <c r="T7006">
        <v>0</v>
      </c>
      <c r="U7006">
        <v>0</v>
      </c>
    </row>
    <row r="7007" spans="1:21" x14ac:dyDescent="0.25">
      <c r="A7007" t="s">
        <v>26672</v>
      </c>
      <c r="B7007">
        <v>1</v>
      </c>
      <c r="C7007" t="s">
        <v>78</v>
      </c>
      <c r="D7007" t="s">
        <v>98</v>
      </c>
      <c r="E7007" t="s">
        <v>26673</v>
      </c>
      <c r="F7007" t="s">
        <v>231</v>
      </c>
      <c r="G7007" t="s">
        <v>71</v>
      </c>
      <c r="H7007" t="s">
        <v>136</v>
      </c>
      <c r="I7007" t="s">
        <v>22</v>
      </c>
      <c r="J7007" t="s">
        <v>131</v>
      </c>
      <c r="K7007" t="s">
        <v>26674</v>
      </c>
      <c r="L7007" t="s">
        <v>26675</v>
      </c>
      <c r="M7007">
        <v>2.2880555550000001</v>
      </c>
      <c r="N7007">
        <v>0</v>
      </c>
      <c r="O7007">
        <v>1</v>
      </c>
      <c r="P7007">
        <v>0</v>
      </c>
      <c r="Q7007">
        <v>0</v>
      </c>
      <c r="R7007">
        <v>0</v>
      </c>
      <c r="S7007">
        <v>2.2880560000000001</v>
      </c>
      <c r="T7007">
        <v>0</v>
      </c>
      <c r="U7007">
        <v>0</v>
      </c>
    </row>
    <row r="7008" spans="1:21" x14ac:dyDescent="0.25">
      <c r="A7008" t="s">
        <v>26676</v>
      </c>
      <c r="B7008">
        <v>1</v>
      </c>
      <c r="C7008" t="s">
        <v>78</v>
      </c>
      <c r="D7008" t="s">
        <v>102</v>
      </c>
      <c r="E7008" t="s">
        <v>26677</v>
      </c>
      <c r="F7008" t="s">
        <v>296</v>
      </c>
      <c r="G7008" t="s">
        <v>71</v>
      </c>
      <c r="H7008" t="s">
        <v>136</v>
      </c>
      <c r="I7008" t="s">
        <v>22</v>
      </c>
      <c r="J7008" t="s">
        <v>221</v>
      </c>
      <c r="K7008" t="s">
        <v>26678</v>
      </c>
      <c r="L7008" t="s">
        <v>26679</v>
      </c>
      <c r="M7008">
        <v>5.5250000000000004</v>
      </c>
      <c r="N7008">
        <v>0</v>
      </c>
      <c r="O7008">
        <v>0</v>
      </c>
      <c r="P7008">
        <v>0</v>
      </c>
      <c r="Q7008">
        <v>98</v>
      </c>
      <c r="R7008">
        <v>0</v>
      </c>
      <c r="S7008">
        <v>0</v>
      </c>
      <c r="T7008">
        <v>0</v>
      </c>
      <c r="U7008">
        <v>541.45000000000005</v>
      </c>
    </row>
    <row r="7009" spans="1:21" x14ac:dyDescent="0.25">
      <c r="A7009" t="s">
        <v>26680</v>
      </c>
      <c r="B7009">
        <v>1</v>
      </c>
      <c r="C7009" t="s">
        <v>79</v>
      </c>
      <c r="D7009" t="s">
        <v>111</v>
      </c>
      <c r="E7009" t="s">
        <v>26681</v>
      </c>
      <c r="F7009" t="s">
        <v>226</v>
      </c>
      <c r="G7009" t="s">
        <v>72</v>
      </c>
      <c r="H7009" t="s">
        <v>136</v>
      </c>
      <c r="I7009" t="s">
        <v>22</v>
      </c>
      <c r="J7009" t="s">
        <v>131</v>
      </c>
      <c r="K7009" t="s">
        <v>26682</v>
      </c>
      <c r="L7009" t="s">
        <v>26683</v>
      </c>
      <c r="M7009">
        <v>0.99555555500000004</v>
      </c>
      <c r="N7009">
        <v>0</v>
      </c>
      <c r="O7009">
        <v>0</v>
      </c>
      <c r="P7009">
        <v>0</v>
      </c>
      <c r="Q7009">
        <v>14</v>
      </c>
      <c r="R7009">
        <v>0</v>
      </c>
      <c r="S7009">
        <v>0</v>
      </c>
      <c r="T7009">
        <v>0</v>
      </c>
      <c r="U7009">
        <v>13.937778</v>
      </c>
    </row>
    <row r="7010" spans="1:21" x14ac:dyDescent="0.25">
      <c r="A7010" t="s">
        <v>26684</v>
      </c>
      <c r="B7010">
        <v>1</v>
      </c>
      <c r="C7010" t="s">
        <v>79</v>
      </c>
      <c r="D7010" t="s">
        <v>111</v>
      </c>
      <c r="E7010" t="s">
        <v>26685</v>
      </c>
      <c r="F7010" t="s">
        <v>226</v>
      </c>
      <c r="G7010" t="s">
        <v>72</v>
      </c>
      <c r="H7010" t="s">
        <v>136</v>
      </c>
      <c r="I7010" t="s">
        <v>22</v>
      </c>
      <c r="J7010" t="s">
        <v>131</v>
      </c>
      <c r="K7010" t="s">
        <v>26686</v>
      </c>
      <c r="L7010" t="s">
        <v>26687</v>
      </c>
      <c r="M7010">
        <v>2.0279425</v>
      </c>
      <c r="N7010">
        <v>0</v>
      </c>
      <c r="O7010">
        <v>0</v>
      </c>
      <c r="P7010">
        <v>0</v>
      </c>
      <c r="Q7010">
        <v>66</v>
      </c>
      <c r="R7010">
        <v>0</v>
      </c>
      <c r="S7010">
        <v>0</v>
      </c>
      <c r="T7010">
        <v>0</v>
      </c>
      <c r="U7010">
        <v>133.84420499999999</v>
      </c>
    </row>
    <row r="7011" spans="1:21" x14ac:dyDescent="0.25">
      <c r="A7011" t="s">
        <v>26688</v>
      </c>
      <c r="B7011">
        <v>1</v>
      </c>
      <c r="C7011" t="s">
        <v>78</v>
      </c>
      <c r="D7011" t="s">
        <v>87</v>
      </c>
      <c r="E7011" t="s">
        <v>25527</v>
      </c>
      <c r="F7011" t="s">
        <v>892</v>
      </c>
      <c r="G7011" t="s">
        <v>71</v>
      </c>
      <c r="H7011" t="s">
        <v>136</v>
      </c>
      <c r="I7011" t="s">
        <v>22</v>
      </c>
      <c r="J7011" t="s">
        <v>131</v>
      </c>
      <c r="K7011" t="s">
        <v>26689</v>
      </c>
      <c r="L7011" t="s">
        <v>26690</v>
      </c>
      <c r="M7011">
        <v>3.4627777769999999</v>
      </c>
      <c r="N7011">
        <v>0</v>
      </c>
      <c r="O7011">
        <v>0</v>
      </c>
      <c r="P7011">
        <v>0</v>
      </c>
      <c r="Q7011">
        <v>124</v>
      </c>
      <c r="R7011">
        <v>0</v>
      </c>
      <c r="S7011">
        <v>0</v>
      </c>
      <c r="T7011">
        <v>0</v>
      </c>
      <c r="U7011">
        <v>429.38444399999997</v>
      </c>
    </row>
    <row r="7012" spans="1:21" x14ac:dyDescent="0.25">
      <c r="A7012" t="s">
        <v>26691</v>
      </c>
      <c r="B7012">
        <v>1</v>
      </c>
      <c r="C7012" t="s">
        <v>78</v>
      </c>
      <c r="D7012" t="s">
        <v>106</v>
      </c>
      <c r="E7012" t="s">
        <v>26692</v>
      </c>
      <c r="F7012" t="s">
        <v>166</v>
      </c>
      <c r="G7012" t="s">
        <v>72</v>
      </c>
      <c r="H7012" t="s">
        <v>136</v>
      </c>
      <c r="I7012" t="s">
        <v>22</v>
      </c>
      <c r="J7012" t="s">
        <v>131</v>
      </c>
      <c r="K7012" t="s">
        <v>26693</v>
      </c>
      <c r="L7012" t="s">
        <v>26694</v>
      </c>
      <c r="M7012">
        <v>5.2934165999999998E-2</v>
      </c>
      <c r="N7012">
        <v>0</v>
      </c>
      <c r="O7012">
        <v>1021</v>
      </c>
      <c r="P7012">
        <v>1</v>
      </c>
      <c r="Q7012">
        <v>99</v>
      </c>
      <c r="R7012">
        <v>0</v>
      </c>
      <c r="S7012">
        <v>54.045783</v>
      </c>
      <c r="T7012">
        <v>5.2934000000000002E-2</v>
      </c>
      <c r="U7012">
        <v>5.2404820000000001</v>
      </c>
    </row>
    <row r="7013" spans="1:21" x14ac:dyDescent="0.25">
      <c r="A7013" t="s">
        <v>26695</v>
      </c>
      <c r="B7013">
        <v>1</v>
      </c>
      <c r="C7013" t="s">
        <v>78</v>
      </c>
      <c r="D7013" t="s">
        <v>97</v>
      </c>
      <c r="E7013" t="s">
        <v>26696</v>
      </c>
      <c r="F7013" t="s">
        <v>231</v>
      </c>
      <c r="G7013" t="s">
        <v>71</v>
      </c>
      <c r="H7013" t="s">
        <v>136</v>
      </c>
      <c r="I7013" t="s">
        <v>22</v>
      </c>
      <c r="J7013" t="s">
        <v>131</v>
      </c>
      <c r="K7013" t="s">
        <v>26697</v>
      </c>
      <c r="L7013" t="s">
        <v>26698</v>
      </c>
      <c r="M7013">
        <v>6.4791666660000002</v>
      </c>
      <c r="N7013">
        <v>0</v>
      </c>
      <c r="O7013">
        <v>0</v>
      </c>
      <c r="P7013">
        <v>0</v>
      </c>
      <c r="Q7013">
        <v>1</v>
      </c>
      <c r="R7013">
        <v>0</v>
      </c>
      <c r="S7013">
        <v>0</v>
      </c>
      <c r="T7013">
        <v>0</v>
      </c>
      <c r="U7013">
        <v>6.4791670000000003</v>
      </c>
    </row>
    <row r="7014" spans="1:21" x14ac:dyDescent="0.25">
      <c r="A7014" t="s">
        <v>26699</v>
      </c>
      <c r="B7014">
        <v>1</v>
      </c>
      <c r="C7014" t="s">
        <v>79</v>
      </c>
      <c r="D7014" t="s">
        <v>124</v>
      </c>
      <c r="E7014" t="s">
        <v>22902</v>
      </c>
      <c r="F7014" t="s">
        <v>226</v>
      </c>
      <c r="G7014" t="s">
        <v>72</v>
      </c>
      <c r="H7014" t="s">
        <v>136</v>
      </c>
      <c r="I7014" t="s">
        <v>22</v>
      </c>
      <c r="J7014" t="s">
        <v>131</v>
      </c>
      <c r="K7014" t="s">
        <v>26700</v>
      </c>
      <c r="L7014" t="s">
        <v>26701</v>
      </c>
      <c r="M7014">
        <v>1.885277777</v>
      </c>
      <c r="N7014">
        <v>0</v>
      </c>
      <c r="O7014">
        <v>0</v>
      </c>
      <c r="P7014">
        <v>0</v>
      </c>
      <c r="Q7014">
        <v>84</v>
      </c>
      <c r="R7014">
        <v>0</v>
      </c>
      <c r="S7014">
        <v>0</v>
      </c>
      <c r="T7014">
        <v>0</v>
      </c>
      <c r="U7014">
        <v>158.36333300000001</v>
      </c>
    </row>
    <row r="7015" spans="1:21" x14ac:dyDescent="0.25">
      <c r="A7015" t="s">
        <v>26702</v>
      </c>
      <c r="B7015">
        <v>1</v>
      </c>
      <c r="C7015" t="s">
        <v>78</v>
      </c>
      <c r="D7015" t="s">
        <v>104</v>
      </c>
      <c r="E7015" t="s">
        <v>26703</v>
      </c>
      <c r="F7015" t="s">
        <v>296</v>
      </c>
      <c r="G7015" t="s">
        <v>71</v>
      </c>
      <c r="H7015" t="s">
        <v>136</v>
      </c>
      <c r="I7015" t="s">
        <v>22</v>
      </c>
      <c r="J7015" t="s">
        <v>221</v>
      </c>
      <c r="K7015" t="s">
        <v>26704</v>
      </c>
      <c r="L7015" t="s">
        <v>26705</v>
      </c>
      <c r="M7015">
        <v>3.2230555550000002</v>
      </c>
      <c r="N7015">
        <v>0</v>
      </c>
      <c r="O7015">
        <v>0</v>
      </c>
      <c r="P7015">
        <v>0</v>
      </c>
      <c r="Q7015">
        <v>31</v>
      </c>
      <c r="R7015">
        <v>0</v>
      </c>
      <c r="S7015">
        <v>0</v>
      </c>
      <c r="T7015">
        <v>0</v>
      </c>
      <c r="U7015">
        <v>99.914721999999998</v>
      </c>
    </row>
    <row r="7016" spans="1:21" x14ac:dyDescent="0.25">
      <c r="A7016" t="s">
        <v>26706</v>
      </c>
      <c r="B7016">
        <v>1</v>
      </c>
      <c r="C7016" t="s">
        <v>78</v>
      </c>
      <c r="D7016" t="s">
        <v>104</v>
      </c>
      <c r="E7016" t="s">
        <v>26703</v>
      </c>
      <c r="F7016" t="s">
        <v>1569</v>
      </c>
      <c r="G7016" t="s">
        <v>71</v>
      </c>
      <c r="H7016" t="s">
        <v>136</v>
      </c>
      <c r="I7016" t="s">
        <v>22</v>
      </c>
      <c r="J7016" t="s">
        <v>131</v>
      </c>
      <c r="K7016" t="s">
        <v>26707</v>
      </c>
      <c r="L7016" t="s">
        <v>26708</v>
      </c>
      <c r="M7016">
        <v>0.65725166599999996</v>
      </c>
      <c r="N7016">
        <v>0</v>
      </c>
      <c r="O7016">
        <v>0</v>
      </c>
      <c r="P7016">
        <v>0</v>
      </c>
      <c r="Q7016">
        <v>31</v>
      </c>
      <c r="R7016">
        <v>0</v>
      </c>
      <c r="S7016">
        <v>0</v>
      </c>
      <c r="T7016">
        <v>0</v>
      </c>
      <c r="U7016">
        <v>20.374801999999999</v>
      </c>
    </row>
    <row r="7017" spans="1:21" x14ac:dyDescent="0.25">
      <c r="A7017" t="s">
        <v>26709</v>
      </c>
      <c r="B7017">
        <v>1</v>
      </c>
      <c r="C7017" t="s">
        <v>79</v>
      </c>
      <c r="D7017" t="s">
        <v>119</v>
      </c>
      <c r="E7017" t="s">
        <v>17334</v>
      </c>
      <c r="F7017" t="s">
        <v>892</v>
      </c>
      <c r="G7017" t="s">
        <v>71</v>
      </c>
      <c r="H7017" t="s">
        <v>136</v>
      </c>
      <c r="I7017" t="s">
        <v>22</v>
      </c>
      <c r="J7017" t="s">
        <v>131</v>
      </c>
      <c r="K7017" t="s">
        <v>26710</v>
      </c>
      <c r="L7017" t="s">
        <v>26711</v>
      </c>
      <c r="M7017">
        <v>0.89916666599999995</v>
      </c>
      <c r="N7017">
        <v>1</v>
      </c>
      <c r="O7017">
        <v>566</v>
      </c>
      <c r="P7017">
        <v>0</v>
      </c>
      <c r="Q7017">
        <v>80</v>
      </c>
      <c r="R7017">
        <v>0.89916700000000005</v>
      </c>
      <c r="S7017">
        <v>508.92833300000001</v>
      </c>
      <c r="T7017">
        <v>0</v>
      </c>
      <c r="U7017">
        <v>71.933333000000005</v>
      </c>
    </row>
    <row r="7018" spans="1:21" x14ac:dyDescent="0.25">
      <c r="A7018" t="s">
        <v>26712</v>
      </c>
      <c r="B7018">
        <v>1</v>
      </c>
      <c r="C7018" t="s">
        <v>78</v>
      </c>
      <c r="D7018" t="s">
        <v>104</v>
      </c>
      <c r="E7018" t="s">
        <v>26713</v>
      </c>
      <c r="F7018" t="s">
        <v>313</v>
      </c>
      <c r="G7018" t="s">
        <v>71</v>
      </c>
      <c r="H7018" t="s">
        <v>136</v>
      </c>
      <c r="I7018" t="s">
        <v>22</v>
      </c>
      <c r="J7018" t="s">
        <v>131</v>
      </c>
      <c r="K7018" t="s">
        <v>26714</v>
      </c>
      <c r="L7018" t="s">
        <v>26715</v>
      </c>
      <c r="M7018">
        <v>1.5958333330000001</v>
      </c>
      <c r="N7018">
        <v>0</v>
      </c>
      <c r="O7018">
        <v>0</v>
      </c>
      <c r="P7018">
        <v>0</v>
      </c>
      <c r="Q7018">
        <v>40</v>
      </c>
      <c r="R7018">
        <v>0</v>
      </c>
      <c r="S7018">
        <v>0</v>
      </c>
      <c r="T7018">
        <v>0</v>
      </c>
      <c r="U7018">
        <v>63.833333000000003</v>
      </c>
    </row>
    <row r="7019" spans="1:21" x14ac:dyDescent="0.25">
      <c r="A7019" t="s">
        <v>26716</v>
      </c>
      <c r="B7019">
        <v>1</v>
      </c>
      <c r="C7019" t="s">
        <v>78</v>
      </c>
      <c r="D7019" t="s">
        <v>104</v>
      </c>
      <c r="E7019" t="s">
        <v>26717</v>
      </c>
      <c r="F7019" t="s">
        <v>296</v>
      </c>
      <c r="G7019" t="s">
        <v>72</v>
      </c>
      <c r="H7019" t="s">
        <v>136</v>
      </c>
      <c r="I7019" t="s">
        <v>22</v>
      </c>
      <c r="J7019" t="s">
        <v>221</v>
      </c>
      <c r="K7019" t="s">
        <v>26718</v>
      </c>
      <c r="L7019" t="s">
        <v>26719</v>
      </c>
      <c r="M7019">
        <v>1.667613888</v>
      </c>
      <c r="N7019">
        <v>0</v>
      </c>
      <c r="O7019">
        <v>0</v>
      </c>
      <c r="P7019">
        <v>0</v>
      </c>
      <c r="Q7019">
        <v>267</v>
      </c>
      <c r="R7019">
        <v>0</v>
      </c>
      <c r="S7019">
        <v>0</v>
      </c>
      <c r="T7019">
        <v>0</v>
      </c>
      <c r="U7019">
        <v>445.25290799999999</v>
      </c>
    </row>
    <row r="7020" spans="1:21" x14ac:dyDescent="0.25">
      <c r="A7020" t="s">
        <v>26720</v>
      </c>
      <c r="B7020">
        <v>1</v>
      </c>
      <c r="C7020" t="s">
        <v>78</v>
      </c>
      <c r="D7020" t="s">
        <v>104</v>
      </c>
      <c r="E7020" t="s">
        <v>26717</v>
      </c>
      <c r="F7020" t="s">
        <v>247</v>
      </c>
      <c r="G7020" t="s">
        <v>72</v>
      </c>
      <c r="H7020" t="s">
        <v>136</v>
      </c>
      <c r="I7020" t="s">
        <v>22</v>
      </c>
      <c r="J7020" t="s">
        <v>221</v>
      </c>
      <c r="K7020" t="s">
        <v>26721</v>
      </c>
      <c r="L7020" t="s">
        <v>26722</v>
      </c>
      <c r="M7020">
        <v>2.0011111110000002</v>
      </c>
      <c r="N7020">
        <v>0</v>
      </c>
      <c r="O7020">
        <v>0</v>
      </c>
      <c r="P7020">
        <v>0</v>
      </c>
      <c r="Q7020">
        <v>267</v>
      </c>
      <c r="R7020">
        <v>0</v>
      </c>
      <c r="S7020">
        <v>0</v>
      </c>
      <c r="T7020">
        <v>0</v>
      </c>
      <c r="U7020">
        <v>534.29666699999996</v>
      </c>
    </row>
    <row r="7021" spans="1:21" x14ac:dyDescent="0.25">
      <c r="A7021" t="s">
        <v>26723</v>
      </c>
      <c r="B7021">
        <v>1</v>
      </c>
      <c r="C7021" t="s">
        <v>78</v>
      </c>
      <c r="D7021" t="s">
        <v>104</v>
      </c>
      <c r="E7021" t="s">
        <v>26724</v>
      </c>
      <c r="F7021" t="s">
        <v>231</v>
      </c>
      <c r="G7021" t="s">
        <v>71</v>
      </c>
      <c r="H7021" t="s">
        <v>136</v>
      </c>
      <c r="I7021" t="s">
        <v>22</v>
      </c>
      <c r="J7021" t="s">
        <v>131</v>
      </c>
      <c r="K7021" t="s">
        <v>26725</v>
      </c>
      <c r="L7021" t="s">
        <v>26726</v>
      </c>
      <c r="M7021">
        <v>2.4241666660000001</v>
      </c>
      <c r="N7021">
        <v>0</v>
      </c>
      <c r="O7021">
        <v>0</v>
      </c>
      <c r="P7021">
        <v>0</v>
      </c>
      <c r="Q7021">
        <v>1</v>
      </c>
      <c r="R7021">
        <v>0</v>
      </c>
      <c r="S7021">
        <v>0</v>
      </c>
      <c r="T7021">
        <v>0</v>
      </c>
      <c r="U7021">
        <v>2.4241670000000002</v>
      </c>
    </row>
    <row r="7022" spans="1:21" x14ac:dyDescent="0.25">
      <c r="A7022" t="s">
        <v>26727</v>
      </c>
      <c r="B7022">
        <v>1</v>
      </c>
      <c r="C7022" t="s">
        <v>78</v>
      </c>
      <c r="D7022" t="s">
        <v>104</v>
      </c>
      <c r="E7022" t="s">
        <v>26728</v>
      </c>
      <c r="F7022" t="s">
        <v>166</v>
      </c>
      <c r="G7022" t="s">
        <v>72</v>
      </c>
      <c r="H7022" t="s">
        <v>136</v>
      </c>
      <c r="I7022" t="s">
        <v>22</v>
      </c>
      <c r="J7022" t="s">
        <v>131</v>
      </c>
      <c r="K7022" t="s">
        <v>26729</v>
      </c>
      <c r="L7022" t="s">
        <v>26730</v>
      </c>
      <c r="M7022">
        <v>1.8558333330000001</v>
      </c>
      <c r="N7022">
        <v>0</v>
      </c>
      <c r="O7022">
        <v>0</v>
      </c>
      <c r="P7022">
        <v>31</v>
      </c>
      <c r="Q7022">
        <v>287</v>
      </c>
      <c r="R7022">
        <v>0</v>
      </c>
      <c r="S7022">
        <v>0</v>
      </c>
      <c r="T7022">
        <v>57.530833000000001</v>
      </c>
      <c r="U7022">
        <v>532.62416700000006</v>
      </c>
    </row>
    <row r="7023" spans="1:21" x14ac:dyDescent="0.25">
      <c r="A7023" t="s">
        <v>26731</v>
      </c>
      <c r="B7023">
        <v>1</v>
      </c>
      <c r="C7023" t="s">
        <v>78</v>
      </c>
      <c r="D7023" t="s">
        <v>104</v>
      </c>
      <c r="E7023" t="s">
        <v>26728</v>
      </c>
      <c r="F7023" t="s">
        <v>166</v>
      </c>
      <c r="G7023" t="s">
        <v>72</v>
      </c>
      <c r="H7023" t="s">
        <v>136</v>
      </c>
      <c r="I7023" t="s">
        <v>22</v>
      </c>
      <c r="J7023" t="s">
        <v>131</v>
      </c>
      <c r="K7023" t="s">
        <v>26732</v>
      </c>
      <c r="L7023" t="s">
        <v>26733</v>
      </c>
      <c r="M7023">
        <v>1.8972222219999999</v>
      </c>
      <c r="N7023">
        <v>0</v>
      </c>
      <c r="O7023">
        <v>0</v>
      </c>
      <c r="P7023">
        <v>31</v>
      </c>
      <c r="Q7023">
        <v>287</v>
      </c>
      <c r="R7023">
        <v>0</v>
      </c>
      <c r="S7023">
        <v>0</v>
      </c>
      <c r="T7023">
        <v>58.813889000000003</v>
      </c>
      <c r="U7023">
        <v>544.50277800000003</v>
      </c>
    </row>
    <row r="7024" spans="1:21" x14ac:dyDescent="0.25">
      <c r="A7024" t="s">
        <v>26734</v>
      </c>
      <c r="B7024">
        <v>1</v>
      </c>
      <c r="C7024" t="s">
        <v>78</v>
      </c>
      <c r="D7024" t="s">
        <v>104</v>
      </c>
      <c r="E7024" t="s">
        <v>26728</v>
      </c>
      <c r="F7024" t="s">
        <v>166</v>
      </c>
      <c r="G7024" t="s">
        <v>72</v>
      </c>
      <c r="H7024" t="s">
        <v>136</v>
      </c>
      <c r="I7024" t="s">
        <v>22</v>
      </c>
      <c r="J7024" t="s">
        <v>131</v>
      </c>
      <c r="K7024" t="s">
        <v>26735</v>
      </c>
      <c r="L7024" t="s">
        <v>26736</v>
      </c>
      <c r="M7024">
        <v>1.2627777769999999</v>
      </c>
      <c r="N7024">
        <v>0</v>
      </c>
      <c r="O7024">
        <v>0</v>
      </c>
      <c r="P7024">
        <v>31</v>
      </c>
      <c r="Q7024">
        <v>287</v>
      </c>
      <c r="R7024">
        <v>0</v>
      </c>
      <c r="S7024">
        <v>0</v>
      </c>
      <c r="T7024">
        <v>39.146110999999998</v>
      </c>
      <c r="U7024">
        <v>362.41722199999998</v>
      </c>
    </row>
    <row r="7025" spans="1:21" x14ac:dyDescent="0.25">
      <c r="A7025" t="s">
        <v>26737</v>
      </c>
      <c r="B7025">
        <v>1</v>
      </c>
      <c r="C7025" t="s">
        <v>78</v>
      </c>
      <c r="D7025" t="s">
        <v>104</v>
      </c>
      <c r="E7025" t="s">
        <v>26738</v>
      </c>
      <c r="F7025" t="s">
        <v>231</v>
      </c>
      <c r="G7025" t="s">
        <v>71</v>
      </c>
      <c r="H7025" t="s">
        <v>136</v>
      </c>
      <c r="I7025" t="s">
        <v>22</v>
      </c>
      <c r="J7025" t="s">
        <v>131</v>
      </c>
      <c r="K7025" t="s">
        <v>26739</v>
      </c>
      <c r="L7025" t="s">
        <v>26740</v>
      </c>
      <c r="M7025">
        <v>0.74194444400000004</v>
      </c>
      <c r="N7025">
        <v>0</v>
      </c>
      <c r="O7025">
        <v>0</v>
      </c>
      <c r="P7025">
        <v>0</v>
      </c>
      <c r="Q7025">
        <v>1</v>
      </c>
      <c r="R7025">
        <v>0</v>
      </c>
      <c r="S7025">
        <v>0</v>
      </c>
      <c r="T7025">
        <v>0</v>
      </c>
      <c r="U7025">
        <v>0.74194400000000005</v>
      </c>
    </row>
    <row r="7026" spans="1:21" x14ac:dyDescent="0.25">
      <c r="A7026" t="s">
        <v>26741</v>
      </c>
      <c r="B7026">
        <v>1</v>
      </c>
      <c r="C7026" t="s">
        <v>78</v>
      </c>
      <c r="D7026" t="s">
        <v>104</v>
      </c>
      <c r="E7026" t="s">
        <v>26742</v>
      </c>
      <c r="F7026" t="s">
        <v>780</v>
      </c>
      <c r="G7026" t="s">
        <v>71</v>
      </c>
      <c r="H7026" t="s">
        <v>136</v>
      </c>
      <c r="I7026" t="s">
        <v>22</v>
      </c>
      <c r="J7026" t="s">
        <v>131</v>
      </c>
      <c r="K7026" t="s">
        <v>26743</v>
      </c>
      <c r="L7026" t="s">
        <v>26744</v>
      </c>
      <c r="M7026">
        <v>3.6380555550000002</v>
      </c>
      <c r="N7026">
        <v>0</v>
      </c>
      <c r="O7026">
        <v>0</v>
      </c>
      <c r="P7026">
        <v>0</v>
      </c>
      <c r="Q7026">
        <v>72</v>
      </c>
      <c r="R7026">
        <v>0</v>
      </c>
      <c r="S7026">
        <v>0</v>
      </c>
      <c r="T7026">
        <v>0</v>
      </c>
      <c r="U7026">
        <v>261.94</v>
      </c>
    </row>
    <row r="7027" spans="1:21" x14ac:dyDescent="0.25">
      <c r="A7027" t="s">
        <v>26745</v>
      </c>
      <c r="B7027">
        <v>1</v>
      </c>
      <c r="C7027" t="s">
        <v>78</v>
      </c>
      <c r="D7027" t="s">
        <v>104</v>
      </c>
      <c r="E7027" t="s">
        <v>24443</v>
      </c>
      <c r="F7027" t="s">
        <v>892</v>
      </c>
      <c r="G7027" t="s">
        <v>71</v>
      </c>
      <c r="H7027" t="s">
        <v>136</v>
      </c>
      <c r="I7027" t="s">
        <v>22</v>
      </c>
      <c r="J7027" t="s">
        <v>131</v>
      </c>
      <c r="K7027" t="s">
        <v>26746</v>
      </c>
      <c r="L7027" t="s">
        <v>26747</v>
      </c>
      <c r="M7027">
        <v>1.609722222</v>
      </c>
      <c r="N7027">
        <v>0</v>
      </c>
      <c r="O7027">
        <v>0</v>
      </c>
      <c r="P7027">
        <v>0</v>
      </c>
      <c r="Q7027">
        <v>82</v>
      </c>
      <c r="R7027">
        <v>0</v>
      </c>
      <c r="S7027">
        <v>0</v>
      </c>
      <c r="T7027">
        <v>0</v>
      </c>
      <c r="U7027">
        <v>131.99722199999999</v>
      </c>
    </row>
    <row r="7028" spans="1:21" x14ac:dyDescent="0.25">
      <c r="A7028" t="s">
        <v>26748</v>
      </c>
      <c r="B7028">
        <v>1</v>
      </c>
      <c r="C7028" t="s">
        <v>78</v>
      </c>
      <c r="D7028" t="s">
        <v>104</v>
      </c>
      <c r="E7028" t="s">
        <v>26749</v>
      </c>
      <c r="F7028" t="s">
        <v>296</v>
      </c>
      <c r="G7028" t="s">
        <v>72</v>
      </c>
      <c r="H7028" t="s">
        <v>136</v>
      </c>
      <c r="I7028" t="s">
        <v>22</v>
      </c>
      <c r="J7028" t="s">
        <v>221</v>
      </c>
      <c r="K7028" t="s">
        <v>26750</v>
      </c>
      <c r="L7028" t="s">
        <v>26751</v>
      </c>
      <c r="M7028">
        <v>5.042078611</v>
      </c>
      <c r="N7028">
        <v>0</v>
      </c>
      <c r="O7028">
        <v>0</v>
      </c>
      <c r="P7028">
        <v>0</v>
      </c>
      <c r="Q7028">
        <v>82</v>
      </c>
      <c r="R7028">
        <v>0</v>
      </c>
      <c r="S7028">
        <v>0</v>
      </c>
      <c r="T7028">
        <v>0</v>
      </c>
      <c r="U7028">
        <v>413.450446</v>
      </c>
    </row>
    <row r="7029" spans="1:21" x14ac:dyDescent="0.25">
      <c r="A7029" t="s">
        <v>26752</v>
      </c>
      <c r="B7029">
        <v>1</v>
      </c>
      <c r="C7029" t="s">
        <v>78</v>
      </c>
      <c r="D7029" t="s">
        <v>100</v>
      </c>
      <c r="E7029" t="s">
        <v>26753</v>
      </c>
      <c r="F7029" t="s">
        <v>231</v>
      </c>
      <c r="G7029" t="s">
        <v>71</v>
      </c>
      <c r="H7029" t="s">
        <v>136</v>
      </c>
      <c r="I7029" t="s">
        <v>22</v>
      </c>
      <c r="J7029" t="s">
        <v>131</v>
      </c>
      <c r="K7029" t="s">
        <v>26754</v>
      </c>
      <c r="L7029" t="s">
        <v>26755</v>
      </c>
      <c r="M7029">
        <v>0.66472222199999997</v>
      </c>
      <c r="N7029">
        <v>0</v>
      </c>
      <c r="O7029">
        <v>1</v>
      </c>
      <c r="P7029">
        <v>0</v>
      </c>
      <c r="Q7029">
        <v>0</v>
      </c>
      <c r="R7029">
        <v>0</v>
      </c>
      <c r="S7029">
        <v>0.66472200000000004</v>
      </c>
      <c r="T7029">
        <v>0</v>
      </c>
      <c r="U7029">
        <v>0</v>
      </c>
    </row>
    <row r="7030" spans="1:21" x14ac:dyDescent="0.25">
      <c r="A7030" t="s">
        <v>26756</v>
      </c>
      <c r="B7030">
        <v>1</v>
      </c>
      <c r="C7030" t="s">
        <v>78</v>
      </c>
      <c r="D7030" t="s">
        <v>100</v>
      </c>
      <c r="E7030" t="s">
        <v>26757</v>
      </c>
      <c r="F7030" t="s">
        <v>231</v>
      </c>
      <c r="G7030" t="s">
        <v>71</v>
      </c>
      <c r="H7030" t="s">
        <v>136</v>
      </c>
      <c r="I7030" t="s">
        <v>22</v>
      </c>
      <c r="J7030" t="s">
        <v>131</v>
      </c>
      <c r="K7030" t="s">
        <v>26758</v>
      </c>
      <c r="L7030" t="s">
        <v>26759</v>
      </c>
      <c r="M7030">
        <v>0.59722222199999997</v>
      </c>
      <c r="N7030">
        <v>0</v>
      </c>
      <c r="O7030">
        <v>2</v>
      </c>
      <c r="P7030">
        <v>0</v>
      </c>
      <c r="Q7030">
        <v>0</v>
      </c>
      <c r="R7030">
        <v>0</v>
      </c>
      <c r="S7030">
        <v>1.1944440000000001</v>
      </c>
      <c r="T7030">
        <v>0</v>
      </c>
      <c r="U7030">
        <v>0</v>
      </c>
    </row>
    <row r="7031" spans="1:21" x14ac:dyDescent="0.25">
      <c r="A7031" t="s">
        <v>26760</v>
      </c>
      <c r="B7031">
        <v>1</v>
      </c>
      <c r="C7031" t="s">
        <v>78</v>
      </c>
      <c r="D7031" t="s">
        <v>107</v>
      </c>
      <c r="E7031" t="s">
        <v>26761</v>
      </c>
      <c r="F7031" t="s">
        <v>934</v>
      </c>
      <c r="G7031" t="s">
        <v>71</v>
      </c>
      <c r="H7031" t="s">
        <v>136</v>
      </c>
      <c r="I7031" t="s">
        <v>22</v>
      </c>
      <c r="J7031" t="s">
        <v>131</v>
      </c>
      <c r="K7031" t="s">
        <v>26762</v>
      </c>
      <c r="L7031" t="s">
        <v>26763</v>
      </c>
      <c r="M7031">
        <v>1.789722222</v>
      </c>
      <c r="N7031">
        <v>0</v>
      </c>
      <c r="O7031">
        <v>2</v>
      </c>
      <c r="P7031">
        <v>0</v>
      </c>
      <c r="Q7031">
        <v>0</v>
      </c>
      <c r="R7031">
        <v>0</v>
      </c>
      <c r="S7031">
        <v>3.5794440000000001</v>
      </c>
      <c r="T7031">
        <v>0</v>
      </c>
      <c r="U7031">
        <v>0</v>
      </c>
    </row>
    <row r="7032" spans="1:21" x14ac:dyDescent="0.25">
      <c r="A7032" t="s">
        <v>26764</v>
      </c>
      <c r="B7032">
        <v>1</v>
      </c>
      <c r="C7032" t="s">
        <v>78</v>
      </c>
      <c r="D7032" t="s">
        <v>84</v>
      </c>
      <c r="E7032" t="s">
        <v>26765</v>
      </c>
      <c r="F7032" t="s">
        <v>231</v>
      </c>
      <c r="G7032" t="s">
        <v>71</v>
      </c>
      <c r="H7032" t="s">
        <v>136</v>
      </c>
      <c r="I7032" t="s">
        <v>22</v>
      </c>
      <c r="J7032" t="s">
        <v>131</v>
      </c>
      <c r="K7032" t="s">
        <v>26766</v>
      </c>
      <c r="L7032" t="s">
        <v>26767</v>
      </c>
      <c r="M7032">
        <v>117.227777777</v>
      </c>
      <c r="N7032">
        <v>0</v>
      </c>
      <c r="O7032">
        <v>1</v>
      </c>
      <c r="P7032">
        <v>0</v>
      </c>
      <c r="Q7032">
        <v>0</v>
      </c>
      <c r="R7032">
        <v>0</v>
      </c>
      <c r="S7032">
        <v>117.227778</v>
      </c>
      <c r="T7032">
        <v>0</v>
      </c>
      <c r="U7032">
        <v>0</v>
      </c>
    </row>
    <row r="7033" spans="1:21" x14ac:dyDescent="0.25">
      <c r="A7033" t="s">
        <v>26768</v>
      </c>
      <c r="B7033">
        <v>1</v>
      </c>
      <c r="C7033" t="s">
        <v>78</v>
      </c>
      <c r="D7033" t="s">
        <v>98</v>
      </c>
      <c r="E7033" t="s">
        <v>26769</v>
      </c>
      <c r="F7033" t="s">
        <v>231</v>
      </c>
      <c r="G7033" t="s">
        <v>71</v>
      </c>
      <c r="H7033" t="s">
        <v>136</v>
      </c>
      <c r="I7033" t="s">
        <v>22</v>
      </c>
      <c r="J7033" t="s">
        <v>131</v>
      </c>
      <c r="K7033" t="s">
        <v>26770</v>
      </c>
      <c r="L7033" t="s">
        <v>26771</v>
      </c>
      <c r="M7033">
        <v>16.183055554999999</v>
      </c>
      <c r="N7033">
        <v>0</v>
      </c>
      <c r="O7033">
        <v>0</v>
      </c>
      <c r="P7033">
        <v>0</v>
      </c>
      <c r="Q7033">
        <v>1</v>
      </c>
      <c r="R7033">
        <v>0</v>
      </c>
      <c r="S7033">
        <v>0</v>
      </c>
      <c r="T7033">
        <v>0</v>
      </c>
      <c r="U7033">
        <v>16.183056000000001</v>
      </c>
    </row>
    <row r="7034" spans="1:21" x14ac:dyDescent="0.25">
      <c r="A7034" t="s">
        <v>26772</v>
      </c>
      <c r="B7034">
        <v>1</v>
      </c>
      <c r="C7034" t="s">
        <v>78</v>
      </c>
      <c r="D7034" t="s">
        <v>98</v>
      </c>
      <c r="E7034" t="s">
        <v>14927</v>
      </c>
      <c r="F7034" t="s">
        <v>2590</v>
      </c>
      <c r="G7034" t="s">
        <v>71</v>
      </c>
      <c r="H7034" t="s">
        <v>136</v>
      </c>
      <c r="I7034" t="s">
        <v>22</v>
      </c>
      <c r="J7034" t="s">
        <v>131</v>
      </c>
      <c r="K7034" t="s">
        <v>26773</v>
      </c>
      <c r="L7034" t="s">
        <v>26774</v>
      </c>
      <c r="M7034">
        <v>6.5064722000000005E-2</v>
      </c>
      <c r="N7034">
        <v>0</v>
      </c>
      <c r="O7034">
        <v>177</v>
      </c>
      <c r="P7034">
        <v>0</v>
      </c>
      <c r="Q7034">
        <v>7</v>
      </c>
      <c r="R7034">
        <v>0</v>
      </c>
      <c r="S7034">
        <v>11.516456</v>
      </c>
      <c r="T7034">
        <v>0</v>
      </c>
      <c r="U7034">
        <v>0.455453</v>
      </c>
    </row>
    <row r="7035" spans="1:21" x14ac:dyDescent="0.25">
      <c r="A7035" t="s">
        <v>26775</v>
      </c>
      <c r="B7035">
        <v>1</v>
      </c>
      <c r="C7035" t="s">
        <v>78</v>
      </c>
      <c r="D7035" t="s">
        <v>98</v>
      </c>
      <c r="E7035" t="s">
        <v>26776</v>
      </c>
      <c r="F7035" t="s">
        <v>226</v>
      </c>
      <c r="G7035" t="s">
        <v>72</v>
      </c>
      <c r="H7035" t="s">
        <v>136</v>
      </c>
      <c r="I7035" t="s">
        <v>22</v>
      </c>
      <c r="J7035" t="s">
        <v>131</v>
      </c>
      <c r="K7035" t="s">
        <v>26777</v>
      </c>
      <c r="L7035" t="s">
        <v>26778</v>
      </c>
      <c r="M7035">
        <v>6.3224999999999998</v>
      </c>
      <c r="N7035">
        <v>0</v>
      </c>
      <c r="O7035">
        <v>177</v>
      </c>
      <c r="P7035">
        <v>0</v>
      </c>
      <c r="Q7035">
        <v>7</v>
      </c>
      <c r="R7035">
        <v>0</v>
      </c>
      <c r="S7035">
        <v>1119.0825</v>
      </c>
      <c r="T7035">
        <v>0</v>
      </c>
      <c r="U7035">
        <v>44.2575</v>
      </c>
    </row>
    <row r="7036" spans="1:21" x14ac:dyDescent="0.25">
      <c r="A7036" t="s">
        <v>26779</v>
      </c>
      <c r="B7036">
        <v>1</v>
      </c>
      <c r="C7036" t="s">
        <v>78</v>
      </c>
      <c r="D7036" t="s">
        <v>98</v>
      </c>
      <c r="E7036" t="s">
        <v>26780</v>
      </c>
      <c r="F7036" t="s">
        <v>231</v>
      </c>
      <c r="G7036" t="s">
        <v>71</v>
      </c>
      <c r="H7036" t="s">
        <v>136</v>
      </c>
      <c r="I7036" t="s">
        <v>22</v>
      </c>
      <c r="J7036" t="s">
        <v>131</v>
      </c>
      <c r="K7036" t="s">
        <v>26781</v>
      </c>
      <c r="L7036" t="s">
        <v>26782</v>
      </c>
      <c r="M7036">
        <v>1.2649999999999999</v>
      </c>
      <c r="N7036">
        <v>0</v>
      </c>
      <c r="O7036">
        <v>1</v>
      </c>
      <c r="P7036">
        <v>0</v>
      </c>
      <c r="Q7036">
        <v>0</v>
      </c>
      <c r="R7036">
        <v>0</v>
      </c>
      <c r="S7036">
        <v>1.2649999999999999</v>
      </c>
      <c r="T7036">
        <v>0</v>
      </c>
      <c r="U7036">
        <v>0</v>
      </c>
    </row>
    <row r="7037" spans="1:21" x14ac:dyDescent="0.25">
      <c r="A7037" t="s">
        <v>26783</v>
      </c>
      <c r="B7037">
        <v>1</v>
      </c>
      <c r="C7037" t="s">
        <v>78</v>
      </c>
      <c r="D7037" t="s">
        <v>98</v>
      </c>
      <c r="E7037" t="s">
        <v>26776</v>
      </c>
      <c r="F7037" t="s">
        <v>226</v>
      </c>
      <c r="G7037" t="s">
        <v>72</v>
      </c>
      <c r="H7037" t="s">
        <v>136</v>
      </c>
      <c r="I7037" t="s">
        <v>22</v>
      </c>
      <c r="J7037" t="s">
        <v>131</v>
      </c>
      <c r="K7037" t="s">
        <v>26784</v>
      </c>
      <c r="L7037" t="s">
        <v>26785</v>
      </c>
      <c r="M7037">
        <v>0.65296111099999998</v>
      </c>
      <c r="N7037">
        <v>0</v>
      </c>
      <c r="O7037">
        <v>177</v>
      </c>
      <c r="P7037">
        <v>0</v>
      </c>
      <c r="Q7037">
        <v>7</v>
      </c>
      <c r="R7037">
        <v>0</v>
      </c>
      <c r="S7037">
        <v>115.574117</v>
      </c>
      <c r="T7037">
        <v>0</v>
      </c>
      <c r="U7037">
        <v>4.5707279999999999</v>
      </c>
    </row>
    <row r="7038" spans="1:21" x14ac:dyDescent="0.25">
      <c r="A7038" t="s">
        <v>26786</v>
      </c>
      <c r="B7038">
        <v>1</v>
      </c>
      <c r="C7038" t="s">
        <v>79</v>
      </c>
      <c r="D7038" t="s">
        <v>110</v>
      </c>
      <c r="E7038" t="s">
        <v>26787</v>
      </c>
      <c r="F7038" t="s">
        <v>231</v>
      </c>
      <c r="G7038" t="s">
        <v>71</v>
      </c>
      <c r="H7038" t="s">
        <v>136</v>
      </c>
      <c r="I7038" t="s">
        <v>22</v>
      </c>
      <c r="J7038" t="s">
        <v>131</v>
      </c>
      <c r="K7038" t="s">
        <v>26788</v>
      </c>
      <c r="L7038" t="s">
        <v>26789</v>
      </c>
      <c r="M7038">
        <v>1.5222222219999999</v>
      </c>
      <c r="N7038">
        <v>0</v>
      </c>
      <c r="O7038">
        <v>0</v>
      </c>
      <c r="P7038">
        <v>0</v>
      </c>
      <c r="Q7038">
        <v>1</v>
      </c>
      <c r="R7038">
        <v>0</v>
      </c>
      <c r="S7038">
        <v>0</v>
      </c>
      <c r="T7038">
        <v>0</v>
      </c>
      <c r="U7038">
        <v>1.522222</v>
      </c>
    </row>
    <row r="7039" spans="1:21" x14ac:dyDescent="0.25">
      <c r="A7039" t="s">
        <v>26790</v>
      </c>
      <c r="B7039">
        <v>1</v>
      </c>
      <c r="C7039" t="s">
        <v>78</v>
      </c>
      <c r="D7039" t="s">
        <v>104</v>
      </c>
      <c r="E7039" t="s">
        <v>26791</v>
      </c>
      <c r="F7039" t="s">
        <v>10815</v>
      </c>
      <c r="G7039" t="s">
        <v>71</v>
      </c>
      <c r="H7039" t="s">
        <v>136</v>
      </c>
      <c r="I7039" t="s">
        <v>22</v>
      </c>
      <c r="J7039" t="s">
        <v>131</v>
      </c>
      <c r="K7039" t="s">
        <v>26792</v>
      </c>
      <c r="L7039" t="s">
        <v>26793</v>
      </c>
      <c r="M7039">
        <v>5.9002777770000003</v>
      </c>
      <c r="N7039">
        <v>0</v>
      </c>
      <c r="O7039">
        <v>0</v>
      </c>
      <c r="P7039">
        <v>0</v>
      </c>
      <c r="Q7039">
        <v>3</v>
      </c>
      <c r="R7039">
        <v>0</v>
      </c>
      <c r="S7039">
        <v>0</v>
      </c>
      <c r="T7039">
        <v>0</v>
      </c>
      <c r="U7039">
        <v>17.700832999999999</v>
      </c>
    </row>
    <row r="7040" spans="1:21" x14ac:dyDescent="0.25">
      <c r="A7040" t="s">
        <v>26794</v>
      </c>
      <c r="B7040">
        <v>1</v>
      </c>
      <c r="C7040" t="s">
        <v>79</v>
      </c>
      <c r="D7040" t="s">
        <v>111</v>
      </c>
      <c r="E7040" t="s">
        <v>26795</v>
      </c>
      <c r="F7040" t="s">
        <v>226</v>
      </c>
      <c r="G7040" t="s">
        <v>72</v>
      </c>
      <c r="H7040" t="s">
        <v>136</v>
      </c>
      <c r="I7040" t="s">
        <v>22</v>
      </c>
      <c r="J7040" t="s">
        <v>131</v>
      </c>
      <c r="K7040" t="s">
        <v>26796</v>
      </c>
      <c r="L7040" t="s">
        <v>26797</v>
      </c>
      <c r="M7040">
        <v>0.76055555500000005</v>
      </c>
      <c r="N7040">
        <v>0</v>
      </c>
      <c r="O7040">
        <v>0</v>
      </c>
      <c r="P7040">
        <v>0</v>
      </c>
      <c r="Q7040">
        <v>28</v>
      </c>
      <c r="R7040">
        <v>0</v>
      </c>
      <c r="S7040">
        <v>0</v>
      </c>
      <c r="T7040">
        <v>0</v>
      </c>
      <c r="U7040">
        <v>21.295556000000001</v>
      </c>
    </row>
    <row r="7041" spans="1:21" x14ac:dyDescent="0.25">
      <c r="A7041" t="s">
        <v>26798</v>
      </c>
      <c r="B7041">
        <v>1</v>
      </c>
      <c r="C7041" t="s">
        <v>79</v>
      </c>
      <c r="D7041" t="s">
        <v>117</v>
      </c>
      <c r="E7041" t="s">
        <v>26799</v>
      </c>
      <c r="F7041" t="s">
        <v>416</v>
      </c>
      <c r="G7041" t="s">
        <v>71</v>
      </c>
      <c r="H7041" t="s">
        <v>136</v>
      </c>
      <c r="I7041" t="s">
        <v>22</v>
      </c>
      <c r="J7041" t="s">
        <v>131</v>
      </c>
      <c r="K7041" t="s">
        <v>26800</v>
      </c>
      <c r="L7041" t="s">
        <v>26801</v>
      </c>
      <c r="M7041">
        <v>1.407777777</v>
      </c>
      <c r="N7041">
        <v>0</v>
      </c>
      <c r="O7041">
        <v>0</v>
      </c>
      <c r="P7041">
        <v>0</v>
      </c>
      <c r="Q7041">
        <v>89</v>
      </c>
      <c r="R7041">
        <v>0</v>
      </c>
      <c r="S7041">
        <v>0</v>
      </c>
      <c r="T7041">
        <v>0</v>
      </c>
      <c r="U7041">
        <v>125.292222</v>
      </c>
    </row>
    <row r="7042" spans="1:21" x14ac:dyDescent="0.25">
      <c r="A7042" t="s">
        <v>26802</v>
      </c>
      <c r="B7042">
        <v>1</v>
      </c>
      <c r="C7042" t="s">
        <v>79</v>
      </c>
      <c r="D7042" t="s">
        <v>117</v>
      </c>
      <c r="E7042" t="s">
        <v>26803</v>
      </c>
      <c r="F7042" t="s">
        <v>231</v>
      </c>
      <c r="G7042" t="s">
        <v>71</v>
      </c>
      <c r="H7042" t="s">
        <v>136</v>
      </c>
      <c r="I7042" t="s">
        <v>22</v>
      </c>
      <c r="J7042" t="s">
        <v>131</v>
      </c>
      <c r="K7042" t="s">
        <v>26804</v>
      </c>
      <c r="L7042" t="s">
        <v>26805</v>
      </c>
      <c r="M7042">
        <v>1.186666666</v>
      </c>
      <c r="N7042">
        <v>0</v>
      </c>
      <c r="O7042">
        <v>0</v>
      </c>
      <c r="P7042">
        <v>0</v>
      </c>
      <c r="Q7042">
        <v>1</v>
      </c>
      <c r="R7042">
        <v>0</v>
      </c>
      <c r="S7042">
        <v>0</v>
      </c>
      <c r="T7042">
        <v>0</v>
      </c>
      <c r="U7042">
        <v>1.1866669999999999</v>
      </c>
    </row>
    <row r="7043" spans="1:21" x14ac:dyDescent="0.25">
      <c r="A7043" t="s">
        <v>26806</v>
      </c>
      <c r="B7043">
        <v>1</v>
      </c>
      <c r="C7043" t="s">
        <v>79</v>
      </c>
      <c r="D7043" t="s">
        <v>117</v>
      </c>
      <c r="E7043" t="s">
        <v>26807</v>
      </c>
      <c r="F7043" t="s">
        <v>231</v>
      </c>
      <c r="G7043" t="s">
        <v>71</v>
      </c>
      <c r="H7043" t="s">
        <v>136</v>
      </c>
      <c r="I7043" t="s">
        <v>22</v>
      </c>
      <c r="J7043" t="s">
        <v>131</v>
      </c>
      <c r="K7043" t="s">
        <v>26808</v>
      </c>
      <c r="L7043" t="s">
        <v>26809</v>
      </c>
      <c r="M7043">
        <v>2.3116666659999998</v>
      </c>
      <c r="N7043">
        <v>0</v>
      </c>
      <c r="O7043">
        <v>0</v>
      </c>
      <c r="P7043">
        <v>0</v>
      </c>
      <c r="Q7043">
        <v>2</v>
      </c>
      <c r="R7043">
        <v>0</v>
      </c>
      <c r="S7043">
        <v>0</v>
      </c>
      <c r="T7043">
        <v>0</v>
      </c>
      <c r="U7043">
        <v>4.6233329999999997</v>
      </c>
    </row>
    <row r="7044" spans="1:21" x14ac:dyDescent="0.25">
      <c r="A7044" t="s">
        <v>26810</v>
      </c>
      <c r="B7044">
        <v>1</v>
      </c>
      <c r="C7044" t="s">
        <v>79</v>
      </c>
      <c r="D7044" t="s">
        <v>117</v>
      </c>
      <c r="E7044" t="s">
        <v>26799</v>
      </c>
      <c r="F7044" t="s">
        <v>416</v>
      </c>
      <c r="G7044" t="s">
        <v>71</v>
      </c>
      <c r="H7044" t="s">
        <v>136</v>
      </c>
      <c r="I7044" t="s">
        <v>22</v>
      </c>
      <c r="J7044" t="s">
        <v>131</v>
      </c>
      <c r="K7044" t="s">
        <v>26811</v>
      </c>
      <c r="L7044" t="s">
        <v>26812</v>
      </c>
      <c r="M7044">
        <v>1.166666666</v>
      </c>
      <c r="N7044">
        <v>0</v>
      </c>
      <c r="O7044">
        <v>0</v>
      </c>
      <c r="P7044">
        <v>0</v>
      </c>
      <c r="Q7044">
        <v>89</v>
      </c>
      <c r="R7044">
        <v>0</v>
      </c>
      <c r="S7044">
        <v>0</v>
      </c>
      <c r="T7044">
        <v>0</v>
      </c>
      <c r="U7044">
        <v>103.833333</v>
      </c>
    </row>
    <row r="7045" spans="1:21" x14ac:dyDescent="0.25">
      <c r="A7045" t="s">
        <v>26813</v>
      </c>
      <c r="B7045">
        <v>1</v>
      </c>
      <c r="C7045" t="s">
        <v>79</v>
      </c>
      <c r="D7045" t="s">
        <v>117</v>
      </c>
      <c r="E7045" t="s">
        <v>26799</v>
      </c>
      <c r="F7045" t="s">
        <v>313</v>
      </c>
      <c r="G7045" t="s">
        <v>71</v>
      </c>
      <c r="H7045" t="s">
        <v>136</v>
      </c>
      <c r="I7045" t="s">
        <v>22</v>
      </c>
      <c r="J7045" t="s">
        <v>131</v>
      </c>
      <c r="K7045" t="s">
        <v>26814</v>
      </c>
      <c r="L7045" t="s">
        <v>26815</v>
      </c>
      <c r="M7045">
        <v>1.4608333330000001</v>
      </c>
      <c r="N7045">
        <v>0</v>
      </c>
      <c r="O7045">
        <v>0</v>
      </c>
      <c r="P7045">
        <v>0</v>
      </c>
      <c r="Q7045">
        <v>89</v>
      </c>
      <c r="R7045">
        <v>0</v>
      </c>
      <c r="S7045">
        <v>0</v>
      </c>
      <c r="T7045">
        <v>0</v>
      </c>
      <c r="U7045">
        <v>130.01416699999999</v>
      </c>
    </row>
    <row r="7046" spans="1:21" x14ac:dyDescent="0.25">
      <c r="A7046" t="s">
        <v>26816</v>
      </c>
      <c r="B7046">
        <v>1</v>
      </c>
      <c r="C7046" t="s">
        <v>78</v>
      </c>
      <c r="D7046" t="s">
        <v>105</v>
      </c>
      <c r="E7046" t="s">
        <v>26817</v>
      </c>
      <c r="F7046" t="s">
        <v>231</v>
      </c>
      <c r="G7046" t="s">
        <v>71</v>
      </c>
      <c r="H7046" t="s">
        <v>136</v>
      </c>
      <c r="I7046" t="s">
        <v>22</v>
      </c>
      <c r="J7046" t="s">
        <v>131</v>
      </c>
      <c r="K7046" t="s">
        <v>26818</v>
      </c>
      <c r="L7046" t="s">
        <v>26819</v>
      </c>
      <c r="M7046">
        <v>4.0255555550000004</v>
      </c>
      <c r="N7046">
        <v>0</v>
      </c>
      <c r="O7046">
        <v>7</v>
      </c>
      <c r="P7046">
        <v>0</v>
      </c>
      <c r="Q7046">
        <v>0</v>
      </c>
      <c r="R7046">
        <v>0</v>
      </c>
      <c r="S7046">
        <v>28.178889000000002</v>
      </c>
      <c r="T7046">
        <v>0</v>
      </c>
      <c r="U7046">
        <v>0</v>
      </c>
    </row>
    <row r="7047" spans="1:21" x14ac:dyDescent="0.25">
      <c r="A7047" t="s">
        <v>26820</v>
      </c>
      <c r="B7047">
        <v>1</v>
      </c>
      <c r="C7047" t="s">
        <v>78</v>
      </c>
      <c r="D7047" t="s">
        <v>91</v>
      </c>
      <c r="E7047" t="s">
        <v>26821</v>
      </c>
      <c r="F7047" t="s">
        <v>313</v>
      </c>
      <c r="G7047" t="s">
        <v>71</v>
      </c>
      <c r="H7047" t="s">
        <v>136</v>
      </c>
      <c r="I7047" t="s">
        <v>22</v>
      </c>
      <c r="J7047" t="s">
        <v>131</v>
      </c>
      <c r="K7047" t="s">
        <v>26822</v>
      </c>
      <c r="L7047" t="s">
        <v>26823</v>
      </c>
      <c r="M7047">
        <v>1.2255555549999999</v>
      </c>
      <c r="N7047">
        <v>0</v>
      </c>
      <c r="O7047">
        <v>9</v>
      </c>
      <c r="P7047">
        <v>0</v>
      </c>
      <c r="Q7047">
        <v>6</v>
      </c>
      <c r="R7047">
        <v>0</v>
      </c>
      <c r="S7047">
        <v>11.03</v>
      </c>
      <c r="T7047">
        <v>0</v>
      </c>
      <c r="U7047">
        <v>7.3533330000000001</v>
      </c>
    </row>
    <row r="7048" spans="1:21" x14ac:dyDescent="0.25">
      <c r="A7048" t="s">
        <v>26824</v>
      </c>
      <c r="B7048">
        <v>1</v>
      </c>
      <c r="C7048" t="s">
        <v>78</v>
      </c>
      <c r="D7048" t="s">
        <v>83</v>
      </c>
      <c r="E7048" t="s">
        <v>6915</v>
      </c>
      <c r="F7048" t="s">
        <v>921</v>
      </c>
      <c r="G7048" t="s">
        <v>71</v>
      </c>
      <c r="H7048" t="s">
        <v>136</v>
      </c>
      <c r="I7048" t="s">
        <v>22</v>
      </c>
      <c r="J7048" t="s">
        <v>131</v>
      </c>
      <c r="K7048" t="s">
        <v>26825</v>
      </c>
      <c r="L7048" t="s">
        <v>26826</v>
      </c>
      <c r="M7048">
        <v>1.608333333</v>
      </c>
      <c r="N7048">
        <v>0</v>
      </c>
      <c r="O7048">
        <v>229</v>
      </c>
      <c r="P7048">
        <v>0</v>
      </c>
      <c r="Q7048">
        <v>0</v>
      </c>
      <c r="R7048">
        <v>0</v>
      </c>
      <c r="S7048">
        <v>368.308333</v>
      </c>
      <c r="T7048">
        <v>0</v>
      </c>
      <c r="U7048">
        <v>0</v>
      </c>
    </row>
    <row r="7049" spans="1:21" x14ac:dyDescent="0.25">
      <c r="A7049" t="s">
        <v>26827</v>
      </c>
      <c r="B7049">
        <v>1</v>
      </c>
      <c r="C7049" t="s">
        <v>78</v>
      </c>
      <c r="D7049" t="s">
        <v>95</v>
      </c>
      <c r="E7049" t="s">
        <v>26828</v>
      </c>
      <c r="F7049" t="s">
        <v>313</v>
      </c>
      <c r="G7049" t="s">
        <v>71</v>
      </c>
      <c r="H7049" t="s">
        <v>136</v>
      </c>
      <c r="I7049" t="s">
        <v>22</v>
      </c>
      <c r="J7049" t="s">
        <v>131</v>
      </c>
      <c r="K7049" t="s">
        <v>26829</v>
      </c>
      <c r="L7049" t="s">
        <v>26830</v>
      </c>
      <c r="M7049">
        <v>0.73166666599999997</v>
      </c>
      <c r="N7049">
        <v>0</v>
      </c>
      <c r="O7049">
        <v>14</v>
      </c>
      <c r="P7049">
        <v>0</v>
      </c>
      <c r="Q7049">
        <v>0</v>
      </c>
      <c r="R7049">
        <v>0</v>
      </c>
      <c r="S7049">
        <v>10.243333</v>
      </c>
      <c r="T7049">
        <v>0</v>
      </c>
      <c r="U7049">
        <v>0</v>
      </c>
    </row>
    <row r="7050" spans="1:21" x14ac:dyDescent="0.25">
      <c r="A7050" t="s">
        <v>26831</v>
      </c>
      <c r="B7050">
        <v>1</v>
      </c>
      <c r="C7050" t="s">
        <v>78</v>
      </c>
      <c r="D7050" t="s">
        <v>93</v>
      </c>
      <c r="E7050" t="s">
        <v>26832</v>
      </c>
      <c r="F7050" t="s">
        <v>231</v>
      </c>
      <c r="G7050" t="s">
        <v>71</v>
      </c>
      <c r="H7050" t="s">
        <v>136</v>
      </c>
      <c r="I7050" t="s">
        <v>22</v>
      </c>
      <c r="J7050" t="s">
        <v>131</v>
      </c>
      <c r="K7050" t="s">
        <v>13252</v>
      </c>
      <c r="L7050" t="s">
        <v>26833</v>
      </c>
      <c r="M7050">
        <v>1.9855555549999999</v>
      </c>
      <c r="N7050">
        <v>0</v>
      </c>
      <c r="O7050">
        <v>0</v>
      </c>
      <c r="P7050">
        <v>0</v>
      </c>
      <c r="Q7050">
        <v>1</v>
      </c>
      <c r="R7050">
        <v>0</v>
      </c>
      <c r="S7050">
        <v>0</v>
      </c>
      <c r="T7050">
        <v>0</v>
      </c>
      <c r="U7050">
        <v>1.9855560000000001</v>
      </c>
    </row>
    <row r="7051" spans="1:21" x14ac:dyDescent="0.25">
      <c r="A7051" t="s">
        <v>26834</v>
      </c>
      <c r="B7051">
        <v>1</v>
      </c>
      <c r="C7051" t="s">
        <v>78</v>
      </c>
      <c r="D7051" t="s">
        <v>126</v>
      </c>
      <c r="E7051" t="s">
        <v>26835</v>
      </c>
      <c r="F7051" t="s">
        <v>313</v>
      </c>
      <c r="G7051" t="s">
        <v>71</v>
      </c>
      <c r="H7051" t="s">
        <v>136</v>
      </c>
      <c r="I7051" t="s">
        <v>22</v>
      </c>
      <c r="J7051" t="s">
        <v>131</v>
      </c>
      <c r="K7051" t="s">
        <v>26836</v>
      </c>
      <c r="L7051" t="s">
        <v>26837</v>
      </c>
      <c r="M7051">
        <v>0.86083333299999998</v>
      </c>
      <c r="N7051">
        <v>0</v>
      </c>
      <c r="O7051">
        <v>449</v>
      </c>
      <c r="P7051">
        <v>0</v>
      </c>
      <c r="Q7051">
        <v>0</v>
      </c>
      <c r="R7051">
        <v>0</v>
      </c>
      <c r="S7051">
        <v>386.51416699999999</v>
      </c>
      <c r="T7051">
        <v>0</v>
      </c>
      <c r="U7051">
        <v>0</v>
      </c>
    </row>
    <row r="7052" spans="1:21" x14ac:dyDescent="0.25">
      <c r="A7052" t="s">
        <v>26838</v>
      </c>
      <c r="B7052">
        <v>1</v>
      </c>
      <c r="C7052" t="s">
        <v>78</v>
      </c>
      <c r="D7052" t="s">
        <v>102</v>
      </c>
      <c r="E7052" t="s">
        <v>26839</v>
      </c>
      <c r="F7052" t="s">
        <v>166</v>
      </c>
      <c r="G7052" t="s">
        <v>72</v>
      </c>
      <c r="H7052" t="s">
        <v>136</v>
      </c>
      <c r="I7052" t="s">
        <v>22</v>
      </c>
      <c r="J7052" t="s">
        <v>131</v>
      </c>
      <c r="K7052" t="s">
        <v>26840</v>
      </c>
      <c r="L7052" t="s">
        <v>26841</v>
      </c>
      <c r="M7052">
        <v>1.011666666</v>
      </c>
      <c r="N7052">
        <v>0</v>
      </c>
      <c r="O7052">
        <v>0</v>
      </c>
      <c r="P7052">
        <v>51</v>
      </c>
      <c r="Q7052">
        <v>92</v>
      </c>
      <c r="R7052">
        <v>0</v>
      </c>
      <c r="S7052">
        <v>0</v>
      </c>
      <c r="T7052">
        <v>51.594999999999999</v>
      </c>
      <c r="U7052">
        <v>93.073333000000005</v>
      </c>
    </row>
    <row r="7053" spans="1:21" x14ac:dyDescent="0.25">
      <c r="A7053" t="s">
        <v>26842</v>
      </c>
      <c r="B7053">
        <v>1</v>
      </c>
      <c r="C7053" t="s">
        <v>78</v>
      </c>
      <c r="D7053" t="s">
        <v>102</v>
      </c>
      <c r="E7053" t="s">
        <v>26839</v>
      </c>
      <c r="F7053" t="s">
        <v>166</v>
      </c>
      <c r="G7053" t="s">
        <v>72</v>
      </c>
      <c r="H7053" t="s">
        <v>136</v>
      </c>
      <c r="I7053" t="s">
        <v>22</v>
      </c>
      <c r="J7053" t="s">
        <v>131</v>
      </c>
      <c r="K7053" t="s">
        <v>26843</v>
      </c>
      <c r="L7053" t="s">
        <v>26844</v>
      </c>
      <c r="M7053">
        <v>1.3388888880000001</v>
      </c>
      <c r="N7053">
        <v>0</v>
      </c>
      <c r="O7053">
        <v>0</v>
      </c>
      <c r="P7053">
        <v>51</v>
      </c>
      <c r="Q7053">
        <v>92</v>
      </c>
      <c r="R7053">
        <v>0</v>
      </c>
      <c r="S7053">
        <v>0</v>
      </c>
      <c r="T7053">
        <v>68.283332999999999</v>
      </c>
      <c r="U7053">
        <v>123.177778</v>
      </c>
    </row>
    <row r="7054" spans="1:21" x14ac:dyDescent="0.25">
      <c r="A7054" t="s">
        <v>26845</v>
      </c>
      <c r="B7054">
        <v>1</v>
      </c>
      <c r="C7054" t="s">
        <v>78</v>
      </c>
      <c r="D7054" t="s">
        <v>102</v>
      </c>
      <c r="E7054" t="s">
        <v>26839</v>
      </c>
      <c r="F7054" t="s">
        <v>166</v>
      </c>
      <c r="G7054" t="s">
        <v>72</v>
      </c>
      <c r="H7054" t="s">
        <v>136</v>
      </c>
      <c r="I7054" t="s">
        <v>22</v>
      </c>
      <c r="J7054" t="s">
        <v>131</v>
      </c>
      <c r="K7054" t="s">
        <v>26846</v>
      </c>
      <c r="L7054" t="s">
        <v>26847</v>
      </c>
      <c r="M7054">
        <v>4.488611111</v>
      </c>
      <c r="N7054">
        <v>0</v>
      </c>
      <c r="O7054">
        <v>0</v>
      </c>
      <c r="P7054">
        <v>51</v>
      </c>
      <c r="Q7054">
        <v>92</v>
      </c>
      <c r="R7054">
        <v>0</v>
      </c>
      <c r="S7054">
        <v>0</v>
      </c>
      <c r="T7054">
        <v>228.91916699999999</v>
      </c>
      <c r="U7054">
        <v>412.95222200000001</v>
      </c>
    </row>
    <row r="7055" spans="1:21" x14ac:dyDescent="0.25">
      <c r="A7055" t="s">
        <v>26848</v>
      </c>
      <c r="B7055">
        <v>1</v>
      </c>
      <c r="C7055" t="s">
        <v>78</v>
      </c>
      <c r="D7055" t="s">
        <v>96</v>
      </c>
      <c r="E7055" t="s">
        <v>26849</v>
      </c>
      <c r="F7055" t="s">
        <v>226</v>
      </c>
      <c r="G7055" t="s">
        <v>72</v>
      </c>
      <c r="H7055" t="s">
        <v>136</v>
      </c>
      <c r="I7055" t="s">
        <v>22</v>
      </c>
      <c r="J7055" t="s">
        <v>131</v>
      </c>
      <c r="K7055" t="s">
        <v>26850</v>
      </c>
      <c r="L7055" t="s">
        <v>26851</v>
      </c>
      <c r="M7055">
        <v>7.1830555550000001</v>
      </c>
      <c r="N7055">
        <v>0</v>
      </c>
      <c r="O7055">
        <v>177</v>
      </c>
      <c r="P7055">
        <v>0</v>
      </c>
      <c r="Q7055">
        <v>6</v>
      </c>
      <c r="R7055">
        <v>0</v>
      </c>
      <c r="S7055">
        <v>1271.4008329999999</v>
      </c>
      <c r="T7055">
        <v>0</v>
      </c>
      <c r="U7055">
        <v>43.098332999999997</v>
      </c>
    </row>
    <row r="7056" spans="1:21" x14ac:dyDescent="0.25">
      <c r="A7056" t="s">
        <v>26852</v>
      </c>
      <c r="B7056">
        <v>1</v>
      </c>
      <c r="C7056" t="s">
        <v>79</v>
      </c>
      <c r="D7056" t="s">
        <v>116</v>
      </c>
      <c r="E7056" t="s">
        <v>26853</v>
      </c>
      <c r="F7056" t="s">
        <v>231</v>
      </c>
      <c r="G7056" t="s">
        <v>71</v>
      </c>
      <c r="H7056" t="s">
        <v>136</v>
      </c>
      <c r="I7056" t="s">
        <v>22</v>
      </c>
      <c r="J7056" t="s">
        <v>131</v>
      </c>
      <c r="K7056" t="s">
        <v>26854</v>
      </c>
      <c r="L7056" t="s">
        <v>26855</v>
      </c>
      <c r="M7056">
        <v>0.75</v>
      </c>
      <c r="N7056">
        <v>0</v>
      </c>
      <c r="O7056">
        <v>0</v>
      </c>
      <c r="P7056">
        <v>0</v>
      </c>
      <c r="Q7056">
        <v>1</v>
      </c>
      <c r="R7056">
        <v>0</v>
      </c>
      <c r="S7056">
        <v>0</v>
      </c>
      <c r="T7056">
        <v>0</v>
      </c>
      <c r="U7056">
        <v>0.75</v>
      </c>
    </row>
    <row r="7057" spans="1:21" x14ac:dyDescent="0.25">
      <c r="A7057" t="s">
        <v>26856</v>
      </c>
      <c r="B7057">
        <v>1</v>
      </c>
      <c r="C7057" t="s">
        <v>78</v>
      </c>
      <c r="D7057" t="s">
        <v>104</v>
      </c>
      <c r="E7057" t="s">
        <v>26857</v>
      </c>
      <c r="F7057" t="s">
        <v>166</v>
      </c>
      <c r="G7057" t="s">
        <v>72</v>
      </c>
      <c r="H7057" t="s">
        <v>136</v>
      </c>
      <c r="I7057" t="s">
        <v>22</v>
      </c>
      <c r="J7057" t="s">
        <v>131</v>
      </c>
      <c r="K7057" t="s">
        <v>26858</v>
      </c>
      <c r="L7057" t="s">
        <v>26859</v>
      </c>
      <c r="M7057">
        <v>1.1088888880000001</v>
      </c>
      <c r="N7057">
        <v>0</v>
      </c>
      <c r="O7057">
        <v>10</v>
      </c>
      <c r="P7057">
        <v>1</v>
      </c>
      <c r="Q7057">
        <v>31</v>
      </c>
      <c r="R7057">
        <v>0</v>
      </c>
      <c r="S7057">
        <v>11.088889</v>
      </c>
      <c r="T7057">
        <v>1.108889</v>
      </c>
      <c r="U7057">
        <v>34.375556000000003</v>
      </c>
    </row>
    <row r="7058" spans="1:21" x14ac:dyDescent="0.25">
      <c r="A7058" t="s">
        <v>26860</v>
      </c>
      <c r="B7058">
        <v>1</v>
      </c>
      <c r="C7058" t="s">
        <v>79</v>
      </c>
      <c r="D7058" t="s">
        <v>111</v>
      </c>
      <c r="E7058" t="s">
        <v>26861</v>
      </c>
      <c r="F7058" t="s">
        <v>226</v>
      </c>
      <c r="G7058" t="s">
        <v>72</v>
      </c>
      <c r="H7058" t="s">
        <v>136</v>
      </c>
      <c r="I7058" t="s">
        <v>22</v>
      </c>
      <c r="J7058" t="s">
        <v>131</v>
      </c>
      <c r="K7058" t="s">
        <v>26862</v>
      </c>
      <c r="L7058" t="s">
        <v>26863</v>
      </c>
      <c r="M7058">
        <v>1.3797222220000001</v>
      </c>
      <c r="N7058">
        <v>0</v>
      </c>
      <c r="O7058">
        <v>0</v>
      </c>
      <c r="P7058">
        <v>0</v>
      </c>
      <c r="Q7058">
        <v>86</v>
      </c>
      <c r="R7058">
        <v>0</v>
      </c>
      <c r="S7058">
        <v>0</v>
      </c>
      <c r="T7058">
        <v>0</v>
      </c>
      <c r="U7058">
        <v>118.656111</v>
      </c>
    </row>
    <row r="7059" spans="1:21" x14ac:dyDescent="0.25">
      <c r="A7059" t="s">
        <v>26864</v>
      </c>
      <c r="B7059">
        <v>1</v>
      </c>
      <c r="C7059" t="s">
        <v>79</v>
      </c>
      <c r="D7059" t="s">
        <v>111</v>
      </c>
      <c r="E7059" t="s">
        <v>26861</v>
      </c>
      <c r="F7059" t="s">
        <v>226</v>
      </c>
      <c r="G7059" t="s">
        <v>72</v>
      </c>
      <c r="H7059" t="s">
        <v>136</v>
      </c>
      <c r="I7059" t="s">
        <v>22</v>
      </c>
      <c r="J7059" t="s">
        <v>131</v>
      </c>
      <c r="K7059" t="s">
        <v>26865</v>
      </c>
      <c r="L7059" t="s">
        <v>26866</v>
      </c>
      <c r="M7059">
        <v>1.3519444439999999</v>
      </c>
      <c r="N7059">
        <v>0</v>
      </c>
      <c r="O7059">
        <v>0</v>
      </c>
      <c r="P7059">
        <v>0</v>
      </c>
      <c r="Q7059">
        <v>86</v>
      </c>
      <c r="R7059">
        <v>0</v>
      </c>
      <c r="S7059">
        <v>0</v>
      </c>
      <c r="T7059">
        <v>0</v>
      </c>
      <c r="U7059">
        <v>116.267222</v>
      </c>
    </row>
    <row r="7060" spans="1:21" x14ac:dyDescent="0.25">
      <c r="A7060" t="s">
        <v>26867</v>
      </c>
      <c r="B7060">
        <v>1</v>
      </c>
      <c r="C7060" t="s">
        <v>79</v>
      </c>
      <c r="D7060" t="s">
        <v>124</v>
      </c>
      <c r="E7060" t="s">
        <v>26868</v>
      </c>
      <c r="F7060" t="s">
        <v>780</v>
      </c>
      <c r="G7060" t="s">
        <v>71</v>
      </c>
      <c r="H7060" t="s">
        <v>136</v>
      </c>
      <c r="I7060" t="s">
        <v>22</v>
      </c>
      <c r="J7060" t="s">
        <v>131</v>
      </c>
      <c r="K7060" t="s">
        <v>26869</v>
      </c>
      <c r="L7060" t="s">
        <v>26870</v>
      </c>
      <c r="M7060">
        <v>2.190833333</v>
      </c>
      <c r="N7060">
        <v>0</v>
      </c>
      <c r="O7060">
        <v>0</v>
      </c>
      <c r="P7060">
        <v>0</v>
      </c>
      <c r="Q7060">
        <v>116</v>
      </c>
      <c r="R7060">
        <v>0</v>
      </c>
      <c r="S7060">
        <v>0</v>
      </c>
      <c r="T7060">
        <v>0</v>
      </c>
      <c r="U7060">
        <v>254.13666699999999</v>
      </c>
    </row>
    <row r="7061" spans="1:21" x14ac:dyDescent="0.25">
      <c r="A7061" t="s">
        <v>26871</v>
      </c>
      <c r="B7061">
        <v>1</v>
      </c>
      <c r="C7061" t="s">
        <v>79</v>
      </c>
      <c r="D7061" t="s">
        <v>124</v>
      </c>
      <c r="E7061" t="s">
        <v>26872</v>
      </c>
      <c r="F7061" t="s">
        <v>226</v>
      </c>
      <c r="G7061" t="s">
        <v>72</v>
      </c>
      <c r="H7061" t="s">
        <v>136</v>
      </c>
      <c r="I7061" t="s">
        <v>22</v>
      </c>
      <c r="J7061" t="s">
        <v>131</v>
      </c>
      <c r="K7061" t="s">
        <v>26873</v>
      </c>
      <c r="L7061" t="s">
        <v>26874</v>
      </c>
      <c r="M7061">
        <v>3.1210266660000001</v>
      </c>
      <c r="N7061">
        <v>0</v>
      </c>
      <c r="O7061">
        <v>0</v>
      </c>
      <c r="P7061">
        <v>0</v>
      </c>
      <c r="Q7061">
        <v>142</v>
      </c>
      <c r="R7061">
        <v>0</v>
      </c>
      <c r="S7061">
        <v>0</v>
      </c>
      <c r="T7061">
        <v>0</v>
      </c>
      <c r="U7061">
        <v>443.185787</v>
      </c>
    </row>
    <row r="7062" spans="1:21" x14ac:dyDescent="0.25">
      <c r="A7062" t="s">
        <v>26875</v>
      </c>
      <c r="B7062">
        <v>1</v>
      </c>
      <c r="C7062" t="s">
        <v>78</v>
      </c>
      <c r="D7062" t="s">
        <v>104</v>
      </c>
      <c r="E7062" t="s">
        <v>18515</v>
      </c>
      <c r="F7062" t="s">
        <v>166</v>
      </c>
      <c r="G7062" t="s">
        <v>72</v>
      </c>
      <c r="H7062" t="s">
        <v>136</v>
      </c>
      <c r="I7062" t="s">
        <v>22</v>
      </c>
      <c r="J7062" t="s">
        <v>131</v>
      </c>
      <c r="K7062" t="s">
        <v>26876</v>
      </c>
      <c r="L7062" t="s">
        <v>26877</v>
      </c>
      <c r="M7062">
        <v>1.0619444440000001</v>
      </c>
      <c r="N7062">
        <v>0</v>
      </c>
      <c r="O7062">
        <v>82</v>
      </c>
      <c r="P7062">
        <v>97</v>
      </c>
      <c r="Q7062">
        <v>200</v>
      </c>
      <c r="R7062">
        <v>0</v>
      </c>
      <c r="S7062">
        <v>87.079443999999995</v>
      </c>
      <c r="T7062">
        <v>103.008611</v>
      </c>
      <c r="U7062">
        <v>212.38888900000001</v>
      </c>
    </row>
    <row r="7063" spans="1:21" x14ac:dyDescent="0.25">
      <c r="A7063" t="s">
        <v>26878</v>
      </c>
      <c r="B7063">
        <v>1</v>
      </c>
      <c r="C7063" t="s">
        <v>78</v>
      </c>
      <c r="D7063" t="s">
        <v>86</v>
      </c>
      <c r="E7063" t="s">
        <v>26879</v>
      </c>
      <c r="F7063" t="s">
        <v>847</v>
      </c>
      <c r="G7063" t="s">
        <v>71</v>
      </c>
      <c r="H7063" t="s">
        <v>136</v>
      </c>
      <c r="I7063" t="s">
        <v>22</v>
      </c>
      <c r="J7063" t="s">
        <v>131</v>
      </c>
      <c r="K7063" t="s">
        <v>26880</v>
      </c>
      <c r="L7063" t="s">
        <v>26881</v>
      </c>
      <c r="M7063">
        <v>1.7275</v>
      </c>
      <c r="N7063">
        <v>0</v>
      </c>
      <c r="O7063">
        <v>1</v>
      </c>
      <c r="P7063">
        <v>0</v>
      </c>
      <c r="Q7063">
        <v>0</v>
      </c>
      <c r="R7063">
        <v>0</v>
      </c>
      <c r="S7063">
        <v>1.7275</v>
      </c>
      <c r="T7063">
        <v>0</v>
      </c>
      <c r="U7063">
        <v>0</v>
      </c>
    </row>
    <row r="7064" spans="1:21" x14ac:dyDescent="0.25">
      <c r="A7064" t="s">
        <v>26882</v>
      </c>
      <c r="B7064">
        <v>1</v>
      </c>
      <c r="C7064" t="s">
        <v>78</v>
      </c>
      <c r="D7064" t="s">
        <v>103</v>
      </c>
      <c r="E7064" t="s">
        <v>26883</v>
      </c>
      <c r="F7064" t="s">
        <v>226</v>
      </c>
      <c r="G7064" t="s">
        <v>72</v>
      </c>
      <c r="H7064" t="s">
        <v>136</v>
      </c>
      <c r="I7064" t="s">
        <v>22</v>
      </c>
      <c r="J7064" t="s">
        <v>131</v>
      </c>
      <c r="K7064" t="s">
        <v>26884</v>
      </c>
      <c r="L7064" t="s">
        <v>26885</v>
      </c>
      <c r="M7064">
        <v>2.1105555549999999</v>
      </c>
      <c r="N7064">
        <v>0</v>
      </c>
      <c r="O7064">
        <v>0</v>
      </c>
      <c r="P7064">
        <v>1</v>
      </c>
      <c r="Q7064">
        <v>0</v>
      </c>
      <c r="R7064">
        <v>0</v>
      </c>
      <c r="S7064">
        <v>0</v>
      </c>
      <c r="T7064">
        <v>2.1105559999999999</v>
      </c>
      <c r="U7064">
        <v>0</v>
      </c>
    </row>
    <row r="7065" spans="1:21" x14ac:dyDescent="0.25">
      <c r="A7065" t="s">
        <v>26886</v>
      </c>
      <c r="B7065">
        <v>1</v>
      </c>
      <c r="C7065" t="s">
        <v>79</v>
      </c>
      <c r="D7065" t="s">
        <v>120</v>
      </c>
      <c r="E7065" t="s">
        <v>26887</v>
      </c>
      <c r="F7065" t="s">
        <v>226</v>
      </c>
      <c r="G7065" t="s">
        <v>72</v>
      </c>
      <c r="H7065" t="s">
        <v>136</v>
      </c>
      <c r="I7065" t="s">
        <v>22</v>
      </c>
      <c r="J7065" t="s">
        <v>131</v>
      </c>
      <c r="K7065" t="s">
        <v>26888</v>
      </c>
      <c r="L7065" t="s">
        <v>26889</v>
      </c>
      <c r="M7065">
        <v>0.70032027699999999</v>
      </c>
      <c r="N7065">
        <v>0</v>
      </c>
      <c r="O7065">
        <v>86</v>
      </c>
      <c r="P7065">
        <v>0</v>
      </c>
      <c r="Q7065">
        <v>28</v>
      </c>
      <c r="R7065">
        <v>0</v>
      </c>
      <c r="S7065">
        <v>60.227544000000002</v>
      </c>
      <c r="T7065">
        <v>0</v>
      </c>
      <c r="U7065">
        <v>19.608968000000001</v>
      </c>
    </row>
    <row r="7066" spans="1:21" x14ac:dyDescent="0.25">
      <c r="A7066" t="s">
        <v>26890</v>
      </c>
      <c r="B7066">
        <v>1</v>
      </c>
      <c r="C7066" t="s">
        <v>78</v>
      </c>
      <c r="D7066" t="s">
        <v>93</v>
      </c>
      <c r="E7066" t="s">
        <v>26891</v>
      </c>
      <c r="F7066" t="s">
        <v>231</v>
      </c>
      <c r="G7066" t="s">
        <v>71</v>
      </c>
      <c r="H7066" t="s">
        <v>136</v>
      </c>
      <c r="I7066" t="s">
        <v>22</v>
      </c>
      <c r="J7066" t="s">
        <v>131</v>
      </c>
      <c r="K7066" t="s">
        <v>26892</v>
      </c>
      <c r="L7066" t="s">
        <v>26893</v>
      </c>
      <c r="M7066">
        <v>1.885</v>
      </c>
      <c r="N7066">
        <v>0</v>
      </c>
      <c r="O7066">
        <v>2</v>
      </c>
      <c r="P7066">
        <v>0</v>
      </c>
      <c r="Q7066">
        <v>0</v>
      </c>
      <c r="R7066">
        <v>0</v>
      </c>
      <c r="S7066">
        <v>3.77</v>
      </c>
      <c r="T7066">
        <v>0</v>
      </c>
      <c r="U7066">
        <v>0</v>
      </c>
    </row>
    <row r="7067" spans="1:21" x14ac:dyDescent="0.25">
      <c r="A7067" t="s">
        <v>26894</v>
      </c>
      <c r="B7067">
        <v>1</v>
      </c>
      <c r="C7067" t="s">
        <v>79</v>
      </c>
      <c r="D7067" t="s">
        <v>108</v>
      </c>
      <c r="E7067" t="s">
        <v>24957</v>
      </c>
      <c r="F7067" t="s">
        <v>166</v>
      </c>
      <c r="G7067" t="s">
        <v>72</v>
      </c>
      <c r="H7067" t="s">
        <v>136</v>
      </c>
      <c r="I7067" t="s">
        <v>22</v>
      </c>
      <c r="J7067" t="s">
        <v>131</v>
      </c>
      <c r="K7067" t="s">
        <v>26895</v>
      </c>
      <c r="L7067" t="s">
        <v>26896</v>
      </c>
      <c r="M7067">
        <v>1.2634286109999999</v>
      </c>
      <c r="N7067">
        <v>0</v>
      </c>
      <c r="O7067">
        <v>0</v>
      </c>
      <c r="P7067">
        <v>96</v>
      </c>
      <c r="Q7067">
        <v>152</v>
      </c>
      <c r="R7067">
        <v>0</v>
      </c>
      <c r="S7067">
        <v>0</v>
      </c>
      <c r="T7067">
        <v>121.289147</v>
      </c>
      <c r="U7067">
        <v>192.04114899999999</v>
      </c>
    </row>
    <row r="7068" spans="1:21" x14ac:dyDescent="0.25">
      <c r="A7068" t="s">
        <v>26897</v>
      </c>
      <c r="B7068">
        <v>1</v>
      </c>
      <c r="C7068" t="s">
        <v>78</v>
      </c>
      <c r="D7068" t="s">
        <v>103</v>
      </c>
      <c r="E7068" t="s">
        <v>26898</v>
      </c>
      <c r="F7068" t="s">
        <v>166</v>
      </c>
      <c r="G7068" t="s">
        <v>72</v>
      </c>
      <c r="H7068" t="s">
        <v>136</v>
      </c>
      <c r="I7068" t="s">
        <v>22</v>
      </c>
      <c r="J7068" t="s">
        <v>131</v>
      </c>
      <c r="K7068" t="s">
        <v>26899</v>
      </c>
      <c r="L7068" t="s">
        <v>26900</v>
      </c>
      <c r="M7068">
        <v>0.54629055500000001</v>
      </c>
      <c r="N7068">
        <v>0</v>
      </c>
      <c r="O7068">
        <v>95</v>
      </c>
      <c r="P7068">
        <v>67</v>
      </c>
      <c r="Q7068">
        <v>2591</v>
      </c>
      <c r="R7068">
        <v>0</v>
      </c>
      <c r="S7068">
        <v>51.897602999999997</v>
      </c>
      <c r="T7068">
        <v>36.601467</v>
      </c>
      <c r="U7068">
        <v>1415.4388280000001</v>
      </c>
    </row>
    <row r="7069" spans="1:21" x14ac:dyDescent="0.25">
      <c r="A7069" t="s">
        <v>26901</v>
      </c>
      <c r="B7069">
        <v>1</v>
      </c>
      <c r="C7069" t="s">
        <v>79</v>
      </c>
      <c r="D7069" t="s">
        <v>123</v>
      </c>
      <c r="E7069" t="s">
        <v>26902</v>
      </c>
      <c r="F7069" t="s">
        <v>231</v>
      </c>
      <c r="G7069" t="s">
        <v>71</v>
      </c>
      <c r="H7069" t="s">
        <v>136</v>
      </c>
      <c r="I7069" t="s">
        <v>22</v>
      </c>
      <c r="J7069" t="s">
        <v>131</v>
      </c>
      <c r="K7069" t="s">
        <v>26903</v>
      </c>
      <c r="L7069" t="s">
        <v>26904</v>
      </c>
      <c r="M7069">
        <v>0.79083333300000003</v>
      </c>
      <c r="N7069">
        <v>0</v>
      </c>
      <c r="O7069">
        <v>5</v>
      </c>
      <c r="P7069">
        <v>0</v>
      </c>
      <c r="Q7069">
        <v>0</v>
      </c>
      <c r="R7069">
        <v>0</v>
      </c>
      <c r="S7069">
        <v>3.954167</v>
      </c>
      <c r="T7069">
        <v>0</v>
      </c>
      <c r="U7069">
        <v>0</v>
      </c>
    </row>
    <row r="7070" spans="1:21" x14ac:dyDescent="0.25">
      <c r="A7070" t="s">
        <v>26905</v>
      </c>
      <c r="B7070">
        <v>1</v>
      </c>
      <c r="C7070" t="s">
        <v>79</v>
      </c>
      <c r="D7070" t="s">
        <v>123</v>
      </c>
      <c r="E7070" t="s">
        <v>26906</v>
      </c>
      <c r="F7070" t="s">
        <v>247</v>
      </c>
      <c r="G7070" t="s">
        <v>72</v>
      </c>
      <c r="H7070" t="s">
        <v>136</v>
      </c>
      <c r="I7070" t="s">
        <v>22</v>
      </c>
      <c r="J7070" t="s">
        <v>221</v>
      </c>
      <c r="K7070" t="s">
        <v>25026</v>
      </c>
      <c r="L7070" t="s">
        <v>26907</v>
      </c>
      <c r="M7070">
        <v>8.2944444439999998</v>
      </c>
      <c r="N7070">
        <v>2</v>
      </c>
      <c r="O7070">
        <v>1175</v>
      </c>
      <c r="P7070">
        <v>0</v>
      </c>
      <c r="Q7070">
        <v>0</v>
      </c>
      <c r="R7070">
        <v>16.588889000000002</v>
      </c>
      <c r="S7070">
        <v>9745.9722220000003</v>
      </c>
      <c r="T7070">
        <v>0</v>
      </c>
      <c r="U7070">
        <v>0</v>
      </c>
    </row>
    <row r="7071" spans="1:21" x14ac:dyDescent="0.25">
      <c r="A7071" t="s">
        <v>26908</v>
      </c>
      <c r="B7071">
        <v>1</v>
      </c>
      <c r="C7071" t="s">
        <v>79</v>
      </c>
      <c r="D7071" t="s">
        <v>123</v>
      </c>
      <c r="E7071" t="s">
        <v>26909</v>
      </c>
      <c r="F7071" t="s">
        <v>247</v>
      </c>
      <c r="G7071" t="s">
        <v>71</v>
      </c>
      <c r="H7071" t="s">
        <v>136</v>
      </c>
      <c r="I7071" t="s">
        <v>22</v>
      </c>
      <c r="J7071" t="s">
        <v>221</v>
      </c>
      <c r="K7071" t="s">
        <v>16451</v>
      </c>
      <c r="L7071" t="s">
        <v>26910</v>
      </c>
      <c r="M7071">
        <v>9.1</v>
      </c>
      <c r="N7071">
        <v>2</v>
      </c>
      <c r="O7071">
        <v>235</v>
      </c>
      <c r="P7071">
        <v>0</v>
      </c>
      <c r="Q7071">
        <v>0</v>
      </c>
      <c r="R7071">
        <v>18.2</v>
      </c>
      <c r="S7071">
        <v>2138.5</v>
      </c>
      <c r="T7071">
        <v>0</v>
      </c>
      <c r="U7071">
        <v>0</v>
      </c>
    </row>
    <row r="7072" spans="1:21" x14ac:dyDescent="0.25">
      <c r="A7072" t="s">
        <v>26911</v>
      </c>
      <c r="B7072">
        <v>1</v>
      </c>
      <c r="C7072" t="s">
        <v>79</v>
      </c>
      <c r="D7072" t="s">
        <v>123</v>
      </c>
      <c r="E7072" t="s">
        <v>26912</v>
      </c>
      <c r="F7072" t="s">
        <v>231</v>
      </c>
      <c r="G7072" t="s">
        <v>71</v>
      </c>
      <c r="H7072" t="s">
        <v>136</v>
      </c>
      <c r="I7072" t="s">
        <v>22</v>
      </c>
      <c r="J7072" t="s">
        <v>131</v>
      </c>
      <c r="K7072" t="s">
        <v>26913</v>
      </c>
      <c r="L7072" t="s">
        <v>26914</v>
      </c>
      <c r="M7072">
        <v>1.393888888</v>
      </c>
      <c r="N7072">
        <v>0</v>
      </c>
      <c r="O7072">
        <v>4</v>
      </c>
      <c r="P7072">
        <v>0</v>
      </c>
      <c r="Q7072">
        <v>0</v>
      </c>
      <c r="R7072">
        <v>0</v>
      </c>
      <c r="S7072">
        <v>5.5755559999999997</v>
      </c>
      <c r="T7072">
        <v>0</v>
      </c>
      <c r="U7072">
        <v>0</v>
      </c>
    </row>
    <row r="7073" spans="1:21" x14ac:dyDescent="0.25">
      <c r="A7073" t="s">
        <v>26915</v>
      </c>
      <c r="B7073">
        <v>1</v>
      </c>
      <c r="C7073" t="s">
        <v>78</v>
      </c>
      <c r="D7073" t="s">
        <v>102</v>
      </c>
      <c r="E7073" t="s">
        <v>17742</v>
      </c>
      <c r="F7073" t="s">
        <v>166</v>
      </c>
      <c r="G7073" t="s">
        <v>72</v>
      </c>
      <c r="H7073" t="s">
        <v>136</v>
      </c>
      <c r="I7073" t="s">
        <v>22</v>
      </c>
      <c r="J7073" t="s">
        <v>131</v>
      </c>
      <c r="K7073" t="s">
        <v>26916</v>
      </c>
      <c r="L7073" t="s">
        <v>26917</v>
      </c>
      <c r="M7073">
        <v>0.59888888799999995</v>
      </c>
      <c r="N7073">
        <v>3</v>
      </c>
      <c r="O7073">
        <v>4812</v>
      </c>
      <c r="P7073">
        <v>197</v>
      </c>
      <c r="Q7073">
        <v>1847</v>
      </c>
      <c r="R7073">
        <v>1.796667</v>
      </c>
      <c r="S7073">
        <v>2881.853329</v>
      </c>
      <c r="T7073">
        <v>117.981111</v>
      </c>
      <c r="U7073">
        <v>1106.147776</v>
      </c>
    </row>
    <row r="7074" spans="1:21" x14ac:dyDescent="0.25">
      <c r="A7074" t="s">
        <v>26918</v>
      </c>
      <c r="B7074">
        <v>1</v>
      </c>
      <c r="C7074" t="s">
        <v>78</v>
      </c>
      <c r="D7074" t="s">
        <v>95</v>
      </c>
      <c r="E7074" t="s">
        <v>26919</v>
      </c>
      <c r="F7074" t="s">
        <v>4196</v>
      </c>
      <c r="G7074" t="s">
        <v>71</v>
      </c>
      <c r="H7074" t="s">
        <v>136</v>
      </c>
      <c r="I7074" t="s">
        <v>22</v>
      </c>
      <c r="J7074" t="s">
        <v>131</v>
      </c>
      <c r="K7074" t="s">
        <v>26920</v>
      </c>
      <c r="L7074" t="s">
        <v>26921</v>
      </c>
      <c r="M7074">
        <v>1.400555555</v>
      </c>
      <c r="N7074">
        <v>0</v>
      </c>
      <c r="O7074">
        <v>2</v>
      </c>
      <c r="P7074">
        <v>0</v>
      </c>
      <c r="Q7074">
        <v>0</v>
      </c>
      <c r="R7074">
        <v>0</v>
      </c>
      <c r="S7074">
        <v>2.8011110000000001</v>
      </c>
      <c r="T7074">
        <v>0</v>
      </c>
      <c r="U7074">
        <v>0</v>
      </c>
    </row>
    <row r="7075" spans="1:21" x14ac:dyDescent="0.25">
      <c r="A7075" t="s">
        <v>26922</v>
      </c>
      <c r="B7075">
        <v>1</v>
      </c>
      <c r="C7075" t="s">
        <v>78</v>
      </c>
      <c r="D7075" t="s">
        <v>95</v>
      </c>
      <c r="E7075" t="s">
        <v>26923</v>
      </c>
      <c r="F7075" t="s">
        <v>313</v>
      </c>
      <c r="G7075" t="s">
        <v>71</v>
      </c>
      <c r="H7075" t="s">
        <v>136</v>
      </c>
      <c r="I7075" t="s">
        <v>22</v>
      </c>
      <c r="J7075" t="s">
        <v>131</v>
      </c>
      <c r="K7075" t="s">
        <v>26924</v>
      </c>
      <c r="L7075" t="s">
        <v>26925</v>
      </c>
      <c r="M7075">
        <v>2.3330555550000001</v>
      </c>
      <c r="N7075">
        <v>0</v>
      </c>
      <c r="O7075">
        <v>4</v>
      </c>
      <c r="P7075">
        <v>0</v>
      </c>
      <c r="Q7075">
        <v>2</v>
      </c>
      <c r="R7075">
        <v>0</v>
      </c>
      <c r="S7075">
        <v>9.3322219999999998</v>
      </c>
      <c r="T7075">
        <v>0</v>
      </c>
      <c r="U7075">
        <v>4.6661109999999999</v>
      </c>
    </row>
    <row r="7076" spans="1:21" x14ac:dyDescent="0.25">
      <c r="A7076" t="s">
        <v>26926</v>
      </c>
      <c r="B7076">
        <v>1</v>
      </c>
      <c r="C7076" t="s">
        <v>78</v>
      </c>
      <c r="D7076" t="s">
        <v>95</v>
      </c>
      <c r="E7076" t="s">
        <v>26927</v>
      </c>
      <c r="F7076" t="s">
        <v>231</v>
      </c>
      <c r="G7076" t="s">
        <v>71</v>
      </c>
      <c r="H7076" t="s">
        <v>136</v>
      </c>
      <c r="I7076" t="s">
        <v>22</v>
      </c>
      <c r="J7076" t="s">
        <v>131</v>
      </c>
      <c r="K7076" t="s">
        <v>26928</v>
      </c>
      <c r="L7076" t="s">
        <v>26929</v>
      </c>
      <c r="M7076">
        <v>11.240833332999999</v>
      </c>
      <c r="N7076">
        <v>0</v>
      </c>
      <c r="O7076">
        <v>1</v>
      </c>
      <c r="P7076">
        <v>0</v>
      </c>
      <c r="Q7076">
        <v>0</v>
      </c>
      <c r="R7076">
        <v>0</v>
      </c>
      <c r="S7076">
        <v>11.240833</v>
      </c>
      <c r="T7076">
        <v>0</v>
      </c>
      <c r="U7076">
        <v>0</v>
      </c>
    </row>
    <row r="7077" spans="1:21" x14ac:dyDescent="0.25">
      <c r="A7077" t="s">
        <v>26930</v>
      </c>
      <c r="B7077">
        <v>1</v>
      </c>
      <c r="C7077" t="s">
        <v>78</v>
      </c>
      <c r="D7077" t="s">
        <v>95</v>
      </c>
      <c r="E7077" t="s">
        <v>26931</v>
      </c>
      <c r="F7077" t="s">
        <v>231</v>
      </c>
      <c r="G7077" t="s">
        <v>71</v>
      </c>
      <c r="H7077" t="s">
        <v>136</v>
      </c>
      <c r="I7077" t="s">
        <v>22</v>
      </c>
      <c r="J7077" t="s">
        <v>131</v>
      </c>
      <c r="K7077" t="s">
        <v>26932</v>
      </c>
      <c r="L7077" t="s">
        <v>26933</v>
      </c>
      <c r="M7077">
        <v>1.808611111</v>
      </c>
      <c r="N7077">
        <v>0</v>
      </c>
      <c r="O7077">
        <v>1</v>
      </c>
      <c r="P7077">
        <v>0</v>
      </c>
      <c r="Q7077">
        <v>0</v>
      </c>
      <c r="R7077">
        <v>0</v>
      </c>
      <c r="S7077">
        <v>1.808611</v>
      </c>
      <c r="T7077">
        <v>0</v>
      </c>
      <c r="U7077">
        <v>0</v>
      </c>
    </row>
    <row r="7078" spans="1:21" x14ac:dyDescent="0.25">
      <c r="A7078" t="s">
        <v>26934</v>
      </c>
      <c r="B7078">
        <v>1</v>
      </c>
      <c r="C7078" t="s">
        <v>78</v>
      </c>
      <c r="D7078" t="s">
        <v>95</v>
      </c>
      <c r="E7078" t="s">
        <v>26935</v>
      </c>
      <c r="F7078" t="s">
        <v>847</v>
      </c>
      <c r="G7078" t="s">
        <v>71</v>
      </c>
      <c r="H7078" t="s">
        <v>136</v>
      </c>
      <c r="I7078" t="s">
        <v>22</v>
      </c>
      <c r="J7078" t="s">
        <v>131</v>
      </c>
      <c r="K7078" t="s">
        <v>26936</v>
      </c>
      <c r="L7078" t="s">
        <v>26937</v>
      </c>
      <c r="M7078">
        <v>8.0216666659999998</v>
      </c>
      <c r="N7078">
        <v>0</v>
      </c>
      <c r="O7078">
        <v>2</v>
      </c>
      <c r="P7078">
        <v>0</v>
      </c>
      <c r="Q7078">
        <v>0</v>
      </c>
      <c r="R7078">
        <v>0</v>
      </c>
      <c r="S7078">
        <v>16.043333000000001</v>
      </c>
      <c r="T7078">
        <v>0</v>
      </c>
      <c r="U7078">
        <v>0</v>
      </c>
    </row>
    <row r="7079" spans="1:21" x14ac:dyDescent="0.25">
      <c r="A7079" t="s">
        <v>26938</v>
      </c>
      <c r="B7079">
        <v>1</v>
      </c>
      <c r="C7079" t="s">
        <v>78</v>
      </c>
      <c r="D7079" t="s">
        <v>103</v>
      </c>
      <c r="E7079" t="s">
        <v>1341</v>
      </c>
      <c r="F7079" t="s">
        <v>166</v>
      </c>
      <c r="G7079" t="s">
        <v>72</v>
      </c>
      <c r="H7079" t="s">
        <v>136</v>
      </c>
      <c r="I7079" t="s">
        <v>22</v>
      </c>
      <c r="J7079" t="s">
        <v>131</v>
      </c>
      <c r="K7079" t="s">
        <v>26939</v>
      </c>
      <c r="L7079" t="s">
        <v>26940</v>
      </c>
      <c r="M7079">
        <v>0.71962861099999997</v>
      </c>
      <c r="N7079">
        <v>0</v>
      </c>
      <c r="O7079">
        <v>1016</v>
      </c>
      <c r="P7079">
        <v>4</v>
      </c>
      <c r="Q7079">
        <v>30</v>
      </c>
      <c r="R7079">
        <v>0</v>
      </c>
      <c r="S7079">
        <v>731.14266899999996</v>
      </c>
      <c r="T7079">
        <v>2.878514</v>
      </c>
      <c r="U7079">
        <v>21.588857999999998</v>
      </c>
    </row>
    <row r="7080" spans="1:21" x14ac:dyDescent="0.25">
      <c r="A7080" t="s">
        <v>26941</v>
      </c>
      <c r="B7080">
        <v>1</v>
      </c>
      <c r="C7080" t="s">
        <v>78</v>
      </c>
      <c r="D7080" t="s">
        <v>92</v>
      </c>
      <c r="E7080" t="s">
        <v>26942</v>
      </c>
      <c r="F7080" t="s">
        <v>166</v>
      </c>
      <c r="G7080" t="s">
        <v>72</v>
      </c>
      <c r="H7080" t="s">
        <v>136</v>
      </c>
      <c r="I7080" t="s">
        <v>22</v>
      </c>
      <c r="J7080" t="s">
        <v>131</v>
      </c>
      <c r="K7080" t="s">
        <v>24812</v>
      </c>
      <c r="L7080" t="s">
        <v>26943</v>
      </c>
      <c r="M7080">
        <v>0.705555555</v>
      </c>
      <c r="N7080">
        <v>0</v>
      </c>
      <c r="O7080">
        <v>0</v>
      </c>
      <c r="P7080">
        <v>14</v>
      </c>
      <c r="Q7080">
        <v>1017</v>
      </c>
      <c r="R7080">
        <v>0</v>
      </c>
      <c r="S7080">
        <v>0</v>
      </c>
      <c r="T7080">
        <v>9.8777779999999993</v>
      </c>
      <c r="U7080">
        <v>717.54999899999996</v>
      </c>
    </row>
    <row r="7081" spans="1:21" x14ac:dyDescent="0.25">
      <c r="A7081" t="s">
        <v>26944</v>
      </c>
      <c r="B7081">
        <v>1</v>
      </c>
      <c r="C7081" t="s">
        <v>78</v>
      </c>
      <c r="D7081" t="s">
        <v>106</v>
      </c>
      <c r="E7081" t="s">
        <v>26945</v>
      </c>
      <c r="F7081" t="s">
        <v>780</v>
      </c>
      <c r="G7081" t="s">
        <v>71</v>
      </c>
      <c r="H7081" t="s">
        <v>136</v>
      </c>
      <c r="I7081" t="s">
        <v>22</v>
      </c>
      <c r="J7081" t="s">
        <v>131</v>
      </c>
      <c r="K7081" t="s">
        <v>26946</v>
      </c>
      <c r="L7081" t="s">
        <v>26947</v>
      </c>
      <c r="M7081">
        <v>2.1513888880000001</v>
      </c>
      <c r="N7081">
        <v>0</v>
      </c>
      <c r="O7081">
        <v>0</v>
      </c>
      <c r="P7081">
        <v>0</v>
      </c>
      <c r="Q7081">
        <v>32</v>
      </c>
      <c r="R7081">
        <v>0</v>
      </c>
      <c r="S7081">
        <v>0</v>
      </c>
      <c r="T7081">
        <v>0</v>
      </c>
      <c r="U7081">
        <v>68.844443999999996</v>
      </c>
    </row>
    <row r="7082" spans="1:21" x14ac:dyDescent="0.25">
      <c r="A7082" t="s">
        <v>26948</v>
      </c>
      <c r="B7082">
        <v>1</v>
      </c>
      <c r="C7082" t="s">
        <v>78</v>
      </c>
      <c r="D7082" t="s">
        <v>106</v>
      </c>
      <c r="E7082" t="s">
        <v>26949</v>
      </c>
      <c r="F7082" t="s">
        <v>313</v>
      </c>
      <c r="G7082" t="s">
        <v>71</v>
      </c>
      <c r="H7082" t="s">
        <v>136</v>
      </c>
      <c r="I7082" t="s">
        <v>22</v>
      </c>
      <c r="J7082" t="s">
        <v>131</v>
      </c>
      <c r="K7082" t="s">
        <v>26950</v>
      </c>
      <c r="L7082" t="s">
        <v>26951</v>
      </c>
      <c r="M7082">
        <v>0.42499999999999999</v>
      </c>
      <c r="N7082">
        <v>0</v>
      </c>
      <c r="O7082">
        <v>0</v>
      </c>
      <c r="P7082">
        <v>0</v>
      </c>
      <c r="Q7082">
        <v>14</v>
      </c>
      <c r="R7082">
        <v>0</v>
      </c>
      <c r="S7082">
        <v>0</v>
      </c>
      <c r="T7082">
        <v>0</v>
      </c>
      <c r="U7082">
        <v>5.95</v>
      </c>
    </row>
    <row r="7083" spans="1:21" x14ac:dyDescent="0.25">
      <c r="A7083" t="s">
        <v>26952</v>
      </c>
      <c r="B7083">
        <v>1</v>
      </c>
      <c r="C7083" t="s">
        <v>79</v>
      </c>
      <c r="D7083" t="s">
        <v>118</v>
      </c>
      <c r="E7083" t="s">
        <v>26953</v>
      </c>
      <c r="F7083" t="s">
        <v>226</v>
      </c>
      <c r="G7083" t="s">
        <v>72</v>
      </c>
      <c r="H7083" t="s">
        <v>136</v>
      </c>
      <c r="I7083" t="s">
        <v>22</v>
      </c>
      <c r="J7083" t="s">
        <v>131</v>
      </c>
      <c r="K7083" t="s">
        <v>26954</v>
      </c>
      <c r="L7083" t="s">
        <v>26955</v>
      </c>
      <c r="M7083">
        <v>0.55361111100000004</v>
      </c>
      <c r="N7083">
        <v>0</v>
      </c>
      <c r="O7083">
        <v>656</v>
      </c>
      <c r="P7083">
        <v>0</v>
      </c>
      <c r="Q7083">
        <v>0</v>
      </c>
      <c r="R7083">
        <v>0</v>
      </c>
      <c r="S7083">
        <v>363.16888899999998</v>
      </c>
      <c r="T7083">
        <v>0</v>
      </c>
      <c r="U7083">
        <v>0</v>
      </c>
    </row>
    <row r="7084" spans="1:21" x14ac:dyDescent="0.25">
      <c r="A7084" t="s">
        <v>26956</v>
      </c>
      <c r="B7084">
        <v>1</v>
      </c>
      <c r="C7084" t="s">
        <v>79</v>
      </c>
      <c r="D7084" t="s">
        <v>118</v>
      </c>
      <c r="E7084" t="s">
        <v>26957</v>
      </c>
      <c r="F7084" t="s">
        <v>231</v>
      </c>
      <c r="G7084" t="s">
        <v>71</v>
      </c>
      <c r="H7084" t="s">
        <v>136</v>
      </c>
      <c r="I7084" t="s">
        <v>22</v>
      </c>
      <c r="J7084" t="s">
        <v>131</v>
      </c>
      <c r="K7084" t="s">
        <v>26958</v>
      </c>
      <c r="L7084" t="s">
        <v>26959</v>
      </c>
      <c r="M7084">
        <v>1.9927777769999999</v>
      </c>
      <c r="N7084">
        <v>0</v>
      </c>
      <c r="O7084">
        <v>5</v>
      </c>
      <c r="P7084">
        <v>0</v>
      </c>
      <c r="Q7084">
        <v>0</v>
      </c>
      <c r="R7084">
        <v>0</v>
      </c>
      <c r="S7084">
        <v>9.963889</v>
      </c>
      <c r="T7084">
        <v>0</v>
      </c>
      <c r="U7084">
        <v>0</v>
      </c>
    </row>
    <row r="7085" spans="1:21" x14ac:dyDescent="0.25">
      <c r="A7085" t="s">
        <v>26960</v>
      </c>
      <c r="B7085">
        <v>1</v>
      </c>
      <c r="C7085" t="s">
        <v>79</v>
      </c>
      <c r="D7085" t="s">
        <v>118</v>
      </c>
      <c r="E7085" t="s">
        <v>26961</v>
      </c>
      <c r="F7085" t="s">
        <v>313</v>
      </c>
      <c r="G7085" t="s">
        <v>71</v>
      </c>
      <c r="H7085" t="s">
        <v>136</v>
      </c>
      <c r="I7085" t="s">
        <v>22</v>
      </c>
      <c r="J7085" t="s">
        <v>131</v>
      </c>
      <c r="K7085" t="s">
        <v>26962</v>
      </c>
      <c r="L7085" t="s">
        <v>26963</v>
      </c>
      <c r="M7085">
        <v>1.3955555550000001</v>
      </c>
      <c r="N7085">
        <v>0</v>
      </c>
      <c r="O7085">
        <v>149</v>
      </c>
      <c r="P7085">
        <v>0</v>
      </c>
      <c r="Q7085">
        <v>0</v>
      </c>
      <c r="R7085">
        <v>0</v>
      </c>
      <c r="S7085">
        <v>207.93777800000001</v>
      </c>
      <c r="T7085">
        <v>0</v>
      </c>
      <c r="U7085">
        <v>0</v>
      </c>
    </row>
    <row r="7086" spans="1:21" x14ac:dyDescent="0.25">
      <c r="A7086" t="s">
        <v>26964</v>
      </c>
      <c r="B7086">
        <v>1</v>
      </c>
      <c r="C7086" t="s">
        <v>78</v>
      </c>
      <c r="D7086" t="s">
        <v>101</v>
      </c>
      <c r="E7086" t="s">
        <v>26965</v>
      </c>
      <c r="F7086" t="s">
        <v>313</v>
      </c>
      <c r="G7086" t="s">
        <v>71</v>
      </c>
      <c r="H7086" t="s">
        <v>136</v>
      </c>
      <c r="I7086" t="s">
        <v>22</v>
      </c>
      <c r="J7086" t="s">
        <v>131</v>
      </c>
      <c r="K7086" t="s">
        <v>26966</v>
      </c>
      <c r="L7086" t="s">
        <v>26967</v>
      </c>
      <c r="M7086">
        <v>3.9558333330000002</v>
      </c>
      <c r="N7086">
        <v>0</v>
      </c>
      <c r="O7086">
        <v>88</v>
      </c>
      <c r="P7086">
        <v>0</v>
      </c>
      <c r="Q7086">
        <v>0</v>
      </c>
      <c r="R7086">
        <v>0</v>
      </c>
      <c r="S7086">
        <v>348.11333300000001</v>
      </c>
      <c r="T7086">
        <v>0</v>
      </c>
      <c r="U7086">
        <v>0</v>
      </c>
    </row>
    <row r="7087" spans="1:21" x14ac:dyDescent="0.25">
      <c r="A7087" t="s">
        <v>26968</v>
      </c>
      <c r="B7087">
        <v>1</v>
      </c>
      <c r="C7087" t="s">
        <v>78</v>
      </c>
      <c r="D7087" t="s">
        <v>103</v>
      </c>
      <c r="E7087" t="s">
        <v>26969</v>
      </c>
      <c r="F7087" t="s">
        <v>231</v>
      </c>
      <c r="G7087" t="s">
        <v>71</v>
      </c>
      <c r="H7087" t="s">
        <v>136</v>
      </c>
      <c r="I7087" t="s">
        <v>22</v>
      </c>
      <c r="J7087" t="s">
        <v>131</v>
      </c>
      <c r="K7087" t="s">
        <v>26970</v>
      </c>
      <c r="L7087" t="s">
        <v>26971</v>
      </c>
      <c r="M7087">
        <v>6.1547222220000002</v>
      </c>
      <c r="N7087">
        <v>0</v>
      </c>
      <c r="O7087">
        <v>2</v>
      </c>
      <c r="P7087">
        <v>0</v>
      </c>
      <c r="Q7087">
        <v>0</v>
      </c>
      <c r="R7087">
        <v>0</v>
      </c>
      <c r="S7087">
        <v>12.309443999999999</v>
      </c>
      <c r="T7087">
        <v>0</v>
      </c>
      <c r="U7087">
        <v>0</v>
      </c>
    </row>
    <row r="7088" spans="1:21" x14ac:dyDescent="0.25">
      <c r="A7088" t="s">
        <v>26972</v>
      </c>
      <c r="B7088">
        <v>1</v>
      </c>
      <c r="C7088" t="s">
        <v>78</v>
      </c>
      <c r="D7088" t="s">
        <v>98</v>
      </c>
      <c r="E7088" t="s">
        <v>26973</v>
      </c>
      <c r="F7088" t="s">
        <v>231</v>
      </c>
      <c r="G7088" t="s">
        <v>71</v>
      </c>
      <c r="H7088" t="s">
        <v>136</v>
      </c>
      <c r="I7088" t="s">
        <v>22</v>
      </c>
      <c r="J7088" t="s">
        <v>131</v>
      </c>
      <c r="K7088" t="s">
        <v>26974</v>
      </c>
      <c r="L7088" t="s">
        <v>26975</v>
      </c>
      <c r="M7088">
        <v>4.0227777769999999</v>
      </c>
      <c r="N7088">
        <v>0</v>
      </c>
      <c r="O7088">
        <v>1</v>
      </c>
      <c r="P7088">
        <v>0</v>
      </c>
      <c r="Q7088">
        <v>0</v>
      </c>
      <c r="R7088">
        <v>0</v>
      </c>
      <c r="S7088">
        <v>4.0227779999999997</v>
      </c>
      <c r="T7088">
        <v>0</v>
      </c>
      <c r="U7088">
        <v>0</v>
      </c>
    </row>
    <row r="7089" spans="1:21" x14ac:dyDescent="0.25">
      <c r="A7089" t="s">
        <v>26976</v>
      </c>
      <c r="B7089">
        <v>1</v>
      </c>
      <c r="C7089" t="s">
        <v>78</v>
      </c>
      <c r="D7089" t="s">
        <v>85</v>
      </c>
      <c r="E7089" t="s">
        <v>26977</v>
      </c>
      <c r="F7089" t="s">
        <v>934</v>
      </c>
      <c r="G7089" t="s">
        <v>71</v>
      </c>
      <c r="H7089" t="s">
        <v>136</v>
      </c>
      <c r="I7089" t="s">
        <v>22</v>
      </c>
      <c r="J7089" t="s">
        <v>131</v>
      </c>
      <c r="K7089" t="s">
        <v>26978</v>
      </c>
      <c r="L7089" t="s">
        <v>26979</v>
      </c>
      <c r="M7089">
        <v>0.99250000000000005</v>
      </c>
      <c r="N7089">
        <v>0</v>
      </c>
      <c r="O7089">
        <v>2</v>
      </c>
      <c r="P7089">
        <v>0</v>
      </c>
      <c r="Q7089">
        <v>0</v>
      </c>
      <c r="R7089">
        <v>0</v>
      </c>
      <c r="S7089">
        <v>1.9850000000000001</v>
      </c>
      <c r="T7089">
        <v>0</v>
      </c>
      <c r="U7089">
        <v>0</v>
      </c>
    </row>
    <row r="7090" spans="1:21" x14ac:dyDescent="0.25">
      <c r="A7090" t="s">
        <v>26980</v>
      </c>
      <c r="B7090">
        <v>1</v>
      </c>
      <c r="C7090" t="s">
        <v>78</v>
      </c>
      <c r="D7090" t="s">
        <v>106</v>
      </c>
      <c r="E7090" t="s">
        <v>26981</v>
      </c>
      <c r="F7090" t="s">
        <v>231</v>
      </c>
      <c r="G7090" t="s">
        <v>71</v>
      </c>
      <c r="H7090" t="s">
        <v>136</v>
      </c>
      <c r="I7090" t="s">
        <v>22</v>
      </c>
      <c r="J7090" t="s">
        <v>131</v>
      </c>
      <c r="K7090" t="s">
        <v>26982</v>
      </c>
      <c r="L7090" t="s">
        <v>26983</v>
      </c>
      <c r="M7090">
        <v>0.45611111100000001</v>
      </c>
      <c r="N7090">
        <v>0</v>
      </c>
      <c r="O7090">
        <v>1</v>
      </c>
      <c r="P7090">
        <v>0</v>
      </c>
      <c r="Q7090">
        <v>0</v>
      </c>
      <c r="R7090">
        <v>0</v>
      </c>
      <c r="S7090">
        <v>0.45611099999999999</v>
      </c>
      <c r="T7090">
        <v>0</v>
      </c>
      <c r="U7090">
        <v>0</v>
      </c>
    </row>
    <row r="7091" spans="1:21" x14ac:dyDescent="0.25">
      <c r="A7091" t="s">
        <v>26984</v>
      </c>
      <c r="B7091">
        <v>1</v>
      </c>
      <c r="C7091" t="s">
        <v>78</v>
      </c>
      <c r="D7091" t="s">
        <v>96</v>
      </c>
      <c r="E7091" t="s">
        <v>26985</v>
      </c>
      <c r="F7091" t="s">
        <v>231</v>
      </c>
      <c r="G7091" t="s">
        <v>71</v>
      </c>
      <c r="H7091" t="s">
        <v>136</v>
      </c>
      <c r="I7091" t="s">
        <v>22</v>
      </c>
      <c r="J7091" t="s">
        <v>131</v>
      </c>
      <c r="K7091" t="s">
        <v>26986</v>
      </c>
      <c r="L7091" t="s">
        <v>26987</v>
      </c>
      <c r="M7091">
        <v>2.8486111109999999</v>
      </c>
      <c r="N7091">
        <v>0</v>
      </c>
      <c r="O7091">
        <v>1</v>
      </c>
      <c r="P7091">
        <v>0</v>
      </c>
      <c r="Q7091">
        <v>0</v>
      </c>
      <c r="R7091">
        <v>0</v>
      </c>
      <c r="S7091">
        <v>2.848611</v>
      </c>
      <c r="T7091">
        <v>0</v>
      </c>
      <c r="U7091">
        <v>0</v>
      </c>
    </row>
    <row r="7092" spans="1:21" x14ac:dyDescent="0.25">
      <c r="A7092" t="s">
        <v>26988</v>
      </c>
      <c r="B7092">
        <v>1</v>
      </c>
      <c r="C7092" t="s">
        <v>78</v>
      </c>
      <c r="D7092" t="s">
        <v>104</v>
      </c>
      <c r="E7092" t="s">
        <v>26989</v>
      </c>
      <c r="F7092" t="s">
        <v>892</v>
      </c>
      <c r="G7092" t="s">
        <v>71</v>
      </c>
      <c r="H7092" t="s">
        <v>136</v>
      </c>
      <c r="I7092" t="s">
        <v>22</v>
      </c>
      <c r="J7092" t="s">
        <v>131</v>
      </c>
      <c r="K7092" t="s">
        <v>26990</v>
      </c>
      <c r="L7092" t="s">
        <v>26991</v>
      </c>
      <c r="M7092">
        <v>2.8038888879999999</v>
      </c>
      <c r="N7092">
        <v>0</v>
      </c>
      <c r="O7092">
        <v>0</v>
      </c>
      <c r="P7092">
        <v>0</v>
      </c>
      <c r="Q7092">
        <v>16</v>
      </c>
      <c r="R7092">
        <v>0</v>
      </c>
      <c r="S7092">
        <v>0</v>
      </c>
      <c r="T7092">
        <v>0</v>
      </c>
      <c r="U7092">
        <v>44.862222000000003</v>
      </c>
    </row>
    <row r="7093" spans="1:21" x14ac:dyDescent="0.25">
      <c r="A7093" t="s">
        <v>26992</v>
      </c>
      <c r="B7093">
        <v>1</v>
      </c>
      <c r="C7093" t="s">
        <v>78</v>
      </c>
      <c r="D7093" t="s">
        <v>104</v>
      </c>
      <c r="E7093" t="s">
        <v>26993</v>
      </c>
      <c r="F7093" t="s">
        <v>296</v>
      </c>
      <c r="G7093" t="s">
        <v>71</v>
      </c>
      <c r="H7093" t="s">
        <v>136</v>
      </c>
      <c r="I7093" t="s">
        <v>22</v>
      </c>
      <c r="J7093" t="s">
        <v>221</v>
      </c>
      <c r="K7093" t="s">
        <v>26994</v>
      </c>
      <c r="L7093" t="s">
        <v>26995</v>
      </c>
      <c r="M7093">
        <v>3.6532611109999999</v>
      </c>
      <c r="N7093">
        <v>0</v>
      </c>
      <c r="O7093">
        <v>0</v>
      </c>
      <c r="P7093">
        <v>0</v>
      </c>
      <c r="Q7093">
        <v>150</v>
      </c>
      <c r="R7093">
        <v>0</v>
      </c>
      <c r="S7093">
        <v>0</v>
      </c>
      <c r="T7093">
        <v>0</v>
      </c>
      <c r="U7093">
        <v>547.98916699999995</v>
      </c>
    </row>
    <row r="7094" spans="1:21" x14ac:dyDescent="0.25">
      <c r="A7094" t="s">
        <v>26996</v>
      </c>
      <c r="B7094">
        <v>1</v>
      </c>
      <c r="C7094" t="s">
        <v>78</v>
      </c>
      <c r="D7094" t="s">
        <v>104</v>
      </c>
      <c r="E7094" t="s">
        <v>26997</v>
      </c>
      <c r="F7094" t="s">
        <v>231</v>
      </c>
      <c r="G7094" t="s">
        <v>71</v>
      </c>
      <c r="H7094" t="s">
        <v>136</v>
      </c>
      <c r="I7094" t="s">
        <v>22</v>
      </c>
      <c r="J7094" t="s">
        <v>131</v>
      </c>
      <c r="K7094" t="s">
        <v>26998</v>
      </c>
      <c r="L7094" t="s">
        <v>26999</v>
      </c>
      <c r="M7094">
        <v>1.0336111109999999</v>
      </c>
      <c r="N7094">
        <v>0</v>
      </c>
      <c r="O7094">
        <v>0</v>
      </c>
      <c r="P7094">
        <v>0</v>
      </c>
      <c r="Q7094">
        <v>1</v>
      </c>
      <c r="R7094">
        <v>0</v>
      </c>
      <c r="S7094">
        <v>0</v>
      </c>
      <c r="T7094">
        <v>0</v>
      </c>
      <c r="U7094">
        <v>1.0336110000000001</v>
      </c>
    </row>
    <row r="7095" spans="1:21" x14ac:dyDescent="0.25">
      <c r="A7095" t="s">
        <v>27000</v>
      </c>
      <c r="B7095">
        <v>1</v>
      </c>
      <c r="C7095" t="s">
        <v>78</v>
      </c>
      <c r="D7095" t="s">
        <v>104</v>
      </c>
      <c r="E7095" t="s">
        <v>27001</v>
      </c>
      <c r="F7095" t="s">
        <v>231</v>
      </c>
      <c r="G7095" t="s">
        <v>71</v>
      </c>
      <c r="H7095" t="s">
        <v>136</v>
      </c>
      <c r="I7095" t="s">
        <v>22</v>
      </c>
      <c r="J7095" t="s">
        <v>131</v>
      </c>
      <c r="K7095" t="s">
        <v>27002</v>
      </c>
      <c r="L7095" t="s">
        <v>27003</v>
      </c>
      <c r="M7095">
        <v>0.65444444400000001</v>
      </c>
      <c r="N7095">
        <v>0</v>
      </c>
      <c r="O7095">
        <v>0</v>
      </c>
      <c r="P7095">
        <v>0</v>
      </c>
      <c r="Q7095">
        <v>1</v>
      </c>
      <c r="R7095">
        <v>0</v>
      </c>
      <c r="S7095">
        <v>0</v>
      </c>
      <c r="T7095">
        <v>0</v>
      </c>
      <c r="U7095">
        <v>0.65444400000000003</v>
      </c>
    </row>
    <row r="7096" spans="1:21" x14ac:dyDescent="0.25">
      <c r="A7096" t="s">
        <v>27004</v>
      </c>
      <c r="B7096">
        <v>1</v>
      </c>
      <c r="C7096" t="s">
        <v>78</v>
      </c>
      <c r="D7096" t="s">
        <v>99</v>
      </c>
      <c r="E7096" t="s">
        <v>27005</v>
      </c>
      <c r="F7096" t="s">
        <v>231</v>
      </c>
      <c r="G7096" t="s">
        <v>71</v>
      </c>
      <c r="H7096" t="s">
        <v>136</v>
      </c>
      <c r="I7096" t="s">
        <v>22</v>
      </c>
      <c r="J7096" t="s">
        <v>131</v>
      </c>
      <c r="K7096" t="s">
        <v>27006</v>
      </c>
      <c r="L7096" t="s">
        <v>27007</v>
      </c>
      <c r="M7096">
        <v>1.2480555550000001</v>
      </c>
      <c r="N7096">
        <v>0</v>
      </c>
      <c r="O7096">
        <v>1</v>
      </c>
      <c r="P7096">
        <v>0</v>
      </c>
      <c r="Q7096">
        <v>0</v>
      </c>
      <c r="R7096">
        <v>0</v>
      </c>
      <c r="S7096">
        <v>1.2480560000000001</v>
      </c>
      <c r="T7096">
        <v>0</v>
      </c>
      <c r="U7096">
        <v>0</v>
      </c>
    </row>
    <row r="7097" spans="1:21" x14ac:dyDescent="0.25">
      <c r="A7097" t="s">
        <v>27008</v>
      </c>
      <c r="B7097">
        <v>1</v>
      </c>
      <c r="C7097" t="s">
        <v>78</v>
      </c>
      <c r="D7097" t="s">
        <v>82</v>
      </c>
      <c r="E7097" t="s">
        <v>27009</v>
      </c>
      <c r="F7097" t="s">
        <v>934</v>
      </c>
      <c r="G7097" t="s">
        <v>71</v>
      </c>
      <c r="H7097" t="s">
        <v>136</v>
      </c>
      <c r="I7097" t="s">
        <v>22</v>
      </c>
      <c r="J7097" t="s">
        <v>131</v>
      </c>
      <c r="K7097" t="s">
        <v>27010</v>
      </c>
      <c r="L7097" t="s">
        <v>27011</v>
      </c>
      <c r="M7097">
        <v>1.4983333329999999</v>
      </c>
      <c r="N7097">
        <v>0</v>
      </c>
      <c r="O7097">
        <v>17</v>
      </c>
      <c r="P7097">
        <v>0</v>
      </c>
      <c r="Q7097">
        <v>0</v>
      </c>
      <c r="R7097">
        <v>0</v>
      </c>
      <c r="S7097">
        <v>25.471667</v>
      </c>
      <c r="T7097">
        <v>0</v>
      </c>
      <c r="U7097">
        <v>0</v>
      </c>
    </row>
    <row r="7098" spans="1:21" x14ac:dyDescent="0.25">
      <c r="A7098" t="s">
        <v>27012</v>
      </c>
      <c r="B7098">
        <v>1</v>
      </c>
      <c r="C7098" t="s">
        <v>78</v>
      </c>
      <c r="D7098" t="s">
        <v>91</v>
      </c>
      <c r="E7098" t="s">
        <v>27013</v>
      </c>
      <c r="F7098" t="s">
        <v>231</v>
      </c>
      <c r="G7098" t="s">
        <v>71</v>
      </c>
      <c r="H7098" t="s">
        <v>136</v>
      </c>
      <c r="I7098" t="s">
        <v>22</v>
      </c>
      <c r="J7098" t="s">
        <v>131</v>
      </c>
      <c r="K7098" t="s">
        <v>27014</v>
      </c>
      <c r="L7098" t="s">
        <v>27015</v>
      </c>
      <c r="M7098">
        <v>0.78888888800000001</v>
      </c>
      <c r="N7098">
        <v>0</v>
      </c>
      <c r="O7098">
        <v>0</v>
      </c>
      <c r="P7098">
        <v>0</v>
      </c>
      <c r="Q7098">
        <v>1</v>
      </c>
      <c r="R7098">
        <v>0</v>
      </c>
      <c r="S7098">
        <v>0</v>
      </c>
      <c r="T7098">
        <v>0</v>
      </c>
      <c r="U7098">
        <v>0.78888899999999995</v>
      </c>
    </row>
    <row r="7099" spans="1:21" x14ac:dyDescent="0.25">
      <c r="A7099" t="s">
        <v>27016</v>
      </c>
      <c r="B7099">
        <v>1</v>
      </c>
      <c r="C7099" t="s">
        <v>78</v>
      </c>
      <c r="D7099" t="s">
        <v>82</v>
      </c>
      <c r="E7099" t="s">
        <v>27017</v>
      </c>
      <c r="F7099" t="s">
        <v>847</v>
      </c>
      <c r="G7099" t="s">
        <v>71</v>
      </c>
      <c r="H7099" t="s">
        <v>136</v>
      </c>
      <c r="I7099" t="s">
        <v>22</v>
      </c>
      <c r="J7099" t="s">
        <v>131</v>
      </c>
      <c r="K7099" t="s">
        <v>27018</v>
      </c>
      <c r="L7099" t="s">
        <v>27019</v>
      </c>
      <c r="M7099">
        <v>2.8125</v>
      </c>
      <c r="N7099">
        <v>0</v>
      </c>
      <c r="O7099">
        <v>1</v>
      </c>
      <c r="P7099">
        <v>0</v>
      </c>
      <c r="Q7099">
        <v>0</v>
      </c>
      <c r="R7099">
        <v>0</v>
      </c>
      <c r="S7099">
        <v>2.8125</v>
      </c>
      <c r="T7099">
        <v>0</v>
      </c>
      <c r="U7099">
        <v>0</v>
      </c>
    </row>
    <row r="7100" spans="1:21" x14ac:dyDescent="0.25">
      <c r="A7100" t="s">
        <v>27020</v>
      </c>
      <c r="B7100">
        <v>1</v>
      </c>
      <c r="C7100" t="s">
        <v>78</v>
      </c>
      <c r="D7100" t="s">
        <v>98</v>
      </c>
      <c r="E7100" t="s">
        <v>27021</v>
      </c>
      <c r="F7100" t="s">
        <v>847</v>
      </c>
      <c r="G7100" t="s">
        <v>71</v>
      </c>
      <c r="H7100" t="s">
        <v>136</v>
      </c>
      <c r="I7100" t="s">
        <v>22</v>
      </c>
      <c r="J7100" t="s">
        <v>131</v>
      </c>
      <c r="K7100" t="s">
        <v>27022</v>
      </c>
      <c r="L7100" t="s">
        <v>27023</v>
      </c>
      <c r="M7100">
        <v>0.81083333300000004</v>
      </c>
      <c r="N7100">
        <v>0</v>
      </c>
      <c r="O7100">
        <v>1</v>
      </c>
      <c r="P7100">
        <v>0</v>
      </c>
      <c r="Q7100">
        <v>0</v>
      </c>
      <c r="R7100">
        <v>0</v>
      </c>
      <c r="S7100">
        <v>0.81083300000000003</v>
      </c>
      <c r="T7100">
        <v>0</v>
      </c>
      <c r="U7100">
        <v>0</v>
      </c>
    </row>
    <row r="7101" spans="1:21" x14ac:dyDescent="0.25">
      <c r="A7101" t="s">
        <v>27024</v>
      </c>
      <c r="B7101">
        <v>1</v>
      </c>
      <c r="C7101" t="s">
        <v>78</v>
      </c>
      <c r="D7101" t="s">
        <v>98</v>
      </c>
      <c r="E7101" t="s">
        <v>11386</v>
      </c>
      <c r="F7101" t="s">
        <v>166</v>
      </c>
      <c r="G7101" t="s">
        <v>72</v>
      </c>
      <c r="H7101" t="s">
        <v>136</v>
      </c>
      <c r="I7101" t="s">
        <v>22</v>
      </c>
      <c r="J7101" t="s">
        <v>131</v>
      </c>
      <c r="K7101" t="s">
        <v>27025</v>
      </c>
      <c r="L7101" t="s">
        <v>2330</v>
      </c>
      <c r="M7101">
        <v>1.2166666660000001</v>
      </c>
      <c r="N7101">
        <v>0</v>
      </c>
      <c r="O7101">
        <v>57</v>
      </c>
      <c r="P7101">
        <v>0</v>
      </c>
      <c r="Q7101">
        <v>0</v>
      </c>
      <c r="R7101">
        <v>0</v>
      </c>
      <c r="S7101">
        <v>69.349999999999994</v>
      </c>
      <c r="T7101">
        <v>0</v>
      </c>
      <c r="U7101">
        <v>0</v>
      </c>
    </row>
    <row r="7102" spans="1:21" x14ac:dyDescent="0.25">
      <c r="A7102" t="s">
        <v>27026</v>
      </c>
      <c r="B7102">
        <v>1</v>
      </c>
      <c r="C7102" t="s">
        <v>78</v>
      </c>
      <c r="D7102" t="s">
        <v>85</v>
      </c>
      <c r="E7102" t="s">
        <v>27027</v>
      </c>
      <c r="F7102" t="s">
        <v>247</v>
      </c>
      <c r="G7102" t="s">
        <v>71</v>
      </c>
      <c r="H7102" t="s">
        <v>136</v>
      </c>
      <c r="I7102" t="s">
        <v>22</v>
      </c>
      <c r="J7102" t="s">
        <v>221</v>
      </c>
      <c r="K7102" t="s">
        <v>27028</v>
      </c>
      <c r="L7102" t="s">
        <v>27029</v>
      </c>
      <c r="M7102">
        <v>1.775833333</v>
      </c>
      <c r="N7102">
        <v>0</v>
      </c>
      <c r="O7102">
        <v>1</v>
      </c>
      <c r="P7102">
        <v>0</v>
      </c>
      <c r="Q7102">
        <v>0</v>
      </c>
      <c r="R7102">
        <v>0</v>
      </c>
      <c r="S7102">
        <v>1.775833</v>
      </c>
      <c r="T7102">
        <v>0</v>
      </c>
      <c r="U7102">
        <v>0</v>
      </c>
    </row>
    <row r="7103" spans="1:21" x14ac:dyDescent="0.25">
      <c r="A7103" t="s">
        <v>27030</v>
      </c>
      <c r="B7103">
        <v>1</v>
      </c>
      <c r="C7103" t="s">
        <v>78</v>
      </c>
      <c r="D7103" t="s">
        <v>103</v>
      </c>
      <c r="E7103" t="s">
        <v>8539</v>
      </c>
      <c r="F7103" t="s">
        <v>296</v>
      </c>
      <c r="G7103" t="s">
        <v>72</v>
      </c>
      <c r="H7103" t="s">
        <v>136</v>
      </c>
      <c r="I7103" t="s">
        <v>22</v>
      </c>
      <c r="J7103" t="s">
        <v>221</v>
      </c>
      <c r="K7103" t="s">
        <v>27031</v>
      </c>
      <c r="L7103" t="s">
        <v>27032</v>
      </c>
      <c r="M7103">
        <v>5.6124999999999998</v>
      </c>
      <c r="N7103">
        <v>2</v>
      </c>
      <c r="O7103">
        <v>0</v>
      </c>
      <c r="P7103">
        <v>45</v>
      </c>
      <c r="Q7103">
        <v>0</v>
      </c>
      <c r="R7103">
        <v>11.225</v>
      </c>
      <c r="S7103">
        <v>0</v>
      </c>
      <c r="T7103">
        <v>252.5625</v>
      </c>
      <c r="U7103">
        <v>0</v>
      </c>
    </row>
    <row r="7104" spans="1:21" x14ac:dyDescent="0.25">
      <c r="A7104" t="s">
        <v>27033</v>
      </c>
      <c r="B7104">
        <v>1</v>
      </c>
      <c r="C7104" t="s">
        <v>78</v>
      </c>
      <c r="D7104" t="s">
        <v>98</v>
      </c>
      <c r="E7104" t="s">
        <v>27034</v>
      </c>
      <c r="F7104" t="s">
        <v>231</v>
      </c>
      <c r="G7104" t="s">
        <v>71</v>
      </c>
      <c r="H7104" t="s">
        <v>136</v>
      </c>
      <c r="I7104" t="s">
        <v>22</v>
      </c>
      <c r="J7104" t="s">
        <v>131</v>
      </c>
      <c r="K7104" t="s">
        <v>27035</v>
      </c>
      <c r="L7104" t="s">
        <v>27036</v>
      </c>
      <c r="M7104">
        <v>2.3744444439999999</v>
      </c>
      <c r="N7104">
        <v>0</v>
      </c>
      <c r="O7104">
        <v>2</v>
      </c>
      <c r="P7104">
        <v>0</v>
      </c>
      <c r="Q7104">
        <v>0</v>
      </c>
      <c r="R7104">
        <v>0</v>
      </c>
      <c r="S7104">
        <v>4.7488890000000001</v>
      </c>
      <c r="T7104">
        <v>0</v>
      </c>
      <c r="U7104">
        <v>0</v>
      </c>
    </row>
    <row r="7105" spans="1:21" x14ac:dyDescent="0.25">
      <c r="A7105" t="s">
        <v>27037</v>
      </c>
      <c r="B7105">
        <v>1</v>
      </c>
      <c r="C7105" t="s">
        <v>78</v>
      </c>
      <c r="D7105" t="s">
        <v>98</v>
      </c>
      <c r="E7105" t="s">
        <v>27038</v>
      </c>
      <c r="F7105" t="s">
        <v>847</v>
      </c>
      <c r="G7105" t="s">
        <v>71</v>
      </c>
      <c r="H7105" t="s">
        <v>136</v>
      </c>
      <c r="I7105" t="s">
        <v>22</v>
      </c>
      <c r="J7105" t="s">
        <v>131</v>
      </c>
      <c r="K7105" t="s">
        <v>27039</v>
      </c>
      <c r="L7105" t="s">
        <v>27040</v>
      </c>
      <c r="M7105">
        <v>24.77</v>
      </c>
      <c r="N7105">
        <v>0</v>
      </c>
      <c r="O7105">
        <v>2</v>
      </c>
      <c r="P7105">
        <v>0</v>
      </c>
      <c r="Q7105">
        <v>0</v>
      </c>
      <c r="R7105">
        <v>0</v>
      </c>
      <c r="S7105">
        <v>49.54</v>
      </c>
      <c r="T7105">
        <v>0</v>
      </c>
      <c r="U7105">
        <v>0</v>
      </c>
    </row>
    <row r="7106" spans="1:21" x14ac:dyDescent="0.25">
      <c r="A7106" t="s">
        <v>27041</v>
      </c>
      <c r="B7106">
        <v>1</v>
      </c>
      <c r="C7106" t="s">
        <v>79</v>
      </c>
      <c r="D7106" t="s">
        <v>124</v>
      </c>
      <c r="E7106" t="s">
        <v>304</v>
      </c>
      <c r="F7106" t="s">
        <v>166</v>
      </c>
      <c r="G7106" t="s">
        <v>72</v>
      </c>
      <c r="H7106" t="s">
        <v>136</v>
      </c>
      <c r="I7106" t="s">
        <v>22</v>
      </c>
      <c r="J7106" t="s">
        <v>131</v>
      </c>
      <c r="K7106" t="s">
        <v>27042</v>
      </c>
      <c r="L7106" t="s">
        <v>27043</v>
      </c>
      <c r="M7106">
        <v>0.5575</v>
      </c>
      <c r="N7106">
        <v>0</v>
      </c>
      <c r="O7106">
        <v>0</v>
      </c>
      <c r="P7106">
        <v>259</v>
      </c>
      <c r="Q7106">
        <v>65</v>
      </c>
      <c r="R7106">
        <v>0</v>
      </c>
      <c r="S7106">
        <v>0</v>
      </c>
      <c r="T7106">
        <v>144.39250000000001</v>
      </c>
      <c r="U7106">
        <v>36.237499999999997</v>
      </c>
    </row>
    <row r="7107" spans="1:21" x14ac:dyDescent="0.25">
      <c r="A7107" t="s">
        <v>27044</v>
      </c>
      <c r="B7107">
        <v>1</v>
      </c>
      <c r="C7107" t="s">
        <v>78</v>
      </c>
      <c r="D7107" t="s">
        <v>99</v>
      </c>
      <c r="E7107" t="s">
        <v>27045</v>
      </c>
      <c r="F7107" t="s">
        <v>921</v>
      </c>
      <c r="G7107" t="s">
        <v>71</v>
      </c>
      <c r="H7107" t="s">
        <v>136</v>
      </c>
      <c r="I7107" t="s">
        <v>22</v>
      </c>
      <c r="J7107" t="s">
        <v>131</v>
      </c>
      <c r="K7107" t="s">
        <v>27046</v>
      </c>
      <c r="L7107" t="s">
        <v>27047</v>
      </c>
      <c r="M7107">
        <v>1.3730555550000001</v>
      </c>
      <c r="N7107">
        <v>0</v>
      </c>
      <c r="O7107">
        <v>64</v>
      </c>
      <c r="P7107">
        <v>0</v>
      </c>
      <c r="Q7107">
        <v>0</v>
      </c>
      <c r="R7107">
        <v>0</v>
      </c>
      <c r="S7107">
        <v>87.875556000000003</v>
      </c>
      <c r="T7107">
        <v>0</v>
      </c>
      <c r="U7107">
        <v>0</v>
      </c>
    </row>
    <row r="7108" spans="1:21" x14ac:dyDescent="0.25">
      <c r="A7108" t="s">
        <v>27048</v>
      </c>
      <c r="B7108">
        <v>1</v>
      </c>
      <c r="C7108" t="s">
        <v>78</v>
      </c>
      <c r="D7108" t="s">
        <v>99</v>
      </c>
      <c r="E7108" t="s">
        <v>27049</v>
      </c>
      <c r="F7108" t="s">
        <v>296</v>
      </c>
      <c r="G7108" t="s">
        <v>72</v>
      </c>
      <c r="H7108" t="s">
        <v>136</v>
      </c>
      <c r="I7108" t="s">
        <v>22</v>
      </c>
      <c r="J7108" t="s">
        <v>221</v>
      </c>
      <c r="K7108" t="s">
        <v>27050</v>
      </c>
      <c r="L7108" t="s">
        <v>27051</v>
      </c>
      <c r="M7108">
        <v>0.46979333299999998</v>
      </c>
      <c r="N7108">
        <v>3</v>
      </c>
      <c r="O7108">
        <v>242</v>
      </c>
      <c r="P7108">
        <v>0</v>
      </c>
      <c r="Q7108">
        <v>0</v>
      </c>
      <c r="R7108">
        <v>1.4093800000000001</v>
      </c>
      <c r="S7108">
        <v>113.689987</v>
      </c>
      <c r="T7108">
        <v>0</v>
      </c>
      <c r="U7108">
        <v>0</v>
      </c>
    </row>
    <row r="7109" spans="1:21" x14ac:dyDescent="0.25">
      <c r="A7109" t="s">
        <v>27052</v>
      </c>
      <c r="B7109">
        <v>1</v>
      </c>
      <c r="C7109" t="s">
        <v>78</v>
      </c>
      <c r="D7109" t="s">
        <v>99</v>
      </c>
      <c r="E7109" t="s">
        <v>27049</v>
      </c>
      <c r="F7109" t="s">
        <v>296</v>
      </c>
      <c r="G7109" t="s">
        <v>72</v>
      </c>
      <c r="H7109" t="s">
        <v>136</v>
      </c>
      <c r="I7109" t="s">
        <v>22</v>
      </c>
      <c r="J7109" t="s">
        <v>221</v>
      </c>
      <c r="K7109" t="s">
        <v>27053</v>
      </c>
      <c r="L7109" t="s">
        <v>27054</v>
      </c>
      <c r="M7109">
        <v>5.8077777770000001</v>
      </c>
      <c r="N7109">
        <v>3</v>
      </c>
      <c r="O7109">
        <v>242</v>
      </c>
      <c r="P7109">
        <v>0</v>
      </c>
      <c r="Q7109">
        <v>0</v>
      </c>
      <c r="R7109">
        <v>17.423333</v>
      </c>
      <c r="S7109">
        <v>1405.4822220000001</v>
      </c>
      <c r="T7109">
        <v>0</v>
      </c>
      <c r="U7109">
        <v>0</v>
      </c>
    </row>
    <row r="7110" spans="1:21" x14ac:dyDescent="0.25">
      <c r="A7110" t="s">
        <v>27055</v>
      </c>
      <c r="B7110">
        <v>1</v>
      </c>
      <c r="C7110" t="s">
        <v>78</v>
      </c>
      <c r="D7110" t="s">
        <v>99</v>
      </c>
      <c r="E7110" t="s">
        <v>27056</v>
      </c>
      <c r="F7110" t="s">
        <v>166</v>
      </c>
      <c r="G7110" t="s">
        <v>72</v>
      </c>
      <c r="H7110" t="s">
        <v>136</v>
      </c>
      <c r="I7110" t="s">
        <v>22</v>
      </c>
      <c r="J7110" t="s">
        <v>131</v>
      </c>
      <c r="K7110" t="s">
        <v>27057</v>
      </c>
      <c r="L7110" t="s">
        <v>27058</v>
      </c>
      <c r="M7110">
        <v>0.30444444399999998</v>
      </c>
      <c r="N7110">
        <v>2</v>
      </c>
      <c r="O7110">
        <v>3855</v>
      </c>
      <c r="P7110">
        <v>0</v>
      </c>
      <c r="Q7110">
        <v>10</v>
      </c>
      <c r="R7110">
        <v>0.60888900000000001</v>
      </c>
      <c r="S7110">
        <v>1173.6333320000001</v>
      </c>
      <c r="T7110">
        <v>0</v>
      </c>
      <c r="U7110">
        <v>3.0444439999999999</v>
      </c>
    </row>
    <row r="7111" spans="1:21" x14ac:dyDescent="0.25">
      <c r="A7111" t="s">
        <v>27059</v>
      </c>
      <c r="B7111">
        <v>1</v>
      </c>
      <c r="C7111" t="s">
        <v>79</v>
      </c>
      <c r="D7111" t="s">
        <v>114</v>
      </c>
      <c r="E7111" t="s">
        <v>27060</v>
      </c>
      <c r="F7111" t="s">
        <v>313</v>
      </c>
      <c r="G7111" t="s">
        <v>71</v>
      </c>
      <c r="H7111" t="s">
        <v>136</v>
      </c>
      <c r="I7111" t="s">
        <v>22</v>
      </c>
      <c r="J7111" t="s">
        <v>131</v>
      </c>
      <c r="K7111" t="s">
        <v>27061</v>
      </c>
      <c r="L7111" t="s">
        <v>27062</v>
      </c>
      <c r="M7111">
        <v>0.56694444399999999</v>
      </c>
      <c r="N7111">
        <v>0</v>
      </c>
      <c r="O7111">
        <v>0</v>
      </c>
      <c r="P7111">
        <v>0</v>
      </c>
      <c r="Q7111">
        <v>79</v>
      </c>
      <c r="R7111">
        <v>0</v>
      </c>
      <c r="S7111">
        <v>0</v>
      </c>
      <c r="T7111">
        <v>0</v>
      </c>
      <c r="U7111">
        <v>44.788611000000003</v>
      </c>
    </row>
    <row r="7112" spans="1:21" x14ac:dyDescent="0.25">
      <c r="A7112" t="s">
        <v>27063</v>
      </c>
      <c r="B7112">
        <v>1</v>
      </c>
      <c r="C7112" t="s">
        <v>79</v>
      </c>
      <c r="D7112" t="s">
        <v>114</v>
      </c>
      <c r="E7112" t="s">
        <v>27064</v>
      </c>
      <c r="F7112" t="s">
        <v>226</v>
      </c>
      <c r="G7112" t="s">
        <v>72</v>
      </c>
      <c r="H7112" t="s">
        <v>136</v>
      </c>
      <c r="I7112" t="s">
        <v>22</v>
      </c>
      <c r="J7112" t="s">
        <v>131</v>
      </c>
      <c r="K7112" t="s">
        <v>27065</v>
      </c>
      <c r="L7112" t="s">
        <v>27066</v>
      </c>
      <c r="M7112">
        <v>3.1974999999999998</v>
      </c>
      <c r="N7112">
        <v>0</v>
      </c>
      <c r="O7112">
        <v>0</v>
      </c>
      <c r="P7112">
        <v>1</v>
      </c>
      <c r="Q7112">
        <v>0</v>
      </c>
      <c r="R7112">
        <v>0</v>
      </c>
      <c r="S7112">
        <v>0</v>
      </c>
      <c r="T7112">
        <v>3.1974999999999998</v>
      </c>
      <c r="U7112">
        <v>0</v>
      </c>
    </row>
    <row r="7113" spans="1:21" x14ac:dyDescent="0.25">
      <c r="A7113" t="s">
        <v>27067</v>
      </c>
      <c r="B7113">
        <v>1</v>
      </c>
      <c r="C7113" t="s">
        <v>79</v>
      </c>
      <c r="D7113" t="s">
        <v>114</v>
      </c>
      <c r="E7113" t="s">
        <v>27068</v>
      </c>
      <c r="F7113" t="s">
        <v>313</v>
      </c>
      <c r="G7113" t="s">
        <v>71</v>
      </c>
      <c r="H7113" t="s">
        <v>136</v>
      </c>
      <c r="I7113" t="s">
        <v>22</v>
      </c>
      <c r="J7113" t="s">
        <v>131</v>
      </c>
      <c r="K7113" t="s">
        <v>27069</v>
      </c>
      <c r="L7113" t="s">
        <v>27070</v>
      </c>
      <c r="M7113">
        <v>1.2050000000000001</v>
      </c>
      <c r="N7113">
        <v>0</v>
      </c>
      <c r="O7113">
        <v>61</v>
      </c>
      <c r="P7113">
        <v>0</v>
      </c>
      <c r="Q7113">
        <v>0</v>
      </c>
      <c r="R7113">
        <v>0</v>
      </c>
      <c r="S7113">
        <v>73.504999999999995</v>
      </c>
      <c r="T7113">
        <v>0</v>
      </c>
      <c r="U7113">
        <v>0</v>
      </c>
    </row>
    <row r="7114" spans="1:21" x14ac:dyDescent="0.25">
      <c r="A7114" t="s">
        <v>27071</v>
      </c>
      <c r="B7114">
        <v>1</v>
      </c>
      <c r="C7114" t="s">
        <v>79</v>
      </c>
      <c r="D7114" t="s">
        <v>114</v>
      </c>
      <c r="E7114" t="s">
        <v>27072</v>
      </c>
      <c r="F7114" t="s">
        <v>313</v>
      </c>
      <c r="G7114" t="s">
        <v>71</v>
      </c>
      <c r="H7114" t="s">
        <v>136</v>
      </c>
      <c r="I7114" t="s">
        <v>22</v>
      </c>
      <c r="J7114" t="s">
        <v>131</v>
      </c>
      <c r="K7114" t="s">
        <v>27073</v>
      </c>
      <c r="L7114" t="s">
        <v>27074</v>
      </c>
      <c r="M7114">
        <v>2.426666666</v>
      </c>
      <c r="N7114">
        <v>0</v>
      </c>
      <c r="O7114">
        <v>32</v>
      </c>
      <c r="P7114">
        <v>0</v>
      </c>
      <c r="Q7114">
        <v>0</v>
      </c>
      <c r="R7114">
        <v>0</v>
      </c>
      <c r="S7114">
        <v>77.653333000000003</v>
      </c>
      <c r="T7114">
        <v>0</v>
      </c>
      <c r="U7114">
        <v>0</v>
      </c>
    </row>
    <row r="7115" spans="1:21" x14ac:dyDescent="0.25">
      <c r="A7115" t="s">
        <v>27075</v>
      </c>
      <c r="B7115">
        <v>1</v>
      </c>
      <c r="C7115" t="s">
        <v>79</v>
      </c>
      <c r="D7115" t="s">
        <v>114</v>
      </c>
      <c r="E7115" t="s">
        <v>27076</v>
      </c>
      <c r="F7115" t="s">
        <v>313</v>
      </c>
      <c r="G7115" t="s">
        <v>71</v>
      </c>
      <c r="H7115" t="s">
        <v>136</v>
      </c>
      <c r="I7115" t="s">
        <v>22</v>
      </c>
      <c r="J7115" t="s">
        <v>131</v>
      </c>
      <c r="K7115" t="s">
        <v>27077</v>
      </c>
      <c r="L7115" t="s">
        <v>27078</v>
      </c>
      <c r="M7115">
        <v>3.0944444440000001</v>
      </c>
      <c r="N7115">
        <v>0</v>
      </c>
      <c r="O7115">
        <v>34</v>
      </c>
      <c r="P7115">
        <v>0</v>
      </c>
      <c r="Q7115">
        <v>3</v>
      </c>
      <c r="R7115">
        <v>0</v>
      </c>
      <c r="S7115">
        <v>105.211111</v>
      </c>
      <c r="T7115">
        <v>0</v>
      </c>
      <c r="U7115">
        <v>9.2833330000000007</v>
      </c>
    </row>
    <row r="7116" spans="1:21" x14ac:dyDescent="0.25">
      <c r="A7116" t="s">
        <v>27079</v>
      </c>
      <c r="B7116">
        <v>1</v>
      </c>
      <c r="C7116" t="s">
        <v>79</v>
      </c>
      <c r="D7116" t="s">
        <v>114</v>
      </c>
      <c r="E7116" t="s">
        <v>27072</v>
      </c>
      <c r="F7116" t="s">
        <v>313</v>
      </c>
      <c r="G7116" t="s">
        <v>71</v>
      </c>
      <c r="H7116" t="s">
        <v>136</v>
      </c>
      <c r="I7116" t="s">
        <v>22</v>
      </c>
      <c r="J7116" t="s">
        <v>131</v>
      </c>
      <c r="K7116" t="s">
        <v>27080</v>
      </c>
      <c r="L7116" t="s">
        <v>27081</v>
      </c>
      <c r="M7116">
        <v>0.59</v>
      </c>
      <c r="N7116">
        <v>0</v>
      </c>
      <c r="O7116">
        <v>32</v>
      </c>
      <c r="P7116">
        <v>0</v>
      </c>
      <c r="Q7116">
        <v>0</v>
      </c>
      <c r="R7116">
        <v>0</v>
      </c>
      <c r="S7116">
        <v>18.88</v>
      </c>
      <c r="T7116">
        <v>0</v>
      </c>
      <c r="U7116">
        <v>0</v>
      </c>
    </row>
    <row r="7117" spans="1:21" x14ac:dyDescent="0.25">
      <c r="A7117" t="s">
        <v>27082</v>
      </c>
      <c r="B7117">
        <v>1</v>
      </c>
      <c r="C7117" t="s">
        <v>79</v>
      </c>
      <c r="D7117" t="s">
        <v>114</v>
      </c>
      <c r="E7117" t="s">
        <v>27083</v>
      </c>
      <c r="F7117" t="s">
        <v>226</v>
      </c>
      <c r="G7117" t="s">
        <v>72</v>
      </c>
      <c r="H7117" t="s">
        <v>136</v>
      </c>
      <c r="I7117" t="s">
        <v>22</v>
      </c>
      <c r="J7117" t="s">
        <v>131</v>
      </c>
      <c r="K7117" t="s">
        <v>27084</v>
      </c>
      <c r="L7117" t="s">
        <v>27085</v>
      </c>
      <c r="M7117">
        <v>1.372373055</v>
      </c>
      <c r="N7117">
        <v>0</v>
      </c>
      <c r="O7117">
        <v>91</v>
      </c>
      <c r="P7117">
        <v>0</v>
      </c>
      <c r="Q7117">
        <v>2</v>
      </c>
      <c r="R7117">
        <v>0</v>
      </c>
      <c r="S7117">
        <v>124.885948</v>
      </c>
      <c r="T7117">
        <v>0</v>
      </c>
      <c r="U7117">
        <v>2.7447460000000001</v>
      </c>
    </row>
    <row r="7118" spans="1:21" x14ac:dyDescent="0.25">
      <c r="A7118" t="s">
        <v>27086</v>
      </c>
      <c r="B7118">
        <v>1</v>
      </c>
      <c r="C7118" t="s">
        <v>78</v>
      </c>
      <c r="D7118" t="s">
        <v>106</v>
      </c>
      <c r="E7118" t="s">
        <v>27087</v>
      </c>
      <c r="F7118" t="s">
        <v>296</v>
      </c>
      <c r="G7118" t="s">
        <v>71</v>
      </c>
      <c r="H7118" t="s">
        <v>136</v>
      </c>
      <c r="I7118" t="s">
        <v>22</v>
      </c>
      <c r="J7118" t="s">
        <v>221</v>
      </c>
      <c r="K7118" t="s">
        <v>27088</v>
      </c>
      <c r="L7118" t="s">
        <v>27089</v>
      </c>
      <c r="M7118">
        <v>6.483333333</v>
      </c>
      <c r="N7118">
        <v>0</v>
      </c>
      <c r="O7118">
        <v>0</v>
      </c>
      <c r="P7118">
        <v>0</v>
      </c>
      <c r="Q7118">
        <v>58</v>
      </c>
      <c r="R7118">
        <v>0</v>
      </c>
      <c r="S7118">
        <v>0</v>
      </c>
      <c r="T7118">
        <v>0</v>
      </c>
      <c r="U7118">
        <v>376.03333300000003</v>
      </c>
    </row>
    <row r="7119" spans="1:21" x14ac:dyDescent="0.25">
      <c r="A7119" t="s">
        <v>27090</v>
      </c>
      <c r="B7119">
        <v>1</v>
      </c>
      <c r="C7119" t="s">
        <v>78</v>
      </c>
      <c r="D7119" t="s">
        <v>98</v>
      </c>
      <c r="E7119" t="s">
        <v>27091</v>
      </c>
      <c r="F7119" t="s">
        <v>313</v>
      </c>
      <c r="G7119" t="s">
        <v>71</v>
      </c>
      <c r="H7119" t="s">
        <v>136</v>
      </c>
      <c r="I7119" t="s">
        <v>22</v>
      </c>
      <c r="J7119" t="s">
        <v>131</v>
      </c>
      <c r="K7119" t="s">
        <v>27092</v>
      </c>
      <c r="L7119" t="s">
        <v>27093</v>
      </c>
      <c r="M7119">
        <v>1.445277777</v>
      </c>
      <c r="N7119">
        <v>0</v>
      </c>
      <c r="O7119">
        <v>31</v>
      </c>
      <c r="P7119">
        <v>0</v>
      </c>
      <c r="Q7119">
        <v>0</v>
      </c>
      <c r="R7119">
        <v>0</v>
      </c>
      <c r="S7119">
        <v>44.803610999999997</v>
      </c>
      <c r="T7119">
        <v>0</v>
      </c>
      <c r="U7119">
        <v>0</v>
      </c>
    </row>
    <row r="7120" spans="1:21" x14ac:dyDescent="0.25">
      <c r="A7120" t="s">
        <v>27094</v>
      </c>
      <c r="B7120">
        <v>1</v>
      </c>
      <c r="C7120" t="s">
        <v>78</v>
      </c>
      <c r="D7120" t="s">
        <v>98</v>
      </c>
      <c r="E7120" t="s">
        <v>27095</v>
      </c>
      <c r="F7120" t="s">
        <v>780</v>
      </c>
      <c r="G7120" t="s">
        <v>71</v>
      </c>
      <c r="H7120" t="s">
        <v>136</v>
      </c>
      <c r="I7120" t="s">
        <v>22</v>
      </c>
      <c r="J7120" t="s">
        <v>131</v>
      </c>
      <c r="K7120" t="s">
        <v>27096</v>
      </c>
      <c r="L7120" t="s">
        <v>27097</v>
      </c>
      <c r="M7120">
        <v>0.51749999999999996</v>
      </c>
      <c r="N7120">
        <v>0</v>
      </c>
      <c r="O7120">
        <v>41</v>
      </c>
      <c r="P7120">
        <v>0</v>
      </c>
      <c r="Q7120">
        <v>0</v>
      </c>
      <c r="R7120">
        <v>0</v>
      </c>
      <c r="S7120">
        <v>21.217500000000001</v>
      </c>
      <c r="T7120">
        <v>0</v>
      </c>
      <c r="U7120">
        <v>0</v>
      </c>
    </row>
    <row r="7121" spans="1:21" x14ac:dyDescent="0.25">
      <c r="A7121" t="s">
        <v>27098</v>
      </c>
      <c r="B7121">
        <v>1</v>
      </c>
      <c r="C7121" t="s">
        <v>78</v>
      </c>
      <c r="D7121" t="s">
        <v>92</v>
      </c>
      <c r="E7121" t="s">
        <v>27099</v>
      </c>
      <c r="F7121" t="s">
        <v>231</v>
      </c>
      <c r="G7121" t="s">
        <v>71</v>
      </c>
      <c r="H7121" t="s">
        <v>136</v>
      </c>
      <c r="I7121" t="s">
        <v>22</v>
      </c>
      <c r="J7121" t="s">
        <v>131</v>
      </c>
      <c r="K7121" t="s">
        <v>13828</v>
      </c>
      <c r="L7121" t="s">
        <v>27100</v>
      </c>
      <c r="M7121">
        <v>0.91916666599999997</v>
      </c>
      <c r="N7121">
        <v>0</v>
      </c>
      <c r="O7121">
        <v>1</v>
      </c>
      <c r="P7121">
        <v>0</v>
      </c>
      <c r="Q7121">
        <v>0</v>
      </c>
      <c r="R7121">
        <v>0</v>
      </c>
      <c r="S7121">
        <v>0.91916699999999996</v>
      </c>
      <c r="T7121">
        <v>0</v>
      </c>
      <c r="U7121">
        <v>0</v>
      </c>
    </row>
    <row r="7122" spans="1:21" x14ac:dyDescent="0.25">
      <c r="A7122" t="s">
        <v>27101</v>
      </c>
      <c r="B7122">
        <v>1</v>
      </c>
      <c r="C7122" t="s">
        <v>78</v>
      </c>
      <c r="D7122" t="s">
        <v>102</v>
      </c>
      <c r="E7122" t="s">
        <v>27102</v>
      </c>
      <c r="F7122" t="s">
        <v>231</v>
      </c>
      <c r="G7122" t="s">
        <v>71</v>
      </c>
      <c r="H7122" t="s">
        <v>136</v>
      </c>
      <c r="I7122" t="s">
        <v>22</v>
      </c>
      <c r="J7122" t="s">
        <v>131</v>
      </c>
      <c r="K7122" t="s">
        <v>27103</v>
      </c>
      <c r="L7122" t="s">
        <v>27104</v>
      </c>
      <c r="M7122">
        <v>1.7819444440000001</v>
      </c>
      <c r="N7122">
        <v>0</v>
      </c>
      <c r="O7122">
        <v>1</v>
      </c>
      <c r="P7122">
        <v>0</v>
      </c>
      <c r="Q7122">
        <v>0</v>
      </c>
      <c r="R7122">
        <v>0</v>
      </c>
      <c r="S7122">
        <v>1.781944</v>
      </c>
      <c r="T7122">
        <v>0</v>
      </c>
      <c r="U7122">
        <v>0</v>
      </c>
    </row>
    <row r="7123" spans="1:21" x14ac:dyDescent="0.25">
      <c r="A7123" t="s">
        <v>27105</v>
      </c>
      <c r="B7123">
        <v>1</v>
      </c>
      <c r="C7123" t="s">
        <v>78</v>
      </c>
      <c r="D7123" t="s">
        <v>91</v>
      </c>
      <c r="E7123" t="s">
        <v>27106</v>
      </c>
      <c r="F7123" t="s">
        <v>231</v>
      </c>
      <c r="G7123" t="s">
        <v>71</v>
      </c>
      <c r="H7123" t="s">
        <v>136</v>
      </c>
      <c r="I7123" t="s">
        <v>22</v>
      </c>
      <c r="J7123" t="s">
        <v>131</v>
      </c>
      <c r="K7123" t="s">
        <v>27107</v>
      </c>
      <c r="L7123" t="s">
        <v>27108</v>
      </c>
      <c r="M7123">
        <v>1.2002777769999999</v>
      </c>
      <c r="N7123">
        <v>0</v>
      </c>
      <c r="O7123">
        <v>0</v>
      </c>
      <c r="P7123">
        <v>0</v>
      </c>
      <c r="Q7123">
        <v>1</v>
      </c>
      <c r="R7123">
        <v>0</v>
      </c>
      <c r="S7123">
        <v>0</v>
      </c>
      <c r="T7123">
        <v>0</v>
      </c>
      <c r="U7123">
        <v>1.200278</v>
      </c>
    </row>
    <row r="7124" spans="1:21" x14ac:dyDescent="0.25">
      <c r="A7124" t="s">
        <v>27109</v>
      </c>
      <c r="B7124">
        <v>1</v>
      </c>
      <c r="C7124" t="s">
        <v>78</v>
      </c>
      <c r="D7124" t="s">
        <v>91</v>
      </c>
      <c r="E7124" t="s">
        <v>27110</v>
      </c>
      <c r="F7124" t="s">
        <v>231</v>
      </c>
      <c r="G7124" t="s">
        <v>71</v>
      </c>
      <c r="H7124" t="s">
        <v>136</v>
      </c>
      <c r="I7124" t="s">
        <v>22</v>
      </c>
      <c r="J7124" t="s">
        <v>131</v>
      </c>
      <c r="K7124" t="s">
        <v>27111</v>
      </c>
      <c r="L7124" t="s">
        <v>27112</v>
      </c>
      <c r="M7124">
        <v>74.643888888000006</v>
      </c>
      <c r="N7124">
        <v>0</v>
      </c>
      <c r="O7124">
        <v>0</v>
      </c>
      <c r="P7124">
        <v>0</v>
      </c>
      <c r="Q7124">
        <v>1</v>
      </c>
      <c r="R7124">
        <v>0</v>
      </c>
      <c r="S7124">
        <v>0</v>
      </c>
      <c r="T7124">
        <v>0</v>
      </c>
      <c r="U7124">
        <v>74.643889000000001</v>
      </c>
    </row>
    <row r="7125" spans="1:21" x14ac:dyDescent="0.25">
      <c r="A7125" t="s">
        <v>27113</v>
      </c>
      <c r="B7125">
        <v>1</v>
      </c>
      <c r="C7125" t="s">
        <v>78</v>
      </c>
      <c r="D7125" t="s">
        <v>102</v>
      </c>
      <c r="E7125" t="s">
        <v>27114</v>
      </c>
      <c r="F7125" t="s">
        <v>3351</v>
      </c>
      <c r="G7125" t="s">
        <v>71</v>
      </c>
      <c r="H7125" t="s">
        <v>136</v>
      </c>
      <c r="I7125" t="s">
        <v>22</v>
      </c>
      <c r="J7125" t="s">
        <v>131</v>
      </c>
      <c r="K7125" t="s">
        <v>27115</v>
      </c>
      <c r="L7125" t="s">
        <v>27116</v>
      </c>
      <c r="M7125">
        <v>0.55638888799999997</v>
      </c>
      <c r="N7125">
        <v>0</v>
      </c>
      <c r="O7125">
        <v>4</v>
      </c>
      <c r="P7125">
        <v>0</v>
      </c>
      <c r="Q7125">
        <v>0</v>
      </c>
      <c r="R7125">
        <v>0</v>
      </c>
      <c r="S7125">
        <v>2.2255560000000001</v>
      </c>
      <c r="T7125">
        <v>0</v>
      </c>
      <c r="U7125">
        <v>0</v>
      </c>
    </row>
    <row r="7126" spans="1:21" x14ac:dyDescent="0.25">
      <c r="A7126" t="s">
        <v>27117</v>
      </c>
      <c r="B7126">
        <v>1</v>
      </c>
      <c r="C7126" t="s">
        <v>78</v>
      </c>
      <c r="D7126" t="s">
        <v>92</v>
      </c>
      <c r="E7126" t="s">
        <v>27118</v>
      </c>
      <c r="F7126" t="s">
        <v>231</v>
      </c>
      <c r="G7126" t="s">
        <v>71</v>
      </c>
      <c r="H7126" t="s">
        <v>136</v>
      </c>
      <c r="I7126" t="s">
        <v>22</v>
      </c>
      <c r="J7126" t="s">
        <v>131</v>
      </c>
      <c r="K7126" t="s">
        <v>27119</v>
      </c>
      <c r="L7126" t="s">
        <v>27120</v>
      </c>
      <c r="M7126">
        <v>4.4816666659999997</v>
      </c>
      <c r="N7126">
        <v>0</v>
      </c>
      <c r="O7126">
        <v>2</v>
      </c>
      <c r="P7126">
        <v>0</v>
      </c>
      <c r="Q7126">
        <v>0</v>
      </c>
      <c r="R7126">
        <v>0</v>
      </c>
      <c r="S7126">
        <v>8.9633330000000004</v>
      </c>
      <c r="T7126">
        <v>0</v>
      </c>
      <c r="U7126">
        <v>0</v>
      </c>
    </row>
    <row r="7127" spans="1:21" x14ac:dyDescent="0.25">
      <c r="A7127" t="s">
        <v>27121</v>
      </c>
      <c r="B7127">
        <v>1</v>
      </c>
      <c r="C7127" t="s">
        <v>78</v>
      </c>
      <c r="D7127" t="s">
        <v>92</v>
      </c>
      <c r="E7127" t="s">
        <v>23074</v>
      </c>
      <c r="F7127" t="s">
        <v>231</v>
      </c>
      <c r="G7127" t="s">
        <v>71</v>
      </c>
      <c r="H7127" t="s">
        <v>136</v>
      </c>
      <c r="I7127" t="s">
        <v>22</v>
      </c>
      <c r="J7127" t="s">
        <v>131</v>
      </c>
      <c r="K7127" t="s">
        <v>27122</v>
      </c>
      <c r="L7127" t="s">
        <v>27123</v>
      </c>
      <c r="M7127">
        <v>0.82</v>
      </c>
      <c r="N7127">
        <v>0</v>
      </c>
      <c r="O7127">
        <v>1</v>
      </c>
      <c r="P7127">
        <v>0</v>
      </c>
      <c r="Q7127">
        <v>0</v>
      </c>
      <c r="R7127">
        <v>0</v>
      </c>
      <c r="S7127">
        <v>0.82</v>
      </c>
      <c r="T7127">
        <v>0</v>
      </c>
      <c r="U7127">
        <v>0</v>
      </c>
    </row>
    <row r="7128" spans="1:21" x14ac:dyDescent="0.25">
      <c r="A7128" t="s">
        <v>27124</v>
      </c>
      <c r="B7128">
        <v>1</v>
      </c>
      <c r="C7128" t="s">
        <v>78</v>
      </c>
      <c r="D7128" t="s">
        <v>82</v>
      </c>
      <c r="E7128" t="s">
        <v>27125</v>
      </c>
      <c r="F7128" t="s">
        <v>231</v>
      </c>
      <c r="G7128" t="s">
        <v>71</v>
      </c>
      <c r="H7128" t="s">
        <v>136</v>
      </c>
      <c r="I7128" t="s">
        <v>22</v>
      </c>
      <c r="J7128" t="s">
        <v>131</v>
      </c>
      <c r="K7128" t="s">
        <v>27126</v>
      </c>
      <c r="L7128" t="s">
        <v>27127</v>
      </c>
      <c r="M7128">
        <v>2.539722222</v>
      </c>
      <c r="N7128">
        <v>0</v>
      </c>
      <c r="O7128">
        <v>9</v>
      </c>
      <c r="P7128">
        <v>0</v>
      </c>
      <c r="Q7128">
        <v>0</v>
      </c>
      <c r="R7128">
        <v>0</v>
      </c>
      <c r="S7128">
        <v>22.857500000000002</v>
      </c>
      <c r="T7128">
        <v>0</v>
      </c>
      <c r="U7128">
        <v>0</v>
      </c>
    </row>
    <row r="7129" spans="1:21" x14ac:dyDescent="0.25">
      <c r="A7129" t="s">
        <v>27128</v>
      </c>
      <c r="B7129">
        <v>1</v>
      </c>
      <c r="C7129" t="s">
        <v>78</v>
      </c>
      <c r="D7129" t="s">
        <v>88</v>
      </c>
      <c r="E7129" t="s">
        <v>27129</v>
      </c>
      <c r="F7129" t="s">
        <v>247</v>
      </c>
      <c r="G7129" t="s">
        <v>71</v>
      </c>
      <c r="H7129" t="s">
        <v>136</v>
      </c>
      <c r="I7129" t="s">
        <v>22</v>
      </c>
      <c r="J7129" t="s">
        <v>221</v>
      </c>
      <c r="K7129" t="s">
        <v>11461</v>
      </c>
      <c r="L7129" t="s">
        <v>27130</v>
      </c>
      <c r="M7129">
        <v>8.6269444439999994</v>
      </c>
      <c r="N7129">
        <v>0</v>
      </c>
      <c r="O7129">
        <v>131</v>
      </c>
      <c r="P7129">
        <v>0</v>
      </c>
      <c r="Q7129">
        <v>0</v>
      </c>
      <c r="R7129">
        <v>0</v>
      </c>
      <c r="S7129">
        <v>1130.1297219999999</v>
      </c>
      <c r="T7129">
        <v>0</v>
      </c>
      <c r="U7129">
        <v>0</v>
      </c>
    </row>
    <row r="7130" spans="1:21" x14ac:dyDescent="0.25">
      <c r="A7130" t="s">
        <v>27131</v>
      </c>
      <c r="B7130">
        <v>1</v>
      </c>
      <c r="C7130" t="s">
        <v>79</v>
      </c>
      <c r="D7130" t="s">
        <v>114</v>
      </c>
      <c r="E7130" t="s">
        <v>27132</v>
      </c>
      <c r="F7130" t="s">
        <v>313</v>
      </c>
      <c r="G7130" t="s">
        <v>71</v>
      </c>
      <c r="H7130" t="s">
        <v>136</v>
      </c>
      <c r="I7130" t="s">
        <v>22</v>
      </c>
      <c r="J7130" t="s">
        <v>131</v>
      </c>
      <c r="K7130" t="s">
        <v>27133</v>
      </c>
      <c r="L7130" t="s">
        <v>27134</v>
      </c>
      <c r="M7130">
        <v>4.3256424999999998</v>
      </c>
      <c r="N7130">
        <v>0</v>
      </c>
      <c r="O7130">
        <v>0</v>
      </c>
      <c r="P7130">
        <v>0</v>
      </c>
      <c r="Q7130">
        <v>41</v>
      </c>
      <c r="R7130">
        <v>0</v>
      </c>
      <c r="S7130">
        <v>0</v>
      </c>
      <c r="T7130">
        <v>0</v>
      </c>
      <c r="U7130">
        <v>177.35134300000001</v>
      </c>
    </row>
    <row r="7131" spans="1:21" x14ac:dyDescent="0.25">
      <c r="A7131" t="s">
        <v>27135</v>
      </c>
      <c r="B7131">
        <v>1</v>
      </c>
      <c r="C7131" t="s">
        <v>79</v>
      </c>
      <c r="D7131" t="s">
        <v>117</v>
      </c>
      <c r="E7131" t="s">
        <v>27136</v>
      </c>
      <c r="F7131" t="s">
        <v>313</v>
      </c>
      <c r="G7131" t="s">
        <v>71</v>
      </c>
      <c r="H7131" t="s">
        <v>136</v>
      </c>
      <c r="I7131" t="s">
        <v>22</v>
      </c>
      <c r="J7131" t="s">
        <v>131</v>
      </c>
      <c r="K7131" t="s">
        <v>27137</v>
      </c>
      <c r="L7131" t="s">
        <v>27138</v>
      </c>
      <c r="M7131">
        <v>0.48055555500000002</v>
      </c>
      <c r="N7131">
        <v>0</v>
      </c>
      <c r="O7131">
        <v>0</v>
      </c>
      <c r="P7131">
        <v>0</v>
      </c>
      <c r="Q7131">
        <v>7</v>
      </c>
      <c r="R7131">
        <v>0</v>
      </c>
      <c r="S7131">
        <v>0</v>
      </c>
      <c r="T7131">
        <v>0</v>
      </c>
      <c r="U7131">
        <v>3.3638889999999999</v>
      </c>
    </row>
    <row r="7132" spans="1:21" x14ac:dyDescent="0.25">
      <c r="A7132" t="s">
        <v>27139</v>
      </c>
      <c r="B7132">
        <v>1</v>
      </c>
      <c r="C7132" t="s">
        <v>78</v>
      </c>
      <c r="D7132" t="s">
        <v>102</v>
      </c>
      <c r="E7132" t="s">
        <v>27140</v>
      </c>
      <c r="F7132" t="s">
        <v>166</v>
      </c>
      <c r="G7132" t="s">
        <v>72</v>
      </c>
      <c r="H7132" t="s">
        <v>136</v>
      </c>
      <c r="I7132" t="s">
        <v>22</v>
      </c>
      <c r="J7132" t="s">
        <v>131</v>
      </c>
      <c r="K7132" t="s">
        <v>27141</v>
      </c>
      <c r="L7132" t="s">
        <v>27142</v>
      </c>
      <c r="M7132">
        <v>1.2016666659999999</v>
      </c>
      <c r="N7132">
        <v>0</v>
      </c>
      <c r="O7132">
        <v>0</v>
      </c>
      <c r="P7132">
        <v>13</v>
      </c>
      <c r="Q7132">
        <v>1</v>
      </c>
      <c r="R7132">
        <v>0</v>
      </c>
      <c r="S7132">
        <v>0</v>
      </c>
      <c r="T7132">
        <v>15.621667</v>
      </c>
      <c r="U7132">
        <v>1.201667</v>
      </c>
    </row>
    <row r="7133" spans="1:21" x14ac:dyDescent="0.25">
      <c r="A7133" t="s">
        <v>27143</v>
      </c>
      <c r="B7133">
        <v>1</v>
      </c>
      <c r="C7133" t="s">
        <v>78</v>
      </c>
      <c r="D7133" t="s">
        <v>101</v>
      </c>
      <c r="E7133" t="s">
        <v>27144</v>
      </c>
      <c r="F7133" t="s">
        <v>313</v>
      </c>
      <c r="G7133" t="s">
        <v>71</v>
      </c>
      <c r="H7133" t="s">
        <v>136</v>
      </c>
      <c r="I7133" t="s">
        <v>22</v>
      </c>
      <c r="J7133" t="s">
        <v>131</v>
      </c>
      <c r="K7133" t="s">
        <v>27145</v>
      </c>
      <c r="L7133" t="s">
        <v>27146</v>
      </c>
      <c r="M7133">
        <v>0.60277777700000001</v>
      </c>
      <c r="N7133">
        <v>0</v>
      </c>
      <c r="O7133">
        <v>0</v>
      </c>
      <c r="P7133">
        <v>0</v>
      </c>
      <c r="Q7133">
        <v>5</v>
      </c>
      <c r="R7133">
        <v>0</v>
      </c>
      <c r="S7133">
        <v>0</v>
      </c>
      <c r="T7133">
        <v>0</v>
      </c>
      <c r="U7133">
        <v>3.0138889999999998</v>
      </c>
    </row>
    <row r="7134" spans="1:21" x14ac:dyDescent="0.25">
      <c r="A7134" t="s">
        <v>27147</v>
      </c>
      <c r="B7134">
        <v>1</v>
      </c>
      <c r="C7134" t="s">
        <v>78</v>
      </c>
      <c r="D7134" t="s">
        <v>80</v>
      </c>
      <c r="E7134" t="s">
        <v>27148</v>
      </c>
      <c r="F7134" t="s">
        <v>231</v>
      </c>
      <c r="G7134" t="s">
        <v>71</v>
      </c>
      <c r="H7134" t="s">
        <v>136</v>
      </c>
      <c r="I7134" t="s">
        <v>22</v>
      </c>
      <c r="J7134" t="s">
        <v>131</v>
      </c>
      <c r="K7134" t="s">
        <v>27149</v>
      </c>
      <c r="L7134" t="s">
        <v>27150</v>
      </c>
      <c r="M7134">
        <v>1.150833333</v>
      </c>
      <c r="N7134">
        <v>0</v>
      </c>
      <c r="O7134">
        <v>8</v>
      </c>
      <c r="P7134">
        <v>0</v>
      </c>
      <c r="Q7134">
        <v>0</v>
      </c>
      <c r="R7134">
        <v>0</v>
      </c>
      <c r="S7134">
        <v>9.2066669999999995</v>
      </c>
      <c r="T7134">
        <v>0</v>
      </c>
      <c r="U7134">
        <v>0</v>
      </c>
    </row>
    <row r="7135" spans="1:21" x14ac:dyDescent="0.25">
      <c r="A7135" t="s">
        <v>27151</v>
      </c>
      <c r="B7135">
        <v>1</v>
      </c>
      <c r="C7135" t="s">
        <v>78</v>
      </c>
      <c r="D7135" t="s">
        <v>99</v>
      </c>
      <c r="E7135" t="s">
        <v>27152</v>
      </c>
      <c r="F7135" t="s">
        <v>226</v>
      </c>
      <c r="G7135" t="s">
        <v>72</v>
      </c>
      <c r="H7135" t="s">
        <v>136</v>
      </c>
      <c r="I7135" t="s">
        <v>22</v>
      </c>
      <c r="J7135" t="s">
        <v>131</v>
      </c>
      <c r="K7135" t="s">
        <v>27153</v>
      </c>
      <c r="L7135" t="s">
        <v>27154</v>
      </c>
      <c r="M7135">
        <v>3.1944444440000002</v>
      </c>
      <c r="N7135">
        <v>0</v>
      </c>
      <c r="O7135">
        <v>52</v>
      </c>
      <c r="P7135">
        <v>0</v>
      </c>
      <c r="Q7135">
        <v>0</v>
      </c>
      <c r="R7135">
        <v>0</v>
      </c>
      <c r="S7135">
        <v>166.11111099999999</v>
      </c>
      <c r="T7135">
        <v>0</v>
      </c>
      <c r="U7135">
        <v>0</v>
      </c>
    </row>
    <row r="7136" spans="1:21" x14ac:dyDescent="0.25">
      <c r="A7136" t="s">
        <v>27155</v>
      </c>
      <c r="B7136">
        <v>1</v>
      </c>
      <c r="C7136" t="s">
        <v>78</v>
      </c>
      <c r="D7136" t="s">
        <v>93</v>
      </c>
      <c r="E7136" t="s">
        <v>6945</v>
      </c>
      <c r="F7136" t="s">
        <v>166</v>
      </c>
      <c r="G7136" t="s">
        <v>72</v>
      </c>
      <c r="H7136" t="s">
        <v>136</v>
      </c>
      <c r="I7136" t="s">
        <v>22</v>
      </c>
      <c r="J7136" t="s">
        <v>131</v>
      </c>
      <c r="K7136" t="s">
        <v>27156</v>
      </c>
      <c r="L7136" t="s">
        <v>27157</v>
      </c>
      <c r="M7136">
        <v>0.39750000000000002</v>
      </c>
      <c r="N7136">
        <v>3</v>
      </c>
      <c r="O7136">
        <v>0</v>
      </c>
      <c r="P7136">
        <v>0</v>
      </c>
      <c r="Q7136">
        <v>0</v>
      </c>
      <c r="R7136">
        <v>1.1924999999999999</v>
      </c>
      <c r="S7136">
        <v>0</v>
      </c>
      <c r="T7136">
        <v>0</v>
      </c>
      <c r="U7136">
        <v>0</v>
      </c>
    </row>
    <row r="7137" spans="1:21" x14ac:dyDescent="0.25">
      <c r="A7137" t="s">
        <v>27158</v>
      </c>
      <c r="B7137">
        <v>1</v>
      </c>
      <c r="C7137" t="s">
        <v>78</v>
      </c>
      <c r="D7137" t="s">
        <v>87</v>
      </c>
      <c r="E7137" t="s">
        <v>27159</v>
      </c>
      <c r="F7137" t="s">
        <v>934</v>
      </c>
      <c r="G7137" t="s">
        <v>71</v>
      </c>
      <c r="H7137" t="s">
        <v>136</v>
      </c>
      <c r="I7137" t="s">
        <v>22</v>
      </c>
      <c r="J7137" t="s">
        <v>131</v>
      </c>
      <c r="K7137" t="s">
        <v>27160</v>
      </c>
      <c r="L7137" t="s">
        <v>27161</v>
      </c>
      <c r="M7137">
        <v>0.77833333299999996</v>
      </c>
      <c r="N7137">
        <v>0</v>
      </c>
      <c r="O7137">
        <v>1</v>
      </c>
      <c r="P7137">
        <v>0</v>
      </c>
      <c r="Q7137">
        <v>0</v>
      </c>
      <c r="R7137">
        <v>0</v>
      </c>
      <c r="S7137">
        <v>0.77833300000000005</v>
      </c>
      <c r="T7137">
        <v>0</v>
      </c>
      <c r="U7137">
        <v>0</v>
      </c>
    </row>
    <row r="7138" spans="1:21" x14ac:dyDescent="0.25">
      <c r="A7138" t="s">
        <v>27162</v>
      </c>
      <c r="B7138">
        <v>1</v>
      </c>
      <c r="C7138" t="s">
        <v>78</v>
      </c>
      <c r="D7138" t="s">
        <v>80</v>
      </c>
      <c r="E7138" t="s">
        <v>27163</v>
      </c>
      <c r="F7138" t="s">
        <v>847</v>
      </c>
      <c r="G7138" t="s">
        <v>71</v>
      </c>
      <c r="H7138" t="s">
        <v>136</v>
      </c>
      <c r="I7138" t="s">
        <v>22</v>
      </c>
      <c r="J7138" t="s">
        <v>131</v>
      </c>
      <c r="K7138" t="s">
        <v>27164</v>
      </c>
      <c r="L7138" t="s">
        <v>27165</v>
      </c>
      <c r="M7138">
        <v>0.61972222200000004</v>
      </c>
      <c r="N7138">
        <v>0</v>
      </c>
      <c r="O7138">
        <v>11</v>
      </c>
      <c r="P7138">
        <v>0</v>
      </c>
      <c r="Q7138">
        <v>0</v>
      </c>
      <c r="R7138">
        <v>0</v>
      </c>
      <c r="S7138">
        <v>6.8169440000000003</v>
      </c>
      <c r="T7138">
        <v>0</v>
      </c>
      <c r="U7138">
        <v>0</v>
      </c>
    </row>
    <row r="7139" spans="1:21" x14ac:dyDescent="0.25">
      <c r="A7139" t="s">
        <v>27166</v>
      </c>
      <c r="B7139">
        <v>1</v>
      </c>
      <c r="C7139" t="s">
        <v>78</v>
      </c>
      <c r="D7139" t="s">
        <v>84</v>
      </c>
      <c r="E7139" t="s">
        <v>27167</v>
      </c>
      <c r="F7139" t="s">
        <v>313</v>
      </c>
      <c r="G7139" t="s">
        <v>71</v>
      </c>
      <c r="H7139" t="s">
        <v>136</v>
      </c>
      <c r="I7139" t="s">
        <v>22</v>
      </c>
      <c r="J7139" t="s">
        <v>131</v>
      </c>
      <c r="K7139" t="s">
        <v>27168</v>
      </c>
      <c r="L7139" t="s">
        <v>27169</v>
      </c>
      <c r="M7139">
        <v>0.96333333300000001</v>
      </c>
      <c r="N7139">
        <v>0</v>
      </c>
      <c r="O7139">
        <v>53</v>
      </c>
      <c r="P7139">
        <v>0</v>
      </c>
      <c r="Q7139">
        <v>0</v>
      </c>
      <c r="R7139">
        <v>0</v>
      </c>
      <c r="S7139">
        <v>51.056666999999997</v>
      </c>
      <c r="T7139">
        <v>0</v>
      </c>
      <c r="U7139">
        <v>0</v>
      </c>
    </row>
    <row r="7140" spans="1:21" x14ac:dyDescent="0.25">
      <c r="A7140" t="s">
        <v>27170</v>
      </c>
      <c r="B7140">
        <v>1</v>
      </c>
      <c r="C7140" t="s">
        <v>78</v>
      </c>
      <c r="D7140" t="s">
        <v>126</v>
      </c>
      <c r="E7140" t="s">
        <v>27171</v>
      </c>
      <c r="F7140" t="s">
        <v>934</v>
      </c>
      <c r="G7140" t="s">
        <v>71</v>
      </c>
      <c r="H7140" t="s">
        <v>136</v>
      </c>
      <c r="I7140" t="s">
        <v>22</v>
      </c>
      <c r="J7140" t="s">
        <v>131</v>
      </c>
      <c r="K7140" t="s">
        <v>27172</v>
      </c>
      <c r="L7140" t="s">
        <v>27173</v>
      </c>
      <c r="M7140">
        <v>1.1363888879999999</v>
      </c>
      <c r="N7140">
        <v>0</v>
      </c>
      <c r="O7140">
        <v>7</v>
      </c>
      <c r="P7140">
        <v>0</v>
      </c>
      <c r="Q7140">
        <v>0</v>
      </c>
      <c r="R7140">
        <v>0</v>
      </c>
      <c r="S7140">
        <v>7.9547220000000003</v>
      </c>
      <c r="T7140">
        <v>0</v>
      </c>
      <c r="U7140">
        <v>0</v>
      </c>
    </row>
    <row r="7141" spans="1:21" x14ac:dyDescent="0.25">
      <c r="A7141" t="s">
        <v>27174</v>
      </c>
      <c r="B7141">
        <v>1</v>
      </c>
      <c r="C7141" t="s">
        <v>78</v>
      </c>
      <c r="D7141" t="s">
        <v>95</v>
      </c>
      <c r="E7141" t="s">
        <v>27175</v>
      </c>
      <c r="F7141" t="s">
        <v>231</v>
      </c>
      <c r="G7141" t="s">
        <v>71</v>
      </c>
      <c r="H7141" t="s">
        <v>136</v>
      </c>
      <c r="I7141" t="s">
        <v>22</v>
      </c>
      <c r="J7141" t="s">
        <v>131</v>
      </c>
      <c r="K7141" t="s">
        <v>27176</v>
      </c>
      <c r="L7141" t="s">
        <v>27177</v>
      </c>
      <c r="M7141">
        <v>2.6747222220000002</v>
      </c>
      <c r="N7141">
        <v>0</v>
      </c>
      <c r="O7141">
        <v>1</v>
      </c>
      <c r="P7141">
        <v>0</v>
      </c>
      <c r="Q7141">
        <v>0</v>
      </c>
      <c r="R7141">
        <v>0</v>
      </c>
      <c r="S7141">
        <v>2.674722</v>
      </c>
      <c r="T7141">
        <v>0</v>
      </c>
      <c r="U7141">
        <v>0</v>
      </c>
    </row>
    <row r="7142" spans="1:21" x14ac:dyDescent="0.25">
      <c r="A7142" t="s">
        <v>27178</v>
      </c>
      <c r="B7142">
        <v>1</v>
      </c>
      <c r="C7142" t="s">
        <v>78</v>
      </c>
      <c r="D7142" t="s">
        <v>87</v>
      </c>
      <c r="E7142" t="s">
        <v>27179</v>
      </c>
      <c r="F7142" t="s">
        <v>296</v>
      </c>
      <c r="G7142" t="s">
        <v>71</v>
      </c>
      <c r="H7142" t="s">
        <v>136</v>
      </c>
      <c r="I7142" t="s">
        <v>22</v>
      </c>
      <c r="J7142" t="s">
        <v>221</v>
      </c>
      <c r="K7142" t="s">
        <v>27180</v>
      </c>
      <c r="L7142" t="s">
        <v>27181</v>
      </c>
      <c r="M7142">
        <v>2.7619444440000001</v>
      </c>
      <c r="N7142">
        <v>0</v>
      </c>
      <c r="O7142">
        <v>43</v>
      </c>
      <c r="P7142">
        <v>0</v>
      </c>
      <c r="Q7142">
        <v>0</v>
      </c>
      <c r="R7142">
        <v>0</v>
      </c>
      <c r="S7142">
        <v>118.763611</v>
      </c>
      <c r="T7142">
        <v>0</v>
      </c>
      <c r="U7142">
        <v>0</v>
      </c>
    </row>
    <row r="7143" spans="1:21" x14ac:dyDescent="0.25">
      <c r="A7143" t="s">
        <v>27182</v>
      </c>
      <c r="B7143">
        <v>1</v>
      </c>
      <c r="C7143" t="s">
        <v>78</v>
      </c>
      <c r="D7143" t="s">
        <v>80</v>
      </c>
      <c r="E7143" t="s">
        <v>27183</v>
      </c>
      <c r="F7143" t="s">
        <v>934</v>
      </c>
      <c r="G7143" t="s">
        <v>71</v>
      </c>
      <c r="H7143" t="s">
        <v>136</v>
      </c>
      <c r="I7143" t="s">
        <v>22</v>
      </c>
      <c r="J7143" t="s">
        <v>131</v>
      </c>
      <c r="K7143" t="s">
        <v>27184</v>
      </c>
      <c r="L7143" t="s">
        <v>27185</v>
      </c>
      <c r="M7143">
        <v>0.93583333300000004</v>
      </c>
      <c r="N7143">
        <v>0</v>
      </c>
      <c r="O7143">
        <v>13</v>
      </c>
      <c r="P7143">
        <v>0</v>
      </c>
      <c r="Q7143">
        <v>0</v>
      </c>
      <c r="R7143">
        <v>0</v>
      </c>
      <c r="S7143">
        <v>12.165832999999999</v>
      </c>
      <c r="T7143">
        <v>0</v>
      </c>
      <c r="U7143">
        <v>0</v>
      </c>
    </row>
    <row r="7144" spans="1:21" x14ac:dyDescent="0.25">
      <c r="A7144" t="s">
        <v>27186</v>
      </c>
      <c r="B7144">
        <v>1</v>
      </c>
      <c r="C7144" t="s">
        <v>78</v>
      </c>
      <c r="D7144" t="s">
        <v>87</v>
      </c>
      <c r="E7144" t="s">
        <v>27187</v>
      </c>
      <c r="F7144" t="s">
        <v>785</v>
      </c>
      <c r="G7144" t="s">
        <v>71</v>
      </c>
      <c r="H7144" t="s">
        <v>136</v>
      </c>
      <c r="I7144" t="s">
        <v>22</v>
      </c>
      <c r="J7144" t="s">
        <v>131</v>
      </c>
      <c r="K7144" t="s">
        <v>27188</v>
      </c>
      <c r="L7144" t="s">
        <v>27189</v>
      </c>
      <c r="M7144">
        <v>1.3208333329999999</v>
      </c>
      <c r="N7144">
        <v>0</v>
      </c>
      <c r="O7144">
        <v>35</v>
      </c>
      <c r="P7144">
        <v>0</v>
      </c>
      <c r="Q7144">
        <v>0</v>
      </c>
      <c r="R7144">
        <v>0</v>
      </c>
      <c r="S7144">
        <v>46.229166999999997</v>
      </c>
      <c r="T7144">
        <v>0</v>
      </c>
      <c r="U7144">
        <v>0</v>
      </c>
    </row>
    <row r="7145" spans="1:21" x14ac:dyDescent="0.25">
      <c r="A7145" t="s">
        <v>27190</v>
      </c>
      <c r="B7145">
        <v>1</v>
      </c>
      <c r="C7145" t="s">
        <v>78</v>
      </c>
      <c r="D7145" t="s">
        <v>87</v>
      </c>
      <c r="E7145" t="s">
        <v>27191</v>
      </c>
      <c r="F7145" t="s">
        <v>934</v>
      </c>
      <c r="G7145" t="s">
        <v>71</v>
      </c>
      <c r="H7145" t="s">
        <v>136</v>
      </c>
      <c r="I7145" t="s">
        <v>22</v>
      </c>
      <c r="J7145" t="s">
        <v>131</v>
      </c>
      <c r="K7145" t="s">
        <v>27192</v>
      </c>
      <c r="L7145" t="s">
        <v>27193</v>
      </c>
      <c r="M7145">
        <v>0.66416666599999996</v>
      </c>
      <c r="N7145">
        <v>0</v>
      </c>
      <c r="O7145">
        <v>1</v>
      </c>
      <c r="P7145">
        <v>0</v>
      </c>
      <c r="Q7145">
        <v>0</v>
      </c>
      <c r="R7145">
        <v>0</v>
      </c>
      <c r="S7145">
        <v>0.66416699999999995</v>
      </c>
      <c r="T7145">
        <v>0</v>
      </c>
      <c r="U7145">
        <v>0</v>
      </c>
    </row>
    <row r="7146" spans="1:21" x14ac:dyDescent="0.25">
      <c r="A7146" t="s">
        <v>27194</v>
      </c>
      <c r="B7146">
        <v>1</v>
      </c>
      <c r="C7146" t="s">
        <v>78</v>
      </c>
      <c r="D7146" t="s">
        <v>80</v>
      </c>
      <c r="E7146" t="s">
        <v>27195</v>
      </c>
      <c r="F7146" t="s">
        <v>847</v>
      </c>
      <c r="G7146" t="s">
        <v>71</v>
      </c>
      <c r="H7146" t="s">
        <v>136</v>
      </c>
      <c r="I7146" t="s">
        <v>22</v>
      </c>
      <c r="J7146" t="s">
        <v>131</v>
      </c>
      <c r="K7146" t="s">
        <v>27196</v>
      </c>
      <c r="L7146" t="s">
        <v>27197</v>
      </c>
      <c r="M7146">
        <v>1.8488888880000001</v>
      </c>
      <c r="N7146">
        <v>0</v>
      </c>
      <c r="O7146">
        <v>6</v>
      </c>
      <c r="P7146">
        <v>0</v>
      </c>
      <c r="Q7146">
        <v>0</v>
      </c>
      <c r="R7146">
        <v>0</v>
      </c>
      <c r="S7146">
        <v>11.093332999999999</v>
      </c>
      <c r="T7146">
        <v>0</v>
      </c>
      <c r="U7146">
        <v>0</v>
      </c>
    </row>
    <row r="7147" spans="1:21" x14ac:dyDescent="0.25">
      <c r="A7147" t="s">
        <v>27198</v>
      </c>
      <c r="B7147">
        <v>1</v>
      </c>
      <c r="C7147" t="s">
        <v>78</v>
      </c>
      <c r="D7147" t="s">
        <v>102</v>
      </c>
      <c r="E7147" t="s">
        <v>27199</v>
      </c>
      <c r="F7147" t="s">
        <v>231</v>
      </c>
      <c r="G7147" t="s">
        <v>71</v>
      </c>
      <c r="H7147" t="s">
        <v>136</v>
      </c>
      <c r="I7147" t="s">
        <v>22</v>
      </c>
      <c r="J7147" t="s">
        <v>131</v>
      </c>
      <c r="K7147" t="s">
        <v>27200</v>
      </c>
      <c r="L7147" t="s">
        <v>27201</v>
      </c>
      <c r="M7147">
        <v>4.4544444439999999</v>
      </c>
      <c r="N7147">
        <v>0</v>
      </c>
      <c r="O7147">
        <v>1</v>
      </c>
      <c r="P7147">
        <v>0</v>
      </c>
      <c r="Q7147">
        <v>0</v>
      </c>
      <c r="R7147">
        <v>0</v>
      </c>
      <c r="S7147">
        <v>4.4544439999999996</v>
      </c>
      <c r="T7147">
        <v>0</v>
      </c>
      <c r="U7147">
        <v>0</v>
      </c>
    </row>
    <row r="7148" spans="1:21" x14ac:dyDescent="0.25">
      <c r="A7148" t="s">
        <v>27202</v>
      </c>
      <c r="B7148">
        <v>1</v>
      </c>
      <c r="C7148" t="s">
        <v>79</v>
      </c>
      <c r="D7148" t="s">
        <v>108</v>
      </c>
      <c r="E7148" t="s">
        <v>27203</v>
      </c>
      <c r="F7148" t="s">
        <v>226</v>
      </c>
      <c r="G7148" t="s">
        <v>72</v>
      </c>
      <c r="H7148" t="s">
        <v>136</v>
      </c>
      <c r="I7148" t="s">
        <v>22</v>
      </c>
      <c r="J7148" t="s">
        <v>131</v>
      </c>
      <c r="K7148" t="s">
        <v>27204</v>
      </c>
      <c r="L7148" t="s">
        <v>27205</v>
      </c>
      <c r="M7148">
        <v>0.745</v>
      </c>
      <c r="N7148">
        <v>0</v>
      </c>
      <c r="O7148">
        <v>0</v>
      </c>
      <c r="P7148">
        <v>0</v>
      </c>
      <c r="Q7148">
        <v>76</v>
      </c>
      <c r="R7148">
        <v>0</v>
      </c>
      <c r="S7148">
        <v>0</v>
      </c>
      <c r="T7148">
        <v>0</v>
      </c>
      <c r="U7148">
        <v>56.62</v>
      </c>
    </row>
    <row r="7149" spans="1:21" x14ac:dyDescent="0.25">
      <c r="A7149" t="s">
        <v>27206</v>
      </c>
      <c r="B7149">
        <v>1</v>
      </c>
      <c r="C7149" t="s">
        <v>79</v>
      </c>
      <c r="D7149" t="s">
        <v>108</v>
      </c>
      <c r="E7149" t="s">
        <v>3881</v>
      </c>
      <c r="F7149" t="s">
        <v>166</v>
      </c>
      <c r="G7149" t="s">
        <v>72</v>
      </c>
      <c r="H7149" t="s">
        <v>136</v>
      </c>
      <c r="I7149" t="s">
        <v>22</v>
      </c>
      <c r="J7149" t="s">
        <v>131</v>
      </c>
      <c r="K7149" t="s">
        <v>27207</v>
      </c>
      <c r="L7149" t="s">
        <v>27208</v>
      </c>
      <c r="M7149">
        <v>0.55361111100000004</v>
      </c>
      <c r="N7149">
        <v>1</v>
      </c>
      <c r="O7149">
        <v>0</v>
      </c>
      <c r="P7149">
        <v>60</v>
      </c>
      <c r="Q7149">
        <v>1211</v>
      </c>
      <c r="R7149">
        <v>0.55361099999999996</v>
      </c>
      <c r="S7149">
        <v>0</v>
      </c>
      <c r="T7149">
        <v>33.216667000000001</v>
      </c>
      <c r="U7149">
        <v>670.42305499999998</v>
      </c>
    </row>
    <row r="7150" spans="1:21" x14ac:dyDescent="0.25">
      <c r="A7150" t="s">
        <v>27209</v>
      </c>
      <c r="B7150">
        <v>1</v>
      </c>
      <c r="C7150" t="s">
        <v>79</v>
      </c>
      <c r="D7150" t="s">
        <v>108</v>
      </c>
      <c r="E7150" t="s">
        <v>3881</v>
      </c>
      <c r="F7150" t="s">
        <v>166</v>
      </c>
      <c r="G7150" t="s">
        <v>72</v>
      </c>
      <c r="H7150" t="s">
        <v>136</v>
      </c>
      <c r="I7150" t="s">
        <v>22</v>
      </c>
      <c r="J7150" t="s">
        <v>131</v>
      </c>
      <c r="K7150" t="s">
        <v>27210</v>
      </c>
      <c r="L7150" t="s">
        <v>27211</v>
      </c>
      <c r="M7150">
        <v>1.244444444</v>
      </c>
      <c r="N7150">
        <v>1</v>
      </c>
      <c r="O7150">
        <v>0</v>
      </c>
      <c r="P7150">
        <v>60</v>
      </c>
      <c r="Q7150">
        <v>1211</v>
      </c>
      <c r="R7150">
        <v>1.2444440000000001</v>
      </c>
      <c r="S7150">
        <v>0</v>
      </c>
      <c r="T7150">
        <v>74.666667000000004</v>
      </c>
      <c r="U7150">
        <v>1507.0222220000001</v>
      </c>
    </row>
    <row r="7151" spans="1:21" x14ac:dyDescent="0.25">
      <c r="A7151" t="s">
        <v>27212</v>
      </c>
      <c r="B7151">
        <v>1</v>
      </c>
      <c r="C7151" t="s">
        <v>78</v>
      </c>
      <c r="D7151" t="s">
        <v>83</v>
      </c>
      <c r="E7151" t="s">
        <v>27213</v>
      </c>
      <c r="F7151" t="s">
        <v>847</v>
      </c>
      <c r="G7151" t="s">
        <v>71</v>
      </c>
      <c r="H7151" t="s">
        <v>136</v>
      </c>
      <c r="I7151" t="s">
        <v>22</v>
      </c>
      <c r="J7151" t="s">
        <v>131</v>
      </c>
      <c r="K7151" t="s">
        <v>27214</v>
      </c>
      <c r="L7151" t="s">
        <v>27215</v>
      </c>
      <c r="M7151">
        <v>2.474722222</v>
      </c>
      <c r="N7151">
        <v>0</v>
      </c>
      <c r="O7151">
        <v>12</v>
      </c>
      <c r="P7151">
        <v>0</v>
      </c>
      <c r="Q7151">
        <v>0</v>
      </c>
      <c r="R7151">
        <v>0</v>
      </c>
      <c r="S7151">
        <v>29.696667000000001</v>
      </c>
      <c r="T7151">
        <v>0</v>
      </c>
      <c r="U7151">
        <v>0</v>
      </c>
    </row>
    <row r="7152" spans="1:21" x14ac:dyDescent="0.25">
      <c r="A7152" t="s">
        <v>27216</v>
      </c>
      <c r="B7152">
        <v>1</v>
      </c>
      <c r="C7152" t="s">
        <v>78</v>
      </c>
      <c r="D7152" t="s">
        <v>85</v>
      </c>
      <c r="E7152" t="s">
        <v>27217</v>
      </c>
      <c r="F7152" t="s">
        <v>231</v>
      </c>
      <c r="G7152" t="s">
        <v>71</v>
      </c>
      <c r="H7152" t="s">
        <v>136</v>
      </c>
      <c r="I7152" t="s">
        <v>22</v>
      </c>
      <c r="J7152" t="s">
        <v>131</v>
      </c>
      <c r="K7152" t="s">
        <v>27218</v>
      </c>
      <c r="L7152" t="s">
        <v>27219</v>
      </c>
      <c r="M7152">
        <v>1.533055555</v>
      </c>
      <c r="N7152">
        <v>0</v>
      </c>
      <c r="O7152">
        <v>1</v>
      </c>
      <c r="P7152">
        <v>0</v>
      </c>
      <c r="Q7152">
        <v>0</v>
      </c>
      <c r="R7152">
        <v>0</v>
      </c>
      <c r="S7152">
        <v>1.533056</v>
      </c>
      <c r="T7152">
        <v>0</v>
      </c>
      <c r="U7152">
        <v>0</v>
      </c>
    </row>
    <row r="7153" spans="1:21" x14ac:dyDescent="0.25">
      <c r="A7153" t="s">
        <v>27220</v>
      </c>
      <c r="B7153">
        <v>1</v>
      </c>
      <c r="C7153" t="s">
        <v>79</v>
      </c>
      <c r="D7153" t="s">
        <v>124</v>
      </c>
      <c r="E7153" t="s">
        <v>27221</v>
      </c>
      <c r="F7153" t="s">
        <v>166</v>
      </c>
      <c r="G7153" t="s">
        <v>72</v>
      </c>
      <c r="H7153" t="s">
        <v>136</v>
      </c>
      <c r="I7153" t="s">
        <v>22</v>
      </c>
      <c r="J7153" t="s">
        <v>131</v>
      </c>
      <c r="K7153" t="s">
        <v>27222</v>
      </c>
      <c r="L7153" t="s">
        <v>27223</v>
      </c>
      <c r="M7153">
        <v>0.46416666600000001</v>
      </c>
      <c r="N7153">
        <v>7</v>
      </c>
      <c r="O7153">
        <v>418</v>
      </c>
      <c r="P7153">
        <v>98</v>
      </c>
      <c r="Q7153">
        <v>171</v>
      </c>
      <c r="R7153">
        <v>3.2491669999999999</v>
      </c>
      <c r="S7153">
        <v>194.02166600000001</v>
      </c>
      <c r="T7153">
        <v>45.488332999999997</v>
      </c>
      <c r="U7153">
        <v>79.372500000000002</v>
      </c>
    </row>
    <row r="7154" spans="1:21" x14ac:dyDescent="0.25">
      <c r="A7154" t="s">
        <v>27224</v>
      </c>
      <c r="B7154">
        <v>1</v>
      </c>
      <c r="C7154" t="s">
        <v>79</v>
      </c>
      <c r="D7154" t="s">
        <v>119</v>
      </c>
      <c r="E7154" t="s">
        <v>27225</v>
      </c>
      <c r="F7154" t="s">
        <v>296</v>
      </c>
      <c r="G7154" t="s">
        <v>71</v>
      </c>
      <c r="H7154" t="s">
        <v>136</v>
      </c>
      <c r="I7154" t="s">
        <v>22</v>
      </c>
      <c r="J7154" t="s">
        <v>221</v>
      </c>
      <c r="K7154" t="s">
        <v>27226</v>
      </c>
      <c r="L7154" t="s">
        <v>27227</v>
      </c>
      <c r="M7154">
        <v>7.4164183330000002</v>
      </c>
      <c r="N7154">
        <v>0</v>
      </c>
      <c r="O7154">
        <v>129</v>
      </c>
      <c r="P7154">
        <v>0</v>
      </c>
      <c r="Q7154">
        <v>26</v>
      </c>
      <c r="R7154">
        <v>0</v>
      </c>
      <c r="S7154">
        <v>956.71796500000005</v>
      </c>
      <c r="T7154">
        <v>0</v>
      </c>
      <c r="U7154">
        <v>192.826877</v>
      </c>
    </row>
    <row r="7155" spans="1:21" x14ac:dyDescent="0.25">
      <c r="A7155" t="s">
        <v>27228</v>
      </c>
      <c r="B7155">
        <v>1</v>
      </c>
      <c r="C7155" t="s">
        <v>79</v>
      </c>
      <c r="D7155" t="s">
        <v>119</v>
      </c>
      <c r="E7155" t="s">
        <v>20548</v>
      </c>
      <c r="F7155" t="s">
        <v>166</v>
      </c>
      <c r="G7155" t="s">
        <v>72</v>
      </c>
      <c r="H7155" t="s">
        <v>136</v>
      </c>
      <c r="I7155" t="s">
        <v>22</v>
      </c>
      <c r="J7155" t="s">
        <v>131</v>
      </c>
      <c r="K7155" t="s">
        <v>27229</v>
      </c>
      <c r="L7155" t="s">
        <v>27230</v>
      </c>
      <c r="M7155">
        <v>2.1130555549999999</v>
      </c>
      <c r="N7155">
        <v>0</v>
      </c>
      <c r="O7155">
        <v>193</v>
      </c>
      <c r="P7155">
        <v>29</v>
      </c>
      <c r="Q7155">
        <v>75</v>
      </c>
      <c r="R7155">
        <v>0</v>
      </c>
      <c r="S7155">
        <v>407.81972200000001</v>
      </c>
      <c r="T7155">
        <v>61.278610999999998</v>
      </c>
      <c r="U7155">
        <v>158.47916699999999</v>
      </c>
    </row>
    <row r="7156" spans="1:21" x14ac:dyDescent="0.25">
      <c r="A7156" t="s">
        <v>27231</v>
      </c>
      <c r="B7156">
        <v>1</v>
      </c>
      <c r="C7156" t="s">
        <v>78</v>
      </c>
      <c r="D7156" t="s">
        <v>104</v>
      </c>
      <c r="E7156" t="s">
        <v>27232</v>
      </c>
      <c r="F7156" t="s">
        <v>296</v>
      </c>
      <c r="G7156" t="s">
        <v>72</v>
      </c>
      <c r="H7156" t="s">
        <v>136</v>
      </c>
      <c r="I7156" t="s">
        <v>22</v>
      </c>
      <c r="J7156" t="s">
        <v>221</v>
      </c>
      <c r="K7156" t="s">
        <v>27233</v>
      </c>
      <c r="L7156" t="s">
        <v>27234</v>
      </c>
      <c r="M7156">
        <v>4.3969444439999998</v>
      </c>
      <c r="N7156">
        <v>0</v>
      </c>
      <c r="O7156">
        <v>0</v>
      </c>
      <c r="P7156">
        <v>0</v>
      </c>
      <c r="Q7156">
        <v>98</v>
      </c>
      <c r="R7156">
        <v>0</v>
      </c>
      <c r="S7156">
        <v>0</v>
      </c>
      <c r="T7156">
        <v>0</v>
      </c>
      <c r="U7156">
        <v>430.90055599999999</v>
      </c>
    </row>
    <row r="7157" spans="1:21" x14ac:dyDescent="0.25">
      <c r="A7157" t="s">
        <v>27235</v>
      </c>
      <c r="B7157">
        <v>1</v>
      </c>
      <c r="C7157" t="s">
        <v>79</v>
      </c>
      <c r="D7157" t="s">
        <v>124</v>
      </c>
      <c r="E7157" t="s">
        <v>27236</v>
      </c>
      <c r="F7157" t="s">
        <v>231</v>
      </c>
      <c r="G7157" t="s">
        <v>71</v>
      </c>
      <c r="H7157" t="s">
        <v>136</v>
      </c>
      <c r="I7157" t="s">
        <v>22</v>
      </c>
      <c r="J7157" t="s">
        <v>131</v>
      </c>
      <c r="K7157" t="s">
        <v>27237</v>
      </c>
      <c r="L7157" t="s">
        <v>27238</v>
      </c>
      <c r="M7157">
        <v>5.2463888880000003</v>
      </c>
      <c r="N7157">
        <v>0</v>
      </c>
      <c r="O7157">
        <v>0</v>
      </c>
      <c r="P7157">
        <v>0</v>
      </c>
      <c r="Q7157">
        <v>1</v>
      </c>
      <c r="R7157">
        <v>0</v>
      </c>
      <c r="S7157">
        <v>0</v>
      </c>
      <c r="T7157">
        <v>0</v>
      </c>
      <c r="U7157">
        <v>5.2463889999999997</v>
      </c>
    </row>
    <row r="7158" spans="1:21" x14ac:dyDescent="0.25">
      <c r="A7158" t="s">
        <v>27239</v>
      </c>
      <c r="B7158">
        <v>1</v>
      </c>
      <c r="C7158" t="s">
        <v>79</v>
      </c>
      <c r="D7158" t="s">
        <v>124</v>
      </c>
      <c r="E7158" t="s">
        <v>27240</v>
      </c>
      <c r="F7158" t="s">
        <v>780</v>
      </c>
      <c r="G7158" t="s">
        <v>71</v>
      </c>
      <c r="H7158" t="s">
        <v>136</v>
      </c>
      <c r="I7158" t="s">
        <v>22</v>
      </c>
      <c r="J7158" t="s">
        <v>131</v>
      </c>
      <c r="K7158" t="s">
        <v>26326</v>
      </c>
      <c r="L7158" t="s">
        <v>27241</v>
      </c>
      <c r="M7158">
        <v>5.9533333329999998</v>
      </c>
      <c r="N7158">
        <v>0</v>
      </c>
      <c r="O7158">
        <v>0</v>
      </c>
      <c r="P7158">
        <v>0</v>
      </c>
      <c r="Q7158">
        <v>75</v>
      </c>
      <c r="R7158">
        <v>0</v>
      </c>
      <c r="S7158">
        <v>0</v>
      </c>
      <c r="T7158">
        <v>0</v>
      </c>
      <c r="U7158">
        <v>446.5</v>
      </c>
    </row>
    <row r="7159" spans="1:21" x14ac:dyDescent="0.25">
      <c r="A7159" t="s">
        <v>27242</v>
      </c>
      <c r="B7159">
        <v>1</v>
      </c>
      <c r="C7159" t="s">
        <v>78</v>
      </c>
      <c r="D7159" t="s">
        <v>93</v>
      </c>
      <c r="E7159" t="s">
        <v>6778</v>
      </c>
      <c r="F7159" t="s">
        <v>166</v>
      </c>
      <c r="G7159" t="s">
        <v>72</v>
      </c>
      <c r="H7159" t="s">
        <v>136</v>
      </c>
      <c r="I7159" t="s">
        <v>22</v>
      </c>
      <c r="J7159" t="s">
        <v>131</v>
      </c>
      <c r="K7159" t="s">
        <v>27243</v>
      </c>
      <c r="L7159" t="s">
        <v>27244</v>
      </c>
      <c r="M7159">
        <v>2.0026516660000002</v>
      </c>
      <c r="N7159">
        <v>13</v>
      </c>
      <c r="O7159">
        <v>288</v>
      </c>
      <c r="P7159">
        <v>33</v>
      </c>
      <c r="Q7159">
        <v>129</v>
      </c>
      <c r="R7159">
        <v>26.034472000000001</v>
      </c>
      <c r="S7159">
        <v>576.76368000000002</v>
      </c>
      <c r="T7159">
        <v>66.087504999999993</v>
      </c>
      <c r="U7159">
        <v>258.34206499999999</v>
      </c>
    </row>
    <row r="7160" spans="1:21" x14ac:dyDescent="0.25">
      <c r="A7160" t="s">
        <v>27245</v>
      </c>
      <c r="B7160">
        <v>1</v>
      </c>
      <c r="C7160" t="s">
        <v>78</v>
      </c>
      <c r="D7160" t="s">
        <v>101</v>
      </c>
      <c r="E7160" t="s">
        <v>17635</v>
      </c>
      <c r="F7160" t="s">
        <v>296</v>
      </c>
      <c r="G7160" t="s">
        <v>72</v>
      </c>
      <c r="H7160" t="s">
        <v>136</v>
      </c>
      <c r="I7160" t="s">
        <v>22</v>
      </c>
      <c r="J7160" t="s">
        <v>221</v>
      </c>
      <c r="K7160" t="s">
        <v>27246</v>
      </c>
      <c r="L7160" t="s">
        <v>27247</v>
      </c>
      <c r="M7160">
        <v>5.8511111109999998</v>
      </c>
      <c r="N7160">
        <v>0</v>
      </c>
      <c r="O7160">
        <v>491</v>
      </c>
      <c r="P7160">
        <v>41</v>
      </c>
      <c r="Q7160">
        <v>1651</v>
      </c>
      <c r="R7160">
        <v>0</v>
      </c>
      <c r="S7160">
        <v>2872.8955559999999</v>
      </c>
      <c r="T7160">
        <v>239.895556</v>
      </c>
      <c r="U7160">
        <v>9660.1844440000004</v>
      </c>
    </row>
    <row r="7161" spans="1:21" x14ac:dyDescent="0.25">
      <c r="A7161" t="s">
        <v>27248</v>
      </c>
      <c r="B7161">
        <v>1</v>
      </c>
      <c r="C7161" t="s">
        <v>78</v>
      </c>
      <c r="D7161" t="s">
        <v>102</v>
      </c>
      <c r="E7161" t="s">
        <v>27249</v>
      </c>
      <c r="F7161" t="s">
        <v>166</v>
      </c>
      <c r="G7161" t="s">
        <v>72</v>
      </c>
      <c r="H7161" t="s">
        <v>136</v>
      </c>
      <c r="I7161" t="s">
        <v>22</v>
      </c>
      <c r="J7161" t="s">
        <v>131</v>
      </c>
      <c r="K7161" t="s">
        <v>27250</v>
      </c>
      <c r="L7161" t="s">
        <v>27251</v>
      </c>
      <c r="M7161">
        <v>1.0819444439999999</v>
      </c>
      <c r="N7161">
        <v>0</v>
      </c>
      <c r="O7161">
        <v>0</v>
      </c>
      <c r="P7161">
        <v>401</v>
      </c>
      <c r="Q7161">
        <v>1193</v>
      </c>
      <c r="R7161">
        <v>0</v>
      </c>
      <c r="S7161">
        <v>0</v>
      </c>
      <c r="T7161">
        <v>433.85972199999998</v>
      </c>
      <c r="U7161">
        <v>1290.759722</v>
      </c>
    </row>
    <row r="7162" spans="1:21" x14ac:dyDescent="0.25">
      <c r="A7162" t="s">
        <v>27252</v>
      </c>
      <c r="B7162">
        <v>1</v>
      </c>
      <c r="C7162" t="s">
        <v>78</v>
      </c>
      <c r="D7162" t="s">
        <v>95</v>
      </c>
      <c r="E7162" t="s">
        <v>27253</v>
      </c>
      <c r="F7162" t="s">
        <v>247</v>
      </c>
      <c r="G7162" t="s">
        <v>72</v>
      </c>
      <c r="H7162" t="s">
        <v>136</v>
      </c>
      <c r="I7162" t="s">
        <v>22</v>
      </c>
      <c r="J7162" t="s">
        <v>221</v>
      </c>
      <c r="K7162" t="s">
        <v>27254</v>
      </c>
      <c r="L7162" t="s">
        <v>27255</v>
      </c>
      <c r="M7162">
        <v>6.1199627769999996</v>
      </c>
      <c r="N7162">
        <v>0</v>
      </c>
      <c r="O7162">
        <v>247</v>
      </c>
      <c r="P7162">
        <v>0</v>
      </c>
      <c r="Q7162">
        <v>0</v>
      </c>
      <c r="R7162">
        <v>0</v>
      </c>
      <c r="S7162">
        <v>1511.6308059999999</v>
      </c>
      <c r="T7162">
        <v>0</v>
      </c>
      <c r="U7162">
        <v>0</v>
      </c>
    </row>
    <row r="7163" spans="1:21" x14ac:dyDescent="0.25">
      <c r="A7163" t="s">
        <v>27256</v>
      </c>
      <c r="B7163">
        <v>1</v>
      </c>
      <c r="C7163" t="s">
        <v>78</v>
      </c>
      <c r="D7163" t="s">
        <v>95</v>
      </c>
      <c r="E7163" t="s">
        <v>27257</v>
      </c>
      <c r="F7163" t="s">
        <v>166</v>
      </c>
      <c r="G7163" t="s">
        <v>72</v>
      </c>
      <c r="H7163" t="s">
        <v>136</v>
      </c>
      <c r="I7163" t="s">
        <v>22</v>
      </c>
      <c r="J7163" t="s">
        <v>131</v>
      </c>
      <c r="K7163" t="s">
        <v>27258</v>
      </c>
      <c r="L7163" t="s">
        <v>27259</v>
      </c>
      <c r="M7163">
        <v>1.2044444439999999</v>
      </c>
      <c r="N7163">
        <v>13</v>
      </c>
      <c r="O7163">
        <v>1428</v>
      </c>
      <c r="P7163">
        <v>0</v>
      </c>
      <c r="Q7163">
        <v>0</v>
      </c>
      <c r="R7163">
        <v>15.657778</v>
      </c>
      <c r="S7163">
        <v>1719.9466660000001</v>
      </c>
      <c r="T7163">
        <v>0</v>
      </c>
      <c r="U7163">
        <v>0</v>
      </c>
    </row>
    <row r="7164" spans="1:21" x14ac:dyDescent="0.25">
      <c r="A7164" t="s">
        <v>27260</v>
      </c>
      <c r="B7164">
        <v>1</v>
      </c>
      <c r="C7164" t="s">
        <v>78</v>
      </c>
      <c r="D7164" t="s">
        <v>125</v>
      </c>
      <c r="E7164" t="s">
        <v>27261</v>
      </c>
      <c r="F7164" t="s">
        <v>231</v>
      </c>
      <c r="G7164" t="s">
        <v>71</v>
      </c>
      <c r="H7164" t="s">
        <v>136</v>
      </c>
      <c r="I7164" t="s">
        <v>22</v>
      </c>
      <c r="J7164" t="s">
        <v>131</v>
      </c>
      <c r="K7164" t="s">
        <v>27262</v>
      </c>
      <c r="L7164" t="s">
        <v>27263</v>
      </c>
      <c r="M7164">
        <v>2.2050000000000001</v>
      </c>
      <c r="N7164">
        <v>0</v>
      </c>
      <c r="O7164">
        <v>26</v>
      </c>
      <c r="P7164">
        <v>0</v>
      </c>
      <c r="Q7164">
        <v>0</v>
      </c>
      <c r="R7164">
        <v>0</v>
      </c>
      <c r="S7164">
        <v>57.33</v>
      </c>
      <c r="T7164">
        <v>0</v>
      </c>
      <c r="U7164">
        <v>0</v>
      </c>
    </row>
    <row r="7165" spans="1:21" x14ac:dyDescent="0.25">
      <c r="A7165" t="s">
        <v>27264</v>
      </c>
      <c r="B7165">
        <v>1</v>
      </c>
      <c r="C7165" t="s">
        <v>78</v>
      </c>
      <c r="D7165" t="s">
        <v>126</v>
      </c>
      <c r="E7165" t="s">
        <v>27265</v>
      </c>
      <c r="F7165" t="s">
        <v>2201</v>
      </c>
      <c r="G7165" t="s">
        <v>71</v>
      </c>
      <c r="H7165" t="s">
        <v>136</v>
      </c>
      <c r="I7165" t="s">
        <v>22</v>
      </c>
      <c r="J7165" t="s">
        <v>221</v>
      </c>
      <c r="K7165" t="s">
        <v>18876</v>
      </c>
      <c r="L7165" t="s">
        <v>27266</v>
      </c>
      <c r="M7165">
        <v>2.568888888</v>
      </c>
      <c r="N7165">
        <v>0</v>
      </c>
      <c r="O7165">
        <v>386</v>
      </c>
      <c r="P7165">
        <v>0</v>
      </c>
      <c r="Q7165">
        <v>0</v>
      </c>
      <c r="R7165">
        <v>0</v>
      </c>
      <c r="S7165">
        <v>991.59111099999996</v>
      </c>
      <c r="T7165">
        <v>0</v>
      </c>
      <c r="U7165">
        <v>0</v>
      </c>
    </row>
    <row r="7166" spans="1:21" x14ac:dyDescent="0.25">
      <c r="A7166" t="s">
        <v>27267</v>
      </c>
      <c r="B7166">
        <v>1</v>
      </c>
      <c r="C7166" t="s">
        <v>78</v>
      </c>
      <c r="D7166" t="s">
        <v>84</v>
      </c>
      <c r="E7166" t="s">
        <v>27268</v>
      </c>
      <c r="F7166" t="s">
        <v>231</v>
      </c>
      <c r="G7166" t="s">
        <v>71</v>
      </c>
      <c r="H7166" t="s">
        <v>136</v>
      </c>
      <c r="I7166" t="s">
        <v>22</v>
      </c>
      <c r="J7166" t="s">
        <v>131</v>
      </c>
      <c r="K7166" t="s">
        <v>27269</v>
      </c>
      <c r="L7166" t="s">
        <v>27270</v>
      </c>
      <c r="M7166">
        <v>2.073611111</v>
      </c>
      <c r="N7166">
        <v>0</v>
      </c>
      <c r="O7166">
        <v>1</v>
      </c>
      <c r="P7166">
        <v>0</v>
      </c>
      <c r="Q7166">
        <v>0</v>
      </c>
      <c r="R7166">
        <v>0</v>
      </c>
      <c r="S7166">
        <v>2.0736110000000001</v>
      </c>
      <c r="T7166">
        <v>0</v>
      </c>
      <c r="U7166">
        <v>0</v>
      </c>
    </row>
    <row r="7167" spans="1:21" x14ac:dyDescent="0.25">
      <c r="A7167" t="s">
        <v>27271</v>
      </c>
      <c r="B7167">
        <v>1</v>
      </c>
      <c r="C7167" t="s">
        <v>78</v>
      </c>
      <c r="D7167" t="s">
        <v>92</v>
      </c>
      <c r="E7167" t="s">
        <v>27272</v>
      </c>
      <c r="F7167" t="s">
        <v>231</v>
      </c>
      <c r="G7167" t="s">
        <v>71</v>
      </c>
      <c r="H7167" t="s">
        <v>136</v>
      </c>
      <c r="I7167" t="s">
        <v>22</v>
      </c>
      <c r="J7167" t="s">
        <v>131</v>
      </c>
      <c r="K7167" t="s">
        <v>27273</v>
      </c>
      <c r="L7167" t="s">
        <v>27274</v>
      </c>
      <c r="M7167">
        <v>3.1377777770000002</v>
      </c>
      <c r="N7167">
        <v>0</v>
      </c>
      <c r="O7167">
        <v>1</v>
      </c>
      <c r="P7167">
        <v>0</v>
      </c>
      <c r="Q7167">
        <v>0</v>
      </c>
      <c r="R7167">
        <v>0</v>
      </c>
      <c r="S7167">
        <v>3.137778</v>
      </c>
      <c r="T7167">
        <v>0</v>
      </c>
      <c r="U7167">
        <v>0</v>
      </c>
    </row>
    <row r="7168" spans="1:21" x14ac:dyDescent="0.25">
      <c r="A7168" t="s">
        <v>27275</v>
      </c>
      <c r="B7168">
        <v>1</v>
      </c>
      <c r="C7168" t="s">
        <v>78</v>
      </c>
      <c r="D7168" t="s">
        <v>100</v>
      </c>
      <c r="E7168" t="s">
        <v>27276</v>
      </c>
      <c r="F7168" t="s">
        <v>296</v>
      </c>
      <c r="G7168" t="s">
        <v>71</v>
      </c>
      <c r="H7168" t="s">
        <v>136</v>
      </c>
      <c r="I7168" t="s">
        <v>22</v>
      </c>
      <c r="J7168" t="s">
        <v>221</v>
      </c>
      <c r="K7168" t="s">
        <v>27277</v>
      </c>
      <c r="L7168" t="s">
        <v>27278</v>
      </c>
      <c r="M7168">
        <v>0.87277777700000003</v>
      </c>
      <c r="N7168">
        <v>0</v>
      </c>
      <c r="O7168">
        <v>83</v>
      </c>
      <c r="P7168">
        <v>0</v>
      </c>
      <c r="Q7168">
        <v>1</v>
      </c>
      <c r="R7168">
        <v>0</v>
      </c>
      <c r="S7168">
        <v>72.440555000000003</v>
      </c>
      <c r="T7168">
        <v>0</v>
      </c>
      <c r="U7168">
        <v>0.87277800000000005</v>
      </c>
    </row>
    <row r="7169" spans="1:21" x14ac:dyDescent="0.25">
      <c r="A7169" t="s">
        <v>27279</v>
      </c>
      <c r="B7169">
        <v>1</v>
      </c>
      <c r="C7169" t="s">
        <v>78</v>
      </c>
      <c r="D7169" t="s">
        <v>107</v>
      </c>
      <c r="E7169" t="s">
        <v>27280</v>
      </c>
      <c r="F7169" t="s">
        <v>313</v>
      </c>
      <c r="G7169" t="s">
        <v>71</v>
      </c>
      <c r="H7169" t="s">
        <v>136</v>
      </c>
      <c r="I7169" t="s">
        <v>22</v>
      </c>
      <c r="J7169" t="s">
        <v>131</v>
      </c>
      <c r="K7169" t="s">
        <v>27281</v>
      </c>
      <c r="L7169" t="s">
        <v>27282</v>
      </c>
      <c r="M7169">
        <v>1.463333333</v>
      </c>
      <c r="N7169">
        <v>0</v>
      </c>
      <c r="O7169">
        <v>0</v>
      </c>
      <c r="P7169">
        <v>0</v>
      </c>
      <c r="Q7169">
        <v>1</v>
      </c>
      <c r="R7169">
        <v>0</v>
      </c>
      <c r="S7169">
        <v>0</v>
      </c>
      <c r="T7169">
        <v>0</v>
      </c>
      <c r="U7169">
        <v>1.463333</v>
      </c>
    </row>
    <row r="7170" spans="1:21" x14ac:dyDescent="0.25">
      <c r="A7170" t="s">
        <v>27283</v>
      </c>
      <c r="B7170">
        <v>1</v>
      </c>
      <c r="C7170" t="s">
        <v>78</v>
      </c>
      <c r="D7170" t="s">
        <v>107</v>
      </c>
      <c r="E7170" t="s">
        <v>27284</v>
      </c>
      <c r="F7170" t="s">
        <v>313</v>
      </c>
      <c r="G7170" t="s">
        <v>71</v>
      </c>
      <c r="H7170" t="s">
        <v>136</v>
      </c>
      <c r="I7170" t="s">
        <v>22</v>
      </c>
      <c r="J7170" t="s">
        <v>131</v>
      </c>
      <c r="K7170" t="s">
        <v>27285</v>
      </c>
      <c r="L7170" t="s">
        <v>27286</v>
      </c>
      <c r="M7170">
        <v>1.308888888</v>
      </c>
      <c r="N7170">
        <v>0</v>
      </c>
      <c r="O7170">
        <v>0</v>
      </c>
      <c r="P7170">
        <v>0</v>
      </c>
      <c r="Q7170">
        <v>16</v>
      </c>
      <c r="R7170">
        <v>0</v>
      </c>
      <c r="S7170">
        <v>0</v>
      </c>
      <c r="T7170">
        <v>0</v>
      </c>
      <c r="U7170">
        <v>20.942222000000001</v>
      </c>
    </row>
    <row r="7171" spans="1:21" x14ac:dyDescent="0.25">
      <c r="A7171" t="s">
        <v>27287</v>
      </c>
      <c r="B7171">
        <v>1</v>
      </c>
      <c r="C7171" t="s">
        <v>78</v>
      </c>
      <c r="D7171" t="s">
        <v>92</v>
      </c>
      <c r="E7171" t="s">
        <v>27288</v>
      </c>
      <c r="F7171" t="s">
        <v>231</v>
      </c>
      <c r="G7171" t="s">
        <v>71</v>
      </c>
      <c r="H7171" t="s">
        <v>136</v>
      </c>
      <c r="I7171" t="s">
        <v>22</v>
      </c>
      <c r="J7171" t="s">
        <v>131</v>
      </c>
      <c r="K7171" t="s">
        <v>27289</v>
      </c>
      <c r="L7171" t="s">
        <v>27290</v>
      </c>
      <c r="M7171">
        <v>2.0705555549999999</v>
      </c>
      <c r="N7171">
        <v>0</v>
      </c>
      <c r="O7171">
        <v>1</v>
      </c>
      <c r="P7171">
        <v>0</v>
      </c>
      <c r="Q7171">
        <v>0</v>
      </c>
      <c r="R7171">
        <v>0</v>
      </c>
      <c r="S7171">
        <v>2.0705559999999998</v>
      </c>
      <c r="T7171">
        <v>0</v>
      </c>
      <c r="U7171">
        <v>0</v>
      </c>
    </row>
    <row r="7172" spans="1:21" x14ac:dyDescent="0.25">
      <c r="A7172" t="s">
        <v>27291</v>
      </c>
      <c r="B7172">
        <v>1</v>
      </c>
      <c r="C7172" t="s">
        <v>78</v>
      </c>
      <c r="D7172" t="s">
        <v>101</v>
      </c>
      <c r="E7172" t="s">
        <v>27292</v>
      </c>
      <c r="F7172" t="s">
        <v>847</v>
      </c>
      <c r="G7172" t="s">
        <v>71</v>
      </c>
      <c r="H7172" t="s">
        <v>136</v>
      </c>
      <c r="I7172" t="s">
        <v>22</v>
      </c>
      <c r="J7172" t="s">
        <v>131</v>
      </c>
      <c r="K7172" t="s">
        <v>27293</v>
      </c>
      <c r="L7172" t="s">
        <v>27294</v>
      </c>
      <c r="M7172">
        <v>9.1972222220000006</v>
      </c>
      <c r="N7172">
        <v>0</v>
      </c>
      <c r="O7172">
        <v>12</v>
      </c>
      <c r="P7172">
        <v>0</v>
      </c>
      <c r="Q7172">
        <v>0</v>
      </c>
      <c r="R7172">
        <v>0</v>
      </c>
      <c r="S7172">
        <v>110.36666700000001</v>
      </c>
      <c r="T7172">
        <v>0</v>
      </c>
      <c r="U7172">
        <v>0</v>
      </c>
    </row>
    <row r="7173" spans="1:21" x14ac:dyDescent="0.25">
      <c r="A7173" t="s">
        <v>27295</v>
      </c>
      <c r="B7173">
        <v>1</v>
      </c>
      <c r="C7173" t="s">
        <v>78</v>
      </c>
      <c r="D7173" t="s">
        <v>105</v>
      </c>
      <c r="E7173" t="s">
        <v>27296</v>
      </c>
      <c r="F7173" t="s">
        <v>362</v>
      </c>
      <c r="G7173" t="s">
        <v>71</v>
      </c>
      <c r="H7173" t="s">
        <v>136</v>
      </c>
      <c r="I7173" t="s">
        <v>22</v>
      </c>
      <c r="J7173" t="s">
        <v>131</v>
      </c>
      <c r="K7173" t="s">
        <v>27297</v>
      </c>
      <c r="L7173" t="s">
        <v>27298</v>
      </c>
      <c r="M7173">
        <v>3.4752777770000001</v>
      </c>
      <c r="N7173">
        <v>0</v>
      </c>
      <c r="O7173">
        <v>341</v>
      </c>
      <c r="P7173">
        <v>0</v>
      </c>
      <c r="Q7173">
        <v>0</v>
      </c>
      <c r="R7173">
        <v>0</v>
      </c>
      <c r="S7173">
        <v>1185.069722</v>
      </c>
      <c r="T7173">
        <v>0</v>
      </c>
      <c r="U7173">
        <v>0</v>
      </c>
    </row>
    <row r="7174" spans="1:21" x14ac:dyDescent="0.25">
      <c r="A7174" t="s">
        <v>27299</v>
      </c>
      <c r="B7174">
        <v>1</v>
      </c>
      <c r="C7174" t="s">
        <v>78</v>
      </c>
      <c r="D7174" t="s">
        <v>102</v>
      </c>
      <c r="E7174" t="s">
        <v>27300</v>
      </c>
      <c r="F7174" t="s">
        <v>231</v>
      </c>
      <c r="G7174" t="s">
        <v>71</v>
      </c>
      <c r="H7174" t="s">
        <v>136</v>
      </c>
      <c r="I7174" t="s">
        <v>22</v>
      </c>
      <c r="J7174" t="s">
        <v>131</v>
      </c>
      <c r="K7174" t="s">
        <v>27301</v>
      </c>
      <c r="L7174" t="s">
        <v>27302</v>
      </c>
      <c r="M7174">
        <v>6.2369444439999997</v>
      </c>
      <c r="N7174">
        <v>0</v>
      </c>
      <c r="O7174">
        <v>1</v>
      </c>
      <c r="P7174">
        <v>0</v>
      </c>
      <c r="Q7174">
        <v>0</v>
      </c>
      <c r="R7174">
        <v>0</v>
      </c>
      <c r="S7174">
        <v>6.2369440000000003</v>
      </c>
      <c r="T7174">
        <v>0</v>
      </c>
      <c r="U7174">
        <v>0</v>
      </c>
    </row>
    <row r="7175" spans="1:21" x14ac:dyDescent="0.25">
      <c r="A7175" t="s">
        <v>27303</v>
      </c>
      <c r="B7175">
        <v>1</v>
      </c>
      <c r="C7175" t="s">
        <v>79</v>
      </c>
      <c r="D7175" t="s">
        <v>113</v>
      </c>
      <c r="E7175" t="s">
        <v>8231</v>
      </c>
      <c r="F7175" t="s">
        <v>166</v>
      </c>
      <c r="G7175" t="s">
        <v>72</v>
      </c>
      <c r="H7175" t="s">
        <v>136</v>
      </c>
      <c r="I7175" t="s">
        <v>22</v>
      </c>
      <c r="J7175" t="s">
        <v>131</v>
      </c>
      <c r="K7175" t="s">
        <v>27304</v>
      </c>
      <c r="L7175" t="s">
        <v>27305</v>
      </c>
      <c r="M7175">
        <v>0.84055555500000001</v>
      </c>
      <c r="N7175">
        <v>0</v>
      </c>
      <c r="O7175">
        <v>1707</v>
      </c>
      <c r="P7175">
        <v>54</v>
      </c>
      <c r="Q7175">
        <v>1059</v>
      </c>
      <c r="R7175">
        <v>0</v>
      </c>
      <c r="S7175">
        <v>1434.828332</v>
      </c>
      <c r="T7175">
        <v>45.39</v>
      </c>
      <c r="U7175">
        <v>890.14833299999998</v>
      </c>
    </row>
    <row r="7176" spans="1:21" x14ac:dyDescent="0.25">
      <c r="A7176" t="s">
        <v>27306</v>
      </c>
      <c r="B7176">
        <v>1</v>
      </c>
      <c r="C7176" t="s">
        <v>79</v>
      </c>
      <c r="D7176" t="s">
        <v>113</v>
      </c>
      <c r="E7176" t="s">
        <v>27307</v>
      </c>
      <c r="F7176" t="s">
        <v>313</v>
      </c>
      <c r="G7176" t="s">
        <v>71</v>
      </c>
      <c r="H7176" t="s">
        <v>136</v>
      </c>
      <c r="I7176" t="s">
        <v>22</v>
      </c>
      <c r="J7176" t="s">
        <v>131</v>
      </c>
      <c r="K7176" t="s">
        <v>27308</v>
      </c>
      <c r="L7176" t="s">
        <v>27309</v>
      </c>
      <c r="M7176">
        <v>1.694722222</v>
      </c>
      <c r="N7176">
        <v>0</v>
      </c>
      <c r="O7176">
        <v>17</v>
      </c>
      <c r="P7176">
        <v>0</v>
      </c>
      <c r="Q7176">
        <v>1</v>
      </c>
      <c r="R7176">
        <v>0</v>
      </c>
      <c r="S7176">
        <v>28.810278</v>
      </c>
      <c r="T7176">
        <v>0</v>
      </c>
      <c r="U7176">
        <v>1.6947220000000001</v>
      </c>
    </row>
    <row r="7177" spans="1:21" x14ac:dyDescent="0.25">
      <c r="A7177" t="s">
        <v>27310</v>
      </c>
      <c r="B7177">
        <v>1</v>
      </c>
      <c r="C7177" t="s">
        <v>79</v>
      </c>
      <c r="D7177" t="s">
        <v>113</v>
      </c>
      <c r="E7177" t="s">
        <v>27311</v>
      </c>
      <c r="F7177" t="s">
        <v>226</v>
      </c>
      <c r="G7177" t="s">
        <v>72</v>
      </c>
      <c r="H7177" t="s">
        <v>136</v>
      </c>
      <c r="I7177" t="s">
        <v>22</v>
      </c>
      <c r="J7177" t="s">
        <v>131</v>
      </c>
      <c r="K7177" t="s">
        <v>27312</v>
      </c>
      <c r="L7177" t="s">
        <v>27313</v>
      </c>
      <c r="M7177">
        <v>0.96333333300000001</v>
      </c>
      <c r="N7177">
        <v>0</v>
      </c>
      <c r="O7177">
        <v>0</v>
      </c>
      <c r="P7177">
        <v>0</v>
      </c>
      <c r="Q7177">
        <v>50</v>
      </c>
      <c r="R7177">
        <v>0</v>
      </c>
      <c r="S7177">
        <v>0</v>
      </c>
      <c r="T7177">
        <v>0</v>
      </c>
      <c r="U7177">
        <v>48.166666999999997</v>
      </c>
    </row>
    <row r="7178" spans="1:21" x14ac:dyDescent="0.25">
      <c r="A7178" t="s">
        <v>27314</v>
      </c>
      <c r="B7178">
        <v>1</v>
      </c>
      <c r="C7178" t="s">
        <v>78</v>
      </c>
      <c r="D7178" t="s">
        <v>99</v>
      </c>
      <c r="E7178" t="s">
        <v>27315</v>
      </c>
      <c r="F7178" t="s">
        <v>231</v>
      </c>
      <c r="G7178" t="s">
        <v>71</v>
      </c>
      <c r="H7178" t="s">
        <v>136</v>
      </c>
      <c r="I7178" t="s">
        <v>22</v>
      </c>
      <c r="J7178" t="s">
        <v>131</v>
      </c>
      <c r="K7178" t="s">
        <v>27316</v>
      </c>
      <c r="L7178" t="s">
        <v>27317</v>
      </c>
      <c r="M7178">
        <v>1.4002777769999999</v>
      </c>
      <c r="N7178">
        <v>0</v>
      </c>
      <c r="O7178">
        <v>1</v>
      </c>
      <c r="P7178">
        <v>0</v>
      </c>
      <c r="Q7178">
        <v>0</v>
      </c>
      <c r="R7178">
        <v>0</v>
      </c>
      <c r="S7178">
        <v>1.4002779999999999</v>
      </c>
      <c r="T7178">
        <v>0</v>
      </c>
      <c r="U7178">
        <v>0</v>
      </c>
    </row>
    <row r="7179" spans="1:21" x14ac:dyDescent="0.25">
      <c r="A7179" t="s">
        <v>27318</v>
      </c>
      <c r="B7179">
        <v>1</v>
      </c>
      <c r="C7179" t="s">
        <v>78</v>
      </c>
      <c r="D7179" t="s">
        <v>83</v>
      </c>
      <c r="E7179" t="s">
        <v>27319</v>
      </c>
      <c r="F7179" t="s">
        <v>296</v>
      </c>
      <c r="G7179" t="s">
        <v>71</v>
      </c>
      <c r="H7179" t="s">
        <v>136</v>
      </c>
      <c r="I7179" t="s">
        <v>22</v>
      </c>
      <c r="J7179" t="s">
        <v>221</v>
      </c>
      <c r="K7179" t="s">
        <v>27320</v>
      </c>
      <c r="L7179" t="s">
        <v>27321</v>
      </c>
      <c r="M7179">
        <v>0.54249999999999998</v>
      </c>
      <c r="N7179">
        <v>0</v>
      </c>
      <c r="O7179">
        <v>177</v>
      </c>
      <c r="P7179">
        <v>0</v>
      </c>
      <c r="Q7179">
        <v>0</v>
      </c>
      <c r="R7179">
        <v>0</v>
      </c>
      <c r="S7179">
        <v>96.022499999999994</v>
      </c>
      <c r="T7179">
        <v>0</v>
      </c>
      <c r="U7179">
        <v>0</v>
      </c>
    </row>
    <row r="7180" spans="1:21" x14ac:dyDescent="0.25">
      <c r="A7180" t="s">
        <v>27322</v>
      </c>
      <c r="B7180">
        <v>1</v>
      </c>
      <c r="C7180" t="s">
        <v>78</v>
      </c>
      <c r="D7180" t="s">
        <v>83</v>
      </c>
      <c r="E7180" t="s">
        <v>27323</v>
      </c>
      <c r="F7180" t="s">
        <v>847</v>
      </c>
      <c r="G7180" t="s">
        <v>71</v>
      </c>
      <c r="H7180" t="s">
        <v>136</v>
      </c>
      <c r="I7180" t="s">
        <v>22</v>
      </c>
      <c r="J7180" t="s">
        <v>131</v>
      </c>
      <c r="K7180" t="s">
        <v>27324</v>
      </c>
      <c r="L7180" t="s">
        <v>27325</v>
      </c>
      <c r="M7180">
        <v>28.306111111</v>
      </c>
      <c r="N7180">
        <v>0</v>
      </c>
      <c r="O7180">
        <v>8</v>
      </c>
      <c r="P7180">
        <v>0</v>
      </c>
      <c r="Q7180">
        <v>0</v>
      </c>
      <c r="R7180">
        <v>0</v>
      </c>
      <c r="S7180">
        <v>226.44888900000001</v>
      </c>
      <c r="T7180">
        <v>0</v>
      </c>
      <c r="U7180">
        <v>0</v>
      </c>
    </row>
    <row r="7181" spans="1:21" x14ac:dyDescent="0.25">
      <c r="A7181" t="s">
        <v>27326</v>
      </c>
      <c r="B7181">
        <v>1</v>
      </c>
      <c r="C7181" t="s">
        <v>78</v>
      </c>
      <c r="D7181" t="s">
        <v>106</v>
      </c>
      <c r="E7181" t="s">
        <v>27327</v>
      </c>
      <c r="F7181" t="s">
        <v>166</v>
      </c>
      <c r="G7181" t="s">
        <v>72</v>
      </c>
      <c r="H7181" t="s">
        <v>136</v>
      </c>
      <c r="I7181" t="s">
        <v>22</v>
      </c>
      <c r="J7181" t="s">
        <v>131</v>
      </c>
      <c r="K7181" t="s">
        <v>27328</v>
      </c>
      <c r="L7181" t="s">
        <v>27329</v>
      </c>
      <c r="M7181">
        <v>0.55416666599999997</v>
      </c>
      <c r="N7181">
        <v>0</v>
      </c>
      <c r="O7181">
        <v>3</v>
      </c>
      <c r="P7181">
        <v>5</v>
      </c>
      <c r="Q7181">
        <v>1165</v>
      </c>
      <c r="R7181">
        <v>0</v>
      </c>
      <c r="S7181">
        <v>1.6625000000000001</v>
      </c>
      <c r="T7181">
        <v>2.7708330000000001</v>
      </c>
      <c r="U7181">
        <v>645.60416599999996</v>
      </c>
    </row>
    <row r="7182" spans="1:21" x14ac:dyDescent="0.25">
      <c r="A7182" t="s">
        <v>27330</v>
      </c>
      <c r="B7182">
        <v>1</v>
      </c>
      <c r="C7182" t="s">
        <v>78</v>
      </c>
      <c r="D7182" t="s">
        <v>84</v>
      </c>
      <c r="E7182" t="s">
        <v>27331</v>
      </c>
      <c r="F7182" t="s">
        <v>892</v>
      </c>
      <c r="G7182" t="s">
        <v>71</v>
      </c>
      <c r="H7182" t="s">
        <v>136</v>
      </c>
      <c r="I7182" t="s">
        <v>22</v>
      </c>
      <c r="J7182" t="s">
        <v>131</v>
      </c>
      <c r="K7182" t="s">
        <v>27332</v>
      </c>
      <c r="L7182" t="s">
        <v>27333</v>
      </c>
      <c r="M7182">
        <v>1.548333333</v>
      </c>
      <c r="N7182">
        <v>0</v>
      </c>
      <c r="O7182">
        <v>479</v>
      </c>
      <c r="P7182">
        <v>0</v>
      </c>
      <c r="Q7182">
        <v>0</v>
      </c>
      <c r="R7182">
        <v>0</v>
      </c>
      <c r="S7182">
        <v>741.65166699999997</v>
      </c>
      <c r="T7182">
        <v>0</v>
      </c>
      <c r="U7182">
        <v>0</v>
      </c>
    </row>
    <row r="7183" spans="1:21" x14ac:dyDescent="0.25">
      <c r="A7183" t="s">
        <v>27334</v>
      </c>
      <c r="B7183">
        <v>1</v>
      </c>
      <c r="C7183" t="s">
        <v>78</v>
      </c>
      <c r="D7183" t="s">
        <v>95</v>
      </c>
      <c r="E7183" t="s">
        <v>27335</v>
      </c>
      <c r="F7183" t="s">
        <v>231</v>
      </c>
      <c r="G7183" t="s">
        <v>71</v>
      </c>
      <c r="H7183" t="s">
        <v>136</v>
      </c>
      <c r="I7183" t="s">
        <v>22</v>
      </c>
      <c r="J7183" t="s">
        <v>131</v>
      </c>
      <c r="K7183" t="s">
        <v>27336</v>
      </c>
      <c r="L7183" t="s">
        <v>27337</v>
      </c>
      <c r="M7183">
        <v>0.79583333300000003</v>
      </c>
      <c r="N7183">
        <v>0</v>
      </c>
      <c r="O7183">
        <v>0</v>
      </c>
      <c r="P7183">
        <v>0</v>
      </c>
      <c r="Q7183">
        <v>1</v>
      </c>
      <c r="R7183">
        <v>0</v>
      </c>
      <c r="S7183">
        <v>0</v>
      </c>
      <c r="T7183">
        <v>0</v>
      </c>
      <c r="U7183">
        <v>0.79583300000000001</v>
      </c>
    </row>
    <row r="7184" spans="1:21" x14ac:dyDescent="0.25">
      <c r="A7184" t="s">
        <v>27338</v>
      </c>
      <c r="B7184">
        <v>1</v>
      </c>
      <c r="C7184" t="s">
        <v>79</v>
      </c>
      <c r="D7184" t="s">
        <v>116</v>
      </c>
      <c r="E7184" t="s">
        <v>27339</v>
      </c>
      <c r="F7184" t="s">
        <v>296</v>
      </c>
      <c r="G7184" t="s">
        <v>72</v>
      </c>
      <c r="H7184" t="s">
        <v>136</v>
      </c>
      <c r="I7184" t="s">
        <v>22</v>
      </c>
      <c r="J7184" t="s">
        <v>221</v>
      </c>
      <c r="K7184" t="s">
        <v>27340</v>
      </c>
      <c r="L7184" t="s">
        <v>27341</v>
      </c>
      <c r="M7184">
        <v>1.1841666660000001</v>
      </c>
      <c r="N7184">
        <v>0</v>
      </c>
      <c r="O7184">
        <v>0</v>
      </c>
      <c r="P7184">
        <v>1</v>
      </c>
      <c r="Q7184">
        <v>0</v>
      </c>
      <c r="R7184">
        <v>0</v>
      </c>
      <c r="S7184">
        <v>0</v>
      </c>
      <c r="T7184">
        <v>1.184167</v>
      </c>
      <c r="U7184">
        <v>0</v>
      </c>
    </row>
    <row r="7185" spans="1:21" x14ac:dyDescent="0.25">
      <c r="A7185" t="s">
        <v>27342</v>
      </c>
      <c r="B7185">
        <v>1</v>
      </c>
      <c r="C7185" t="s">
        <v>79</v>
      </c>
      <c r="D7185" t="s">
        <v>116</v>
      </c>
      <c r="E7185" t="s">
        <v>27343</v>
      </c>
      <c r="F7185" t="s">
        <v>166</v>
      </c>
      <c r="G7185" t="s">
        <v>72</v>
      </c>
      <c r="H7185" t="s">
        <v>136</v>
      </c>
      <c r="I7185" t="s">
        <v>22</v>
      </c>
      <c r="J7185" t="s">
        <v>131</v>
      </c>
      <c r="K7185" t="s">
        <v>27344</v>
      </c>
      <c r="L7185" t="s">
        <v>27345</v>
      </c>
      <c r="M7185">
        <v>0.25416666599999999</v>
      </c>
      <c r="N7185">
        <v>7</v>
      </c>
      <c r="O7185">
        <v>0</v>
      </c>
      <c r="P7185">
        <v>148</v>
      </c>
      <c r="Q7185">
        <v>1149</v>
      </c>
      <c r="R7185">
        <v>1.7791669999999999</v>
      </c>
      <c r="S7185">
        <v>0</v>
      </c>
      <c r="T7185">
        <v>37.616667</v>
      </c>
      <c r="U7185">
        <v>292.03749900000003</v>
      </c>
    </row>
    <row r="7186" spans="1:21" x14ac:dyDescent="0.25">
      <c r="A7186" t="s">
        <v>27346</v>
      </c>
      <c r="B7186">
        <v>1</v>
      </c>
      <c r="C7186" t="s">
        <v>79</v>
      </c>
      <c r="D7186" t="s">
        <v>116</v>
      </c>
      <c r="E7186" t="s">
        <v>27347</v>
      </c>
      <c r="F7186" t="s">
        <v>166</v>
      </c>
      <c r="G7186" t="s">
        <v>72</v>
      </c>
      <c r="H7186" t="s">
        <v>136</v>
      </c>
      <c r="I7186" t="s">
        <v>22</v>
      </c>
      <c r="J7186" t="s">
        <v>131</v>
      </c>
      <c r="K7186" t="s">
        <v>27348</v>
      </c>
      <c r="L7186" t="s">
        <v>27349</v>
      </c>
      <c r="M7186">
        <v>3.2686111109999998</v>
      </c>
      <c r="N7186">
        <v>0</v>
      </c>
      <c r="O7186">
        <v>0</v>
      </c>
      <c r="P7186">
        <v>48</v>
      </c>
      <c r="Q7186">
        <v>0</v>
      </c>
      <c r="R7186">
        <v>0</v>
      </c>
      <c r="S7186">
        <v>0</v>
      </c>
      <c r="T7186">
        <v>156.89333300000001</v>
      </c>
      <c r="U7186">
        <v>0</v>
      </c>
    </row>
    <row r="7187" spans="1:21" x14ac:dyDescent="0.25">
      <c r="A7187" t="s">
        <v>27350</v>
      </c>
      <c r="B7187">
        <v>1</v>
      </c>
      <c r="C7187" t="s">
        <v>79</v>
      </c>
      <c r="D7187" t="s">
        <v>116</v>
      </c>
      <c r="E7187" t="s">
        <v>27343</v>
      </c>
      <c r="F7187" t="s">
        <v>166</v>
      </c>
      <c r="G7187" t="s">
        <v>72</v>
      </c>
      <c r="H7187" t="s">
        <v>136</v>
      </c>
      <c r="I7187" t="s">
        <v>22</v>
      </c>
      <c r="J7187" t="s">
        <v>131</v>
      </c>
      <c r="K7187" t="s">
        <v>27351</v>
      </c>
      <c r="L7187" t="s">
        <v>27352</v>
      </c>
      <c r="M7187">
        <v>0.38916666599999999</v>
      </c>
      <c r="N7187">
        <v>7</v>
      </c>
      <c r="O7187">
        <v>0</v>
      </c>
      <c r="P7187">
        <v>148</v>
      </c>
      <c r="Q7187">
        <v>1206</v>
      </c>
      <c r="R7187">
        <v>2.724167</v>
      </c>
      <c r="S7187">
        <v>0</v>
      </c>
      <c r="T7187">
        <v>57.596666999999997</v>
      </c>
      <c r="U7187">
        <v>469.33499899999998</v>
      </c>
    </row>
    <row r="7188" spans="1:21" x14ac:dyDescent="0.25">
      <c r="A7188" t="s">
        <v>27353</v>
      </c>
      <c r="B7188">
        <v>1</v>
      </c>
      <c r="C7188" t="s">
        <v>79</v>
      </c>
      <c r="D7188" t="s">
        <v>116</v>
      </c>
      <c r="E7188" t="s">
        <v>27354</v>
      </c>
      <c r="F7188" t="s">
        <v>226</v>
      </c>
      <c r="G7188" t="s">
        <v>72</v>
      </c>
      <c r="H7188" t="s">
        <v>136</v>
      </c>
      <c r="I7188" t="s">
        <v>22</v>
      </c>
      <c r="J7188" t="s">
        <v>131</v>
      </c>
      <c r="K7188" t="s">
        <v>27355</v>
      </c>
      <c r="L7188" t="s">
        <v>27356</v>
      </c>
      <c r="M7188">
        <v>0.58833333300000001</v>
      </c>
      <c r="N7188">
        <v>0</v>
      </c>
      <c r="O7188">
        <v>0</v>
      </c>
      <c r="P7188">
        <v>0</v>
      </c>
      <c r="Q7188">
        <v>6</v>
      </c>
      <c r="R7188">
        <v>0</v>
      </c>
      <c r="S7188">
        <v>0</v>
      </c>
      <c r="T7188">
        <v>0</v>
      </c>
      <c r="U7188">
        <v>3.53</v>
      </c>
    </row>
    <row r="7189" spans="1:21" x14ac:dyDescent="0.25">
      <c r="A7189" t="s">
        <v>27357</v>
      </c>
      <c r="B7189">
        <v>1</v>
      </c>
      <c r="C7189" t="s">
        <v>79</v>
      </c>
      <c r="D7189" t="s">
        <v>116</v>
      </c>
      <c r="E7189" t="s">
        <v>27347</v>
      </c>
      <c r="F7189" t="s">
        <v>166</v>
      </c>
      <c r="G7189" t="s">
        <v>72</v>
      </c>
      <c r="H7189" t="s">
        <v>136</v>
      </c>
      <c r="I7189" t="s">
        <v>22</v>
      </c>
      <c r="J7189" t="s">
        <v>131</v>
      </c>
      <c r="K7189" t="s">
        <v>27358</v>
      </c>
      <c r="L7189" t="s">
        <v>27359</v>
      </c>
      <c r="M7189">
        <v>0.79777777699999997</v>
      </c>
      <c r="N7189">
        <v>0</v>
      </c>
      <c r="O7189">
        <v>0</v>
      </c>
      <c r="P7189">
        <v>48</v>
      </c>
      <c r="Q7189">
        <v>0</v>
      </c>
      <c r="R7189">
        <v>0</v>
      </c>
      <c r="S7189">
        <v>0</v>
      </c>
      <c r="T7189">
        <v>38.293332999999997</v>
      </c>
      <c r="U7189">
        <v>0</v>
      </c>
    </row>
    <row r="7190" spans="1:21" x14ac:dyDescent="0.25">
      <c r="A7190" t="s">
        <v>27360</v>
      </c>
      <c r="B7190">
        <v>1</v>
      </c>
      <c r="C7190" t="s">
        <v>78</v>
      </c>
      <c r="D7190" t="s">
        <v>92</v>
      </c>
      <c r="E7190" t="s">
        <v>27361</v>
      </c>
      <c r="F7190" t="s">
        <v>296</v>
      </c>
      <c r="G7190" t="s">
        <v>72</v>
      </c>
      <c r="H7190" t="s">
        <v>136</v>
      </c>
      <c r="I7190" t="s">
        <v>22</v>
      </c>
      <c r="J7190" t="s">
        <v>221</v>
      </c>
      <c r="K7190" t="s">
        <v>27362</v>
      </c>
      <c r="L7190" t="s">
        <v>27363</v>
      </c>
      <c r="M7190">
        <v>3.7309361110000001</v>
      </c>
      <c r="N7190">
        <v>0</v>
      </c>
      <c r="O7190">
        <v>0</v>
      </c>
      <c r="P7190">
        <v>0</v>
      </c>
      <c r="Q7190">
        <v>56</v>
      </c>
      <c r="R7190">
        <v>0</v>
      </c>
      <c r="S7190">
        <v>0</v>
      </c>
      <c r="T7190">
        <v>0</v>
      </c>
      <c r="U7190">
        <v>208.932422</v>
      </c>
    </row>
    <row r="7191" spans="1:21" x14ac:dyDescent="0.25">
      <c r="A7191" t="s">
        <v>27364</v>
      </c>
      <c r="B7191">
        <v>1</v>
      </c>
      <c r="C7191" t="s">
        <v>79</v>
      </c>
      <c r="D7191" t="s">
        <v>118</v>
      </c>
      <c r="E7191" t="s">
        <v>4917</v>
      </c>
      <c r="F7191" t="s">
        <v>313</v>
      </c>
      <c r="G7191" t="s">
        <v>71</v>
      </c>
      <c r="H7191" t="s">
        <v>136</v>
      </c>
      <c r="I7191" t="s">
        <v>22</v>
      </c>
      <c r="J7191" t="s">
        <v>131</v>
      </c>
      <c r="K7191" t="s">
        <v>27365</v>
      </c>
      <c r="L7191" t="s">
        <v>27366</v>
      </c>
      <c r="M7191">
        <v>1.7088888879999999</v>
      </c>
      <c r="N7191">
        <v>0</v>
      </c>
      <c r="O7191">
        <v>239</v>
      </c>
      <c r="P7191">
        <v>0</v>
      </c>
      <c r="Q7191">
        <v>0</v>
      </c>
      <c r="R7191">
        <v>0</v>
      </c>
      <c r="S7191">
        <v>408.42444399999999</v>
      </c>
      <c r="T7191">
        <v>0</v>
      </c>
      <c r="U7191">
        <v>0</v>
      </c>
    </row>
    <row r="7192" spans="1:21" x14ac:dyDescent="0.25">
      <c r="A7192" t="s">
        <v>27367</v>
      </c>
      <c r="B7192">
        <v>1</v>
      </c>
      <c r="C7192" t="s">
        <v>78</v>
      </c>
      <c r="D7192" t="s">
        <v>106</v>
      </c>
      <c r="E7192" t="s">
        <v>27368</v>
      </c>
      <c r="F7192" t="s">
        <v>780</v>
      </c>
      <c r="G7192" t="s">
        <v>71</v>
      </c>
      <c r="H7192" t="s">
        <v>136</v>
      </c>
      <c r="I7192" t="s">
        <v>22</v>
      </c>
      <c r="J7192" t="s">
        <v>131</v>
      </c>
      <c r="K7192" t="s">
        <v>27369</v>
      </c>
      <c r="L7192" t="s">
        <v>27370</v>
      </c>
      <c r="M7192">
        <v>0.68138888799999997</v>
      </c>
      <c r="N7192">
        <v>0</v>
      </c>
      <c r="O7192">
        <v>0</v>
      </c>
      <c r="P7192">
        <v>0</v>
      </c>
      <c r="Q7192">
        <v>12</v>
      </c>
      <c r="R7192">
        <v>0</v>
      </c>
      <c r="S7192">
        <v>0</v>
      </c>
      <c r="T7192">
        <v>0</v>
      </c>
      <c r="U7192">
        <v>8.1766670000000001</v>
      </c>
    </row>
    <row r="7193" spans="1:21" x14ac:dyDescent="0.25">
      <c r="A7193" t="s">
        <v>27371</v>
      </c>
      <c r="B7193">
        <v>1</v>
      </c>
      <c r="C7193" t="s">
        <v>78</v>
      </c>
      <c r="D7193" t="s">
        <v>126</v>
      </c>
      <c r="E7193" t="s">
        <v>27372</v>
      </c>
      <c r="F7193" t="s">
        <v>2201</v>
      </c>
      <c r="G7193" t="s">
        <v>71</v>
      </c>
      <c r="H7193" t="s">
        <v>136</v>
      </c>
      <c r="I7193" t="s">
        <v>22</v>
      </c>
      <c r="J7193" t="s">
        <v>221</v>
      </c>
      <c r="K7193" t="s">
        <v>27373</v>
      </c>
      <c r="L7193" t="s">
        <v>27374</v>
      </c>
      <c r="M7193">
        <v>1.308333333</v>
      </c>
      <c r="N7193">
        <v>0</v>
      </c>
      <c r="O7193">
        <v>139</v>
      </c>
      <c r="P7193">
        <v>0</v>
      </c>
      <c r="Q7193">
        <v>0</v>
      </c>
      <c r="R7193">
        <v>0</v>
      </c>
      <c r="S7193">
        <v>181.85833299999999</v>
      </c>
      <c r="T7193">
        <v>0</v>
      </c>
      <c r="U7193">
        <v>0</v>
      </c>
    </row>
    <row r="7194" spans="1:21" x14ac:dyDescent="0.25">
      <c r="A7194" t="s">
        <v>27375</v>
      </c>
      <c r="B7194">
        <v>1</v>
      </c>
      <c r="C7194" t="s">
        <v>78</v>
      </c>
      <c r="D7194" t="s">
        <v>126</v>
      </c>
      <c r="E7194" t="s">
        <v>27376</v>
      </c>
      <c r="F7194" t="s">
        <v>2201</v>
      </c>
      <c r="G7194" t="s">
        <v>71</v>
      </c>
      <c r="H7194" t="s">
        <v>136</v>
      </c>
      <c r="I7194" t="s">
        <v>22</v>
      </c>
      <c r="J7194" t="s">
        <v>221</v>
      </c>
      <c r="K7194" t="s">
        <v>25673</v>
      </c>
      <c r="L7194" t="s">
        <v>27377</v>
      </c>
      <c r="M7194">
        <v>1.3602777770000001</v>
      </c>
      <c r="N7194">
        <v>0</v>
      </c>
      <c r="O7194">
        <v>240</v>
      </c>
      <c r="P7194">
        <v>0</v>
      </c>
      <c r="Q7194">
        <v>0</v>
      </c>
      <c r="R7194">
        <v>0</v>
      </c>
      <c r="S7194">
        <v>326.46666599999998</v>
      </c>
      <c r="T7194">
        <v>0</v>
      </c>
      <c r="U7194">
        <v>0</v>
      </c>
    </row>
    <row r="7195" spans="1:21" x14ac:dyDescent="0.25">
      <c r="A7195" t="s">
        <v>27378</v>
      </c>
      <c r="B7195">
        <v>1</v>
      </c>
      <c r="C7195" t="s">
        <v>78</v>
      </c>
      <c r="D7195" t="s">
        <v>126</v>
      </c>
      <c r="E7195" t="s">
        <v>27379</v>
      </c>
      <c r="F7195" t="s">
        <v>2201</v>
      </c>
      <c r="G7195" t="s">
        <v>71</v>
      </c>
      <c r="H7195" t="s">
        <v>136</v>
      </c>
      <c r="I7195" t="s">
        <v>22</v>
      </c>
      <c r="J7195" t="s">
        <v>221</v>
      </c>
      <c r="K7195" t="s">
        <v>27380</v>
      </c>
      <c r="L7195" t="s">
        <v>27381</v>
      </c>
      <c r="M7195">
        <v>2.6377777770000002</v>
      </c>
      <c r="N7195">
        <v>0</v>
      </c>
      <c r="O7195">
        <v>251</v>
      </c>
      <c r="P7195">
        <v>0</v>
      </c>
      <c r="Q7195">
        <v>0</v>
      </c>
      <c r="R7195">
        <v>0</v>
      </c>
      <c r="S7195">
        <v>662.082222</v>
      </c>
      <c r="T7195">
        <v>0</v>
      </c>
      <c r="U7195">
        <v>0</v>
      </c>
    </row>
    <row r="7196" spans="1:21" x14ac:dyDescent="0.25">
      <c r="A7196" t="s">
        <v>27382</v>
      </c>
      <c r="B7196">
        <v>1</v>
      </c>
      <c r="C7196" t="s">
        <v>78</v>
      </c>
      <c r="D7196" t="s">
        <v>93</v>
      </c>
      <c r="E7196" t="s">
        <v>27383</v>
      </c>
      <c r="F7196" t="s">
        <v>780</v>
      </c>
      <c r="G7196" t="s">
        <v>71</v>
      </c>
      <c r="H7196" t="s">
        <v>136</v>
      </c>
      <c r="I7196" t="s">
        <v>22</v>
      </c>
      <c r="J7196" t="s">
        <v>131</v>
      </c>
      <c r="K7196" t="s">
        <v>27384</v>
      </c>
      <c r="L7196" t="s">
        <v>27385</v>
      </c>
      <c r="M7196">
        <v>3.0449999999999999</v>
      </c>
      <c r="N7196">
        <v>0</v>
      </c>
      <c r="O7196">
        <v>0</v>
      </c>
      <c r="P7196">
        <v>0</v>
      </c>
      <c r="Q7196">
        <v>38</v>
      </c>
      <c r="R7196">
        <v>0</v>
      </c>
      <c r="S7196">
        <v>0</v>
      </c>
      <c r="T7196">
        <v>0</v>
      </c>
      <c r="U7196">
        <v>115.71</v>
      </c>
    </row>
    <row r="7197" spans="1:21" x14ac:dyDescent="0.25">
      <c r="A7197" t="s">
        <v>27386</v>
      </c>
      <c r="B7197">
        <v>1</v>
      </c>
      <c r="C7197" t="s">
        <v>79</v>
      </c>
      <c r="D7197" t="s">
        <v>117</v>
      </c>
      <c r="E7197" t="s">
        <v>27387</v>
      </c>
      <c r="F7197" t="s">
        <v>231</v>
      </c>
      <c r="G7197" t="s">
        <v>71</v>
      </c>
      <c r="H7197" t="s">
        <v>136</v>
      </c>
      <c r="I7197" t="s">
        <v>22</v>
      </c>
      <c r="J7197" t="s">
        <v>131</v>
      </c>
      <c r="K7197" t="s">
        <v>27388</v>
      </c>
      <c r="L7197" t="s">
        <v>27389</v>
      </c>
      <c r="M7197">
        <v>1.59</v>
      </c>
      <c r="N7197">
        <v>0</v>
      </c>
      <c r="O7197">
        <v>0</v>
      </c>
      <c r="P7197">
        <v>0</v>
      </c>
      <c r="Q7197">
        <v>1</v>
      </c>
      <c r="R7197">
        <v>0</v>
      </c>
      <c r="S7197">
        <v>0</v>
      </c>
      <c r="T7197">
        <v>0</v>
      </c>
      <c r="U7197">
        <v>1.59</v>
      </c>
    </row>
    <row r="7198" spans="1:21" x14ac:dyDescent="0.25">
      <c r="A7198" t="s">
        <v>27390</v>
      </c>
      <c r="B7198">
        <v>1</v>
      </c>
      <c r="C7198" t="s">
        <v>79</v>
      </c>
      <c r="D7198" t="s">
        <v>114</v>
      </c>
      <c r="E7198" t="s">
        <v>27391</v>
      </c>
      <c r="F7198" t="s">
        <v>226</v>
      </c>
      <c r="G7198" t="s">
        <v>72</v>
      </c>
      <c r="H7198" t="s">
        <v>136</v>
      </c>
      <c r="I7198" t="s">
        <v>22</v>
      </c>
      <c r="J7198" t="s">
        <v>131</v>
      </c>
      <c r="K7198" t="s">
        <v>27392</v>
      </c>
      <c r="L7198" t="s">
        <v>27393</v>
      </c>
      <c r="M7198">
        <v>3.5074999999999998</v>
      </c>
      <c r="N7198">
        <v>0</v>
      </c>
      <c r="O7198">
        <v>0</v>
      </c>
      <c r="P7198">
        <v>0</v>
      </c>
      <c r="Q7198">
        <v>4</v>
      </c>
      <c r="R7198">
        <v>0</v>
      </c>
      <c r="S7198">
        <v>0</v>
      </c>
      <c r="T7198">
        <v>0</v>
      </c>
      <c r="U7198">
        <v>14.03</v>
      </c>
    </row>
    <row r="7199" spans="1:21" x14ac:dyDescent="0.25">
      <c r="A7199" t="s">
        <v>27394</v>
      </c>
      <c r="B7199">
        <v>1</v>
      </c>
      <c r="C7199" t="s">
        <v>79</v>
      </c>
      <c r="D7199" t="s">
        <v>114</v>
      </c>
      <c r="E7199" t="s">
        <v>27391</v>
      </c>
      <c r="F7199" t="s">
        <v>226</v>
      </c>
      <c r="G7199" t="s">
        <v>72</v>
      </c>
      <c r="H7199" t="s">
        <v>136</v>
      </c>
      <c r="I7199" t="s">
        <v>22</v>
      </c>
      <c r="J7199" t="s">
        <v>131</v>
      </c>
      <c r="K7199" t="s">
        <v>27395</v>
      </c>
      <c r="L7199" t="s">
        <v>27396</v>
      </c>
      <c r="M7199">
        <v>1.7113083330000001</v>
      </c>
      <c r="N7199">
        <v>0</v>
      </c>
      <c r="O7199">
        <v>0</v>
      </c>
      <c r="P7199">
        <v>0</v>
      </c>
      <c r="Q7199">
        <v>20</v>
      </c>
      <c r="R7199">
        <v>0</v>
      </c>
      <c r="S7199">
        <v>0</v>
      </c>
      <c r="T7199">
        <v>0</v>
      </c>
      <c r="U7199">
        <v>34.226166999999997</v>
      </c>
    </row>
    <row r="7200" spans="1:21" x14ac:dyDescent="0.25">
      <c r="A7200" t="s">
        <v>27397</v>
      </c>
      <c r="B7200">
        <v>1</v>
      </c>
      <c r="C7200" t="s">
        <v>79</v>
      </c>
      <c r="D7200" t="s">
        <v>118</v>
      </c>
      <c r="E7200" t="s">
        <v>27398</v>
      </c>
      <c r="F7200" t="s">
        <v>4196</v>
      </c>
      <c r="G7200" t="s">
        <v>71</v>
      </c>
      <c r="H7200" t="s">
        <v>136</v>
      </c>
      <c r="I7200" t="s">
        <v>22</v>
      </c>
      <c r="J7200" t="s">
        <v>131</v>
      </c>
      <c r="K7200" t="s">
        <v>27399</v>
      </c>
      <c r="L7200" t="s">
        <v>27400</v>
      </c>
      <c r="M7200">
        <v>1.63</v>
      </c>
      <c r="N7200">
        <v>0</v>
      </c>
      <c r="O7200">
        <v>0</v>
      </c>
      <c r="P7200">
        <v>0</v>
      </c>
      <c r="Q7200">
        <v>7</v>
      </c>
      <c r="R7200">
        <v>0</v>
      </c>
      <c r="S7200">
        <v>0</v>
      </c>
      <c r="T7200">
        <v>0</v>
      </c>
      <c r="U7200">
        <v>11.41</v>
      </c>
    </row>
    <row r="7201" spans="1:21" x14ac:dyDescent="0.25">
      <c r="A7201" t="s">
        <v>27401</v>
      </c>
      <c r="B7201">
        <v>1</v>
      </c>
      <c r="C7201" t="s">
        <v>78</v>
      </c>
      <c r="D7201" t="s">
        <v>83</v>
      </c>
      <c r="E7201" t="s">
        <v>27402</v>
      </c>
      <c r="F7201" t="s">
        <v>847</v>
      </c>
      <c r="G7201" t="s">
        <v>71</v>
      </c>
      <c r="H7201" t="s">
        <v>136</v>
      </c>
      <c r="I7201" t="s">
        <v>22</v>
      </c>
      <c r="J7201" t="s">
        <v>131</v>
      </c>
      <c r="K7201" t="s">
        <v>27403</v>
      </c>
      <c r="L7201" t="s">
        <v>27404</v>
      </c>
      <c r="M7201">
        <v>0.84194444400000001</v>
      </c>
      <c r="N7201">
        <v>0</v>
      </c>
      <c r="O7201">
        <v>15</v>
      </c>
      <c r="P7201">
        <v>0</v>
      </c>
      <c r="Q7201">
        <v>0</v>
      </c>
      <c r="R7201">
        <v>0</v>
      </c>
      <c r="S7201">
        <v>12.629167000000001</v>
      </c>
      <c r="T7201">
        <v>0</v>
      </c>
      <c r="U7201">
        <v>0</v>
      </c>
    </row>
    <row r="7202" spans="1:21" x14ac:dyDescent="0.25">
      <c r="A7202" t="s">
        <v>27405</v>
      </c>
      <c r="B7202">
        <v>1</v>
      </c>
      <c r="C7202" t="s">
        <v>78</v>
      </c>
      <c r="D7202" t="s">
        <v>90</v>
      </c>
      <c r="E7202" t="s">
        <v>27406</v>
      </c>
      <c r="F7202" t="s">
        <v>847</v>
      </c>
      <c r="G7202" t="s">
        <v>71</v>
      </c>
      <c r="H7202" t="s">
        <v>136</v>
      </c>
      <c r="I7202" t="s">
        <v>22</v>
      </c>
      <c r="J7202" t="s">
        <v>131</v>
      </c>
      <c r="K7202" t="s">
        <v>27407</v>
      </c>
      <c r="L7202" t="s">
        <v>27408</v>
      </c>
      <c r="M7202">
        <v>2.5924999999999998</v>
      </c>
      <c r="N7202">
        <v>0</v>
      </c>
      <c r="O7202">
        <v>0</v>
      </c>
      <c r="P7202">
        <v>0</v>
      </c>
      <c r="Q7202">
        <v>1</v>
      </c>
      <c r="R7202">
        <v>0</v>
      </c>
      <c r="S7202">
        <v>0</v>
      </c>
      <c r="T7202">
        <v>0</v>
      </c>
      <c r="U7202">
        <v>2.5924999999999998</v>
      </c>
    </row>
    <row r="7203" spans="1:21" x14ac:dyDescent="0.25">
      <c r="A7203" t="s">
        <v>27409</v>
      </c>
      <c r="B7203">
        <v>1</v>
      </c>
      <c r="C7203" t="s">
        <v>78</v>
      </c>
      <c r="D7203" t="s">
        <v>90</v>
      </c>
      <c r="E7203" t="s">
        <v>27410</v>
      </c>
      <c r="F7203" t="s">
        <v>231</v>
      </c>
      <c r="G7203" t="s">
        <v>71</v>
      </c>
      <c r="H7203" t="s">
        <v>136</v>
      </c>
      <c r="I7203" t="s">
        <v>22</v>
      </c>
      <c r="J7203" t="s">
        <v>131</v>
      </c>
      <c r="K7203" t="s">
        <v>27411</v>
      </c>
      <c r="L7203" t="s">
        <v>27412</v>
      </c>
      <c r="M7203">
        <v>2.8094444439999999</v>
      </c>
      <c r="N7203">
        <v>0</v>
      </c>
      <c r="O7203">
        <v>0</v>
      </c>
      <c r="P7203">
        <v>0</v>
      </c>
      <c r="Q7203">
        <v>1</v>
      </c>
      <c r="R7203">
        <v>0</v>
      </c>
      <c r="S7203">
        <v>0</v>
      </c>
      <c r="T7203">
        <v>0</v>
      </c>
      <c r="U7203">
        <v>2.8094440000000001</v>
      </c>
    </row>
    <row r="7204" spans="1:21" x14ac:dyDescent="0.25">
      <c r="A7204" t="s">
        <v>27413</v>
      </c>
      <c r="B7204">
        <v>1</v>
      </c>
      <c r="C7204" t="s">
        <v>78</v>
      </c>
      <c r="D7204" t="s">
        <v>93</v>
      </c>
      <c r="E7204" t="s">
        <v>27414</v>
      </c>
      <c r="F7204" t="s">
        <v>231</v>
      </c>
      <c r="G7204" t="s">
        <v>71</v>
      </c>
      <c r="H7204" t="s">
        <v>136</v>
      </c>
      <c r="I7204" t="s">
        <v>22</v>
      </c>
      <c r="J7204" t="s">
        <v>131</v>
      </c>
      <c r="K7204" t="s">
        <v>27415</v>
      </c>
      <c r="L7204" t="s">
        <v>27416</v>
      </c>
      <c r="M7204">
        <v>2.1144444440000001</v>
      </c>
      <c r="N7204">
        <v>0</v>
      </c>
      <c r="O7204">
        <v>1</v>
      </c>
      <c r="P7204">
        <v>0</v>
      </c>
      <c r="Q7204">
        <v>0</v>
      </c>
      <c r="R7204">
        <v>0</v>
      </c>
      <c r="S7204">
        <v>2.1144440000000002</v>
      </c>
      <c r="T7204">
        <v>0</v>
      </c>
      <c r="U7204">
        <v>0</v>
      </c>
    </row>
    <row r="7205" spans="1:21" x14ac:dyDescent="0.25">
      <c r="A7205" t="s">
        <v>27417</v>
      </c>
      <c r="B7205">
        <v>1</v>
      </c>
      <c r="C7205" t="s">
        <v>78</v>
      </c>
      <c r="D7205" t="s">
        <v>93</v>
      </c>
      <c r="E7205" t="s">
        <v>27418</v>
      </c>
      <c r="F7205" t="s">
        <v>231</v>
      </c>
      <c r="G7205" t="s">
        <v>71</v>
      </c>
      <c r="H7205" t="s">
        <v>136</v>
      </c>
      <c r="I7205" t="s">
        <v>22</v>
      </c>
      <c r="J7205" t="s">
        <v>131</v>
      </c>
      <c r="K7205" t="s">
        <v>27419</v>
      </c>
      <c r="L7205" t="s">
        <v>27420</v>
      </c>
      <c r="M7205">
        <v>1.720277777</v>
      </c>
      <c r="N7205">
        <v>0</v>
      </c>
      <c r="O7205">
        <v>0</v>
      </c>
      <c r="P7205">
        <v>0</v>
      </c>
      <c r="Q7205">
        <v>1</v>
      </c>
      <c r="R7205">
        <v>0</v>
      </c>
      <c r="S7205">
        <v>0</v>
      </c>
      <c r="T7205">
        <v>0</v>
      </c>
      <c r="U7205">
        <v>1.720278</v>
      </c>
    </row>
    <row r="7206" spans="1:21" x14ac:dyDescent="0.25">
      <c r="A7206" t="s">
        <v>27421</v>
      </c>
      <c r="B7206">
        <v>1</v>
      </c>
      <c r="C7206" t="s">
        <v>78</v>
      </c>
      <c r="D7206" t="s">
        <v>98</v>
      </c>
      <c r="E7206" t="s">
        <v>2719</v>
      </c>
      <c r="F7206" t="s">
        <v>166</v>
      </c>
      <c r="G7206" t="s">
        <v>72</v>
      </c>
      <c r="H7206" t="s">
        <v>136</v>
      </c>
      <c r="I7206" t="s">
        <v>22</v>
      </c>
      <c r="J7206" t="s">
        <v>131</v>
      </c>
      <c r="K7206" t="s">
        <v>27422</v>
      </c>
      <c r="L7206" t="s">
        <v>27423</v>
      </c>
      <c r="M7206">
        <v>0.79891222200000001</v>
      </c>
      <c r="N7206">
        <v>3</v>
      </c>
      <c r="O7206">
        <v>1510</v>
      </c>
      <c r="P7206">
        <v>0</v>
      </c>
      <c r="Q7206">
        <v>0</v>
      </c>
      <c r="R7206">
        <v>2.3967369999999999</v>
      </c>
      <c r="S7206">
        <v>1206.3574550000001</v>
      </c>
      <c r="T7206">
        <v>0</v>
      </c>
      <c r="U7206">
        <v>0</v>
      </c>
    </row>
    <row r="7207" spans="1:21" x14ac:dyDescent="0.25">
      <c r="A7207" t="s">
        <v>27424</v>
      </c>
      <c r="B7207">
        <v>1</v>
      </c>
      <c r="C7207" t="s">
        <v>78</v>
      </c>
      <c r="D7207" t="s">
        <v>91</v>
      </c>
      <c r="E7207" t="s">
        <v>27425</v>
      </c>
      <c r="F7207" t="s">
        <v>231</v>
      </c>
      <c r="G7207" t="s">
        <v>71</v>
      </c>
      <c r="H7207" t="s">
        <v>136</v>
      </c>
      <c r="I7207" t="s">
        <v>22</v>
      </c>
      <c r="J7207" t="s">
        <v>131</v>
      </c>
      <c r="K7207" t="s">
        <v>27426</v>
      </c>
      <c r="L7207" t="s">
        <v>27427</v>
      </c>
      <c r="M7207">
        <v>9.2541666659999997</v>
      </c>
      <c r="N7207">
        <v>0</v>
      </c>
      <c r="O7207">
        <v>0</v>
      </c>
      <c r="P7207">
        <v>0</v>
      </c>
      <c r="Q7207">
        <v>1</v>
      </c>
      <c r="R7207">
        <v>0</v>
      </c>
      <c r="S7207">
        <v>0</v>
      </c>
      <c r="T7207">
        <v>0</v>
      </c>
      <c r="U7207">
        <v>9.2541670000000007</v>
      </c>
    </row>
    <row r="7208" spans="1:21" x14ac:dyDescent="0.25">
      <c r="A7208" t="s">
        <v>27428</v>
      </c>
      <c r="B7208">
        <v>1</v>
      </c>
      <c r="C7208" t="s">
        <v>79</v>
      </c>
      <c r="D7208" t="s">
        <v>114</v>
      </c>
      <c r="E7208" t="s">
        <v>27429</v>
      </c>
      <c r="F7208" t="s">
        <v>892</v>
      </c>
      <c r="G7208" t="s">
        <v>71</v>
      </c>
      <c r="H7208" t="s">
        <v>136</v>
      </c>
      <c r="I7208" t="s">
        <v>22</v>
      </c>
      <c r="J7208" t="s">
        <v>131</v>
      </c>
      <c r="K7208" t="s">
        <v>27430</v>
      </c>
      <c r="L7208" t="s">
        <v>27431</v>
      </c>
      <c r="M7208">
        <v>1.439444444</v>
      </c>
      <c r="N7208">
        <v>0</v>
      </c>
      <c r="O7208">
        <v>0</v>
      </c>
      <c r="P7208">
        <v>0</v>
      </c>
      <c r="Q7208">
        <v>11</v>
      </c>
      <c r="R7208">
        <v>0</v>
      </c>
      <c r="S7208">
        <v>0</v>
      </c>
      <c r="T7208">
        <v>0</v>
      </c>
      <c r="U7208">
        <v>15.833888999999999</v>
      </c>
    </row>
    <row r="7209" spans="1:21" x14ac:dyDescent="0.25">
      <c r="A7209" t="s">
        <v>27432</v>
      </c>
      <c r="B7209">
        <v>1</v>
      </c>
      <c r="C7209" t="s">
        <v>79</v>
      </c>
      <c r="D7209" t="s">
        <v>114</v>
      </c>
      <c r="E7209" t="s">
        <v>27429</v>
      </c>
      <c r="F7209" t="s">
        <v>892</v>
      </c>
      <c r="G7209" t="s">
        <v>71</v>
      </c>
      <c r="H7209" t="s">
        <v>136</v>
      </c>
      <c r="I7209" t="s">
        <v>22</v>
      </c>
      <c r="J7209" t="s">
        <v>131</v>
      </c>
      <c r="K7209" t="s">
        <v>27433</v>
      </c>
      <c r="L7209" t="s">
        <v>27434</v>
      </c>
      <c r="M7209">
        <v>4.3058333329999998</v>
      </c>
      <c r="N7209">
        <v>0</v>
      </c>
      <c r="O7209">
        <v>0</v>
      </c>
      <c r="P7209">
        <v>0</v>
      </c>
      <c r="Q7209">
        <v>11</v>
      </c>
      <c r="R7209">
        <v>0</v>
      </c>
      <c r="S7209">
        <v>0</v>
      </c>
      <c r="T7209">
        <v>0</v>
      </c>
      <c r="U7209">
        <v>47.364167000000002</v>
      </c>
    </row>
    <row r="7210" spans="1:21" x14ac:dyDescent="0.25">
      <c r="A7210" t="s">
        <v>27435</v>
      </c>
      <c r="B7210">
        <v>1</v>
      </c>
      <c r="C7210" t="s">
        <v>79</v>
      </c>
      <c r="D7210" t="s">
        <v>114</v>
      </c>
      <c r="E7210" t="s">
        <v>27436</v>
      </c>
      <c r="F7210" t="s">
        <v>8578</v>
      </c>
      <c r="G7210" t="s">
        <v>71</v>
      </c>
      <c r="H7210" t="s">
        <v>136</v>
      </c>
      <c r="I7210" t="s">
        <v>22</v>
      </c>
      <c r="J7210" t="s">
        <v>131</v>
      </c>
      <c r="K7210" t="s">
        <v>27437</v>
      </c>
      <c r="L7210" t="s">
        <v>27438</v>
      </c>
      <c r="M7210">
        <v>2.221666666</v>
      </c>
      <c r="N7210">
        <v>0</v>
      </c>
      <c r="O7210">
        <v>0</v>
      </c>
      <c r="P7210">
        <v>0</v>
      </c>
      <c r="Q7210">
        <v>5</v>
      </c>
      <c r="R7210">
        <v>0</v>
      </c>
      <c r="S7210">
        <v>0</v>
      </c>
      <c r="T7210">
        <v>0</v>
      </c>
      <c r="U7210">
        <v>11.108333</v>
      </c>
    </row>
    <row r="7211" spans="1:21" x14ac:dyDescent="0.25">
      <c r="A7211" t="s">
        <v>27439</v>
      </c>
      <c r="B7211">
        <v>1</v>
      </c>
      <c r="C7211" t="s">
        <v>79</v>
      </c>
      <c r="D7211" t="s">
        <v>114</v>
      </c>
      <c r="E7211" t="s">
        <v>27440</v>
      </c>
      <c r="F7211" t="s">
        <v>313</v>
      </c>
      <c r="G7211" t="s">
        <v>71</v>
      </c>
      <c r="H7211" t="s">
        <v>136</v>
      </c>
      <c r="I7211" t="s">
        <v>22</v>
      </c>
      <c r="J7211" t="s">
        <v>131</v>
      </c>
      <c r="K7211" t="s">
        <v>27441</v>
      </c>
      <c r="L7211" t="s">
        <v>27442</v>
      </c>
      <c r="M7211">
        <v>1.4641666659999999</v>
      </c>
      <c r="N7211">
        <v>0</v>
      </c>
      <c r="O7211">
        <v>0</v>
      </c>
      <c r="P7211">
        <v>0</v>
      </c>
      <c r="Q7211">
        <v>9</v>
      </c>
      <c r="R7211">
        <v>0</v>
      </c>
      <c r="S7211">
        <v>0</v>
      </c>
      <c r="T7211">
        <v>0</v>
      </c>
      <c r="U7211">
        <v>13.1775</v>
      </c>
    </row>
    <row r="7212" spans="1:21" x14ac:dyDescent="0.25">
      <c r="A7212" t="s">
        <v>27443</v>
      </c>
      <c r="B7212">
        <v>1</v>
      </c>
      <c r="C7212" t="s">
        <v>79</v>
      </c>
      <c r="D7212" t="s">
        <v>114</v>
      </c>
      <c r="E7212" t="s">
        <v>27444</v>
      </c>
      <c r="F7212" t="s">
        <v>226</v>
      </c>
      <c r="G7212" t="s">
        <v>72</v>
      </c>
      <c r="H7212" t="s">
        <v>136</v>
      </c>
      <c r="I7212" t="s">
        <v>22</v>
      </c>
      <c r="J7212" t="s">
        <v>131</v>
      </c>
      <c r="K7212" t="s">
        <v>27445</v>
      </c>
      <c r="L7212" t="s">
        <v>27446</v>
      </c>
      <c r="M7212">
        <v>9.1130555550000008</v>
      </c>
      <c r="N7212">
        <v>0</v>
      </c>
      <c r="O7212">
        <v>0</v>
      </c>
      <c r="P7212">
        <v>0</v>
      </c>
      <c r="Q7212">
        <v>11</v>
      </c>
      <c r="R7212">
        <v>0</v>
      </c>
      <c r="S7212">
        <v>0</v>
      </c>
      <c r="T7212">
        <v>0</v>
      </c>
      <c r="U7212">
        <v>100.243611</v>
      </c>
    </row>
    <row r="7213" spans="1:21" x14ac:dyDescent="0.25">
      <c r="A7213" t="s">
        <v>27447</v>
      </c>
      <c r="B7213">
        <v>1</v>
      </c>
      <c r="C7213" t="s">
        <v>78</v>
      </c>
      <c r="D7213" t="s">
        <v>126</v>
      </c>
      <c r="E7213" t="s">
        <v>27448</v>
      </c>
      <c r="F7213" t="s">
        <v>313</v>
      </c>
      <c r="G7213" t="s">
        <v>71</v>
      </c>
      <c r="H7213" t="s">
        <v>136</v>
      </c>
      <c r="I7213" t="s">
        <v>22</v>
      </c>
      <c r="J7213" t="s">
        <v>131</v>
      </c>
      <c r="K7213" t="s">
        <v>27449</v>
      </c>
      <c r="L7213" t="s">
        <v>27450</v>
      </c>
      <c r="M7213">
        <v>1.174722222</v>
      </c>
      <c r="N7213">
        <v>0</v>
      </c>
      <c r="O7213">
        <v>158</v>
      </c>
      <c r="P7213">
        <v>0</v>
      </c>
      <c r="Q7213">
        <v>0</v>
      </c>
      <c r="R7213">
        <v>0</v>
      </c>
      <c r="S7213">
        <v>185.606111</v>
      </c>
      <c r="T7213">
        <v>0</v>
      </c>
      <c r="U7213">
        <v>0</v>
      </c>
    </row>
    <row r="7214" spans="1:21" x14ac:dyDescent="0.25">
      <c r="A7214" t="s">
        <v>27451</v>
      </c>
      <c r="B7214">
        <v>1</v>
      </c>
      <c r="C7214" t="s">
        <v>78</v>
      </c>
      <c r="D7214" t="s">
        <v>92</v>
      </c>
      <c r="E7214" t="s">
        <v>27452</v>
      </c>
      <c r="F7214" t="s">
        <v>231</v>
      </c>
      <c r="G7214" t="s">
        <v>71</v>
      </c>
      <c r="H7214" t="s">
        <v>136</v>
      </c>
      <c r="I7214" t="s">
        <v>22</v>
      </c>
      <c r="J7214" t="s">
        <v>131</v>
      </c>
      <c r="K7214" t="s">
        <v>27453</v>
      </c>
      <c r="L7214" t="s">
        <v>27454</v>
      </c>
      <c r="M7214">
        <v>3.3052777770000001</v>
      </c>
      <c r="N7214">
        <v>0</v>
      </c>
      <c r="O7214">
        <v>0</v>
      </c>
      <c r="P7214">
        <v>0</v>
      </c>
      <c r="Q7214">
        <v>1</v>
      </c>
      <c r="R7214">
        <v>0</v>
      </c>
      <c r="S7214">
        <v>0</v>
      </c>
      <c r="T7214">
        <v>0</v>
      </c>
      <c r="U7214">
        <v>3.3052779999999999</v>
      </c>
    </row>
    <row r="7215" spans="1:21" x14ac:dyDescent="0.25">
      <c r="A7215" t="s">
        <v>27455</v>
      </c>
      <c r="B7215">
        <v>1</v>
      </c>
      <c r="C7215" t="s">
        <v>78</v>
      </c>
      <c r="D7215" t="s">
        <v>92</v>
      </c>
      <c r="E7215" t="s">
        <v>27456</v>
      </c>
      <c r="F7215" t="s">
        <v>231</v>
      </c>
      <c r="G7215" t="s">
        <v>71</v>
      </c>
      <c r="H7215" t="s">
        <v>136</v>
      </c>
      <c r="I7215" t="s">
        <v>22</v>
      </c>
      <c r="J7215" t="s">
        <v>131</v>
      </c>
      <c r="K7215" t="s">
        <v>27457</v>
      </c>
      <c r="L7215" t="s">
        <v>27458</v>
      </c>
      <c r="M7215">
        <v>2.7569444440000002</v>
      </c>
      <c r="N7215">
        <v>0</v>
      </c>
      <c r="O7215">
        <v>0</v>
      </c>
      <c r="P7215">
        <v>0</v>
      </c>
      <c r="Q7215">
        <v>1</v>
      </c>
      <c r="R7215">
        <v>0</v>
      </c>
      <c r="S7215">
        <v>0</v>
      </c>
      <c r="T7215">
        <v>0</v>
      </c>
      <c r="U7215">
        <v>2.7569439999999998</v>
      </c>
    </row>
    <row r="7216" spans="1:21" x14ac:dyDescent="0.25">
      <c r="A7216" t="s">
        <v>27459</v>
      </c>
      <c r="B7216">
        <v>1</v>
      </c>
      <c r="C7216" t="s">
        <v>79</v>
      </c>
      <c r="D7216" t="s">
        <v>119</v>
      </c>
      <c r="E7216" t="s">
        <v>27460</v>
      </c>
      <c r="F7216" t="s">
        <v>8054</v>
      </c>
      <c r="G7216" t="s">
        <v>71</v>
      </c>
      <c r="H7216" t="s">
        <v>136</v>
      </c>
      <c r="I7216" t="s">
        <v>22</v>
      </c>
      <c r="J7216" t="s">
        <v>131</v>
      </c>
      <c r="K7216" t="s">
        <v>27461</v>
      </c>
      <c r="L7216" t="s">
        <v>27462</v>
      </c>
      <c r="M7216">
        <v>5.4191666659999997</v>
      </c>
      <c r="N7216">
        <v>0</v>
      </c>
      <c r="O7216">
        <v>15</v>
      </c>
      <c r="P7216">
        <v>0</v>
      </c>
      <c r="Q7216">
        <v>1</v>
      </c>
      <c r="R7216">
        <v>0</v>
      </c>
      <c r="S7216">
        <v>81.287499999999994</v>
      </c>
      <c r="T7216">
        <v>0</v>
      </c>
      <c r="U7216">
        <v>5.4191669999999998</v>
      </c>
    </row>
    <row r="7217" spans="1:21" x14ac:dyDescent="0.25">
      <c r="A7217" t="s">
        <v>27463</v>
      </c>
      <c r="B7217">
        <v>1</v>
      </c>
      <c r="C7217" t="s">
        <v>78</v>
      </c>
      <c r="D7217" t="s">
        <v>96</v>
      </c>
      <c r="E7217" t="s">
        <v>18760</v>
      </c>
      <c r="F7217" t="s">
        <v>166</v>
      </c>
      <c r="G7217" t="s">
        <v>72</v>
      </c>
      <c r="H7217" t="s">
        <v>136</v>
      </c>
      <c r="I7217" t="s">
        <v>22</v>
      </c>
      <c r="J7217" t="s">
        <v>131</v>
      </c>
      <c r="K7217" t="s">
        <v>27464</v>
      </c>
      <c r="L7217" t="s">
        <v>27465</v>
      </c>
      <c r="M7217">
        <v>0.28923888800000003</v>
      </c>
      <c r="N7217">
        <v>1</v>
      </c>
      <c r="O7217">
        <v>2986</v>
      </c>
      <c r="P7217">
        <v>66</v>
      </c>
      <c r="Q7217">
        <v>319</v>
      </c>
      <c r="R7217">
        <v>0.28923900000000002</v>
      </c>
      <c r="S7217">
        <v>863.66732000000002</v>
      </c>
      <c r="T7217">
        <v>19.089766999999998</v>
      </c>
      <c r="U7217">
        <v>92.267205000000004</v>
      </c>
    </row>
    <row r="7218" spans="1:21" x14ac:dyDescent="0.25">
      <c r="A7218" t="s">
        <v>27466</v>
      </c>
      <c r="B7218">
        <v>1</v>
      </c>
      <c r="C7218" t="s">
        <v>79</v>
      </c>
      <c r="D7218" t="s">
        <v>124</v>
      </c>
      <c r="E7218" t="s">
        <v>27221</v>
      </c>
      <c r="F7218" t="s">
        <v>166</v>
      </c>
      <c r="G7218" t="s">
        <v>72</v>
      </c>
      <c r="H7218" t="s">
        <v>136</v>
      </c>
      <c r="I7218" t="s">
        <v>22</v>
      </c>
      <c r="J7218" t="s">
        <v>131</v>
      </c>
      <c r="K7218" t="s">
        <v>27467</v>
      </c>
      <c r="L7218" t="s">
        <v>27468</v>
      </c>
      <c r="M7218">
        <v>0.18014888800000001</v>
      </c>
      <c r="N7218">
        <v>7</v>
      </c>
      <c r="O7218">
        <v>418</v>
      </c>
      <c r="P7218">
        <v>98</v>
      </c>
      <c r="Q7218">
        <v>171</v>
      </c>
      <c r="R7218">
        <v>1.261042</v>
      </c>
      <c r="S7218">
        <v>75.302234999999996</v>
      </c>
      <c r="T7218">
        <v>17.654591</v>
      </c>
      <c r="U7218">
        <v>30.80546</v>
      </c>
    </row>
    <row r="7219" spans="1:21" x14ac:dyDescent="0.25">
      <c r="A7219" t="s">
        <v>27469</v>
      </c>
      <c r="B7219">
        <v>1</v>
      </c>
      <c r="C7219" t="s">
        <v>79</v>
      </c>
      <c r="D7219" t="s">
        <v>119</v>
      </c>
      <c r="E7219" t="s">
        <v>27470</v>
      </c>
      <c r="F7219" t="s">
        <v>231</v>
      </c>
      <c r="G7219" t="s">
        <v>71</v>
      </c>
      <c r="H7219" t="s">
        <v>136</v>
      </c>
      <c r="I7219" t="s">
        <v>22</v>
      </c>
      <c r="J7219" t="s">
        <v>131</v>
      </c>
      <c r="K7219" t="s">
        <v>27471</v>
      </c>
      <c r="L7219" t="s">
        <v>27472</v>
      </c>
      <c r="M7219">
        <v>1.808888888</v>
      </c>
      <c r="N7219">
        <v>0</v>
      </c>
      <c r="O7219">
        <v>0</v>
      </c>
      <c r="P7219">
        <v>0</v>
      </c>
      <c r="Q7219">
        <v>1</v>
      </c>
      <c r="R7219">
        <v>0</v>
      </c>
      <c r="S7219">
        <v>0</v>
      </c>
      <c r="T7219">
        <v>0</v>
      </c>
      <c r="U7219">
        <v>1.808889</v>
      </c>
    </row>
    <row r="7220" spans="1:21" x14ac:dyDescent="0.25">
      <c r="A7220" t="s">
        <v>27473</v>
      </c>
      <c r="B7220">
        <v>1</v>
      </c>
      <c r="C7220" t="s">
        <v>78</v>
      </c>
      <c r="D7220" t="s">
        <v>96</v>
      </c>
      <c r="E7220" t="s">
        <v>27474</v>
      </c>
      <c r="F7220" t="s">
        <v>231</v>
      </c>
      <c r="G7220" t="s">
        <v>71</v>
      </c>
      <c r="H7220" t="s">
        <v>136</v>
      </c>
      <c r="I7220" t="s">
        <v>22</v>
      </c>
      <c r="J7220" t="s">
        <v>131</v>
      </c>
      <c r="K7220" t="s">
        <v>27475</v>
      </c>
      <c r="L7220" t="s">
        <v>27476</v>
      </c>
      <c r="M7220">
        <v>1.01</v>
      </c>
      <c r="N7220">
        <v>0</v>
      </c>
      <c r="O7220">
        <v>2</v>
      </c>
      <c r="P7220">
        <v>0</v>
      </c>
      <c r="Q7220">
        <v>0</v>
      </c>
      <c r="R7220">
        <v>0</v>
      </c>
      <c r="S7220">
        <v>2.02</v>
      </c>
      <c r="T7220">
        <v>0</v>
      </c>
      <c r="U7220">
        <v>0</v>
      </c>
    </row>
    <row r="7221" spans="1:21" x14ac:dyDescent="0.25">
      <c r="A7221" t="s">
        <v>27477</v>
      </c>
      <c r="B7221">
        <v>1</v>
      </c>
      <c r="C7221" t="s">
        <v>79</v>
      </c>
      <c r="D7221" t="s">
        <v>109</v>
      </c>
      <c r="E7221" t="s">
        <v>27478</v>
      </c>
      <c r="F7221" t="s">
        <v>226</v>
      </c>
      <c r="G7221" t="s">
        <v>72</v>
      </c>
      <c r="H7221" t="s">
        <v>136</v>
      </c>
      <c r="I7221" t="s">
        <v>22</v>
      </c>
      <c r="J7221" t="s">
        <v>131</v>
      </c>
      <c r="K7221" t="s">
        <v>27479</v>
      </c>
      <c r="L7221" t="s">
        <v>27480</v>
      </c>
      <c r="M7221">
        <v>3.6427777770000001</v>
      </c>
      <c r="N7221">
        <v>0</v>
      </c>
      <c r="O7221">
        <v>0</v>
      </c>
      <c r="P7221">
        <v>0</v>
      </c>
      <c r="Q7221">
        <v>63</v>
      </c>
      <c r="R7221">
        <v>0</v>
      </c>
      <c r="S7221">
        <v>0</v>
      </c>
      <c r="T7221">
        <v>0</v>
      </c>
      <c r="U7221">
        <v>229.495</v>
      </c>
    </row>
    <row r="7222" spans="1:21" x14ac:dyDescent="0.25">
      <c r="A7222" t="s">
        <v>27481</v>
      </c>
      <c r="B7222">
        <v>1</v>
      </c>
      <c r="C7222" t="s">
        <v>78</v>
      </c>
      <c r="D7222" t="s">
        <v>96</v>
      </c>
      <c r="E7222" t="s">
        <v>27482</v>
      </c>
      <c r="F7222" t="s">
        <v>226</v>
      </c>
      <c r="G7222" t="s">
        <v>72</v>
      </c>
      <c r="H7222" t="s">
        <v>136</v>
      </c>
      <c r="I7222" t="s">
        <v>22</v>
      </c>
      <c r="J7222" t="s">
        <v>131</v>
      </c>
      <c r="K7222" t="s">
        <v>27483</v>
      </c>
      <c r="L7222" t="s">
        <v>27484</v>
      </c>
      <c r="M7222">
        <v>0.57954527700000003</v>
      </c>
      <c r="N7222">
        <v>0</v>
      </c>
      <c r="O7222">
        <v>74</v>
      </c>
      <c r="P7222">
        <v>0</v>
      </c>
      <c r="Q7222">
        <v>9</v>
      </c>
      <c r="R7222">
        <v>0</v>
      </c>
      <c r="S7222">
        <v>42.88635</v>
      </c>
      <c r="T7222">
        <v>0</v>
      </c>
      <c r="U7222">
        <v>5.2159069999999996</v>
      </c>
    </row>
    <row r="7223" spans="1:21" x14ac:dyDescent="0.25">
      <c r="A7223" t="s">
        <v>27485</v>
      </c>
      <c r="B7223">
        <v>1</v>
      </c>
      <c r="C7223" t="s">
        <v>79</v>
      </c>
      <c r="D7223" t="s">
        <v>124</v>
      </c>
      <c r="E7223" t="s">
        <v>27486</v>
      </c>
      <c r="F7223" t="s">
        <v>416</v>
      </c>
      <c r="G7223" t="s">
        <v>71</v>
      </c>
      <c r="H7223" t="s">
        <v>136</v>
      </c>
      <c r="I7223" t="s">
        <v>22</v>
      </c>
      <c r="J7223" t="s">
        <v>131</v>
      </c>
      <c r="K7223" t="s">
        <v>27487</v>
      </c>
      <c r="L7223" t="s">
        <v>27488</v>
      </c>
      <c r="M7223">
        <v>0.96750000000000003</v>
      </c>
      <c r="N7223">
        <v>0</v>
      </c>
      <c r="O7223">
        <v>0</v>
      </c>
      <c r="P7223">
        <v>0</v>
      </c>
      <c r="Q7223">
        <v>31</v>
      </c>
      <c r="R7223">
        <v>0</v>
      </c>
      <c r="S7223">
        <v>0</v>
      </c>
      <c r="T7223">
        <v>0</v>
      </c>
      <c r="U7223">
        <v>29.9925</v>
      </c>
    </row>
    <row r="7224" spans="1:21" x14ac:dyDescent="0.25">
      <c r="A7224" t="s">
        <v>27489</v>
      </c>
      <c r="B7224">
        <v>1</v>
      </c>
      <c r="C7224" t="s">
        <v>78</v>
      </c>
      <c r="D7224" t="s">
        <v>103</v>
      </c>
      <c r="E7224" t="s">
        <v>27490</v>
      </c>
      <c r="F7224" t="s">
        <v>166</v>
      </c>
      <c r="G7224" t="s">
        <v>72</v>
      </c>
      <c r="H7224" t="s">
        <v>136</v>
      </c>
      <c r="I7224" t="s">
        <v>22</v>
      </c>
      <c r="J7224" t="s">
        <v>131</v>
      </c>
      <c r="K7224" t="s">
        <v>27491</v>
      </c>
      <c r="L7224" t="s">
        <v>27492</v>
      </c>
      <c r="M7224">
        <v>1.350833333</v>
      </c>
      <c r="N7224">
        <v>0</v>
      </c>
      <c r="O7224">
        <v>0</v>
      </c>
      <c r="P7224">
        <v>9</v>
      </c>
      <c r="Q7224">
        <v>10</v>
      </c>
      <c r="R7224">
        <v>0</v>
      </c>
      <c r="S7224">
        <v>0</v>
      </c>
      <c r="T7224">
        <v>12.157500000000001</v>
      </c>
      <c r="U7224">
        <v>13.508333</v>
      </c>
    </row>
    <row r="7225" spans="1:21" x14ac:dyDescent="0.25">
      <c r="A7225" t="s">
        <v>27493</v>
      </c>
      <c r="B7225">
        <v>1</v>
      </c>
      <c r="C7225" t="s">
        <v>78</v>
      </c>
      <c r="D7225" t="s">
        <v>86</v>
      </c>
      <c r="E7225" t="s">
        <v>27494</v>
      </c>
      <c r="F7225" t="s">
        <v>934</v>
      </c>
      <c r="G7225" t="s">
        <v>71</v>
      </c>
      <c r="H7225" t="s">
        <v>136</v>
      </c>
      <c r="I7225" t="s">
        <v>22</v>
      </c>
      <c r="J7225" t="s">
        <v>131</v>
      </c>
      <c r="K7225" t="s">
        <v>27495</v>
      </c>
      <c r="L7225" t="s">
        <v>27496</v>
      </c>
      <c r="M7225">
        <v>1.6644444439999999</v>
      </c>
      <c r="N7225">
        <v>0</v>
      </c>
      <c r="O7225">
        <v>10</v>
      </c>
      <c r="P7225">
        <v>0</v>
      </c>
      <c r="Q7225">
        <v>0</v>
      </c>
      <c r="R7225">
        <v>0</v>
      </c>
      <c r="S7225">
        <v>16.644444</v>
      </c>
      <c r="T7225">
        <v>0</v>
      </c>
      <c r="U7225">
        <v>0</v>
      </c>
    </row>
    <row r="7226" spans="1:21" x14ac:dyDescent="0.25">
      <c r="A7226" t="s">
        <v>27497</v>
      </c>
      <c r="B7226">
        <v>1</v>
      </c>
      <c r="C7226" t="s">
        <v>78</v>
      </c>
      <c r="D7226" t="s">
        <v>83</v>
      </c>
      <c r="E7226" t="s">
        <v>27498</v>
      </c>
      <c r="F7226" t="s">
        <v>313</v>
      </c>
      <c r="G7226" t="s">
        <v>71</v>
      </c>
      <c r="H7226" t="s">
        <v>136</v>
      </c>
      <c r="I7226" t="s">
        <v>22</v>
      </c>
      <c r="J7226" t="s">
        <v>131</v>
      </c>
      <c r="K7226" t="s">
        <v>27499</v>
      </c>
      <c r="L7226" t="s">
        <v>27500</v>
      </c>
      <c r="M7226">
        <v>0.80138888799999997</v>
      </c>
      <c r="N7226">
        <v>0</v>
      </c>
      <c r="O7226">
        <v>1</v>
      </c>
      <c r="P7226">
        <v>0</v>
      </c>
      <c r="Q7226">
        <v>0</v>
      </c>
      <c r="R7226">
        <v>0</v>
      </c>
      <c r="S7226">
        <v>0.80138900000000002</v>
      </c>
      <c r="T7226">
        <v>0</v>
      </c>
      <c r="U7226">
        <v>0</v>
      </c>
    </row>
    <row r="7227" spans="1:21" x14ac:dyDescent="0.25">
      <c r="A7227" t="s">
        <v>27501</v>
      </c>
      <c r="B7227">
        <v>1</v>
      </c>
      <c r="C7227" t="s">
        <v>78</v>
      </c>
      <c r="D7227" t="s">
        <v>102</v>
      </c>
      <c r="E7227" t="s">
        <v>18467</v>
      </c>
      <c r="F7227" t="s">
        <v>231</v>
      </c>
      <c r="G7227" t="s">
        <v>71</v>
      </c>
      <c r="H7227" t="s">
        <v>136</v>
      </c>
      <c r="I7227" t="s">
        <v>22</v>
      </c>
      <c r="J7227" t="s">
        <v>131</v>
      </c>
      <c r="K7227" t="s">
        <v>27502</v>
      </c>
      <c r="L7227" t="s">
        <v>27503</v>
      </c>
      <c r="M7227">
        <v>1.4983333329999999</v>
      </c>
      <c r="N7227">
        <v>0</v>
      </c>
      <c r="O7227">
        <v>0</v>
      </c>
      <c r="P7227">
        <v>0</v>
      </c>
      <c r="Q7227">
        <v>1</v>
      </c>
      <c r="R7227">
        <v>0</v>
      </c>
      <c r="S7227">
        <v>0</v>
      </c>
      <c r="T7227">
        <v>0</v>
      </c>
      <c r="U7227">
        <v>1.4983329999999999</v>
      </c>
    </row>
    <row r="7228" spans="1:21" x14ac:dyDescent="0.25">
      <c r="A7228" t="s">
        <v>27504</v>
      </c>
      <c r="B7228">
        <v>1</v>
      </c>
      <c r="C7228" t="s">
        <v>78</v>
      </c>
      <c r="D7228" t="s">
        <v>106</v>
      </c>
      <c r="E7228" t="s">
        <v>27505</v>
      </c>
      <c r="F7228" t="s">
        <v>2615</v>
      </c>
      <c r="G7228" t="s">
        <v>71</v>
      </c>
      <c r="H7228" t="s">
        <v>136</v>
      </c>
      <c r="I7228" t="s">
        <v>22</v>
      </c>
      <c r="J7228" t="s">
        <v>131</v>
      </c>
      <c r="K7228" t="s">
        <v>27506</v>
      </c>
      <c r="L7228" t="s">
        <v>27507</v>
      </c>
      <c r="M7228">
        <v>1.0177777770000001</v>
      </c>
      <c r="N7228">
        <v>0</v>
      </c>
      <c r="O7228">
        <v>0</v>
      </c>
      <c r="P7228">
        <v>0</v>
      </c>
      <c r="Q7228">
        <v>19</v>
      </c>
      <c r="R7228">
        <v>0</v>
      </c>
      <c r="S7228">
        <v>0</v>
      </c>
      <c r="T7228">
        <v>0</v>
      </c>
      <c r="U7228">
        <v>19.337778</v>
      </c>
    </row>
    <row r="7229" spans="1:21" x14ac:dyDescent="0.25">
      <c r="A7229" t="s">
        <v>27508</v>
      </c>
      <c r="B7229">
        <v>1</v>
      </c>
      <c r="C7229" t="s">
        <v>78</v>
      </c>
      <c r="D7229" t="s">
        <v>95</v>
      </c>
      <c r="E7229" t="s">
        <v>27509</v>
      </c>
      <c r="F7229" t="s">
        <v>313</v>
      </c>
      <c r="G7229" t="s">
        <v>71</v>
      </c>
      <c r="H7229" t="s">
        <v>136</v>
      </c>
      <c r="I7229" t="s">
        <v>22</v>
      </c>
      <c r="J7229" t="s">
        <v>131</v>
      </c>
      <c r="K7229" t="s">
        <v>27510</v>
      </c>
      <c r="L7229" t="s">
        <v>27511</v>
      </c>
      <c r="M7229">
        <v>1.7411111109999999</v>
      </c>
      <c r="N7229">
        <v>0</v>
      </c>
      <c r="O7229">
        <v>0</v>
      </c>
      <c r="P7229">
        <v>0</v>
      </c>
      <c r="Q7229">
        <v>33</v>
      </c>
      <c r="R7229">
        <v>0</v>
      </c>
      <c r="S7229">
        <v>0</v>
      </c>
      <c r="T7229">
        <v>0</v>
      </c>
      <c r="U7229">
        <v>57.456667000000003</v>
      </c>
    </row>
    <row r="7230" spans="1:21" x14ac:dyDescent="0.25">
      <c r="A7230" t="s">
        <v>27512</v>
      </c>
      <c r="B7230">
        <v>1</v>
      </c>
      <c r="C7230" t="s">
        <v>78</v>
      </c>
      <c r="D7230" t="s">
        <v>95</v>
      </c>
      <c r="E7230" t="s">
        <v>5224</v>
      </c>
      <c r="F7230" t="s">
        <v>780</v>
      </c>
      <c r="G7230" t="s">
        <v>71</v>
      </c>
      <c r="H7230" t="s">
        <v>136</v>
      </c>
      <c r="I7230" t="s">
        <v>22</v>
      </c>
      <c r="J7230" t="s">
        <v>131</v>
      </c>
      <c r="K7230" t="s">
        <v>27513</v>
      </c>
      <c r="L7230" t="s">
        <v>27514</v>
      </c>
      <c r="M7230">
        <v>1.9631888879999999</v>
      </c>
      <c r="N7230">
        <v>0</v>
      </c>
      <c r="O7230">
        <v>0</v>
      </c>
      <c r="P7230">
        <v>0</v>
      </c>
      <c r="Q7230">
        <v>45</v>
      </c>
      <c r="R7230">
        <v>0</v>
      </c>
      <c r="S7230">
        <v>0</v>
      </c>
      <c r="T7230">
        <v>0</v>
      </c>
      <c r="U7230">
        <v>88.343500000000006</v>
      </c>
    </row>
    <row r="7231" spans="1:21" x14ac:dyDescent="0.25">
      <c r="A7231" t="s">
        <v>27515</v>
      </c>
      <c r="B7231">
        <v>1</v>
      </c>
      <c r="C7231" t="s">
        <v>78</v>
      </c>
      <c r="D7231" t="s">
        <v>106</v>
      </c>
      <c r="E7231" t="s">
        <v>27516</v>
      </c>
      <c r="F7231" t="s">
        <v>1569</v>
      </c>
      <c r="G7231" t="s">
        <v>71</v>
      </c>
      <c r="H7231" t="s">
        <v>136</v>
      </c>
      <c r="I7231" t="s">
        <v>22</v>
      </c>
      <c r="J7231" t="s">
        <v>131</v>
      </c>
      <c r="K7231" t="s">
        <v>27517</v>
      </c>
      <c r="L7231" t="s">
        <v>27518</v>
      </c>
      <c r="M7231">
        <v>1.6816666659999999</v>
      </c>
      <c r="N7231">
        <v>0</v>
      </c>
      <c r="O7231">
        <v>0</v>
      </c>
      <c r="P7231">
        <v>0</v>
      </c>
      <c r="Q7231">
        <v>22</v>
      </c>
      <c r="R7231">
        <v>0</v>
      </c>
      <c r="S7231">
        <v>0</v>
      </c>
      <c r="T7231">
        <v>0</v>
      </c>
      <c r="U7231">
        <v>36.996667000000002</v>
      </c>
    </row>
    <row r="7232" spans="1:21" x14ac:dyDescent="0.25">
      <c r="A7232" t="s">
        <v>27519</v>
      </c>
      <c r="B7232">
        <v>1</v>
      </c>
      <c r="C7232" t="s">
        <v>78</v>
      </c>
      <c r="D7232" t="s">
        <v>106</v>
      </c>
      <c r="E7232" t="s">
        <v>27520</v>
      </c>
      <c r="F7232" t="s">
        <v>313</v>
      </c>
      <c r="G7232" t="s">
        <v>71</v>
      </c>
      <c r="H7232" t="s">
        <v>136</v>
      </c>
      <c r="I7232" t="s">
        <v>22</v>
      </c>
      <c r="J7232" t="s">
        <v>131</v>
      </c>
      <c r="K7232" t="s">
        <v>27521</v>
      </c>
      <c r="L7232" t="s">
        <v>27522</v>
      </c>
      <c r="M7232">
        <v>1.2547222220000001</v>
      </c>
      <c r="N7232">
        <v>0</v>
      </c>
      <c r="O7232">
        <v>0</v>
      </c>
      <c r="P7232">
        <v>0</v>
      </c>
      <c r="Q7232">
        <v>11</v>
      </c>
      <c r="R7232">
        <v>0</v>
      </c>
      <c r="S7232">
        <v>0</v>
      </c>
      <c r="T7232">
        <v>0</v>
      </c>
      <c r="U7232">
        <v>13.801944000000001</v>
      </c>
    </row>
    <row r="7233" spans="1:21" x14ac:dyDescent="0.25">
      <c r="A7233" t="s">
        <v>27523</v>
      </c>
      <c r="B7233">
        <v>1</v>
      </c>
      <c r="C7233" t="s">
        <v>78</v>
      </c>
      <c r="D7233" t="s">
        <v>106</v>
      </c>
      <c r="E7233" t="s">
        <v>27524</v>
      </c>
      <c r="F7233" t="s">
        <v>313</v>
      </c>
      <c r="G7233" t="s">
        <v>71</v>
      </c>
      <c r="H7233" t="s">
        <v>136</v>
      </c>
      <c r="I7233" t="s">
        <v>22</v>
      </c>
      <c r="J7233" t="s">
        <v>131</v>
      </c>
      <c r="K7233" t="s">
        <v>27525</v>
      </c>
      <c r="L7233" t="s">
        <v>27526</v>
      </c>
      <c r="M7233">
        <v>7.2481387999999994E-2</v>
      </c>
      <c r="N7233">
        <v>0</v>
      </c>
      <c r="O7233">
        <v>0</v>
      </c>
      <c r="P7233">
        <v>0</v>
      </c>
      <c r="Q7233">
        <v>2</v>
      </c>
      <c r="R7233">
        <v>0</v>
      </c>
      <c r="S7233">
        <v>0</v>
      </c>
      <c r="T7233">
        <v>0</v>
      </c>
      <c r="U7233">
        <v>0.14496300000000001</v>
      </c>
    </row>
    <row r="7234" spans="1:21" x14ac:dyDescent="0.25">
      <c r="A7234" t="s">
        <v>27527</v>
      </c>
      <c r="B7234">
        <v>1</v>
      </c>
      <c r="C7234" t="s">
        <v>78</v>
      </c>
      <c r="D7234" t="s">
        <v>106</v>
      </c>
      <c r="E7234" t="s">
        <v>27524</v>
      </c>
      <c r="F7234" t="s">
        <v>313</v>
      </c>
      <c r="G7234" t="s">
        <v>71</v>
      </c>
      <c r="H7234" t="s">
        <v>136</v>
      </c>
      <c r="I7234" t="s">
        <v>22</v>
      </c>
      <c r="J7234" t="s">
        <v>131</v>
      </c>
      <c r="K7234" t="s">
        <v>27528</v>
      </c>
      <c r="L7234" t="s">
        <v>27529</v>
      </c>
      <c r="M7234">
        <v>1.773055555</v>
      </c>
      <c r="N7234">
        <v>0</v>
      </c>
      <c r="O7234">
        <v>0</v>
      </c>
      <c r="P7234">
        <v>0</v>
      </c>
      <c r="Q7234">
        <v>2</v>
      </c>
      <c r="R7234">
        <v>0</v>
      </c>
      <c r="S7234">
        <v>0</v>
      </c>
      <c r="T7234">
        <v>0</v>
      </c>
      <c r="U7234">
        <v>3.5461109999999998</v>
      </c>
    </row>
    <row r="7235" spans="1:21" x14ac:dyDescent="0.25">
      <c r="A7235" t="s">
        <v>27530</v>
      </c>
      <c r="B7235">
        <v>1</v>
      </c>
      <c r="C7235" t="s">
        <v>78</v>
      </c>
      <c r="D7235" t="s">
        <v>106</v>
      </c>
      <c r="E7235" t="s">
        <v>27531</v>
      </c>
      <c r="F7235" t="s">
        <v>296</v>
      </c>
      <c r="G7235" t="s">
        <v>71</v>
      </c>
      <c r="H7235" t="s">
        <v>136</v>
      </c>
      <c r="I7235" t="s">
        <v>22</v>
      </c>
      <c r="J7235" t="s">
        <v>221</v>
      </c>
      <c r="K7235" t="s">
        <v>27532</v>
      </c>
      <c r="L7235" t="s">
        <v>27533</v>
      </c>
      <c r="M7235">
        <v>7.0993555549999998</v>
      </c>
      <c r="N7235">
        <v>0</v>
      </c>
      <c r="O7235">
        <v>0</v>
      </c>
      <c r="P7235">
        <v>0</v>
      </c>
      <c r="Q7235">
        <v>73</v>
      </c>
      <c r="R7235">
        <v>0</v>
      </c>
      <c r="S7235">
        <v>0</v>
      </c>
      <c r="T7235">
        <v>0</v>
      </c>
      <c r="U7235">
        <v>518.25295600000004</v>
      </c>
    </row>
    <row r="7236" spans="1:21" x14ac:dyDescent="0.25">
      <c r="A7236" t="s">
        <v>27534</v>
      </c>
      <c r="B7236">
        <v>1</v>
      </c>
      <c r="C7236" t="s">
        <v>78</v>
      </c>
      <c r="D7236" t="s">
        <v>106</v>
      </c>
      <c r="E7236" t="s">
        <v>27535</v>
      </c>
      <c r="F7236" t="s">
        <v>985</v>
      </c>
      <c r="G7236" t="s">
        <v>71</v>
      </c>
      <c r="H7236" t="s">
        <v>136</v>
      </c>
      <c r="I7236" t="s">
        <v>22</v>
      </c>
      <c r="J7236" t="s">
        <v>131</v>
      </c>
      <c r="K7236" t="s">
        <v>7693</v>
      </c>
      <c r="L7236" t="s">
        <v>27536</v>
      </c>
      <c r="M7236">
        <v>6.0580555550000001</v>
      </c>
      <c r="N7236">
        <v>0</v>
      </c>
      <c r="O7236">
        <v>0</v>
      </c>
      <c r="P7236">
        <v>0</v>
      </c>
      <c r="Q7236">
        <v>24</v>
      </c>
      <c r="R7236">
        <v>0</v>
      </c>
      <c r="S7236">
        <v>0</v>
      </c>
      <c r="T7236">
        <v>0</v>
      </c>
      <c r="U7236">
        <v>145.39333300000001</v>
      </c>
    </row>
    <row r="7237" spans="1:21" x14ac:dyDescent="0.25">
      <c r="A7237" t="s">
        <v>27537</v>
      </c>
      <c r="B7237">
        <v>1</v>
      </c>
      <c r="C7237" t="s">
        <v>78</v>
      </c>
      <c r="D7237" t="s">
        <v>91</v>
      </c>
      <c r="E7237" t="s">
        <v>27538</v>
      </c>
      <c r="F7237" t="s">
        <v>416</v>
      </c>
      <c r="G7237" t="s">
        <v>71</v>
      </c>
      <c r="H7237" t="s">
        <v>136</v>
      </c>
      <c r="I7237" t="s">
        <v>22</v>
      </c>
      <c r="J7237" t="s">
        <v>131</v>
      </c>
      <c r="K7237" t="s">
        <v>27539</v>
      </c>
      <c r="L7237" t="s">
        <v>27540</v>
      </c>
      <c r="M7237">
        <v>2.5933333329999999</v>
      </c>
      <c r="N7237">
        <v>0</v>
      </c>
      <c r="O7237">
        <v>0</v>
      </c>
      <c r="P7237">
        <v>0</v>
      </c>
      <c r="Q7237">
        <v>5</v>
      </c>
      <c r="R7237">
        <v>0</v>
      </c>
      <c r="S7237">
        <v>0</v>
      </c>
      <c r="T7237">
        <v>0</v>
      </c>
      <c r="U7237">
        <v>12.966666999999999</v>
      </c>
    </row>
    <row r="7238" spans="1:21" x14ac:dyDescent="0.25">
      <c r="A7238" t="s">
        <v>27541</v>
      </c>
      <c r="B7238">
        <v>1</v>
      </c>
      <c r="C7238" t="s">
        <v>78</v>
      </c>
      <c r="D7238" t="s">
        <v>91</v>
      </c>
      <c r="E7238" t="s">
        <v>27542</v>
      </c>
      <c r="F7238" t="s">
        <v>166</v>
      </c>
      <c r="G7238" t="s">
        <v>72</v>
      </c>
      <c r="H7238" t="s">
        <v>136</v>
      </c>
      <c r="I7238" t="s">
        <v>22</v>
      </c>
      <c r="J7238" t="s">
        <v>131</v>
      </c>
      <c r="K7238" t="s">
        <v>27543</v>
      </c>
      <c r="L7238" t="s">
        <v>27544</v>
      </c>
      <c r="M7238">
        <v>0.74473500000000004</v>
      </c>
      <c r="N7238">
        <v>0</v>
      </c>
      <c r="O7238">
        <v>881</v>
      </c>
      <c r="P7238">
        <v>23</v>
      </c>
      <c r="Q7238">
        <v>2663</v>
      </c>
      <c r="R7238">
        <v>0</v>
      </c>
      <c r="S7238">
        <v>656.111535</v>
      </c>
      <c r="T7238">
        <v>17.128905</v>
      </c>
      <c r="U7238">
        <v>1983.2293050000001</v>
      </c>
    </row>
    <row r="7239" spans="1:21" x14ac:dyDescent="0.25">
      <c r="A7239" t="s">
        <v>27545</v>
      </c>
      <c r="B7239">
        <v>1</v>
      </c>
      <c r="C7239" t="s">
        <v>78</v>
      </c>
      <c r="D7239" t="s">
        <v>91</v>
      </c>
      <c r="E7239" t="s">
        <v>16329</v>
      </c>
      <c r="F7239" t="s">
        <v>166</v>
      </c>
      <c r="G7239" t="s">
        <v>72</v>
      </c>
      <c r="H7239" t="s">
        <v>136</v>
      </c>
      <c r="I7239" t="s">
        <v>22</v>
      </c>
      <c r="J7239" t="s">
        <v>131</v>
      </c>
      <c r="K7239" t="s">
        <v>27546</v>
      </c>
      <c r="L7239" t="s">
        <v>27547</v>
      </c>
      <c r="M7239">
        <v>0.830555555</v>
      </c>
      <c r="N7239">
        <v>0</v>
      </c>
      <c r="O7239">
        <v>0</v>
      </c>
      <c r="P7239">
        <v>49</v>
      </c>
      <c r="Q7239">
        <v>0</v>
      </c>
      <c r="R7239">
        <v>0</v>
      </c>
      <c r="S7239">
        <v>0</v>
      </c>
      <c r="T7239">
        <v>40.697221999999996</v>
      </c>
      <c r="U7239">
        <v>0</v>
      </c>
    </row>
    <row r="7240" spans="1:21" x14ac:dyDescent="0.25">
      <c r="A7240" t="s">
        <v>27548</v>
      </c>
      <c r="B7240">
        <v>1</v>
      </c>
      <c r="C7240" t="s">
        <v>79</v>
      </c>
      <c r="D7240" t="s">
        <v>121</v>
      </c>
      <c r="E7240" t="s">
        <v>27549</v>
      </c>
      <c r="F7240" t="s">
        <v>247</v>
      </c>
      <c r="G7240" t="s">
        <v>71</v>
      </c>
      <c r="H7240" t="s">
        <v>136</v>
      </c>
      <c r="I7240" t="s">
        <v>22</v>
      </c>
      <c r="J7240" t="s">
        <v>221</v>
      </c>
      <c r="K7240" t="s">
        <v>27550</v>
      </c>
      <c r="L7240" t="s">
        <v>27551</v>
      </c>
      <c r="M7240">
        <v>8.200666666</v>
      </c>
      <c r="N7240">
        <v>0</v>
      </c>
      <c r="O7240">
        <v>0</v>
      </c>
      <c r="P7240">
        <v>0</v>
      </c>
      <c r="Q7240">
        <v>264</v>
      </c>
      <c r="R7240">
        <v>0</v>
      </c>
      <c r="S7240">
        <v>0</v>
      </c>
      <c r="T7240">
        <v>0</v>
      </c>
      <c r="U7240">
        <v>2164.9760000000001</v>
      </c>
    </row>
    <row r="7241" spans="1:21" x14ac:dyDescent="0.25">
      <c r="A7241" t="s">
        <v>27552</v>
      </c>
      <c r="B7241">
        <v>1</v>
      </c>
      <c r="C7241" t="s">
        <v>79</v>
      </c>
      <c r="D7241" t="s">
        <v>121</v>
      </c>
      <c r="E7241" t="s">
        <v>27553</v>
      </c>
      <c r="F7241" t="s">
        <v>247</v>
      </c>
      <c r="G7241" t="s">
        <v>72</v>
      </c>
      <c r="H7241" t="s">
        <v>136</v>
      </c>
      <c r="I7241" t="s">
        <v>22</v>
      </c>
      <c r="J7241" t="s">
        <v>221</v>
      </c>
      <c r="K7241" t="s">
        <v>2792</v>
      </c>
      <c r="L7241" t="s">
        <v>27554</v>
      </c>
      <c r="M7241">
        <v>8.1505555550000004</v>
      </c>
      <c r="N7241">
        <v>0</v>
      </c>
      <c r="O7241">
        <v>0</v>
      </c>
      <c r="P7241">
        <v>0</v>
      </c>
      <c r="Q7241">
        <v>264</v>
      </c>
      <c r="R7241">
        <v>0</v>
      </c>
      <c r="S7241">
        <v>0</v>
      </c>
      <c r="T7241">
        <v>0</v>
      </c>
      <c r="U7241">
        <v>2151.7466669999999</v>
      </c>
    </row>
    <row r="7242" spans="1:21" x14ac:dyDescent="0.25">
      <c r="A7242" t="s">
        <v>27555</v>
      </c>
      <c r="B7242">
        <v>1</v>
      </c>
      <c r="C7242" t="s">
        <v>79</v>
      </c>
      <c r="D7242" t="s">
        <v>121</v>
      </c>
      <c r="E7242" t="s">
        <v>27556</v>
      </c>
      <c r="F7242" t="s">
        <v>247</v>
      </c>
      <c r="G7242" t="s">
        <v>72</v>
      </c>
      <c r="H7242" t="s">
        <v>136</v>
      </c>
      <c r="I7242" t="s">
        <v>22</v>
      </c>
      <c r="J7242" t="s">
        <v>221</v>
      </c>
      <c r="K7242" t="s">
        <v>27557</v>
      </c>
      <c r="L7242" t="s">
        <v>27558</v>
      </c>
      <c r="M7242">
        <v>8.4383333329999992</v>
      </c>
      <c r="N7242">
        <v>0</v>
      </c>
      <c r="O7242">
        <v>0</v>
      </c>
      <c r="P7242">
        <v>0</v>
      </c>
      <c r="Q7242">
        <v>58</v>
      </c>
      <c r="R7242">
        <v>0</v>
      </c>
      <c r="S7242">
        <v>0</v>
      </c>
      <c r="T7242">
        <v>0</v>
      </c>
      <c r="U7242">
        <v>489.42333300000001</v>
      </c>
    </row>
    <row r="7243" spans="1:21" x14ac:dyDescent="0.25">
      <c r="A7243" t="s">
        <v>27559</v>
      </c>
      <c r="B7243">
        <v>1</v>
      </c>
      <c r="C7243" t="s">
        <v>79</v>
      </c>
      <c r="D7243" t="s">
        <v>121</v>
      </c>
      <c r="E7243" t="s">
        <v>27549</v>
      </c>
      <c r="F7243" t="s">
        <v>247</v>
      </c>
      <c r="G7243" t="s">
        <v>71</v>
      </c>
      <c r="H7243" t="s">
        <v>136</v>
      </c>
      <c r="I7243" t="s">
        <v>22</v>
      </c>
      <c r="J7243" t="s">
        <v>221</v>
      </c>
      <c r="K7243" t="s">
        <v>27560</v>
      </c>
      <c r="L7243" t="s">
        <v>27561</v>
      </c>
      <c r="M7243">
        <v>8.0363888879999994</v>
      </c>
      <c r="N7243">
        <v>0</v>
      </c>
      <c r="O7243">
        <v>0</v>
      </c>
      <c r="P7243">
        <v>0</v>
      </c>
      <c r="Q7243">
        <v>264</v>
      </c>
      <c r="R7243">
        <v>0</v>
      </c>
      <c r="S7243">
        <v>0</v>
      </c>
      <c r="T7243">
        <v>0</v>
      </c>
      <c r="U7243">
        <v>2121.6066660000001</v>
      </c>
    </row>
    <row r="7244" spans="1:21" x14ac:dyDescent="0.25">
      <c r="A7244" t="s">
        <v>27562</v>
      </c>
      <c r="B7244">
        <v>1</v>
      </c>
      <c r="C7244" t="s">
        <v>79</v>
      </c>
      <c r="D7244" t="s">
        <v>121</v>
      </c>
      <c r="E7244" t="s">
        <v>27549</v>
      </c>
      <c r="F7244" t="s">
        <v>247</v>
      </c>
      <c r="G7244" t="s">
        <v>71</v>
      </c>
      <c r="H7244" t="s">
        <v>136</v>
      </c>
      <c r="I7244" t="s">
        <v>22</v>
      </c>
      <c r="J7244" t="s">
        <v>221</v>
      </c>
      <c r="K7244" t="s">
        <v>27563</v>
      </c>
      <c r="L7244" t="s">
        <v>27564</v>
      </c>
      <c r="M7244">
        <v>8.1833333330000002</v>
      </c>
      <c r="N7244">
        <v>0</v>
      </c>
      <c r="O7244">
        <v>0</v>
      </c>
      <c r="P7244">
        <v>0</v>
      </c>
      <c r="Q7244">
        <v>264</v>
      </c>
      <c r="R7244">
        <v>0</v>
      </c>
      <c r="S7244">
        <v>0</v>
      </c>
      <c r="T7244">
        <v>0</v>
      </c>
      <c r="U7244">
        <v>2160.4</v>
      </c>
    </row>
    <row r="7245" spans="1:21" x14ac:dyDescent="0.25">
      <c r="A7245" t="s">
        <v>27565</v>
      </c>
      <c r="B7245">
        <v>1</v>
      </c>
      <c r="C7245" t="s">
        <v>79</v>
      </c>
      <c r="D7245" t="s">
        <v>121</v>
      </c>
      <c r="E7245" t="s">
        <v>27549</v>
      </c>
      <c r="F7245" t="s">
        <v>247</v>
      </c>
      <c r="G7245" t="s">
        <v>71</v>
      </c>
      <c r="H7245" t="s">
        <v>136</v>
      </c>
      <c r="I7245" t="s">
        <v>22</v>
      </c>
      <c r="J7245" t="s">
        <v>221</v>
      </c>
      <c r="K7245" t="s">
        <v>27566</v>
      </c>
      <c r="L7245" t="s">
        <v>27567</v>
      </c>
      <c r="M7245">
        <v>7.8311675000000003</v>
      </c>
      <c r="N7245">
        <v>0</v>
      </c>
      <c r="O7245">
        <v>0</v>
      </c>
      <c r="P7245">
        <v>0</v>
      </c>
      <c r="Q7245">
        <v>264</v>
      </c>
      <c r="R7245">
        <v>0</v>
      </c>
      <c r="S7245">
        <v>0</v>
      </c>
      <c r="T7245">
        <v>0</v>
      </c>
      <c r="U7245">
        <v>2067.4282199999998</v>
      </c>
    </row>
    <row r="7246" spans="1:21" x14ac:dyDescent="0.25">
      <c r="A7246" t="s">
        <v>27568</v>
      </c>
      <c r="B7246">
        <v>1</v>
      </c>
      <c r="C7246" t="s">
        <v>79</v>
      </c>
      <c r="D7246" t="s">
        <v>121</v>
      </c>
      <c r="E7246" t="s">
        <v>27549</v>
      </c>
      <c r="F7246" t="s">
        <v>247</v>
      </c>
      <c r="G7246" t="s">
        <v>71</v>
      </c>
      <c r="H7246" t="s">
        <v>136</v>
      </c>
      <c r="I7246" t="s">
        <v>22</v>
      </c>
      <c r="J7246" t="s">
        <v>221</v>
      </c>
      <c r="K7246" t="s">
        <v>27569</v>
      </c>
      <c r="L7246" t="s">
        <v>27570</v>
      </c>
      <c r="M7246">
        <v>8.1541999999999994</v>
      </c>
      <c r="N7246">
        <v>0</v>
      </c>
      <c r="O7246">
        <v>0</v>
      </c>
      <c r="P7246">
        <v>0</v>
      </c>
      <c r="Q7246">
        <v>264</v>
      </c>
      <c r="R7246">
        <v>0</v>
      </c>
      <c r="S7246">
        <v>0</v>
      </c>
      <c r="T7246">
        <v>0</v>
      </c>
      <c r="U7246">
        <v>2152.7087999999999</v>
      </c>
    </row>
    <row r="7247" spans="1:21" x14ac:dyDescent="0.25">
      <c r="A7247" t="s">
        <v>27571</v>
      </c>
      <c r="B7247">
        <v>1</v>
      </c>
      <c r="C7247" t="s">
        <v>79</v>
      </c>
      <c r="D7247" t="s">
        <v>121</v>
      </c>
      <c r="E7247" t="s">
        <v>27549</v>
      </c>
      <c r="F7247" t="s">
        <v>247</v>
      </c>
      <c r="G7247" t="s">
        <v>72</v>
      </c>
      <c r="H7247" t="s">
        <v>136</v>
      </c>
      <c r="I7247" t="s">
        <v>22</v>
      </c>
      <c r="J7247" t="s">
        <v>221</v>
      </c>
      <c r="K7247" t="s">
        <v>27572</v>
      </c>
      <c r="L7247" t="s">
        <v>27573</v>
      </c>
      <c r="M7247">
        <v>6.0991666660000003</v>
      </c>
      <c r="N7247">
        <v>0</v>
      </c>
      <c r="O7247">
        <v>0</v>
      </c>
      <c r="P7247">
        <v>0</v>
      </c>
      <c r="Q7247">
        <v>264</v>
      </c>
      <c r="R7247">
        <v>0</v>
      </c>
      <c r="S7247">
        <v>0</v>
      </c>
      <c r="T7247">
        <v>0</v>
      </c>
      <c r="U7247">
        <v>1610.18</v>
      </c>
    </row>
    <row r="7248" spans="1:21" x14ac:dyDescent="0.25">
      <c r="A7248" t="s">
        <v>27574</v>
      </c>
      <c r="B7248">
        <v>1</v>
      </c>
      <c r="C7248" t="s">
        <v>79</v>
      </c>
      <c r="D7248" t="s">
        <v>121</v>
      </c>
      <c r="E7248" t="s">
        <v>27549</v>
      </c>
      <c r="F7248" t="s">
        <v>247</v>
      </c>
      <c r="G7248" t="s">
        <v>71</v>
      </c>
      <c r="H7248" t="s">
        <v>136</v>
      </c>
      <c r="I7248" t="s">
        <v>22</v>
      </c>
      <c r="J7248" t="s">
        <v>221</v>
      </c>
      <c r="K7248" t="s">
        <v>27575</v>
      </c>
      <c r="L7248" t="s">
        <v>27576</v>
      </c>
      <c r="M7248">
        <v>8.3694444440000009</v>
      </c>
      <c r="N7248">
        <v>0</v>
      </c>
      <c r="O7248">
        <v>0</v>
      </c>
      <c r="P7248">
        <v>0</v>
      </c>
      <c r="Q7248">
        <v>264</v>
      </c>
      <c r="R7248">
        <v>0</v>
      </c>
      <c r="S7248">
        <v>0</v>
      </c>
      <c r="T7248">
        <v>0</v>
      </c>
      <c r="U7248">
        <v>2209.5333329999999</v>
      </c>
    </row>
    <row r="7249" spans="1:21" x14ac:dyDescent="0.25">
      <c r="A7249" t="s">
        <v>27577</v>
      </c>
      <c r="B7249">
        <v>1</v>
      </c>
      <c r="C7249" t="s">
        <v>79</v>
      </c>
      <c r="D7249" t="s">
        <v>121</v>
      </c>
      <c r="E7249" t="s">
        <v>27549</v>
      </c>
      <c r="F7249" t="s">
        <v>247</v>
      </c>
      <c r="G7249" t="s">
        <v>71</v>
      </c>
      <c r="H7249" t="s">
        <v>136</v>
      </c>
      <c r="I7249" t="s">
        <v>22</v>
      </c>
      <c r="J7249" t="s">
        <v>221</v>
      </c>
      <c r="K7249" t="s">
        <v>9823</v>
      </c>
      <c r="L7249" t="s">
        <v>27578</v>
      </c>
      <c r="M7249">
        <v>8.5069444440000002</v>
      </c>
      <c r="N7249">
        <v>0</v>
      </c>
      <c r="O7249">
        <v>0</v>
      </c>
      <c r="P7249">
        <v>0</v>
      </c>
      <c r="Q7249">
        <v>264</v>
      </c>
      <c r="R7249">
        <v>0</v>
      </c>
      <c r="S7249">
        <v>0</v>
      </c>
      <c r="T7249">
        <v>0</v>
      </c>
      <c r="U7249">
        <v>2245.833333</v>
      </c>
    </row>
    <row r="7250" spans="1:21" x14ac:dyDescent="0.25">
      <c r="A7250" t="s">
        <v>27579</v>
      </c>
      <c r="B7250">
        <v>1</v>
      </c>
      <c r="C7250" t="s">
        <v>79</v>
      </c>
      <c r="D7250" t="s">
        <v>121</v>
      </c>
      <c r="E7250" t="s">
        <v>27580</v>
      </c>
      <c r="F7250" t="s">
        <v>247</v>
      </c>
      <c r="G7250" t="s">
        <v>71</v>
      </c>
      <c r="H7250" t="s">
        <v>136</v>
      </c>
      <c r="I7250" t="s">
        <v>22</v>
      </c>
      <c r="J7250" t="s">
        <v>221</v>
      </c>
      <c r="K7250" t="s">
        <v>27581</v>
      </c>
      <c r="L7250" t="s">
        <v>27582</v>
      </c>
      <c r="M7250">
        <v>7.7986111109999996</v>
      </c>
      <c r="N7250">
        <v>0</v>
      </c>
      <c r="O7250">
        <v>0</v>
      </c>
      <c r="P7250">
        <v>0</v>
      </c>
      <c r="Q7250">
        <v>211</v>
      </c>
      <c r="R7250">
        <v>0</v>
      </c>
      <c r="S7250">
        <v>0</v>
      </c>
      <c r="T7250">
        <v>0</v>
      </c>
      <c r="U7250">
        <v>1645.506944</v>
      </c>
    </row>
    <row r="7251" spans="1:21" x14ac:dyDescent="0.25">
      <c r="A7251" t="s">
        <v>27583</v>
      </c>
      <c r="B7251">
        <v>1</v>
      </c>
      <c r="C7251" t="s">
        <v>79</v>
      </c>
      <c r="D7251" t="s">
        <v>121</v>
      </c>
      <c r="E7251" t="s">
        <v>27556</v>
      </c>
      <c r="F7251" t="s">
        <v>247</v>
      </c>
      <c r="G7251" t="s">
        <v>72</v>
      </c>
      <c r="H7251" t="s">
        <v>136</v>
      </c>
      <c r="I7251" t="s">
        <v>22</v>
      </c>
      <c r="J7251" t="s">
        <v>221</v>
      </c>
      <c r="K7251" t="s">
        <v>27584</v>
      </c>
      <c r="L7251" t="s">
        <v>27585</v>
      </c>
      <c r="M7251">
        <v>8.2007833330000004</v>
      </c>
      <c r="N7251">
        <v>0</v>
      </c>
      <c r="O7251">
        <v>0</v>
      </c>
      <c r="P7251">
        <v>0</v>
      </c>
      <c r="Q7251">
        <v>58</v>
      </c>
      <c r="R7251">
        <v>0</v>
      </c>
      <c r="S7251">
        <v>0</v>
      </c>
      <c r="T7251">
        <v>0</v>
      </c>
      <c r="U7251">
        <v>475.64543300000003</v>
      </c>
    </row>
    <row r="7252" spans="1:21" x14ac:dyDescent="0.25">
      <c r="A7252" t="s">
        <v>27586</v>
      </c>
      <c r="B7252">
        <v>1</v>
      </c>
      <c r="C7252" t="s">
        <v>79</v>
      </c>
      <c r="D7252" t="s">
        <v>121</v>
      </c>
      <c r="E7252" t="s">
        <v>27553</v>
      </c>
      <c r="F7252" t="s">
        <v>247</v>
      </c>
      <c r="G7252" t="s">
        <v>72</v>
      </c>
      <c r="H7252" t="s">
        <v>136</v>
      </c>
      <c r="I7252" t="s">
        <v>22</v>
      </c>
      <c r="J7252" t="s">
        <v>221</v>
      </c>
      <c r="K7252" t="s">
        <v>27587</v>
      </c>
      <c r="L7252" t="s">
        <v>27588</v>
      </c>
      <c r="M7252">
        <v>8.3814155550000002</v>
      </c>
      <c r="N7252">
        <v>0</v>
      </c>
      <c r="O7252">
        <v>0</v>
      </c>
      <c r="P7252">
        <v>0</v>
      </c>
      <c r="Q7252">
        <v>264</v>
      </c>
      <c r="R7252">
        <v>0</v>
      </c>
      <c r="S7252">
        <v>0</v>
      </c>
      <c r="T7252">
        <v>0</v>
      </c>
      <c r="U7252">
        <v>2212.6937069999999</v>
      </c>
    </row>
    <row r="7253" spans="1:21" x14ac:dyDescent="0.25">
      <c r="A7253" t="s">
        <v>27589</v>
      </c>
      <c r="B7253">
        <v>1</v>
      </c>
      <c r="C7253" t="s">
        <v>79</v>
      </c>
      <c r="D7253" t="s">
        <v>121</v>
      </c>
      <c r="E7253" t="s">
        <v>27553</v>
      </c>
      <c r="F7253" t="s">
        <v>247</v>
      </c>
      <c r="G7253" t="s">
        <v>72</v>
      </c>
      <c r="H7253" t="s">
        <v>136</v>
      </c>
      <c r="I7253" t="s">
        <v>22</v>
      </c>
      <c r="J7253" t="s">
        <v>221</v>
      </c>
      <c r="K7253" t="s">
        <v>27590</v>
      </c>
      <c r="L7253" t="s">
        <v>27591</v>
      </c>
      <c r="M7253">
        <v>7.9673666660000002</v>
      </c>
      <c r="N7253">
        <v>0</v>
      </c>
      <c r="O7253">
        <v>0</v>
      </c>
      <c r="P7253">
        <v>0</v>
      </c>
      <c r="Q7253">
        <v>264</v>
      </c>
      <c r="R7253">
        <v>0</v>
      </c>
      <c r="S7253">
        <v>0</v>
      </c>
      <c r="T7253">
        <v>0</v>
      </c>
      <c r="U7253">
        <v>2103.3847999999998</v>
      </c>
    </row>
    <row r="7254" spans="1:21" x14ac:dyDescent="0.25">
      <c r="A7254" t="s">
        <v>27592</v>
      </c>
      <c r="B7254">
        <v>1</v>
      </c>
      <c r="C7254" t="s">
        <v>79</v>
      </c>
      <c r="D7254" t="s">
        <v>121</v>
      </c>
      <c r="E7254" t="s">
        <v>27549</v>
      </c>
      <c r="F7254" t="s">
        <v>247</v>
      </c>
      <c r="G7254" t="s">
        <v>71</v>
      </c>
      <c r="H7254" t="s">
        <v>136</v>
      </c>
      <c r="I7254" t="s">
        <v>22</v>
      </c>
      <c r="J7254" t="s">
        <v>221</v>
      </c>
      <c r="K7254" t="s">
        <v>27593</v>
      </c>
      <c r="L7254" t="s">
        <v>27594</v>
      </c>
      <c r="M7254">
        <v>8.1507944440000006</v>
      </c>
      <c r="N7254">
        <v>0</v>
      </c>
      <c r="O7254">
        <v>0</v>
      </c>
      <c r="P7254">
        <v>0</v>
      </c>
      <c r="Q7254">
        <v>264</v>
      </c>
      <c r="R7254">
        <v>0</v>
      </c>
      <c r="S7254">
        <v>0</v>
      </c>
      <c r="T7254">
        <v>0</v>
      </c>
      <c r="U7254">
        <v>2151.8097330000001</v>
      </c>
    </row>
    <row r="7255" spans="1:21" x14ac:dyDescent="0.25">
      <c r="A7255" t="s">
        <v>27595</v>
      </c>
      <c r="B7255">
        <v>1</v>
      </c>
      <c r="C7255" t="s">
        <v>79</v>
      </c>
      <c r="D7255" t="s">
        <v>121</v>
      </c>
      <c r="E7255" t="s">
        <v>27556</v>
      </c>
      <c r="F7255" t="s">
        <v>247</v>
      </c>
      <c r="G7255" t="s">
        <v>72</v>
      </c>
      <c r="H7255" t="s">
        <v>136</v>
      </c>
      <c r="I7255" t="s">
        <v>22</v>
      </c>
      <c r="J7255" t="s">
        <v>221</v>
      </c>
      <c r="K7255" t="s">
        <v>27596</v>
      </c>
      <c r="L7255" t="s">
        <v>27597</v>
      </c>
      <c r="M7255">
        <v>8.8493147220000008</v>
      </c>
      <c r="N7255">
        <v>0</v>
      </c>
      <c r="O7255">
        <v>0</v>
      </c>
      <c r="P7255">
        <v>0</v>
      </c>
      <c r="Q7255">
        <v>58</v>
      </c>
      <c r="R7255">
        <v>0</v>
      </c>
      <c r="S7255">
        <v>0</v>
      </c>
      <c r="T7255">
        <v>0</v>
      </c>
      <c r="U7255">
        <v>513.26025400000003</v>
      </c>
    </row>
    <row r="7256" spans="1:21" x14ac:dyDescent="0.25">
      <c r="A7256" t="s">
        <v>27598</v>
      </c>
      <c r="B7256">
        <v>1</v>
      </c>
      <c r="C7256" t="s">
        <v>79</v>
      </c>
      <c r="D7256" t="s">
        <v>121</v>
      </c>
      <c r="E7256" t="s">
        <v>27599</v>
      </c>
      <c r="F7256" t="s">
        <v>313</v>
      </c>
      <c r="G7256" t="s">
        <v>71</v>
      </c>
      <c r="H7256" t="s">
        <v>136</v>
      </c>
      <c r="I7256" t="s">
        <v>22</v>
      </c>
      <c r="J7256" t="s">
        <v>131</v>
      </c>
      <c r="K7256" t="s">
        <v>27600</v>
      </c>
      <c r="L7256" t="s">
        <v>27601</v>
      </c>
      <c r="M7256">
        <v>0.43555555499999998</v>
      </c>
      <c r="N7256">
        <v>0</v>
      </c>
      <c r="O7256">
        <v>0</v>
      </c>
      <c r="P7256">
        <v>0</v>
      </c>
      <c r="Q7256">
        <v>42</v>
      </c>
      <c r="R7256">
        <v>0</v>
      </c>
      <c r="S7256">
        <v>0</v>
      </c>
      <c r="T7256">
        <v>0</v>
      </c>
      <c r="U7256">
        <v>18.293333000000001</v>
      </c>
    </row>
    <row r="7257" spans="1:21" x14ac:dyDescent="0.25">
      <c r="A7257" t="s">
        <v>27602</v>
      </c>
      <c r="B7257">
        <v>1</v>
      </c>
      <c r="C7257" t="s">
        <v>79</v>
      </c>
      <c r="D7257" t="s">
        <v>121</v>
      </c>
      <c r="E7257" t="s">
        <v>27603</v>
      </c>
      <c r="F7257" t="s">
        <v>313</v>
      </c>
      <c r="G7257" t="s">
        <v>71</v>
      </c>
      <c r="H7257" t="s">
        <v>136</v>
      </c>
      <c r="I7257" t="s">
        <v>22</v>
      </c>
      <c r="J7257" t="s">
        <v>131</v>
      </c>
      <c r="K7257" t="s">
        <v>27604</v>
      </c>
      <c r="L7257" t="s">
        <v>27605</v>
      </c>
      <c r="M7257">
        <v>0.58805555499999995</v>
      </c>
      <c r="N7257">
        <v>0</v>
      </c>
      <c r="O7257">
        <v>0</v>
      </c>
      <c r="P7257">
        <v>0</v>
      </c>
      <c r="Q7257">
        <v>9</v>
      </c>
      <c r="R7257">
        <v>0</v>
      </c>
      <c r="S7257">
        <v>0</v>
      </c>
      <c r="T7257">
        <v>0</v>
      </c>
      <c r="U7257">
        <v>5.2925000000000004</v>
      </c>
    </row>
    <row r="7258" spans="1:21" x14ac:dyDescent="0.25">
      <c r="A7258" t="s">
        <v>27606</v>
      </c>
      <c r="B7258">
        <v>1</v>
      </c>
      <c r="C7258" t="s">
        <v>79</v>
      </c>
      <c r="D7258" t="s">
        <v>121</v>
      </c>
      <c r="E7258" t="s">
        <v>27599</v>
      </c>
      <c r="F7258" t="s">
        <v>1150</v>
      </c>
      <c r="G7258" t="s">
        <v>71</v>
      </c>
      <c r="H7258" t="s">
        <v>136</v>
      </c>
      <c r="I7258" t="s">
        <v>22</v>
      </c>
      <c r="J7258" t="s">
        <v>131</v>
      </c>
      <c r="K7258" t="s">
        <v>27607</v>
      </c>
      <c r="L7258" t="s">
        <v>27608</v>
      </c>
      <c r="M7258">
        <v>1.4375</v>
      </c>
      <c r="N7258">
        <v>0</v>
      </c>
      <c r="O7258">
        <v>0</v>
      </c>
      <c r="P7258">
        <v>0</v>
      </c>
      <c r="Q7258">
        <v>42</v>
      </c>
      <c r="R7258">
        <v>0</v>
      </c>
      <c r="S7258">
        <v>0</v>
      </c>
      <c r="T7258">
        <v>0</v>
      </c>
      <c r="U7258">
        <v>60.375</v>
      </c>
    </row>
    <row r="7259" spans="1:21" x14ac:dyDescent="0.25">
      <c r="A7259" t="s">
        <v>27609</v>
      </c>
      <c r="B7259">
        <v>1</v>
      </c>
      <c r="C7259" t="s">
        <v>79</v>
      </c>
      <c r="D7259" t="s">
        <v>121</v>
      </c>
      <c r="E7259" t="s">
        <v>27556</v>
      </c>
      <c r="F7259" t="s">
        <v>247</v>
      </c>
      <c r="G7259" t="s">
        <v>72</v>
      </c>
      <c r="H7259" t="s">
        <v>136</v>
      </c>
      <c r="I7259" t="s">
        <v>22</v>
      </c>
      <c r="J7259" t="s">
        <v>221</v>
      </c>
      <c r="K7259" t="s">
        <v>27610</v>
      </c>
      <c r="L7259" t="s">
        <v>27611</v>
      </c>
      <c r="M7259">
        <v>7.8866861110000004</v>
      </c>
      <c r="N7259">
        <v>0</v>
      </c>
      <c r="O7259">
        <v>0</v>
      </c>
      <c r="P7259">
        <v>0</v>
      </c>
      <c r="Q7259">
        <v>58</v>
      </c>
      <c r="R7259">
        <v>0</v>
      </c>
      <c r="S7259">
        <v>0</v>
      </c>
      <c r="T7259">
        <v>0</v>
      </c>
      <c r="U7259">
        <v>457.42779400000001</v>
      </c>
    </row>
    <row r="7260" spans="1:21" x14ac:dyDescent="0.25">
      <c r="A7260" t="s">
        <v>27612</v>
      </c>
      <c r="B7260">
        <v>1</v>
      </c>
      <c r="C7260" t="s">
        <v>79</v>
      </c>
      <c r="D7260" t="s">
        <v>121</v>
      </c>
      <c r="E7260" t="s">
        <v>27556</v>
      </c>
      <c r="F7260" t="s">
        <v>166</v>
      </c>
      <c r="G7260" t="s">
        <v>72</v>
      </c>
      <c r="H7260" t="s">
        <v>136</v>
      </c>
      <c r="I7260" t="s">
        <v>22</v>
      </c>
      <c r="J7260" t="s">
        <v>131</v>
      </c>
      <c r="K7260" t="s">
        <v>27613</v>
      </c>
      <c r="L7260" t="s">
        <v>27614</v>
      </c>
      <c r="M7260">
        <v>0.83666666599999995</v>
      </c>
      <c r="N7260">
        <v>0</v>
      </c>
      <c r="O7260">
        <v>0</v>
      </c>
      <c r="P7260">
        <v>0</v>
      </c>
      <c r="Q7260">
        <v>58</v>
      </c>
      <c r="R7260">
        <v>0</v>
      </c>
      <c r="S7260">
        <v>0</v>
      </c>
      <c r="T7260">
        <v>0</v>
      </c>
      <c r="U7260">
        <v>48.526667000000003</v>
      </c>
    </row>
    <row r="7261" spans="1:21" x14ac:dyDescent="0.25">
      <c r="A7261" t="s">
        <v>27615</v>
      </c>
      <c r="B7261">
        <v>1</v>
      </c>
      <c r="C7261" t="s">
        <v>78</v>
      </c>
      <c r="D7261" t="s">
        <v>107</v>
      </c>
      <c r="E7261" t="s">
        <v>27616</v>
      </c>
      <c r="F7261" t="s">
        <v>247</v>
      </c>
      <c r="G7261" t="s">
        <v>71</v>
      </c>
      <c r="H7261" t="s">
        <v>136</v>
      </c>
      <c r="I7261" t="s">
        <v>22</v>
      </c>
      <c r="J7261" t="s">
        <v>221</v>
      </c>
      <c r="K7261" t="s">
        <v>20337</v>
      </c>
      <c r="L7261" t="s">
        <v>27617</v>
      </c>
      <c r="M7261">
        <v>8.1294444440000007</v>
      </c>
      <c r="N7261">
        <v>0</v>
      </c>
      <c r="O7261">
        <v>444</v>
      </c>
      <c r="P7261">
        <v>0</v>
      </c>
      <c r="Q7261">
        <v>3</v>
      </c>
      <c r="R7261">
        <v>0</v>
      </c>
      <c r="S7261">
        <v>3609.4733329999999</v>
      </c>
      <c r="T7261">
        <v>0</v>
      </c>
      <c r="U7261">
        <v>24.388332999999999</v>
      </c>
    </row>
    <row r="7262" spans="1:21" x14ac:dyDescent="0.25">
      <c r="A7262" t="s">
        <v>27618</v>
      </c>
      <c r="B7262">
        <v>1</v>
      </c>
      <c r="C7262" t="s">
        <v>78</v>
      </c>
      <c r="D7262" t="s">
        <v>91</v>
      </c>
      <c r="E7262" t="s">
        <v>27619</v>
      </c>
      <c r="F7262" t="s">
        <v>231</v>
      </c>
      <c r="G7262" t="s">
        <v>71</v>
      </c>
      <c r="H7262" t="s">
        <v>136</v>
      </c>
      <c r="I7262" t="s">
        <v>22</v>
      </c>
      <c r="J7262" t="s">
        <v>131</v>
      </c>
      <c r="K7262" t="s">
        <v>27620</v>
      </c>
      <c r="L7262" t="s">
        <v>27621</v>
      </c>
      <c r="M7262">
        <v>2.238611111</v>
      </c>
      <c r="N7262">
        <v>0</v>
      </c>
      <c r="O7262">
        <v>0</v>
      </c>
      <c r="P7262">
        <v>0</v>
      </c>
      <c r="Q7262">
        <v>1</v>
      </c>
      <c r="R7262">
        <v>0</v>
      </c>
      <c r="S7262">
        <v>0</v>
      </c>
      <c r="T7262">
        <v>0</v>
      </c>
      <c r="U7262">
        <v>2.2386110000000001</v>
      </c>
    </row>
    <row r="7263" spans="1:21" x14ac:dyDescent="0.25">
      <c r="A7263" t="s">
        <v>27622</v>
      </c>
      <c r="B7263">
        <v>1</v>
      </c>
      <c r="C7263" t="s">
        <v>78</v>
      </c>
      <c r="D7263" t="s">
        <v>91</v>
      </c>
      <c r="E7263" t="s">
        <v>27623</v>
      </c>
      <c r="F7263" t="s">
        <v>166</v>
      </c>
      <c r="G7263" t="s">
        <v>72</v>
      </c>
      <c r="H7263" t="s">
        <v>136</v>
      </c>
      <c r="I7263" t="s">
        <v>22</v>
      </c>
      <c r="J7263" t="s">
        <v>131</v>
      </c>
      <c r="K7263" t="s">
        <v>27624</v>
      </c>
      <c r="L7263" t="s">
        <v>27625</v>
      </c>
      <c r="M7263">
        <v>0.61444444399999998</v>
      </c>
      <c r="N7263">
        <v>0</v>
      </c>
      <c r="O7263">
        <v>0</v>
      </c>
      <c r="P7263">
        <v>12</v>
      </c>
      <c r="Q7263">
        <v>0</v>
      </c>
      <c r="R7263">
        <v>0</v>
      </c>
      <c r="S7263">
        <v>0</v>
      </c>
      <c r="T7263">
        <v>7.3733329999999997</v>
      </c>
      <c r="U7263">
        <v>0</v>
      </c>
    </row>
    <row r="7264" spans="1:21" x14ac:dyDescent="0.25">
      <c r="A7264" t="s">
        <v>27626</v>
      </c>
      <c r="B7264">
        <v>1</v>
      </c>
      <c r="C7264" t="s">
        <v>78</v>
      </c>
      <c r="D7264" t="s">
        <v>91</v>
      </c>
      <c r="E7264" t="s">
        <v>27623</v>
      </c>
      <c r="F7264" t="s">
        <v>296</v>
      </c>
      <c r="G7264" t="s">
        <v>72</v>
      </c>
      <c r="H7264" t="s">
        <v>136</v>
      </c>
      <c r="I7264" t="s">
        <v>22</v>
      </c>
      <c r="J7264" t="s">
        <v>221</v>
      </c>
      <c r="K7264" t="s">
        <v>27627</v>
      </c>
      <c r="L7264" t="s">
        <v>27628</v>
      </c>
      <c r="M7264">
        <v>6.1144444440000001</v>
      </c>
      <c r="N7264">
        <v>0</v>
      </c>
      <c r="O7264">
        <v>0</v>
      </c>
      <c r="P7264">
        <v>12</v>
      </c>
      <c r="Q7264">
        <v>0</v>
      </c>
      <c r="R7264">
        <v>0</v>
      </c>
      <c r="S7264">
        <v>0</v>
      </c>
      <c r="T7264">
        <v>73.373333000000002</v>
      </c>
      <c r="U7264">
        <v>0</v>
      </c>
    </row>
    <row r="7265" spans="1:21" x14ac:dyDescent="0.25">
      <c r="A7265" t="s">
        <v>27629</v>
      </c>
      <c r="B7265">
        <v>1</v>
      </c>
      <c r="C7265" t="s">
        <v>78</v>
      </c>
      <c r="D7265" t="s">
        <v>91</v>
      </c>
      <c r="E7265" t="s">
        <v>27630</v>
      </c>
      <c r="F7265" t="s">
        <v>231</v>
      </c>
      <c r="G7265" t="s">
        <v>71</v>
      </c>
      <c r="H7265" t="s">
        <v>136</v>
      </c>
      <c r="I7265" t="s">
        <v>22</v>
      </c>
      <c r="J7265" t="s">
        <v>131</v>
      </c>
      <c r="K7265" t="s">
        <v>27631</v>
      </c>
      <c r="L7265" t="s">
        <v>27632</v>
      </c>
      <c r="M7265">
        <v>3.3194444440000002</v>
      </c>
      <c r="N7265">
        <v>0</v>
      </c>
      <c r="O7265">
        <v>0</v>
      </c>
      <c r="P7265">
        <v>0</v>
      </c>
      <c r="Q7265">
        <v>1</v>
      </c>
      <c r="R7265">
        <v>0</v>
      </c>
      <c r="S7265">
        <v>0</v>
      </c>
      <c r="T7265">
        <v>0</v>
      </c>
      <c r="U7265">
        <v>3.3194439999999998</v>
      </c>
    </row>
    <row r="7266" spans="1:21" x14ac:dyDescent="0.25">
      <c r="A7266" t="s">
        <v>27633</v>
      </c>
      <c r="B7266">
        <v>1</v>
      </c>
      <c r="C7266" t="s">
        <v>78</v>
      </c>
      <c r="D7266" t="s">
        <v>91</v>
      </c>
      <c r="E7266" t="s">
        <v>27634</v>
      </c>
      <c r="F7266" t="s">
        <v>921</v>
      </c>
      <c r="G7266" t="s">
        <v>71</v>
      </c>
      <c r="H7266" t="s">
        <v>136</v>
      </c>
      <c r="I7266" t="s">
        <v>22</v>
      </c>
      <c r="J7266" t="s">
        <v>131</v>
      </c>
      <c r="K7266" t="s">
        <v>27635</v>
      </c>
      <c r="L7266" t="s">
        <v>27636</v>
      </c>
      <c r="M7266">
        <v>0.19083333299999999</v>
      </c>
      <c r="N7266">
        <v>0</v>
      </c>
      <c r="O7266">
        <v>0</v>
      </c>
      <c r="P7266">
        <v>0</v>
      </c>
      <c r="Q7266">
        <v>52</v>
      </c>
      <c r="R7266">
        <v>0</v>
      </c>
      <c r="S7266">
        <v>0</v>
      </c>
      <c r="T7266">
        <v>0</v>
      </c>
      <c r="U7266">
        <v>9.9233329999999995</v>
      </c>
    </row>
    <row r="7267" spans="1:21" x14ac:dyDescent="0.25">
      <c r="A7267" t="s">
        <v>27637</v>
      </c>
      <c r="B7267">
        <v>1</v>
      </c>
      <c r="C7267" t="s">
        <v>78</v>
      </c>
      <c r="D7267" t="s">
        <v>91</v>
      </c>
      <c r="E7267" t="s">
        <v>27638</v>
      </c>
      <c r="F7267" t="s">
        <v>780</v>
      </c>
      <c r="G7267" t="s">
        <v>71</v>
      </c>
      <c r="H7267" t="s">
        <v>136</v>
      </c>
      <c r="I7267" t="s">
        <v>22</v>
      </c>
      <c r="J7267" t="s">
        <v>131</v>
      </c>
      <c r="K7267" t="s">
        <v>27639</v>
      </c>
      <c r="L7267" t="s">
        <v>27640</v>
      </c>
      <c r="M7267">
        <v>1.939125</v>
      </c>
      <c r="N7267">
        <v>0</v>
      </c>
      <c r="O7267">
        <v>0</v>
      </c>
      <c r="P7267">
        <v>0</v>
      </c>
      <c r="Q7267">
        <v>3</v>
      </c>
      <c r="R7267">
        <v>0</v>
      </c>
      <c r="S7267">
        <v>0</v>
      </c>
      <c r="T7267">
        <v>0</v>
      </c>
      <c r="U7267">
        <v>5.8173750000000002</v>
      </c>
    </row>
    <row r="7268" spans="1:21" x14ac:dyDescent="0.25">
      <c r="A7268" t="s">
        <v>27641</v>
      </c>
      <c r="B7268">
        <v>1</v>
      </c>
      <c r="C7268" t="s">
        <v>78</v>
      </c>
      <c r="D7268" t="s">
        <v>91</v>
      </c>
      <c r="E7268" t="s">
        <v>27642</v>
      </c>
      <c r="F7268" t="s">
        <v>892</v>
      </c>
      <c r="G7268" t="s">
        <v>71</v>
      </c>
      <c r="H7268" t="s">
        <v>136</v>
      </c>
      <c r="I7268" t="s">
        <v>22</v>
      </c>
      <c r="J7268" t="s">
        <v>131</v>
      </c>
      <c r="K7268" t="s">
        <v>27643</v>
      </c>
      <c r="L7268" t="s">
        <v>27644</v>
      </c>
      <c r="M7268">
        <v>2.747777777</v>
      </c>
      <c r="N7268">
        <v>0</v>
      </c>
      <c r="O7268">
        <v>0</v>
      </c>
      <c r="P7268">
        <v>0</v>
      </c>
      <c r="Q7268">
        <v>26</v>
      </c>
      <c r="R7268">
        <v>0</v>
      </c>
      <c r="S7268">
        <v>0</v>
      </c>
      <c r="T7268">
        <v>0</v>
      </c>
      <c r="U7268">
        <v>71.442222000000001</v>
      </c>
    </row>
    <row r="7269" spans="1:21" x14ac:dyDescent="0.25">
      <c r="A7269" t="s">
        <v>27645</v>
      </c>
      <c r="B7269">
        <v>1</v>
      </c>
      <c r="C7269" t="s">
        <v>78</v>
      </c>
      <c r="D7269" t="s">
        <v>91</v>
      </c>
      <c r="E7269" t="s">
        <v>27646</v>
      </c>
      <c r="F7269" t="s">
        <v>166</v>
      </c>
      <c r="G7269" t="s">
        <v>72</v>
      </c>
      <c r="H7269" t="s">
        <v>136</v>
      </c>
      <c r="I7269" t="s">
        <v>22</v>
      </c>
      <c r="J7269" t="s">
        <v>131</v>
      </c>
      <c r="K7269" t="s">
        <v>27647</v>
      </c>
      <c r="L7269" t="s">
        <v>27648</v>
      </c>
      <c r="M7269">
        <v>3.17</v>
      </c>
      <c r="N7269">
        <v>1</v>
      </c>
      <c r="O7269">
        <v>735</v>
      </c>
      <c r="P7269">
        <v>25</v>
      </c>
      <c r="Q7269">
        <v>837</v>
      </c>
      <c r="R7269">
        <v>3.17</v>
      </c>
      <c r="S7269">
        <v>2329.9499999999998</v>
      </c>
      <c r="T7269">
        <v>79.25</v>
      </c>
      <c r="U7269">
        <v>2653.29</v>
      </c>
    </row>
    <row r="7270" spans="1:21" x14ac:dyDescent="0.25">
      <c r="A7270" t="s">
        <v>27649</v>
      </c>
      <c r="B7270">
        <v>1</v>
      </c>
      <c r="C7270" t="s">
        <v>79</v>
      </c>
      <c r="D7270" t="s">
        <v>112</v>
      </c>
      <c r="E7270" t="s">
        <v>27650</v>
      </c>
      <c r="F7270" t="s">
        <v>367</v>
      </c>
      <c r="G7270" t="s">
        <v>72</v>
      </c>
      <c r="H7270" t="s">
        <v>136</v>
      </c>
      <c r="I7270" t="s">
        <v>22</v>
      </c>
      <c r="J7270" t="s">
        <v>131</v>
      </c>
      <c r="K7270" t="s">
        <v>27651</v>
      </c>
      <c r="L7270" t="s">
        <v>27652</v>
      </c>
      <c r="M7270">
        <v>1.83</v>
      </c>
      <c r="N7270">
        <v>0</v>
      </c>
      <c r="O7270">
        <v>30</v>
      </c>
      <c r="P7270">
        <v>0</v>
      </c>
      <c r="Q7270">
        <v>2</v>
      </c>
      <c r="R7270">
        <v>0</v>
      </c>
      <c r="S7270">
        <v>54.9</v>
      </c>
      <c r="T7270">
        <v>0</v>
      </c>
      <c r="U7270">
        <v>3.66</v>
      </c>
    </row>
    <row r="7271" spans="1:21" x14ac:dyDescent="0.25">
      <c r="A7271" t="s">
        <v>27653</v>
      </c>
      <c r="B7271">
        <v>1</v>
      </c>
      <c r="C7271" t="s">
        <v>79</v>
      </c>
      <c r="D7271" t="s">
        <v>112</v>
      </c>
      <c r="E7271" t="s">
        <v>27654</v>
      </c>
      <c r="F7271" t="s">
        <v>166</v>
      </c>
      <c r="G7271" t="s">
        <v>72</v>
      </c>
      <c r="H7271" t="s">
        <v>136</v>
      </c>
      <c r="I7271" t="s">
        <v>22</v>
      </c>
      <c r="J7271" t="s">
        <v>131</v>
      </c>
      <c r="K7271" t="s">
        <v>27655</v>
      </c>
      <c r="L7271" t="s">
        <v>27656</v>
      </c>
      <c r="M7271">
        <v>0.30016111099999998</v>
      </c>
      <c r="N7271">
        <v>0</v>
      </c>
      <c r="O7271">
        <v>254</v>
      </c>
      <c r="P7271">
        <v>152</v>
      </c>
      <c r="Q7271">
        <v>179</v>
      </c>
      <c r="R7271">
        <v>0</v>
      </c>
      <c r="S7271">
        <v>76.240921999999998</v>
      </c>
      <c r="T7271">
        <v>45.624488999999997</v>
      </c>
      <c r="U7271">
        <v>53.728839000000001</v>
      </c>
    </row>
    <row r="7272" spans="1:21" x14ac:dyDescent="0.25">
      <c r="A7272" t="s">
        <v>27657</v>
      </c>
      <c r="B7272">
        <v>1</v>
      </c>
      <c r="C7272" t="s">
        <v>78</v>
      </c>
      <c r="D7272" t="s">
        <v>88</v>
      </c>
      <c r="E7272" t="s">
        <v>27658</v>
      </c>
      <c r="F7272" t="s">
        <v>780</v>
      </c>
      <c r="G7272" t="s">
        <v>71</v>
      </c>
      <c r="H7272" t="s">
        <v>136</v>
      </c>
      <c r="I7272" t="s">
        <v>22</v>
      </c>
      <c r="J7272" t="s">
        <v>131</v>
      </c>
      <c r="K7272" t="s">
        <v>27659</v>
      </c>
      <c r="L7272" t="s">
        <v>27660</v>
      </c>
      <c r="M7272">
        <v>4.4194444439999998</v>
      </c>
      <c r="N7272">
        <v>0</v>
      </c>
      <c r="O7272">
        <v>258</v>
      </c>
      <c r="P7272">
        <v>0</v>
      </c>
      <c r="Q7272">
        <v>0</v>
      </c>
      <c r="R7272">
        <v>0</v>
      </c>
      <c r="S7272">
        <v>1140.2166669999999</v>
      </c>
      <c r="T7272">
        <v>0</v>
      </c>
      <c r="U7272">
        <v>0</v>
      </c>
    </row>
    <row r="7273" spans="1:21" x14ac:dyDescent="0.25">
      <c r="A7273" t="s">
        <v>27661</v>
      </c>
      <c r="B7273">
        <v>1</v>
      </c>
      <c r="C7273" t="s">
        <v>79</v>
      </c>
      <c r="D7273" t="s">
        <v>110</v>
      </c>
      <c r="E7273" t="s">
        <v>27662</v>
      </c>
      <c r="F7273" t="s">
        <v>226</v>
      </c>
      <c r="G7273" t="s">
        <v>72</v>
      </c>
      <c r="H7273" t="s">
        <v>136</v>
      </c>
      <c r="I7273" t="s">
        <v>22</v>
      </c>
      <c r="J7273" t="s">
        <v>131</v>
      </c>
      <c r="K7273" t="s">
        <v>27663</v>
      </c>
      <c r="L7273" t="s">
        <v>27664</v>
      </c>
      <c r="M7273">
        <v>0.943333333</v>
      </c>
      <c r="N7273">
        <v>0</v>
      </c>
      <c r="O7273">
        <v>0</v>
      </c>
      <c r="P7273">
        <v>0</v>
      </c>
      <c r="Q7273">
        <v>28</v>
      </c>
      <c r="R7273">
        <v>0</v>
      </c>
      <c r="S7273">
        <v>0</v>
      </c>
      <c r="T7273">
        <v>0</v>
      </c>
      <c r="U7273">
        <v>26.413333000000002</v>
      </c>
    </row>
    <row r="7274" spans="1:21" x14ac:dyDescent="0.25">
      <c r="A7274" t="s">
        <v>27665</v>
      </c>
      <c r="B7274">
        <v>1</v>
      </c>
      <c r="C7274" t="s">
        <v>78</v>
      </c>
      <c r="D7274" t="s">
        <v>102</v>
      </c>
      <c r="E7274" t="s">
        <v>26839</v>
      </c>
      <c r="F7274" t="s">
        <v>247</v>
      </c>
      <c r="G7274" t="s">
        <v>72</v>
      </c>
      <c r="H7274" t="s">
        <v>136</v>
      </c>
      <c r="I7274" t="s">
        <v>22</v>
      </c>
      <c r="J7274" t="s">
        <v>221</v>
      </c>
      <c r="K7274" t="s">
        <v>27666</v>
      </c>
      <c r="L7274" t="s">
        <v>27667</v>
      </c>
      <c r="M7274">
        <v>9.5780555550000006</v>
      </c>
      <c r="N7274">
        <v>0</v>
      </c>
      <c r="O7274">
        <v>0</v>
      </c>
      <c r="P7274">
        <v>51</v>
      </c>
      <c r="Q7274">
        <v>92</v>
      </c>
      <c r="R7274">
        <v>0</v>
      </c>
      <c r="S7274">
        <v>0</v>
      </c>
      <c r="T7274">
        <v>488.48083300000002</v>
      </c>
      <c r="U7274">
        <v>881.18111099999999</v>
      </c>
    </row>
    <row r="7275" spans="1:21" x14ac:dyDescent="0.25">
      <c r="A7275" t="s">
        <v>27668</v>
      </c>
      <c r="B7275">
        <v>1</v>
      </c>
      <c r="C7275" t="s">
        <v>79</v>
      </c>
      <c r="D7275" t="s">
        <v>119</v>
      </c>
      <c r="E7275" t="s">
        <v>27669</v>
      </c>
      <c r="F7275" t="s">
        <v>892</v>
      </c>
      <c r="G7275" t="s">
        <v>71</v>
      </c>
      <c r="H7275" t="s">
        <v>136</v>
      </c>
      <c r="I7275" t="s">
        <v>22</v>
      </c>
      <c r="J7275" t="s">
        <v>131</v>
      </c>
      <c r="K7275" t="s">
        <v>27670</v>
      </c>
      <c r="L7275" t="s">
        <v>27671</v>
      </c>
      <c r="M7275">
        <v>0.37245</v>
      </c>
      <c r="N7275">
        <v>0</v>
      </c>
      <c r="O7275">
        <v>121</v>
      </c>
      <c r="P7275">
        <v>0</v>
      </c>
      <c r="Q7275">
        <v>44</v>
      </c>
      <c r="R7275">
        <v>0</v>
      </c>
      <c r="S7275">
        <v>45.066450000000003</v>
      </c>
      <c r="T7275">
        <v>0</v>
      </c>
      <c r="U7275">
        <v>16.387799999999999</v>
      </c>
    </row>
    <row r="7276" spans="1:21" x14ac:dyDescent="0.25">
      <c r="A7276" t="s">
        <v>27672</v>
      </c>
      <c r="B7276">
        <v>1</v>
      </c>
      <c r="C7276" t="s">
        <v>79</v>
      </c>
      <c r="D7276" t="s">
        <v>110</v>
      </c>
      <c r="E7276" t="s">
        <v>27673</v>
      </c>
      <c r="F7276" t="s">
        <v>8578</v>
      </c>
      <c r="G7276" t="s">
        <v>71</v>
      </c>
      <c r="H7276" t="s">
        <v>136</v>
      </c>
      <c r="I7276" t="s">
        <v>22</v>
      </c>
      <c r="J7276" t="s">
        <v>131</v>
      </c>
      <c r="K7276" t="s">
        <v>27674</v>
      </c>
      <c r="L7276" t="s">
        <v>27675</v>
      </c>
      <c r="M7276">
        <v>1.1030202769999999</v>
      </c>
      <c r="N7276">
        <v>0</v>
      </c>
      <c r="O7276">
        <v>0</v>
      </c>
      <c r="P7276">
        <v>0</v>
      </c>
      <c r="Q7276">
        <v>115</v>
      </c>
      <c r="R7276">
        <v>0</v>
      </c>
      <c r="S7276">
        <v>0</v>
      </c>
      <c r="T7276">
        <v>0</v>
      </c>
      <c r="U7276">
        <v>126.84733199999999</v>
      </c>
    </row>
    <row r="7277" spans="1:21" x14ac:dyDescent="0.25">
      <c r="A7277" t="s">
        <v>27676</v>
      </c>
      <c r="B7277">
        <v>1</v>
      </c>
      <c r="C7277" t="s">
        <v>78</v>
      </c>
      <c r="D7277" t="s">
        <v>106</v>
      </c>
      <c r="E7277" t="s">
        <v>27677</v>
      </c>
      <c r="F7277" t="s">
        <v>247</v>
      </c>
      <c r="G7277" t="s">
        <v>72</v>
      </c>
      <c r="H7277" t="s">
        <v>136</v>
      </c>
      <c r="I7277" t="s">
        <v>22</v>
      </c>
      <c r="J7277" t="s">
        <v>221</v>
      </c>
      <c r="K7277" t="s">
        <v>16250</v>
      </c>
      <c r="L7277" t="s">
        <v>27678</v>
      </c>
      <c r="M7277">
        <v>8.9748388880000007</v>
      </c>
      <c r="N7277">
        <v>0</v>
      </c>
      <c r="O7277">
        <v>0</v>
      </c>
      <c r="P7277">
        <v>9</v>
      </c>
      <c r="Q7277">
        <v>991</v>
      </c>
      <c r="R7277">
        <v>0</v>
      </c>
      <c r="S7277">
        <v>0</v>
      </c>
      <c r="T7277">
        <v>80.77355</v>
      </c>
      <c r="U7277">
        <v>8894.0653380000003</v>
      </c>
    </row>
    <row r="7278" spans="1:21" x14ac:dyDescent="0.25">
      <c r="A7278" t="s">
        <v>27679</v>
      </c>
      <c r="B7278">
        <v>1</v>
      </c>
      <c r="C7278" t="s">
        <v>78</v>
      </c>
      <c r="D7278" t="s">
        <v>106</v>
      </c>
      <c r="E7278" t="s">
        <v>27677</v>
      </c>
      <c r="F7278" t="s">
        <v>247</v>
      </c>
      <c r="G7278" t="s">
        <v>72</v>
      </c>
      <c r="H7278" t="s">
        <v>136</v>
      </c>
      <c r="I7278" t="s">
        <v>22</v>
      </c>
      <c r="J7278" t="s">
        <v>221</v>
      </c>
      <c r="K7278" t="s">
        <v>27680</v>
      </c>
      <c r="L7278" t="s">
        <v>27681</v>
      </c>
      <c r="M7278">
        <v>8.4361111110000007</v>
      </c>
      <c r="N7278">
        <v>0</v>
      </c>
      <c r="O7278">
        <v>0</v>
      </c>
      <c r="P7278">
        <v>9</v>
      </c>
      <c r="Q7278">
        <v>991</v>
      </c>
      <c r="R7278">
        <v>0</v>
      </c>
      <c r="S7278">
        <v>0</v>
      </c>
      <c r="T7278">
        <v>75.924999999999997</v>
      </c>
      <c r="U7278">
        <v>8360.1861110000009</v>
      </c>
    </row>
    <row r="7279" spans="1:21" x14ac:dyDescent="0.25">
      <c r="A7279" t="s">
        <v>27682</v>
      </c>
      <c r="B7279">
        <v>1</v>
      </c>
      <c r="C7279" t="s">
        <v>78</v>
      </c>
      <c r="D7279" t="s">
        <v>106</v>
      </c>
      <c r="E7279" t="s">
        <v>27683</v>
      </c>
      <c r="F7279" t="s">
        <v>247</v>
      </c>
      <c r="G7279" t="s">
        <v>72</v>
      </c>
      <c r="H7279" t="s">
        <v>136</v>
      </c>
      <c r="I7279" t="s">
        <v>22</v>
      </c>
      <c r="J7279" t="s">
        <v>221</v>
      </c>
      <c r="K7279" t="s">
        <v>27684</v>
      </c>
      <c r="L7279" t="s">
        <v>27685</v>
      </c>
      <c r="M7279">
        <v>8.9833333329999991</v>
      </c>
      <c r="N7279">
        <v>0</v>
      </c>
      <c r="O7279">
        <v>0</v>
      </c>
      <c r="P7279">
        <v>0</v>
      </c>
      <c r="Q7279">
        <v>151</v>
      </c>
      <c r="R7279">
        <v>0</v>
      </c>
      <c r="S7279">
        <v>0</v>
      </c>
      <c r="T7279">
        <v>0</v>
      </c>
      <c r="U7279">
        <v>1356.4833329999999</v>
      </c>
    </row>
    <row r="7280" spans="1:21" x14ac:dyDescent="0.25">
      <c r="A7280" t="s">
        <v>27686</v>
      </c>
      <c r="B7280">
        <v>1</v>
      </c>
      <c r="C7280" t="s">
        <v>78</v>
      </c>
      <c r="D7280" t="s">
        <v>106</v>
      </c>
      <c r="E7280" t="s">
        <v>27687</v>
      </c>
      <c r="F7280" t="s">
        <v>247</v>
      </c>
      <c r="G7280" t="s">
        <v>71</v>
      </c>
      <c r="H7280" t="s">
        <v>136</v>
      </c>
      <c r="I7280" t="s">
        <v>22</v>
      </c>
      <c r="J7280" t="s">
        <v>221</v>
      </c>
      <c r="K7280" t="s">
        <v>19266</v>
      </c>
      <c r="L7280" t="s">
        <v>27688</v>
      </c>
      <c r="M7280">
        <v>9.1806877769999993</v>
      </c>
      <c r="N7280">
        <v>0</v>
      </c>
      <c r="O7280">
        <v>0</v>
      </c>
      <c r="P7280">
        <v>0</v>
      </c>
      <c r="Q7280">
        <v>151</v>
      </c>
      <c r="R7280">
        <v>0</v>
      </c>
      <c r="S7280">
        <v>0</v>
      </c>
      <c r="T7280">
        <v>0</v>
      </c>
      <c r="U7280">
        <v>1386.283854</v>
      </c>
    </row>
    <row r="7281" spans="1:21" x14ac:dyDescent="0.25">
      <c r="A7281" t="s">
        <v>27689</v>
      </c>
      <c r="B7281">
        <v>1</v>
      </c>
      <c r="C7281" t="s">
        <v>78</v>
      </c>
      <c r="D7281" t="s">
        <v>106</v>
      </c>
      <c r="E7281" t="s">
        <v>27677</v>
      </c>
      <c r="F7281" t="s">
        <v>247</v>
      </c>
      <c r="G7281" t="s">
        <v>72</v>
      </c>
      <c r="H7281" t="s">
        <v>136</v>
      </c>
      <c r="I7281" t="s">
        <v>22</v>
      </c>
      <c r="J7281" t="s">
        <v>221</v>
      </c>
      <c r="K7281" t="s">
        <v>27690</v>
      </c>
      <c r="L7281" t="s">
        <v>27691</v>
      </c>
      <c r="M7281">
        <v>2.0965472219999999</v>
      </c>
      <c r="N7281">
        <v>0</v>
      </c>
      <c r="O7281">
        <v>0</v>
      </c>
      <c r="P7281">
        <v>9</v>
      </c>
      <c r="Q7281">
        <v>840</v>
      </c>
      <c r="R7281">
        <v>0</v>
      </c>
      <c r="S7281">
        <v>0</v>
      </c>
      <c r="T7281">
        <v>18.868925000000001</v>
      </c>
      <c r="U7281">
        <v>1761.0996660000001</v>
      </c>
    </row>
    <row r="7282" spans="1:21" x14ac:dyDescent="0.25">
      <c r="A7282" t="s">
        <v>27692</v>
      </c>
      <c r="B7282">
        <v>1</v>
      </c>
      <c r="C7282" t="s">
        <v>78</v>
      </c>
      <c r="D7282" t="s">
        <v>106</v>
      </c>
      <c r="E7282" t="s">
        <v>27683</v>
      </c>
      <c r="F7282" t="s">
        <v>247</v>
      </c>
      <c r="G7282" t="s">
        <v>72</v>
      </c>
      <c r="H7282" t="s">
        <v>136</v>
      </c>
      <c r="I7282" t="s">
        <v>22</v>
      </c>
      <c r="J7282" t="s">
        <v>221</v>
      </c>
      <c r="K7282" t="s">
        <v>27690</v>
      </c>
      <c r="L7282" t="s">
        <v>27693</v>
      </c>
      <c r="M7282">
        <v>9.0996758329999992</v>
      </c>
      <c r="N7282">
        <v>0</v>
      </c>
      <c r="O7282">
        <v>0</v>
      </c>
      <c r="P7282">
        <v>0</v>
      </c>
      <c r="Q7282">
        <v>151</v>
      </c>
      <c r="R7282">
        <v>0</v>
      </c>
      <c r="S7282">
        <v>0</v>
      </c>
      <c r="T7282">
        <v>0</v>
      </c>
      <c r="U7282">
        <v>1374.0510509999999</v>
      </c>
    </row>
    <row r="7283" spans="1:21" x14ac:dyDescent="0.25">
      <c r="A7283" t="s">
        <v>27694</v>
      </c>
      <c r="B7283">
        <v>1</v>
      </c>
      <c r="C7283" t="s">
        <v>78</v>
      </c>
      <c r="D7283" t="s">
        <v>106</v>
      </c>
      <c r="E7283" t="s">
        <v>27687</v>
      </c>
      <c r="F7283" t="s">
        <v>247</v>
      </c>
      <c r="G7283" t="s">
        <v>71</v>
      </c>
      <c r="H7283" t="s">
        <v>136</v>
      </c>
      <c r="I7283" t="s">
        <v>22</v>
      </c>
      <c r="J7283" t="s">
        <v>221</v>
      </c>
      <c r="K7283" t="s">
        <v>27695</v>
      </c>
      <c r="L7283" t="s">
        <v>27696</v>
      </c>
      <c r="M7283">
        <v>9.8794444440000007</v>
      </c>
      <c r="N7283">
        <v>0</v>
      </c>
      <c r="O7283">
        <v>0</v>
      </c>
      <c r="P7283">
        <v>0</v>
      </c>
      <c r="Q7283">
        <v>151</v>
      </c>
      <c r="R7283">
        <v>0</v>
      </c>
      <c r="S7283">
        <v>0</v>
      </c>
      <c r="T7283">
        <v>0</v>
      </c>
      <c r="U7283">
        <v>1491.7961110000001</v>
      </c>
    </row>
    <row r="7284" spans="1:21" x14ac:dyDescent="0.25">
      <c r="A7284" t="s">
        <v>27697</v>
      </c>
      <c r="B7284">
        <v>1</v>
      </c>
      <c r="C7284" t="s">
        <v>78</v>
      </c>
      <c r="D7284" t="s">
        <v>106</v>
      </c>
      <c r="E7284" t="s">
        <v>27687</v>
      </c>
      <c r="F7284" t="s">
        <v>247</v>
      </c>
      <c r="G7284" t="s">
        <v>71</v>
      </c>
      <c r="H7284" t="s">
        <v>136</v>
      </c>
      <c r="I7284" t="s">
        <v>22</v>
      </c>
      <c r="J7284" t="s">
        <v>221</v>
      </c>
      <c r="K7284" t="s">
        <v>27698</v>
      </c>
      <c r="L7284" t="s">
        <v>27699</v>
      </c>
      <c r="M7284">
        <v>9.3891666659999995</v>
      </c>
      <c r="N7284">
        <v>0</v>
      </c>
      <c r="O7284">
        <v>0</v>
      </c>
      <c r="P7284">
        <v>0</v>
      </c>
      <c r="Q7284">
        <v>151</v>
      </c>
      <c r="R7284">
        <v>0</v>
      </c>
      <c r="S7284">
        <v>0</v>
      </c>
      <c r="T7284">
        <v>0</v>
      </c>
      <c r="U7284">
        <v>1417.764167</v>
      </c>
    </row>
    <row r="7285" spans="1:21" x14ac:dyDescent="0.25">
      <c r="A7285" t="s">
        <v>27700</v>
      </c>
      <c r="B7285">
        <v>1</v>
      </c>
      <c r="C7285" t="s">
        <v>78</v>
      </c>
      <c r="D7285" t="s">
        <v>106</v>
      </c>
      <c r="E7285" t="s">
        <v>27701</v>
      </c>
      <c r="F7285" t="s">
        <v>247</v>
      </c>
      <c r="G7285" t="s">
        <v>72</v>
      </c>
      <c r="H7285" t="s">
        <v>136</v>
      </c>
      <c r="I7285" t="s">
        <v>22</v>
      </c>
      <c r="J7285" t="s">
        <v>221</v>
      </c>
      <c r="K7285" t="s">
        <v>27702</v>
      </c>
      <c r="L7285" t="s">
        <v>27703</v>
      </c>
      <c r="M7285">
        <v>8.0194027769999998</v>
      </c>
      <c r="N7285">
        <v>0</v>
      </c>
      <c r="O7285">
        <v>0</v>
      </c>
      <c r="P7285">
        <v>2</v>
      </c>
      <c r="Q7285">
        <v>522</v>
      </c>
      <c r="R7285">
        <v>0</v>
      </c>
      <c r="S7285">
        <v>0</v>
      </c>
      <c r="T7285">
        <v>16.038806000000001</v>
      </c>
      <c r="U7285">
        <v>4186.1282499999998</v>
      </c>
    </row>
    <row r="7286" spans="1:21" x14ac:dyDescent="0.25">
      <c r="A7286" t="s">
        <v>27704</v>
      </c>
      <c r="B7286">
        <v>1</v>
      </c>
      <c r="C7286" t="s">
        <v>78</v>
      </c>
      <c r="D7286" t="s">
        <v>106</v>
      </c>
      <c r="E7286" t="s">
        <v>27683</v>
      </c>
      <c r="F7286" t="s">
        <v>247</v>
      </c>
      <c r="G7286" t="s">
        <v>72</v>
      </c>
      <c r="H7286" t="s">
        <v>136</v>
      </c>
      <c r="I7286" t="s">
        <v>22</v>
      </c>
      <c r="J7286" t="s">
        <v>221</v>
      </c>
      <c r="K7286" t="s">
        <v>27705</v>
      </c>
      <c r="L7286" t="s">
        <v>27706</v>
      </c>
      <c r="M7286">
        <v>9.909444444</v>
      </c>
      <c r="N7286">
        <v>0</v>
      </c>
      <c r="O7286">
        <v>0</v>
      </c>
      <c r="P7286">
        <v>0</v>
      </c>
      <c r="Q7286">
        <v>151</v>
      </c>
      <c r="R7286">
        <v>0</v>
      </c>
      <c r="S7286">
        <v>0</v>
      </c>
      <c r="T7286">
        <v>0</v>
      </c>
      <c r="U7286">
        <v>1496.3261110000001</v>
      </c>
    </row>
    <row r="7287" spans="1:21" x14ac:dyDescent="0.25">
      <c r="A7287" t="s">
        <v>27707</v>
      </c>
      <c r="B7287">
        <v>1</v>
      </c>
      <c r="C7287" t="s">
        <v>78</v>
      </c>
      <c r="D7287" t="s">
        <v>106</v>
      </c>
      <c r="E7287" t="s">
        <v>27687</v>
      </c>
      <c r="F7287" t="s">
        <v>247</v>
      </c>
      <c r="G7287" t="s">
        <v>71</v>
      </c>
      <c r="H7287" t="s">
        <v>136</v>
      </c>
      <c r="I7287" t="s">
        <v>22</v>
      </c>
      <c r="J7287" t="s">
        <v>221</v>
      </c>
      <c r="K7287" t="s">
        <v>27708</v>
      </c>
      <c r="L7287" t="s">
        <v>27709</v>
      </c>
      <c r="M7287">
        <v>8.8016666659999991</v>
      </c>
      <c r="N7287">
        <v>0</v>
      </c>
      <c r="O7287">
        <v>0</v>
      </c>
      <c r="P7287">
        <v>0</v>
      </c>
      <c r="Q7287">
        <v>151</v>
      </c>
      <c r="R7287">
        <v>0</v>
      </c>
      <c r="S7287">
        <v>0</v>
      </c>
      <c r="T7287">
        <v>0</v>
      </c>
      <c r="U7287">
        <v>1329.051667</v>
      </c>
    </row>
    <row r="7288" spans="1:21" x14ac:dyDescent="0.25">
      <c r="A7288" t="s">
        <v>27710</v>
      </c>
      <c r="B7288">
        <v>1</v>
      </c>
      <c r="C7288" t="s">
        <v>78</v>
      </c>
      <c r="D7288" t="s">
        <v>106</v>
      </c>
      <c r="E7288" t="s">
        <v>27711</v>
      </c>
      <c r="F7288" t="s">
        <v>416</v>
      </c>
      <c r="G7288" t="s">
        <v>71</v>
      </c>
      <c r="H7288" t="s">
        <v>136</v>
      </c>
      <c r="I7288" t="s">
        <v>22</v>
      </c>
      <c r="J7288" t="s">
        <v>131</v>
      </c>
      <c r="K7288" t="s">
        <v>27712</v>
      </c>
      <c r="L7288" t="s">
        <v>27713</v>
      </c>
      <c r="M7288">
        <v>1.965833333</v>
      </c>
      <c r="N7288">
        <v>0</v>
      </c>
      <c r="O7288">
        <v>0</v>
      </c>
      <c r="P7288">
        <v>0</v>
      </c>
      <c r="Q7288">
        <v>69</v>
      </c>
      <c r="R7288">
        <v>0</v>
      </c>
      <c r="S7288">
        <v>0</v>
      </c>
      <c r="T7288">
        <v>0</v>
      </c>
      <c r="U7288">
        <v>135.64250000000001</v>
      </c>
    </row>
    <row r="7289" spans="1:21" x14ac:dyDescent="0.25">
      <c r="A7289" t="s">
        <v>27714</v>
      </c>
      <c r="B7289">
        <v>1</v>
      </c>
      <c r="C7289" t="s">
        <v>78</v>
      </c>
      <c r="D7289" t="s">
        <v>106</v>
      </c>
      <c r="E7289" t="s">
        <v>27687</v>
      </c>
      <c r="F7289" t="s">
        <v>247</v>
      </c>
      <c r="G7289" t="s">
        <v>71</v>
      </c>
      <c r="H7289" t="s">
        <v>136</v>
      </c>
      <c r="I7289" t="s">
        <v>22</v>
      </c>
      <c r="J7289" t="s">
        <v>221</v>
      </c>
      <c r="K7289" t="s">
        <v>17983</v>
      </c>
      <c r="L7289" t="s">
        <v>27715</v>
      </c>
      <c r="M7289">
        <v>9.4911111110000004</v>
      </c>
      <c r="N7289">
        <v>0</v>
      </c>
      <c r="O7289">
        <v>0</v>
      </c>
      <c r="P7289">
        <v>0</v>
      </c>
      <c r="Q7289">
        <v>151</v>
      </c>
      <c r="R7289">
        <v>0</v>
      </c>
      <c r="S7289">
        <v>0</v>
      </c>
      <c r="T7289">
        <v>0</v>
      </c>
      <c r="U7289">
        <v>1433.157778</v>
      </c>
    </row>
    <row r="7290" spans="1:21" x14ac:dyDescent="0.25">
      <c r="A7290" t="s">
        <v>27716</v>
      </c>
      <c r="B7290">
        <v>1</v>
      </c>
      <c r="C7290" t="s">
        <v>78</v>
      </c>
      <c r="D7290" t="s">
        <v>106</v>
      </c>
      <c r="E7290" t="s">
        <v>27711</v>
      </c>
      <c r="F7290" t="s">
        <v>780</v>
      </c>
      <c r="G7290" t="s">
        <v>71</v>
      </c>
      <c r="H7290" t="s">
        <v>136</v>
      </c>
      <c r="I7290" t="s">
        <v>22</v>
      </c>
      <c r="J7290" t="s">
        <v>131</v>
      </c>
      <c r="K7290" t="s">
        <v>27717</v>
      </c>
      <c r="L7290" t="s">
        <v>27718</v>
      </c>
      <c r="M7290">
        <v>2.6855555550000001</v>
      </c>
      <c r="N7290">
        <v>0</v>
      </c>
      <c r="O7290">
        <v>0</v>
      </c>
      <c r="P7290">
        <v>0</v>
      </c>
      <c r="Q7290">
        <v>69</v>
      </c>
      <c r="R7290">
        <v>0</v>
      </c>
      <c r="S7290">
        <v>0</v>
      </c>
      <c r="T7290">
        <v>0</v>
      </c>
      <c r="U7290">
        <v>185.30333300000001</v>
      </c>
    </row>
    <row r="7291" spans="1:21" x14ac:dyDescent="0.25">
      <c r="A7291" t="s">
        <v>27719</v>
      </c>
      <c r="B7291">
        <v>1</v>
      </c>
      <c r="C7291" t="s">
        <v>78</v>
      </c>
      <c r="D7291" t="s">
        <v>106</v>
      </c>
      <c r="E7291" t="s">
        <v>27720</v>
      </c>
      <c r="F7291" t="s">
        <v>231</v>
      </c>
      <c r="G7291" t="s">
        <v>71</v>
      </c>
      <c r="H7291" t="s">
        <v>136</v>
      </c>
      <c r="I7291" t="s">
        <v>22</v>
      </c>
      <c r="J7291" t="s">
        <v>131</v>
      </c>
      <c r="K7291" t="s">
        <v>27721</v>
      </c>
      <c r="L7291" t="s">
        <v>27722</v>
      </c>
      <c r="M7291">
        <v>2.1150000000000002</v>
      </c>
      <c r="N7291">
        <v>0</v>
      </c>
      <c r="O7291">
        <v>0</v>
      </c>
      <c r="P7291">
        <v>0</v>
      </c>
      <c r="Q7291">
        <v>1</v>
      </c>
      <c r="R7291">
        <v>0</v>
      </c>
      <c r="S7291">
        <v>0</v>
      </c>
      <c r="T7291">
        <v>0</v>
      </c>
      <c r="U7291">
        <v>2.1150000000000002</v>
      </c>
    </row>
    <row r="7292" spans="1:21" x14ac:dyDescent="0.25">
      <c r="A7292" t="s">
        <v>27723</v>
      </c>
      <c r="B7292">
        <v>1</v>
      </c>
      <c r="C7292" t="s">
        <v>78</v>
      </c>
      <c r="D7292" t="s">
        <v>106</v>
      </c>
      <c r="E7292" t="s">
        <v>27677</v>
      </c>
      <c r="F7292" t="s">
        <v>247</v>
      </c>
      <c r="G7292" t="s">
        <v>72</v>
      </c>
      <c r="H7292" t="s">
        <v>136</v>
      </c>
      <c r="I7292" t="s">
        <v>22</v>
      </c>
      <c r="J7292" t="s">
        <v>221</v>
      </c>
      <c r="K7292" t="s">
        <v>27724</v>
      </c>
      <c r="L7292" t="s">
        <v>27725</v>
      </c>
      <c r="M7292">
        <v>8.2883555550000008</v>
      </c>
      <c r="N7292">
        <v>0</v>
      </c>
      <c r="O7292">
        <v>0</v>
      </c>
      <c r="P7292">
        <v>9</v>
      </c>
      <c r="Q7292">
        <v>991</v>
      </c>
      <c r="R7292">
        <v>0</v>
      </c>
      <c r="S7292">
        <v>0</v>
      </c>
      <c r="T7292">
        <v>74.595200000000006</v>
      </c>
      <c r="U7292">
        <v>8213.7603550000003</v>
      </c>
    </row>
    <row r="7293" spans="1:21" x14ac:dyDescent="0.25">
      <c r="A7293" t="s">
        <v>27726</v>
      </c>
      <c r="B7293">
        <v>1</v>
      </c>
      <c r="C7293" t="s">
        <v>78</v>
      </c>
      <c r="D7293" t="s">
        <v>106</v>
      </c>
      <c r="E7293" t="s">
        <v>27683</v>
      </c>
      <c r="F7293" t="s">
        <v>247</v>
      </c>
      <c r="G7293" t="s">
        <v>72</v>
      </c>
      <c r="H7293" t="s">
        <v>136</v>
      </c>
      <c r="I7293" t="s">
        <v>22</v>
      </c>
      <c r="J7293" t="s">
        <v>221</v>
      </c>
      <c r="K7293" t="s">
        <v>27724</v>
      </c>
      <c r="L7293" t="s">
        <v>27727</v>
      </c>
      <c r="M7293">
        <v>9.1483333330000001</v>
      </c>
      <c r="N7293">
        <v>0</v>
      </c>
      <c r="O7293">
        <v>0</v>
      </c>
      <c r="P7293">
        <v>0</v>
      </c>
      <c r="Q7293">
        <v>151</v>
      </c>
      <c r="R7293">
        <v>0</v>
      </c>
      <c r="S7293">
        <v>0</v>
      </c>
      <c r="T7293">
        <v>0</v>
      </c>
      <c r="U7293">
        <v>1381.3983330000001</v>
      </c>
    </row>
    <row r="7294" spans="1:21" x14ac:dyDescent="0.25">
      <c r="A7294" t="s">
        <v>27728</v>
      </c>
      <c r="B7294">
        <v>1</v>
      </c>
      <c r="C7294" t="s">
        <v>78</v>
      </c>
      <c r="D7294" t="s">
        <v>106</v>
      </c>
      <c r="E7294" t="s">
        <v>27677</v>
      </c>
      <c r="F7294" t="s">
        <v>247</v>
      </c>
      <c r="G7294" t="s">
        <v>72</v>
      </c>
      <c r="H7294" t="s">
        <v>136</v>
      </c>
      <c r="I7294" t="s">
        <v>22</v>
      </c>
      <c r="J7294" t="s">
        <v>221</v>
      </c>
      <c r="K7294" t="s">
        <v>27729</v>
      </c>
      <c r="L7294" t="s">
        <v>27730</v>
      </c>
      <c r="M7294">
        <v>9.3927777769999992</v>
      </c>
      <c r="N7294">
        <v>0</v>
      </c>
      <c r="O7294">
        <v>0</v>
      </c>
      <c r="P7294">
        <v>9</v>
      </c>
      <c r="Q7294">
        <v>991</v>
      </c>
      <c r="R7294">
        <v>0</v>
      </c>
      <c r="S7294">
        <v>0</v>
      </c>
      <c r="T7294">
        <v>84.534999999999997</v>
      </c>
      <c r="U7294">
        <v>9308.2427769999995</v>
      </c>
    </row>
    <row r="7295" spans="1:21" x14ac:dyDescent="0.25">
      <c r="A7295" t="s">
        <v>27731</v>
      </c>
      <c r="B7295">
        <v>1</v>
      </c>
      <c r="C7295" t="s">
        <v>78</v>
      </c>
      <c r="D7295" t="s">
        <v>106</v>
      </c>
      <c r="E7295" t="s">
        <v>27683</v>
      </c>
      <c r="F7295" t="s">
        <v>247</v>
      </c>
      <c r="G7295" t="s">
        <v>72</v>
      </c>
      <c r="H7295" t="s">
        <v>136</v>
      </c>
      <c r="I7295" t="s">
        <v>22</v>
      </c>
      <c r="J7295" t="s">
        <v>221</v>
      </c>
      <c r="K7295" t="s">
        <v>27732</v>
      </c>
      <c r="L7295" t="s">
        <v>27733</v>
      </c>
      <c r="M7295">
        <v>9.2341666660000001</v>
      </c>
      <c r="N7295">
        <v>0</v>
      </c>
      <c r="O7295">
        <v>0</v>
      </c>
      <c r="P7295">
        <v>0</v>
      </c>
      <c r="Q7295">
        <v>151</v>
      </c>
      <c r="R7295">
        <v>0</v>
      </c>
      <c r="S7295">
        <v>0</v>
      </c>
      <c r="T7295">
        <v>0</v>
      </c>
      <c r="U7295">
        <v>1394.3591670000001</v>
      </c>
    </row>
    <row r="7296" spans="1:21" x14ac:dyDescent="0.25">
      <c r="A7296" t="s">
        <v>27734</v>
      </c>
      <c r="B7296">
        <v>1</v>
      </c>
      <c r="C7296" t="s">
        <v>78</v>
      </c>
      <c r="D7296" t="s">
        <v>106</v>
      </c>
      <c r="E7296" t="s">
        <v>27677</v>
      </c>
      <c r="F7296" t="s">
        <v>247</v>
      </c>
      <c r="G7296" t="s">
        <v>72</v>
      </c>
      <c r="H7296" t="s">
        <v>136</v>
      </c>
      <c r="I7296" t="s">
        <v>22</v>
      </c>
      <c r="J7296" t="s">
        <v>221</v>
      </c>
      <c r="K7296" t="s">
        <v>27735</v>
      </c>
      <c r="L7296" t="s">
        <v>27736</v>
      </c>
      <c r="M7296">
        <v>8.7402777769999993</v>
      </c>
      <c r="N7296">
        <v>0</v>
      </c>
      <c r="O7296">
        <v>0</v>
      </c>
      <c r="P7296">
        <v>9</v>
      </c>
      <c r="Q7296">
        <v>991</v>
      </c>
      <c r="R7296">
        <v>0</v>
      </c>
      <c r="S7296">
        <v>0</v>
      </c>
      <c r="T7296">
        <v>78.662499999999994</v>
      </c>
      <c r="U7296">
        <v>8661.6152770000008</v>
      </c>
    </row>
    <row r="7297" spans="1:21" x14ac:dyDescent="0.25">
      <c r="A7297" t="s">
        <v>27737</v>
      </c>
      <c r="B7297">
        <v>1</v>
      </c>
      <c r="C7297" t="s">
        <v>78</v>
      </c>
      <c r="D7297" t="s">
        <v>106</v>
      </c>
      <c r="E7297" t="s">
        <v>27711</v>
      </c>
      <c r="F7297" t="s">
        <v>416</v>
      </c>
      <c r="G7297" t="s">
        <v>71</v>
      </c>
      <c r="H7297" t="s">
        <v>136</v>
      </c>
      <c r="I7297" t="s">
        <v>22</v>
      </c>
      <c r="J7297" t="s">
        <v>131</v>
      </c>
      <c r="K7297" t="s">
        <v>27738</v>
      </c>
      <c r="L7297" t="s">
        <v>27739</v>
      </c>
      <c r="M7297">
        <v>2.1216666659999999</v>
      </c>
      <c r="N7297">
        <v>0</v>
      </c>
      <c r="O7297">
        <v>0</v>
      </c>
      <c r="P7297">
        <v>0</v>
      </c>
      <c r="Q7297">
        <v>69</v>
      </c>
      <c r="R7297">
        <v>0</v>
      </c>
      <c r="S7297">
        <v>0</v>
      </c>
      <c r="T7297">
        <v>0</v>
      </c>
      <c r="U7297">
        <v>146.39500000000001</v>
      </c>
    </row>
    <row r="7298" spans="1:21" x14ac:dyDescent="0.25">
      <c r="A7298" t="s">
        <v>27740</v>
      </c>
      <c r="B7298">
        <v>1</v>
      </c>
      <c r="C7298" t="s">
        <v>78</v>
      </c>
      <c r="D7298" t="s">
        <v>106</v>
      </c>
      <c r="E7298" t="s">
        <v>27687</v>
      </c>
      <c r="F7298" t="s">
        <v>247</v>
      </c>
      <c r="G7298" t="s">
        <v>71</v>
      </c>
      <c r="H7298" t="s">
        <v>136</v>
      </c>
      <c r="I7298" t="s">
        <v>22</v>
      </c>
      <c r="J7298" t="s">
        <v>221</v>
      </c>
      <c r="K7298" t="s">
        <v>18723</v>
      </c>
      <c r="L7298" t="s">
        <v>27741</v>
      </c>
      <c r="M7298">
        <v>8.7258333330000006</v>
      </c>
      <c r="N7298">
        <v>0</v>
      </c>
      <c r="O7298">
        <v>0</v>
      </c>
      <c r="P7298">
        <v>0</v>
      </c>
      <c r="Q7298">
        <v>151</v>
      </c>
      <c r="R7298">
        <v>0</v>
      </c>
      <c r="S7298">
        <v>0</v>
      </c>
      <c r="T7298">
        <v>0</v>
      </c>
      <c r="U7298">
        <v>1317.600833</v>
      </c>
    </row>
    <row r="7299" spans="1:21" x14ac:dyDescent="0.25">
      <c r="A7299" t="s">
        <v>27742</v>
      </c>
      <c r="B7299">
        <v>1</v>
      </c>
      <c r="C7299" t="s">
        <v>78</v>
      </c>
      <c r="D7299" t="s">
        <v>92</v>
      </c>
      <c r="E7299" t="s">
        <v>27743</v>
      </c>
      <c r="F7299" t="s">
        <v>231</v>
      </c>
      <c r="G7299" t="s">
        <v>71</v>
      </c>
      <c r="H7299" t="s">
        <v>136</v>
      </c>
      <c r="I7299" t="s">
        <v>22</v>
      </c>
      <c r="J7299" t="s">
        <v>131</v>
      </c>
      <c r="K7299" t="s">
        <v>27744</v>
      </c>
      <c r="L7299" t="s">
        <v>27745</v>
      </c>
      <c r="M7299">
        <v>1.663611111</v>
      </c>
      <c r="N7299">
        <v>0</v>
      </c>
      <c r="O7299">
        <v>0</v>
      </c>
      <c r="P7299">
        <v>0</v>
      </c>
      <c r="Q7299">
        <v>1</v>
      </c>
      <c r="R7299">
        <v>0</v>
      </c>
      <c r="S7299">
        <v>0</v>
      </c>
      <c r="T7299">
        <v>0</v>
      </c>
      <c r="U7299">
        <v>1.663611</v>
      </c>
    </row>
    <row r="7300" spans="1:21" x14ac:dyDescent="0.25">
      <c r="A7300" t="s">
        <v>27746</v>
      </c>
      <c r="B7300">
        <v>1</v>
      </c>
      <c r="C7300" t="s">
        <v>78</v>
      </c>
      <c r="D7300" t="s">
        <v>92</v>
      </c>
      <c r="E7300" t="s">
        <v>27747</v>
      </c>
      <c r="F7300" t="s">
        <v>226</v>
      </c>
      <c r="G7300" t="s">
        <v>72</v>
      </c>
      <c r="H7300" t="s">
        <v>136</v>
      </c>
      <c r="I7300" t="s">
        <v>22</v>
      </c>
      <c r="J7300" t="s">
        <v>131</v>
      </c>
      <c r="K7300" t="s">
        <v>27748</v>
      </c>
      <c r="L7300" t="s">
        <v>27749</v>
      </c>
      <c r="M7300">
        <v>0.92629166600000001</v>
      </c>
      <c r="N7300">
        <v>0</v>
      </c>
      <c r="O7300">
        <v>0</v>
      </c>
      <c r="P7300">
        <v>0</v>
      </c>
      <c r="Q7300">
        <v>176</v>
      </c>
      <c r="R7300">
        <v>0</v>
      </c>
      <c r="S7300">
        <v>0</v>
      </c>
      <c r="T7300">
        <v>0</v>
      </c>
      <c r="U7300">
        <v>163.027333</v>
      </c>
    </row>
    <row r="7301" spans="1:21" x14ac:dyDescent="0.25">
      <c r="A7301" t="s">
        <v>27750</v>
      </c>
      <c r="B7301">
        <v>1</v>
      </c>
      <c r="C7301" t="s">
        <v>78</v>
      </c>
      <c r="D7301" t="s">
        <v>92</v>
      </c>
      <c r="E7301" t="s">
        <v>27747</v>
      </c>
      <c r="F7301" t="s">
        <v>226</v>
      </c>
      <c r="G7301" t="s">
        <v>72</v>
      </c>
      <c r="H7301" t="s">
        <v>136</v>
      </c>
      <c r="I7301" t="s">
        <v>22</v>
      </c>
      <c r="J7301" t="s">
        <v>131</v>
      </c>
      <c r="K7301" t="s">
        <v>27751</v>
      </c>
      <c r="L7301" t="s">
        <v>27752</v>
      </c>
      <c r="M7301">
        <v>2.3733333330000002</v>
      </c>
      <c r="N7301">
        <v>0</v>
      </c>
      <c r="O7301">
        <v>0</v>
      </c>
      <c r="P7301">
        <v>0</v>
      </c>
      <c r="Q7301">
        <v>176</v>
      </c>
      <c r="R7301">
        <v>0</v>
      </c>
      <c r="S7301">
        <v>0</v>
      </c>
      <c r="T7301">
        <v>0</v>
      </c>
      <c r="U7301">
        <v>417.70666699999998</v>
      </c>
    </row>
    <row r="7302" spans="1:21" x14ac:dyDescent="0.25">
      <c r="A7302" t="s">
        <v>27753</v>
      </c>
      <c r="B7302">
        <v>1</v>
      </c>
      <c r="C7302" t="s">
        <v>78</v>
      </c>
      <c r="D7302" t="s">
        <v>92</v>
      </c>
      <c r="E7302" t="s">
        <v>27747</v>
      </c>
      <c r="F7302" t="s">
        <v>226</v>
      </c>
      <c r="G7302" t="s">
        <v>72</v>
      </c>
      <c r="H7302" t="s">
        <v>136</v>
      </c>
      <c r="I7302" t="s">
        <v>22</v>
      </c>
      <c r="J7302" t="s">
        <v>131</v>
      </c>
      <c r="K7302" t="s">
        <v>27754</v>
      </c>
      <c r="L7302" t="s">
        <v>27755</v>
      </c>
      <c r="M7302">
        <v>1.8166666659999999</v>
      </c>
      <c r="N7302">
        <v>0</v>
      </c>
      <c r="O7302">
        <v>0</v>
      </c>
      <c r="P7302">
        <v>0</v>
      </c>
      <c r="Q7302">
        <v>176</v>
      </c>
      <c r="R7302">
        <v>0</v>
      </c>
      <c r="S7302">
        <v>0</v>
      </c>
      <c r="T7302">
        <v>0</v>
      </c>
      <c r="U7302">
        <v>319.73333300000002</v>
      </c>
    </row>
    <row r="7303" spans="1:21" x14ac:dyDescent="0.25">
      <c r="A7303" t="s">
        <v>27756</v>
      </c>
      <c r="B7303">
        <v>1</v>
      </c>
      <c r="C7303" t="s">
        <v>79</v>
      </c>
      <c r="D7303" t="s">
        <v>109</v>
      </c>
      <c r="E7303" t="s">
        <v>27757</v>
      </c>
      <c r="F7303" t="s">
        <v>921</v>
      </c>
      <c r="G7303" t="s">
        <v>71</v>
      </c>
      <c r="H7303" t="s">
        <v>136</v>
      </c>
      <c r="I7303" t="s">
        <v>22</v>
      </c>
      <c r="J7303" t="s">
        <v>131</v>
      </c>
      <c r="K7303" t="s">
        <v>27758</v>
      </c>
      <c r="L7303" t="s">
        <v>27759</v>
      </c>
      <c r="M7303">
        <v>1.4597222219999999</v>
      </c>
      <c r="N7303">
        <v>0</v>
      </c>
      <c r="O7303">
        <v>0</v>
      </c>
      <c r="P7303">
        <v>0</v>
      </c>
      <c r="Q7303">
        <v>28</v>
      </c>
      <c r="R7303">
        <v>0</v>
      </c>
      <c r="S7303">
        <v>0</v>
      </c>
      <c r="T7303">
        <v>0</v>
      </c>
      <c r="U7303">
        <v>40.872222000000001</v>
      </c>
    </row>
    <row r="7304" spans="1:21" x14ac:dyDescent="0.25">
      <c r="A7304" t="s">
        <v>27760</v>
      </c>
      <c r="B7304">
        <v>1</v>
      </c>
      <c r="C7304" t="s">
        <v>79</v>
      </c>
      <c r="D7304" t="s">
        <v>109</v>
      </c>
      <c r="E7304" t="s">
        <v>27761</v>
      </c>
      <c r="F7304" t="s">
        <v>2615</v>
      </c>
      <c r="G7304" t="s">
        <v>71</v>
      </c>
      <c r="H7304" t="s">
        <v>136</v>
      </c>
      <c r="I7304" t="s">
        <v>22</v>
      </c>
      <c r="J7304" t="s">
        <v>131</v>
      </c>
      <c r="K7304" t="s">
        <v>27762</v>
      </c>
      <c r="L7304" t="s">
        <v>27763</v>
      </c>
      <c r="M7304">
        <v>8.5225000000000009</v>
      </c>
      <c r="N7304">
        <v>0</v>
      </c>
      <c r="O7304">
        <v>0</v>
      </c>
      <c r="P7304">
        <v>0</v>
      </c>
      <c r="Q7304">
        <v>17</v>
      </c>
      <c r="R7304">
        <v>0</v>
      </c>
      <c r="S7304">
        <v>0</v>
      </c>
      <c r="T7304">
        <v>0</v>
      </c>
      <c r="U7304">
        <v>144.88249999999999</v>
      </c>
    </row>
    <row r="7305" spans="1:21" x14ac:dyDescent="0.25">
      <c r="A7305" t="s">
        <v>27764</v>
      </c>
      <c r="B7305">
        <v>1</v>
      </c>
      <c r="C7305" t="s">
        <v>78</v>
      </c>
      <c r="D7305" t="s">
        <v>102</v>
      </c>
      <c r="E7305" t="s">
        <v>27765</v>
      </c>
      <c r="F7305" t="s">
        <v>226</v>
      </c>
      <c r="G7305" t="s">
        <v>72</v>
      </c>
      <c r="H7305" t="s">
        <v>136</v>
      </c>
      <c r="I7305" t="s">
        <v>22</v>
      </c>
      <c r="J7305" t="s">
        <v>131</v>
      </c>
      <c r="K7305" t="s">
        <v>27766</v>
      </c>
      <c r="L7305" t="s">
        <v>27767</v>
      </c>
      <c r="M7305">
        <v>2.5377777770000001</v>
      </c>
      <c r="N7305">
        <v>0</v>
      </c>
      <c r="O7305">
        <v>0</v>
      </c>
      <c r="P7305">
        <v>1</v>
      </c>
      <c r="Q7305">
        <v>0</v>
      </c>
      <c r="R7305">
        <v>0</v>
      </c>
      <c r="S7305">
        <v>0</v>
      </c>
      <c r="T7305">
        <v>2.5377779999999999</v>
      </c>
      <c r="U7305">
        <v>0</v>
      </c>
    </row>
    <row r="7306" spans="1:21" x14ac:dyDescent="0.25">
      <c r="A7306" t="s">
        <v>27768</v>
      </c>
      <c r="B7306">
        <v>1</v>
      </c>
      <c r="C7306" t="s">
        <v>79</v>
      </c>
      <c r="D7306" t="s">
        <v>124</v>
      </c>
      <c r="E7306" t="s">
        <v>27769</v>
      </c>
      <c r="F7306" t="s">
        <v>313</v>
      </c>
      <c r="G7306" t="s">
        <v>71</v>
      </c>
      <c r="H7306" t="s">
        <v>136</v>
      </c>
      <c r="I7306" t="s">
        <v>22</v>
      </c>
      <c r="J7306" t="s">
        <v>131</v>
      </c>
      <c r="K7306" t="s">
        <v>27770</v>
      </c>
      <c r="L7306" t="s">
        <v>27771</v>
      </c>
      <c r="M7306">
        <v>2.295555555</v>
      </c>
      <c r="N7306">
        <v>0</v>
      </c>
      <c r="O7306">
        <v>0</v>
      </c>
      <c r="P7306">
        <v>0</v>
      </c>
      <c r="Q7306">
        <v>20</v>
      </c>
      <c r="R7306">
        <v>0</v>
      </c>
      <c r="S7306">
        <v>0</v>
      </c>
      <c r="T7306">
        <v>0</v>
      </c>
      <c r="U7306">
        <v>45.911110999999998</v>
      </c>
    </row>
    <row r="7307" spans="1:21" x14ac:dyDescent="0.25">
      <c r="A7307" t="s">
        <v>27772</v>
      </c>
      <c r="B7307">
        <v>1</v>
      </c>
      <c r="C7307" t="s">
        <v>79</v>
      </c>
      <c r="D7307" t="s">
        <v>124</v>
      </c>
      <c r="E7307" t="s">
        <v>27773</v>
      </c>
      <c r="F7307" t="s">
        <v>226</v>
      </c>
      <c r="G7307" t="s">
        <v>72</v>
      </c>
      <c r="H7307" t="s">
        <v>136</v>
      </c>
      <c r="I7307" t="s">
        <v>22</v>
      </c>
      <c r="J7307" t="s">
        <v>131</v>
      </c>
      <c r="K7307" t="s">
        <v>27774</v>
      </c>
      <c r="L7307" t="s">
        <v>27775</v>
      </c>
      <c r="M7307">
        <v>3.7641666659999999</v>
      </c>
      <c r="N7307">
        <v>0</v>
      </c>
      <c r="O7307">
        <v>0</v>
      </c>
      <c r="P7307">
        <v>0</v>
      </c>
      <c r="Q7307">
        <v>91</v>
      </c>
      <c r="R7307">
        <v>0</v>
      </c>
      <c r="S7307">
        <v>0</v>
      </c>
      <c r="T7307">
        <v>0</v>
      </c>
      <c r="U7307">
        <v>342.53916700000002</v>
      </c>
    </row>
    <row r="7308" spans="1:21" x14ac:dyDescent="0.25">
      <c r="A7308" t="s">
        <v>27776</v>
      </c>
      <c r="B7308">
        <v>1</v>
      </c>
      <c r="C7308" t="s">
        <v>78</v>
      </c>
      <c r="D7308" t="s">
        <v>100</v>
      </c>
      <c r="E7308" t="s">
        <v>27777</v>
      </c>
      <c r="F7308" t="s">
        <v>226</v>
      </c>
      <c r="G7308" t="s">
        <v>72</v>
      </c>
      <c r="H7308" t="s">
        <v>136</v>
      </c>
      <c r="I7308" t="s">
        <v>22</v>
      </c>
      <c r="J7308" t="s">
        <v>131</v>
      </c>
      <c r="K7308" t="s">
        <v>27778</v>
      </c>
      <c r="L7308" t="s">
        <v>27779</v>
      </c>
      <c r="M7308">
        <v>1.9558388879999999</v>
      </c>
      <c r="N7308">
        <v>0</v>
      </c>
      <c r="O7308">
        <v>52</v>
      </c>
      <c r="P7308">
        <v>0</v>
      </c>
      <c r="Q7308">
        <v>1</v>
      </c>
      <c r="R7308">
        <v>0</v>
      </c>
      <c r="S7308">
        <v>101.703622</v>
      </c>
      <c r="T7308">
        <v>0</v>
      </c>
      <c r="U7308">
        <v>1.9558390000000001</v>
      </c>
    </row>
    <row r="7309" spans="1:21" x14ac:dyDescent="0.25">
      <c r="A7309" t="s">
        <v>27780</v>
      </c>
      <c r="B7309">
        <v>1</v>
      </c>
      <c r="C7309" t="s">
        <v>78</v>
      </c>
      <c r="D7309" t="s">
        <v>100</v>
      </c>
      <c r="E7309" t="s">
        <v>27777</v>
      </c>
      <c r="F7309" t="s">
        <v>226</v>
      </c>
      <c r="G7309" t="s">
        <v>72</v>
      </c>
      <c r="H7309" t="s">
        <v>136</v>
      </c>
      <c r="I7309" t="s">
        <v>22</v>
      </c>
      <c r="J7309" t="s">
        <v>131</v>
      </c>
      <c r="K7309" t="s">
        <v>27781</v>
      </c>
      <c r="L7309" t="s">
        <v>27782</v>
      </c>
      <c r="M7309">
        <v>3.5886111110000001</v>
      </c>
      <c r="N7309">
        <v>0</v>
      </c>
      <c r="O7309">
        <v>52</v>
      </c>
      <c r="P7309">
        <v>0</v>
      </c>
      <c r="Q7309">
        <v>1</v>
      </c>
      <c r="R7309">
        <v>0</v>
      </c>
      <c r="S7309">
        <v>186.607778</v>
      </c>
      <c r="T7309">
        <v>0</v>
      </c>
      <c r="U7309">
        <v>3.5886110000000002</v>
      </c>
    </row>
    <row r="7310" spans="1:21" x14ac:dyDescent="0.25">
      <c r="A7310" t="s">
        <v>27783</v>
      </c>
      <c r="B7310">
        <v>1</v>
      </c>
      <c r="C7310" t="s">
        <v>78</v>
      </c>
      <c r="D7310" t="s">
        <v>102</v>
      </c>
      <c r="E7310" t="s">
        <v>27784</v>
      </c>
      <c r="F7310" t="s">
        <v>892</v>
      </c>
      <c r="G7310" t="s">
        <v>71</v>
      </c>
      <c r="H7310" t="s">
        <v>136</v>
      </c>
      <c r="I7310" t="s">
        <v>22</v>
      </c>
      <c r="J7310" t="s">
        <v>131</v>
      </c>
      <c r="K7310" t="s">
        <v>27785</v>
      </c>
      <c r="L7310" t="s">
        <v>27786</v>
      </c>
      <c r="M7310">
        <v>1.409444444</v>
      </c>
      <c r="N7310">
        <v>0</v>
      </c>
      <c r="O7310">
        <v>0</v>
      </c>
      <c r="P7310">
        <v>0</v>
      </c>
      <c r="Q7310">
        <v>4</v>
      </c>
      <c r="R7310">
        <v>0</v>
      </c>
      <c r="S7310">
        <v>0</v>
      </c>
      <c r="T7310">
        <v>0</v>
      </c>
      <c r="U7310">
        <v>5.637778</v>
      </c>
    </row>
    <row r="7311" spans="1:21" x14ac:dyDescent="0.25">
      <c r="A7311" t="s">
        <v>27787</v>
      </c>
      <c r="B7311">
        <v>1</v>
      </c>
      <c r="C7311" t="s">
        <v>78</v>
      </c>
      <c r="D7311" t="s">
        <v>126</v>
      </c>
      <c r="E7311" t="s">
        <v>27788</v>
      </c>
      <c r="F7311" t="s">
        <v>296</v>
      </c>
      <c r="G7311" t="s">
        <v>71</v>
      </c>
      <c r="H7311" t="s">
        <v>136</v>
      </c>
      <c r="I7311" t="s">
        <v>22</v>
      </c>
      <c r="J7311" t="s">
        <v>221</v>
      </c>
      <c r="K7311" t="s">
        <v>27789</v>
      </c>
      <c r="L7311" t="s">
        <v>26009</v>
      </c>
      <c r="M7311">
        <v>3.2852777770000001</v>
      </c>
      <c r="N7311">
        <v>0</v>
      </c>
      <c r="O7311">
        <v>370</v>
      </c>
      <c r="P7311">
        <v>0</v>
      </c>
      <c r="Q7311">
        <v>0</v>
      </c>
      <c r="R7311">
        <v>0</v>
      </c>
      <c r="S7311">
        <v>1215.5527770000001</v>
      </c>
      <c r="T7311">
        <v>0</v>
      </c>
      <c r="U7311">
        <v>0</v>
      </c>
    </row>
    <row r="7312" spans="1:21" x14ac:dyDescent="0.25">
      <c r="A7312" t="s">
        <v>27790</v>
      </c>
      <c r="B7312">
        <v>1</v>
      </c>
      <c r="C7312" t="s">
        <v>78</v>
      </c>
      <c r="D7312" t="s">
        <v>95</v>
      </c>
      <c r="E7312" t="s">
        <v>27791</v>
      </c>
      <c r="F7312" t="s">
        <v>847</v>
      </c>
      <c r="G7312" t="s">
        <v>71</v>
      </c>
      <c r="H7312" t="s">
        <v>136</v>
      </c>
      <c r="I7312" t="s">
        <v>22</v>
      </c>
      <c r="J7312" t="s">
        <v>131</v>
      </c>
      <c r="K7312" t="s">
        <v>27792</v>
      </c>
      <c r="L7312" t="s">
        <v>27793</v>
      </c>
      <c r="M7312">
        <v>1.5747222219999999</v>
      </c>
      <c r="N7312">
        <v>0</v>
      </c>
      <c r="O7312">
        <v>0</v>
      </c>
      <c r="P7312">
        <v>0</v>
      </c>
      <c r="Q7312">
        <v>1</v>
      </c>
      <c r="R7312">
        <v>0</v>
      </c>
      <c r="S7312">
        <v>0</v>
      </c>
      <c r="T7312">
        <v>0</v>
      </c>
      <c r="U7312">
        <v>1.574722</v>
      </c>
    </row>
    <row r="7313" spans="1:21" x14ac:dyDescent="0.25">
      <c r="A7313" t="s">
        <v>27794</v>
      </c>
      <c r="B7313">
        <v>1</v>
      </c>
      <c r="C7313" t="s">
        <v>78</v>
      </c>
      <c r="D7313" t="s">
        <v>95</v>
      </c>
      <c r="E7313" t="s">
        <v>27795</v>
      </c>
      <c r="F7313" t="s">
        <v>247</v>
      </c>
      <c r="G7313" t="s">
        <v>71</v>
      </c>
      <c r="H7313" t="s">
        <v>136</v>
      </c>
      <c r="I7313" t="s">
        <v>22</v>
      </c>
      <c r="J7313" t="s">
        <v>221</v>
      </c>
      <c r="K7313" t="s">
        <v>27796</v>
      </c>
      <c r="L7313" t="s">
        <v>27797</v>
      </c>
      <c r="M7313">
        <v>9.1305555550000008</v>
      </c>
      <c r="N7313">
        <v>0</v>
      </c>
      <c r="O7313">
        <v>0</v>
      </c>
      <c r="P7313">
        <v>0</v>
      </c>
      <c r="Q7313">
        <v>72</v>
      </c>
      <c r="R7313">
        <v>0</v>
      </c>
      <c r="S7313">
        <v>0</v>
      </c>
      <c r="T7313">
        <v>0</v>
      </c>
      <c r="U7313">
        <v>657.4</v>
      </c>
    </row>
    <row r="7314" spans="1:21" x14ac:dyDescent="0.25">
      <c r="A7314" t="s">
        <v>27798</v>
      </c>
      <c r="B7314">
        <v>1</v>
      </c>
      <c r="C7314" t="s">
        <v>78</v>
      </c>
      <c r="D7314" t="s">
        <v>95</v>
      </c>
      <c r="E7314" t="s">
        <v>1395</v>
      </c>
      <c r="F7314" t="s">
        <v>247</v>
      </c>
      <c r="G7314" t="s">
        <v>72</v>
      </c>
      <c r="H7314" t="s">
        <v>136</v>
      </c>
      <c r="I7314" t="s">
        <v>22</v>
      </c>
      <c r="J7314" t="s">
        <v>221</v>
      </c>
      <c r="K7314" t="s">
        <v>27799</v>
      </c>
      <c r="L7314" t="s">
        <v>27800</v>
      </c>
      <c r="M7314">
        <v>6.1388194440000001</v>
      </c>
      <c r="N7314">
        <v>0</v>
      </c>
      <c r="O7314">
        <v>0</v>
      </c>
      <c r="P7314">
        <v>13</v>
      </c>
      <c r="Q7314">
        <v>577</v>
      </c>
      <c r="R7314">
        <v>0</v>
      </c>
      <c r="S7314">
        <v>0</v>
      </c>
      <c r="T7314">
        <v>79.804653000000002</v>
      </c>
      <c r="U7314">
        <v>3542.0988189999998</v>
      </c>
    </row>
    <row r="7315" spans="1:21" x14ac:dyDescent="0.25">
      <c r="A7315" t="s">
        <v>27801</v>
      </c>
      <c r="B7315">
        <v>1</v>
      </c>
      <c r="C7315" t="s">
        <v>79</v>
      </c>
      <c r="D7315" t="s">
        <v>116</v>
      </c>
      <c r="E7315" t="s">
        <v>23735</v>
      </c>
      <c r="F7315" t="s">
        <v>934</v>
      </c>
      <c r="G7315" t="s">
        <v>71</v>
      </c>
      <c r="H7315" t="s">
        <v>136</v>
      </c>
      <c r="I7315" t="s">
        <v>22</v>
      </c>
      <c r="J7315" t="s">
        <v>131</v>
      </c>
      <c r="K7315" t="s">
        <v>27802</v>
      </c>
      <c r="L7315" t="s">
        <v>27803</v>
      </c>
      <c r="M7315">
        <v>0.50777777700000004</v>
      </c>
      <c r="N7315">
        <v>0</v>
      </c>
      <c r="O7315">
        <v>4</v>
      </c>
      <c r="P7315">
        <v>0</v>
      </c>
      <c r="Q7315">
        <v>0</v>
      </c>
      <c r="R7315">
        <v>0</v>
      </c>
      <c r="S7315">
        <v>2.0311110000000001</v>
      </c>
      <c r="T7315">
        <v>0</v>
      </c>
      <c r="U7315">
        <v>0</v>
      </c>
    </row>
    <row r="7316" spans="1:21" x14ac:dyDescent="0.25">
      <c r="A7316" t="s">
        <v>27804</v>
      </c>
      <c r="B7316">
        <v>1</v>
      </c>
      <c r="C7316" t="s">
        <v>78</v>
      </c>
      <c r="D7316" t="s">
        <v>102</v>
      </c>
      <c r="E7316" t="s">
        <v>27805</v>
      </c>
      <c r="F7316" t="s">
        <v>247</v>
      </c>
      <c r="G7316" t="s">
        <v>71</v>
      </c>
      <c r="H7316" t="s">
        <v>136</v>
      </c>
      <c r="I7316" t="s">
        <v>22</v>
      </c>
      <c r="J7316" t="s">
        <v>221</v>
      </c>
      <c r="K7316" t="s">
        <v>27806</v>
      </c>
      <c r="L7316" t="s">
        <v>27807</v>
      </c>
      <c r="M7316">
        <v>7.2213888879999999</v>
      </c>
      <c r="N7316">
        <v>0</v>
      </c>
      <c r="O7316">
        <v>27</v>
      </c>
      <c r="P7316">
        <v>0</v>
      </c>
      <c r="Q7316">
        <v>0</v>
      </c>
      <c r="R7316">
        <v>0</v>
      </c>
      <c r="S7316">
        <v>194.97749999999999</v>
      </c>
      <c r="T7316">
        <v>0</v>
      </c>
      <c r="U7316">
        <v>0</v>
      </c>
    </row>
    <row r="7317" spans="1:21" x14ac:dyDescent="0.25">
      <c r="A7317" t="s">
        <v>27808</v>
      </c>
      <c r="B7317">
        <v>1</v>
      </c>
      <c r="C7317" t="s">
        <v>78</v>
      </c>
      <c r="D7317" t="s">
        <v>106</v>
      </c>
      <c r="E7317" t="s">
        <v>27809</v>
      </c>
      <c r="F7317" t="s">
        <v>231</v>
      </c>
      <c r="G7317" t="s">
        <v>71</v>
      </c>
      <c r="H7317" t="s">
        <v>136</v>
      </c>
      <c r="I7317" t="s">
        <v>22</v>
      </c>
      <c r="J7317" t="s">
        <v>131</v>
      </c>
      <c r="K7317" t="s">
        <v>27810</v>
      </c>
      <c r="L7317" t="s">
        <v>27811</v>
      </c>
      <c r="M7317">
        <v>1.773055555</v>
      </c>
      <c r="N7317">
        <v>0</v>
      </c>
      <c r="O7317">
        <v>1</v>
      </c>
      <c r="P7317">
        <v>0</v>
      </c>
      <c r="Q7317">
        <v>0</v>
      </c>
      <c r="R7317">
        <v>0</v>
      </c>
      <c r="S7317">
        <v>1.773056</v>
      </c>
      <c r="T7317">
        <v>0</v>
      </c>
      <c r="U7317">
        <v>0</v>
      </c>
    </row>
    <row r="7318" spans="1:21" x14ac:dyDescent="0.25">
      <c r="A7318" t="s">
        <v>27812</v>
      </c>
      <c r="B7318">
        <v>1</v>
      </c>
      <c r="C7318" t="s">
        <v>78</v>
      </c>
      <c r="D7318" t="s">
        <v>101</v>
      </c>
      <c r="E7318" t="s">
        <v>27813</v>
      </c>
      <c r="F7318" t="s">
        <v>231</v>
      </c>
      <c r="G7318" t="s">
        <v>71</v>
      </c>
      <c r="H7318" t="s">
        <v>136</v>
      </c>
      <c r="I7318" t="s">
        <v>22</v>
      </c>
      <c r="J7318" t="s">
        <v>131</v>
      </c>
      <c r="K7318" t="s">
        <v>27814</v>
      </c>
      <c r="L7318" t="s">
        <v>27815</v>
      </c>
      <c r="M7318">
        <v>0.87749999999999995</v>
      </c>
      <c r="N7318">
        <v>0</v>
      </c>
      <c r="O7318">
        <v>0</v>
      </c>
      <c r="P7318">
        <v>0</v>
      </c>
      <c r="Q7318">
        <v>1</v>
      </c>
      <c r="R7318">
        <v>0</v>
      </c>
      <c r="S7318">
        <v>0</v>
      </c>
      <c r="T7318">
        <v>0</v>
      </c>
      <c r="U7318">
        <v>0.87749999999999995</v>
      </c>
    </row>
    <row r="7319" spans="1:21" x14ac:dyDescent="0.25">
      <c r="A7319" t="s">
        <v>27816</v>
      </c>
      <c r="B7319">
        <v>1</v>
      </c>
      <c r="C7319" t="s">
        <v>78</v>
      </c>
      <c r="D7319" t="s">
        <v>102</v>
      </c>
      <c r="E7319" t="s">
        <v>17655</v>
      </c>
      <c r="F7319" t="s">
        <v>129</v>
      </c>
      <c r="G7319" t="s">
        <v>72</v>
      </c>
      <c r="H7319" t="s">
        <v>136</v>
      </c>
      <c r="I7319" t="s">
        <v>22</v>
      </c>
      <c r="J7319" t="s">
        <v>131</v>
      </c>
      <c r="K7319" t="s">
        <v>27817</v>
      </c>
      <c r="L7319" t="s">
        <v>27818</v>
      </c>
      <c r="M7319">
        <v>0.35583333299999997</v>
      </c>
      <c r="N7319">
        <v>0</v>
      </c>
      <c r="O7319">
        <v>0</v>
      </c>
      <c r="P7319">
        <v>0</v>
      </c>
      <c r="Q7319">
        <v>4</v>
      </c>
      <c r="R7319">
        <v>0</v>
      </c>
      <c r="S7319">
        <v>0</v>
      </c>
      <c r="T7319">
        <v>0</v>
      </c>
      <c r="U7319">
        <v>1.423333</v>
      </c>
    </row>
    <row r="7320" spans="1:21" x14ac:dyDescent="0.25">
      <c r="A7320" t="s">
        <v>27819</v>
      </c>
      <c r="B7320">
        <v>1</v>
      </c>
      <c r="C7320" t="s">
        <v>78</v>
      </c>
      <c r="D7320" t="s">
        <v>84</v>
      </c>
      <c r="E7320" t="s">
        <v>16968</v>
      </c>
      <c r="F7320" t="s">
        <v>892</v>
      </c>
      <c r="G7320" t="s">
        <v>71</v>
      </c>
      <c r="H7320" t="s">
        <v>136</v>
      </c>
      <c r="I7320" t="s">
        <v>22</v>
      </c>
      <c r="J7320" t="s">
        <v>131</v>
      </c>
      <c r="K7320" t="s">
        <v>27820</v>
      </c>
      <c r="L7320" t="s">
        <v>27821</v>
      </c>
      <c r="M7320">
        <v>1.8738405549999999</v>
      </c>
      <c r="N7320">
        <v>0</v>
      </c>
      <c r="O7320">
        <v>373</v>
      </c>
      <c r="P7320">
        <v>0</v>
      </c>
      <c r="Q7320">
        <v>0</v>
      </c>
      <c r="R7320">
        <v>0</v>
      </c>
      <c r="S7320">
        <v>698.94252700000004</v>
      </c>
      <c r="T7320">
        <v>0</v>
      </c>
      <c r="U7320">
        <v>0</v>
      </c>
    </row>
    <row r="7321" spans="1:21" x14ac:dyDescent="0.25">
      <c r="A7321" t="s">
        <v>27822</v>
      </c>
      <c r="B7321">
        <v>1</v>
      </c>
      <c r="C7321" t="s">
        <v>78</v>
      </c>
      <c r="D7321" t="s">
        <v>84</v>
      </c>
      <c r="E7321" t="s">
        <v>27823</v>
      </c>
      <c r="F7321" t="s">
        <v>296</v>
      </c>
      <c r="G7321" t="s">
        <v>71</v>
      </c>
      <c r="H7321" t="s">
        <v>136</v>
      </c>
      <c r="I7321" t="s">
        <v>22</v>
      </c>
      <c r="J7321" t="s">
        <v>221</v>
      </c>
      <c r="K7321" t="s">
        <v>27824</v>
      </c>
      <c r="L7321" t="s">
        <v>27825</v>
      </c>
      <c r="M7321">
        <v>2.1661111110000002</v>
      </c>
      <c r="N7321">
        <v>0</v>
      </c>
      <c r="O7321">
        <v>233</v>
      </c>
      <c r="P7321">
        <v>0</v>
      </c>
      <c r="Q7321">
        <v>0</v>
      </c>
      <c r="R7321">
        <v>0</v>
      </c>
      <c r="S7321">
        <v>504.703889</v>
      </c>
      <c r="T7321">
        <v>0</v>
      </c>
      <c r="U7321">
        <v>0</v>
      </c>
    </row>
    <row r="7322" spans="1:21" x14ac:dyDescent="0.25">
      <c r="A7322" t="s">
        <v>27826</v>
      </c>
      <c r="B7322">
        <v>1</v>
      </c>
      <c r="C7322" t="s">
        <v>78</v>
      </c>
      <c r="D7322" t="s">
        <v>82</v>
      </c>
      <c r="E7322" t="s">
        <v>4369</v>
      </c>
      <c r="F7322" t="s">
        <v>362</v>
      </c>
      <c r="G7322" t="s">
        <v>71</v>
      </c>
      <c r="H7322" t="s">
        <v>136</v>
      </c>
      <c r="I7322" t="s">
        <v>22</v>
      </c>
      <c r="J7322" t="s">
        <v>131</v>
      </c>
      <c r="K7322" t="s">
        <v>27827</v>
      </c>
      <c r="L7322" t="s">
        <v>27828</v>
      </c>
      <c r="M7322">
        <v>0.22932666600000001</v>
      </c>
      <c r="N7322">
        <v>0</v>
      </c>
      <c r="O7322">
        <v>375</v>
      </c>
      <c r="P7322">
        <v>0</v>
      </c>
      <c r="Q7322">
        <v>0</v>
      </c>
      <c r="R7322">
        <v>0</v>
      </c>
      <c r="S7322">
        <v>85.997500000000002</v>
      </c>
      <c r="T7322">
        <v>0</v>
      </c>
      <c r="U7322">
        <v>0</v>
      </c>
    </row>
    <row r="7323" spans="1:21" x14ac:dyDescent="0.25">
      <c r="A7323" t="s">
        <v>27829</v>
      </c>
      <c r="B7323">
        <v>1</v>
      </c>
      <c r="C7323" t="s">
        <v>78</v>
      </c>
      <c r="D7323" t="s">
        <v>82</v>
      </c>
      <c r="E7323" t="s">
        <v>27830</v>
      </c>
      <c r="F7323" t="s">
        <v>934</v>
      </c>
      <c r="G7323" t="s">
        <v>71</v>
      </c>
      <c r="H7323" t="s">
        <v>136</v>
      </c>
      <c r="I7323" t="s">
        <v>22</v>
      </c>
      <c r="J7323" t="s">
        <v>131</v>
      </c>
      <c r="K7323" t="s">
        <v>27831</v>
      </c>
      <c r="L7323" t="s">
        <v>27832</v>
      </c>
      <c r="M7323">
        <v>2.2102777769999999</v>
      </c>
      <c r="N7323">
        <v>0</v>
      </c>
      <c r="O7323">
        <v>9</v>
      </c>
      <c r="P7323">
        <v>0</v>
      </c>
      <c r="Q7323">
        <v>0</v>
      </c>
      <c r="R7323">
        <v>0</v>
      </c>
      <c r="S7323">
        <v>19.892499999999998</v>
      </c>
      <c r="T7323">
        <v>0</v>
      </c>
      <c r="U7323">
        <v>0</v>
      </c>
    </row>
    <row r="7324" spans="1:21" x14ac:dyDescent="0.25">
      <c r="A7324" t="s">
        <v>27833</v>
      </c>
      <c r="B7324">
        <v>1</v>
      </c>
      <c r="C7324" t="s">
        <v>78</v>
      </c>
      <c r="D7324" t="s">
        <v>105</v>
      </c>
      <c r="E7324" t="s">
        <v>27834</v>
      </c>
      <c r="F7324" t="s">
        <v>313</v>
      </c>
      <c r="G7324" t="s">
        <v>71</v>
      </c>
      <c r="H7324" t="s">
        <v>136</v>
      </c>
      <c r="I7324" t="s">
        <v>22</v>
      </c>
      <c r="J7324" t="s">
        <v>131</v>
      </c>
      <c r="K7324" t="s">
        <v>27835</v>
      </c>
      <c r="L7324" t="s">
        <v>27836</v>
      </c>
      <c r="M7324">
        <v>1.1161111109999999</v>
      </c>
      <c r="N7324">
        <v>0</v>
      </c>
      <c r="O7324">
        <v>145</v>
      </c>
      <c r="P7324">
        <v>0</v>
      </c>
      <c r="Q7324">
        <v>0</v>
      </c>
      <c r="R7324">
        <v>0</v>
      </c>
      <c r="S7324">
        <v>161.83611099999999</v>
      </c>
      <c r="T7324">
        <v>0</v>
      </c>
      <c r="U7324">
        <v>0</v>
      </c>
    </row>
    <row r="7325" spans="1:21" x14ac:dyDescent="0.25">
      <c r="A7325" t="s">
        <v>27837</v>
      </c>
      <c r="B7325">
        <v>1</v>
      </c>
      <c r="C7325" t="s">
        <v>78</v>
      </c>
      <c r="D7325" t="s">
        <v>96</v>
      </c>
      <c r="E7325" t="s">
        <v>27838</v>
      </c>
      <c r="F7325" t="s">
        <v>231</v>
      </c>
      <c r="G7325" t="s">
        <v>71</v>
      </c>
      <c r="H7325" t="s">
        <v>136</v>
      </c>
      <c r="I7325" t="s">
        <v>22</v>
      </c>
      <c r="J7325" t="s">
        <v>131</v>
      </c>
      <c r="K7325" t="s">
        <v>27839</v>
      </c>
      <c r="L7325" t="s">
        <v>27840</v>
      </c>
      <c r="M7325">
        <v>1.7894444439999999</v>
      </c>
      <c r="N7325">
        <v>0</v>
      </c>
      <c r="O7325">
        <v>1</v>
      </c>
      <c r="P7325">
        <v>0</v>
      </c>
      <c r="Q7325">
        <v>0</v>
      </c>
      <c r="R7325">
        <v>0</v>
      </c>
      <c r="S7325">
        <v>1.789444</v>
      </c>
      <c r="T7325">
        <v>0</v>
      </c>
      <c r="U7325">
        <v>0</v>
      </c>
    </row>
    <row r="7326" spans="1:21" x14ac:dyDescent="0.25">
      <c r="A7326" t="s">
        <v>27841</v>
      </c>
      <c r="B7326">
        <v>1</v>
      </c>
      <c r="C7326" t="s">
        <v>78</v>
      </c>
      <c r="D7326" t="s">
        <v>96</v>
      </c>
      <c r="E7326" t="s">
        <v>27838</v>
      </c>
      <c r="F7326" t="s">
        <v>231</v>
      </c>
      <c r="G7326" t="s">
        <v>71</v>
      </c>
      <c r="H7326" t="s">
        <v>136</v>
      </c>
      <c r="I7326" t="s">
        <v>22</v>
      </c>
      <c r="J7326" t="s">
        <v>131</v>
      </c>
      <c r="K7326" t="s">
        <v>27842</v>
      </c>
      <c r="L7326" t="s">
        <v>27843</v>
      </c>
      <c r="M7326">
        <v>3.1980555549999998</v>
      </c>
      <c r="N7326">
        <v>0</v>
      </c>
      <c r="O7326">
        <v>1</v>
      </c>
      <c r="P7326">
        <v>0</v>
      </c>
      <c r="Q7326">
        <v>0</v>
      </c>
      <c r="R7326">
        <v>0</v>
      </c>
      <c r="S7326">
        <v>3.1980559999999998</v>
      </c>
      <c r="T7326">
        <v>0</v>
      </c>
      <c r="U7326">
        <v>0</v>
      </c>
    </row>
    <row r="7327" spans="1:21" x14ac:dyDescent="0.25">
      <c r="A7327" t="s">
        <v>27844</v>
      </c>
      <c r="B7327">
        <v>1</v>
      </c>
      <c r="C7327" t="s">
        <v>78</v>
      </c>
      <c r="D7327" t="s">
        <v>88</v>
      </c>
      <c r="E7327" t="s">
        <v>27845</v>
      </c>
      <c r="F7327" t="s">
        <v>2201</v>
      </c>
      <c r="G7327" t="s">
        <v>71</v>
      </c>
      <c r="H7327" t="s">
        <v>136</v>
      </c>
      <c r="I7327" t="s">
        <v>22</v>
      </c>
      <c r="J7327" t="s">
        <v>221</v>
      </c>
      <c r="K7327" t="s">
        <v>27846</v>
      </c>
      <c r="L7327" t="s">
        <v>27847</v>
      </c>
      <c r="M7327">
        <v>3.028888888</v>
      </c>
      <c r="N7327">
        <v>0</v>
      </c>
      <c r="O7327">
        <v>138</v>
      </c>
      <c r="P7327">
        <v>0</v>
      </c>
      <c r="Q7327">
        <v>0</v>
      </c>
      <c r="R7327">
        <v>0</v>
      </c>
      <c r="S7327">
        <v>417.98666700000001</v>
      </c>
      <c r="T7327">
        <v>0</v>
      </c>
      <c r="U7327">
        <v>0</v>
      </c>
    </row>
    <row r="7328" spans="1:21" x14ac:dyDescent="0.25">
      <c r="A7328" t="s">
        <v>27848</v>
      </c>
      <c r="B7328">
        <v>1</v>
      </c>
      <c r="C7328" t="s">
        <v>78</v>
      </c>
      <c r="D7328" t="s">
        <v>88</v>
      </c>
      <c r="E7328" t="s">
        <v>27849</v>
      </c>
      <c r="F7328" t="s">
        <v>780</v>
      </c>
      <c r="G7328" t="s">
        <v>71</v>
      </c>
      <c r="H7328" t="s">
        <v>136</v>
      </c>
      <c r="I7328" t="s">
        <v>22</v>
      </c>
      <c r="J7328" t="s">
        <v>131</v>
      </c>
      <c r="K7328" t="s">
        <v>27850</v>
      </c>
      <c r="L7328" t="s">
        <v>27851</v>
      </c>
      <c r="M7328">
        <v>1.3688888880000001</v>
      </c>
      <c r="N7328">
        <v>0</v>
      </c>
      <c r="O7328">
        <v>634</v>
      </c>
      <c r="P7328">
        <v>0</v>
      </c>
      <c r="Q7328">
        <v>0</v>
      </c>
      <c r="R7328">
        <v>0</v>
      </c>
      <c r="S7328">
        <v>867.87555499999996</v>
      </c>
      <c r="T7328">
        <v>0</v>
      </c>
      <c r="U7328">
        <v>0</v>
      </c>
    </row>
    <row r="7329" spans="1:21" x14ac:dyDescent="0.25">
      <c r="A7329" t="s">
        <v>27852</v>
      </c>
      <c r="B7329">
        <v>1</v>
      </c>
      <c r="C7329" t="s">
        <v>78</v>
      </c>
      <c r="D7329" t="s">
        <v>80</v>
      </c>
      <c r="E7329" t="s">
        <v>27853</v>
      </c>
      <c r="F7329" t="s">
        <v>231</v>
      </c>
      <c r="G7329" t="s">
        <v>71</v>
      </c>
      <c r="H7329" t="s">
        <v>136</v>
      </c>
      <c r="I7329" t="s">
        <v>22</v>
      </c>
      <c r="J7329" t="s">
        <v>131</v>
      </c>
      <c r="K7329" t="s">
        <v>27854</v>
      </c>
      <c r="L7329" t="s">
        <v>27855</v>
      </c>
      <c r="M7329">
        <v>1.808611111</v>
      </c>
      <c r="N7329">
        <v>0</v>
      </c>
      <c r="O7329">
        <v>4</v>
      </c>
      <c r="P7329">
        <v>0</v>
      </c>
      <c r="Q7329">
        <v>0</v>
      </c>
      <c r="R7329">
        <v>0</v>
      </c>
      <c r="S7329">
        <v>7.2344439999999999</v>
      </c>
      <c r="T7329">
        <v>0</v>
      </c>
      <c r="U7329">
        <v>0</v>
      </c>
    </row>
    <row r="7330" spans="1:21" x14ac:dyDescent="0.25">
      <c r="A7330" t="s">
        <v>27856</v>
      </c>
      <c r="B7330">
        <v>1</v>
      </c>
      <c r="C7330" t="s">
        <v>78</v>
      </c>
      <c r="D7330" t="s">
        <v>81</v>
      </c>
      <c r="E7330" t="s">
        <v>27857</v>
      </c>
      <c r="F7330" t="s">
        <v>231</v>
      </c>
      <c r="G7330" t="s">
        <v>71</v>
      </c>
      <c r="H7330" t="s">
        <v>136</v>
      </c>
      <c r="I7330" t="s">
        <v>22</v>
      </c>
      <c r="J7330" t="s">
        <v>131</v>
      </c>
      <c r="K7330" t="s">
        <v>27858</v>
      </c>
      <c r="L7330" t="s">
        <v>27859</v>
      </c>
      <c r="M7330">
        <v>2.719166666</v>
      </c>
      <c r="N7330">
        <v>0</v>
      </c>
      <c r="O7330">
        <v>5</v>
      </c>
      <c r="P7330">
        <v>0</v>
      </c>
      <c r="Q7330">
        <v>0</v>
      </c>
      <c r="R7330">
        <v>0</v>
      </c>
      <c r="S7330">
        <v>13.595833000000001</v>
      </c>
      <c r="T7330">
        <v>0</v>
      </c>
      <c r="U7330">
        <v>0</v>
      </c>
    </row>
    <row r="7331" spans="1:21" x14ac:dyDescent="0.25">
      <c r="A7331" t="s">
        <v>27860</v>
      </c>
      <c r="B7331">
        <v>1</v>
      </c>
      <c r="C7331" t="s">
        <v>78</v>
      </c>
      <c r="D7331" t="s">
        <v>81</v>
      </c>
      <c r="E7331" t="s">
        <v>27861</v>
      </c>
      <c r="F7331" t="s">
        <v>313</v>
      </c>
      <c r="G7331" t="s">
        <v>71</v>
      </c>
      <c r="H7331" t="s">
        <v>136</v>
      </c>
      <c r="I7331" t="s">
        <v>22</v>
      </c>
      <c r="J7331" t="s">
        <v>131</v>
      </c>
      <c r="K7331" t="s">
        <v>27862</v>
      </c>
      <c r="L7331" t="s">
        <v>27863</v>
      </c>
      <c r="M7331">
        <v>1.0533333330000001</v>
      </c>
      <c r="N7331">
        <v>0</v>
      </c>
      <c r="O7331">
        <v>78</v>
      </c>
      <c r="P7331">
        <v>0</v>
      </c>
      <c r="Q7331">
        <v>0</v>
      </c>
      <c r="R7331">
        <v>0</v>
      </c>
      <c r="S7331">
        <v>82.16</v>
      </c>
      <c r="T7331">
        <v>0</v>
      </c>
      <c r="U7331">
        <v>0</v>
      </c>
    </row>
    <row r="7332" spans="1:21" x14ac:dyDescent="0.25">
      <c r="A7332" t="s">
        <v>27864</v>
      </c>
      <c r="B7332">
        <v>1</v>
      </c>
      <c r="C7332" t="s">
        <v>78</v>
      </c>
      <c r="D7332" t="s">
        <v>88</v>
      </c>
      <c r="E7332" t="s">
        <v>27865</v>
      </c>
      <c r="F7332" t="s">
        <v>231</v>
      </c>
      <c r="G7332" t="s">
        <v>71</v>
      </c>
      <c r="H7332" t="s">
        <v>136</v>
      </c>
      <c r="I7332" t="s">
        <v>22</v>
      </c>
      <c r="J7332" t="s">
        <v>131</v>
      </c>
      <c r="K7332" t="s">
        <v>27866</v>
      </c>
      <c r="L7332" t="s">
        <v>27867</v>
      </c>
      <c r="M7332">
        <v>7.1969444439999997</v>
      </c>
      <c r="N7332">
        <v>0</v>
      </c>
      <c r="O7332">
        <v>1</v>
      </c>
      <c r="P7332">
        <v>0</v>
      </c>
      <c r="Q7332">
        <v>0</v>
      </c>
      <c r="R7332">
        <v>0</v>
      </c>
      <c r="S7332">
        <v>7.1969440000000002</v>
      </c>
      <c r="T7332">
        <v>0</v>
      </c>
      <c r="U7332">
        <v>0</v>
      </c>
    </row>
    <row r="7333" spans="1:21" x14ac:dyDescent="0.25">
      <c r="A7333" t="s">
        <v>27868</v>
      </c>
      <c r="B7333">
        <v>1</v>
      </c>
      <c r="C7333" t="s">
        <v>78</v>
      </c>
      <c r="D7333" t="s">
        <v>80</v>
      </c>
      <c r="E7333" t="s">
        <v>27869</v>
      </c>
      <c r="F7333" t="s">
        <v>847</v>
      </c>
      <c r="G7333" t="s">
        <v>71</v>
      </c>
      <c r="H7333" t="s">
        <v>136</v>
      </c>
      <c r="I7333" t="s">
        <v>22</v>
      </c>
      <c r="J7333" t="s">
        <v>131</v>
      </c>
      <c r="K7333" t="s">
        <v>27870</v>
      </c>
      <c r="L7333" t="s">
        <v>27871</v>
      </c>
      <c r="M7333">
        <v>17.298055555000001</v>
      </c>
      <c r="N7333">
        <v>0</v>
      </c>
      <c r="O7333">
        <v>5</v>
      </c>
      <c r="P7333">
        <v>0</v>
      </c>
      <c r="Q7333">
        <v>0</v>
      </c>
      <c r="R7333">
        <v>0</v>
      </c>
      <c r="S7333">
        <v>86.490278000000004</v>
      </c>
      <c r="T7333">
        <v>0</v>
      </c>
      <c r="U7333">
        <v>0</v>
      </c>
    </row>
    <row r="7334" spans="1:21" x14ac:dyDescent="0.25">
      <c r="A7334" t="s">
        <v>27872</v>
      </c>
      <c r="B7334">
        <v>1</v>
      </c>
      <c r="C7334" t="s">
        <v>78</v>
      </c>
      <c r="D7334" t="s">
        <v>97</v>
      </c>
      <c r="E7334" t="s">
        <v>27873</v>
      </c>
      <c r="F7334" t="s">
        <v>4196</v>
      </c>
      <c r="G7334" t="s">
        <v>71</v>
      </c>
      <c r="H7334" t="s">
        <v>136</v>
      </c>
      <c r="I7334" t="s">
        <v>22</v>
      </c>
      <c r="J7334" t="s">
        <v>131</v>
      </c>
      <c r="K7334" t="s">
        <v>27874</v>
      </c>
      <c r="L7334" t="s">
        <v>27875</v>
      </c>
      <c r="M7334">
        <v>6.1791666660000004</v>
      </c>
      <c r="N7334">
        <v>0</v>
      </c>
      <c r="O7334">
        <v>0</v>
      </c>
      <c r="P7334">
        <v>0</v>
      </c>
      <c r="Q7334">
        <v>55</v>
      </c>
      <c r="R7334">
        <v>0</v>
      </c>
      <c r="S7334">
        <v>0</v>
      </c>
      <c r="T7334">
        <v>0</v>
      </c>
      <c r="U7334">
        <v>339.85416700000002</v>
      </c>
    </row>
    <row r="7335" spans="1:21" x14ac:dyDescent="0.25">
      <c r="A7335" t="s">
        <v>27876</v>
      </c>
      <c r="B7335">
        <v>1</v>
      </c>
      <c r="C7335" t="s">
        <v>78</v>
      </c>
      <c r="D7335" t="s">
        <v>97</v>
      </c>
      <c r="E7335" t="s">
        <v>27877</v>
      </c>
      <c r="F7335" t="s">
        <v>231</v>
      </c>
      <c r="G7335" t="s">
        <v>71</v>
      </c>
      <c r="H7335" t="s">
        <v>136</v>
      </c>
      <c r="I7335" t="s">
        <v>22</v>
      </c>
      <c r="J7335" t="s">
        <v>131</v>
      </c>
      <c r="K7335" t="s">
        <v>27878</v>
      </c>
      <c r="L7335" t="s">
        <v>27879</v>
      </c>
      <c r="M7335">
        <v>2.9969444439999999</v>
      </c>
      <c r="N7335">
        <v>0</v>
      </c>
      <c r="O7335">
        <v>0</v>
      </c>
      <c r="P7335">
        <v>0</v>
      </c>
      <c r="Q7335">
        <v>1</v>
      </c>
      <c r="R7335">
        <v>0</v>
      </c>
      <c r="S7335">
        <v>0</v>
      </c>
      <c r="T7335">
        <v>0</v>
      </c>
      <c r="U7335">
        <v>2.9969440000000001</v>
      </c>
    </row>
    <row r="7336" spans="1:21" x14ac:dyDescent="0.25">
      <c r="A7336" t="s">
        <v>27880</v>
      </c>
      <c r="B7336">
        <v>1</v>
      </c>
      <c r="C7336" t="s">
        <v>78</v>
      </c>
      <c r="D7336" t="s">
        <v>97</v>
      </c>
      <c r="E7336" t="s">
        <v>27881</v>
      </c>
      <c r="F7336" t="s">
        <v>231</v>
      </c>
      <c r="G7336" t="s">
        <v>71</v>
      </c>
      <c r="H7336" t="s">
        <v>136</v>
      </c>
      <c r="I7336" t="s">
        <v>22</v>
      </c>
      <c r="J7336" t="s">
        <v>131</v>
      </c>
      <c r="K7336" t="s">
        <v>27882</v>
      </c>
      <c r="L7336" t="s">
        <v>27883</v>
      </c>
      <c r="M7336">
        <v>2.1497222219999998</v>
      </c>
      <c r="N7336">
        <v>0</v>
      </c>
      <c r="O7336">
        <v>0</v>
      </c>
      <c r="P7336">
        <v>0</v>
      </c>
      <c r="Q7336">
        <v>1</v>
      </c>
      <c r="R7336">
        <v>0</v>
      </c>
      <c r="S7336">
        <v>0</v>
      </c>
      <c r="T7336">
        <v>0</v>
      </c>
      <c r="U7336">
        <v>2.1497220000000001</v>
      </c>
    </row>
    <row r="7337" spans="1:21" x14ac:dyDescent="0.25">
      <c r="A7337" t="s">
        <v>27884</v>
      </c>
      <c r="B7337">
        <v>1</v>
      </c>
      <c r="C7337" t="s">
        <v>78</v>
      </c>
      <c r="D7337" t="s">
        <v>96</v>
      </c>
      <c r="E7337" t="s">
        <v>27885</v>
      </c>
      <c r="F7337" t="s">
        <v>231</v>
      </c>
      <c r="G7337" t="s">
        <v>71</v>
      </c>
      <c r="H7337" t="s">
        <v>136</v>
      </c>
      <c r="I7337" t="s">
        <v>22</v>
      </c>
      <c r="J7337" t="s">
        <v>131</v>
      </c>
      <c r="K7337" t="s">
        <v>27886</v>
      </c>
      <c r="L7337" t="s">
        <v>27887</v>
      </c>
      <c r="M7337">
        <v>4.8316666660000003</v>
      </c>
      <c r="N7337">
        <v>0</v>
      </c>
      <c r="O7337">
        <v>1</v>
      </c>
      <c r="P7337">
        <v>0</v>
      </c>
      <c r="Q7337">
        <v>0</v>
      </c>
      <c r="R7337">
        <v>0</v>
      </c>
      <c r="S7337">
        <v>4.8316670000000004</v>
      </c>
      <c r="T7337">
        <v>0</v>
      </c>
      <c r="U7337">
        <v>0</v>
      </c>
    </row>
    <row r="7338" spans="1:21" x14ac:dyDescent="0.25">
      <c r="A7338" t="s">
        <v>27888</v>
      </c>
      <c r="B7338">
        <v>1</v>
      </c>
      <c r="C7338" t="s">
        <v>78</v>
      </c>
      <c r="D7338" t="s">
        <v>101</v>
      </c>
      <c r="E7338" t="s">
        <v>27889</v>
      </c>
      <c r="F7338" t="s">
        <v>166</v>
      </c>
      <c r="G7338" t="s">
        <v>72</v>
      </c>
      <c r="H7338" t="s">
        <v>136</v>
      </c>
      <c r="I7338" t="s">
        <v>22</v>
      </c>
      <c r="J7338" t="s">
        <v>131</v>
      </c>
      <c r="K7338" t="s">
        <v>27890</v>
      </c>
      <c r="L7338" t="s">
        <v>27891</v>
      </c>
      <c r="M7338">
        <v>0.70944444399999995</v>
      </c>
      <c r="N7338">
        <v>0</v>
      </c>
      <c r="O7338">
        <v>0</v>
      </c>
      <c r="P7338">
        <v>98</v>
      </c>
      <c r="Q7338">
        <v>2813</v>
      </c>
      <c r="R7338">
        <v>0</v>
      </c>
      <c r="S7338">
        <v>0</v>
      </c>
      <c r="T7338">
        <v>69.525555999999995</v>
      </c>
      <c r="U7338">
        <v>1995.6672209999999</v>
      </c>
    </row>
    <row r="7339" spans="1:21" x14ac:dyDescent="0.25">
      <c r="A7339" t="s">
        <v>27892</v>
      </c>
      <c r="B7339">
        <v>1</v>
      </c>
      <c r="C7339" t="s">
        <v>78</v>
      </c>
      <c r="D7339" t="s">
        <v>101</v>
      </c>
      <c r="E7339" t="s">
        <v>27889</v>
      </c>
      <c r="F7339" t="s">
        <v>166</v>
      </c>
      <c r="G7339" t="s">
        <v>72</v>
      </c>
      <c r="H7339" t="s">
        <v>136</v>
      </c>
      <c r="I7339" t="s">
        <v>22</v>
      </c>
      <c r="J7339" t="s">
        <v>131</v>
      </c>
      <c r="K7339" t="s">
        <v>27893</v>
      </c>
      <c r="L7339" t="s">
        <v>27894</v>
      </c>
      <c r="M7339">
        <v>0.58360277699999996</v>
      </c>
      <c r="N7339">
        <v>0</v>
      </c>
      <c r="O7339">
        <v>0</v>
      </c>
      <c r="P7339">
        <v>98</v>
      </c>
      <c r="Q7339">
        <v>2813</v>
      </c>
      <c r="R7339">
        <v>0</v>
      </c>
      <c r="S7339">
        <v>0</v>
      </c>
      <c r="T7339">
        <v>57.193072000000001</v>
      </c>
      <c r="U7339">
        <v>1641.674612</v>
      </c>
    </row>
    <row r="7340" spans="1:21" x14ac:dyDescent="0.25">
      <c r="A7340" t="s">
        <v>27895</v>
      </c>
      <c r="B7340">
        <v>1</v>
      </c>
      <c r="C7340" t="s">
        <v>78</v>
      </c>
      <c r="D7340" t="s">
        <v>92</v>
      </c>
      <c r="E7340" t="s">
        <v>27896</v>
      </c>
      <c r="F7340" t="s">
        <v>226</v>
      </c>
      <c r="G7340" t="s">
        <v>72</v>
      </c>
      <c r="H7340" t="s">
        <v>136</v>
      </c>
      <c r="I7340" t="s">
        <v>22</v>
      </c>
      <c r="J7340" t="s">
        <v>131</v>
      </c>
      <c r="K7340" t="s">
        <v>27897</v>
      </c>
      <c r="L7340" t="s">
        <v>27898</v>
      </c>
      <c r="M7340">
        <v>1.2036111110000001</v>
      </c>
      <c r="N7340">
        <v>0</v>
      </c>
      <c r="O7340">
        <v>0</v>
      </c>
      <c r="P7340">
        <v>0</v>
      </c>
      <c r="Q7340">
        <v>85</v>
      </c>
      <c r="R7340">
        <v>0</v>
      </c>
      <c r="S7340">
        <v>0</v>
      </c>
      <c r="T7340">
        <v>0</v>
      </c>
      <c r="U7340">
        <v>102.306944</v>
      </c>
    </row>
    <row r="7341" spans="1:21" x14ac:dyDescent="0.25">
      <c r="A7341" t="s">
        <v>27899</v>
      </c>
      <c r="B7341">
        <v>1</v>
      </c>
      <c r="C7341" t="s">
        <v>79</v>
      </c>
      <c r="D7341" t="s">
        <v>116</v>
      </c>
      <c r="E7341" t="s">
        <v>27900</v>
      </c>
      <c r="F7341" t="s">
        <v>166</v>
      </c>
      <c r="G7341" t="s">
        <v>72</v>
      </c>
      <c r="H7341" t="s">
        <v>136</v>
      </c>
      <c r="I7341" t="s">
        <v>22</v>
      </c>
      <c r="J7341" t="s">
        <v>131</v>
      </c>
      <c r="K7341" t="s">
        <v>27901</v>
      </c>
      <c r="L7341" t="s">
        <v>27902</v>
      </c>
      <c r="M7341">
        <v>0.819627777</v>
      </c>
      <c r="N7341">
        <v>0</v>
      </c>
      <c r="O7341">
        <v>935</v>
      </c>
      <c r="P7341">
        <v>1</v>
      </c>
      <c r="Q7341">
        <v>26</v>
      </c>
      <c r="R7341">
        <v>0</v>
      </c>
      <c r="S7341">
        <v>766.35197100000005</v>
      </c>
      <c r="T7341">
        <v>0.81962800000000002</v>
      </c>
      <c r="U7341">
        <v>21.310321999999999</v>
      </c>
    </row>
    <row r="7342" spans="1:21" x14ac:dyDescent="0.25">
      <c r="A7342" t="s">
        <v>27903</v>
      </c>
      <c r="B7342">
        <v>1</v>
      </c>
      <c r="C7342" t="s">
        <v>78</v>
      </c>
      <c r="D7342" t="s">
        <v>87</v>
      </c>
      <c r="E7342" t="s">
        <v>27904</v>
      </c>
      <c r="F7342" t="s">
        <v>313</v>
      </c>
      <c r="G7342" t="s">
        <v>71</v>
      </c>
      <c r="H7342" t="s">
        <v>136</v>
      </c>
      <c r="I7342" t="s">
        <v>22</v>
      </c>
      <c r="J7342" t="s">
        <v>131</v>
      </c>
      <c r="K7342" t="s">
        <v>27905</v>
      </c>
      <c r="L7342" t="s">
        <v>27906</v>
      </c>
      <c r="M7342">
        <v>3.0972222220000001</v>
      </c>
      <c r="N7342">
        <v>0</v>
      </c>
      <c r="O7342">
        <v>0</v>
      </c>
      <c r="P7342">
        <v>0</v>
      </c>
      <c r="Q7342">
        <v>65</v>
      </c>
      <c r="R7342">
        <v>0</v>
      </c>
      <c r="S7342">
        <v>0</v>
      </c>
      <c r="T7342">
        <v>0</v>
      </c>
      <c r="U7342">
        <v>201.319444</v>
      </c>
    </row>
    <row r="7343" spans="1:21" x14ac:dyDescent="0.25">
      <c r="A7343" t="s">
        <v>27907</v>
      </c>
      <c r="B7343">
        <v>1</v>
      </c>
      <c r="C7343" t="s">
        <v>78</v>
      </c>
      <c r="D7343" t="s">
        <v>106</v>
      </c>
      <c r="E7343" t="s">
        <v>27908</v>
      </c>
      <c r="F7343" t="s">
        <v>231</v>
      </c>
      <c r="G7343" t="s">
        <v>71</v>
      </c>
      <c r="H7343" t="s">
        <v>136</v>
      </c>
      <c r="I7343" t="s">
        <v>22</v>
      </c>
      <c r="J7343" t="s">
        <v>131</v>
      </c>
      <c r="K7343" t="s">
        <v>27909</v>
      </c>
      <c r="L7343" t="s">
        <v>27910</v>
      </c>
      <c r="M7343">
        <v>6.2066666660000003</v>
      </c>
      <c r="N7343">
        <v>0</v>
      </c>
      <c r="O7343">
        <v>1</v>
      </c>
      <c r="P7343">
        <v>0</v>
      </c>
      <c r="Q7343">
        <v>0</v>
      </c>
      <c r="R7343">
        <v>0</v>
      </c>
      <c r="S7343">
        <v>6.2066670000000004</v>
      </c>
      <c r="T7343">
        <v>0</v>
      </c>
      <c r="U7343">
        <v>0</v>
      </c>
    </row>
    <row r="7344" spans="1:21" x14ac:dyDescent="0.25">
      <c r="A7344" t="s">
        <v>27911</v>
      </c>
      <c r="B7344">
        <v>1</v>
      </c>
      <c r="C7344" t="s">
        <v>79</v>
      </c>
      <c r="D7344" t="s">
        <v>114</v>
      </c>
      <c r="E7344" t="s">
        <v>27912</v>
      </c>
      <c r="F7344" t="s">
        <v>166</v>
      </c>
      <c r="G7344" t="s">
        <v>72</v>
      </c>
      <c r="H7344" t="s">
        <v>136</v>
      </c>
      <c r="I7344" t="s">
        <v>22</v>
      </c>
      <c r="J7344" t="s">
        <v>131</v>
      </c>
      <c r="K7344" t="s">
        <v>27913</v>
      </c>
      <c r="L7344" t="s">
        <v>27914</v>
      </c>
      <c r="M7344">
        <v>0.58906388799999998</v>
      </c>
      <c r="N7344">
        <v>0</v>
      </c>
      <c r="O7344">
        <v>0</v>
      </c>
      <c r="P7344">
        <v>54</v>
      </c>
      <c r="Q7344">
        <v>320</v>
      </c>
      <c r="R7344">
        <v>0</v>
      </c>
      <c r="S7344">
        <v>0</v>
      </c>
      <c r="T7344">
        <v>31.809449999999998</v>
      </c>
      <c r="U7344">
        <v>188.50044399999999</v>
      </c>
    </row>
    <row r="7345" spans="1:21" x14ac:dyDescent="0.25">
      <c r="A7345" t="s">
        <v>27915</v>
      </c>
      <c r="B7345">
        <v>1</v>
      </c>
      <c r="C7345" t="s">
        <v>79</v>
      </c>
      <c r="D7345" t="s">
        <v>114</v>
      </c>
      <c r="E7345" t="s">
        <v>27916</v>
      </c>
      <c r="F7345" t="s">
        <v>416</v>
      </c>
      <c r="G7345" t="s">
        <v>71</v>
      </c>
      <c r="H7345" t="s">
        <v>136</v>
      </c>
      <c r="I7345" t="s">
        <v>22</v>
      </c>
      <c r="J7345" t="s">
        <v>131</v>
      </c>
      <c r="K7345" t="s">
        <v>27917</v>
      </c>
      <c r="L7345" t="s">
        <v>27918</v>
      </c>
      <c r="M7345">
        <v>2.5191666659999998</v>
      </c>
      <c r="N7345">
        <v>0</v>
      </c>
      <c r="O7345">
        <v>0</v>
      </c>
      <c r="P7345">
        <v>0</v>
      </c>
      <c r="Q7345">
        <v>3</v>
      </c>
      <c r="R7345">
        <v>0</v>
      </c>
      <c r="S7345">
        <v>0</v>
      </c>
      <c r="T7345">
        <v>0</v>
      </c>
      <c r="U7345">
        <v>7.5575000000000001</v>
      </c>
    </row>
    <row r="7346" spans="1:21" x14ac:dyDescent="0.25">
      <c r="A7346" t="s">
        <v>27919</v>
      </c>
      <c r="B7346">
        <v>1</v>
      </c>
      <c r="C7346" t="s">
        <v>79</v>
      </c>
      <c r="D7346" t="s">
        <v>114</v>
      </c>
      <c r="E7346" t="s">
        <v>27920</v>
      </c>
      <c r="F7346" t="s">
        <v>313</v>
      </c>
      <c r="G7346" t="s">
        <v>71</v>
      </c>
      <c r="H7346" t="s">
        <v>136</v>
      </c>
      <c r="I7346" t="s">
        <v>22</v>
      </c>
      <c r="J7346" t="s">
        <v>131</v>
      </c>
      <c r="K7346" t="s">
        <v>27921</v>
      </c>
      <c r="L7346" t="s">
        <v>27922</v>
      </c>
      <c r="M7346">
        <v>1.816944444</v>
      </c>
      <c r="N7346">
        <v>0</v>
      </c>
      <c r="O7346">
        <v>0</v>
      </c>
      <c r="P7346">
        <v>0</v>
      </c>
      <c r="Q7346">
        <v>1</v>
      </c>
      <c r="R7346">
        <v>0</v>
      </c>
      <c r="S7346">
        <v>0</v>
      </c>
      <c r="T7346">
        <v>0</v>
      </c>
      <c r="U7346">
        <v>1.8169439999999999</v>
      </c>
    </row>
    <row r="7347" spans="1:21" x14ac:dyDescent="0.25">
      <c r="A7347" t="s">
        <v>27923</v>
      </c>
      <c r="B7347">
        <v>1</v>
      </c>
      <c r="C7347" t="s">
        <v>79</v>
      </c>
      <c r="D7347" t="s">
        <v>114</v>
      </c>
      <c r="E7347" t="s">
        <v>27924</v>
      </c>
      <c r="F7347" t="s">
        <v>313</v>
      </c>
      <c r="G7347" t="s">
        <v>71</v>
      </c>
      <c r="H7347" t="s">
        <v>136</v>
      </c>
      <c r="I7347" t="s">
        <v>22</v>
      </c>
      <c r="J7347" t="s">
        <v>131</v>
      </c>
      <c r="K7347" t="s">
        <v>27925</v>
      </c>
      <c r="L7347" t="s">
        <v>27926</v>
      </c>
      <c r="M7347">
        <v>4.7530555550000004</v>
      </c>
      <c r="N7347">
        <v>0</v>
      </c>
      <c r="O7347">
        <v>0</v>
      </c>
      <c r="P7347">
        <v>0</v>
      </c>
      <c r="Q7347">
        <v>84</v>
      </c>
      <c r="R7347">
        <v>0</v>
      </c>
      <c r="S7347">
        <v>0</v>
      </c>
      <c r="T7347">
        <v>0</v>
      </c>
      <c r="U7347">
        <v>399.25666699999999</v>
      </c>
    </row>
    <row r="7348" spans="1:21" x14ac:dyDescent="0.25">
      <c r="A7348" t="s">
        <v>27927</v>
      </c>
      <c r="B7348">
        <v>1</v>
      </c>
      <c r="C7348" t="s">
        <v>79</v>
      </c>
      <c r="D7348" t="s">
        <v>114</v>
      </c>
      <c r="E7348" t="s">
        <v>27928</v>
      </c>
      <c r="F7348" t="s">
        <v>313</v>
      </c>
      <c r="G7348" t="s">
        <v>71</v>
      </c>
      <c r="H7348" t="s">
        <v>136</v>
      </c>
      <c r="I7348" t="s">
        <v>22</v>
      </c>
      <c r="J7348" t="s">
        <v>131</v>
      </c>
      <c r="K7348" t="s">
        <v>27929</v>
      </c>
      <c r="L7348" t="s">
        <v>27930</v>
      </c>
      <c r="M7348">
        <v>2.5191666659999998</v>
      </c>
      <c r="N7348">
        <v>0</v>
      </c>
      <c r="O7348">
        <v>0</v>
      </c>
      <c r="P7348">
        <v>0</v>
      </c>
      <c r="Q7348">
        <v>1</v>
      </c>
      <c r="R7348">
        <v>0</v>
      </c>
      <c r="S7348">
        <v>0</v>
      </c>
      <c r="T7348">
        <v>0</v>
      </c>
      <c r="U7348">
        <v>2.5191669999999999</v>
      </c>
    </row>
    <row r="7349" spans="1:21" x14ac:dyDescent="0.25">
      <c r="A7349" t="s">
        <v>27931</v>
      </c>
      <c r="B7349">
        <v>1</v>
      </c>
      <c r="C7349" t="s">
        <v>79</v>
      </c>
      <c r="D7349" t="s">
        <v>114</v>
      </c>
      <c r="E7349" t="s">
        <v>27932</v>
      </c>
      <c r="F7349" t="s">
        <v>226</v>
      </c>
      <c r="G7349" t="s">
        <v>72</v>
      </c>
      <c r="H7349" t="s">
        <v>136</v>
      </c>
      <c r="I7349" t="s">
        <v>22</v>
      </c>
      <c r="J7349" t="s">
        <v>131</v>
      </c>
      <c r="K7349" t="s">
        <v>27933</v>
      </c>
      <c r="L7349" t="s">
        <v>27934</v>
      </c>
      <c r="M7349">
        <v>8.3741666660000007</v>
      </c>
      <c r="N7349">
        <v>0</v>
      </c>
      <c r="O7349">
        <v>0</v>
      </c>
      <c r="P7349">
        <v>1</v>
      </c>
      <c r="Q7349">
        <v>0</v>
      </c>
      <c r="R7349">
        <v>0</v>
      </c>
      <c r="S7349">
        <v>0</v>
      </c>
      <c r="T7349">
        <v>8.3741669999999999</v>
      </c>
      <c r="U7349">
        <v>0</v>
      </c>
    </row>
    <row r="7350" spans="1:21" x14ac:dyDescent="0.25">
      <c r="A7350" t="s">
        <v>27935</v>
      </c>
      <c r="B7350">
        <v>1</v>
      </c>
      <c r="C7350" t="s">
        <v>78</v>
      </c>
      <c r="D7350" t="s">
        <v>93</v>
      </c>
      <c r="E7350" t="s">
        <v>27936</v>
      </c>
      <c r="F7350" t="s">
        <v>231</v>
      </c>
      <c r="G7350" t="s">
        <v>71</v>
      </c>
      <c r="H7350" t="s">
        <v>136</v>
      </c>
      <c r="I7350" t="s">
        <v>22</v>
      </c>
      <c r="J7350" t="s">
        <v>131</v>
      </c>
      <c r="K7350" t="s">
        <v>27937</v>
      </c>
      <c r="L7350" t="s">
        <v>27938</v>
      </c>
      <c r="M7350">
        <v>10.034166666000001</v>
      </c>
      <c r="N7350">
        <v>0</v>
      </c>
      <c r="O7350">
        <v>0</v>
      </c>
      <c r="P7350">
        <v>0</v>
      </c>
      <c r="Q7350">
        <v>1</v>
      </c>
      <c r="R7350">
        <v>0</v>
      </c>
      <c r="S7350">
        <v>0</v>
      </c>
      <c r="T7350">
        <v>0</v>
      </c>
      <c r="U7350">
        <v>10.034167</v>
      </c>
    </row>
    <row r="7351" spans="1:21" x14ac:dyDescent="0.25">
      <c r="A7351" t="s">
        <v>27939</v>
      </c>
      <c r="B7351">
        <v>1</v>
      </c>
      <c r="C7351" t="s">
        <v>79</v>
      </c>
      <c r="D7351" t="s">
        <v>124</v>
      </c>
      <c r="E7351" t="s">
        <v>27940</v>
      </c>
      <c r="F7351" t="s">
        <v>247</v>
      </c>
      <c r="G7351" t="s">
        <v>71</v>
      </c>
      <c r="H7351" t="s">
        <v>136</v>
      </c>
      <c r="I7351" t="s">
        <v>22</v>
      </c>
      <c r="J7351" t="s">
        <v>221</v>
      </c>
      <c r="K7351" t="s">
        <v>19589</v>
      </c>
      <c r="L7351" t="s">
        <v>27941</v>
      </c>
      <c r="M7351">
        <v>9.2424999999999997</v>
      </c>
      <c r="N7351">
        <v>0</v>
      </c>
      <c r="O7351">
        <v>0</v>
      </c>
      <c r="P7351">
        <v>0</v>
      </c>
      <c r="Q7351">
        <v>156</v>
      </c>
      <c r="R7351">
        <v>0</v>
      </c>
      <c r="S7351">
        <v>0</v>
      </c>
      <c r="T7351">
        <v>0</v>
      </c>
      <c r="U7351">
        <v>1441.83</v>
      </c>
    </row>
    <row r="7352" spans="1:21" x14ac:dyDescent="0.25">
      <c r="A7352" t="s">
        <v>27942</v>
      </c>
      <c r="B7352">
        <v>1</v>
      </c>
      <c r="C7352" t="s">
        <v>79</v>
      </c>
      <c r="D7352" t="s">
        <v>124</v>
      </c>
      <c r="E7352" t="s">
        <v>27943</v>
      </c>
      <c r="F7352" t="s">
        <v>247</v>
      </c>
      <c r="G7352" t="s">
        <v>71</v>
      </c>
      <c r="H7352" t="s">
        <v>136</v>
      </c>
      <c r="I7352" t="s">
        <v>22</v>
      </c>
      <c r="J7352" t="s">
        <v>221</v>
      </c>
      <c r="K7352" t="s">
        <v>27944</v>
      </c>
      <c r="L7352" t="s">
        <v>27945</v>
      </c>
      <c r="M7352">
        <v>8.0522222219999993</v>
      </c>
      <c r="N7352">
        <v>0</v>
      </c>
      <c r="O7352">
        <v>0</v>
      </c>
      <c r="P7352">
        <v>0</v>
      </c>
      <c r="Q7352">
        <v>262</v>
      </c>
      <c r="R7352">
        <v>0</v>
      </c>
      <c r="S7352">
        <v>0</v>
      </c>
      <c r="T7352">
        <v>0</v>
      </c>
      <c r="U7352">
        <v>2109.6822219999999</v>
      </c>
    </row>
    <row r="7353" spans="1:21" x14ac:dyDescent="0.25">
      <c r="A7353" t="s">
        <v>27946</v>
      </c>
      <c r="B7353">
        <v>1</v>
      </c>
      <c r="C7353" t="s">
        <v>79</v>
      </c>
      <c r="D7353" t="s">
        <v>124</v>
      </c>
      <c r="E7353" t="s">
        <v>27947</v>
      </c>
      <c r="F7353" t="s">
        <v>226</v>
      </c>
      <c r="G7353" t="s">
        <v>72</v>
      </c>
      <c r="H7353" t="s">
        <v>136</v>
      </c>
      <c r="I7353" t="s">
        <v>22</v>
      </c>
      <c r="J7353" t="s">
        <v>131</v>
      </c>
      <c r="K7353" t="s">
        <v>27948</v>
      </c>
      <c r="L7353" t="s">
        <v>27949</v>
      </c>
      <c r="M7353">
        <v>3.0531222219999998</v>
      </c>
      <c r="N7353">
        <v>0</v>
      </c>
      <c r="O7353">
        <v>0</v>
      </c>
      <c r="P7353">
        <v>0</v>
      </c>
      <c r="Q7353">
        <v>262</v>
      </c>
      <c r="R7353">
        <v>0</v>
      </c>
      <c r="S7353">
        <v>0</v>
      </c>
      <c r="T7353">
        <v>0</v>
      </c>
      <c r="U7353">
        <v>799.91802199999995</v>
      </c>
    </row>
    <row r="7354" spans="1:21" x14ac:dyDescent="0.25">
      <c r="A7354" t="s">
        <v>27950</v>
      </c>
      <c r="B7354">
        <v>1</v>
      </c>
      <c r="C7354" t="s">
        <v>79</v>
      </c>
      <c r="D7354" t="s">
        <v>124</v>
      </c>
      <c r="E7354" t="s">
        <v>27951</v>
      </c>
      <c r="F7354" t="s">
        <v>313</v>
      </c>
      <c r="G7354" t="s">
        <v>71</v>
      </c>
      <c r="H7354" t="s">
        <v>136</v>
      </c>
      <c r="I7354" t="s">
        <v>22</v>
      </c>
      <c r="J7354" t="s">
        <v>131</v>
      </c>
      <c r="K7354" t="s">
        <v>27952</v>
      </c>
      <c r="L7354" t="s">
        <v>27953</v>
      </c>
      <c r="M7354">
        <v>2.6522222219999998</v>
      </c>
      <c r="N7354">
        <v>0</v>
      </c>
      <c r="O7354">
        <v>0</v>
      </c>
      <c r="P7354">
        <v>0</v>
      </c>
      <c r="Q7354">
        <v>12</v>
      </c>
      <c r="R7354">
        <v>0</v>
      </c>
      <c r="S7354">
        <v>0</v>
      </c>
      <c r="T7354">
        <v>0</v>
      </c>
      <c r="U7354">
        <v>31.826667</v>
      </c>
    </row>
    <row r="7355" spans="1:21" x14ac:dyDescent="0.25">
      <c r="A7355" t="s">
        <v>27954</v>
      </c>
      <c r="B7355">
        <v>1</v>
      </c>
      <c r="C7355" t="s">
        <v>79</v>
      </c>
      <c r="D7355" t="s">
        <v>124</v>
      </c>
      <c r="E7355" t="s">
        <v>27940</v>
      </c>
      <c r="F7355" t="s">
        <v>247</v>
      </c>
      <c r="G7355" t="s">
        <v>71</v>
      </c>
      <c r="H7355" t="s">
        <v>136</v>
      </c>
      <c r="I7355" t="s">
        <v>22</v>
      </c>
      <c r="J7355" t="s">
        <v>221</v>
      </c>
      <c r="K7355" t="s">
        <v>27955</v>
      </c>
      <c r="L7355" t="s">
        <v>27956</v>
      </c>
      <c r="M7355">
        <v>6.6711111110000001</v>
      </c>
      <c r="N7355">
        <v>0</v>
      </c>
      <c r="O7355">
        <v>0</v>
      </c>
      <c r="P7355">
        <v>0</v>
      </c>
      <c r="Q7355">
        <v>156</v>
      </c>
      <c r="R7355">
        <v>0</v>
      </c>
      <c r="S7355">
        <v>0</v>
      </c>
      <c r="T7355">
        <v>0</v>
      </c>
      <c r="U7355">
        <v>1040.6933329999999</v>
      </c>
    </row>
    <row r="7356" spans="1:21" x14ac:dyDescent="0.25">
      <c r="A7356" t="s">
        <v>27957</v>
      </c>
      <c r="B7356">
        <v>1</v>
      </c>
      <c r="C7356" t="s">
        <v>79</v>
      </c>
      <c r="D7356" t="s">
        <v>124</v>
      </c>
      <c r="E7356" t="s">
        <v>27943</v>
      </c>
      <c r="F7356" t="s">
        <v>247</v>
      </c>
      <c r="G7356" t="s">
        <v>71</v>
      </c>
      <c r="H7356" t="s">
        <v>136</v>
      </c>
      <c r="I7356" t="s">
        <v>22</v>
      </c>
      <c r="J7356" t="s">
        <v>221</v>
      </c>
      <c r="K7356" t="s">
        <v>27958</v>
      </c>
      <c r="L7356" t="s">
        <v>27959</v>
      </c>
      <c r="M7356">
        <v>6.2140405550000004</v>
      </c>
      <c r="N7356">
        <v>0</v>
      </c>
      <c r="O7356">
        <v>0</v>
      </c>
      <c r="P7356">
        <v>0</v>
      </c>
      <c r="Q7356">
        <v>262</v>
      </c>
      <c r="R7356">
        <v>0</v>
      </c>
      <c r="S7356">
        <v>0</v>
      </c>
      <c r="T7356">
        <v>0</v>
      </c>
      <c r="U7356">
        <v>1628.0786250000001</v>
      </c>
    </row>
    <row r="7357" spans="1:21" x14ac:dyDescent="0.25">
      <c r="A7357" t="s">
        <v>27960</v>
      </c>
      <c r="B7357">
        <v>1</v>
      </c>
      <c r="C7357" t="s">
        <v>79</v>
      </c>
      <c r="D7357" t="s">
        <v>124</v>
      </c>
      <c r="E7357" t="s">
        <v>27943</v>
      </c>
      <c r="F7357" t="s">
        <v>247</v>
      </c>
      <c r="G7357" t="s">
        <v>71</v>
      </c>
      <c r="H7357" t="s">
        <v>136</v>
      </c>
      <c r="I7357" t="s">
        <v>22</v>
      </c>
      <c r="J7357" t="s">
        <v>221</v>
      </c>
      <c r="K7357" t="s">
        <v>27961</v>
      </c>
      <c r="L7357" t="s">
        <v>27962</v>
      </c>
      <c r="M7357">
        <v>0.48298055499999998</v>
      </c>
      <c r="N7357">
        <v>0</v>
      </c>
      <c r="O7357">
        <v>0</v>
      </c>
      <c r="P7357">
        <v>0</v>
      </c>
      <c r="Q7357">
        <v>262</v>
      </c>
      <c r="R7357">
        <v>0</v>
      </c>
      <c r="S7357">
        <v>0</v>
      </c>
      <c r="T7357">
        <v>0</v>
      </c>
      <c r="U7357">
        <v>126.540905</v>
      </c>
    </row>
    <row r="7358" spans="1:21" x14ac:dyDescent="0.25">
      <c r="A7358" t="s">
        <v>27963</v>
      </c>
      <c r="B7358">
        <v>1</v>
      </c>
      <c r="C7358" t="s">
        <v>79</v>
      </c>
      <c r="D7358" t="s">
        <v>124</v>
      </c>
      <c r="E7358" t="s">
        <v>27943</v>
      </c>
      <c r="F7358" t="s">
        <v>247</v>
      </c>
      <c r="G7358" t="s">
        <v>71</v>
      </c>
      <c r="H7358" t="s">
        <v>136</v>
      </c>
      <c r="I7358" t="s">
        <v>22</v>
      </c>
      <c r="J7358" t="s">
        <v>221</v>
      </c>
      <c r="K7358" t="s">
        <v>27964</v>
      </c>
      <c r="L7358" t="s">
        <v>27965</v>
      </c>
      <c r="M7358">
        <v>3.666519444</v>
      </c>
      <c r="N7358">
        <v>0</v>
      </c>
      <c r="O7358">
        <v>0</v>
      </c>
      <c r="P7358">
        <v>0</v>
      </c>
      <c r="Q7358">
        <v>262</v>
      </c>
      <c r="R7358">
        <v>0</v>
      </c>
      <c r="S7358">
        <v>0</v>
      </c>
      <c r="T7358">
        <v>0</v>
      </c>
      <c r="U7358">
        <v>960.62809400000003</v>
      </c>
    </row>
    <row r="7359" spans="1:21" x14ac:dyDescent="0.25">
      <c r="A7359" t="s">
        <v>27966</v>
      </c>
      <c r="B7359">
        <v>1</v>
      </c>
      <c r="C7359" t="s">
        <v>79</v>
      </c>
      <c r="D7359" t="s">
        <v>124</v>
      </c>
      <c r="E7359" t="s">
        <v>27943</v>
      </c>
      <c r="F7359" t="s">
        <v>247</v>
      </c>
      <c r="G7359" t="s">
        <v>71</v>
      </c>
      <c r="H7359" t="s">
        <v>136</v>
      </c>
      <c r="I7359" t="s">
        <v>22</v>
      </c>
      <c r="J7359" t="s">
        <v>221</v>
      </c>
      <c r="K7359" t="s">
        <v>27967</v>
      </c>
      <c r="L7359" t="s">
        <v>27968</v>
      </c>
      <c r="M7359">
        <v>3.869444444</v>
      </c>
      <c r="N7359">
        <v>0</v>
      </c>
      <c r="O7359">
        <v>0</v>
      </c>
      <c r="P7359">
        <v>0</v>
      </c>
      <c r="Q7359">
        <v>262</v>
      </c>
      <c r="R7359">
        <v>0</v>
      </c>
      <c r="S7359">
        <v>0</v>
      </c>
      <c r="T7359">
        <v>0</v>
      </c>
      <c r="U7359">
        <v>1013.794444</v>
      </c>
    </row>
    <row r="7360" spans="1:21" x14ac:dyDescent="0.25">
      <c r="A7360" t="s">
        <v>27969</v>
      </c>
      <c r="B7360">
        <v>1</v>
      </c>
      <c r="C7360" t="s">
        <v>79</v>
      </c>
      <c r="D7360" t="s">
        <v>124</v>
      </c>
      <c r="E7360" t="s">
        <v>27943</v>
      </c>
      <c r="F7360" t="s">
        <v>247</v>
      </c>
      <c r="G7360" t="s">
        <v>71</v>
      </c>
      <c r="H7360" t="s">
        <v>136</v>
      </c>
      <c r="I7360" t="s">
        <v>22</v>
      </c>
      <c r="J7360" t="s">
        <v>221</v>
      </c>
      <c r="K7360" t="s">
        <v>27970</v>
      </c>
      <c r="L7360" t="s">
        <v>27971</v>
      </c>
      <c r="M7360">
        <v>6.6891666660000002</v>
      </c>
      <c r="N7360">
        <v>0</v>
      </c>
      <c r="O7360">
        <v>0</v>
      </c>
      <c r="P7360">
        <v>0</v>
      </c>
      <c r="Q7360">
        <v>262</v>
      </c>
      <c r="R7360">
        <v>0</v>
      </c>
      <c r="S7360">
        <v>0</v>
      </c>
      <c r="T7360">
        <v>0</v>
      </c>
      <c r="U7360">
        <v>1752.5616660000001</v>
      </c>
    </row>
    <row r="7361" spans="1:21" x14ac:dyDescent="0.25">
      <c r="A7361" t="s">
        <v>27972</v>
      </c>
      <c r="B7361">
        <v>1</v>
      </c>
      <c r="C7361" t="s">
        <v>78</v>
      </c>
      <c r="D7361" t="s">
        <v>104</v>
      </c>
      <c r="E7361" t="s">
        <v>27973</v>
      </c>
      <c r="F7361" t="s">
        <v>247</v>
      </c>
      <c r="G7361" t="s">
        <v>71</v>
      </c>
      <c r="H7361" t="s">
        <v>136</v>
      </c>
      <c r="I7361" t="s">
        <v>22</v>
      </c>
      <c r="J7361" t="s">
        <v>221</v>
      </c>
      <c r="K7361" t="s">
        <v>27974</v>
      </c>
      <c r="L7361" t="s">
        <v>27975</v>
      </c>
      <c r="M7361">
        <v>8.6638888880000007</v>
      </c>
      <c r="N7361">
        <v>0</v>
      </c>
      <c r="O7361">
        <v>0</v>
      </c>
      <c r="P7361">
        <v>0</v>
      </c>
      <c r="Q7361">
        <v>299</v>
      </c>
      <c r="R7361">
        <v>0</v>
      </c>
      <c r="S7361">
        <v>0</v>
      </c>
      <c r="T7361">
        <v>0</v>
      </c>
      <c r="U7361">
        <v>2590.502778</v>
      </c>
    </row>
    <row r="7362" spans="1:21" x14ac:dyDescent="0.25">
      <c r="A7362" t="s">
        <v>27976</v>
      </c>
      <c r="B7362">
        <v>1</v>
      </c>
      <c r="C7362" t="s">
        <v>78</v>
      </c>
      <c r="D7362" t="s">
        <v>101</v>
      </c>
      <c r="E7362" t="s">
        <v>27889</v>
      </c>
      <c r="F7362" t="s">
        <v>166</v>
      </c>
      <c r="G7362" t="s">
        <v>72</v>
      </c>
      <c r="H7362" t="s">
        <v>136</v>
      </c>
      <c r="I7362" t="s">
        <v>22</v>
      </c>
      <c r="J7362" t="s">
        <v>131</v>
      </c>
      <c r="K7362" t="s">
        <v>27977</v>
      </c>
      <c r="L7362" t="s">
        <v>27978</v>
      </c>
      <c r="M7362">
        <v>1.3482730549999999</v>
      </c>
      <c r="N7362">
        <v>0</v>
      </c>
      <c r="O7362">
        <v>0</v>
      </c>
      <c r="P7362">
        <v>98</v>
      </c>
      <c r="Q7362">
        <v>2726</v>
      </c>
      <c r="R7362">
        <v>0</v>
      </c>
      <c r="S7362">
        <v>0</v>
      </c>
      <c r="T7362">
        <v>132.13075900000001</v>
      </c>
      <c r="U7362">
        <v>3675.3923479999999</v>
      </c>
    </row>
    <row r="7363" spans="1:21" x14ac:dyDescent="0.25">
      <c r="A7363" t="s">
        <v>27979</v>
      </c>
      <c r="B7363">
        <v>1</v>
      </c>
      <c r="C7363" t="s">
        <v>78</v>
      </c>
      <c r="D7363" t="s">
        <v>101</v>
      </c>
      <c r="E7363" t="s">
        <v>27889</v>
      </c>
      <c r="F7363" t="s">
        <v>166</v>
      </c>
      <c r="G7363" t="s">
        <v>72</v>
      </c>
      <c r="H7363" t="s">
        <v>136</v>
      </c>
      <c r="I7363" t="s">
        <v>22</v>
      </c>
      <c r="J7363" t="s">
        <v>131</v>
      </c>
      <c r="K7363" t="s">
        <v>27980</v>
      </c>
      <c r="L7363" t="s">
        <v>27981</v>
      </c>
      <c r="M7363">
        <v>0.80587305499999995</v>
      </c>
      <c r="N7363">
        <v>0</v>
      </c>
      <c r="O7363">
        <v>0</v>
      </c>
      <c r="P7363">
        <v>98</v>
      </c>
      <c r="Q7363">
        <v>2813</v>
      </c>
      <c r="R7363">
        <v>0</v>
      </c>
      <c r="S7363">
        <v>0</v>
      </c>
      <c r="T7363">
        <v>78.975559000000004</v>
      </c>
      <c r="U7363">
        <v>2266.9209040000001</v>
      </c>
    </row>
    <row r="7364" spans="1:21" x14ac:dyDescent="0.25">
      <c r="A7364" t="s">
        <v>27982</v>
      </c>
      <c r="B7364">
        <v>1</v>
      </c>
      <c r="C7364" t="s">
        <v>78</v>
      </c>
      <c r="D7364" t="s">
        <v>81</v>
      </c>
      <c r="E7364" t="s">
        <v>27983</v>
      </c>
      <c r="F7364" t="s">
        <v>313</v>
      </c>
      <c r="G7364" t="s">
        <v>71</v>
      </c>
      <c r="H7364" t="s">
        <v>136</v>
      </c>
      <c r="I7364" t="s">
        <v>22</v>
      </c>
      <c r="J7364" t="s">
        <v>131</v>
      </c>
      <c r="K7364" t="s">
        <v>27984</v>
      </c>
      <c r="L7364" t="s">
        <v>27985</v>
      </c>
      <c r="M7364">
        <v>0.82888888800000005</v>
      </c>
      <c r="N7364">
        <v>0</v>
      </c>
      <c r="O7364">
        <v>43</v>
      </c>
      <c r="P7364">
        <v>0</v>
      </c>
      <c r="Q7364">
        <v>0</v>
      </c>
      <c r="R7364">
        <v>0</v>
      </c>
      <c r="S7364">
        <v>35.642221999999997</v>
      </c>
      <c r="T7364">
        <v>0</v>
      </c>
      <c r="U7364">
        <v>0</v>
      </c>
    </row>
    <row r="7365" spans="1:21" x14ac:dyDescent="0.25">
      <c r="A7365" t="s">
        <v>27986</v>
      </c>
      <c r="B7365">
        <v>1</v>
      </c>
      <c r="C7365" t="s">
        <v>78</v>
      </c>
      <c r="D7365" t="s">
        <v>93</v>
      </c>
      <c r="E7365" t="s">
        <v>27987</v>
      </c>
      <c r="F7365" t="s">
        <v>231</v>
      </c>
      <c r="G7365" t="s">
        <v>71</v>
      </c>
      <c r="H7365" t="s">
        <v>136</v>
      </c>
      <c r="I7365" t="s">
        <v>22</v>
      </c>
      <c r="J7365" t="s">
        <v>131</v>
      </c>
      <c r="K7365" t="s">
        <v>27988</v>
      </c>
      <c r="L7365" t="s">
        <v>27989</v>
      </c>
      <c r="M7365">
        <v>2.7524999999999999</v>
      </c>
      <c r="N7365">
        <v>0</v>
      </c>
      <c r="O7365">
        <v>1</v>
      </c>
      <c r="P7365">
        <v>0</v>
      </c>
      <c r="Q7365">
        <v>0</v>
      </c>
      <c r="R7365">
        <v>0</v>
      </c>
      <c r="S7365">
        <v>2.7524999999999999</v>
      </c>
      <c r="T7365">
        <v>0</v>
      </c>
      <c r="U7365">
        <v>0</v>
      </c>
    </row>
    <row r="7366" spans="1:21" x14ac:dyDescent="0.25">
      <c r="A7366" t="s">
        <v>27990</v>
      </c>
      <c r="B7366">
        <v>1</v>
      </c>
      <c r="C7366" t="s">
        <v>78</v>
      </c>
      <c r="D7366" t="s">
        <v>81</v>
      </c>
      <c r="E7366" t="s">
        <v>27991</v>
      </c>
      <c r="F7366" t="s">
        <v>313</v>
      </c>
      <c r="G7366" t="s">
        <v>71</v>
      </c>
      <c r="H7366" t="s">
        <v>136</v>
      </c>
      <c r="I7366" t="s">
        <v>22</v>
      </c>
      <c r="J7366" t="s">
        <v>131</v>
      </c>
      <c r="K7366" t="s">
        <v>27992</v>
      </c>
      <c r="L7366" t="s">
        <v>27993</v>
      </c>
      <c r="M7366">
        <v>1.683333333</v>
      </c>
      <c r="N7366">
        <v>0</v>
      </c>
      <c r="O7366">
        <v>0</v>
      </c>
      <c r="P7366">
        <v>0</v>
      </c>
      <c r="Q7366">
        <v>27</v>
      </c>
      <c r="R7366">
        <v>0</v>
      </c>
      <c r="S7366">
        <v>0</v>
      </c>
      <c r="T7366">
        <v>0</v>
      </c>
      <c r="U7366">
        <v>45.45</v>
      </c>
    </row>
    <row r="7367" spans="1:21" x14ac:dyDescent="0.25">
      <c r="A7367" t="s">
        <v>27994</v>
      </c>
      <c r="B7367">
        <v>1</v>
      </c>
      <c r="C7367" t="s">
        <v>79</v>
      </c>
      <c r="D7367" t="s">
        <v>111</v>
      </c>
      <c r="E7367" t="s">
        <v>6026</v>
      </c>
      <c r="F7367" t="s">
        <v>313</v>
      </c>
      <c r="G7367" t="s">
        <v>71</v>
      </c>
      <c r="H7367" t="s">
        <v>136</v>
      </c>
      <c r="I7367" t="s">
        <v>22</v>
      </c>
      <c r="J7367" t="s">
        <v>131</v>
      </c>
      <c r="K7367" t="s">
        <v>27995</v>
      </c>
      <c r="L7367" t="s">
        <v>27996</v>
      </c>
      <c r="M7367">
        <v>0.72416666600000001</v>
      </c>
      <c r="N7367">
        <v>0</v>
      </c>
      <c r="O7367">
        <v>0</v>
      </c>
      <c r="P7367">
        <v>0</v>
      </c>
      <c r="Q7367">
        <v>11</v>
      </c>
      <c r="R7367">
        <v>0</v>
      </c>
      <c r="S7367">
        <v>0</v>
      </c>
      <c r="T7367">
        <v>0</v>
      </c>
      <c r="U7367">
        <v>7.9658329999999999</v>
      </c>
    </row>
    <row r="7368" spans="1:21" x14ac:dyDescent="0.25">
      <c r="A7368" t="s">
        <v>27997</v>
      </c>
      <c r="B7368">
        <v>1</v>
      </c>
      <c r="C7368" t="s">
        <v>79</v>
      </c>
      <c r="D7368" t="s">
        <v>111</v>
      </c>
      <c r="E7368" t="s">
        <v>18608</v>
      </c>
      <c r="F7368" t="s">
        <v>367</v>
      </c>
      <c r="G7368" t="s">
        <v>72</v>
      </c>
      <c r="H7368" t="s">
        <v>136</v>
      </c>
      <c r="I7368" t="s">
        <v>22</v>
      </c>
      <c r="J7368" t="s">
        <v>131</v>
      </c>
      <c r="K7368" t="s">
        <v>27998</v>
      </c>
      <c r="L7368" t="s">
        <v>27999</v>
      </c>
      <c r="M7368">
        <v>2.3336111110000002</v>
      </c>
      <c r="N7368">
        <v>0</v>
      </c>
      <c r="O7368">
        <v>0</v>
      </c>
      <c r="P7368">
        <v>0</v>
      </c>
      <c r="Q7368">
        <v>15</v>
      </c>
      <c r="R7368">
        <v>0</v>
      </c>
      <c r="S7368">
        <v>0</v>
      </c>
      <c r="T7368">
        <v>0</v>
      </c>
      <c r="U7368">
        <v>35.004167000000002</v>
      </c>
    </row>
    <row r="7369" spans="1:21" x14ac:dyDescent="0.25">
      <c r="A7369" t="s">
        <v>28000</v>
      </c>
      <c r="B7369">
        <v>1</v>
      </c>
      <c r="C7369" t="s">
        <v>79</v>
      </c>
      <c r="D7369" t="s">
        <v>111</v>
      </c>
      <c r="E7369" t="s">
        <v>28001</v>
      </c>
      <c r="F7369" t="s">
        <v>892</v>
      </c>
      <c r="G7369" t="s">
        <v>71</v>
      </c>
      <c r="H7369" t="s">
        <v>136</v>
      </c>
      <c r="I7369" t="s">
        <v>22</v>
      </c>
      <c r="J7369" t="s">
        <v>131</v>
      </c>
      <c r="K7369" t="s">
        <v>28002</v>
      </c>
      <c r="L7369" t="s">
        <v>28003</v>
      </c>
      <c r="M7369">
        <v>0.69055555499999999</v>
      </c>
      <c r="N7369">
        <v>0</v>
      </c>
      <c r="O7369">
        <v>0</v>
      </c>
      <c r="P7369">
        <v>0</v>
      </c>
      <c r="Q7369">
        <v>19</v>
      </c>
      <c r="R7369">
        <v>0</v>
      </c>
      <c r="S7369">
        <v>0</v>
      </c>
      <c r="T7369">
        <v>0</v>
      </c>
      <c r="U7369">
        <v>13.120556000000001</v>
      </c>
    </row>
    <row r="7370" spans="1:21" x14ac:dyDescent="0.25">
      <c r="A7370" t="s">
        <v>28004</v>
      </c>
      <c r="B7370">
        <v>1</v>
      </c>
      <c r="C7370" t="s">
        <v>79</v>
      </c>
      <c r="D7370" t="s">
        <v>111</v>
      </c>
      <c r="E7370" t="s">
        <v>26681</v>
      </c>
      <c r="F7370" t="s">
        <v>226</v>
      </c>
      <c r="G7370" t="s">
        <v>72</v>
      </c>
      <c r="H7370" t="s">
        <v>136</v>
      </c>
      <c r="I7370" t="s">
        <v>22</v>
      </c>
      <c r="J7370" t="s">
        <v>131</v>
      </c>
      <c r="K7370" t="s">
        <v>28005</v>
      </c>
      <c r="L7370" t="s">
        <v>28006</v>
      </c>
      <c r="M7370">
        <v>2.256388888</v>
      </c>
      <c r="N7370">
        <v>0</v>
      </c>
      <c r="O7370">
        <v>0</v>
      </c>
      <c r="P7370">
        <v>0</v>
      </c>
      <c r="Q7370">
        <v>14</v>
      </c>
      <c r="R7370">
        <v>0</v>
      </c>
      <c r="S7370">
        <v>0</v>
      </c>
      <c r="T7370">
        <v>0</v>
      </c>
      <c r="U7370">
        <v>31.589444</v>
      </c>
    </row>
    <row r="7371" spans="1:21" x14ac:dyDescent="0.25">
      <c r="A7371" t="s">
        <v>28007</v>
      </c>
      <c r="B7371">
        <v>1</v>
      </c>
      <c r="C7371" t="s">
        <v>79</v>
      </c>
      <c r="D7371" t="s">
        <v>124</v>
      </c>
      <c r="E7371" t="s">
        <v>28008</v>
      </c>
      <c r="F7371" t="s">
        <v>226</v>
      </c>
      <c r="G7371" t="s">
        <v>72</v>
      </c>
      <c r="H7371" t="s">
        <v>136</v>
      </c>
      <c r="I7371" t="s">
        <v>22</v>
      </c>
      <c r="J7371" t="s">
        <v>131</v>
      </c>
      <c r="K7371" t="s">
        <v>28009</v>
      </c>
      <c r="L7371" t="s">
        <v>28010</v>
      </c>
      <c r="M7371">
        <v>0.39289805500000002</v>
      </c>
      <c r="N7371">
        <v>0</v>
      </c>
      <c r="O7371">
        <v>0</v>
      </c>
      <c r="P7371">
        <v>0</v>
      </c>
      <c r="Q7371">
        <v>59</v>
      </c>
      <c r="R7371">
        <v>0</v>
      </c>
      <c r="S7371">
        <v>0</v>
      </c>
      <c r="T7371">
        <v>0</v>
      </c>
      <c r="U7371">
        <v>23.180985</v>
      </c>
    </row>
    <row r="7372" spans="1:21" x14ac:dyDescent="0.25">
      <c r="A7372" t="s">
        <v>28011</v>
      </c>
      <c r="B7372">
        <v>1</v>
      </c>
      <c r="C7372" t="s">
        <v>79</v>
      </c>
      <c r="D7372" t="s">
        <v>117</v>
      </c>
      <c r="E7372" t="s">
        <v>28012</v>
      </c>
      <c r="F7372" t="s">
        <v>985</v>
      </c>
      <c r="G7372" t="s">
        <v>71</v>
      </c>
      <c r="H7372" t="s">
        <v>136</v>
      </c>
      <c r="I7372" t="s">
        <v>22</v>
      </c>
      <c r="J7372" t="s">
        <v>131</v>
      </c>
      <c r="K7372" t="s">
        <v>28013</v>
      </c>
      <c r="L7372" t="s">
        <v>28014</v>
      </c>
      <c r="M7372">
        <v>0.259722222</v>
      </c>
      <c r="N7372">
        <v>0</v>
      </c>
      <c r="O7372">
        <v>0</v>
      </c>
      <c r="P7372">
        <v>0</v>
      </c>
      <c r="Q7372">
        <v>66</v>
      </c>
      <c r="R7372">
        <v>0</v>
      </c>
      <c r="S7372">
        <v>0</v>
      </c>
      <c r="T7372">
        <v>0</v>
      </c>
      <c r="U7372">
        <v>17.141667000000002</v>
      </c>
    </row>
    <row r="7373" spans="1:21" x14ac:dyDescent="0.25">
      <c r="A7373" t="s">
        <v>28015</v>
      </c>
      <c r="B7373">
        <v>1</v>
      </c>
      <c r="C7373" t="s">
        <v>79</v>
      </c>
      <c r="D7373" t="s">
        <v>117</v>
      </c>
      <c r="E7373" t="s">
        <v>28016</v>
      </c>
      <c r="F7373" t="s">
        <v>226</v>
      </c>
      <c r="G7373" t="s">
        <v>72</v>
      </c>
      <c r="H7373" t="s">
        <v>136</v>
      </c>
      <c r="I7373" t="s">
        <v>22</v>
      </c>
      <c r="J7373" t="s">
        <v>131</v>
      </c>
      <c r="K7373" t="s">
        <v>28017</v>
      </c>
      <c r="L7373" t="s">
        <v>28018</v>
      </c>
      <c r="M7373">
        <v>1.6019444439999999</v>
      </c>
      <c r="N7373">
        <v>0</v>
      </c>
      <c r="O7373">
        <v>0</v>
      </c>
      <c r="P7373">
        <v>0</v>
      </c>
      <c r="Q7373">
        <v>124</v>
      </c>
      <c r="R7373">
        <v>0</v>
      </c>
      <c r="S7373">
        <v>0</v>
      </c>
      <c r="T7373">
        <v>0</v>
      </c>
      <c r="U7373">
        <v>198.641111</v>
      </c>
    </row>
    <row r="7374" spans="1:21" x14ac:dyDescent="0.25">
      <c r="A7374" t="s">
        <v>28019</v>
      </c>
      <c r="B7374">
        <v>1</v>
      </c>
      <c r="C7374" t="s">
        <v>78</v>
      </c>
      <c r="D7374" t="s">
        <v>92</v>
      </c>
      <c r="E7374" t="s">
        <v>28020</v>
      </c>
      <c r="F7374" t="s">
        <v>231</v>
      </c>
      <c r="G7374" t="s">
        <v>71</v>
      </c>
      <c r="H7374" t="s">
        <v>136</v>
      </c>
      <c r="I7374" t="s">
        <v>22</v>
      </c>
      <c r="J7374" t="s">
        <v>131</v>
      </c>
      <c r="K7374" t="s">
        <v>28021</v>
      </c>
      <c r="L7374" t="s">
        <v>28022</v>
      </c>
      <c r="M7374">
        <v>1.906111111</v>
      </c>
      <c r="N7374">
        <v>0</v>
      </c>
      <c r="O7374">
        <v>0</v>
      </c>
      <c r="P7374">
        <v>0</v>
      </c>
      <c r="Q7374">
        <v>1</v>
      </c>
      <c r="R7374">
        <v>0</v>
      </c>
      <c r="S7374">
        <v>0</v>
      </c>
      <c r="T7374">
        <v>0</v>
      </c>
      <c r="U7374">
        <v>1.9061110000000001</v>
      </c>
    </row>
    <row r="7375" spans="1:21" x14ac:dyDescent="0.25">
      <c r="A7375" t="s">
        <v>28023</v>
      </c>
      <c r="B7375">
        <v>1</v>
      </c>
      <c r="C7375" t="s">
        <v>78</v>
      </c>
      <c r="D7375" t="s">
        <v>85</v>
      </c>
      <c r="E7375" t="s">
        <v>28024</v>
      </c>
      <c r="F7375" t="s">
        <v>231</v>
      </c>
      <c r="G7375" t="s">
        <v>71</v>
      </c>
      <c r="H7375" t="s">
        <v>136</v>
      </c>
      <c r="I7375" t="s">
        <v>22</v>
      </c>
      <c r="J7375" t="s">
        <v>131</v>
      </c>
      <c r="K7375" t="s">
        <v>28025</v>
      </c>
      <c r="L7375" t="s">
        <v>28026</v>
      </c>
      <c r="M7375">
        <v>1.686111111</v>
      </c>
      <c r="N7375">
        <v>0</v>
      </c>
      <c r="O7375">
        <v>11</v>
      </c>
      <c r="P7375">
        <v>0</v>
      </c>
      <c r="Q7375">
        <v>0</v>
      </c>
      <c r="R7375">
        <v>0</v>
      </c>
      <c r="S7375">
        <v>18.547222000000001</v>
      </c>
      <c r="T7375">
        <v>0</v>
      </c>
      <c r="U7375">
        <v>0</v>
      </c>
    </row>
    <row r="7376" spans="1:21" x14ac:dyDescent="0.25">
      <c r="A7376" t="s">
        <v>28027</v>
      </c>
      <c r="B7376">
        <v>1</v>
      </c>
      <c r="C7376" t="s">
        <v>78</v>
      </c>
      <c r="D7376" t="s">
        <v>92</v>
      </c>
      <c r="E7376" t="s">
        <v>28028</v>
      </c>
      <c r="F7376" t="s">
        <v>231</v>
      </c>
      <c r="G7376" t="s">
        <v>71</v>
      </c>
      <c r="H7376" t="s">
        <v>136</v>
      </c>
      <c r="I7376" t="s">
        <v>22</v>
      </c>
      <c r="J7376" t="s">
        <v>131</v>
      </c>
      <c r="K7376" t="s">
        <v>28029</v>
      </c>
      <c r="L7376" t="s">
        <v>28030</v>
      </c>
      <c r="M7376">
        <v>1.6883333330000001</v>
      </c>
      <c r="N7376">
        <v>0</v>
      </c>
      <c r="O7376">
        <v>0</v>
      </c>
      <c r="P7376">
        <v>0</v>
      </c>
      <c r="Q7376">
        <v>1</v>
      </c>
      <c r="R7376">
        <v>0</v>
      </c>
      <c r="S7376">
        <v>0</v>
      </c>
      <c r="T7376">
        <v>0</v>
      </c>
      <c r="U7376">
        <v>1.6883330000000001</v>
      </c>
    </row>
    <row r="7377" spans="1:21" x14ac:dyDescent="0.25">
      <c r="A7377" t="s">
        <v>28031</v>
      </c>
      <c r="B7377">
        <v>1</v>
      </c>
      <c r="C7377" t="s">
        <v>78</v>
      </c>
      <c r="D7377" t="s">
        <v>96</v>
      </c>
      <c r="E7377" t="s">
        <v>28032</v>
      </c>
      <c r="F7377" t="s">
        <v>231</v>
      </c>
      <c r="G7377" t="s">
        <v>71</v>
      </c>
      <c r="H7377" t="s">
        <v>136</v>
      </c>
      <c r="I7377" t="s">
        <v>22</v>
      </c>
      <c r="J7377" t="s">
        <v>131</v>
      </c>
      <c r="K7377" t="s">
        <v>28033</v>
      </c>
      <c r="L7377" t="s">
        <v>28034</v>
      </c>
      <c r="M7377">
        <v>0.93833333299999999</v>
      </c>
      <c r="N7377">
        <v>0</v>
      </c>
      <c r="O7377">
        <v>1</v>
      </c>
      <c r="P7377">
        <v>0</v>
      </c>
      <c r="Q7377">
        <v>0</v>
      </c>
      <c r="R7377">
        <v>0</v>
      </c>
      <c r="S7377">
        <v>0.93833299999999997</v>
      </c>
      <c r="T7377">
        <v>0</v>
      </c>
      <c r="U7377">
        <v>0</v>
      </c>
    </row>
    <row r="7378" spans="1:21" x14ac:dyDescent="0.25">
      <c r="A7378" t="s">
        <v>28035</v>
      </c>
      <c r="B7378">
        <v>1</v>
      </c>
      <c r="C7378" t="s">
        <v>78</v>
      </c>
      <c r="D7378" t="s">
        <v>96</v>
      </c>
      <c r="E7378" t="s">
        <v>28032</v>
      </c>
      <c r="F7378" t="s">
        <v>231</v>
      </c>
      <c r="G7378" t="s">
        <v>71</v>
      </c>
      <c r="H7378" t="s">
        <v>136</v>
      </c>
      <c r="I7378" t="s">
        <v>22</v>
      </c>
      <c r="J7378" t="s">
        <v>131</v>
      </c>
      <c r="K7378" t="s">
        <v>28036</v>
      </c>
      <c r="L7378" t="s">
        <v>28037</v>
      </c>
      <c r="M7378">
        <v>2.054444444</v>
      </c>
      <c r="N7378">
        <v>0</v>
      </c>
      <c r="O7378">
        <v>1</v>
      </c>
      <c r="P7378">
        <v>0</v>
      </c>
      <c r="Q7378">
        <v>0</v>
      </c>
      <c r="R7378">
        <v>0</v>
      </c>
      <c r="S7378">
        <v>2.0544440000000002</v>
      </c>
      <c r="T7378">
        <v>0</v>
      </c>
      <c r="U7378">
        <v>0</v>
      </c>
    </row>
    <row r="7379" spans="1:21" x14ac:dyDescent="0.25">
      <c r="A7379" t="s">
        <v>28038</v>
      </c>
      <c r="B7379">
        <v>1</v>
      </c>
      <c r="C7379" t="s">
        <v>78</v>
      </c>
      <c r="D7379" t="s">
        <v>90</v>
      </c>
      <c r="E7379" t="s">
        <v>28039</v>
      </c>
      <c r="F7379" t="s">
        <v>847</v>
      </c>
      <c r="G7379" t="s">
        <v>71</v>
      </c>
      <c r="H7379" t="s">
        <v>136</v>
      </c>
      <c r="I7379" t="s">
        <v>22</v>
      </c>
      <c r="J7379" t="s">
        <v>131</v>
      </c>
      <c r="K7379" t="s">
        <v>28040</v>
      </c>
      <c r="L7379" t="s">
        <v>28041</v>
      </c>
      <c r="M7379">
        <v>1.760277777</v>
      </c>
      <c r="N7379">
        <v>0</v>
      </c>
      <c r="O7379">
        <v>0</v>
      </c>
      <c r="P7379">
        <v>0</v>
      </c>
      <c r="Q7379">
        <v>1</v>
      </c>
      <c r="R7379">
        <v>0</v>
      </c>
      <c r="S7379">
        <v>0</v>
      </c>
      <c r="T7379">
        <v>0</v>
      </c>
      <c r="U7379">
        <v>1.760278</v>
      </c>
    </row>
    <row r="7380" spans="1:21" x14ac:dyDescent="0.25">
      <c r="A7380" t="s">
        <v>28042</v>
      </c>
      <c r="B7380">
        <v>1</v>
      </c>
      <c r="C7380" t="s">
        <v>78</v>
      </c>
      <c r="D7380" t="s">
        <v>90</v>
      </c>
      <c r="E7380" t="s">
        <v>28043</v>
      </c>
      <c r="F7380" t="s">
        <v>231</v>
      </c>
      <c r="G7380" t="s">
        <v>71</v>
      </c>
      <c r="H7380" t="s">
        <v>136</v>
      </c>
      <c r="I7380" t="s">
        <v>22</v>
      </c>
      <c r="J7380" t="s">
        <v>131</v>
      </c>
      <c r="K7380" t="s">
        <v>28044</v>
      </c>
      <c r="L7380" t="s">
        <v>28045</v>
      </c>
      <c r="M7380">
        <v>1.2866666659999999</v>
      </c>
      <c r="N7380">
        <v>0</v>
      </c>
      <c r="O7380">
        <v>0</v>
      </c>
      <c r="P7380">
        <v>0</v>
      </c>
      <c r="Q7380">
        <v>1</v>
      </c>
      <c r="R7380">
        <v>0</v>
      </c>
      <c r="S7380">
        <v>0</v>
      </c>
      <c r="T7380">
        <v>0</v>
      </c>
      <c r="U7380">
        <v>1.286667</v>
      </c>
    </row>
    <row r="7381" spans="1:21" x14ac:dyDescent="0.25">
      <c r="A7381" t="s">
        <v>28046</v>
      </c>
      <c r="B7381">
        <v>1</v>
      </c>
      <c r="C7381" t="s">
        <v>78</v>
      </c>
      <c r="D7381" t="s">
        <v>90</v>
      </c>
      <c r="E7381" t="s">
        <v>28047</v>
      </c>
      <c r="F7381" t="s">
        <v>231</v>
      </c>
      <c r="G7381" t="s">
        <v>71</v>
      </c>
      <c r="H7381" t="s">
        <v>136</v>
      </c>
      <c r="I7381" t="s">
        <v>22</v>
      </c>
      <c r="J7381" t="s">
        <v>131</v>
      </c>
      <c r="K7381" t="s">
        <v>28048</v>
      </c>
      <c r="L7381" t="s">
        <v>28049</v>
      </c>
      <c r="M7381">
        <v>1.345277777</v>
      </c>
      <c r="N7381">
        <v>0</v>
      </c>
      <c r="O7381">
        <v>0</v>
      </c>
      <c r="P7381">
        <v>0</v>
      </c>
      <c r="Q7381">
        <v>1</v>
      </c>
      <c r="R7381">
        <v>0</v>
      </c>
      <c r="S7381">
        <v>0</v>
      </c>
      <c r="T7381">
        <v>0</v>
      </c>
      <c r="U7381">
        <v>1.345278</v>
      </c>
    </row>
    <row r="7382" spans="1:21" x14ac:dyDescent="0.25">
      <c r="A7382" t="s">
        <v>28050</v>
      </c>
      <c r="B7382">
        <v>1</v>
      </c>
      <c r="C7382" t="s">
        <v>78</v>
      </c>
      <c r="D7382" t="s">
        <v>90</v>
      </c>
      <c r="E7382" t="s">
        <v>28051</v>
      </c>
      <c r="F7382" t="s">
        <v>231</v>
      </c>
      <c r="G7382" t="s">
        <v>71</v>
      </c>
      <c r="H7382" t="s">
        <v>136</v>
      </c>
      <c r="I7382" t="s">
        <v>22</v>
      </c>
      <c r="J7382" t="s">
        <v>131</v>
      </c>
      <c r="K7382" t="s">
        <v>28052</v>
      </c>
      <c r="L7382" t="s">
        <v>28053</v>
      </c>
      <c r="M7382">
        <v>0.86277777700000002</v>
      </c>
      <c r="N7382">
        <v>0</v>
      </c>
      <c r="O7382">
        <v>0</v>
      </c>
      <c r="P7382">
        <v>0</v>
      </c>
      <c r="Q7382">
        <v>1</v>
      </c>
      <c r="R7382">
        <v>0</v>
      </c>
      <c r="S7382">
        <v>0</v>
      </c>
      <c r="T7382">
        <v>0</v>
      </c>
      <c r="U7382">
        <v>0.86277800000000004</v>
      </c>
    </row>
    <row r="7383" spans="1:21" x14ac:dyDescent="0.25">
      <c r="A7383" t="s">
        <v>28054</v>
      </c>
      <c r="B7383">
        <v>1</v>
      </c>
      <c r="C7383" t="s">
        <v>78</v>
      </c>
      <c r="D7383" t="s">
        <v>85</v>
      </c>
      <c r="E7383" t="s">
        <v>28055</v>
      </c>
      <c r="F7383" t="s">
        <v>231</v>
      </c>
      <c r="G7383" t="s">
        <v>71</v>
      </c>
      <c r="H7383" t="s">
        <v>136</v>
      </c>
      <c r="I7383" t="s">
        <v>22</v>
      </c>
      <c r="J7383" t="s">
        <v>131</v>
      </c>
      <c r="K7383" t="s">
        <v>28056</v>
      </c>
      <c r="L7383" t="s">
        <v>15221</v>
      </c>
      <c r="M7383">
        <v>1.198055555</v>
      </c>
      <c r="N7383">
        <v>0</v>
      </c>
      <c r="O7383">
        <v>1</v>
      </c>
      <c r="P7383">
        <v>0</v>
      </c>
      <c r="Q7383">
        <v>0</v>
      </c>
      <c r="R7383">
        <v>0</v>
      </c>
      <c r="S7383">
        <v>1.198056</v>
      </c>
      <c r="T7383">
        <v>0</v>
      </c>
      <c r="U7383">
        <v>0</v>
      </c>
    </row>
    <row r="7384" spans="1:21" x14ac:dyDescent="0.25">
      <c r="A7384" t="s">
        <v>28057</v>
      </c>
      <c r="B7384">
        <v>1</v>
      </c>
      <c r="C7384" t="s">
        <v>78</v>
      </c>
      <c r="D7384" t="s">
        <v>101</v>
      </c>
      <c r="E7384" t="s">
        <v>28058</v>
      </c>
      <c r="F7384" t="s">
        <v>231</v>
      </c>
      <c r="G7384" t="s">
        <v>71</v>
      </c>
      <c r="H7384" t="s">
        <v>136</v>
      </c>
      <c r="I7384" t="s">
        <v>22</v>
      </c>
      <c r="J7384" t="s">
        <v>131</v>
      </c>
      <c r="K7384" t="s">
        <v>28059</v>
      </c>
      <c r="L7384" t="s">
        <v>28060</v>
      </c>
      <c r="M7384">
        <v>1.0605555550000001</v>
      </c>
      <c r="N7384">
        <v>0</v>
      </c>
      <c r="O7384">
        <v>0</v>
      </c>
      <c r="P7384">
        <v>0</v>
      </c>
      <c r="Q7384">
        <v>1</v>
      </c>
      <c r="R7384">
        <v>0</v>
      </c>
      <c r="S7384">
        <v>0</v>
      </c>
      <c r="T7384">
        <v>0</v>
      </c>
      <c r="U7384">
        <v>1.0605560000000001</v>
      </c>
    </row>
    <row r="7385" spans="1:21" x14ac:dyDescent="0.25">
      <c r="A7385" t="s">
        <v>28061</v>
      </c>
      <c r="B7385">
        <v>1</v>
      </c>
      <c r="C7385" t="s">
        <v>78</v>
      </c>
      <c r="D7385" t="s">
        <v>99</v>
      </c>
      <c r="E7385" t="s">
        <v>28062</v>
      </c>
      <c r="F7385" t="s">
        <v>231</v>
      </c>
      <c r="G7385" t="s">
        <v>71</v>
      </c>
      <c r="H7385" t="s">
        <v>136</v>
      </c>
      <c r="I7385" t="s">
        <v>22</v>
      </c>
      <c r="J7385" t="s">
        <v>131</v>
      </c>
      <c r="K7385" t="s">
        <v>28063</v>
      </c>
      <c r="L7385" t="s">
        <v>28064</v>
      </c>
      <c r="M7385">
        <v>2.0177777770000001</v>
      </c>
      <c r="N7385">
        <v>0</v>
      </c>
      <c r="O7385">
        <v>1</v>
      </c>
      <c r="P7385">
        <v>0</v>
      </c>
      <c r="Q7385">
        <v>0</v>
      </c>
      <c r="R7385">
        <v>0</v>
      </c>
      <c r="S7385">
        <v>2.0177779999999998</v>
      </c>
      <c r="T7385">
        <v>0</v>
      </c>
      <c r="U7385">
        <v>0</v>
      </c>
    </row>
    <row r="7386" spans="1:21" x14ac:dyDescent="0.25">
      <c r="A7386" t="s">
        <v>28065</v>
      </c>
      <c r="B7386">
        <v>1</v>
      </c>
      <c r="C7386" t="s">
        <v>78</v>
      </c>
      <c r="D7386" t="s">
        <v>99</v>
      </c>
      <c r="E7386" t="s">
        <v>28066</v>
      </c>
      <c r="F7386" t="s">
        <v>231</v>
      </c>
      <c r="G7386" t="s">
        <v>71</v>
      </c>
      <c r="H7386" t="s">
        <v>136</v>
      </c>
      <c r="I7386" t="s">
        <v>22</v>
      </c>
      <c r="J7386" t="s">
        <v>131</v>
      </c>
      <c r="K7386" t="s">
        <v>28067</v>
      </c>
      <c r="L7386" t="s">
        <v>28068</v>
      </c>
      <c r="M7386">
        <v>3.5758333329999998</v>
      </c>
      <c r="N7386">
        <v>0</v>
      </c>
      <c r="O7386">
        <v>1</v>
      </c>
      <c r="P7386">
        <v>0</v>
      </c>
      <c r="Q7386">
        <v>0</v>
      </c>
      <c r="R7386">
        <v>0</v>
      </c>
      <c r="S7386">
        <v>3.5758329999999998</v>
      </c>
      <c r="T7386">
        <v>0</v>
      </c>
      <c r="U7386">
        <v>0</v>
      </c>
    </row>
    <row r="7387" spans="1:21" x14ac:dyDescent="0.25">
      <c r="A7387" t="s">
        <v>28069</v>
      </c>
      <c r="B7387">
        <v>1</v>
      </c>
      <c r="C7387" t="s">
        <v>78</v>
      </c>
      <c r="D7387" t="s">
        <v>92</v>
      </c>
      <c r="E7387" t="s">
        <v>28070</v>
      </c>
      <c r="F7387" t="s">
        <v>231</v>
      </c>
      <c r="G7387" t="s">
        <v>71</v>
      </c>
      <c r="H7387" t="s">
        <v>136</v>
      </c>
      <c r="I7387" t="s">
        <v>22</v>
      </c>
      <c r="J7387" t="s">
        <v>131</v>
      </c>
      <c r="K7387" t="s">
        <v>28071</v>
      </c>
      <c r="L7387" t="s">
        <v>28072</v>
      </c>
      <c r="M7387">
        <v>1.965833333</v>
      </c>
      <c r="N7387">
        <v>0</v>
      </c>
      <c r="O7387">
        <v>0</v>
      </c>
      <c r="P7387">
        <v>0</v>
      </c>
      <c r="Q7387">
        <v>1</v>
      </c>
      <c r="R7387">
        <v>0</v>
      </c>
      <c r="S7387">
        <v>0</v>
      </c>
      <c r="T7387">
        <v>0</v>
      </c>
      <c r="U7387">
        <v>1.9658329999999999</v>
      </c>
    </row>
    <row r="7388" spans="1:21" x14ac:dyDescent="0.25">
      <c r="A7388" t="s">
        <v>28073</v>
      </c>
      <c r="B7388">
        <v>1</v>
      </c>
      <c r="C7388" t="s">
        <v>78</v>
      </c>
      <c r="D7388" t="s">
        <v>96</v>
      </c>
      <c r="E7388" t="s">
        <v>28074</v>
      </c>
      <c r="F7388" t="s">
        <v>231</v>
      </c>
      <c r="G7388" t="s">
        <v>71</v>
      </c>
      <c r="H7388" t="s">
        <v>136</v>
      </c>
      <c r="I7388" t="s">
        <v>22</v>
      </c>
      <c r="J7388" t="s">
        <v>131</v>
      </c>
      <c r="K7388" t="s">
        <v>28075</v>
      </c>
      <c r="L7388" t="s">
        <v>28076</v>
      </c>
      <c r="M7388">
        <v>0.69305555500000005</v>
      </c>
      <c r="N7388">
        <v>0</v>
      </c>
      <c r="O7388">
        <v>1</v>
      </c>
      <c r="P7388">
        <v>0</v>
      </c>
      <c r="Q7388">
        <v>0</v>
      </c>
      <c r="R7388">
        <v>0</v>
      </c>
      <c r="S7388">
        <v>0.69305600000000001</v>
      </c>
      <c r="T7388">
        <v>0</v>
      </c>
      <c r="U7388">
        <v>0</v>
      </c>
    </row>
    <row r="7389" spans="1:21" x14ac:dyDescent="0.25">
      <c r="A7389" t="s">
        <v>28077</v>
      </c>
      <c r="B7389">
        <v>1</v>
      </c>
      <c r="C7389" t="s">
        <v>78</v>
      </c>
      <c r="D7389" t="s">
        <v>102</v>
      </c>
      <c r="E7389" t="s">
        <v>28078</v>
      </c>
      <c r="F7389" t="s">
        <v>231</v>
      </c>
      <c r="G7389" t="s">
        <v>71</v>
      </c>
      <c r="H7389" t="s">
        <v>136</v>
      </c>
      <c r="I7389" t="s">
        <v>22</v>
      </c>
      <c r="J7389" t="s">
        <v>131</v>
      </c>
      <c r="K7389" t="s">
        <v>28079</v>
      </c>
      <c r="L7389" t="s">
        <v>28080</v>
      </c>
      <c r="M7389">
        <v>2.8769444439999998</v>
      </c>
      <c r="N7389">
        <v>0</v>
      </c>
      <c r="O7389">
        <v>0</v>
      </c>
      <c r="P7389">
        <v>0</v>
      </c>
      <c r="Q7389">
        <v>2</v>
      </c>
      <c r="R7389">
        <v>0</v>
      </c>
      <c r="S7389">
        <v>0</v>
      </c>
      <c r="T7389">
        <v>0</v>
      </c>
      <c r="U7389">
        <v>5.753889</v>
      </c>
    </row>
    <row r="7390" spans="1:21" x14ac:dyDescent="0.25">
      <c r="A7390" t="s">
        <v>28081</v>
      </c>
      <c r="B7390">
        <v>1</v>
      </c>
      <c r="C7390" t="s">
        <v>78</v>
      </c>
      <c r="D7390" t="s">
        <v>103</v>
      </c>
      <c r="E7390" t="s">
        <v>28082</v>
      </c>
      <c r="F7390" t="s">
        <v>785</v>
      </c>
      <c r="G7390" t="s">
        <v>71</v>
      </c>
      <c r="H7390" t="s">
        <v>136</v>
      </c>
      <c r="I7390" t="s">
        <v>22</v>
      </c>
      <c r="J7390" t="s">
        <v>131</v>
      </c>
      <c r="K7390" t="s">
        <v>28083</v>
      </c>
      <c r="L7390" t="s">
        <v>28084</v>
      </c>
      <c r="M7390">
        <v>1.552777777</v>
      </c>
      <c r="N7390">
        <v>0</v>
      </c>
      <c r="O7390">
        <v>93</v>
      </c>
      <c r="P7390">
        <v>0</v>
      </c>
      <c r="Q7390">
        <v>0</v>
      </c>
      <c r="R7390">
        <v>0</v>
      </c>
      <c r="S7390">
        <v>144.408333</v>
      </c>
      <c r="T7390">
        <v>0</v>
      </c>
      <c r="U7390">
        <v>0</v>
      </c>
    </row>
    <row r="7391" spans="1:21" x14ac:dyDescent="0.25">
      <c r="A7391" t="s">
        <v>28085</v>
      </c>
      <c r="B7391">
        <v>1</v>
      </c>
      <c r="C7391" t="s">
        <v>79</v>
      </c>
      <c r="D7391" t="s">
        <v>116</v>
      </c>
      <c r="E7391" t="s">
        <v>28086</v>
      </c>
      <c r="F7391" t="s">
        <v>231</v>
      </c>
      <c r="G7391" t="s">
        <v>71</v>
      </c>
      <c r="H7391" t="s">
        <v>136</v>
      </c>
      <c r="I7391" t="s">
        <v>22</v>
      </c>
      <c r="J7391" t="s">
        <v>131</v>
      </c>
      <c r="K7391" t="s">
        <v>28087</v>
      </c>
      <c r="L7391" t="s">
        <v>28088</v>
      </c>
      <c r="M7391">
        <v>1.0758333330000001</v>
      </c>
      <c r="N7391">
        <v>0</v>
      </c>
      <c r="O7391">
        <v>2</v>
      </c>
      <c r="P7391">
        <v>0</v>
      </c>
      <c r="Q7391">
        <v>0</v>
      </c>
      <c r="R7391">
        <v>0</v>
      </c>
      <c r="S7391">
        <v>2.1516670000000002</v>
      </c>
      <c r="T7391">
        <v>0</v>
      </c>
      <c r="U7391">
        <v>0</v>
      </c>
    </row>
    <row r="7392" spans="1:21" x14ac:dyDescent="0.25">
      <c r="A7392" t="s">
        <v>28089</v>
      </c>
      <c r="B7392">
        <v>1</v>
      </c>
      <c r="C7392" t="s">
        <v>78</v>
      </c>
      <c r="D7392" t="s">
        <v>95</v>
      </c>
      <c r="E7392" t="s">
        <v>28090</v>
      </c>
      <c r="F7392" t="s">
        <v>231</v>
      </c>
      <c r="G7392" t="s">
        <v>71</v>
      </c>
      <c r="H7392" t="s">
        <v>136</v>
      </c>
      <c r="I7392" t="s">
        <v>22</v>
      </c>
      <c r="J7392" t="s">
        <v>131</v>
      </c>
      <c r="K7392" t="s">
        <v>28091</v>
      </c>
      <c r="L7392" t="s">
        <v>28092</v>
      </c>
      <c r="M7392">
        <v>1.018611111</v>
      </c>
      <c r="N7392">
        <v>0</v>
      </c>
      <c r="O7392">
        <v>4</v>
      </c>
      <c r="P7392">
        <v>0</v>
      </c>
      <c r="Q7392">
        <v>0</v>
      </c>
      <c r="R7392">
        <v>0</v>
      </c>
      <c r="S7392">
        <v>4.0744439999999997</v>
      </c>
      <c r="T7392">
        <v>0</v>
      </c>
      <c r="U7392">
        <v>0</v>
      </c>
    </row>
    <row r="7393" spans="1:21" x14ac:dyDescent="0.25">
      <c r="A7393" t="s">
        <v>28093</v>
      </c>
      <c r="B7393">
        <v>1</v>
      </c>
      <c r="C7393" t="s">
        <v>78</v>
      </c>
      <c r="D7393" t="s">
        <v>80</v>
      </c>
      <c r="E7393" t="s">
        <v>28094</v>
      </c>
      <c r="F7393" t="s">
        <v>231</v>
      </c>
      <c r="G7393" t="s">
        <v>71</v>
      </c>
      <c r="H7393" t="s">
        <v>136</v>
      </c>
      <c r="I7393" t="s">
        <v>22</v>
      </c>
      <c r="J7393" t="s">
        <v>131</v>
      </c>
      <c r="K7393" t="s">
        <v>28095</v>
      </c>
      <c r="L7393" t="s">
        <v>28096</v>
      </c>
      <c r="M7393">
        <v>2.298333333</v>
      </c>
      <c r="N7393">
        <v>0</v>
      </c>
      <c r="O7393">
        <v>5</v>
      </c>
      <c r="P7393">
        <v>0</v>
      </c>
      <c r="Q7393">
        <v>0</v>
      </c>
      <c r="R7393">
        <v>0</v>
      </c>
      <c r="S7393">
        <v>11.491667</v>
      </c>
      <c r="T7393">
        <v>0</v>
      </c>
      <c r="U7393">
        <v>0</v>
      </c>
    </row>
    <row r="7394" spans="1:21" x14ac:dyDescent="0.25">
      <c r="A7394" t="s">
        <v>28097</v>
      </c>
      <c r="B7394">
        <v>1</v>
      </c>
      <c r="C7394" t="s">
        <v>78</v>
      </c>
      <c r="D7394" t="s">
        <v>88</v>
      </c>
      <c r="E7394" t="s">
        <v>28098</v>
      </c>
      <c r="F7394" t="s">
        <v>231</v>
      </c>
      <c r="G7394" t="s">
        <v>71</v>
      </c>
      <c r="H7394" t="s">
        <v>136</v>
      </c>
      <c r="I7394" t="s">
        <v>22</v>
      </c>
      <c r="J7394" t="s">
        <v>131</v>
      </c>
      <c r="K7394" t="s">
        <v>28099</v>
      </c>
      <c r="L7394" t="s">
        <v>13466</v>
      </c>
      <c r="M7394">
        <v>5.1961111109999996</v>
      </c>
      <c r="N7394">
        <v>0</v>
      </c>
      <c r="O7394">
        <v>7</v>
      </c>
      <c r="P7394">
        <v>0</v>
      </c>
      <c r="Q7394">
        <v>0</v>
      </c>
      <c r="R7394">
        <v>0</v>
      </c>
      <c r="S7394">
        <v>36.372777999999997</v>
      </c>
      <c r="T7394">
        <v>0</v>
      </c>
      <c r="U7394">
        <v>0</v>
      </c>
    </row>
    <row r="7395" spans="1:21" x14ac:dyDescent="0.25">
      <c r="A7395" t="s">
        <v>28100</v>
      </c>
      <c r="B7395">
        <v>1</v>
      </c>
      <c r="C7395" t="s">
        <v>78</v>
      </c>
      <c r="D7395" t="s">
        <v>80</v>
      </c>
      <c r="E7395" t="s">
        <v>28101</v>
      </c>
      <c r="F7395" t="s">
        <v>847</v>
      </c>
      <c r="G7395" t="s">
        <v>71</v>
      </c>
      <c r="H7395" t="s">
        <v>136</v>
      </c>
      <c r="I7395" t="s">
        <v>22</v>
      </c>
      <c r="J7395" t="s">
        <v>131</v>
      </c>
      <c r="K7395" t="s">
        <v>28102</v>
      </c>
      <c r="L7395" t="s">
        <v>28103</v>
      </c>
      <c r="M7395">
        <v>9.6152777769999993</v>
      </c>
      <c r="N7395">
        <v>0</v>
      </c>
      <c r="O7395">
        <v>12</v>
      </c>
      <c r="P7395">
        <v>0</v>
      </c>
      <c r="Q7395">
        <v>0</v>
      </c>
      <c r="R7395">
        <v>0</v>
      </c>
      <c r="S7395">
        <v>115.38333299999999</v>
      </c>
      <c r="T7395">
        <v>0</v>
      </c>
      <c r="U7395">
        <v>0</v>
      </c>
    </row>
    <row r="7396" spans="1:21" x14ac:dyDescent="0.25">
      <c r="A7396" t="s">
        <v>28104</v>
      </c>
      <c r="B7396">
        <v>1</v>
      </c>
      <c r="C7396" t="s">
        <v>78</v>
      </c>
      <c r="D7396" t="s">
        <v>95</v>
      </c>
      <c r="E7396" t="s">
        <v>28105</v>
      </c>
      <c r="F7396" t="s">
        <v>231</v>
      </c>
      <c r="G7396" t="s">
        <v>71</v>
      </c>
      <c r="H7396" t="s">
        <v>136</v>
      </c>
      <c r="I7396" t="s">
        <v>22</v>
      </c>
      <c r="J7396" t="s">
        <v>131</v>
      </c>
      <c r="K7396" t="s">
        <v>28106</v>
      </c>
      <c r="L7396" t="s">
        <v>28107</v>
      </c>
      <c r="M7396">
        <v>1.311388888</v>
      </c>
      <c r="N7396">
        <v>0</v>
      </c>
      <c r="O7396">
        <v>0</v>
      </c>
      <c r="P7396">
        <v>0</v>
      </c>
      <c r="Q7396">
        <v>2</v>
      </c>
      <c r="R7396">
        <v>0</v>
      </c>
      <c r="S7396">
        <v>0</v>
      </c>
      <c r="T7396">
        <v>0</v>
      </c>
      <c r="U7396">
        <v>2.6227779999999998</v>
      </c>
    </row>
    <row r="7397" spans="1:21" x14ac:dyDescent="0.25">
      <c r="A7397" t="s">
        <v>28108</v>
      </c>
      <c r="B7397">
        <v>1</v>
      </c>
      <c r="C7397" t="s">
        <v>78</v>
      </c>
      <c r="D7397" t="s">
        <v>106</v>
      </c>
      <c r="E7397" t="s">
        <v>28109</v>
      </c>
      <c r="F7397" t="s">
        <v>847</v>
      </c>
      <c r="G7397" t="s">
        <v>71</v>
      </c>
      <c r="H7397" t="s">
        <v>136</v>
      </c>
      <c r="I7397" t="s">
        <v>22</v>
      </c>
      <c r="J7397" t="s">
        <v>131</v>
      </c>
      <c r="K7397" t="s">
        <v>28110</v>
      </c>
      <c r="L7397" t="s">
        <v>28111</v>
      </c>
      <c r="M7397">
        <v>0.81333333299999999</v>
      </c>
      <c r="N7397">
        <v>0</v>
      </c>
      <c r="O7397">
        <v>0</v>
      </c>
      <c r="P7397">
        <v>0</v>
      </c>
      <c r="Q7397">
        <v>1</v>
      </c>
      <c r="R7397">
        <v>0</v>
      </c>
      <c r="S7397">
        <v>0</v>
      </c>
      <c r="T7397">
        <v>0</v>
      </c>
      <c r="U7397">
        <v>0.81333299999999997</v>
      </c>
    </row>
    <row r="7398" spans="1:21" x14ac:dyDescent="0.25">
      <c r="A7398" t="s">
        <v>28112</v>
      </c>
      <c r="B7398">
        <v>1</v>
      </c>
      <c r="C7398" t="s">
        <v>78</v>
      </c>
      <c r="D7398" t="s">
        <v>106</v>
      </c>
      <c r="E7398" t="s">
        <v>28113</v>
      </c>
      <c r="F7398" t="s">
        <v>231</v>
      </c>
      <c r="G7398" t="s">
        <v>71</v>
      </c>
      <c r="H7398" t="s">
        <v>136</v>
      </c>
      <c r="I7398" t="s">
        <v>22</v>
      </c>
      <c r="J7398" t="s">
        <v>131</v>
      </c>
      <c r="K7398" t="s">
        <v>28114</v>
      </c>
      <c r="L7398" t="s">
        <v>28115</v>
      </c>
      <c r="M7398">
        <v>0.72305555499999996</v>
      </c>
      <c r="N7398">
        <v>0</v>
      </c>
      <c r="O7398">
        <v>0</v>
      </c>
      <c r="P7398">
        <v>0</v>
      </c>
      <c r="Q7398">
        <v>1</v>
      </c>
      <c r="R7398">
        <v>0</v>
      </c>
      <c r="S7398">
        <v>0</v>
      </c>
      <c r="T7398">
        <v>0</v>
      </c>
      <c r="U7398">
        <v>0.72305600000000003</v>
      </c>
    </row>
    <row r="7399" spans="1:21" x14ac:dyDescent="0.25">
      <c r="A7399" t="s">
        <v>28116</v>
      </c>
      <c r="B7399">
        <v>1</v>
      </c>
      <c r="C7399" t="s">
        <v>78</v>
      </c>
      <c r="D7399" t="s">
        <v>102</v>
      </c>
      <c r="E7399" t="s">
        <v>28117</v>
      </c>
      <c r="F7399" t="s">
        <v>231</v>
      </c>
      <c r="G7399" t="s">
        <v>71</v>
      </c>
      <c r="H7399" t="s">
        <v>136</v>
      </c>
      <c r="I7399" t="s">
        <v>22</v>
      </c>
      <c r="J7399" t="s">
        <v>131</v>
      </c>
      <c r="K7399" t="s">
        <v>28118</v>
      </c>
      <c r="L7399" t="s">
        <v>28119</v>
      </c>
      <c r="M7399">
        <v>2.8661111109999999</v>
      </c>
      <c r="N7399">
        <v>0</v>
      </c>
      <c r="O7399">
        <v>1</v>
      </c>
      <c r="P7399">
        <v>0</v>
      </c>
      <c r="Q7399">
        <v>0</v>
      </c>
      <c r="R7399">
        <v>0</v>
      </c>
      <c r="S7399">
        <v>2.8661110000000001</v>
      </c>
      <c r="T7399">
        <v>0</v>
      </c>
      <c r="U7399">
        <v>0</v>
      </c>
    </row>
    <row r="7400" spans="1:21" x14ac:dyDescent="0.25">
      <c r="A7400" t="s">
        <v>28120</v>
      </c>
      <c r="B7400">
        <v>1</v>
      </c>
      <c r="C7400" t="s">
        <v>79</v>
      </c>
      <c r="D7400" t="s">
        <v>121</v>
      </c>
      <c r="E7400" t="s">
        <v>28121</v>
      </c>
      <c r="F7400" t="s">
        <v>231</v>
      </c>
      <c r="G7400" t="s">
        <v>71</v>
      </c>
      <c r="H7400" t="s">
        <v>136</v>
      </c>
      <c r="I7400" t="s">
        <v>22</v>
      </c>
      <c r="J7400" t="s">
        <v>131</v>
      </c>
      <c r="K7400" t="s">
        <v>28122</v>
      </c>
      <c r="L7400" t="s">
        <v>28123</v>
      </c>
      <c r="M7400">
        <v>2.0438888880000001</v>
      </c>
      <c r="N7400">
        <v>0</v>
      </c>
      <c r="O7400">
        <v>0</v>
      </c>
      <c r="P7400">
        <v>0</v>
      </c>
      <c r="Q7400">
        <v>1</v>
      </c>
      <c r="R7400">
        <v>0</v>
      </c>
      <c r="S7400">
        <v>0</v>
      </c>
      <c r="T7400">
        <v>0</v>
      </c>
      <c r="U7400">
        <v>2.0438890000000001</v>
      </c>
    </row>
    <row r="7401" spans="1:21" x14ac:dyDescent="0.25">
      <c r="A7401" t="s">
        <v>28124</v>
      </c>
      <c r="B7401">
        <v>1</v>
      </c>
      <c r="C7401" t="s">
        <v>78</v>
      </c>
      <c r="D7401" t="s">
        <v>106</v>
      </c>
      <c r="E7401" t="s">
        <v>28125</v>
      </c>
      <c r="F7401" t="s">
        <v>231</v>
      </c>
      <c r="G7401" t="s">
        <v>71</v>
      </c>
      <c r="H7401" t="s">
        <v>136</v>
      </c>
      <c r="I7401" t="s">
        <v>22</v>
      </c>
      <c r="J7401" t="s">
        <v>131</v>
      </c>
      <c r="K7401" t="s">
        <v>28126</v>
      </c>
      <c r="L7401" t="s">
        <v>28127</v>
      </c>
      <c r="M7401">
        <v>3.111111111</v>
      </c>
      <c r="N7401">
        <v>0</v>
      </c>
      <c r="O7401">
        <v>0</v>
      </c>
      <c r="P7401">
        <v>0</v>
      </c>
      <c r="Q7401">
        <v>1</v>
      </c>
      <c r="R7401">
        <v>0</v>
      </c>
      <c r="S7401">
        <v>0</v>
      </c>
      <c r="T7401">
        <v>0</v>
      </c>
      <c r="U7401">
        <v>3.1111110000000002</v>
      </c>
    </row>
    <row r="7402" spans="1:21" x14ac:dyDescent="0.25">
      <c r="A7402" t="s">
        <v>28128</v>
      </c>
      <c r="B7402">
        <v>1</v>
      </c>
      <c r="C7402" t="s">
        <v>78</v>
      </c>
      <c r="D7402" t="s">
        <v>81</v>
      </c>
      <c r="E7402" t="s">
        <v>28129</v>
      </c>
      <c r="F7402" t="s">
        <v>231</v>
      </c>
      <c r="G7402" t="s">
        <v>71</v>
      </c>
      <c r="H7402" t="s">
        <v>136</v>
      </c>
      <c r="I7402" t="s">
        <v>22</v>
      </c>
      <c r="J7402" t="s">
        <v>131</v>
      </c>
      <c r="K7402" t="s">
        <v>28130</v>
      </c>
      <c r="L7402" t="s">
        <v>28131</v>
      </c>
      <c r="M7402">
        <v>0.97083333299999997</v>
      </c>
      <c r="N7402">
        <v>0</v>
      </c>
      <c r="O7402">
        <v>1</v>
      </c>
      <c r="P7402">
        <v>0</v>
      </c>
      <c r="Q7402">
        <v>0</v>
      </c>
      <c r="R7402">
        <v>0</v>
      </c>
      <c r="S7402">
        <v>0.97083299999999995</v>
      </c>
      <c r="T7402">
        <v>0</v>
      </c>
      <c r="U7402">
        <v>0</v>
      </c>
    </row>
    <row r="7403" spans="1:21" x14ac:dyDescent="0.25">
      <c r="A7403" t="s">
        <v>28132</v>
      </c>
      <c r="B7403">
        <v>1</v>
      </c>
      <c r="C7403" t="s">
        <v>78</v>
      </c>
      <c r="D7403" t="s">
        <v>81</v>
      </c>
      <c r="E7403" t="s">
        <v>28133</v>
      </c>
      <c r="F7403" t="s">
        <v>934</v>
      </c>
      <c r="G7403" t="s">
        <v>71</v>
      </c>
      <c r="H7403" t="s">
        <v>136</v>
      </c>
      <c r="I7403" t="s">
        <v>22</v>
      </c>
      <c r="J7403" t="s">
        <v>131</v>
      </c>
      <c r="K7403" t="s">
        <v>28134</v>
      </c>
      <c r="L7403" t="s">
        <v>28135</v>
      </c>
      <c r="M7403">
        <v>4.3216666659999996</v>
      </c>
      <c r="N7403">
        <v>0</v>
      </c>
      <c r="O7403">
        <v>2</v>
      </c>
      <c r="P7403">
        <v>0</v>
      </c>
      <c r="Q7403">
        <v>0</v>
      </c>
      <c r="R7403">
        <v>0</v>
      </c>
      <c r="S7403">
        <v>8.6433330000000002</v>
      </c>
      <c r="T7403">
        <v>0</v>
      </c>
      <c r="U7403">
        <v>0</v>
      </c>
    </row>
    <row r="7404" spans="1:21" x14ac:dyDescent="0.25">
      <c r="A7404" t="s">
        <v>28136</v>
      </c>
      <c r="B7404">
        <v>1</v>
      </c>
      <c r="C7404" t="s">
        <v>79</v>
      </c>
      <c r="D7404" t="s">
        <v>119</v>
      </c>
      <c r="E7404" t="s">
        <v>28137</v>
      </c>
      <c r="F7404" t="s">
        <v>231</v>
      </c>
      <c r="G7404" t="s">
        <v>71</v>
      </c>
      <c r="H7404" t="s">
        <v>136</v>
      </c>
      <c r="I7404" t="s">
        <v>22</v>
      </c>
      <c r="J7404" t="s">
        <v>131</v>
      </c>
      <c r="K7404" t="s">
        <v>28138</v>
      </c>
      <c r="L7404" t="s">
        <v>28139</v>
      </c>
      <c r="M7404">
        <v>0.81083333300000004</v>
      </c>
      <c r="N7404">
        <v>0</v>
      </c>
      <c r="O7404">
        <v>4</v>
      </c>
      <c r="P7404">
        <v>0</v>
      </c>
      <c r="Q7404">
        <v>0</v>
      </c>
      <c r="R7404">
        <v>0</v>
      </c>
      <c r="S7404">
        <v>3.2433329999999998</v>
      </c>
      <c r="T7404">
        <v>0</v>
      </c>
      <c r="U7404">
        <v>0</v>
      </c>
    </row>
    <row r="7405" spans="1:21" x14ac:dyDescent="0.25">
      <c r="A7405" t="s">
        <v>28140</v>
      </c>
      <c r="B7405">
        <v>1</v>
      </c>
      <c r="C7405" t="s">
        <v>79</v>
      </c>
      <c r="D7405" t="s">
        <v>109</v>
      </c>
      <c r="E7405" t="s">
        <v>28141</v>
      </c>
      <c r="F7405" t="s">
        <v>231</v>
      </c>
      <c r="G7405" t="s">
        <v>71</v>
      </c>
      <c r="H7405" t="s">
        <v>136</v>
      </c>
      <c r="I7405" t="s">
        <v>22</v>
      </c>
      <c r="J7405" t="s">
        <v>131</v>
      </c>
      <c r="K7405" t="s">
        <v>28142</v>
      </c>
      <c r="L7405" t="s">
        <v>28143</v>
      </c>
      <c r="M7405">
        <v>1.483055555</v>
      </c>
      <c r="N7405">
        <v>0</v>
      </c>
      <c r="O7405">
        <v>0</v>
      </c>
      <c r="P7405">
        <v>0</v>
      </c>
      <c r="Q7405">
        <v>3</v>
      </c>
      <c r="R7405">
        <v>0</v>
      </c>
      <c r="S7405">
        <v>0</v>
      </c>
      <c r="T7405">
        <v>0</v>
      </c>
      <c r="U7405">
        <v>4.4491670000000001</v>
      </c>
    </row>
    <row r="7406" spans="1:21" x14ac:dyDescent="0.25">
      <c r="A7406" t="s">
        <v>28144</v>
      </c>
      <c r="B7406">
        <v>1</v>
      </c>
      <c r="C7406" t="s">
        <v>78</v>
      </c>
      <c r="D7406" t="s">
        <v>106</v>
      </c>
      <c r="E7406" t="s">
        <v>28145</v>
      </c>
      <c r="F7406" t="s">
        <v>231</v>
      </c>
      <c r="G7406" t="s">
        <v>71</v>
      </c>
      <c r="H7406" t="s">
        <v>136</v>
      </c>
      <c r="I7406" t="s">
        <v>22</v>
      </c>
      <c r="J7406" t="s">
        <v>131</v>
      </c>
      <c r="K7406" t="s">
        <v>28146</v>
      </c>
      <c r="L7406" t="s">
        <v>28147</v>
      </c>
      <c r="M7406">
        <v>2.312777777</v>
      </c>
      <c r="N7406">
        <v>0</v>
      </c>
      <c r="O7406">
        <v>0</v>
      </c>
      <c r="P7406">
        <v>0</v>
      </c>
      <c r="Q7406">
        <v>1</v>
      </c>
      <c r="R7406">
        <v>0</v>
      </c>
      <c r="S7406">
        <v>0</v>
      </c>
      <c r="T7406">
        <v>0</v>
      </c>
      <c r="U7406">
        <v>2.3127779999999998</v>
      </c>
    </row>
    <row r="7407" spans="1:21" x14ac:dyDescent="0.25">
      <c r="A7407" t="s">
        <v>28148</v>
      </c>
      <c r="B7407">
        <v>1</v>
      </c>
      <c r="C7407" t="s">
        <v>78</v>
      </c>
      <c r="D7407" t="s">
        <v>96</v>
      </c>
      <c r="E7407" t="s">
        <v>28149</v>
      </c>
      <c r="F7407" t="s">
        <v>416</v>
      </c>
      <c r="G7407" t="s">
        <v>71</v>
      </c>
      <c r="H7407" t="s">
        <v>136</v>
      </c>
      <c r="I7407" t="s">
        <v>22</v>
      </c>
      <c r="J7407" t="s">
        <v>131</v>
      </c>
      <c r="K7407" t="s">
        <v>28150</v>
      </c>
      <c r="L7407" t="s">
        <v>28151</v>
      </c>
      <c r="M7407">
        <v>1.306230555</v>
      </c>
      <c r="N7407">
        <v>0</v>
      </c>
      <c r="O7407">
        <v>52</v>
      </c>
      <c r="P7407">
        <v>0</v>
      </c>
      <c r="Q7407">
        <v>7</v>
      </c>
      <c r="R7407">
        <v>0</v>
      </c>
      <c r="S7407">
        <v>67.923989000000006</v>
      </c>
      <c r="T7407">
        <v>0</v>
      </c>
      <c r="U7407">
        <v>9.1436139999999995</v>
      </c>
    </row>
    <row r="7408" spans="1:21" x14ac:dyDescent="0.25">
      <c r="A7408" t="s">
        <v>28152</v>
      </c>
      <c r="B7408">
        <v>1</v>
      </c>
      <c r="C7408" t="s">
        <v>78</v>
      </c>
      <c r="D7408" t="s">
        <v>96</v>
      </c>
      <c r="E7408" t="s">
        <v>28153</v>
      </c>
      <c r="F7408" t="s">
        <v>202</v>
      </c>
      <c r="G7408" t="s">
        <v>72</v>
      </c>
      <c r="H7408" t="s">
        <v>136</v>
      </c>
      <c r="I7408" t="s">
        <v>22</v>
      </c>
      <c r="J7408" t="s">
        <v>131</v>
      </c>
      <c r="K7408" t="s">
        <v>28154</v>
      </c>
      <c r="L7408" t="s">
        <v>28155</v>
      </c>
      <c r="M7408">
        <v>3.8794444440000002</v>
      </c>
      <c r="N7408">
        <v>0</v>
      </c>
      <c r="O7408">
        <v>158</v>
      </c>
      <c r="P7408">
        <v>0</v>
      </c>
      <c r="Q7408">
        <v>14</v>
      </c>
      <c r="R7408">
        <v>0</v>
      </c>
      <c r="S7408">
        <v>612.95222200000001</v>
      </c>
      <c r="T7408">
        <v>0</v>
      </c>
      <c r="U7408">
        <v>54.312221999999998</v>
      </c>
    </row>
    <row r="7409" spans="1:21" x14ac:dyDescent="0.25">
      <c r="A7409" t="s">
        <v>28156</v>
      </c>
      <c r="B7409">
        <v>1</v>
      </c>
      <c r="C7409" t="s">
        <v>78</v>
      </c>
      <c r="D7409" t="s">
        <v>96</v>
      </c>
      <c r="E7409" t="s">
        <v>28153</v>
      </c>
      <c r="F7409" t="s">
        <v>202</v>
      </c>
      <c r="G7409" t="s">
        <v>72</v>
      </c>
      <c r="H7409" t="s">
        <v>136</v>
      </c>
      <c r="I7409" t="s">
        <v>22</v>
      </c>
      <c r="J7409" t="s">
        <v>131</v>
      </c>
      <c r="K7409" t="s">
        <v>28157</v>
      </c>
      <c r="L7409" t="s">
        <v>28158</v>
      </c>
      <c r="M7409">
        <v>3.051388888</v>
      </c>
      <c r="N7409">
        <v>0</v>
      </c>
      <c r="O7409">
        <v>158</v>
      </c>
      <c r="P7409">
        <v>0</v>
      </c>
      <c r="Q7409">
        <v>14</v>
      </c>
      <c r="R7409">
        <v>0</v>
      </c>
      <c r="S7409">
        <v>482.11944399999999</v>
      </c>
      <c r="T7409">
        <v>0</v>
      </c>
      <c r="U7409">
        <v>42.719444000000003</v>
      </c>
    </row>
    <row r="7410" spans="1:21" x14ac:dyDescent="0.25">
      <c r="A7410" t="s">
        <v>28159</v>
      </c>
      <c r="B7410">
        <v>1</v>
      </c>
      <c r="C7410" t="s">
        <v>78</v>
      </c>
      <c r="D7410" t="s">
        <v>96</v>
      </c>
      <c r="E7410" t="s">
        <v>28160</v>
      </c>
      <c r="F7410" t="s">
        <v>296</v>
      </c>
      <c r="G7410" t="s">
        <v>72</v>
      </c>
      <c r="H7410" t="s">
        <v>136</v>
      </c>
      <c r="I7410" t="s">
        <v>22</v>
      </c>
      <c r="J7410" t="s">
        <v>221</v>
      </c>
      <c r="K7410" t="s">
        <v>28161</v>
      </c>
      <c r="L7410" t="s">
        <v>28162</v>
      </c>
      <c r="M7410">
        <v>1.3441675</v>
      </c>
      <c r="N7410">
        <v>0</v>
      </c>
      <c r="O7410">
        <v>680</v>
      </c>
      <c r="P7410">
        <v>21</v>
      </c>
      <c r="Q7410">
        <v>52</v>
      </c>
      <c r="R7410">
        <v>0</v>
      </c>
      <c r="S7410">
        <v>914.03390000000002</v>
      </c>
      <c r="T7410">
        <v>28.227518</v>
      </c>
      <c r="U7410">
        <v>69.896709999999999</v>
      </c>
    </row>
    <row r="7411" spans="1:21" x14ac:dyDescent="0.25">
      <c r="A7411" t="s">
        <v>28163</v>
      </c>
      <c r="B7411">
        <v>1</v>
      </c>
      <c r="C7411" t="s">
        <v>78</v>
      </c>
      <c r="D7411" t="s">
        <v>96</v>
      </c>
      <c r="E7411" t="s">
        <v>28164</v>
      </c>
      <c r="F7411" t="s">
        <v>231</v>
      </c>
      <c r="G7411" t="s">
        <v>71</v>
      </c>
      <c r="H7411" t="s">
        <v>136</v>
      </c>
      <c r="I7411" t="s">
        <v>22</v>
      </c>
      <c r="J7411" t="s">
        <v>131</v>
      </c>
      <c r="K7411" t="s">
        <v>28165</v>
      </c>
      <c r="L7411" t="s">
        <v>28166</v>
      </c>
      <c r="M7411">
        <v>0.92194444399999997</v>
      </c>
      <c r="N7411">
        <v>0</v>
      </c>
      <c r="O7411">
        <v>2</v>
      </c>
      <c r="P7411">
        <v>0</v>
      </c>
      <c r="Q7411">
        <v>0</v>
      </c>
      <c r="R7411">
        <v>0</v>
      </c>
      <c r="S7411">
        <v>1.8438889999999999</v>
      </c>
      <c r="T7411">
        <v>0</v>
      </c>
      <c r="U7411">
        <v>0</v>
      </c>
    </row>
    <row r="7412" spans="1:21" x14ac:dyDescent="0.25">
      <c r="A7412" t="s">
        <v>28167</v>
      </c>
      <c r="B7412">
        <v>1</v>
      </c>
      <c r="C7412" t="s">
        <v>78</v>
      </c>
      <c r="D7412" t="s">
        <v>96</v>
      </c>
      <c r="E7412" t="s">
        <v>28168</v>
      </c>
      <c r="F7412" t="s">
        <v>166</v>
      </c>
      <c r="G7412" t="s">
        <v>72</v>
      </c>
      <c r="H7412" t="s">
        <v>136</v>
      </c>
      <c r="I7412" t="s">
        <v>22</v>
      </c>
      <c r="J7412" t="s">
        <v>131</v>
      </c>
      <c r="K7412" t="s">
        <v>28169</v>
      </c>
      <c r="L7412" t="s">
        <v>28170</v>
      </c>
      <c r="M7412">
        <v>1.744476666</v>
      </c>
      <c r="N7412">
        <v>0</v>
      </c>
      <c r="O7412">
        <v>161</v>
      </c>
      <c r="P7412">
        <v>0</v>
      </c>
      <c r="Q7412">
        <v>10</v>
      </c>
      <c r="R7412">
        <v>0</v>
      </c>
      <c r="S7412">
        <v>280.86074300000001</v>
      </c>
      <c r="T7412">
        <v>0</v>
      </c>
      <c r="U7412">
        <v>17.444766999999999</v>
      </c>
    </row>
    <row r="7413" spans="1:21" x14ac:dyDescent="0.25">
      <c r="A7413" t="s">
        <v>28171</v>
      </c>
      <c r="B7413">
        <v>1</v>
      </c>
      <c r="C7413" t="s">
        <v>78</v>
      </c>
      <c r="D7413" t="s">
        <v>96</v>
      </c>
      <c r="E7413" t="s">
        <v>28172</v>
      </c>
      <c r="F7413" t="s">
        <v>231</v>
      </c>
      <c r="G7413" t="s">
        <v>71</v>
      </c>
      <c r="H7413" t="s">
        <v>136</v>
      </c>
      <c r="I7413" t="s">
        <v>22</v>
      </c>
      <c r="J7413" t="s">
        <v>131</v>
      </c>
      <c r="K7413" t="s">
        <v>28173</v>
      </c>
      <c r="L7413" t="s">
        <v>28174</v>
      </c>
      <c r="M7413">
        <v>6.0419444440000003</v>
      </c>
      <c r="N7413">
        <v>0</v>
      </c>
      <c r="O7413">
        <v>1</v>
      </c>
      <c r="P7413">
        <v>0</v>
      </c>
      <c r="Q7413">
        <v>0</v>
      </c>
      <c r="R7413">
        <v>0</v>
      </c>
      <c r="S7413">
        <v>6.041944</v>
      </c>
      <c r="T7413">
        <v>0</v>
      </c>
      <c r="U7413">
        <v>0</v>
      </c>
    </row>
    <row r="7414" spans="1:21" x14ac:dyDescent="0.25">
      <c r="A7414" t="s">
        <v>28175</v>
      </c>
      <c r="B7414">
        <v>1</v>
      </c>
      <c r="C7414" t="s">
        <v>78</v>
      </c>
      <c r="D7414" t="s">
        <v>96</v>
      </c>
      <c r="E7414" t="s">
        <v>28176</v>
      </c>
      <c r="F7414" t="s">
        <v>166</v>
      </c>
      <c r="G7414" t="s">
        <v>72</v>
      </c>
      <c r="H7414" t="s">
        <v>136</v>
      </c>
      <c r="I7414" t="s">
        <v>22</v>
      </c>
      <c r="J7414" t="s">
        <v>131</v>
      </c>
      <c r="K7414" t="s">
        <v>28177</v>
      </c>
      <c r="L7414" t="s">
        <v>28178</v>
      </c>
      <c r="M7414">
        <v>1.079216666</v>
      </c>
      <c r="N7414">
        <v>0</v>
      </c>
      <c r="O7414">
        <v>137</v>
      </c>
      <c r="P7414">
        <v>18</v>
      </c>
      <c r="Q7414">
        <v>2</v>
      </c>
      <c r="R7414">
        <v>0</v>
      </c>
      <c r="S7414">
        <v>147.85268300000001</v>
      </c>
      <c r="T7414">
        <v>19.425899999999999</v>
      </c>
      <c r="U7414">
        <v>2.158433</v>
      </c>
    </row>
    <row r="7415" spans="1:21" x14ac:dyDescent="0.25">
      <c r="A7415" t="s">
        <v>28179</v>
      </c>
      <c r="B7415">
        <v>1</v>
      </c>
      <c r="C7415" t="s">
        <v>78</v>
      </c>
      <c r="D7415" t="s">
        <v>102</v>
      </c>
      <c r="E7415" t="s">
        <v>25605</v>
      </c>
      <c r="F7415" t="s">
        <v>780</v>
      </c>
      <c r="G7415" t="s">
        <v>71</v>
      </c>
      <c r="H7415" t="s">
        <v>136</v>
      </c>
      <c r="I7415" t="s">
        <v>22</v>
      </c>
      <c r="J7415" t="s">
        <v>131</v>
      </c>
      <c r="K7415" t="s">
        <v>28180</v>
      </c>
      <c r="L7415" t="s">
        <v>28181</v>
      </c>
      <c r="M7415">
        <v>0.39201388799999998</v>
      </c>
      <c r="N7415">
        <v>0</v>
      </c>
      <c r="O7415">
        <v>50</v>
      </c>
      <c r="P7415">
        <v>0</v>
      </c>
      <c r="Q7415">
        <v>4</v>
      </c>
      <c r="R7415">
        <v>0</v>
      </c>
      <c r="S7415">
        <v>19.600694000000001</v>
      </c>
      <c r="T7415">
        <v>0</v>
      </c>
      <c r="U7415">
        <v>1.5680559999999999</v>
      </c>
    </row>
    <row r="7416" spans="1:21" x14ac:dyDescent="0.25">
      <c r="A7416" t="s">
        <v>28182</v>
      </c>
      <c r="B7416">
        <v>1</v>
      </c>
      <c r="C7416" t="s">
        <v>78</v>
      </c>
      <c r="D7416" t="s">
        <v>92</v>
      </c>
      <c r="E7416" t="s">
        <v>28183</v>
      </c>
      <c r="F7416" t="s">
        <v>231</v>
      </c>
      <c r="G7416" t="s">
        <v>71</v>
      </c>
      <c r="H7416" t="s">
        <v>136</v>
      </c>
      <c r="I7416" t="s">
        <v>22</v>
      </c>
      <c r="J7416" t="s">
        <v>131</v>
      </c>
      <c r="K7416" t="s">
        <v>28184</v>
      </c>
      <c r="L7416" t="s">
        <v>28185</v>
      </c>
      <c r="M7416">
        <v>2.7866666659999999</v>
      </c>
      <c r="N7416">
        <v>0</v>
      </c>
      <c r="O7416">
        <v>0</v>
      </c>
      <c r="P7416">
        <v>0</v>
      </c>
      <c r="Q7416">
        <v>1</v>
      </c>
      <c r="R7416">
        <v>0</v>
      </c>
      <c r="S7416">
        <v>0</v>
      </c>
      <c r="T7416">
        <v>0</v>
      </c>
      <c r="U7416">
        <v>2.786667</v>
      </c>
    </row>
    <row r="7417" spans="1:21" x14ac:dyDescent="0.25">
      <c r="A7417" t="s">
        <v>28186</v>
      </c>
      <c r="B7417">
        <v>1</v>
      </c>
      <c r="C7417" t="s">
        <v>78</v>
      </c>
      <c r="D7417" t="s">
        <v>92</v>
      </c>
      <c r="E7417" t="s">
        <v>28187</v>
      </c>
      <c r="F7417" t="s">
        <v>231</v>
      </c>
      <c r="G7417" t="s">
        <v>71</v>
      </c>
      <c r="H7417" t="s">
        <v>136</v>
      </c>
      <c r="I7417" t="s">
        <v>22</v>
      </c>
      <c r="J7417" t="s">
        <v>131</v>
      </c>
      <c r="K7417" t="s">
        <v>28188</v>
      </c>
      <c r="L7417" t="s">
        <v>28189</v>
      </c>
      <c r="M7417">
        <v>2.3538888880000002</v>
      </c>
      <c r="N7417">
        <v>0</v>
      </c>
      <c r="O7417">
        <v>0</v>
      </c>
      <c r="P7417">
        <v>0</v>
      </c>
      <c r="Q7417">
        <v>1</v>
      </c>
      <c r="R7417">
        <v>0</v>
      </c>
      <c r="S7417">
        <v>0</v>
      </c>
      <c r="T7417">
        <v>0</v>
      </c>
      <c r="U7417">
        <v>2.3538890000000001</v>
      </c>
    </row>
    <row r="7418" spans="1:21" x14ac:dyDescent="0.25">
      <c r="A7418" t="s">
        <v>28190</v>
      </c>
      <c r="B7418">
        <v>1</v>
      </c>
      <c r="C7418" t="s">
        <v>78</v>
      </c>
      <c r="D7418" t="s">
        <v>97</v>
      </c>
      <c r="E7418" t="s">
        <v>28191</v>
      </c>
      <c r="F7418" t="s">
        <v>1150</v>
      </c>
      <c r="G7418" t="s">
        <v>71</v>
      </c>
      <c r="H7418" t="s">
        <v>136</v>
      </c>
      <c r="I7418" t="s">
        <v>22</v>
      </c>
      <c r="J7418" t="s">
        <v>131</v>
      </c>
      <c r="K7418" t="s">
        <v>28192</v>
      </c>
      <c r="L7418" t="s">
        <v>28193</v>
      </c>
      <c r="M7418">
        <v>2.187777777</v>
      </c>
      <c r="N7418">
        <v>0</v>
      </c>
      <c r="O7418">
        <v>22</v>
      </c>
      <c r="P7418">
        <v>0</v>
      </c>
      <c r="Q7418">
        <v>0</v>
      </c>
      <c r="R7418">
        <v>0</v>
      </c>
      <c r="S7418">
        <v>48.131110999999997</v>
      </c>
      <c r="T7418">
        <v>0</v>
      </c>
      <c r="U7418">
        <v>0</v>
      </c>
    </row>
    <row r="7419" spans="1:21" x14ac:dyDescent="0.25">
      <c r="A7419" t="s">
        <v>28194</v>
      </c>
      <c r="B7419">
        <v>1</v>
      </c>
      <c r="C7419" t="s">
        <v>79</v>
      </c>
      <c r="D7419" t="s">
        <v>109</v>
      </c>
      <c r="E7419" t="s">
        <v>28195</v>
      </c>
      <c r="F7419" t="s">
        <v>220</v>
      </c>
      <c r="G7419" t="s">
        <v>76</v>
      </c>
      <c r="H7419" t="s">
        <v>136</v>
      </c>
      <c r="I7419" t="s">
        <v>22</v>
      </c>
      <c r="J7419" t="s">
        <v>221</v>
      </c>
      <c r="K7419" t="s">
        <v>28196</v>
      </c>
      <c r="L7419" t="s">
        <v>28197</v>
      </c>
      <c r="M7419">
        <v>5.4577777770000004</v>
      </c>
      <c r="N7419">
        <v>0</v>
      </c>
      <c r="O7419">
        <v>0</v>
      </c>
      <c r="P7419">
        <v>1</v>
      </c>
      <c r="Q7419">
        <v>0</v>
      </c>
      <c r="R7419">
        <v>0</v>
      </c>
      <c r="S7419">
        <v>0</v>
      </c>
      <c r="T7419">
        <v>5.4577780000000002</v>
      </c>
      <c r="U7419">
        <v>0</v>
      </c>
    </row>
    <row r="7420" spans="1:21" x14ac:dyDescent="0.25">
      <c r="A7420" t="s">
        <v>28198</v>
      </c>
      <c r="B7420">
        <v>1</v>
      </c>
      <c r="C7420" t="s">
        <v>79</v>
      </c>
      <c r="D7420" t="s">
        <v>109</v>
      </c>
      <c r="E7420" t="s">
        <v>28199</v>
      </c>
      <c r="F7420" t="s">
        <v>921</v>
      </c>
      <c r="G7420" t="s">
        <v>71</v>
      </c>
      <c r="H7420" t="s">
        <v>136</v>
      </c>
      <c r="I7420" t="s">
        <v>22</v>
      </c>
      <c r="J7420" t="s">
        <v>131</v>
      </c>
      <c r="K7420" t="s">
        <v>28200</v>
      </c>
      <c r="L7420" t="s">
        <v>28201</v>
      </c>
      <c r="M7420">
        <v>5.8588888880000001</v>
      </c>
      <c r="N7420">
        <v>0</v>
      </c>
      <c r="O7420">
        <v>79</v>
      </c>
      <c r="P7420">
        <v>0</v>
      </c>
      <c r="Q7420">
        <v>1</v>
      </c>
      <c r="R7420">
        <v>0</v>
      </c>
      <c r="S7420">
        <v>462.85222199999998</v>
      </c>
      <c r="T7420">
        <v>0</v>
      </c>
      <c r="U7420">
        <v>5.8588889999999996</v>
      </c>
    </row>
    <row r="7421" spans="1:21" x14ac:dyDescent="0.25">
      <c r="A7421" t="s">
        <v>28202</v>
      </c>
      <c r="B7421">
        <v>1</v>
      </c>
      <c r="C7421" t="s">
        <v>79</v>
      </c>
      <c r="D7421" t="s">
        <v>109</v>
      </c>
      <c r="E7421" t="s">
        <v>28203</v>
      </c>
      <c r="F7421" t="s">
        <v>921</v>
      </c>
      <c r="G7421" t="s">
        <v>71</v>
      </c>
      <c r="H7421" t="s">
        <v>136</v>
      </c>
      <c r="I7421" t="s">
        <v>22</v>
      </c>
      <c r="J7421" t="s">
        <v>131</v>
      </c>
      <c r="K7421" t="s">
        <v>28204</v>
      </c>
      <c r="L7421" t="s">
        <v>28205</v>
      </c>
      <c r="M7421">
        <v>2.8525</v>
      </c>
      <c r="N7421">
        <v>0</v>
      </c>
      <c r="O7421">
        <v>85</v>
      </c>
      <c r="P7421">
        <v>0</v>
      </c>
      <c r="Q7421">
        <v>1</v>
      </c>
      <c r="R7421">
        <v>0</v>
      </c>
      <c r="S7421">
        <v>242.46250000000001</v>
      </c>
      <c r="T7421">
        <v>0</v>
      </c>
      <c r="U7421">
        <v>2.8525</v>
      </c>
    </row>
    <row r="7422" spans="1:21" x14ac:dyDescent="0.25">
      <c r="A7422" t="s">
        <v>28206</v>
      </c>
      <c r="B7422">
        <v>1</v>
      </c>
      <c r="C7422" t="s">
        <v>79</v>
      </c>
      <c r="D7422" t="s">
        <v>109</v>
      </c>
      <c r="E7422" t="s">
        <v>28207</v>
      </c>
      <c r="F7422" t="s">
        <v>231</v>
      </c>
      <c r="G7422" t="s">
        <v>71</v>
      </c>
      <c r="H7422" t="s">
        <v>136</v>
      </c>
      <c r="I7422" t="s">
        <v>22</v>
      </c>
      <c r="J7422" t="s">
        <v>131</v>
      </c>
      <c r="K7422" t="s">
        <v>28208</v>
      </c>
      <c r="L7422" t="s">
        <v>28209</v>
      </c>
      <c r="M7422">
        <v>1.1683333330000001</v>
      </c>
      <c r="N7422">
        <v>0</v>
      </c>
      <c r="O7422">
        <v>1</v>
      </c>
      <c r="P7422">
        <v>0</v>
      </c>
      <c r="Q7422">
        <v>0</v>
      </c>
      <c r="R7422">
        <v>0</v>
      </c>
      <c r="S7422">
        <v>1.1683330000000001</v>
      </c>
      <c r="T7422">
        <v>0</v>
      </c>
      <c r="U7422">
        <v>0</v>
      </c>
    </row>
    <row r="7423" spans="1:21" x14ac:dyDescent="0.25">
      <c r="A7423" t="s">
        <v>28210</v>
      </c>
      <c r="B7423">
        <v>1</v>
      </c>
      <c r="C7423" t="s">
        <v>79</v>
      </c>
      <c r="D7423" t="s">
        <v>109</v>
      </c>
      <c r="E7423" t="s">
        <v>28203</v>
      </c>
      <c r="F7423" t="s">
        <v>2590</v>
      </c>
      <c r="G7423" t="s">
        <v>71</v>
      </c>
      <c r="H7423" t="s">
        <v>136</v>
      </c>
      <c r="I7423" t="s">
        <v>24</v>
      </c>
      <c r="J7423" t="s">
        <v>131</v>
      </c>
      <c r="K7423" t="s">
        <v>28211</v>
      </c>
      <c r="L7423" t="s">
        <v>28212</v>
      </c>
      <c r="M7423">
        <v>1.2619444440000001</v>
      </c>
      <c r="N7423">
        <v>0</v>
      </c>
      <c r="O7423">
        <v>85</v>
      </c>
      <c r="P7423">
        <v>0</v>
      </c>
      <c r="Q7423">
        <v>1</v>
      </c>
      <c r="R7423">
        <v>0</v>
      </c>
      <c r="S7423">
        <v>107.265278</v>
      </c>
      <c r="T7423">
        <v>0</v>
      </c>
      <c r="U7423">
        <v>1.261944</v>
      </c>
    </row>
    <row r="7424" spans="1:21" x14ac:dyDescent="0.25">
      <c r="A7424" t="s">
        <v>28213</v>
      </c>
      <c r="B7424">
        <v>1</v>
      </c>
      <c r="C7424" t="s">
        <v>79</v>
      </c>
      <c r="D7424" t="s">
        <v>109</v>
      </c>
      <c r="E7424" t="s">
        <v>28214</v>
      </c>
      <c r="F7424" t="s">
        <v>231</v>
      </c>
      <c r="G7424" t="s">
        <v>71</v>
      </c>
      <c r="H7424" t="s">
        <v>136</v>
      </c>
      <c r="I7424" t="s">
        <v>22</v>
      </c>
      <c r="J7424" t="s">
        <v>131</v>
      </c>
      <c r="K7424" t="s">
        <v>28215</v>
      </c>
      <c r="L7424" t="s">
        <v>28216</v>
      </c>
      <c r="M7424">
        <v>1.109444444</v>
      </c>
      <c r="N7424">
        <v>0</v>
      </c>
      <c r="O7424">
        <v>1</v>
      </c>
      <c r="P7424">
        <v>0</v>
      </c>
      <c r="Q7424">
        <v>0</v>
      </c>
      <c r="R7424">
        <v>0</v>
      </c>
      <c r="S7424">
        <v>1.1094440000000001</v>
      </c>
      <c r="T7424">
        <v>0</v>
      </c>
      <c r="U7424">
        <v>0</v>
      </c>
    </row>
    <row r="7425" spans="1:21" x14ac:dyDescent="0.25">
      <c r="A7425" t="s">
        <v>28217</v>
      </c>
      <c r="B7425">
        <v>1</v>
      </c>
      <c r="C7425" t="s">
        <v>78</v>
      </c>
      <c r="D7425" t="s">
        <v>88</v>
      </c>
      <c r="E7425" t="s">
        <v>28218</v>
      </c>
      <c r="F7425" t="s">
        <v>847</v>
      </c>
      <c r="G7425" t="s">
        <v>71</v>
      </c>
      <c r="H7425" t="s">
        <v>136</v>
      </c>
      <c r="I7425" t="s">
        <v>22</v>
      </c>
      <c r="J7425" t="s">
        <v>131</v>
      </c>
      <c r="K7425" t="s">
        <v>28219</v>
      </c>
      <c r="L7425" t="s">
        <v>28220</v>
      </c>
      <c r="M7425">
        <v>5.2380555549999999</v>
      </c>
      <c r="N7425">
        <v>0</v>
      </c>
      <c r="O7425">
        <v>14</v>
      </c>
      <c r="P7425">
        <v>0</v>
      </c>
      <c r="Q7425">
        <v>0</v>
      </c>
      <c r="R7425">
        <v>0</v>
      </c>
      <c r="S7425">
        <v>73.332778000000005</v>
      </c>
      <c r="T7425">
        <v>0</v>
      </c>
      <c r="U7425">
        <v>0</v>
      </c>
    </row>
    <row r="7426" spans="1:21" x14ac:dyDescent="0.25">
      <c r="A7426" t="s">
        <v>28221</v>
      </c>
      <c r="B7426">
        <v>1</v>
      </c>
      <c r="C7426" t="s">
        <v>78</v>
      </c>
      <c r="D7426" t="s">
        <v>91</v>
      </c>
      <c r="E7426" t="s">
        <v>28222</v>
      </c>
      <c r="F7426" t="s">
        <v>313</v>
      </c>
      <c r="G7426" t="s">
        <v>71</v>
      </c>
      <c r="H7426" t="s">
        <v>136</v>
      </c>
      <c r="I7426" t="s">
        <v>22</v>
      </c>
      <c r="J7426" t="s">
        <v>131</v>
      </c>
      <c r="K7426" t="s">
        <v>28223</v>
      </c>
      <c r="L7426" t="s">
        <v>28224</v>
      </c>
      <c r="M7426">
        <v>0.58527777700000005</v>
      </c>
      <c r="N7426">
        <v>0</v>
      </c>
      <c r="O7426">
        <v>0</v>
      </c>
      <c r="P7426">
        <v>0</v>
      </c>
      <c r="Q7426">
        <v>14</v>
      </c>
      <c r="R7426">
        <v>0</v>
      </c>
      <c r="S7426">
        <v>0</v>
      </c>
      <c r="T7426">
        <v>0</v>
      </c>
      <c r="U7426">
        <v>8.1938890000000004</v>
      </c>
    </row>
    <row r="7427" spans="1:21" x14ac:dyDescent="0.25">
      <c r="A7427" t="s">
        <v>28225</v>
      </c>
      <c r="B7427">
        <v>1</v>
      </c>
      <c r="C7427" t="s">
        <v>78</v>
      </c>
      <c r="D7427" t="s">
        <v>100</v>
      </c>
      <c r="E7427" t="s">
        <v>28226</v>
      </c>
      <c r="F7427" t="s">
        <v>231</v>
      </c>
      <c r="G7427" t="s">
        <v>71</v>
      </c>
      <c r="H7427" t="s">
        <v>136</v>
      </c>
      <c r="I7427" t="s">
        <v>22</v>
      </c>
      <c r="J7427" t="s">
        <v>131</v>
      </c>
      <c r="K7427" t="s">
        <v>28227</v>
      </c>
      <c r="L7427" t="s">
        <v>28228</v>
      </c>
      <c r="M7427">
        <v>1.8280555549999999</v>
      </c>
      <c r="N7427">
        <v>0</v>
      </c>
      <c r="O7427">
        <v>1</v>
      </c>
      <c r="P7427">
        <v>0</v>
      </c>
      <c r="Q7427">
        <v>0</v>
      </c>
      <c r="R7427">
        <v>0</v>
      </c>
      <c r="S7427">
        <v>1.8280559999999999</v>
      </c>
      <c r="T7427">
        <v>0</v>
      </c>
      <c r="U7427">
        <v>0</v>
      </c>
    </row>
    <row r="7428" spans="1:21" x14ac:dyDescent="0.25">
      <c r="A7428" t="s">
        <v>28229</v>
      </c>
      <c r="B7428">
        <v>1</v>
      </c>
      <c r="C7428" t="s">
        <v>78</v>
      </c>
      <c r="D7428" t="s">
        <v>100</v>
      </c>
      <c r="E7428" t="s">
        <v>16751</v>
      </c>
      <c r="F7428" t="s">
        <v>226</v>
      </c>
      <c r="G7428" t="s">
        <v>72</v>
      </c>
      <c r="H7428" t="s">
        <v>136</v>
      </c>
      <c r="I7428" t="s">
        <v>22</v>
      </c>
      <c r="J7428" t="s">
        <v>131</v>
      </c>
      <c r="K7428" t="s">
        <v>28230</v>
      </c>
      <c r="L7428" t="s">
        <v>28231</v>
      </c>
      <c r="M7428">
        <v>3.2519444439999998</v>
      </c>
      <c r="N7428">
        <v>0</v>
      </c>
      <c r="O7428">
        <v>23</v>
      </c>
      <c r="P7428">
        <v>0</v>
      </c>
      <c r="Q7428">
        <v>7</v>
      </c>
      <c r="R7428">
        <v>0</v>
      </c>
      <c r="S7428">
        <v>74.794721999999993</v>
      </c>
      <c r="T7428">
        <v>0</v>
      </c>
      <c r="U7428">
        <v>22.763611000000001</v>
      </c>
    </row>
    <row r="7429" spans="1:21" x14ac:dyDescent="0.25">
      <c r="A7429" t="s">
        <v>28232</v>
      </c>
      <c r="B7429">
        <v>1</v>
      </c>
      <c r="C7429" t="s">
        <v>78</v>
      </c>
      <c r="D7429" t="s">
        <v>100</v>
      </c>
      <c r="E7429" t="s">
        <v>28233</v>
      </c>
      <c r="F7429" t="s">
        <v>231</v>
      </c>
      <c r="G7429" t="s">
        <v>71</v>
      </c>
      <c r="H7429" t="s">
        <v>136</v>
      </c>
      <c r="I7429" t="s">
        <v>22</v>
      </c>
      <c r="J7429" t="s">
        <v>131</v>
      </c>
      <c r="K7429" t="s">
        <v>28234</v>
      </c>
      <c r="L7429" t="s">
        <v>28235</v>
      </c>
      <c r="M7429">
        <v>0.75555555500000005</v>
      </c>
      <c r="N7429">
        <v>0</v>
      </c>
      <c r="O7429">
        <v>1</v>
      </c>
      <c r="P7429">
        <v>0</v>
      </c>
      <c r="Q7429">
        <v>0</v>
      </c>
      <c r="R7429">
        <v>0</v>
      </c>
      <c r="S7429">
        <v>0.75555600000000001</v>
      </c>
      <c r="T7429">
        <v>0</v>
      </c>
      <c r="U7429">
        <v>0</v>
      </c>
    </row>
    <row r="7430" spans="1:21" x14ac:dyDescent="0.25">
      <c r="A7430" t="s">
        <v>28236</v>
      </c>
      <c r="B7430">
        <v>1</v>
      </c>
      <c r="C7430" t="s">
        <v>78</v>
      </c>
      <c r="D7430" t="s">
        <v>100</v>
      </c>
      <c r="E7430" t="s">
        <v>16751</v>
      </c>
      <c r="F7430" t="s">
        <v>226</v>
      </c>
      <c r="G7430" t="s">
        <v>72</v>
      </c>
      <c r="H7430" t="s">
        <v>136</v>
      </c>
      <c r="I7430" t="s">
        <v>22</v>
      </c>
      <c r="J7430" t="s">
        <v>131</v>
      </c>
      <c r="K7430" t="s">
        <v>28237</v>
      </c>
      <c r="L7430" t="s">
        <v>28238</v>
      </c>
      <c r="M7430">
        <v>1.048611111</v>
      </c>
      <c r="N7430">
        <v>0</v>
      </c>
      <c r="O7430">
        <v>23</v>
      </c>
      <c r="P7430">
        <v>0</v>
      </c>
      <c r="Q7430">
        <v>7</v>
      </c>
      <c r="R7430">
        <v>0</v>
      </c>
      <c r="S7430">
        <v>24.118055999999999</v>
      </c>
      <c r="T7430">
        <v>0</v>
      </c>
      <c r="U7430">
        <v>7.3402779999999996</v>
      </c>
    </row>
    <row r="7431" spans="1:21" x14ac:dyDescent="0.25">
      <c r="A7431" t="s">
        <v>28239</v>
      </c>
      <c r="B7431">
        <v>1</v>
      </c>
      <c r="C7431" t="s">
        <v>78</v>
      </c>
      <c r="D7431" t="s">
        <v>100</v>
      </c>
      <c r="E7431" t="s">
        <v>28240</v>
      </c>
      <c r="F7431" t="s">
        <v>231</v>
      </c>
      <c r="G7431" t="s">
        <v>71</v>
      </c>
      <c r="H7431" t="s">
        <v>136</v>
      </c>
      <c r="I7431" t="s">
        <v>22</v>
      </c>
      <c r="J7431" t="s">
        <v>131</v>
      </c>
      <c r="K7431" t="s">
        <v>28241</v>
      </c>
      <c r="L7431" t="s">
        <v>28242</v>
      </c>
      <c r="M7431">
        <v>0.95861111099999996</v>
      </c>
      <c r="N7431">
        <v>0</v>
      </c>
      <c r="O7431">
        <v>1</v>
      </c>
      <c r="P7431">
        <v>0</v>
      </c>
      <c r="Q7431">
        <v>0</v>
      </c>
      <c r="R7431">
        <v>0</v>
      </c>
      <c r="S7431">
        <v>0.95861099999999999</v>
      </c>
      <c r="T7431">
        <v>0</v>
      </c>
      <c r="U7431">
        <v>0</v>
      </c>
    </row>
    <row r="7432" spans="1:21" x14ac:dyDescent="0.25">
      <c r="A7432" t="s">
        <v>28243</v>
      </c>
      <c r="B7432">
        <v>1</v>
      </c>
      <c r="C7432" t="s">
        <v>78</v>
      </c>
      <c r="D7432" t="s">
        <v>100</v>
      </c>
      <c r="E7432" t="s">
        <v>28244</v>
      </c>
      <c r="F7432" t="s">
        <v>226</v>
      </c>
      <c r="G7432" t="s">
        <v>72</v>
      </c>
      <c r="H7432" t="s">
        <v>136</v>
      </c>
      <c r="I7432" t="s">
        <v>22</v>
      </c>
      <c r="J7432" t="s">
        <v>131</v>
      </c>
      <c r="K7432" t="s">
        <v>28245</v>
      </c>
      <c r="L7432" t="s">
        <v>28246</v>
      </c>
      <c r="M7432">
        <v>3.0525000000000002</v>
      </c>
      <c r="N7432">
        <v>0</v>
      </c>
      <c r="O7432">
        <v>13</v>
      </c>
      <c r="P7432">
        <v>0</v>
      </c>
      <c r="Q7432">
        <v>0</v>
      </c>
      <c r="R7432">
        <v>0</v>
      </c>
      <c r="S7432">
        <v>39.682499999999997</v>
      </c>
      <c r="T7432">
        <v>0</v>
      </c>
      <c r="U7432">
        <v>0</v>
      </c>
    </row>
    <row r="7433" spans="1:21" x14ac:dyDescent="0.25">
      <c r="A7433" t="s">
        <v>28247</v>
      </c>
      <c r="B7433">
        <v>1</v>
      </c>
      <c r="C7433" t="s">
        <v>78</v>
      </c>
      <c r="D7433" t="s">
        <v>100</v>
      </c>
      <c r="E7433" t="s">
        <v>28248</v>
      </c>
      <c r="F7433" t="s">
        <v>231</v>
      </c>
      <c r="G7433" t="s">
        <v>71</v>
      </c>
      <c r="H7433" t="s">
        <v>136</v>
      </c>
      <c r="I7433" t="s">
        <v>22</v>
      </c>
      <c r="J7433" t="s">
        <v>131</v>
      </c>
      <c r="K7433" t="s">
        <v>28249</v>
      </c>
      <c r="L7433" t="s">
        <v>28250</v>
      </c>
      <c r="M7433">
        <v>0.89222222200000001</v>
      </c>
      <c r="N7433">
        <v>0</v>
      </c>
      <c r="O7433">
        <v>1</v>
      </c>
      <c r="P7433">
        <v>0</v>
      </c>
      <c r="Q7433">
        <v>0</v>
      </c>
      <c r="R7433">
        <v>0</v>
      </c>
      <c r="S7433">
        <v>0.89222199999999996</v>
      </c>
      <c r="T7433">
        <v>0</v>
      </c>
      <c r="U7433">
        <v>0</v>
      </c>
    </row>
    <row r="7434" spans="1:21" x14ac:dyDescent="0.25">
      <c r="A7434" t="s">
        <v>28251</v>
      </c>
      <c r="B7434">
        <v>1</v>
      </c>
      <c r="C7434" t="s">
        <v>78</v>
      </c>
      <c r="D7434" t="s">
        <v>100</v>
      </c>
      <c r="E7434" t="s">
        <v>28252</v>
      </c>
      <c r="F7434" t="s">
        <v>231</v>
      </c>
      <c r="G7434" t="s">
        <v>71</v>
      </c>
      <c r="H7434" t="s">
        <v>136</v>
      </c>
      <c r="I7434" t="s">
        <v>22</v>
      </c>
      <c r="J7434" t="s">
        <v>131</v>
      </c>
      <c r="K7434" t="s">
        <v>28253</v>
      </c>
      <c r="L7434" t="s">
        <v>28254</v>
      </c>
      <c r="M7434">
        <v>0.67388888800000002</v>
      </c>
      <c r="N7434">
        <v>0</v>
      </c>
      <c r="O7434">
        <v>6</v>
      </c>
      <c r="P7434">
        <v>0</v>
      </c>
      <c r="Q7434">
        <v>0</v>
      </c>
      <c r="R7434">
        <v>0</v>
      </c>
      <c r="S7434">
        <v>4.0433329999999996</v>
      </c>
      <c r="T7434">
        <v>0</v>
      </c>
      <c r="U7434">
        <v>0</v>
      </c>
    </row>
    <row r="7435" spans="1:21" x14ac:dyDescent="0.25">
      <c r="A7435" t="s">
        <v>28255</v>
      </c>
      <c r="B7435">
        <v>1</v>
      </c>
      <c r="C7435" t="s">
        <v>78</v>
      </c>
      <c r="D7435" t="s">
        <v>100</v>
      </c>
      <c r="E7435" t="s">
        <v>16751</v>
      </c>
      <c r="F7435" t="s">
        <v>226</v>
      </c>
      <c r="G7435" t="s">
        <v>72</v>
      </c>
      <c r="H7435" t="s">
        <v>136</v>
      </c>
      <c r="I7435" t="s">
        <v>22</v>
      </c>
      <c r="J7435" t="s">
        <v>131</v>
      </c>
      <c r="K7435" t="s">
        <v>28256</v>
      </c>
      <c r="L7435" t="s">
        <v>28257</v>
      </c>
      <c r="M7435">
        <v>0.97472222200000003</v>
      </c>
      <c r="N7435">
        <v>0</v>
      </c>
      <c r="O7435">
        <v>23</v>
      </c>
      <c r="P7435">
        <v>0</v>
      </c>
      <c r="Q7435">
        <v>7</v>
      </c>
      <c r="R7435">
        <v>0</v>
      </c>
      <c r="S7435">
        <v>22.418610999999999</v>
      </c>
      <c r="T7435">
        <v>0</v>
      </c>
      <c r="U7435">
        <v>6.8230560000000002</v>
      </c>
    </row>
    <row r="7436" spans="1:21" x14ac:dyDescent="0.25">
      <c r="A7436" t="s">
        <v>28258</v>
      </c>
      <c r="B7436">
        <v>1</v>
      </c>
      <c r="C7436" t="s">
        <v>78</v>
      </c>
      <c r="D7436" t="s">
        <v>100</v>
      </c>
      <c r="E7436" t="s">
        <v>28259</v>
      </c>
      <c r="F7436" t="s">
        <v>231</v>
      </c>
      <c r="G7436" t="s">
        <v>71</v>
      </c>
      <c r="H7436" t="s">
        <v>136</v>
      </c>
      <c r="I7436" t="s">
        <v>22</v>
      </c>
      <c r="J7436" t="s">
        <v>131</v>
      </c>
      <c r="K7436" t="s">
        <v>28260</v>
      </c>
      <c r="L7436" t="s">
        <v>28261</v>
      </c>
      <c r="M7436">
        <v>1.1483333330000001</v>
      </c>
      <c r="N7436">
        <v>0</v>
      </c>
      <c r="O7436">
        <v>1</v>
      </c>
      <c r="P7436">
        <v>0</v>
      </c>
      <c r="Q7436">
        <v>0</v>
      </c>
      <c r="R7436">
        <v>0</v>
      </c>
      <c r="S7436">
        <v>1.148333</v>
      </c>
      <c r="T7436">
        <v>0</v>
      </c>
      <c r="U7436">
        <v>0</v>
      </c>
    </row>
    <row r="7437" spans="1:21" x14ac:dyDescent="0.25">
      <c r="A7437" t="s">
        <v>28262</v>
      </c>
      <c r="B7437">
        <v>1</v>
      </c>
      <c r="C7437" t="s">
        <v>78</v>
      </c>
      <c r="D7437" t="s">
        <v>100</v>
      </c>
      <c r="E7437" t="s">
        <v>28263</v>
      </c>
      <c r="F7437" t="s">
        <v>231</v>
      </c>
      <c r="G7437" t="s">
        <v>71</v>
      </c>
      <c r="H7437" t="s">
        <v>136</v>
      </c>
      <c r="I7437" t="s">
        <v>22</v>
      </c>
      <c r="J7437" t="s">
        <v>131</v>
      </c>
      <c r="K7437" t="s">
        <v>28264</v>
      </c>
      <c r="L7437" t="s">
        <v>28265</v>
      </c>
      <c r="M7437">
        <v>4.4686111110000004</v>
      </c>
      <c r="N7437">
        <v>0</v>
      </c>
      <c r="O7437">
        <v>1</v>
      </c>
      <c r="P7437">
        <v>0</v>
      </c>
      <c r="Q7437">
        <v>0</v>
      </c>
      <c r="R7437">
        <v>0</v>
      </c>
      <c r="S7437">
        <v>4.4686110000000001</v>
      </c>
      <c r="T7437">
        <v>0</v>
      </c>
      <c r="U7437">
        <v>0</v>
      </c>
    </row>
    <row r="7438" spans="1:21" x14ac:dyDescent="0.25">
      <c r="A7438" t="s">
        <v>28266</v>
      </c>
      <c r="B7438">
        <v>1</v>
      </c>
      <c r="C7438" t="s">
        <v>78</v>
      </c>
      <c r="D7438" t="s">
        <v>100</v>
      </c>
      <c r="E7438" t="s">
        <v>28267</v>
      </c>
      <c r="F7438" t="s">
        <v>231</v>
      </c>
      <c r="G7438" t="s">
        <v>71</v>
      </c>
      <c r="H7438" t="s">
        <v>136</v>
      </c>
      <c r="I7438" t="s">
        <v>22</v>
      </c>
      <c r="J7438" t="s">
        <v>131</v>
      </c>
      <c r="K7438" t="s">
        <v>28268</v>
      </c>
      <c r="L7438" t="s">
        <v>28269</v>
      </c>
      <c r="M7438">
        <v>1.0833333329999999</v>
      </c>
      <c r="N7438">
        <v>0</v>
      </c>
      <c r="O7438">
        <v>1</v>
      </c>
      <c r="P7438">
        <v>0</v>
      </c>
      <c r="Q7438">
        <v>0</v>
      </c>
      <c r="R7438">
        <v>0</v>
      </c>
      <c r="S7438">
        <v>1.0833330000000001</v>
      </c>
      <c r="T7438">
        <v>0</v>
      </c>
      <c r="U7438">
        <v>0</v>
      </c>
    </row>
    <row r="7439" spans="1:21" x14ac:dyDescent="0.25">
      <c r="A7439" t="s">
        <v>28270</v>
      </c>
      <c r="B7439">
        <v>1</v>
      </c>
      <c r="C7439" t="s">
        <v>78</v>
      </c>
      <c r="D7439" t="s">
        <v>100</v>
      </c>
      <c r="E7439" t="s">
        <v>28271</v>
      </c>
      <c r="F7439" t="s">
        <v>231</v>
      </c>
      <c r="G7439" t="s">
        <v>71</v>
      </c>
      <c r="H7439" t="s">
        <v>136</v>
      </c>
      <c r="I7439" t="s">
        <v>22</v>
      </c>
      <c r="J7439" t="s">
        <v>131</v>
      </c>
      <c r="K7439" t="s">
        <v>28272</v>
      </c>
      <c r="L7439" t="s">
        <v>28273</v>
      </c>
      <c r="M7439">
        <v>3.1213888879999998</v>
      </c>
      <c r="N7439">
        <v>0</v>
      </c>
      <c r="O7439">
        <v>1</v>
      </c>
      <c r="P7439">
        <v>0</v>
      </c>
      <c r="Q7439">
        <v>0</v>
      </c>
      <c r="R7439">
        <v>0</v>
      </c>
      <c r="S7439">
        <v>3.1213890000000002</v>
      </c>
      <c r="T7439">
        <v>0</v>
      </c>
      <c r="U7439">
        <v>0</v>
      </c>
    </row>
    <row r="7440" spans="1:21" x14ac:dyDescent="0.25">
      <c r="A7440" t="s">
        <v>28274</v>
      </c>
      <c r="B7440">
        <v>1</v>
      </c>
      <c r="C7440" t="s">
        <v>78</v>
      </c>
      <c r="D7440" t="s">
        <v>100</v>
      </c>
      <c r="E7440" t="s">
        <v>28275</v>
      </c>
      <c r="F7440" t="s">
        <v>226</v>
      </c>
      <c r="G7440" t="s">
        <v>72</v>
      </c>
      <c r="H7440" t="s">
        <v>136</v>
      </c>
      <c r="I7440" t="s">
        <v>22</v>
      </c>
      <c r="J7440" t="s">
        <v>131</v>
      </c>
      <c r="K7440" t="s">
        <v>28276</v>
      </c>
      <c r="L7440" t="s">
        <v>28277</v>
      </c>
      <c r="M7440">
        <v>1.1613888880000001</v>
      </c>
      <c r="N7440">
        <v>0</v>
      </c>
      <c r="O7440">
        <v>13</v>
      </c>
      <c r="P7440">
        <v>0</v>
      </c>
      <c r="Q7440">
        <v>0</v>
      </c>
      <c r="R7440">
        <v>0</v>
      </c>
      <c r="S7440">
        <v>15.098056</v>
      </c>
      <c r="T7440">
        <v>0</v>
      </c>
      <c r="U7440">
        <v>0</v>
      </c>
    </row>
    <row r="7441" spans="1:21" x14ac:dyDescent="0.25">
      <c r="A7441" t="s">
        <v>28278</v>
      </c>
      <c r="B7441">
        <v>1</v>
      </c>
      <c r="C7441" t="s">
        <v>78</v>
      </c>
      <c r="D7441" t="s">
        <v>99</v>
      </c>
      <c r="E7441" t="s">
        <v>28279</v>
      </c>
      <c r="F7441" t="s">
        <v>252</v>
      </c>
      <c r="G7441" t="s">
        <v>72</v>
      </c>
      <c r="H7441" t="s">
        <v>136</v>
      </c>
      <c r="I7441" t="s">
        <v>22</v>
      </c>
      <c r="J7441" t="s">
        <v>131</v>
      </c>
      <c r="K7441" t="s">
        <v>28280</v>
      </c>
      <c r="L7441" t="s">
        <v>28281</v>
      </c>
      <c r="M7441">
        <v>7.8361111110000001</v>
      </c>
      <c r="N7441">
        <v>1</v>
      </c>
      <c r="O7441">
        <v>0</v>
      </c>
      <c r="P7441">
        <v>0</v>
      </c>
      <c r="Q7441">
        <v>0</v>
      </c>
      <c r="R7441">
        <v>7.8361109999999998</v>
      </c>
      <c r="S7441">
        <v>0</v>
      </c>
      <c r="T7441">
        <v>0</v>
      </c>
      <c r="U7441">
        <v>0</v>
      </c>
    </row>
    <row r="7442" spans="1:21" x14ac:dyDescent="0.25">
      <c r="A7442" t="s">
        <v>28282</v>
      </c>
      <c r="B7442">
        <v>1</v>
      </c>
      <c r="C7442" t="s">
        <v>78</v>
      </c>
      <c r="D7442" t="s">
        <v>99</v>
      </c>
      <c r="E7442" t="s">
        <v>28279</v>
      </c>
      <c r="F7442" t="s">
        <v>252</v>
      </c>
      <c r="G7442" t="s">
        <v>72</v>
      </c>
      <c r="H7442" t="s">
        <v>136</v>
      </c>
      <c r="I7442" t="s">
        <v>22</v>
      </c>
      <c r="J7442" t="s">
        <v>131</v>
      </c>
      <c r="K7442" t="s">
        <v>28283</v>
      </c>
      <c r="L7442" t="s">
        <v>28284</v>
      </c>
      <c r="M7442">
        <v>2.1386111109999999</v>
      </c>
      <c r="N7442">
        <v>1</v>
      </c>
      <c r="O7442">
        <v>0</v>
      </c>
      <c r="P7442">
        <v>0</v>
      </c>
      <c r="Q7442">
        <v>0</v>
      </c>
      <c r="R7442">
        <v>2.138611</v>
      </c>
      <c r="S7442">
        <v>0</v>
      </c>
      <c r="T7442">
        <v>0</v>
      </c>
      <c r="U7442">
        <v>0</v>
      </c>
    </row>
    <row r="7443" spans="1:21" x14ac:dyDescent="0.25">
      <c r="A7443" t="s">
        <v>28285</v>
      </c>
      <c r="B7443">
        <v>1</v>
      </c>
      <c r="C7443" t="s">
        <v>78</v>
      </c>
      <c r="D7443" t="s">
        <v>99</v>
      </c>
      <c r="E7443" t="s">
        <v>28286</v>
      </c>
      <c r="F7443" t="s">
        <v>847</v>
      </c>
      <c r="G7443" t="s">
        <v>71</v>
      </c>
      <c r="H7443" t="s">
        <v>136</v>
      </c>
      <c r="I7443" t="s">
        <v>22</v>
      </c>
      <c r="J7443" t="s">
        <v>131</v>
      </c>
      <c r="K7443" t="s">
        <v>28287</v>
      </c>
      <c r="L7443" t="s">
        <v>28288</v>
      </c>
      <c r="M7443">
        <v>1.7466666660000001</v>
      </c>
      <c r="N7443">
        <v>0</v>
      </c>
      <c r="O7443">
        <v>3</v>
      </c>
      <c r="P7443">
        <v>0</v>
      </c>
      <c r="Q7443">
        <v>0</v>
      </c>
      <c r="R7443">
        <v>0</v>
      </c>
      <c r="S7443">
        <v>5.24</v>
      </c>
      <c r="T7443">
        <v>0</v>
      </c>
      <c r="U7443">
        <v>0</v>
      </c>
    </row>
    <row r="7444" spans="1:21" x14ac:dyDescent="0.25">
      <c r="A7444" t="s">
        <v>28289</v>
      </c>
      <c r="B7444">
        <v>1</v>
      </c>
      <c r="C7444" t="s">
        <v>78</v>
      </c>
      <c r="D7444" t="s">
        <v>99</v>
      </c>
      <c r="E7444" t="s">
        <v>28290</v>
      </c>
      <c r="F7444" t="s">
        <v>231</v>
      </c>
      <c r="G7444" t="s">
        <v>71</v>
      </c>
      <c r="H7444" t="s">
        <v>136</v>
      </c>
      <c r="I7444" t="s">
        <v>22</v>
      </c>
      <c r="J7444" t="s">
        <v>131</v>
      </c>
      <c r="K7444" t="s">
        <v>28291</v>
      </c>
      <c r="L7444" t="s">
        <v>5913</v>
      </c>
      <c r="M7444">
        <v>1.3019444440000001</v>
      </c>
      <c r="N7444">
        <v>0</v>
      </c>
      <c r="O7444">
        <v>2</v>
      </c>
      <c r="P7444">
        <v>0</v>
      </c>
      <c r="Q7444">
        <v>0</v>
      </c>
      <c r="R7444">
        <v>0</v>
      </c>
      <c r="S7444">
        <v>2.6038890000000001</v>
      </c>
      <c r="T7444">
        <v>0</v>
      </c>
      <c r="U7444">
        <v>0</v>
      </c>
    </row>
    <row r="7445" spans="1:21" x14ac:dyDescent="0.25">
      <c r="A7445" t="s">
        <v>28292</v>
      </c>
      <c r="B7445">
        <v>1</v>
      </c>
      <c r="C7445" t="s">
        <v>78</v>
      </c>
      <c r="D7445" t="s">
        <v>105</v>
      </c>
      <c r="E7445" t="s">
        <v>28293</v>
      </c>
      <c r="F7445" t="s">
        <v>847</v>
      </c>
      <c r="G7445" t="s">
        <v>71</v>
      </c>
      <c r="H7445" t="s">
        <v>136</v>
      </c>
      <c r="I7445" t="s">
        <v>22</v>
      </c>
      <c r="J7445" t="s">
        <v>131</v>
      </c>
      <c r="K7445" t="s">
        <v>28294</v>
      </c>
      <c r="L7445" t="s">
        <v>28295</v>
      </c>
      <c r="M7445">
        <v>23.376111111</v>
      </c>
      <c r="N7445">
        <v>0</v>
      </c>
      <c r="O7445">
        <v>1</v>
      </c>
      <c r="P7445">
        <v>0</v>
      </c>
      <c r="Q7445">
        <v>0</v>
      </c>
      <c r="R7445">
        <v>0</v>
      </c>
      <c r="S7445">
        <v>23.376111000000002</v>
      </c>
      <c r="T7445">
        <v>0</v>
      </c>
      <c r="U7445">
        <v>0</v>
      </c>
    </row>
    <row r="7446" spans="1:21" x14ac:dyDescent="0.25">
      <c r="A7446" t="s">
        <v>28296</v>
      </c>
      <c r="B7446">
        <v>1</v>
      </c>
      <c r="C7446" t="s">
        <v>79</v>
      </c>
      <c r="D7446" t="s">
        <v>108</v>
      </c>
      <c r="E7446" t="s">
        <v>28297</v>
      </c>
      <c r="F7446" t="s">
        <v>226</v>
      </c>
      <c r="G7446" t="s">
        <v>72</v>
      </c>
      <c r="H7446" t="s">
        <v>136</v>
      </c>
      <c r="I7446" t="s">
        <v>22</v>
      </c>
      <c r="J7446" t="s">
        <v>131</v>
      </c>
      <c r="K7446" t="s">
        <v>28298</v>
      </c>
      <c r="L7446" t="s">
        <v>28299</v>
      </c>
      <c r="M7446">
        <v>1.221944444</v>
      </c>
      <c r="N7446">
        <v>0</v>
      </c>
      <c r="O7446">
        <v>0</v>
      </c>
      <c r="P7446">
        <v>0</v>
      </c>
      <c r="Q7446">
        <v>3</v>
      </c>
      <c r="R7446">
        <v>0</v>
      </c>
      <c r="S7446">
        <v>0</v>
      </c>
      <c r="T7446">
        <v>0</v>
      </c>
      <c r="U7446">
        <v>3.6658330000000001</v>
      </c>
    </row>
    <row r="7447" spans="1:21" x14ac:dyDescent="0.25">
      <c r="A7447" t="s">
        <v>28300</v>
      </c>
      <c r="B7447">
        <v>1</v>
      </c>
      <c r="C7447" t="s">
        <v>78</v>
      </c>
      <c r="D7447" t="s">
        <v>80</v>
      </c>
      <c r="E7447" t="s">
        <v>28301</v>
      </c>
      <c r="F7447" t="s">
        <v>362</v>
      </c>
      <c r="G7447" t="s">
        <v>71</v>
      </c>
      <c r="H7447" t="s">
        <v>136</v>
      </c>
      <c r="I7447" t="s">
        <v>22</v>
      </c>
      <c r="J7447" t="s">
        <v>131</v>
      </c>
      <c r="K7447" t="s">
        <v>28302</v>
      </c>
      <c r="L7447" t="s">
        <v>28303</v>
      </c>
      <c r="M7447">
        <v>0.31694333299999999</v>
      </c>
      <c r="N7447">
        <v>0</v>
      </c>
      <c r="O7447">
        <v>981</v>
      </c>
      <c r="P7447">
        <v>0</v>
      </c>
      <c r="Q7447">
        <v>0</v>
      </c>
      <c r="R7447">
        <v>0</v>
      </c>
      <c r="S7447">
        <v>310.92140999999998</v>
      </c>
      <c r="T7447">
        <v>0</v>
      </c>
      <c r="U7447">
        <v>0</v>
      </c>
    </row>
    <row r="7448" spans="1:21" x14ac:dyDescent="0.25">
      <c r="A7448" t="s">
        <v>28304</v>
      </c>
      <c r="B7448">
        <v>1</v>
      </c>
      <c r="C7448" t="s">
        <v>79</v>
      </c>
      <c r="D7448" t="s">
        <v>124</v>
      </c>
      <c r="E7448" t="s">
        <v>28305</v>
      </c>
      <c r="F7448" t="s">
        <v>226</v>
      </c>
      <c r="G7448" t="s">
        <v>72</v>
      </c>
      <c r="H7448" t="s">
        <v>136</v>
      </c>
      <c r="I7448" t="s">
        <v>22</v>
      </c>
      <c r="J7448" t="s">
        <v>131</v>
      </c>
      <c r="K7448" t="s">
        <v>28306</v>
      </c>
      <c r="L7448" t="s">
        <v>28307</v>
      </c>
      <c r="M7448">
        <v>1.872222222</v>
      </c>
      <c r="N7448">
        <v>0</v>
      </c>
      <c r="O7448">
        <v>0</v>
      </c>
      <c r="P7448">
        <v>0</v>
      </c>
      <c r="Q7448">
        <v>118</v>
      </c>
      <c r="R7448">
        <v>0</v>
      </c>
      <c r="S7448">
        <v>0</v>
      </c>
      <c r="T7448">
        <v>0</v>
      </c>
      <c r="U7448">
        <v>220.922222</v>
      </c>
    </row>
    <row r="7449" spans="1:21" x14ac:dyDescent="0.25">
      <c r="A7449" t="s">
        <v>28308</v>
      </c>
      <c r="B7449">
        <v>1</v>
      </c>
      <c r="C7449" t="s">
        <v>78</v>
      </c>
      <c r="D7449" t="s">
        <v>81</v>
      </c>
      <c r="E7449" t="s">
        <v>28309</v>
      </c>
      <c r="F7449" t="s">
        <v>247</v>
      </c>
      <c r="G7449" t="s">
        <v>71</v>
      </c>
      <c r="H7449" t="s">
        <v>136</v>
      </c>
      <c r="I7449" t="s">
        <v>22</v>
      </c>
      <c r="J7449" t="s">
        <v>221</v>
      </c>
      <c r="K7449" t="s">
        <v>28310</v>
      </c>
      <c r="L7449" t="s">
        <v>28311</v>
      </c>
      <c r="M7449">
        <v>8.8555555550000005</v>
      </c>
      <c r="N7449">
        <v>0</v>
      </c>
      <c r="O7449">
        <v>69</v>
      </c>
      <c r="P7449">
        <v>0</v>
      </c>
      <c r="Q7449">
        <v>0</v>
      </c>
      <c r="R7449">
        <v>0</v>
      </c>
      <c r="S7449">
        <v>611.03333299999997</v>
      </c>
      <c r="T7449">
        <v>0</v>
      </c>
      <c r="U7449">
        <v>0</v>
      </c>
    </row>
    <row r="7450" spans="1:21" x14ac:dyDescent="0.25">
      <c r="A7450" t="s">
        <v>28312</v>
      </c>
      <c r="B7450">
        <v>1</v>
      </c>
      <c r="C7450" t="s">
        <v>78</v>
      </c>
      <c r="D7450" t="s">
        <v>81</v>
      </c>
      <c r="E7450" t="s">
        <v>28313</v>
      </c>
      <c r="F7450" t="s">
        <v>231</v>
      </c>
      <c r="G7450" t="s">
        <v>71</v>
      </c>
      <c r="H7450" t="s">
        <v>136</v>
      </c>
      <c r="I7450" t="s">
        <v>22</v>
      </c>
      <c r="J7450" t="s">
        <v>131</v>
      </c>
      <c r="K7450" t="s">
        <v>28314</v>
      </c>
      <c r="L7450" t="s">
        <v>28315</v>
      </c>
      <c r="M7450">
        <v>2.9080555549999998</v>
      </c>
      <c r="N7450">
        <v>0</v>
      </c>
      <c r="O7450">
        <v>3</v>
      </c>
      <c r="P7450">
        <v>0</v>
      </c>
      <c r="Q7450">
        <v>0</v>
      </c>
      <c r="R7450">
        <v>0</v>
      </c>
      <c r="S7450">
        <v>8.7241669999999996</v>
      </c>
      <c r="T7450">
        <v>0</v>
      </c>
      <c r="U7450">
        <v>0</v>
      </c>
    </row>
    <row r="7451" spans="1:21" x14ac:dyDescent="0.25">
      <c r="A7451" t="s">
        <v>28316</v>
      </c>
      <c r="B7451">
        <v>1</v>
      </c>
      <c r="C7451" t="s">
        <v>78</v>
      </c>
      <c r="D7451" t="s">
        <v>99</v>
      </c>
      <c r="E7451" t="s">
        <v>28317</v>
      </c>
      <c r="F7451" t="s">
        <v>934</v>
      </c>
      <c r="G7451" t="s">
        <v>71</v>
      </c>
      <c r="H7451" t="s">
        <v>136</v>
      </c>
      <c r="I7451" t="s">
        <v>22</v>
      </c>
      <c r="J7451" t="s">
        <v>131</v>
      </c>
      <c r="K7451" t="s">
        <v>28318</v>
      </c>
      <c r="L7451" t="s">
        <v>28319</v>
      </c>
      <c r="M7451">
        <v>1.974722222</v>
      </c>
      <c r="N7451">
        <v>0</v>
      </c>
      <c r="O7451">
        <v>1</v>
      </c>
      <c r="P7451">
        <v>0</v>
      </c>
      <c r="Q7451">
        <v>0</v>
      </c>
      <c r="R7451">
        <v>0</v>
      </c>
      <c r="S7451">
        <v>1.9747220000000001</v>
      </c>
      <c r="T7451">
        <v>0</v>
      </c>
      <c r="U7451">
        <v>0</v>
      </c>
    </row>
    <row r="7452" spans="1:21" x14ac:dyDescent="0.25">
      <c r="A7452" t="s">
        <v>28320</v>
      </c>
      <c r="B7452">
        <v>1</v>
      </c>
      <c r="C7452" t="s">
        <v>79</v>
      </c>
      <c r="D7452" t="s">
        <v>108</v>
      </c>
      <c r="E7452" t="s">
        <v>28321</v>
      </c>
      <c r="F7452" t="s">
        <v>313</v>
      </c>
      <c r="G7452" t="s">
        <v>71</v>
      </c>
      <c r="H7452" t="s">
        <v>136</v>
      </c>
      <c r="I7452" t="s">
        <v>22</v>
      </c>
      <c r="J7452" t="s">
        <v>131</v>
      </c>
      <c r="K7452" t="s">
        <v>28322</v>
      </c>
      <c r="L7452" t="s">
        <v>28323</v>
      </c>
      <c r="M7452">
        <v>3.269722222</v>
      </c>
      <c r="N7452">
        <v>0</v>
      </c>
      <c r="O7452">
        <v>0</v>
      </c>
      <c r="P7452">
        <v>0</v>
      </c>
      <c r="Q7452">
        <v>33</v>
      </c>
      <c r="R7452">
        <v>0</v>
      </c>
      <c r="S7452">
        <v>0</v>
      </c>
      <c r="T7452">
        <v>0</v>
      </c>
      <c r="U7452">
        <v>107.90083300000001</v>
      </c>
    </row>
    <row r="7453" spans="1:21" x14ac:dyDescent="0.25">
      <c r="A7453" t="s">
        <v>28324</v>
      </c>
      <c r="B7453">
        <v>1</v>
      </c>
      <c r="C7453" t="s">
        <v>78</v>
      </c>
      <c r="D7453" t="s">
        <v>106</v>
      </c>
      <c r="E7453" t="s">
        <v>28325</v>
      </c>
      <c r="F7453" t="s">
        <v>296</v>
      </c>
      <c r="G7453" t="s">
        <v>71</v>
      </c>
      <c r="H7453" t="s">
        <v>136</v>
      </c>
      <c r="I7453" t="s">
        <v>22</v>
      </c>
      <c r="J7453" t="s">
        <v>221</v>
      </c>
      <c r="K7453" t="s">
        <v>17983</v>
      </c>
      <c r="L7453" t="s">
        <v>28326</v>
      </c>
      <c r="M7453">
        <v>7.5522222220000002</v>
      </c>
      <c r="N7453">
        <v>0</v>
      </c>
      <c r="O7453">
        <v>89</v>
      </c>
      <c r="P7453">
        <v>0</v>
      </c>
      <c r="Q7453">
        <v>0</v>
      </c>
      <c r="R7453">
        <v>0</v>
      </c>
      <c r="S7453">
        <v>672.14777800000002</v>
      </c>
      <c r="T7453">
        <v>0</v>
      </c>
      <c r="U7453">
        <v>0</v>
      </c>
    </row>
    <row r="7454" spans="1:21" x14ac:dyDescent="0.25">
      <c r="A7454" t="s">
        <v>28327</v>
      </c>
      <c r="B7454">
        <v>1</v>
      </c>
      <c r="C7454" t="s">
        <v>79</v>
      </c>
      <c r="D7454" t="s">
        <v>118</v>
      </c>
      <c r="E7454" t="s">
        <v>28328</v>
      </c>
      <c r="F7454" t="s">
        <v>313</v>
      </c>
      <c r="G7454" t="s">
        <v>71</v>
      </c>
      <c r="H7454" t="s">
        <v>136</v>
      </c>
      <c r="I7454" t="s">
        <v>22</v>
      </c>
      <c r="J7454" t="s">
        <v>131</v>
      </c>
      <c r="K7454" t="s">
        <v>28329</v>
      </c>
      <c r="L7454" t="s">
        <v>28330</v>
      </c>
      <c r="M7454">
        <v>0.396666666</v>
      </c>
      <c r="N7454">
        <v>0</v>
      </c>
      <c r="O7454">
        <v>183</v>
      </c>
      <c r="P7454">
        <v>0</v>
      </c>
      <c r="Q7454">
        <v>0</v>
      </c>
      <c r="R7454">
        <v>0</v>
      </c>
      <c r="S7454">
        <v>72.59</v>
      </c>
      <c r="T7454">
        <v>0</v>
      </c>
      <c r="U7454">
        <v>0</v>
      </c>
    </row>
    <row r="7455" spans="1:21" x14ac:dyDescent="0.25">
      <c r="A7455" t="s">
        <v>28331</v>
      </c>
      <c r="B7455">
        <v>1</v>
      </c>
      <c r="C7455" t="s">
        <v>78</v>
      </c>
      <c r="D7455" t="s">
        <v>106</v>
      </c>
      <c r="E7455" t="s">
        <v>28332</v>
      </c>
      <c r="F7455" t="s">
        <v>416</v>
      </c>
      <c r="G7455" t="s">
        <v>71</v>
      </c>
      <c r="H7455" t="s">
        <v>136</v>
      </c>
      <c r="I7455" t="s">
        <v>22</v>
      </c>
      <c r="J7455" t="s">
        <v>131</v>
      </c>
      <c r="K7455" t="s">
        <v>28333</v>
      </c>
      <c r="L7455" t="s">
        <v>28334</v>
      </c>
      <c r="M7455">
        <v>0.47916666600000002</v>
      </c>
      <c r="N7455">
        <v>0</v>
      </c>
      <c r="O7455">
        <v>0</v>
      </c>
      <c r="P7455">
        <v>0</v>
      </c>
      <c r="Q7455">
        <v>42</v>
      </c>
      <c r="R7455">
        <v>0</v>
      </c>
      <c r="S7455">
        <v>0</v>
      </c>
      <c r="T7455">
        <v>0</v>
      </c>
      <c r="U7455">
        <v>20.125</v>
      </c>
    </row>
    <row r="7456" spans="1:21" x14ac:dyDescent="0.25">
      <c r="A7456" t="s">
        <v>28335</v>
      </c>
      <c r="B7456">
        <v>1</v>
      </c>
      <c r="C7456" t="s">
        <v>78</v>
      </c>
      <c r="D7456" t="s">
        <v>104</v>
      </c>
      <c r="E7456" t="s">
        <v>28336</v>
      </c>
      <c r="F7456" t="s">
        <v>1150</v>
      </c>
      <c r="G7456" t="s">
        <v>71</v>
      </c>
      <c r="H7456" t="s">
        <v>136</v>
      </c>
      <c r="I7456" t="s">
        <v>22</v>
      </c>
      <c r="J7456" t="s">
        <v>131</v>
      </c>
      <c r="K7456" t="s">
        <v>28337</v>
      </c>
      <c r="L7456" t="s">
        <v>28338</v>
      </c>
      <c r="M7456">
        <v>3.8761111110000002</v>
      </c>
      <c r="N7456">
        <v>0</v>
      </c>
      <c r="O7456">
        <v>0</v>
      </c>
      <c r="P7456">
        <v>0</v>
      </c>
      <c r="Q7456">
        <v>2</v>
      </c>
      <c r="R7456">
        <v>0</v>
      </c>
      <c r="S7456">
        <v>0</v>
      </c>
      <c r="T7456">
        <v>0</v>
      </c>
      <c r="U7456">
        <v>7.7522219999999997</v>
      </c>
    </row>
    <row r="7457" spans="1:21" x14ac:dyDescent="0.25">
      <c r="A7457" t="s">
        <v>28339</v>
      </c>
      <c r="B7457">
        <v>1</v>
      </c>
      <c r="C7457" t="s">
        <v>78</v>
      </c>
      <c r="D7457" t="s">
        <v>101</v>
      </c>
      <c r="E7457" t="s">
        <v>28340</v>
      </c>
      <c r="F7457" t="s">
        <v>682</v>
      </c>
      <c r="G7457" t="s">
        <v>72</v>
      </c>
      <c r="H7457" t="s">
        <v>136</v>
      </c>
      <c r="I7457" t="s">
        <v>22</v>
      </c>
      <c r="J7457" t="s">
        <v>131</v>
      </c>
      <c r="K7457" t="s">
        <v>28341</v>
      </c>
      <c r="L7457" t="s">
        <v>28342</v>
      </c>
      <c r="M7457">
        <v>2.1280961110000001</v>
      </c>
      <c r="N7457">
        <v>0</v>
      </c>
      <c r="O7457">
        <v>431</v>
      </c>
      <c r="P7457">
        <v>0</v>
      </c>
      <c r="Q7457">
        <v>0</v>
      </c>
      <c r="R7457">
        <v>0</v>
      </c>
      <c r="S7457">
        <v>917.20942400000001</v>
      </c>
      <c r="T7457">
        <v>0</v>
      </c>
      <c r="U7457">
        <v>0</v>
      </c>
    </row>
    <row r="7458" spans="1:21" x14ac:dyDescent="0.25">
      <c r="A7458" t="s">
        <v>28343</v>
      </c>
      <c r="B7458">
        <v>1</v>
      </c>
      <c r="C7458" t="s">
        <v>78</v>
      </c>
      <c r="D7458" t="s">
        <v>99</v>
      </c>
      <c r="E7458" t="s">
        <v>28344</v>
      </c>
      <c r="F7458" t="s">
        <v>313</v>
      </c>
      <c r="G7458" t="s">
        <v>71</v>
      </c>
      <c r="H7458" t="s">
        <v>136</v>
      </c>
      <c r="I7458" t="s">
        <v>22</v>
      </c>
      <c r="J7458" t="s">
        <v>131</v>
      </c>
      <c r="K7458" t="s">
        <v>28345</v>
      </c>
      <c r="L7458" t="s">
        <v>28346</v>
      </c>
      <c r="M7458">
        <v>1.5080555550000001</v>
      </c>
      <c r="N7458">
        <v>0</v>
      </c>
      <c r="O7458">
        <v>54</v>
      </c>
      <c r="P7458">
        <v>0</v>
      </c>
      <c r="Q7458">
        <v>0</v>
      </c>
      <c r="R7458">
        <v>0</v>
      </c>
      <c r="S7458">
        <v>81.435000000000002</v>
      </c>
      <c r="T7458">
        <v>0</v>
      </c>
      <c r="U7458">
        <v>0</v>
      </c>
    </row>
    <row r="7459" spans="1:21" x14ac:dyDescent="0.25">
      <c r="A7459" t="s">
        <v>28347</v>
      </c>
      <c r="B7459">
        <v>1</v>
      </c>
      <c r="C7459" t="s">
        <v>78</v>
      </c>
      <c r="D7459" t="s">
        <v>92</v>
      </c>
      <c r="E7459" t="s">
        <v>28348</v>
      </c>
      <c r="F7459" t="s">
        <v>166</v>
      </c>
      <c r="G7459" t="s">
        <v>72</v>
      </c>
      <c r="H7459" t="s">
        <v>136</v>
      </c>
      <c r="I7459" t="s">
        <v>22</v>
      </c>
      <c r="J7459" t="s">
        <v>131</v>
      </c>
      <c r="K7459" t="s">
        <v>28349</v>
      </c>
      <c r="L7459" t="s">
        <v>28350</v>
      </c>
      <c r="M7459">
        <v>1.0249999999999999</v>
      </c>
      <c r="N7459">
        <v>0</v>
      </c>
      <c r="O7459">
        <v>0</v>
      </c>
      <c r="P7459">
        <v>2</v>
      </c>
      <c r="Q7459">
        <v>0</v>
      </c>
      <c r="R7459">
        <v>0</v>
      </c>
      <c r="S7459">
        <v>0</v>
      </c>
      <c r="T7459">
        <v>2.0499999999999998</v>
      </c>
      <c r="U7459">
        <v>0</v>
      </c>
    </row>
    <row r="7460" spans="1:21" x14ac:dyDescent="0.25">
      <c r="A7460" t="s">
        <v>28351</v>
      </c>
      <c r="B7460">
        <v>1</v>
      </c>
      <c r="C7460" t="s">
        <v>78</v>
      </c>
      <c r="D7460" t="s">
        <v>92</v>
      </c>
      <c r="E7460" t="s">
        <v>28352</v>
      </c>
      <c r="F7460" t="s">
        <v>166</v>
      </c>
      <c r="G7460" t="s">
        <v>72</v>
      </c>
      <c r="H7460" t="s">
        <v>136</v>
      </c>
      <c r="I7460" t="s">
        <v>22</v>
      </c>
      <c r="J7460" t="s">
        <v>131</v>
      </c>
      <c r="K7460" t="s">
        <v>28353</v>
      </c>
      <c r="L7460" t="s">
        <v>28354</v>
      </c>
      <c r="M7460">
        <v>0.84028972199999996</v>
      </c>
      <c r="N7460">
        <v>1</v>
      </c>
      <c r="O7460">
        <v>0</v>
      </c>
      <c r="P7460">
        <v>52</v>
      </c>
      <c r="Q7460">
        <v>844</v>
      </c>
      <c r="R7460">
        <v>0.84028999999999998</v>
      </c>
      <c r="S7460">
        <v>0</v>
      </c>
      <c r="T7460">
        <v>43.695065999999997</v>
      </c>
      <c r="U7460">
        <v>709.20452499999999</v>
      </c>
    </row>
    <row r="7461" spans="1:21" x14ac:dyDescent="0.25">
      <c r="A7461" t="s">
        <v>28355</v>
      </c>
      <c r="B7461">
        <v>1</v>
      </c>
      <c r="C7461" t="s">
        <v>79</v>
      </c>
      <c r="D7461" t="s">
        <v>110</v>
      </c>
      <c r="E7461" t="s">
        <v>28356</v>
      </c>
      <c r="F7461" t="s">
        <v>226</v>
      </c>
      <c r="G7461" t="s">
        <v>72</v>
      </c>
      <c r="H7461" t="s">
        <v>136</v>
      </c>
      <c r="I7461" t="s">
        <v>22</v>
      </c>
      <c r="J7461" t="s">
        <v>131</v>
      </c>
      <c r="K7461" t="s">
        <v>28357</v>
      </c>
      <c r="L7461" t="s">
        <v>28358</v>
      </c>
      <c r="M7461">
        <v>2.0722222220000002</v>
      </c>
      <c r="N7461">
        <v>0</v>
      </c>
      <c r="O7461">
        <v>0</v>
      </c>
      <c r="P7461">
        <v>0</v>
      </c>
      <c r="Q7461">
        <v>1</v>
      </c>
      <c r="R7461">
        <v>0</v>
      </c>
      <c r="S7461">
        <v>0</v>
      </c>
      <c r="T7461">
        <v>0</v>
      </c>
      <c r="U7461">
        <v>2.072222</v>
      </c>
    </row>
    <row r="7462" spans="1:21" x14ac:dyDescent="0.25">
      <c r="A7462" t="s">
        <v>28359</v>
      </c>
      <c r="B7462">
        <v>1</v>
      </c>
      <c r="C7462" t="s">
        <v>79</v>
      </c>
      <c r="D7462" t="s">
        <v>108</v>
      </c>
      <c r="E7462" t="s">
        <v>28360</v>
      </c>
      <c r="F7462" t="s">
        <v>313</v>
      </c>
      <c r="G7462" t="s">
        <v>71</v>
      </c>
      <c r="H7462" t="s">
        <v>136</v>
      </c>
      <c r="I7462" t="s">
        <v>22</v>
      </c>
      <c r="J7462" t="s">
        <v>131</v>
      </c>
      <c r="K7462" t="s">
        <v>28361</v>
      </c>
      <c r="L7462" t="s">
        <v>28362</v>
      </c>
      <c r="M7462">
        <v>1.4383333330000001</v>
      </c>
      <c r="N7462">
        <v>0</v>
      </c>
      <c r="O7462">
        <v>0</v>
      </c>
      <c r="P7462">
        <v>0</v>
      </c>
      <c r="Q7462">
        <v>46</v>
      </c>
      <c r="R7462">
        <v>0</v>
      </c>
      <c r="S7462">
        <v>0</v>
      </c>
      <c r="T7462">
        <v>0</v>
      </c>
      <c r="U7462">
        <v>66.163332999999994</v>
      </c>
    </row>
    <row r="7463" spans="1:21" x14ac:dyDescent="0.25">
      <c r="A7463" t="s">
        <v>28363</v>
      </c>
      <c r="B7463">
        <v>1</v>
      </c>
      <c r="C7463" t="s">
        <v>78</v>
      </c>
      <c r="D7463" t="s">
        <v>93</v>
      </c>
      <c r="E7463" t="s">
        <v>28364</v>
      </c>
      <c r="F7463" t="s">
        <v>231</v>
      </c>
      <c r="G7463" t="s">
        <v>71</v>
      </c>
      <c r="H7463" t="s">
        <v>136</v>
      </c>
      <c r="I7463" t="s">
        <v>22</v>
      </c>
      <c r="J7463" t="s">
        <v>131</v>
      </c>
      <c r="K7463" t="s">
        <v>25761</v>
      </c>
      <c r="L7463" t="s">
        <v>28365</v>
      </c>
      <c r="M7463">
        <v>1.873888888</v>
      </c>
      <c r="N7463">
        <v>0</v>
      </c>
      <c r="O7463">
        <v>1</v>
      </c>
      <c r="P7463">
        <v>0</v>
      </c>
      <c r="Q7463">
        <v>0</v>
      </c>
      <c r="R7463">
        <v>0</v>
      </c>
      <c r="S7463">
        <v>1.8738889999999999</v>
      </c>
      <c r="T7463">
        <v>0</v>
      </c>
      <c r="U7463">
        <v>0</v>
      </c>
    </row>
    <row r="7464" spans="1:21" x14ac:dyDescent="0.25">
      <c r="A7464" t="s">
        <v>28366</v>
      </c>
      <c r="B7464">
        <v>1</v>
      </c>
      <c r="C7464" t="s">
        <v>78</v>
      </c>
      <c r="D7464" t="s">
        <v>98</v>
      </c>
      <c r="E7464" t="s">
        <v>28367</v>
      </c>
      <c r="F7464" t="s">
        <v>166</v>
      </c>
      <c r="G7464" t="s">
        <v>72</v>
      </c>
      <c r="H7464" t="s">
        <v>136</v>
      </c>
      <c r="I7464" t="s">
        <v>22</v>
      </c>
      <c r="J7464" t="s">
        <v>131</v>
      </c>
      <c r="K7464" t="s">
        <v>28368</v>
      </c>
      <c r="L7464" t="s">
        <v>28369</v>
      </c>
      <c r="M7464">
        <v>0.48</v>
      </c>
      <c r="N7464">
        <v>0</v>
      </c>
      <c r="O7464">
        <v>1012</v>
      </c>
      <c r="P7464">
        <v>10</v>
      </c>
      <c r="Q7464">
        <v>32</v>
      </c>
      <c r="R7464">
        <v>0</v>
      </c>
      <c r="S7464">
        <v>485.76</v>
      </c>
      <c r="T7464">
        <v>4.8</v>
      </c>
      <c r="U7464">
        <v>15.36</v>
      </c>
    </row>
    <row r="7465" spans="1:21" x14ac:dyDescent="0.25">
      <c r="A7465" t="s">
        <v>28370</v>
      </c>
      <c r="B7465">
        <v>1</v>
      </c>
      <c r="C7465" t="s">
        <v>78</v>
      </c>
      <c r="D7465" t="s">
        <v>105</v>
      </c>
      <c r="E7465" t="s">
        <v>2950</v>
      </c>
      <c r="F7465" t="s">
        <v>166</v>
      </c>
      <c r="G7465" t="s">
        <v>72</v>
      </c>
      <c r="H7465" t="s">
        <v>136</v>
      </c>
      <c r="I7465" t="s">
        <v>22</v>
      </c>
      <c r="J7465" t="s">
        <v>131</v>
      </c>
      <c r="K7465" t="s">
        <v>28371</v>
      </c>
      <c r="L7465" t="s">
        <v>28372</v>
      </c>
      <c r="M7465">
        <v>0.283483333</v>
      </c>
      <c r="N7465">
        <v>51</v>
      </c>
      <c r="O7465">
        <v>5656</v>
      </c>
      <c r="P7465">
        <v>39</v>
      </c>
      <c r="Q7465">
        <v>129</v>
      </c>
      <c r="R7465">
        <v>14.457649999999999</v>
      </c>
      <c r="S7465">
        <v>1603.3817309999999</v>
      </c>
      <c r="T7465">
        <v>11.05585</v>
      </c>
      <c r="U7465">
        <v>36.56935</v>
      </c>
    </row>
    <row r="7466" spans="1:21" x14ac:dyDescent="0.25">
      <c r="A7466" t="s">
        <v>28373</v>
      </c>
      <c r="B7466">
        <v>1</v>
      </c>
      <c r="C7466" t="s">
        <v>78</v>
      </c>
      <c r="D7466" t="s">
        <v>98</v>
      </c>
      <c r="E7466" t="s">
        <v>28374</v>
      </c>
      <c r="F7466" t="s">
        <v>166</v>
      </c>
      <c r="G7466" t="s">
        <v>72</v>
      </c>
      <c r="H7466" t="s">
        <v>136</v>
      </c>
      <c r="I7466" t="s">
        <v>22</v>
      </c>
      <c r="J7466" t="s">
        <v>131</v>
      </c>
      <c r="K7466" t="s">
        <v>28375</v>
      </c>
      <c r="L7466" t="s">
        <v>28376</v>
      </c>
      <c r="M7466">
        <v>0.85055555500000002</v>
      </c>
      <c r="N7466">
        <v>0</v>
      </c>
      <c r="O7466">
        <v>593</v>
      </c>
      <c r="P7466">
        <v>0</v>
      </c>
      <c r="Q7466">
        <v>0</v>
      </c>
      <c r="R7466">
        <v>0</v>
      </c>
      <c r="S7466">
        <v>504.37944399999998</v>
      </c>
      <c r="T7466">
        <v>0</v>
      </c>
      <c r="U7466">
        <v>0</v>
      </c>
    </row>
    <row r="7467" spans="1:21" x14ac:dyDescent="0.25">
      <c r="A7467" t="s">
        <v>28377</v>
      </c>
      <c r="B7467">
        <v>1</v>
      </c>
      <c r="C7467" t="s">
        <v>78</v>
      </c>
      <c r="D7467" t="s">
        <v>90</v>
      </c>
      <c r="E7467" t="s">
        <v>12854</v>
      </c>
      <c r="F7467" t="s">
        <v>296</v>
      </c>
      <c r="G7467" t="s">
        <v>72</v>
      </c>
      <c r="H7467" t="s">
        <v>136</v>
      </c>
      <c r="I7467" t="s">
        <v>22</v>
      </c>
      <c r="J7467" t="s">
        <v>221</v>
      </c>
      <c r="K7467" t="s">
        <v>28378</v>
      </c>
      <c r="L7467" t="s">
        <v>28379</v>
      </c>
      <c r="M7467">
        <v>3.0177777770000001</v>
      </c>
      <c r="N7467">
        <v>7</v>
      </c>
      <c r="O7467">
        <v>2810</v>
      </c>
      <c r="P7467">
        <v>0</v>
      </c>
      <c r="Q7467">
        <v>36</v>
      </c>
      <c r="R7467">
        <v>21.124444</v>
      </c>
      <c r="S7467">
        <v>8479.9555529999998</v>
      </c>
      <c r="T7467">
        <v>0</v>
      </c>
      <c r="U7467">
        <v>108.64</v>
      </c>
    </row>
    <row r="7468" spans="1:21" x14ac:dyDescent="0.25">
      <c r="A7468" t="s">
        <v>28380</v>
      </c>
      <c r="B7468">
        <v>1</v>
      </c>
      <c r="C7468" t="s">
        <v>78</v>
      </c>
      <c r="D7468" t="s">
        <v>88</v>
      </c>
      <c r="E7468" t="s">
        <v>28381</v>
      </c>
      <c r="F7468" t="s">
        <v>231</v>
      </c>
      <c r="G7468" t="s">
        <v>71</v>
      </c>
      <c r="H7468" t="s">
        <v>136</v>
      </c>
      <c r="I7468" t="s">
        <v>22</v>
      </c>
      <c r="J7468" t="s">
        <v>131</v>
      </c>
      <c r="K7468" t="s">
        <v>28382</v>
      </c>
      <c r="L7468" t="s">
        <v>28383</v>
      </c>
      <c r="M7468">
        <v>2.1130555549999999</v>
      </c>
      <c r="N7468">
        <v>0</v>
      </c>
      <c r="O7468">
        <v>10</v>
      </c>
      <c r="P7468">
        <v>0</v>
      </c>
      <c r="Q7468">
        <v>0</v>
      </c>
      <c r="R7468">
        <v>0</v>
      </c>
      <c r="S7468">
        <v>21.130555999999999</v>
      </c>
      <c r="T7468">
        <v>0</v>
      </c>
      <c r="U7468">
        <v>0</v>
      </c>
    </row>
    <row r="7469" spans="1:21" x14ac:dyDescent="0.25">
      <c r="A7469" t="s">
        <v>28384</v>
      </c>
      <c r="B7469">
        <v>1</v>
      </c>
      <c r="C7469" t="s">
        <v>78</v>
      </c>
      <c r="D7469" t="s">
        <v>88</v>
      </c>
      <c r="E7469" t="s">
        <v>28385</v>
      </c>
      <c r="F7469" t="s">
        <v>231</v>
      </c>
      <c r="G7469" t="s">
        <v>71</v>
      </c>
      <c r="H7469" t="s">
        <v>136</v>
      </c>
      <c r="I7469" t="s">
        <v>22</v>
      </c>
      <c r="J7469" t="s">
        <v>131</v>
      </c>
      <c r="K7469" t="s">
        <v>28386</v>
      </c>
      <c r="L7469" t="s">
        <v>28387</v>
      </c>
      <c r="M7469">
        <v>1.862777777</v>
      </c>
      <c r="N7469">
        <v>0</v>
      </c>
      <c r="O7469">
        <v>10</v>
      </c>
      <c r="P7469">
        <v>0</v>
      </c>
      <c r="Q7469">
        <v>0</v>
      </c>
      <c r="R7469">
        <v>0</v>
      </c>
      <c r="S7469">
        <v>18.627777999999999</v>
      </c>
      <c r="T7469">
        <v>0</v>
      </c>
      <c r="U7469">
        <v>0</v>
      </c>
    </row>
    <row r="7470" spans="1:21" x14ac:dyDescent="0.25">
      <c r="A7470" t="s">
        <v>28388</v>
      </c>
      <c r="B7470">
        <v>1</v>
      </c>
      <c r="C7470" t="s">
        <v>78</v>
      </c>
      <c r="D7470" t="s">
        <v>98</v>
      </c>
      <c r="E7470" t="s">
        <v>28389</v>
      </c>
      <c r="F7470" t="s">
        <v>934</v>
      </c>
      <c r="G7470" t="s">
        <v>71</v>
      </c>
      <c r="H7470" t="s">
        <v>136</v>
      </c>
      <c r="I7470" t="s">
        <v>22</v>
      </c>
      <c r="J7470" t="s">
        <v>131</v>
      </c>
      <c r="K7470" t="s">
        <v>28390</v>
      </c>
      <c r="L7470" t="s">
        <v>28391</v>
      </c>
      <c r="M7470">
        <v>1.53</v>
      </c>
      <c r="N7470">
        <v>0</v>
      </c>
      <c r="O7470">
        <v>1</v>
      </c>
      <c r="P7470">
        <v>0</v>
      </c>
      <c r="Q7470">
        <v>0</v>
      </c>
      <c r="R7470">
        <v>0</v>
      </c>
      <c r="S7470">
        <v>1.53</v>
      </c>
      <c r="T7470">
        <v>0</v>
      </c>
      <c r="U7470">
        <v>0</v>
      </c>
    </row>
    <row r="7471" spans="1:21" x14ac:dyDescent="0.25">
      <c r="A7471" t="s">
        <v>28392</v>
      </c>
      <c r="B7471">
        <v>1</v>
      </c>
      <c r="C7471" t="s">
        <v>78</v>
      </c>
      <c r="D7471" t="s">
        <v>98</v>
      </c>
      <c r="E7471" t="s">
        <v>28393</v>
      </c>
      <c r="F7471" t="s">
        <v>785</v>
      </c>
      <c r="G7471" t="s">
        <v>71</v>
      </c>
      <c r="H7471" t="s">
        <v>136</v>
      </c>
      <c r="I7471" t="s">
        <v>22</v>
      </c>
      <c r="J7471" t="s">
        <v>131</v>
      </c>
      <c r="K7471" t="s">
        <v>28394</v>
      </c>
      <c r="L7471" t="s">
        <v>28395</v>
      </c>
      <c r="M7471">
        <v>1.601388888</v>
      </c>
      <c r="N7471">
        <v>0</v>
      </c>
      <c r="O7471">
        <v>5</v>
      </c>
      <c r="P7471">
        <v>0</v>
      </c>
      <c r="Q7471">
        <v>0</v>
      </c>
      <c r="R7471">
        <v>0</v>
      </c>
      <c r="S7471">
        <v>8.0069440000000007</v>
      </c>
      <c r="T7471">
        <v>0</v>
      </c>
      <c r="U7471">
        <v>0</v>
      </c>
    </row>
    <row r="7472" spans="1:21" x14ac:dyDescent="0.25">
      <c r="A7472" t="s">
        <v>28396</v>
      </c>
      <c r="B7472">
        <v>1</v>
      </c>
      <c r="C7472" t="s">
        <v>78</v>
      </c>
      <c r="D7472" t="s">
        <v>98</v>
      </c>
      <c r="E7472" t="s">
        <v>28397</v>
      </c>
      <c r="F7472" t="s">
        <v>934</v>
      </c>
      <c r="G7472" t="s">
        <v>71</v>
      </c>
      <c r="H7472" t="s">
        <v>136</v>
      </c>
      <c r="I7472" t="s">
        <v>22</v>
      </c>
      <c r="J7472" t="s">
        <v>131</v>
      </c>
      <c r="K7472" t="s">
        <v>28398</v>
      </c>
      <c r="L7472" t="s">
        <v>28399</v>
      </c>
      <c r="M7472">
        <v>0.92416666599999997</v>
      </c>
      <c r="N7472">
        <v>0</v>
      </c>
      <c r="O7472">
        <v>1</v>
      </c>
      <c r="P7472">
        <v>0</v>
      </c>
      <c r="Q7472">
        <v>0</v>
      </c>
      <c r="R7472">
        <v>0</v>
      </c>
      <c r="S7472">
        <v>0.92416699999999996</v>
      </c>
      <c r="T7472">
        <v>0</v>
      </c>
      <c r="U7472">
        <v>0</v>
      </c>
    </row>
    <row r="7473" spans="1:21" x14ac:dyDescent="0.25">
      <c r="A7473" t="s">
        <v>28400</v>
      </c>
      <c r="B7473">
        <v>1</v>
      </c>
      <c r="C7473" t="s">
        <v>78</v>
      </c>
      <c r="D7473" t="s">
        <v>98</v>
      </c>
      <c r="E7473" t="s">
        <v>28401</v>
      </c>
      <c r="F7473" t="s">
        <v>4929</v>
      </c>
      <c r="G7473" t="s">
        <v>71</v>
      </c>
      <c r="H7473" t="s">
        <v>136</v>
      </c>
      <c r="I7473" t="s">
        <v>22</v>
      </c>
      <c r="J7473" t="s">
        <v>131</v>
      </c>
      <c r="K7473" t="s">
        <v>28402</v>
      </c>
      <c r="L7473" t="s">
        <v>28403</v>
      </c>
      <c r="M7473">
        <v>1.0761111109999999</v>
      </c>
      <c r="N7473">
        <v>0</v>
      </c>
      <c r="O7473">
        <v>10</v>
      </c>
      <c r="P7473">
        <v>0</v>
      </c>
      <c r="Q7473">
        <v>0</v>
      </c>
      <c r="R7473">
        <v>0</v>
      </c>
      <c r="S7473">
        <v>10.761111</v>
      </c>
      <c r="T7473">
        <v>0</v>
      </c>
      <c r="U7473">
        <v>0</v>
      </c>
    </row>
    <row r="7474" spans="1:21" x14ac:dyDescent="0.25">
      <c r="A7474" t="s">
        <v>28404</v>
      </c>
      <c r="B7474">
        <v>1</v>
      </c>
      <c r="C7474" t="s">
        <v>78</v>
      </c>
      <c r="D7474" t="s">
        <v>98</v>
      </c>
      <c r="E7474" t="s">
        <v>28393</v>
      </c>
      <c r="F7474" t="s">
        <v>785</v>
      </c>
      <c r="G7474" t="s">
        <v>71</v>
      </c>
      <c r="H7474" t="s">
        <v>136</v>
      </c>
      <c r="I7474" t="s">
        <v>22</v>
      </c>
      <c r="J7474" t="s">
        <v>131</v>
      </c>
      <c r="K7474" t="s">
        <v>28405</v>
      </c>
      <c r="L7474" t="s">
        <v>28406</v>
      </c>
      <c r="M7474">
        <v>0.948333333</v>
      </c>
      <c r="N7474">
        <v>0</v>
      </c>
      <c r="O7474">
        <v>5</v>
      </c>
      <c r="P7474">
        <v>0</v>
      </c>
      <c r="Q7474">
        <v>0</v>
      </c>
      <c r="R7474">
        <v>0</v>
      </c>
      <c r="S7474">
        <v>4.7416669999999996</v>
      </c>
      <c r="T7474">
        <v>0</v>
      </c>
      <c r="U7474">
        <v>0</v>
      </c>
    </row>
    <row r="7475" spans="1:21" x14ac:dyDescent="0.25">
      <c r="A7475" t="s">
        <v>28407</v>
      </c>
      <c r="B7475">
        <v>1</v>
      </c>
      <c r="C7475" t="s">
        <v>78</v>
      </c>
      <c r="D7475" t="s">
        <v>97</v>
      </c>
      <c r="E7475" t="s">
        <v>28408</v>
      </c>
      <c r="F7475" t="s">
        <v>416</v>
      </c>
      <c r="G7475" t="s">
        <v>71</v>
      </c>
      <c r="H7475" t="s">
        <v>136</v>
      </c>
      <c r="I7475" t="s">
        <v>22</v>
      </c>
      <c r="J7475" t="s">
        <v>131</v>
      </c>
      <c r="K7475" t="s">
        <v>19355</v>
      </c>
      <c r="L7475" t="s">
        <v>28409</v>
      </c>
      <c r="M7475">
        <v>2.7427777770000001</v>
      </c>
      <c r="N7475">
        <v>0</v>
      </c>
      <c r="O7475">
        <v>0</v>
      </c>
      <c r="P7475">
        <v>0</v>
      </c>
      <c r="Q7475">
        <v>47</v>
      </c>
      <c r="R7475">
        <v>0</v>
      </c>
      <c r="S7475">
        <v>0</v>
      </c>
      <c r="T7475">
        <v>0</v>
      </c>
      <c r="U7475">
        <v>128.91055600000001</v>
      </c>
    </row>
    <row r="7476" spans="1:21" x14ac:dyDescent="0.25">
      <c r="A7476" t="s">
        <v>28410</v>
      </c>
      <c r="B7476">
        <v>1</v>
      </c>
      <c r="C7476" t="s">
        <v>78</v>
      </c>
      <c r="D7476" t="s">
        <v>97</v>
      </c>
      <c r="E7476" t="s">
        <v>28411</v>
      </c>
      <c r="F7476" t="s">
        <v>247</v>
      </c>
      <c r="G7476" t="s">
        <v>71</v>
      </c>
      <c r="H7476" t="s">
        <v>136</v>
      </c>
      <c r="I7476" t="s">
        <v>22</v>
      </c>
      <c r="J7476" t="s">
        <v>221</v>
      </c>
      <c r="K7476" t="s">
        <v>28412</v>
      </c>
      <c r="L7476" t="s">
        <v>28413</v>
      </c>
      <c r="M7476">
        <v>1.3533333329999999</v>
      </c>
      <c r="N7476">
        <v>0</v>
      </c>
      <c r="O7476">
        <v>0</v>
      </c>
      <c r="P7476">
        <v>0</v>
      </c>
      <c r="Q7476">
        <v>49</v>
      </c>
      <c r="R7476">
        <v>0</v>
      </c>
      <c r="S7476">
        <v>0</v>
      </c>
      <c r="T7476">
        <v>0</v>
      </c>
      <c r="U7476">
        <v>66.313333</v>
      </c>
    </row>
    <row r="7477" spans="1:21" x14ac:dyDescent="0.25">
      <c r="A7477" t="s">
        <v>28414</v>
      </c>
      <c r="B7477">
        <v>1</v>
      </c>
      <c r="C7477" t="s">
        <v>78</v>
      </c>
      <c r="D7477" t="s">
        <v>97</v>
      </c>
      <c r="E7477" t="s">
        <v>28415</v>
      </c>
      <c r="F7477" t="s">
        <v>780</v>
      </c>
      <c r="G7477" t="s">
        <v>71</v>
      </c>
      <c r="H7477" t="s">
        <v>136</v>
      </c>
      <c r="I7477" t="s">
        <v>22</v>
      </c>
      <c r="J7477" t="s">
        <v>131</v>
      </c>
      <c r="K7477" t="s">
        <v>28416</v>
      </c>
      <c r="L7477" t="s">
        <v>28417</v>
      </c>
      <c r="M7477">
        <v>1.5024999999999999</v>
      </c>
      <c r="N7477">
        <v>0</v>
      </c>
      <c r="O7477">
        <v>0</v>
      </c>
      <c r="P7477">
        <v>0</v>
      </c>
      <c r="Q7477">
        <v>29</v>
      </c>
      <c r="R7477">
        <v>0</v>
      </c>
      <c r="S7477">
        <v>0</v>
      </c>
      <c r="T7477">
        <v>0</v>
      </c>
      <c r="U7477">
        <v>43.572499999999998</v>
      </c>
    </row>
    <row r="7478" spans="1:21" x14ac:dyDescent="0.25">
      <c r="A7478" t="s">
        <v>28418</v>
      </c>
      <c r="B7478">
        <v>1</v>
      </c>
      <c r="C7478" t="s">
        <v>78</v>
      </c>
      <c r="D7478" t="s">
        <v>92</v>
      </c>
      <c r="E7478" t="s">
        <v>28419</v>
      </c>
      <c r="F7478" t="s">
        <v>231</v>
      </c>
      <c r="G7478" t="s">
        <v>71</v>
      </c>
      <c r="H7478" t="s">
        <v>136</v>
      </c>
      <c r="I7478" t="s">
        <v>22</v>
      </c>
      <c r="J7478" t="s">
        <v>131</v>
      </c>
      <c r="K7478" t="s">
        <v>28420</v>
      </c>
      <c r="L7478" t="s">
        <v>28421</v>
      </c>
      <c r="M7478">
        <v>1.020277777</v>
      </c>
      <c r="N7478">
        <v>0</v>
      </c>
      <c r="O7478">
        <v>4</v>
      </c>
      <c r="P7478">
        <v>0</v>
      </c>
      <c r="Q7478">
        <v>0</v>
      </c>
      <c r="R7478">
        <v>0</v>
      </c>
      <c r="S7478">
        <v>4.0811109999999999</v>
      </c>
      <c r="T7478">
        <v>0</v>
      </c>
      <c r="U7478">
        <v>0</v>
      </c>
    </row>
    <row r="7479" spans="1:21" x14ac:dyDescent="0.25">
      <c r="A7479" t="s">
        <v>28422</v>
      </c>
      <c r="B7479">
        <v>1</v>
      </c>
      <c r="C7479" t="s">
        <v>79</v>
      </c>
      <c r="D7479" t="s">
        <v>123</v>
      </c>
      <c r="E7479" t="s">
        <v>28423</v>
      </c>
      <c r="F7479" t="s">
        <v>166</v>
      </c>
      <c r="G7479" t="s">
        <v>72</v>
      </c>
      <c r="H7479" t="s">
        <v>136</v>
      </c>
      <c r="I7479" t="s">
        <v>22</v>
      </c>
      <c r="J7479" t="s">
        <v>131</v>
      </c>
      <c r="K7479" t="s">
        <v>28424</v>
      </c>
      <c r="L7479" t="s">
        <v>28425</v>
      </c>
      <c r="M7479">
        <v>0.31222222199999999</v>
      </c>
      <c r="N7479">
        <v>0</v>
      </c>
      <c r="O7479">
        <v>0</v>
      </c>
      <c r="P7479">
        <v>226</v>
      </c>
      <c r="Q7479">
        <v>101</v>
      </c>
      <c r="R7479">
        <v>0</v>
      </c>
      <c r="S7479">
        <v>0</v>
      </c>
      <c r="T7479">
        <v>70.562222000000006</v>
      </c>
      <c r="U7479">
        <v>31.534444000000001</v>
      </c>
    </row>
    <row r="7480" spans="1:21" x14ac:dyDescent="0.25">
      <c r="A7480" t="s">
        <v>28426</v>
      </c>
      <c r="B7480">
        <v>1</v>
      </c>
      <c r="C7480" t="s">
        <v>79</v>
      </c>
      <c r="D7480" t="s">
        <v>123</v>
      </c>
      <c r="E7480" t="s">
        <v>28427</v>
      </c>
      <c r="F7480" t="s">
        <v>226</v>
      </c>
      <c r="G7480" t="s">
        <v>72</v>
      </c>
      <c r="H7480" t="s">
        <v>136</v>
      </c>
      <c r="I7480" t="s">
        <v>22</v>
      </c>
      <c r="J7480" t="s">
        <v>131</v>
      </c>
      <c r="K7480" t="s">
        <v>28428</v>
      </c>
      <c r="L7480" t="s">
        <v>28429</v>
      </c>
      <c r="M7480">
        <v>2.5504480549999999</v>
      </c>
      <c r="N7480">
        <v>0</v>
      </c>
      <c r="O7480">
        <v>0</v>
      </c>
      <c r="P7480">
        <v>0</v>
      </c>
      <c r="Q7480">
        <v>83</v>
      </c>
      <c r="R7480">
        <v>0</v>
      </c>
      <c r="S7480">
        <v>0</v>
      </c>
      <c r="T7480">
        <v>0</v>
      </c>
      <c r="U7480">
        <v>211.68718899999999</v>
      </c>
    </row>
    <row r="7481" spans="1:21" x14ac:dyDescent="0.25">
      <c r="A7481" t="s">
        <v>28430</v>
      </c>
      <c r="B7481">
        <v>1</v>
      </c>
      <c r="C7481" t="s">
        <v>79</v>
      </c>
      <c r="D7481" t="s">
        <v>123</v>
      </c>
      <c r="E7481" t="s">
        <v>28427</v>
      </c>
      <c r="F7481" t="s">
        <v>367</v>
      </c>
      <c r="G7481" t="s">
        <v>72</v>
      </c>
      <c r="H7481" t="s">
        <v>136</v>
      </c>
      <c r="I7481" t="s">
        <v>22</v>
      </c>
      <c r="J7481" t="s">
        <v>131</v>
      </c>
      <c r="K7481" t="s">
        <v>28431</v>
      </c>
      <c r="L7481" t="s">
        <v>28432</v>
      </c>
      <c r="M7481">
        <v>0.740614722</v>
      </c>
      <c r="N7481">
        <v>0</v>
      </c>
      <c r="O7481">
        <v>0</v>
      </c>
      <c r="P7481">
        <v>0</v>
      </c>
      <c r="Q7481">
        <v>83</v>
      </c>
      <c r="R7481">
        <v>0</v>
      </c>
      <c r="S7481">
        <v>0</v>
      </c>
      <c r="T7481">
        <v>0</v>
      </c>
      <c r="U7481">
        <v>61.471021999999998</v>
      </c>
    </row>
    <row r="7482" spans="1:21" x14ac:dyDescent="0.25">
      <c r="A7482" t="s">
        <v>28433</v>
      </c>
      <c r="B7482">
        <v>1</v>
      </c>
      <c r="C7482" t="s">
        <v>79</v>
      </c>
      <c r="D7482" t="s">
        <v>123</v>
      </c>
      <c r="E7482" t="s">
        <v>28427</v>
      </c>
      <c r="F7482" t="s">
        <v>226</v>
      </c>
      <c r="G7482" t="s">
        <v>72</v>
      </c>
      <c r="H7482" t="s">
        <v>136</v>
      </c>
      <c r="I7482" t="s">
        <v>22</v>
      </c>
      <c r="J7482" t="s">
        <v>131</v>
      </c>
      <c r="K7482" t="s">
        <v>28434</v>
      </c>
      <c r="L7482" t="s">
        <v>28435</v>
      </c>
      <c r="M7482">
        <v>1.1330555550000001</v>
      </c>
      <c r="N7482">
        <v>0</v>
      </c>
      <c r="O7482">
        <v>0</v>
      </c>
      <c r="P7482">
        <v>0</v>
      </c>
      <c r="Q7482">
        <v>83</v>
      </c>
      <c r="R7482">
        <v>0</v>
      </c>
      <c r="S7482">
        <v>0</v>
      </c>
      <c r="T7482">
        <v>0</v>
      </c>
      <c r="U7482">
        <v>94.043610999999999</v>
      </c>
    </row>
    <row r="7483" spans="1:21" x14ac:dyDescent="0.25">
      <c r="A7483" t="s">
        <v>28436</v>
      </c>
      <c r="B7483">
        <v>1</v>
      </c>
      <c r="C7483" t="s">
        <v>79</v>
      </c>
      <c r="D7483" t="s">
        <v>108</v>
      </c>
      <c r="E7483" t="s">
        <v>28437</v>
      </c>
      <c r="F7483" t="s">
        <v>231</v>
      </c>
      <c r="G7483" t="s">
        <v>71</v>
      </c>
      <c r="H7483" t="s">
        <v>136</v>
      </c>
      <c r="I7483" t="s">
        <v>22</v>
      </c>
      <c r="J7483" t="s">
        <v>131</v>
      </c>
      <c r="K7483" t="s">
        <v>28438</v>
      </c>
      <c r="L7483" t="s">
        <v>28439</v>
      </c>
      <c r="M7483">
        <v>2.019722222</v>
      </c>
      <c r="N7483">
        <v>0</v>
      </c>
      <c r="O7483">
        <v>0</v>
      </c>
      <c r="P7483">
        <v>0</v>
      </c>
      <c r="Q7483">
        <v>1</v>
      </c>
      <c r="R7483">
        <v>0</v>
      </c>
      <c r="S7483">
        <v>0</v>
      </c>
      <c r="T7483">
        <v>0</v>
      </c>
      <c r="U7483">
        <v>2.0197219999999998</v>
      </c>
    </row>
    <row r="7484" spans="1:21" x14ac:dyDescent="0.25">
      <c r="A7484" t="s">
        <v>28440</v>
      </c>
      <c r="B7484">
        <v>1</v>
      </c>
      <c r="C7484" t="s">
        <v>79</v>
      </c>
      <c r="D7484" t="s">
        <v>112</v>
      </c>
      <c r="E7484" t="s">
        <v>28441</v>
      </c>
      <c r="F7484" t="s">
        <v>296</v>
      </c>
      <c r="G7484" t="s">
        <v>72</v>
      </c>
      <c r="H7484" t="s">
        <v>136</v>
      </c>
      <c r="I7484" t="s">
        <v>22</v>
      </c>
      <c r="J7484" t="s">
        <v>221</v>
      </c>
      <c r="K7484" t="s">
        <v>28442</v>
      </c>
      <c r="L7484" t="s">
        <v>28443</v>
      </c>
      <c r="M7484">
        <v>3.8310794439999998</v>
      </c>
      <c r="N7484">
        <v>0</v>
      </c>
      <c r="O7484">
        <v>700</v>
      </c>
      <c r="P7484">
        <v>14</v>
      </c>
      <c r="Q7484">
        <v>24</v>
      </c>
      <c r="R7484">
        <v>0</v>
      </c>
      <c r="S7484">
        <v>2681.755611</v>
      </c>
      <c r="T7484">
        <v>53.635111999999999</v>
      </c>
      <c r="U7484">
        <v>91.945907000000005</v>
      </c>
    </row>
    <row r="7485" spans="1:21" x14ac:dyDescent="0.25">
      <c r="A7485" t="s">
        <v>28444</v>
      </c>
      <c r="B7485">
        <v>1</v>
      </c>
      <c r="C7485" t="s">
        <v>78</v>
      </c>
      <c r="D7485" t="s">
        <v>96</v>
      </c>
      <c r="E7485" t="s">
        <v>28445</v>
      </c>
      <c r="F7485" t="s">
        <v>231</v>
      </c>
      <c r="G7485" t="s">
        <v>71</v>
      </c>
      <c r="H7485" t="s">
        <v>136</v>
      </c>
      <c r="I7485" t="s">
        <v>22</v>
      </c>
      <c r="J7485" t="s">
        <v>131</v>
      </c>
      <c r="K7485" t="s">
        <v>28446</v>
      </c>
      <c r="L7485" t="s">
        <v>28447</v>
      </c>
      <c r="M7485">
        <v>1.1119444439999999</v>
      </c>
      <c r="N7485">
        <v>0</v>
      </c>
      <c r="O7485">
        <v>1</v>
      </c>
      <c r="P7485">
        <v>0</v>
      </c>
      <c r="Q7485">
        <v>0</v>
      </c>
      <c r="R7485">
        <v>0</v>
      </c>
      <c r="S7485">
        <v>1.111944</v>
      </c>
      <c r="T7485">
        <v>0</v>
      </c>
      <c r="U7485">
        <v>0</v>
      </c>
    </row>
    <row r="7486" spans="1:21" x14ac:dyDescent="0.25">
      <c r="A7486" t="s">
        <v>28448</v>
      </c>
      <c r="B7486">
        <v>1</v>
      </c>
      <c r="C7486" t="s">
        <v>78</v>
      </c>
      <c r="D7486" t="s">
        <v>95</v>
      </c>
      <c r="E7486" t="s">
        <v>28449</v>
      </c>
      <c r="F7486" t="s">
        <v>780</v>
      </c>
      <c r="G7486" t="s">
        <v>71</v>
      </c>
      <c r="H7486" t="s">
        <v>136</v>
      </c>
      <c r="I7486" t="s">
        <v>22</v>
      </c>
      <c r="J7486" t="s">
        <v>131</v>
      </c>
      <c r="K7486" t="s">
        <v>28450</v>
      </c>
      <c r="L7486" t="s">
        <v>28451</v>
      </c>
      <c r="M7486">
        <v>1.0933333329999999</v>
      </c>
      <c r="N7486">
        <v>0</v>
      </c>
      <c r="O7486">
        <v>66</v>
      </c>
      <c r="P7486">
        <v>0</v>
      </c>
      <c r="Q7486">
        <v>20</v>
      </c>
      <c r="R7486">
        <v>0</v>
      </c>
      <c r="S7486">
        <v>72.16</v>
      </c>
      <c r="T7486">
        <v>0</v>
      </c>
      <c r="U7486">
        <v>21.866667</v>
      </c>
    </row>
    <row r="7487" spans="1:21" x14ac:dyDescent="0.25">
      <c r="A7487" t="s">
        <v>28452</v>
      </c>
      <c r="B7487">
        <v>1</v>
      </c>
      <c r="C7487" t="s">
        <v>78</v>
      </c>
      <c r="D7487" t="s">
        <v>81</v>
      </c>
      <c r="E7487" t="s">
        <v>28453</v>
      </c>
      <c r="F7487" t="s">
        <v>847</v>
      </c>
      <c r="G7487" t="s">
        <v>71</v>
      </c>
      <c r="H7487" t="s">
        <v>136</v>
      </c>
      <c r="I7487" t="s">
        <v>22</v>
      </c>
      <c r="J7487" t="s">
        <v>131</v>
      </c>
      <c r="K7487" t="s">
        <v>28454</v>
      </c>
      <c r="L7487" t="s">
        <v>28455</v>
      </c>
      <c r="M7487">
        <v>2.5177777770000001</v>
      </c>
      <c r="N7487">
        <v>0</v>
      </c>
      <c r="O7487">
        <v>1</v>
      </c>
      <c r="P7487">
        <v>0</v>
      </c>
      <c r="Q7487">
        <v>0</v>
      </c>
      <c r="R7487">
        <v>0</v>
      </c>
      <c r="S7487">
        <v>2.5177779999999998</v>
      </c>
      <c r="T7487">
        <v>0</v>
      </c>
      <c r="U7487">
        <v>0</v>
      </c>
    </row>
    <row r="7488" spans="1:21" x14ac:dyDescent="0.25">
      <c r="A7488" t="s">
        <v>28456</v>
      </c>
      <c r="B7488">
        <v>1</v>
      </c>
      <c r="C7488" t="s">
        <v>78</v>
      </c>
      <c r="D7488" t="s">
        <v>81</v>
      </c>
      <c r="E7488" t="s">
        <v>28457</v>
      </c>
      <c r="F7488" t="s">
        <v>231</v>
      </c>
      <c r="G7488" t="s">
        <v>71</v>
      </c>
      <c r="H7488" t="s">
        <v>136</v>
      </c>
      <c r="I7488" t="s">
        <v>22</v>
      </c>
      <c r="J7488" t="s">
        <v>131</v>
      </c>
      <c r="K7488" t="s">
        <v>28458</v>
      </c>
      <c r="L7488" t="s">
        <v>28459</v>
      </c>
      <c r="M7488">
        <v>0.44055555499999999</v>
      </c>
      <c r="N7488">
        <v>0</v>
      </c>
      <c r="O7488">
        <v>2</v>
      </c>
      <c r="P7488">
        <v>0</v>
      </c>
      <c r="Q7488">
        <v>0</v>
      </c>
      <c r="R7488">
        <v>0</v>
      </c>
      <c r="S7488">
        <v>0.88111099999999998</v>
      </c>
      <c r="T7488">
        <v>0</v>
      </c>
      <c r="U7488">
        <v>0</v>
      </c>
    </row>
    <row r="7489" spans="1:21" x14ac:dyDescent="0.25">
      <c r="A7489" t="s">
        <v>28460</v>
      </c>
      <c r="B7489">
        <v>1</v>
      </c>
      <c r="C7489" t="s">
        <v>78</v>
      </c>
      <c r="D7489" t="s">
        <v>105</v>
      </c>
      <c r="E7489" t="s">
        <v>28461</v>
      </c>
      <c r="F7489" t="s">
        <v>416</v>
      </c>
      <c r="G7489" t="s">
        <v>71</v>
      </c>
      <c r="H7489" t="s">
        <v>136</v>
      </c>
      <c r="I7489" t="s">
        <v>22</v>
      </c>
      <c r="J7489" t="s">
        <v>131</v>
      </c>
      <c r="K7489" t="s">
        <v>28462</v>
      </c>
      <c r="L7489" t="s">
        <v>28463</v>
      </c>
      <c r="M7489">
        <v>0.86777777700000003</v>
      </c>
      <c r="N7489">
        <v>0</v>
      </c>
      <c r="O7489">
        <v>27</v>
      </c>
      <c r="P7489">
        <v>0</v>
      </c>
      <c r="Q7489">
        <v>0</v>
      </c>
      <c r="R7489">
        <v>0</v>
      </c>
      <c r="S7489">
        <v>23.43</v>
      </c>
      <c r="T7489">
        <v>0</v>
      </c>
      <c r="U7489">
        <v>0</v>
      </c>
    </row>
    <row r="7490" spans="1:21" x14ac:dyDescent="0.25">
      <c r="A7490" t="s">
        <v>28464</v>
      </c>
      <c r="B7490">
        <v>1</v>
      </c>
      <c r="C7490" t="s">
        <v>78</v>
      </c>
      <c r="D7490" t="s">
        <v>105</v>
      </c>
      <c r="E7490" t="s">
        <v>28465</v>
      </c>
      <c r="F7490" t="s">
        <v>313</v>
      </c>
      <c r="G7490" t="s">
        <v>71</v>
      </c>
      <c r="H7490" t="s">
        <v>136</v>
      </c>
      <c r="I7490" t="s">
        <v>22</v>
      </c>
      <c r="J7490" t="s">
        <v>131</v>
      </c>
      <c r="K7490" t="s">
        <v>28466</v>
      </c>
      <c r="L7490" t="s">
        <v>28467</v>
      </c>
      <c r="M7490">
        <v>1.6233333329999999</v>
      </c>
      <c r="N7490">
        <v>0</v>
      </c>
      <c r="O7490">
        <v>42</v>
      </c>
      <c r="P7490">
        <v>0</v>
      </c>
      <c r="Q7490">
        <v>0</v>
      </c>
      <c r="R7490">
        <v>0</v>
      </c>
      <c r="S7490">
        <v>68.180000000000007</v>
      </c>
      <c r="T7490">
        <v>0</v>
      </c>
      <c r="U7490">
        <v>0</v>
      </c>
    </row>
    <row r="7491" spans="1:21" x14ac:dyDescent="0.25">
      <c r="A7491" t="s">
        <v>28468</v>
      </c>
      <c r="B7491">
        <v>1</v>
      </c>
      <c r="C7491" t="s">
        <v>78</v>
      </c>
      <c r="D7491" t="s">
        <v>105</v>
      </c>
      <c r="E7491" t="s">
        <v>28469</v>
      </c>
      <c r="F7491" t="s">
        <v>166</v>
      </c>
      <c r="G7491" t="s">
        <v>72</v>
      </c>
      <c r="H7491" t="s">
        <v>136</v>
      </c>
      <c r="I7491" t="s">
        <v>22</v>
      </c>
      <c r="J7491" t="s">
        <v>131</v>
      </c>
      <c r="K7491" t="s">
        <v>28470</v>
      </c>
      <c r="L7491" t="s">
        <v>28471</v>
      </c>
      <c r="M7491">
        <v>1.101388888</v>
      </c>
      <c r="N7491">
        <v>45</v>
      </c>
      <c r="O7491">
        <v>2887</v>
      </c>
      <c r="P7491">
        <v>16</v>
      </c>
      <c r="Q7491">
        <v>98</v>
      </c>
      <c r="R7491">
        <v>49.5625</v>
      </c>
      <c r="S7491">
        <v>3179.7097199999998</v>
      </c>
      <c r="T7491">
        <v>17.622222000000001</v>
      </c>
      <c r="U7491">
        <v>107.936111</v>
      </c>
    </row>
    <row r="7492" spans="1:21" x14ac:dyDescent="0.25">
      <c r="A7492" t="s">
        <v>28472</v>
      </c>
      <c r="B7492">
        <v>1</v>
      </c>
      <c r="C7492" t="s">
        <v>78</v>
      </c>
      <c r="D7492" t="s">
        <v>105</v>
      </c>
      <c r="E7492" t="s">
        <v>28473</v>
      </c>
      <c r="F7492" t="s">
        <v>4196</v>
      </c>
      <c r="G7492" t="s">
        <v>71</v>
      </c>
      <c r="H7492" t="s">
        <v>136</v>
      </c>
      <c r="I7492" t="s">
        <v>22</v>
      </c>
      <c r="J7492" t="s">
        <v>131</v>
      </c>
      <c r="K7492" t="s">
        <v>28474</v>
      </c>
      <c r="L7492" t="s">
        <v>28475</v>
      </c>
      <c r="M7492">
        <v>2.1466666659999998</v>
      </c>
      <c r="N7492">
        <v>0</v>
      </c>
      <c r="O7492">
        <v>17</v>
      </c>
      <c r="P7492">
        <v>0</v>
      </c>
      <c r="Q7492">
        <v>0</v>
      </c>
      <c r="R7492">
        <v>0</v>
      </c>
      <c r="S7492">
        <v>36.493333</v>
      </c>
      <c r="T7492">
        <v>0</v>
      </c>
      <c r="U7492">
        <v>0</v>
      </c>
    </row>
    <row r="7493" spans="1:21" x14ac:dyDescent="0.25">
      <c r="A7493" t="s">
        <v>28476</v>
      </c>
      <c r="B7493">
        <v>1</v>
      </c>
      <c r="C7493" t="s">
        <v>78</v>
      </c>
      <c r="D7493" t="s">
        <v>105</v>
      </c>
      <c r="E7493" t="s">
        <v>28477</v>
      </c>
      <c r="F7493" t="s">
        <v>934</v>
      </c>
      <c r="G7493" t="s">
        <v>71</v>
      </c>
      <c r="H7493" t="s">
        <v>136</v>
      </c>
      <c r="I7493" t="s">
        <v>22</v>
      </c>
      <c r="J7493" t="s">
        <v>131</v>
      </c>
      <c r="K7493" t="s">
        <v>28478</v>
      </c>
      <c r="L7493" t="s">
        <v>28479</v>
      </c>
      <c r="M7493">
        <v>1.6144444440000001</v>
      </c>
      <c r="N7493">
        <v>0</v>
      </c>
      <c r="O7493">
        <v>0</v>
      </c>
      <c r="P7493">
        <v>0</v>
      </c>
      <c r="Q7493">
        <v>1</v>
      </c>
      <c r="R7493">
        <v>0</v>
      </c>
      <c r="S7493">
        <v>0</v>
      </c>
      <c r="T7493">
        <v>0</v>
      </c>
      <c r="U7493">
        <v>1.614444</v>
      </c>
    </row>
    <row r="7494" spans="1:21" x14ac:dyDescent="0.25">
      <c r="A7494" t="s">
        <v>28480</v>
      </c>
      <c r="B7494">
        <v>1</v>
      </c>
      <c r="C7494" t="s">
        <v>78</v>
      </c>
      <c r="D7494" t="s">
        <v>105</v>
      </c>
      <c r="E7494" t="s">
        <v>28481</v>
      </c>
      <c r="F7494" t="s">
        <v>231</v>
      </c>
      <c r="G7494" t="s">
        <v>71</v>
      </c>
      <c r="H7494" t="s">
        <v>136</v>
      </c>
      <c r="I7494" t="s">
        <v>22</v>
      </c>
      <c r="J7494" t="s">
        <v>131</v>
      </c>
      <c r="K7494" t="s">
        <v>28482</v>
      </c>
      <c r="L7494" t="s">
        <v>28483</v>
      </c>
      <c r="M7494">
        <v>2.3905555550000002</v>
      </c>
      <c r="N7494">
        <v>0</v>
      </c>
      <c r="O7494">
        <v>1</v>
      </c>
      <c r="P7494">
        <v>0</v>
      </c>
      <c r="Q7494">
        <v>0</v>
      </c>
      <c r="R7494">
        <v>0</v>
      </c>
      <c r="S7494">
        <v>2.3905560000000001</v>
      </c>
      <c r="T7494">
        <v>0</v>
      </c>
      <c r="U7494">
        <v>0</v>
      </c>
    </row>
    <row r="7495" spans="1:21" x14ac:dyDescent="0.25">
      <c r="A7495" t="s">
        <v>28484</v>
      </c>
      <c r="B7495">
        <v>1</v>
      </c>
      <c r="C7495" t="s">
        <v>78</v>
      </c>
      <c r="D7495" t="s">
        <v>105</v>
      </c>
      <c r="E7495" t="s">
        <v>28485</v>
      </c>
      <c r="F7495" t="s">
        <v>226</v>
      </c>
      <c r="G7495" t="s">
        <v>72</v>
      </c>
      <c r="H7495" t="s">
        <v>136</v>
      </c>
      <c r="I7495" t="s">
        <v>22</v>
      </c>
      <c r="J7495" t="s">
        <v>131</v>
      </c>
      <c r="K7495" t="s">
        <v>28486</v>
      </c>
      <c r="L7495" t="s">
        <v>28487</v>
      </c>
      <c r="M7495">
        <v>1.785833333</v>
      </c>
      <c r="N7495">
        <v>0</v>
      </c>
      <c r="O7495">
        <v>0</v>
      </c>
      <c r="P7495">
        <v>1</v>
      </c>
      <c r="Q7495">
        <v>0</v>
      </c>
      <c r="R7495">
        <v>0</v>
      </c>
      <c r="S7495">
        <v>0</v>
      </c>
      <c r="T7495">
        <v>1.785833</v>
      </c>
      <c r="U7495">
        <v>0</v>
      </c>
    </row>
    <row r="7496" spans="1:21" x14ac:dyDescent="0.25">
      <c r="A7496" t="s">
        <v>28488</v>
      </c>
      <c r="B7496">
        <v>1</v>
      </c>
      <c r="C7496" t="s">
        <v>78</v>
      </c>
      <c r="D7496" t="s">
        <v>105</v>
      </c>
      <c r="E7496" t="s">
        <v>28489</v>
      </c>
      <c r="F7496" t="s">
        <v>231</v>
      </c>
      <c r="G7496" t="s">
        <v>71</v>
      </c>
      <c r="H7496" t="s">
        <v>136</v>
      </c>
      <c r="I7496" t="s">
        <v>22</v>
      </c>
      <c r="J7496" t="s">
        <v>131</v>
      </c>
      <c r="K7496" t="s">
        <v>28490</v>
      </c>
      <c r="L7496" t="s">
        <v>28491</v>
      </c>
      <c r="M7496">
        <v>20.685277777</v>
      </c>
      <c r="N7496">
        <v>0</v>
      </c>
      <c r="O7496">
        <v>2</v>
      </c>
      <c r="P7496">
        <v>0</v>
      </c>
      <c r="Q7496">
        <v>0</v>
      </c>
      <c r="R7496">
        <v>0</v>
      </c>
      <c r="S7496">
        <v>41.370556000000001</v>
      </c>
      <c r="T7496">
        <v>0</v>
      </c>
      <c r="U7496">
        <v>0</v>
      </c>
    </row>
    <row r="7497" spans="1:21" x14ac:dyDescent="0.25">
      <c r="A7497" t="s">
        <v>28492</v>
      </c>
      <c r="B7497">
        <v>1</v>
      </c>
      <c r="C7497" t="s">
        <v>78</v>
      </c>
      <c r="D7497" t="s">
        <v>105</v>
      </c>
      <c r="E7497" t="s">
        <v>28493</v>
      </c>
      <c r="F7497" t="s">
        <v>247</v>
      </c>
      <c r="G7497" t="s">
        <v>72</v>
      </c>
      <c r="H7497" t="s">
        <v>136</v>
      </c>
      <c r="I7497" t="s">
        <v>22</v>
      </c>
      <c r="J7497" t="s">
        <v>221</v>
      </c>
      <c r="K7497" t="s">
        <v>28494</v>
      </c>
      <c r="L7497" t="s">
        <v>28495</v>
      </c>
      <c r="M7497">
        <v>2.863723888</v>
      </c>
      <c r="N7497">
        <v>2</v>
      </c>
      <c r="O7497">
        <v>785</v>
      </c>
      <c r="P7497">
        <v>0</v>
      </c>
      <c r="Q7497">
        <v>0</v>
      </c>
      <c r="R7497">
        <v>5.7274479999999999</v>
      </c>
      <c r="S7497">
        <v>2248.023252</v>
      </c>
      <c r="T7497">
        <v>0</v>
      </c>
      <c r="U7497">
        <v>0</v>
      </c>
    </row>
    <row r="7498" spans="1:21" x14ac:dyDescent="0.25">
      <c r="A7498" t="s">
        <v>28496</v>
      </c>
      <c r="B7498">
        <v>1</v>
      </c>
      <c r="C7498" t="s">
        <v>78</v>
      </c>
      <c r="D7498" t="s">
        <v>105</v>
      </c>
      <c r="E7498" t="s">
        <v>28497</v>
      </c>
      <c r="F7498" t="s">
        <v>313</v>
      </c>
      <c r="G7498" t="s">
        <v>71</v>
      </c>
      <c r="H7498" t="s">
        <v>136</v>
      </c>
      <c r="I7498" t="s">
        <v>22</v>
      </c>
      <c r="J7498" t="s">
        <v>131</v>
      </c>
      <c r="K7498" t="s">
        <v>28498</v>
      </c>
      <c r="L7498" t="s">
        <v>28499</v>
      </c>
      <c r="M7498">
        <v>1.5547222220000001</v>
      </c>
      <c r="N7498">
        <v>0</v>
      </c>
      <c r="O7498">
        <v>60</v>
      </c>
      <c r="P7498">
        <v>0</v>
      </c>
      <c r="Q7498">
        <v>2</v>
      </c>
      <c r="R7498">
        <v>0</v>
      </c>
      <c r="S7498">
        <v>93.283332999999999</v>
      </c>
      <c r="T7498">
        <v>0</v>
      </c>
      <c r="U7498">
        <v>3.1094439999999999</v>
      </c>
    </row>
    <row r="7499" spans="1:21" x14ac:dyDescent="0.25">
      <c r="A7499" t="s">
        <v>28500</v>
      </c>
      <c r="B7499">
        <v>1</v>
      </c>
      <c r="C7499" t="s">
        <v>78</v>
      </c>
      <c r="D7499" t="s">
        <v>105</v>
      </c>
      <c r="E7499" t="s">
        <v>28501</v>
      </c>
      <c r="F7499" t="s">
        <v>231</v>
      </c>
      <c r="G7499" t="s">
        <v>71</v>
      </c>
      <c r="H7499" t="s">
        <v>136</v>
      </c>
      <c r="I7499" t="s">
        <v>22</v>
      </c>
      <c r="J7499" t="s">
        <v>131</v>
      </c>
      <c r="K7499" t="s">
        <v>28502</v>
      </c>
      <c r="L7499" t="s">
        <v>28503</v>
      </c>
      <c r="M7499">
        <v>7.7350000000000003</v>
      </c>
      <c r="N7499">
        <v>0</v>
      </c>
      <c r="O7499">
        <v>1</v>
      </c>
      <c r="P7499">
        <v>0</v>
      </c>
      <c r="Q7499">
        <v>0</v>
      </c>
      <c r="R7499">
        <v>0</v>
      </c>
      <c r="S7499">
        <v>7.7350000000000003</v>
      </c>
      <c r="T7499">
        <v>0</v>
      </c>
      <c r="U7499">
        <v>0</v>
      </c>
    </row>
    <row r="7500" spans="1:21" x14ac:dyDescent="0.25">
      <c r="A7500" t="s">
        <v>28504</v>
      </c>
      <c r="B7500">
        <v>1</v>
      </c>
      <c r="C7500" t="s">
        <v>78</v>
      </c>
      <c r="D7500" t="s">
        <v>105</v>
      </c>
      <c r="E7500" t="s">
        <v>28505</v>
      </c>
      <c r="F7500" t="s">
        <v>934</v>
      </c>
      <c r="G7500" t="s">
        <v>71</v>
      </c>
      <c r="H7500" t="s">
        <v>136</v>
      </c>
      <c r="I7500" t="s">
        <v>22</v>
      </c>
      <c r="J7500" t="s">
        <v>131</v>
      </c>
      <c r="K7500" t="s">
        <v>28506</v>
      </c>
      <c r="L7500" t="s">
        <v>28507</v>
      </c>
      <c r="M7500">
        <v>1.0313888879999999</v>
      </c>
      <c r="N7500">
        <v>0</v>
      </c>
      <c r="O7500">
        <v>1</v>
      </c>
      <c r="P7500">
        <v>0</v>
      </c>
      <c r="Q7500">
        <v>0</v>
      </c>
      <c r="R7500">
        <v>0</v>
      </c>
      <c r="S7500">
        <v>1.0313889999999999</v>
      </c>
      <c r="T7500">
        <v>0</v>
      </c>
      <c r="U7500">
        <v>0</v>
      </c>
    </row>
    <row r="7501" spans="1:21" x14ac:dyDescent="0.25">
      <c r="A7501" t="s">
        <v>28508</v>
      </c>
      <c r="B7501">
        <v>1</v>
      </c>
      <c r="C7501" t="s">
        <v>78</v>
      </c>
      <c r="D7501" t="s">
        <v>105</v>
      </c>
      <c r="E7501" t="s">
        <v>28509</v>
      </c>
      <c r="F7501" t="s">
        <v>847</v>
      </c>
      <c r="G7501" t="s">
        <v>71</v>
      </c>
      <c r="H7501" t="s">
        <v>136</v>
      </c>
      <c r="I7501" t="s">
        <v>22</v>
      </c>
      <c r="J7501" t="s">
        <v>131</v>
      </c>
      <c r="K7501" t="s">
        <v>28510</v>
      </c>
      <c r="L7501" t="s">
        <v>28511</v>
      </c>
      <c r="M7501">
        <v>31.392777776999999</v>
      </c>
      <c r="N7501">
        <v>0</v>
      </c>
      <c r="O7501">
        <v>1</v>
      </c>
      <c r="P7501">
        <v>0</v>
      </c>
      <c r="Q7501">
        <v>0</v>
      </c>
      <c r="R7501">
        <v>0</v>
      </c>
      <c r="S7501">
        <v>31.392778</v>
      </c>
      <c r="T7501">
        <v>0</v>
      </c>
      <c r="U7501">
        <v>0</v>
      </c>
    </row>
    <row r="7502" spans="1:21" x14ac:dyDescent="0.25">
      <c r="A7502" t="s">
        <v>28512</v>
      </c>
      <c r="B7502">
        <v>1</v>
      </c>
      <c r="C7502" t="s">
        <v>78</v>
      </c>
      <c r="D7502" t="s">
        <v>105</v>
      </c>
      <c r="E7502" t="s">
        <v>28513</v>
      </c>
      <c r="F7502" t="s">
        <v>166</v>
      </c>
      <c r="G7502" t="s">
        <v>72</v>
      </c>
      <c r="H7502" t="s">
        <v>136</v>
      </c>
      <c r="I7502" t="s">
        <v>22</v>
      </c>
      <c r="J7502" t="s">
        <v>131</v>
      </c>
      <c r="K7502" t="s">
        <v>28514</v>
      </c>
      <c r="L7502" t="s">
        <v>28515</v>
      </c>
      <c r="M7502">
        <v>1.5519444440000001</v>
      </c>
      <c r="N7502">
        <v>30</v>
      </c>
      <c r="O7502">
        <v>938</v>
      </c>
      <c r="P7502">
        <v>0</v>
      </c>
      <c r="Q7502">
        <v>57</v>
      </c>
      <c r="R7502">
        <v>46.558332999999998</v>
      </c>
      <c r="S7502">
        <v>1455.723888</v>
      </c>
      <c r="T7502">
        <v>0</v>
      </c>
      <c r="U7502">
        <v>88.460832999999994</v>
      </c>
    </row>
    <row r="7503" spans="1:21" x14ac:dyDescent="0.25">
      <c r="A7503" t="s">
        <v>28516</v>
      </c>
      <c r="B7503">
        <v>1</v>
      </c>
      <c r="C7503" t="s">
        <v>79</v>
      </c>
      <c r="D7503" t="s">
        <v>110</v>
      </c>
      <c r="E7503" t="s">
        <v>28517</v>
      </c>
      <c r="F7503" t="s">
        <v>226</v>
      </c>
      <c r="G7503" t="s">
        <v>72</v>
      </c>
      <c r="H7503" t="s">
        <v>136</v>
      </c>
      <c r="I7503" t="s">
        <v>22</v>
      </c>
      <c r="J7503" t="s">
        <v>131</v>
      </c>
      <c r="K7503" t="s">
        <v>28518</v>
      </c>
      <c r="L7503" t="s">
        <v>28519</v>
      </c>
      <c r="M7503">
        <v>1.3266666659999999</v>
      </c>
      <c r="N7503">
        <v>0</v>
      </c>
      <c r="O7503">
        <v>0</v>
      </c>
      <c r="P7503">
        <v>0</v>
      </c>
      <c r="Q7503">
        <v>29</v>
      </c>
      <c r="R7503">
        <v>0</v>
      </c>
      <c r="S7503">
        <v>0</v>
      </c>
      <c r="T7503">
        <v>0</v>
      </c>
      <c r="U7503">
        <v>38.473332999999997</v>
      </c>
    </row>
    <row r="7504" spans="1:21" x14ac:dyDescent="0.25">
      <c r="A7504" t="s">
        <v>28520</v>
      </c>
      <c r="B7504">
        <v>1</v>
      </c>
      <c r="C7504" t="s">
        <v>78</v>
      </c>
      <c r="D7504" t="s">
        <v>97</v>
      </c>
      <c r="E7504" t="s">
        <v>28521</v>
      </c>
      <c r="F7504" t="s">
        <v>416</v>
      </c>
      <c r="G7504" t="s">
        <v>71</v>
      </c>
      <c r="H7504" t="s">
        <v>136</v>
      </c>
      <c r="I7504" t="s">
        <v>22</v>
      </c>
      <c r="J7504" t="s">
        <v>131</v>
      </c>
      <c r="K7504" t="s">
        <v>28522</v>
      </c>
      <c r="L7504" t="s">
        <v>28523</v>
      </c>
      <c r="M7504">
        <v>2.988888888</v>
      </c>
      <c r="N7504">
        <v>0</v>
      </c>
      <c r="O7504">
        <v>0</v>
      </c>
      <c r="P7504">
        <v>0</v>
      </c>
      <c r="Q7504">
        <v>10</v>
      </c>
      <c r="R7504">
        <v>0</v>
      </c>
      <c r="S7504">
        <v>0</v>
      </c>
      <c r="T7504">
        <v>0</v>
      </c>
      <c r="U7504">
        <v>29.888888999999999</v>
      </c>
    </row>
    <row r="7505" spans="1:21" x14ac:dyDescent="0.25">
      <c r="A7505" t="s">
        <v>28524</v>
      </c>
      <c r="B7505">
        <v>1</v>
      </c>
      <c r="C7505" t="s">
        <v>78</v>
      </c>
      <c r="D7505" t="s">
        <v>97</v>
      </c>
      <c r="E7505" t="s">
        <v>28525</v>
      </c>
      <c r="F7505" t="s">
        <v>296</v>
      </c>
      <c r="G7505" t="s">
        <v>71</v>
      </c>
      <c r="H7505" t="s">
        <v>136</v>
      </c>
      <c r="I7505" t="s">
        <v>22</v>
      </c>
      <c r="J7505" t="s">
        <v>221</v>
      </c>
      <c r="K7505" t="s">
        <v>18909</v>
      </c>
      <c r="L7505" t="s">
        <v>28526</v>
      </c>
      <c r="M7505">
        <v>4.8375000000000004</v>
      </c>
      <c r="N7505">
        <v>0</v>
      </c>
      <c r="O7505">
        <v>0</v>
      </c>
      <c r="P7505">
        <v>0</v>
      </c>
      <c r="Q7505">
        <v>52</v>
      </c>
      <c r="R7505">
        <v>0</v>
      </c>
      <c r="S7505">
        <v>0</v>
      </c>
      <c r="T7505">
        <v>0</v>
      </c>
      <c r="U7505">
        <v>251.55</v>
      </c>
    </row>
    <row r="7506" spans="1:21" x14ac:dyDescent="0.25">
      <c r="A7506" t="s">
        <v>28527</v>
      </c>
      <c r="B7506">
        <v>1</v>
      </c>
      <c r="C7506" t="s">
        <v>78</v>
      </c>
      <c r="D7506" t="s">
        <v>93</v>
      </c>
      <c r="E7506" t="s">
        <v>28528</v>
      </c>
      <c r="F7506" t="s">
        <v>313</v>
      </c>
      <c r="G7506" t="s">
        <v>71</v>
      </c>
      <c r="H7506" t="s">
        <v>136</v>
      </c>
      <c r="I7506" t="s">
        <v>22</v>
      </c>
      <c r="J7506" t="s">
        <v>131</v>
      </c>
      <c r="K7506" t="s">
        <v>28529</v>
      </c>
      <c r="L7506" t="s">
        <v>28530</v>
      </c>
      <c r="M7506">
        <v>10.644166666</v>
      </c>
      <c r="N7506">
        <v>0</v>
      </c>
      <c r="O7506">
        <v>0</v>
      </c>
      <c r="P7506">
        <v>0</v>
      </c>
      <c r="Q7506">
        <v>21</v>
      </c>
      <c r="R7506">
        <v>0</v>
      </c>
      <c r="S7506">
        <v>0</v>
      </c>
      <c r="T7506">
        <v>0</v>
      </c>
      <c r="U7506">
        <v>223.5275</v>
      </c>
    </row>
    <row r="7507" spans="1:21" x14ac:dyDescent="0.25">
      <c r="A7507" t="s">
        <v>28531</v>
      </c>
      <c r="B7507">
        <v>1</v>
      </c>
      <c r="C7507" t="s">
        <v>78</v>
      </c>
      <c r="D7507" t="s">
        <v>93</v>
      </c>
      <c r="E7507" t="s">
        <v>26491</v>
      </c>
      <c r="F7507" t="s">
        <v>785</v>
      </c>
      <c r="G7507" t="s">
        <v>71</v>
      </c>
      <c r="H7507" t="s">
        <v>136</v>
      </c>
      <c r="I7507" t="s">
        <v>22</v>
      </c>
      <c r="J7507" t="s">
        <v>131</v>
      </c>
      <c r="K7507" t="s">
        <v>28532</v>
      </c>
      <c r="L7507" t="s">
        <v>28533</v>
      </c>
      <c r="M7507">
        <v>7.4394444440000003</v>
      </c>
      <c r="N7507">
        <v>0</v>
      </c>
      <c r="O7507">
        <v>24</v>
      </c>
      <c r="P7507">
        <v>0</v>
      </c>
      <c r="Q7507">
        <v>0</v>
      </c>
      <c r="R7507">
        <v>0</v>
      </c>
      <c r="S7507">
        <v>178.54666700000001</v>
      </c>
      <c r="T7507">
        <v>0</v>
      </c>
      <c r="U7507">
        <v>0</v>
      </c>
    </row>
    <row r="7508" spans="1:21" x14ac:dyDescent="0.25">
      <c r="A7508" t="s">
        <v>28534</v>
      </c>
      <c r="B7508">
        <v>1</v>
      </c>
      <c r="C7508" t="s">
        <v>78</v>
      </c>
      <c r="D7508" t="s">
        <v>102</v>
      </c>
      <c r="E7508" t="s">
        <v>28535</v>
      </c>
      <c r="F7508" t="s">
        <v>166</v>
      </c>
      <c r="G7508" t="s">
        <v>72</v>
      </c>
      <c r="H7508" t="s">
        <v>136</v>
      </c>
      <c r="I7508" t="s">
        <v>22</v>
      </c>
      <c r="J7508" t="s">
        <v>131</v>
      </c>
      <c r="K7508" t="s">
        <v>28536</v>
      </c>
      <c r="L7508" t="s">
        <v>28537</v>
      </c>
      <c r="M7508">
        <v>4.4524999999999997</v>
      </c>
      <c r="N7508">
        <v>0</v>
      </c>
      <c r="O7508">
        <v>1</v>
      </c>
      <c r="P7508">
        <v>0</v>
      </c>
      <c r="Q7508">
        <v>20</v>
      </c>
      <c r="R7508">
        <v>0</v>
      </c>
      <c r="S7508">
        <v>4.4524999999999997</v>
      </c>
      <c r="T7508">
        <v>0</v>
      </c>
      <c r="U7508">
        <v>89.05</v>
      </c>
    </row>
    <row r="7509" spans="1:21" x14ac:dyDescent="0.25">
      <c r="A7509" t="s">
        <v>28538</v>
      </c>
      <c r="B7509">
        <v>1</v>
      </c>
      <c r="C7509" t="s">
        <v>78</v>
      </c>
      <c r="D7509" t="s">
        <v>102</v>
      </c>
      <c r="E7509" t="s">
        <v>28539</v>
      </c>
      <c r="F7509" t="s">
        <v>226</v>
      </c>
      <c r="G7509" t="s">
        <v>72</v>
      </c>
      <c r="H7509" t="s">
        <v>136</v>
      </c>
      <c r="I7509" t="s">
        <v>22</v>
      </c>
      <c r="J7509" t="s">
        <v>131</v>
      </c>
      <c r="K7509" t="s">
        <v>28540</v>
      </c>
      <c r="L7509" t="s">
        <v>28541</v>
      </c>
      <c r="M7509">
        <v>2.008888888</v>
      </c>
      <c r="N7509">
        <v>33</v>
      </c>
      <c r="O7509">
        <v>16</v>
      </c>
      <c r="P7509">
        <v>0</v>
      </c>
      <c r="Q7509">
        <v>49</v>
      </c>
      <c r="R7509">
        <v>66.293333000000004</v>
      </c>
      <c r="S7509">
        <v>32.142221999999997</v>
      </c>
      <c r="T7509">
        <v>0</v>
      </c>
      <c r="U7509">
        <v>98.435556000000005</v>
      </c>
    </row>
    <row r="7510" spans="1:21" x14ac:dyDescent="0.25">
      <c r="A7510" t="s">
        <v>28542</v>
      </c>
      <c r="B7510">
        <v>1</v>
      </c>
      <c r="C7510" t="s">
        <v>78</v>
      </c>
      <c r="D7510" t="s">
        <v>81</v>
      </c>
      <c r="E7510" t="s">
        <v>10696</v>
      </c>
      <c r="F7510" t="s">
        <v>313</v>
      </c>
      <c r="G7510" t="s">
        <v>71</v>
      </c>
      <c r="H7510" t="s">
        <v>136</v>
      </c>
      <c r="I7510" t="s">
        <v>22</v>
      </c>
      <c r="J7510" t="s">
        <v>131</v>
      </c>
      <c r="K7510" t="s">
        <v>28543</v>
      </c>
      <c r="L7510" t="s">
        <v>28544</v>
      </c>
      <c r="M7510">
        <v>1.108333333</v>
      </c>
      <c r="N7510">
        <v>0</v>
      </c>
      <c r="O7510">
        <v>135</v>
      </c>
      <c r="P7510">
        <v>0</v>
      </c>
      <c r="Q7510">
        <v>0</v>
      </c>
      <c r="R7510">
        <v>0</v>
      </c>
      <c r="S7510">
        <v>149.625</v>
      </c>
      <c r="T7510">
        <v>0</v>
      </c>
      <c r="U7510">
        <v>0</v>
      </c>
    </row>
    <row r="7511" spans="1:21" x14ac:dyDescent="0.25">
      <c r="A7511" t="s">
        <v>28545</v>
      </c>
      <c r="B7511">
        <v>1</v>
      </c>
      <c r="C7511" t="s">
        <v>78</v>
      </c>
      <c r="D7511" t="s">
        <v>91</v>
      </c>
      <c r="E7511" t="s">
        <v>929</v>
      </c>
      <c r="F7511" t="s">
        <v>166</v>
      </c>
      <c r="G7511" t="s">
        <v>72</v>
      </c>
      <c r="H7511" t="s">
        <v>136</v>
      </c>
      <c r="I7511" t="s">
        <v>22</v>
      </c>
      <c r="J7511" t="s">
        <v>131</v>
      </c>
      <c r="K7511" t="s">
        <v>28546</v>
      </c>
      <c r="L7511" t="s">
        <v>28547</v>
      </c>
      <c r="M7511">
        <v>1.394722222</v>
      </c>
      <c r="N7511">
        <v>21</v>
      </c>
      <c r="O7511">
        <v>1096</v>
      </c>
      <c r="P7511">
        <v>0</v>
      </c>
      <c r="Q7511">
        <v>36</v>
      </c>
      <c r="R7511">
        <v>29.289166999999999</v>
      </c>
      <c r="S7511">
        <v>1528.6155550000001</v>
      </c>
      <c r="T7511">
        <v>0</v>
      </c>
      <c r="U7511">
        <v>50.21</v>
      </c>
    </row>
    <row r="7512" spans="1:21" x14ac:dyDescent="0.25">
      <c r="A7512" t="s">
        <v>28548</v>
      </c>
      <c r="B7512">
        <v>1</v>
      </c>
      <c r="C7512" t="s">
        <v>79</v>
      </c>
      <c r="D7512" t="s">
        <v>123</v>
      </c>
      <c r="E7512" t="s">
        <v>28549</v>
      </c>
      <c r="F7512" t="s">
        <v>247</v>
      </c>
      <c r="G7512" t="s">
        <v>71</v>
      </c>
      <c r="H7512" t="s">
        <v>136</v>
      </c>
      <c r="I7512" t="s">
        <v>22</v>
      </c>
      <c r="J7512" t="s">
        <v>221</v>
      </c>
      <c r="K7512" t="s">
        <v>28550</v>
      </c>
      <c r="L7512" t="s">
        <v>28551</v>
      </c>
      <c r="M7512">
        <v>7.8936111110000002</v>
      </c>
      <c r="N7512">
        <v>0</v>
      </c>
      <c r="O7512">
        <v>120</v>
      </c>
      <c r="P7512">
        <v>0</v>
      </c>
      <c r="Q7512">
        <v>0</v>
      </c>
      <c r="R7512">
        <v>0</v>
      </c>
      <c r="S7512">
        <v>947.23333300000002</v>
      </c>
      <c r="T7512">
        <v>0</v>
      </c>
      <c r="U7512">
        <v>0</v>
      </c>
    </row>
    <row r="7513" spans="1:21" x14ac:dyDescent="0.25">
      <c r="A7513" t="s">
        <v>28552</v>
      </c>
      <c r="B7513">
        <v>1</v>
      </c>
      <c r="C7513" t="s">
        <v>79</v>
      </c>
      <c r="D7513" t="s">
        <v>123</v>
      </c>
      <c r="E7513" t="s">
        <v>28553</v>
      </c>
      <c r="F7513" t="s">
        <v>166</v>
      </c>
      <c r="G7513" t="s">
        <v>72</v>
      </c>
      <c r="H7513" t="s">
        <v>136</v>
      </c>
      <c r="I7513" t="s">
        <v>22</v>
      </c>
      <c r="J7513" t="s">
        <v>131</v>
      </c>
      <c r="K7513" t="s">
        <v>28554</v>
      </c>
      <c r="L7513" t="s">
        <v>28555</v>
      </c>
      <c r="M7513">
        <v>1.42</v>
      </c>
      <c r="N7513">
        <v>0</v>
      </c>
      <c r="O7513">
        <v>141</v>
      </c>
      <c r="P7513">
        <v>31</v>
      </c>
      <c r="Q7513">
        <v>11</v>
      </c>
      <c r="R7513">
        <v>0</v>
      </c>
      <c r="S7513">
        <v>200.22</v>
      </c>
      <c r="T7513">
        <v>44.02</v>
      </c>
      <c r="U7513">
        <v>15.62</v>
      </c>
    </row>
    <row r="7514" spans="1:21" x14ac:dyDescent="0.25">
      <c r="A7514" t="s">
        <v>28556</v>
      </c>
      <c r="B7514">
        <v>1</v>
      </c>
      <c r="C7514" t="s">
        <v>79</v>
      </c>
      <c r="D7514" t="s">
        <v>123</v>
      </c>
      <c r="E7514" t="s">
        <v>28557</v>
      </c>
      <c r="F7514" t="s">
        <v>166</v>
      </c>
      <c r="G7514" t="s">
        <v>72</v>
      </c>
      <c r="H7514" t="s">
        <v>136</v>
      </c>
      <c r="I7514" t="s">
        <v>22</v>
      </c>
      <c r="J7514" t="s">
        <v>131</v>
      </c>
      <c r="K7514" t="s">
        <v>28558</v>
      </c>
      <c r="L7514" t="s">
        <v>28559</v>
      </c>
      <c r="M7514">
        <v>0.22813777700000001</v>
      </c>
      <c r="N7514">
        <v>0</v>
      </c>
      <c r="O7514">
        <v>399</v>
      </c>
      <c r="P7514">
        <v>0</v>
      </c>
      <c r="Q7514">
        <v>30</v>
      </c>
      <c r="R7514">
        <v>0</v>
      </c>
      <c r="S7514">
        <v>91.026972999999998</v>
      </c>
      <c r="T7514">
        <v>0</v>
      </c>
      <c r="U7514">
        <v>6.8441330000000002</v>
      </c>
    </row>
    <row r="7515" spans="1:21" x14ac:dyDescent="0.25">
      <c r="A7515" t="s">
        <v>28560</v>
      </c>
      <c r="B7515">
        <v>1</v>
      </c>
      <c r="C7515" t="s">
        <v>79</v>
      </c>
      <c r="D7515" t="s">
        <v>123</v>
      </c>
      <c r="E7515" t="s">
        <v>28561</v>
      </c>
      <c r="F7515" t="s">
        <v>166</v>
      </c>
      <c r="G7515" t="s">
        <v>72</v>
      </c>
      <c r="H7515" t="s">
        <v>136</v>
      </c>
      <c r="I7515" t="s">
        <v>22</v>
      </c>
      <c r="J7515" t="s">
        <v>131</v>
      </c>
      <c r="K7515" t="s">
        <v>28562</v>
      </c>
      <c r="L7515" t="s">
        <v>28563</v>
      </c>
      <c r="M7515">
        <v>3.2324999999999999</v>
      </c>
      <c r="N7515">
        <v>0</v>
      </c>
      <c r="O7515">
        <v>544</v>
      </c>
      <c r="P7515">
        <v>31</v>
      </c>
      <c r="Q7515">
        <v>60</v>
      </c>
      <c r="R7515">
        <v>0</v>
      </c>
      <c r="S7515">
        <v>1758.48</v>
      </c>
      <c r="T7515">
        <v>100.2075</v>
      </c>
      <c r="U7515">
        <v>193.95</v>
      </c>
    </row>
    <row r="7516" spans="1:21" x14ac:dyDescent="0.25">
      <c r="A7516" t="s">
        <v>28564</v>
      </c>
      <c r="B7516">
        <v>1</v>
      </c>
      <c r="C7516" t="s">
        <v>79</v>
      </c>
      <c r="D7516" t="s">
        <v>113</v>
      </c>
      <c r="E7516" t="s">
        <v>28565</v>
      </c>
      <c r="F7516" t="s">
        <v>1574</v>
      </c>
      <c r="G7516" t="s">
        <v>71</v>
      </c>
      <c r="H7516" t="s">
        <v>136</v>
      </c>
      <c r="I7516" t="s">
        <v>26</v>
      </c>
      <c r="J7516" t="s">
        <v>131</v>
      </c>
      <c r="K7516" t="s">
        <v>28566</v>
      </c>
      <c r="L7516" t="s">
        <v>28567</v>
      </c>
      <c r="M7516">
        <v>0.96260361100000003</v>
      </c>
      <c r="N7516">
        <v>0</v>
      </c>
      <c r="O7516">
        <v>203</v>
      </c>
      <c r="P7516">
        <v>0</v>
      </c>
      <c r="Q7516">
        <v>5</v>
      </c>
      <c r="R7516">
        <v>0</v>
      </c>
      <c r="S7516">
        <v>195.40853300000001</v>
      </c>
      <c r="T7516">
        <v>0</v>
      </c>
      <c r="U7516">
        <v>4.8130179999999996</v>
      </c>
    </row>
    <row r="7517" spans="1:21" x14ac:dyDescent="0.25">
      <c r="A7517" t="s">
        <v>28568</v>
      </c>
      <c r="B7517">
        <v>1</v>
      </c>
      <c r="C7517" t="s">
        <v>79</v>
      </c>
      <c r="D7517" t="s">
        <v>113</v>
      </c>
      <c r="E7517" t="s">
        <v>22252</v>
      </c>
      <c r="F7517" t="s">
        <v>531</v>
      </c>
      <c r="G7517" t="s">
        <v>72</v>
      </c>
      <c r="H7517" t="s">
        <v>136</v>
      </c>
      <c r="I7517" t="s">
        <v>22</v>
      </c>
      <c r="J7517" t="s">
        <v>131</v>
      </c>
      <c r="K7517" t="s">
        <v>28569</v>
      </c>
      <c r="L7517" t="s">
        <v>28570</v>
      </c>
      <c r="M7517">
        <v>0.22659805499999999</v>
      </c>
      <c r="N7517">
        <v>0</v>
      </c>
      <c r="O7517">
        <v>27</v>
      </c>
      <c r="P7517">
        <v>0</v>
      </c>
      <c r="Q7517">
        <v>40</v>
      </c>
      <c r="R7517">
        <v>0</v>
      </c>
      <c r="S7517">
        <v>6.1181469999999996</v>
      </c>
      <c r="T7517">
        <v>0</v>
      </c>
      <c r="U7517">
        <v>9.0639219999999998</v>
      </c>
    </row>
    <row r="7518" spans="1:21" x14ac:dyDescent="0.25">
      <c r="A7518" t="s">
        <v>28571</v>
      </c>
      <c r="B7518">
        <v>1</v>
      </c>
      <c r="C7518" t="s">
        <v>79</v>
      </c>
      <c r="D7518" t="s">
        <v>111</v>
      </c>
      <c r="E7518" t="s">
        <v>28572</v>
      </c>
      <c r="F7518" t="s">
        <v>226</v>
      </c>
      <c r="G7518" t="s">
        <v>72</v>
      </c>
      <c r="H7518" t="s">
        <v>136</v>
      </c>
      <c r="I7518" t="s">
        <v>22</v>
      </c>
      <c r="J7518" t="s">
        <v>131</v>
      </c>
      <c r="K7518" t="s">
        <v>28573</v>
      </c>
      <c r="L7518" t="s">
        <v>28574</v>
      </c>
      <c r="M7518">
        <v>0.71611111100000002</v>
      </c>
      <c r="N7518">
        <v>0</v>
      </c>
      <c r="O7518">
        <v>0</v>
      </c>
      <c r="P7518">
        <v>0</v>
      </c>
      <c r="Q7518">
        <v>34</v>
      </c>
      <c r="R7518">
        <v>0</v>
      </c>
      <c r="S7518">
        <v>0</v>
      </c>
      <c r="T7518">
        <v>0</v>
      </c>
      <c r="U7518">
        <v>24.347778000000002</v>
      </c>
    </row>
    <row r="7519" spans="1:21" x14ac:dyDescent="0.25">
      <c r="A7519" t="s">
        <v>28575</v>
      </c>
      <c r="B7519">
        <v>1</v>
      </c>
      <c r="C7519" t="s">
        <v>79</v>
      </c>
      <c r="D7519" t="s">
        <v>123</v>
      </c>
      <c r="E7519" t="s">
        <v>28576</v>
      </c>
      <c r="F7519" t="s">
        <v>1472</v>
      </c>
      <c r="G7519" t="s">
        <v>71</v>
      </c>
      <c r="H7519" t="s">
        <v>136</v>
      </c>
      <c r="I7519" t="s">
        <v>22</v>
      </c>
      <c r="J7519" t="s">
        <v>131</v>
      </c>
      <c r="K7519" t="s">
        <v>28577</v>
      </c>
      <c r="L7519" t="s">
        <v>28578</v>
      </c>
      <c r="M7519">
        <v>1.0095833329999999</v>
      </c>
      <c r="N7519">
        <v>0</v>
      </c>
      <c r="O7519">
        <v>390</v>
      </c>
      <c r="P7519">
        <v>0</v>
      </c>
      <c r="Q7519">
        <v>0</v>
      </c>
      <c r="R7519">
        <v>0</v>
      </c>
      <c r="S7519">
        <v>393.73750000000001</v>
      </c>
      <c r="T7519">
        <v>0</v>
      </c>
      <c r="U7519">
        <v>0</v>
      </c>
    </row>
    <row r="7520" spans="1:21" x14ac:dyDescent="0.25">
      <c r="A7520" t="s">
        <v>28579</v>
      </c>
      <c r="B7520">
        <v>1</v>
      </c>
      <c r="C7520" t="s">
        <v>79</v>
      </c>
      <c r="D7520" t="s">
        <v>123</v>
      </c>
      <c r="E7520" t="s">
        <v>28580</v>
      </c>
      <c r="F7520" t="s">
        <v>892</v>
      </c>
      <c r="G7520" t="s">
        <v>71</v>
      </c>
      <c r="H7520" t="s">
        <v>136</v>
      </c>
      <c r="I7520" t="s">
        <v>22</v>
      </c>
      <c r="J7520" t="s">
        <v>131</v>
      </c>
      <c r="K7520" t="s">
        <v>28581</v>
      </c>
      <c r="L7520" t="s">
        <v>28582</v>
      </c>
      <c r="M7520">
        <v>0.41972222199999998</v>
      </c>
      <c r="N7520">
        <v>0</v>
      </c>
      <c r="O7520">
        <v>69</v>
      </c>
      <c r="P7520">
        <v>0</v>
      </c>
      <c r="Q7520">
        <v>0</v>
      </c>
      <c r="R7520">
        <v>0</v>
      </c>
      <c r="S7520">
        <v>28.960833000000001</v>
      </c>
      <c r="T7520">
        <v>0</v>
      </c>
      <c r="U7520">
        <v>0</v>
      </c>
    </row>
    <row r="7521" spans="1:21" x14ac:dyDescent="0.25">
      <c r="A7521" t="s">
        <v>28583</v>
      </c>
      <c r="B7521">
        <v>1</v>
      </c>
      <c r="C7521" t="s">
        <v>79</v>
      </c>
      <c r="D7521" t="s">
        <v>113</v>
      </c>
      <c r="E7521" t="s">
        <v>28584</v>
      </c>
      <c r="F7521" t="s">
        <v>166</v>
      </c>
      <c r="G7521" t="s">
        <v>72</v>
      </c>
      <c r="H7521" t="s">
        <v>136</v>
      </c>
      <c r="I7521" t="s">
        <v>22</v>
      </c>
      <c r="J7521" t="s">
        <v>131</v>
      </c>
      <c r="K7521" t="s">
        <v>28585</v>
      </c>
      <c r="L7521" t="s">
        <v>28586</v>
      </c>
      <c r="M7521">
        <v>0.74138888800000002</v>
      </c>
      <c r="N7521">
        <v>0</v>
      </c>
      <c r="O7521">
        <v>0</v>
      </c>
      <c r="P7521">
        <v>0</v>
      </c>
      <c r="Q7521">
        <v>1</v>
      </c>
      <c r="R7521">
        <v>0</v>
      </c>
      <c r="S7521">
        <v>0</v>
      </c>
      <c r="T7521">
        <v>0</v>
      </c>
      <c r="U7521">
        <v>0.74138899999999996</v>
      </c>
    </row>
    <row r="7522" spans="1:21" x14ac:dyDescent="0.25">
      <c r="A7522" t="s">
        <v>28587</v>
      </c>
      <c r="B7522">
        <v>1</v>
      </c>
      <c r="C7522" t="s">
        <v>78</v>
      </c>
      <c r="D7522" t="s">
        <v>91</v>
      </c>
      <c r="E7522" t="s">
        <v>28588</v>
      </c>
      <c r="F7522" t="s">
        <v>231</v>
      </c>
      <c r="G7522" t="s">
        <v>71</v>
      </c>
      <c r="H7522" t="s">
        <v>136</v>
      </c>
      <c r="I7522" t="s">
        <v>22</v>
      </c>
      <c r="J7522" t="s">
        <v>131</v>
      </c>
      <c r="K7522" t="s">
        <v>28589</v>
      </c>
      <c r="L7522" t="s">
        <v>28590</v>
      </c>
      <c r="M7522">
        <v>26.819166666000001</v>
      </c>
      <c r="N7522">
        <v>0</v>
      </c>
      <c r="O7522">
        <v>2</v>
      </c>
      <c r="P7522">
        <v>0</v>
      </c>
      <c r="Q7522">
        <v>0</v>
      </c>
      <c r="R7522">
        <v>0</v>
      </c>
      <c r="S7522">
        <v>53.638333000000003</v>
      </c>
      <c r="T7522">
        <v>0</v>
      </c>
      <c r="U7522">
        <v>0</v>
      </c>
    </row>
    <row r="7523" spans="1:21" x14ac:dyDescent="0.25">
      <c r="A7523" t="s">
        <v>28591</v>
      </c>
      <c r="B7523">
        <v>1</v>
      </c>
      <c r="C7523" t="s">
        <v>79</v>
      </c>
      <c r="D7523" t="s">
        <v>122</v>
      </c>
      <c r="E7523" t="s">
        <v>28592</v>
      </c>
      <c r="F7523" t="s">
        <v>313</v>
      </c>
      <c r="G7523" t="s">
        <v>71</v>
      </c>
      <c r="H7523" t="s">
        <v>136</v>
      </c>
      <c r="I7523" t="s">
        <v>22</v>
      </c>
      <c r="J7523" t="s">
        <v>131</v>
      </c>
      <c r="K7523" t="s">
        <v>28593</v>
      </c>
      <c r="L7523" t="s">
        <v>28594</v>
      </c>
      <c r="M7523">
        <v>1.0336111109999999</v>
      </c>
      <c r="N7523">
        <v>0</v>
      </c>
      <c r="O7523">
        <v>0</v>
      </c>
      <c r="P7523">
        <v>0</v>
      </c>
      <c r="Q7523">
        <v>31</v>
      </c>
      <c r="R7523">
        <v>0</v>
      </c>
      <c r="S7523">
        <v>0</v>
      </c>
      <c r="T7523">
        <v>0</v>
      </c>
      <c r="U7523">
        <v>32.041944000000001</v>
      </c>
    </row>
    <row r="7524" spans="1:21" x14ac:dyDescent="0.25">
      <c r="A7524" t="s">
        <v>28595</v>
      </c>
      <c r="B7524">
        <v>1</v>
      </c>
      <c r="C7524" t="s">
        <v>79</v>
      </c>
      <c r="D7524" t="s">
        <v>123</v>
      </c>
      <c r="E7524" t="s">
        <v>28596</v>
      </c>
      <c r="F7524" t="s">
        <v>226</v>
      </c>
      <c r="G7524" t="s">
        <v>72</v>
      </c>
      <c r="H7524" t="s">
        <v>136</v>
      </c>
      <c r="I7524" t="s">
        <v>22</v>
      </c>
      <c r="J7524" t="s">
        <v>131</v>
      </c>
      <c r="K7524" t="s">
        <v>28597</v>
      </c>
      <c r="L7524" t="s">
        <v>28598</v>
      </c>
      <c r="M7524">
        <v>0.86222222199999998</v>
      </c>
      <c r="N7524">
        <v>0</v>
      </c>
      <c r="O7524">
        <v>0</v>
      </c>
      <c r="P7524">
        <v>0</v>
      </c>
      <c r="Q7524">
        <v>57</v>
      </c>
      <c r="R7524">
        <v>0</v>
      </c>
      <c r="S7524">
        <v>0</v>
      </c>
      <c r="T7524">
        <v>0</v>
      </c>
      <c r="U7524">
        <v>49.146667000000001</v>
      </c>
    </row>
    <row r="7525" spans="1:21" x14ac:dyDescent="0.25">
      <c r="A7525" t="s">
        <v>28599</v>
      </c>
      <c r="B7525">
        <v>1</v>
      </c>
      <c r="C7525" t="s">
        <v>79</v>
      </c>
      <c r="D7525" t="s">
        <v>123</v>
      </c>
      <c r="E7525" t="s">
        <v>28600</v>
      </c>
      <c r="F7525" t="s">
        <v>892</v>
      </c>
      <c r="G7525" t="s">
        <v>71</v>
      </c>
      <c r="H7525" t="s">
        <v>136</v>
      </c>
      <c r="I7525" t="s">
        <v>22</v>
      </c>
      <c r="J7525" t="s">
        <v>131</v>
      </c>
      <c r="K7525" t="s">
        <v>28601</v>
      </c>
      <c r="L7525" t="s">
        <v>28602</v>
      </c>
      <c r="M7525">
        <v>1.873888888</v>
      </c>
      <c r="N7525">
        <v>0</v>
      </c>
      <c r="O7525">
        <v>0</v>
      </c>
      <c r="P7525">
        <v>0</v>
      </c>
      <c r="Q7525">
        <v>57</v>
      </c>
      <c r="R7525">
        <v>0</v>
      </c>
      <c r="S7525">
        <v>0</v>
      </c>
      <c r="T7525">
        <v>0</v>
      </c>
      <c r="U7525">
        <v>106.811667</v>
      </c>
    </row>
    <row r="7526" spans="1:21" x14ac:dyDescent="0.25">
      <c r="A7526" t="s">
        <v>28603</v>
      </c>
      <c r="B7526">
        <v>1</v>
      </c>
      <c r="C7526" t="s">
        <v>79</v>
      </c>
      <c r="D7526" t="s">
        <v>119</v>
      </c>
      <c r="E7526" t="s">
        <v>28604</v>
      </c>
      <c r="F7526" t="s">
        <v>226</v>
      </c>
      <c r="G7526" t="s">
        <v>72</v>
      </c>
      <c r="H7526" t="s">
        <v>136</v>
      </c>
      <c r="I7526" t="s">
        <v>22</v>
      </c>
      <c r="J7526" t="s">
        <v>131</v>
      </c>
      <c r="K7526" t="s">
        <v>28605</v>
      </c>
      <c r="L7526" t="s">
        <v>28606</v>
      </c>
      <c r="M7526">
        <v>1.6886111109999999</v>
      </c>
      <c r="N7526">
        <v>0</v>
      </c>
      <c r="O7526">
        <v>57</v>
      </c>
      <c r="P7526">
        <v>0</v>
      </c>
      <c r="Q7526">
        <v>14</v>
      </c>
      <c r="R7526">
        <v>0</v>
      </c>
      <c r="S7526">
        <v>96.250833</v>
      </c>
      <c r="T7526">
        <v>0</v>
      </c>
      <c r="U7526">
        <v>23.640556</v>
      </c>
    </row>
    <row r="7527" spans="1:21" x14ac:dyDescent="0.25">
      <c r="A7527" t="s">
        <v>28607</v>
      </c>
      <c r="B7527">
        <v>1</v>
      </c>
      <c r="C7527" t="s">
        <v>79</v>
      </c>
      <c r="D7527" t="s">
        <v>119</v>
      </c>
      <c r="E7527" t="s">
        <v>28604</v>
      </c>
      <c r="F7527" t="s">
        <v>226</v>
      </c>
      <c r="G7527" t="s">
        <v>72</v>
      </c>
      <c r="H7527" t="s">
        <v>136</v>
      </c>
      <c r="I7527" t="s">
        <v>22</v>
      </c>
      <c r="J7527" t="s">
        <v>131</v>
      </c>
      <c r="K7527" t="s">
        <v>28608</v>
      </c>
      <c r="L7527" t="s">
        <v>28609</v>
      </c>
      <c r="M7527">
        <v>1.6841666660000001</v>
      </c>
      <c r="N7527">
        <v>0</v>
      </c>
      <c r="O7527">
        <v>57</v>
      </c>
      <c r="P7527">
        <v>0</v>
      </c>
      <c r="Q7527">
        <v>14</v>
      </c>
      <c r="R7527">
        <v>0</v>
      </c>
      <c r="S7527">
        <v>95.997500000000002</v>
      </c>
      <c r="T7527">
        <v>0</v>
      </c>
      <c r="U7527">
        <v>23.578333000000001</v>
      </c>
    </row>
    <row r="7528" spans="1:21" x14ac:dyDescent="0.25">
      <c r="A7528" t="s">
        <v>28610</v>
      </c>
      <c r="B7528">
        <v>1</v>
      </c>
      <c r="C7528" t="s">
        <v>79</v>
      </c>
      <c r="D7528" t="s">
        <v>119</v>
      </c>
      <c r="E7528" t="s">
        <v>28604</v>
      </c>
      <c r="F7528" t="s">
        <v>226</v>
      </c>
      <c r="G7528" t="s">
        <v>72</v>
      </c>
      <c r="H7528" t="s">
        <v>136</v>
      </c>
      <c r="I7528" t="s">
        <v>22</v>
      </c>
      <c r="J7528" t="s">
        <v>131</v>
      </c>
      <c r="K7528" t="s">
        <v>28611</v>
      </c>
      <c r="L7528" t="s">
        <v>28612</v>
      </c>
      <c r="M7528">
        <v>1.855277777</v>
      </c>
      <c r="N7528">
        <v>0</v>
      </c>
      <c r="O7528">
        <v>57</v>
      </c>
      <c r="P7528">
        <v>0</v>
      </c>
      <c r="Q7528">
        <v>14</v>
      </c>
      <c r="R7528">
        <v>0</v>
      </c>
      <c r="S7528">
        <v>105.750833</v>
      </c>
      <c r="T7528">
        <v>0</v>
      </c>
      <c r="U7528">
        <v>25.973889</v>
      </c>
    </row>
    <row r="7529" spans="1:21" x14ac:dyDescent="0.25">
      <c r="A7529" t="s">
        <v>28613</v>
      </c>
      <c r="B7529">
        <v>1</v>
      </c>
      <c r="C7529" t="s">
        <v>78</v>
      </c>
      <c r="D7529" t="s">
        <v>92</v>
      </c>
      <c r="E7529" t="s">
        <v>28614</v>
      </c>
      <c r="F7529" t="s">
        <v>313</v>
      </c>
      <c r="G7529" t="s">
        <v>71</v>
      </c>
      <c r="H7529" t="s">
        <v>136</v>
      </c>
      <c r="I7529" t="s">
        <v>22</v>
      </c>
      <c r="J7529" t="s">
        <v>131</v>
      </c>
      <c r="K7529" t="s">
        <v>28615</v>
      </c>
      <c r="L7529" t="s">
        <v>28616</v>
      </c>
      <c r="M7529">
        <v>1.9450000000000001</v>
      </c>
      <c r="N7529">
        <v>0</v>
      </c>
      <c r="O7529">
        <v>0</v>
      </c>
      <c r="P7529">
        <v>0</v>
      </c>
      <c r="Q7529">
        <v>80</v>
      </c>
      <c r="R7529">
        <v>0</v>
      </c>
      <c r="S7529">
        <v>0</v>
      </c>
      <c r="T7529">
        <v>0</v>
      </c>
      <c r="U7529">
        <v>155.6</v>
      </c>
    </row>
    <row r="7530" spans="1:21" x14ac:dyDescent="0.25">
      <c r="A7530" t="s">
        <v>28617</v>
      </c>
      <c r="B7530">
        <v>1</v>
      </c>
      <c r="C7530" t="s">
        <v>78</v>
      </c>
      <c r="D7530" t="s">
        <v>92</v>
      </c>
      <c r="E7530" t="s">
        <v>28618</v>
      </c>
      <c r="F7530" t="s">
        <v>231</v>
      </c>
      <c r="G7530" t="s">
        <v>71</v>
      </c>
      <c r="H7530" t="s">
        <v>136</v>
      </c>
      <c r="I7530" t="s">
        <v>22</v>
      </c>
      <c r="J7530" t="s">
        <v>131</v>
      </c>
      <c r="K7530" t="s">
        <v>28619</v>
      </c>
      <c r="L7530" t="s">
        <v>28620</v>
      </c>
      <c r="M7530">
        <v>1.4494444440000001</v>
      </c>
      <c r="N7530">
        <v>0</v>
      </c>
      <c r="O7530">
        <v>0</v>
      </c>
      <c r="P7530">
        <v>0</v>
      </c>
      <c r="Q7530">
        <v>1</v>
      </c>
      <c r="R7530">
        <v>0</v>
      </c>
      <c r="S7530">
        <v>0</v>
      </c>
      <c r="T7530">
        <v>0</v>
      </c>
      <c r="U7530">
        <v>1.449444</v>
      </c>
    </row>
    <row r="7531" spans="1:21" x14ac:dyDescent="0.25">
      <c r="A7531" t="s">
        <v>28621</v>
      </c>
      <c r="B7531">
        <v>1</v>
      </c>
      <c r="C7531" t="s">
        <v>78</v>
      </c>
      <c r="D7531" t="s">
        <v>92</v>
      </c>
      <c r="E7531" t="s">
        <v>28622</v>
      </c>
      <c r="F7531" t="s">
        <v>231</v>
      </c>
      <c r="G7531" t="s">
        <v>71</v>
      </c>
      <c r="H7531" t="s">
        <v>136</v>
      </c>
      <c r="I7531" t="s">
        <v>22</v>
      </c>
      <c r="J7531" t="s">
        <v>131</v>
      </c>
      <c r="K7531" t="s">
        <v>28623</v>
      </c>
      <c r="L7531" t="s">
        <v>28624</v>
      </c>
      <c r="M7531">
        <v>3.2050000000000001</v>
      </c>
      <c r="N7531">
        <v>0</v>
      </c>
      <c r="O7531">
        <v>0</v>
      </c>
      <c r="P7531">
        <v>0</v>
      </c>
      <c r="Q7531">
        <v>1</v>
      </c>
      <c r="R7531">
        <v>0</v>
      </c>
      <c r="S7531">
        <v>0</v>
      </c>
      <c r="T7531">
        <v>0</v>
      </c>
      <c r="U7531">
        <v>3.2050000000000001</v>
      </c>
    </row>
    <row r="7532" spans="1:21" x14ac:dyDescent="0.25">
      <c r="A7532" t="s">
        <v>28625</v>
      </c>
      <c r="B7532">
        <v>1</v>
      </c>
      <c r="C7532" t="s">
        <v>78</v>
      </c>
      <c r="D7532" t="s">
        <v>92</v>
      </c>
      <c r="E7532" t="s">
        <v>28626</v>
      </c>
      <c r="F7532" t="s">
        <v>231</v>
      </c>
      <c r="G7532" t="s">
        <v>71</v>
      </c>
      <c r="H7532" t="s">
        <v>136</v>
      </c>
      <c r="I7532" t="s">
        <v>22</v>
      </c>
      <c r="J7532" t="s">
        <v>131</v>
      </c>
      <c r="K7532" t="s">
        <v>28627</v>
      </c>
      <c r="L7532" t="s">
        <v>28628</v>
      </c>
      <c r="M7532">
        <v>1.6875</v>
      </c>
      <c r="N7532">
        <v>0</v>
      </c>
      <c r="O7532">
        <v>0</v>
      </c>
      <c r="P7532">
        <v>0</v>
      </c>
      <c r="Q7532">
        <v>1</v>
      </c>
      <c r="R7532">
        <v>0</v>
      </c>
      <c r="S7532">
        <v>0</v>
      </c>
      <c r="T7532">
        <v>0</v>
      </c>
      <c r="U7532">
        <v>1.6875</v>
      </c>
    </row>
    <row r="7533" spans="1:21" x14ac:dyDescent="0.25">
      <c r="A7533" t="s">
        <v>28629</v>
      </c>
      <c r="B7533">
        <v>1</v>
      </c>
      <c r="C7533" t="s">
        <v>78</v>
      </c>
      <c r="D7533" t="s">
        <v>92</v>
      </c>
      <c r="E7533" t="s">
        <v>28630</v>
      </c>
      <c r="F7533" t="s">
        <v>231</v>
      </c>
      <c r="G7533" t="s">
        <v>71</v>
      </c>
      <c r="H7533" t="s">
        <v>136</v>
      </c>
      <c r="I7533" t="s">
        <v>22</v>
      </c>
      <c r="J7533" t="s">
        <v>131</v>
      </c>
      <c r="K7533" t="s">
        <v>28631</v>
      </c>
      <c r="L7533" t="s">
        <v>28632</v>
      </c>
      <c r="M7533">
        <v>1.490277777</v>
      </c>
      <c r="N7533">
        <v>0</v>
      </c>
      <c r="O7533">
        <v>0</v>
      </c>
      <c r="P7533">
        <v>0</v>
      </c>
      <c r="Q7533">
        <v>1</v>
      </c>
      <c r="R7533">
        <v>0</v>
      </c>
      <c r="S7533">
        <v>0</v>
      </c>
      <c r="T7533">
        <v>0</v>
      </c>
      <c r="U7533">
        <v>1.490278</v>
      </c>
    </row>
    <row r="7534" spans="1:21" x14ac:dyDescent="0.25">
      <c r="A7534" t="s">
        <v>28633</v>
      </c>
      <c r="B7534">
        <v>1</v>
      </c>
      <c r="C7534" t="s">
        <v>78</v>
      </c>
      <c r="D7534" t="s">
        <v>92</v>
      </c>
      <c r="E7534" t="s">
        <v>28634</v>
      </c>
      <c r="F7534" t="s">
        <v>231</v>
      </c>
      <c r="G7534" t="s">
        <v>71</v>
      </c>
      <c r="H7534" t="s">
        <v>136</v>
      </c>
      <c r="I7534" t="s">
        <v>22</v>
      </c>
      <c r="J7534" t="s">
        <v>131</v>
      </c>
      <c r="K7534" t="s">
        <v>28635</v>
      </c>
      <c r="L7534" t="s">
        <v>28636</v>
      </c>
      <c r="M7534">
        <v>3.4141666659999999</v>
      </c>
      <c r="N7534">
        <v>0</v>
      </c>
      <c r="O7534">
        <v>0</v>
      </c>
      <c r="P7534">
        <v>0</v>
      </c>
      <c r="Q7534">
        <v>1</v>
      </c>
      <c r="R7534">
        <v>0</v>
      </c>
      <c r="S7534">
        <v>0</v>
      </c>
      <c r="T7534">
        <v>0</v>
      </c>
      <c r="U7534">
        <v>3.414167</v>
      </c>
    </row>
    <row r="7535" spans="1:21" x14ac:dyDescent="0.25">
      <c r="A7535" t="s">
        <v>28637</v>
      </c>
      <c r="B7535">
        <v>1</v>
      </c>
      <c r="C7535" t="s">
        <v>78</v>
      </c>
      <c r="D7535" t="s">
        <v>92</v>
      </c>
      <c r="E7535" t="s">
        <v>28638</v>
      </c>
      <c r="F7535" t="s">
        <v>296</v>
      </c>
      <c r="G7535" t="s">
        <v>72</v>
      </c>
      <c r="H7535" t="s">
        <v>136</v>
      </c>
      <c r="I7535" t="s">
        <v>22</v>
      </c>
      <c r="J7535" t="s">
        <v>221</v>
      </c>
      <c r="K7535" t="s">
        <v>28639</v>
      </c>
      <c r="L7535" t="s">
        <v>28640</v>
      </c>
      <c r="M7535">
        <v>7.1894444440000003</v>
      </c>
      <c r="N7535">
        <v>0</v>
      </c>
      <c r="O7535">
        <v>0</v>
      </c>
      <c r="P7535">
        <v>0</v>
      </c>
      <c r="Q7535">
        <v>100</v>
      </c>
      <c r="R7535">
        <v>0</v>
      </c>
      <c r="S7535">
        <v>0</v>
      </c>
      <c r="T7535">
        <v>0</v>
      </c>
      <c r="U7535">
        <v>718.94444399999998</v>
      </c>
    </row>
    <row r="7536" spans="1:21" x14ac:dyDescent="0.25">
      <c r="A7536" t="s">
        <v>28641</v>
      </c>
      <c r="B7536">
        <v>1</v>
      </c>
      <c r="C7536" t="s">
        <v>78</v>
      </c>
      <c r="D7536" t="s">
        <v>107</v>
      </c>
      <c r="E7536" t="s">
        <v>28642</v>
      </c>
      <c r="F7536" t="s">
        <v>2590</v>
      </c>
      <c r="G7536" t="s">
        <v>71</v>
      </c>
      <c r="H7536" t="s">
        <v>136</v>
      </c>
      <c r="I7536" t="s">
        <v>22</v>
      </c>
      <c r="J7536" t="s">
        <v>131</v>
      </c>
      <c r="K7536" t="s">
        <v>28643</v>
      </c>
      <c r="L7536" t="s">
        <v>28644</v>
      </c>
      <c r="M7536">
        <v>1.2483333329999999</v>
      </c>
      <c r="N7536">
        <v>0</v>
      </c>
      <c r="O7536">
        <v>0</v>
      </c>
      <c r="P7536">
        <v>0</v>
      </c>
      <c r="Q7536">
        <v>1</v>
      </c>
      <c r="R7536">
        <v>0</v>
      </c>
      <c r="S7536">
        <v>0</v>
      </c>
      <c r="T7536">
        <v>0</v>
      </c>
      <c r="U7536">
        <v>1.2483329999999999</v>
      </c>
    </row>
    <row r="7537" spans="1:21" x14ac:dyDescent="0.25">
      <c r="A7537" t="s">
        <v>28645</v>
      </c>
      <c r="B7537">
        <v>1</v>
      </c>
      <c r="C7537" t="s">
        <v>78</v>
      </c>
      <c r="D7537" t="s">
        <v>102</v>
      </c>
      <c r="E7537" t="s">
        <v>28646</v>
      </c>
      <c r="F7537" t="s">
        <v>231</v>
      </c>
      <c r="G7537" t="s">
        <v>71</v>
      </c>
      <c r="H7537" t="s">
        <v>136</v>
      </c>
      <c r="I7537" t="s">
        <v>22</v>
      </c>
      <c r="J7537" t="s">
        <v>131</v>
      </c>
      <c r="K7537" t="s">
        <v>28647</v>
      </c>
      <c r="L7537" t="s">
        <v>28648</v>
      </c>
      <c r="M7537">
        <v>28.156666666</v>
      </c>
      <c r="N7537">
        <v>0</v>
      </c>
      <c r="O7537">
        <v>0</v>
      </c>
      <c r="P7537">
        <v>0</v>
      </c>
      <c r="Q7537">
        <v>1</v>
      </c>
      <c r="R7537">
        <v>0</v>
      </c>
      <c r="S7537">
        <v>0</v>
      </c>
      <c r="T7537">
        <v>0</v>
      </c>
      <c r="U7537">
        <v>28.156666999999999</v>
      </c>
    </row>
    <row r="7538" spans="1:21" x14ac:dyDescent="0.25">
      <c r="A7538" t="s">
        <v>28649</v>
      </c>
      <c r="B7538">
        <v>1</v>
      </c>
      <c r="C7538" t="s">
        <v>78</v>
      </c>
      <c r="D7538" t="s">
        <v>102</v>
      </c>
      <c r="E7538" t="s">
        <v>28650</v>
      </c>
      <c r="F7538" t="s">
        <v>231</v>
      </c>
      <c r="G7538" t="s">
        <v>71</v>
      </c>
      <c r="H7538" t="s">
        <v>136</v>
      </c>
      <c r="I7538" t="s">
        <v>22</v>
      </c>
      <c r="J7538" t="s">
        <v>131</v>
      </c>
      <c r="K7538" t="s">
        <v>28651</v>
      </c>
      <c r="L7538" t="s">
        <v>28652</v>
      </c>
      <c r="M7538">
        <v>1.226388888</v>
      </c>
      <c r="N7538">
        <v>0</v>
      </c>
      <c r="O7538">
        <v>0</v>
      </c>
      <c r="P7538">
        <v>0</v>
      </c>
      <c r="Q7538">
        <v>1</v>
      </c>
      <c r="R7538">
        <v>0</v>
      </c>
      <c r="S7538">
        <v>0</v>
      </c>
      <c r="T7538">
        <v>0</v>
      </c>
      <c r="U7538">
        <v>1.226389</v>
      </c>
    </row>
    <row r="7539" spans="1:21" x14ac:dyDescent="0.25">
      <c r="A7539" t="s">
        <v>28653</v>
      </c>
      <c r="B7539">
        <v>1</v>
      </c>
      <c r="C7539" t="s">
        <v>78</v>
      </c>
      <c r="D7539" t="s">
        <v>106</v>
      </c>
      <c r="E7539" t="s">
        <v>28654</v>
      </c>
      <c r="F7539" t="s">
        <v>296</v>
      </c>
      <c r="G7539" t="s">
        <v>71</v>
      </c>
      <c r="H7539" t="s">
        <v>136</v>
      </c>
      <c r="I7539" t="s">
        <v>22</v>
      </c>
      <c r="J7539" t="s">
        <v>221</v>
      </c>
      <c r="K7539" t="s">
        <v>28655</v>
      </c>
      <c r="L7539" t="s">
        <v>28656</v>
      </c>
      <c r="M7539">
        <v>8.1422222219999991</v>
      </c>
      <c r="N7539">
        <v>0</v>
      </c>
      <c r="O7539">
        <v>0</v>
      </c>
      <c r="P7539">
        <v>0</v>
      </c>
      <c r="Q7539">
        <v>50</v>
      </c>
      <c r="R7539">
        <v>0</v>
      </c>
      <c r="S7539">
        <v>0</v>
      </c>
      <c r="T7539">
        <v>0</v>
      </c>
      <c r="U7539">
        <v>407.11111099999999</v>
      </c>
    </row>
    <row r="7540" spans="1:21" x14ac:dyDescent="0.25">
      <c r="A7540" t="s">
        <v>28657</v>
      </c>
      <c r="B7540">
        <v>1</v>
      </c>
      <c r="C7540" t="s">
        <v>78</v>
      </c>
      <c r="D7540" t="s">
        <v>126</v>
      </c>
      <c r="E7540" t="s">
        <v>28658</v>
      </c>
      <c r="F7540" t="s">
        <v>3351</v>
      </c>
      <c r="G7540" t="s">
        <v>71</v>
      </c>
      <c r="H7540" t="s">
        <v>136</v>
      </c>
      <c r="I7540" t="s">
        <v>22</v>
      </c>
      <c r="J7540" t="s">
        <v>131</v>
      </c>
      <c r="K7540" t="s">
        <v>28659</v>
      </c>
      <c r="L7540" t="s">
        <v>28660</v>
      </c>
      <c r="M7540">
        <v>0.80500000000000005</v>
      </c>
      <c r="N7540">
        <v>0</v>
      </c>
      <c r="O7540">
        <v>6</v>
      </c>
      <c r="P7540">
        <v>0</v>
      </c>
      <c r="Q7540">
        <v>0</v>
      </c>
      <c r="R7540">
        <v>0</v>
      </c>
      <c r="S7540">
        <v>4.83</v>
      </c>
      <c r="T7540">
        <v>0</v>
      </c>
      <c r="U7540">
        <v>0</v>
      </c>
    </row>
    <row r="7541" spans="1:21" x14ac:dyDescent="0.25">
      <c r="A7541" t="s">
        <v>28661</v>
      </c>
      <c r="B7541">
        <v>1</v>
      </c>
      <c r="C7541" t="s">
        <v>78</v>
      </c>
      <c r="D7541" t="s">
        <v>81</v>
      </c>
      <c r="E7541" t="s">
        <v>28662</v>
      </c>
      <c r="F7541" t="s">
        <v>226</v>
      </c>
      <c r="G7541" t="s">
        <v>72</v>
      </c>
      <c r="H7541" t="s">
        <v>136</v>
      </c>
      <c r="I7541" t="s">
        <v>22</v>
      </c>
      <c r="J7541" t="s">
        <v>131</v>
      </c>
      <c r="K7541" t="s">
        <v>28663</v>
      </c>
      <c r="L7541" t="s">
        <v>28664</v>
      </c>
      <c r="M7541">
        <v>0.69166666600000004</v>
      </c>
      <c r="N7541">
        <v>0</v>
      </c>
      <c r="O7541">
        <v>130</v>
      </c>
      <c r="P7541">
        <v>5</v>
      </c>
      <c r="Q7541">
        <v>308</v>
      </c>
      <c r="R7541">
        <v>0</v>
      </c>
      <c r="S7541">
        <v>89.916667000000004</v>
      </c>
      <c r="T7541">
        <v>3.4583330000000001</v>
      </c>
      <c r="U7541">
        <v>213.033333</v>
      </c>
    </row>
    <row r="7542" spans="1:21" x14ac:dyDescent="0.25">
      <c r="A7542" t="s">
        <v>28665</v>
      </c>
      <c r="B7542">
        <v>1</v>
      </c>
      <c r="C7542" t="s">
        <v>78</v>
      </c>
      <c r="D7542" t="s">
        <v>81</v>
      </c>
      <c r="E7542" t="s">
        <v>28662</v>
      </c>
      <c r="F7542" t="s">
        <v>296</v>
      </c>
      <c r="G7542" t="s">
        <v>72</v>
      </c>
      <c r="H7542" t="s">
        <v>136</v>
      </c>
      <c r="I7542" t="s">
        <v>22</v>
      </c>
      <c r="J7542" t="s">
        <v>221</v>
      </c>
      <c r="K7542" t="s">
        <v>28666</v>
      </c>
      <c r="L7542" t="s">
        <v>28667</v>
      </c>
      <c r="M7542">
        <v>0.26722222200000001</v>
      </c>
      <c r="N7542">
        <v>0</v>
      </c>
      <c r="O7542">
        <v>130</v>
      </c>
      <c r="P7542">
        <v>5</v>
      </c>
      <c r="Q7542">
        <v>308</v>
      </c>
      <c r="R7542">
        <v>0</v>
      </c>
      <c r="S7542">
        <v>34.738889</v>
      </c>
      <c r="T7542">
        <v>1.336111</v>
      </c>
      <c r="U7542">
        <v>82.304444000000004</v>
      </c>
    </row>
    <row r="7543" spans="1:21" x14ac:dyDescent="0.25">
      <c r="A7543" t="s">
        <v>28668</v>
      </c>
      <c r="B7543">
        <v>1</v>
      </c>
      <c r="C7543" t="s">
        <v>78</v>
      </c>
      <c r="D7543" t="s">
        <v>81</v>
      </c>
      <c r="E7543" t="s">
        <v>21253</v>
      </c>
      <c r="F7543" t="s">
        <v>247</v>
      </c>
      <c r="G7543" t="s">
        <v>71</v>
      </c>
      <c r="H7543" t="s">
        <v>136</v>
      </c>
      <c r="I7543" t="s">
        <v>22</v>
      </c>
      <c r="J7543" t="s">
        <v>221</v>
      </c>
      <c r="K7543" t="s">
        <v>28669</v>
      </c>
      <c r="L7543" t="s">
        <v>28670</v>
      </c>
      <c r="M7543">
        <v>8.1677777769999995</v>
      </c>
      <c r="N7543">
        <v>0</v>
      </c>
      <c r="O7543">
        <v>113</v>
      </c>
      <c r="P7543">
        <v>0</v>
      </c>
      <c r="Q7543">
        <v>54</v>
      </c>
      <c r="R7543">
        <v>0</v>
      </c>
      <c r="S7543">
        <v>922.958889</v>
      </c>
      <c r="T7543">
        <v>0</v>
      </c>
      <c r="U7543">
        <v>441.06</v>
      </c>
    </row>
    <row r="7544" spans="1:21" x14ac:dyDescent="0.25">
      <c r="A7544" t="s">
        <v>28671</v>
      </c>
      <c r="B7544">
        <v>1</v>
      </c>
      <c r="C7544" t="s">
        <v>78</v>
      </c>
      <c r="D7544" t="s">
        <v>81</v>
      </c>
      <c r="E7544" t="s">
        <v>21253</v>
      </c>
      <c r="F7544" t="s">
        <v>247</v>
      </c>
      <c r="G7544" t="s">
        <v>71</v>
      </c>
      <c r="H7544" t="s">
        <v>136</v>
      </c>
      <c r="I7544" t="s">
        <v>22</v>
      </c>
      <c r="J7544" t="s">
        <v>221</v>
      </c>
      <c r="K7544" t="s">
        <v>28672</v>
      </c>
      <c r="L7544" t="s">
        <v>28673</v>
      </c>
      <c r="M7544">
        <v>7.9541666659999999</v>
      </c>
      <c r="N7544">
        <v>0</v>
      </c>
      <c r="O7544">
        <v>113</v>
      </c>
      <c r="P7544">
        <v>0</v>
      </c>
      <c r="Q7544">
        <v>54</v>
      </c>
      <c r="R7544">
        <v>0</v>
      </c>
      <c r="S7544">
        <v>898.82083299999999</v>
      </c>
      <c r="T7544">
        <v>0</v>
      </c>
      <c r="U7544">
        <v>429.52499999999998</v>
      </c>
    </row>
    <row r="7545" spans="1:21" x14ac:dyDescent="0.25">
      <c r="A7545" t="s">
        <v>28674</v>
      </c>
      <c r="B7545">
        <v>1</v>
      </c>
      <c r="C7545" t="s">
        <v>79</v>
      </c>
      <c r="D7545" t="s">
        <v>108</v>
      </c>
      <c r="E7545" t="s">
        <v>28675</v>
      </c>
      <c r="F7545" t="s">
        <v>313</v>
      </c>
      <c r="G7545" t="s">
        <v>71</v>
      </c>
      <c r="H7545" t="s">
        <v>136</v>
      </c>
      <c r="I7545" t="s">
        <v>22</v>
      </c>
      <c r="J7545" t="s">
        <v>131</v>
      </c>
      <c r="K7545" t="s">
        <v>28676</v>
      </c>
      <c r="L7545" t="s">
        <v>28677</v>
      </c>
      <c r="M7545">
        <v>3.5433333330000001</v>
      </c>
      <c r="N7545">
        <v>0</v>
      </c>
      <c r="O7545">
        <v>0</v>
      </c>
      <c r="P7545">
        <v>0</v>
      </c>
      <c r="Q7545">
        <v>2</v>
      </c>
      <c r="R7545">
        <v>0</v>
      </c>
      <c r="S7545">
        <v>0</v>
      </c>
      <c r="T7545">
        <v>0</v>
      </c>
      <c r="U7545">
        <v>7.0866670000000003</v>
      </c>
    </row>
    <row r="7546" spans="1:21" x14ac:dyDescent="0.25">
      <c r="A7546" t="s">
        <v>28678</v>
      </c>
      <c r="B7546">
        <v>1</v>
      </c>
      <c r="C7546" t="s">
        <v>79</v>
      </c>
      <c r="D7546" t="s">
        <v>113</v>
      </c>
      <c r="E7546" t="s">
        <v>28679</v>
      </c>
      <c r="F7546" t="s">
        <v>313</v>
      </c>
      <c r="G7546" t="s">
        <v>71</v>
      </c>
      <c r="H7546" t="s">
        <v>136</v>
      </c>
      <c r="I7546" t="s">
        <v>22</v>
      </c>
      <c r="J7546" t="s">
        <v>131</v>
      </c>
      <c r="K7546" t="s">
        <v>28680</v>
      </c>
      <c r="L7546" t="s">
        <v>28681</v>
      </c>
      <c r="M7546">
        <v>3.182222222</v>
      </c>
      <c r="N7546">
        <v>0</v>
      </c>
      <c r="O7546">
        <v>0</v>
      </c>
      <c r="P7546">
        <v>0</v>
      </c>
      <c r="Q7546">
        <v>14</v>
      </c>
      <c r="R7546">
        <v>0</v>
      </c>
      <c r="S7546">
        <v>0</v>
      </c>
      <c r="T7546">
        <v>0</v>
      </c>
      <c r="U7546">
        <v>44.551110999999999</v>
      </c>
    </row>
    <row r="7547" spans="1:21" x14ac:dyDescent="0.25">
      <c r="A7547" t="s">
        <v>28682</v>
      </c>
      <c r="B7547">
        <v>1</v>
      </c>
      <c r="C7547" t="s">
        <v>78</v>
      </c>
      <c r="D7547" t="s">
        <v>97</v>
      </c>
      <c r="E7547" t="s">
        <v>28683</v>
      </c>
      <c r="F7547" t="s">
        <v>296</v>
      </c>
      <c r="G7547" t="s">
        <v>71</v>
      </c>
      <c r="H7547" t="s">
        <v>136</v>
      </c>
      <c r="I7547" t="s">
        <v>22</v>
      </c>
      <c r="J7547" t="s">
        <v>221</v>
      </c>
      <c r="K7547" t="s">
        <v>28684</v>
      </c>
      <c r="L7547" t="s">
        <v>28685</v>
      </c>
      <c r="M7547">
        <v>3.1655555550000001</v>
      </c>
      <c r="N7547">
        <v>0</v>
      </c>
      <c r="O7547">
        <v>0</v>
      </c>
      <c r="P7547">
        <v>0</v>
      </c>
      <c r="Q7547">
        <v>97</v>
      </c>
      <c r="R7547">
        <v>0</v>
      </c>
      <c r="S7547">
        <v>0</v>
      </c>
      <c r="T7547">
        <v>0</v>
      </c>
      <c r="U7547">
        <v>307.05888900000002</v>
      </c>
    </row>
    <row r="7548" spans="1:21" x14ac:dyDescent="0.25">
      <c r="A7548" t="s">
        <v>28686</v>
      </c>
      <c r="B7548">
        <v>1</v>
      </c>
      <c r="C7548" t="s">
        <v>79</v>
      </c>
      <c r="D7548" t="s">
        <v>116</v>
      </c>
      <c r="E7548" t="s">
        <v>17302</v>
      </c>
      <c r="F7548" t="s">
        <v>296</v>
      </c>
      <c r="G7548" t="s">
        <v>72</v>
      </c>
      <c r="H7548" t="s">
        <v>136</v>
      </c>
      <c r="I7548" t="s">
        <v>22</v>
      </c>
      <c r="J7548" t="s">
        <v>221</v>
      </c>
      <c r="K7548" t="s">
        <v>28687</v>
      </c>
      <c r="L7548" t="s">
        <v>28688</v>
      </c>
      <c r="M7548">
        <v>3.409166666</v>
      </c>
      <c r="N7548">
        <v>0</v>
      </c>
      <c r="O7548">
        <v>0</v>
      </c>
      <c r="P7548">
        <v>21</v>
      </c>
      <c r="Q7548">
        <v>54</v>
      </c>
      <c r="R7548">
        <v>0</v>
      </c>
      <c r="S7548">
        <v>0</v>
      </c>
      <c r="T7548">
        <v>71.592500000000001</v>
      </c>
      <c r="U7548">
        <v>184.095</v>
      </c>
    </row>
    <row r="7549" spans="1:21" x14ac:dyDescent="0.25">
      <c r="A7549" t="s">
        <v>28689</v>
      </c>
      <c r="B7549">
        <v>1</v>
      </c>
      <c r="C7549" t="s">
        <v>79</v>
      </c>
      <c r="D7549" t="s">
        <v>117</v>
      </c>
      <c r="E7549" t="s">
        <v>28690</v>
      </c>
      <c r="F7549" t="s">
        <v>1084</v>
      </c>
      <c r="G7549" t="s">
        <v>72</v>
      </c>
      <c r="H7549" t="s">
        <v>136</v>
      </c>
      <c r="I7549" t="s">
        <v>22</v>
      </c>
      <c r="J7549" t="s">
        <v>131</v>
      </c>
      <c r="K7549" t="s">
        <v>28691</v>
      </c>
      <c r="L7549" t="s">
        <v>28692</v>
      </c>
      <c r="M7549">
        <v>1.135</v>
      </c>
      <c r="N7549">
        <v>0</v>
      </c>
      <c r="O7549">
        <v>0</v>
      </c>
      <c r="P7549">
        <v>0</v>
      </c>
      <c r="Q7549">
        <v>142</v>
      </c>
      <c r="R7549">
        <v>0</v>
      </c>
      <c r="S7549">
        <v>0</v>
      </c>
      <c r="T7549">
        <v>0</v>
      </c>
      <c r="U7549">
        <v>161.16999999999999</v>
      </c>
    </row>
    <row r="7550" spans="1:21" x14ac:dyDescent="0.25">
      <c r="A7550" t="s">
        <v>28693</v>
      </c>
      <c r="B7550">
        <v>1</v>
      </c>
      <c r="C7550" t="s">
        <v>79</v>
      </c>
      <c r="D7550" t="s">
        <v>117</v>
      </c>
      <c r="E7550" t="s">
        <v>28690</v>
      </c>
      <c r="F7550" t="s">
        <v>226</v>
      </c>
      <c r="G7550" t="s">
        <v>72</v>
      </c>
      <c r="H7550" t="s">
        <v>136</v>
      </c>
      <c r="I7550" t="s">
        <v>22</v>
      </c>
      <c r="J7550" t="s">
        <v>131</v>
      </c>
      <c r="K7550" t="s">
        <v>28694</v>
      </c>
      <c r="L7550" t="s">
        <v>28695</v>
      </c>
      <c r="M7550">
        <v>0.67138888799999996</v>
      </c>
      <c r="N7550">
        <v>0</v>
      </c>
      <c r="O7550">
        <v>0</v>
      </c>
      <c r="P7550">
        <v>0</v>
      </c>
      <c r="Q7550">
        <v>142</v>
      </c>
      <c r="R7550">
        <v>0</v>
      </c>
      <c r="S7550">
        <v>0</v>
      </c>
      <c r="T7550">
        <v>0</v>
      </c>
      <c r="U7550">
        <v>95.337221999999997</v>
      </c>
    </row>
    <row r="7551" spans="1:21" x14ac:dyDescent="0.25">
      <c r="A7551" t="s">
        <v>28696</v>
      </c>
      <c r="B7551">
        <v>1</v>
      </c>
      <c r="C7551" t="s">
        <v>78</v>
      </c>
      <c r="D7551" t="s">
        <v>95</v>
      </c>
      <c r="E7551" t="s">
        <v>28697</v>
      </c>
      <c r="F7551" t="s">
        <v>231</v>
      </c>
      <c r="G7551" t="s">
        <v>71</v>
      </c>
      <c r="H7551" t="s">
        <v>136</v>
      </c>
      <c r="I7551" t="s">
        <v>22</v>
      </c>
      <c r="J7551" t="s">
        <v>131</v>
      </c>
      <c r="K7551" t="s">
        <v>28698</v>
      </c>
      <c r="L7551" t="s">
        <v>28699</v>
      </c>
      <c r="M7551">
        <v>3.0180555550000001</v>
      </c>
      <c r="N7551">
        <v>0</v>
      </c>
      <c r="O7551">
        <v>1</v>
      </c>
      <c r="P7551">
        <v>0</v>
      </c>
      <c r="Q7551">
        <v>0</v>
      </c>
      <c r="R7551">
        <v>0</v>
      </c>
      <c r="S7551">
        <v>3.0180560000000001</v>
      </c>
      <c r="T7551">
        <v>0</v>
      </c>
      <c r="U7551">
        <v>0</v>
      </c>
    </row>
    <row r="7552" spans="1:21" x14ac:dyDescent="0.25">
      <c r="A7552" t="s">
        <v>28700</v>
      </c>
      <c r="B7552">
        <v>1</v>
      </c>
      <c r="C7552" t="s">
        <v>78</v>
      </c>
      <c r="D7552" t="s">
        <v>84</v>
      </c>
      <c r="E7552" t="s">
        <v>28701</v>
      </c>
      <c r="F7552" t="s">
        <v>1227</v>
      </c>
      <c r="G7552" t="s">
        <v>72</v>
      </c>
      <c r="H7552" t="s">
        <v>136</v>
      </c>
      <c r="I7552" t="s">
        <v>22</v>
      </c>
      <c r="J7552" t="s">
        <v>131</v>
      </c>
      <c r="K7552" t="s">
        <v>28702</v>
      </c>
      <c r="L7552" t="s">
        <v>28703</v>
      </c>
      <c r="M7552">
        <v>4.3506166659999996</v>
      </c>
      <c r="N7552">
        <v>0</v>
      </c>
      <c r="O7552">
        <v>64</v>
      </c>
      <c r="P7552">
        <v>0</v>
      </c>
      <c r="Q7552">
        <v>4</v>
      </c>
      <c r="R7552">
        <v>0</v>
      </c>
      <c r="S7552">
        <v>278.43946699999998</v>
      </c>
      <c r="T7552">
        <v>0</v>
      </c>
      <c r="U7552">
        <v>17.402467000000001</v>
      </c>
    </row>
    <row r="7553" spans="1:21" x14ac:dyDescent="0.25">
      <c r="A7553" t="s">
        <v>28704</v>
      </c>
      <c r="B7553">
        <v>1</v>
      </c>
      <c r="C7553" t="s">
        <v>79</v>
      </c>
      <c r="D7553" t="s">
        <v>108</v>
      </c>
      <c r="E7553" t="s">
        <v>28705</v>
      </c>
      <c r="F7553" t="s">
        <v>231</v>
      </c>
      <c r="G7553" t="s">
        <v>71</v>
      </c>
      <c r="H7553" t="s">
        <v>136</v>
      </c>
      <c r="I7553" t="s">
        <v>22</v>
      </c>
      <c r="J7553" t="s">
        <v>131</v>
      </c>
      <c r="K7553" t="s">
        <v>28706</v>
      </c>
      <c r="L7553" t="s">
        <v>28707</v>
      </c>
      <c r="M7553">
        <v>0.9325</v>
      </c>
      <c r="N7553">
        <v>0</v>
      </c>
      <c r="O7553">
        <v>0</v>
      </c>
      <c r="P7553">
        <v>0</v>
      </c>
      <c r="Q7553">
        <v>1</v>
      </c>
      <c r="R7553">
        <v>0</v>
      </c>
      <c r="S7553">
        <v>0</v>
      </c>
      <c r="T7553">
        <v>0</v>
      </c>
      <c r="U7553">
        <v>0.9325</v>
      </c>
    </row>
    <row r="7554" spans="1:21" x14ac:dyDescent="0.25">
      <c r="A7554" t="s">
        <v>28708</v>
      </c>
      <c r="B7554">
        <v>1</v>
      </c>
      <c r="C7554" t="s">
        <v>78</v>
      </c>
      <c r="D7554" t="s">
        <v>91</v>
      </c>
      <c r="E7554" t="s">
        <v>28709</v>
      </c>
      <c r="F7554" t="s">
        <v>367</v>
      </c>
      <c r="G7554" t="s">
        <v>72</v>
      </c>
      <c r="H7554" t="s">
        <v>136</v>
      </c>
      <c r="I7554" t="s">
        <v>22</v>
      </c>
      <c r="J7554" t="s">
        <v>131</v>
      </c>
      <c r="K7554" t="s">
        <v>28710</v>
      </c>
      <c r="L7554" t="s">
        <v>28711</v>
      </c>
      <c r="M7554">
        <v>0.87805555499999999</v>
      </c>
      <c r="N7554">
        <v>0</v>
      </c>
      <c r="O7554">
        <v>0</v>
      </c>
      <c r="P7554">
        <v>0</v>
      </c>
      <c r="Q7554">
        <v>55</v>
      </c>
      <c r="R7554">
        <v>0</v>
      </c>
      <c r="S7554">
        <v>0</v>
      </c>
      <c r="T7554">
        <v>0</v>
      </c>
      <c r="U7554">
        <v>48.293056</v>
      </c>
    </row>
    <row r="7555" spans="1:21" x14ac:dyDescent="0.25">
      <c r="A7555" t="s">
        <v>28712</v>
      </c>
      <c r="B7555">
        <v>1</v>
      </c>
      <c r="C7555" t="s">
        <v>79</v>
      </c>
      <c r="D7555" t="s">
        <v>109</v>
      </c>
      <c r="E7555" t="s">
        <v>28713</v>
      </c>
      <c r="F7555" t="s">
        <v>247</v>
      </c>
      <c r="G7555" t="s">
        <v>72</v>
      </c>
      <c r="H7555" t="s">
        <v>136</v>
      </c>
      <c r="I7555" t="s">
        <v>22</v>
      </c>
      <c r="J7555" t="s">
        <v>221</v>
      </c>
      <c r="K7555" t="s">
        <v>28714</v>
      </c>
      <c r="L7555" t="s">
        <v>28715</v>
      </c>
      <c r="M7555">
        <v>8.3674794440000007</v>
      </c>
      <c r="N7555">
        <v>0</v>
      </c>
      <c r="O7555">
        <v>0</v>
      </c>
      <c r="P7555">
        <v>0</v>
      </c>
      <c r="Q7555">
        <v>92</v>
      </c>
      <c r="R7555">
        <v>0</v>
      </c>
      <c r="S7555">
        <v>0</v>
      </c>
      <c r="T7555">
        <v>0</v>
      </c>
      <c r="U7555">
        <v>769.80810899999994</v>
      </c>
    </row>
    <row r="7556" spans="1:21" x14ac:dyDescent="0.25">
      <c r="A7556" t="s">
        <v>28716</v>
      </c>
      <c r="B7556">
        <v>1</v>
      </c>
      <c r="C7556" t="s">
        <v>79</v>
      </c>
      <c r="D7556" t="s">
        <v>108</v>
      </c>
      <c r="E7556" t="s">
        <v>28717</v>
      </c>
      <c r="F7556" t="s">
        <v>231</v>
      </c>
      <c r="G7556" t="s">
        <v>71</v>
      </c>
      <c r="H7556" t="s">
        <v>136</v>
      </c>
      <c r="I7556" t="s">
        <v>22</v>
      </c>
      <c r="J7556" t="s">
        <v>131</v>
      </c>
      <c r="K7556" t="s">
        <v>28718</v>
      </c>
      <c r="L7556" t="s">
        <v>28719</v>
      </c>
      <c r="M7556">
        <v>4.6911111109999997</v>
      </c>
      <c r="N7556">
        <v>0</v>
      </c>
      <c r="O7556">
        <v>0</v>
      </c>
      <c r="P7556">
        <v>0</v>
      </c>
      <c r="Q7556">
        <v>1</v>
      </c>
      <c r="R7556">
        <v>0</v>
      </c>
      <c r="S7556">
        <v>0</v>
      </c>
      <c r="T7556">
        <v>0</v>
      </c>
      <c r="U7556">
        <v>4.6911110000000003</v>
      </c>
    </row>
    <row r="7557" spans="1:21" x14ac:dyDescent="0.25">
      <c r="A7557" t="s">
        <v>28720</v>
      </c>
      <c r="B7557">
        <v>1</v>
      </c>
      <c r="C7557" t="s">
        <v>78</v>
      </c>
      <c r="D7557" t="s">
        <v>89</v>
      </c>
      <c r="E7557" t="s">
        <v>28721</v>
      </c>
      <c r="F7557" t="s">
        <v>1016</v>
      </c>
      <c r="G7557" t="s">
        <v>72</v>
      </c>
      <c r="H7557" t="s">
        <v>136</v>
      </c>
      <c r="I7557" t="s">
        <v>22</v>
      </c>
      <c r="J7557" t="s">
        <v>131</v>
      </c>
      <c r="K7557" t="s">
        <v>28722</v>
      </c>
      <c r="L7557" t="s">
        <v>28723</v>
      </c>
      <c r="M7557">
        <v>0.76987583299999995</v>
      </c>
      <c r="N7557">
        <v>0</v>
      </c>
      <c r="O7557">
        <v>0</v>
      </c>
      <c r="P7557">
        <v>0</v>
      </c>
      <c r="Q7557">
        <v>78</v>
      </c>
      <c r="R7557">
        <v>0</v>
      </c>
      <c r="S7557">
        <v>0</v>
      </c>
      <c r="T7557">
        <v>0</v>
      </c>
      <c r="U7557">
        <v>60.050314999999998</v>
      </c>
    </row>
    <row r="7558" spans="1:21" x14ac:dyDescent="0.25">
      <c r="A7558" t="s">
        <v>28724</v>
      </c>
      <c r="B7558">
        <v>1</v>
      </c>
      <c r="C7558" t="s">
        <v>79</v>
      </c>
      <c r="D7558" t="s">
        <v>117</v>
      </c>
      <c r="E7558" t="s">
        <v>28725</v>
      </c>
      <c r="F7558" t="s">
        <v>1227</v>
      </c>
      <c r="G7558" t="s">
        <v>72</v>
      </c>
      <c r="H7558" t="s">
        <v>136</v>
      </c>
      <c r="I7558" t="s">
        <v>22</v>
      </c>
      <c r="J7558" t="s">
        <v>131</v>
      </c>
      <c r="K7558" t="s">
        <v>28726</v>
      </c>
      <c r="L7558" t="s">
        <v>28727</v>
      </c>
      <c r="M7558">
        <v>5.8333333329999997</v>
      </c>
      <c r="N7558">
        <v>0</v>
      </c>
      <c r="O7558">
        <v>0</v>
      </c>
      <c r="P7558">
        <v>1</v>
      </c>
      <c r="Q7558">
        <v>0</v>
      </c>
      <c r="R7558">
        <v>0</v>
      </c>
      <c r="S7558">
        <v>0</v>
      </c>
      <c r="T7558">
        <v>5.8333329999999997</v>
      </c>
      <c r="U7558">
        <v>0</v>
      </c>
    </row>
    <row r="7559" spans="1:21" x14ac:dyDescent="0.25">
      <c r="A7559" t="s">
        <v>28728</v>
      </c>
      <c r="B7559">
        <v>1</v>
      </c>
      <c r="C7559" t="s">
        <v>79</v>
      </c>
      <c r="D7559" t="s">
        <v>117</v>
      </c>
      <c r="E7559" t="s">
        <v>28729</v>
      </c>
      <c r="F7559" t="s">
        <v>226</v>
      </c>
      <c r="G7559" t="s">
        <v>72</v>
      </c>
      <c r="H7559" t="s">
        <v>136</v>
      </c>
      <c r="I7559" t="s">
        <v>22</v>
      </c>
      <c r="J7559" t="s">
        <v>131</v>
      </c>
      <c r="K7559" t="s">
        <v>28730</v>
      </c>
      <c r="L7559" t="s">
        <v>28731</v>
      </c>
      <c r="M7559">
        <v>0.83333333300000001</v>
      </c>
      <c r="N7559">
        <v>0</v>
      </c>
      <c r="O7559">
        <v>0</v>
      </c>
      <c r="P7559">
        <v>0</v>
      </c>
      <c r="Q7559">
        <v>27</v>
      </c>
      <c r="R7559">
        <v>0</v>
      </c>
      <c r="S7559">
        <v>0</v>
      </c>
      <c r="T7559">
        <v>0</v>
      </c>
      <c r="U7559">
        <v>22.5</v>
      </c>
    </row>
    <row r="7560" spans="1:21" x14ac:dyDescent="0.25">
      <c r="A7560" t="s">
        <v>28732</v>
      </c>
      <c r="B7560">
        <v>1</v>
      </c>
      <c r="C7560" t="s">
        <v>78</v>
      </c>
      <c r="D7560" t="s">
        <v>105</v>
      </c>
      <c r="E7560" t="s">
        <v>2481</v>
      </c>
      <c r="F7560" t="s">
        <v>166</v>
      </c>
      <c r="G7560" t="s">
        <v>72</v>
      </c>
      <c r="H7560" t="s">
        <v>136</v>
      </c>
      <c r="I7560" t="s">
        <v>22</v>
      </c>
      <c r="J7560" t="s">
        <v>131</v>
      </c>
      <c r="K7560" t="s">
        <v>28733</v>
      </c>
      <c r="L7560" t="s">
        <v>28734</v>
      </c>
      <c r="M7560">
        <v>1.176346111</v>
      </c>
      <c r="N7560">
        <v>2</v>
      </c>
      <c r="O7560">
        <v>5636</v>
      </c>
      <c r="P7560">
        <v>0</v>
      </c>
      <c r="Q7560">
        <v>0</v>
      </c>
      <c r="R7560">
        <v>2.3526919999999998</v>
      </c>
      <c r="S7560">
        <v>6629.8866820000003</v>
      </c>
      <c r="T7560">
        <v>0</v>
      </c>
      <c r="U7560">
        <v>0</v>
      </c>
    </row>
    <row r="7561" spans="1:21" x14ac:dyDescent="0.25">
      <c r="A7561" t="s">
        <v>28735</v>
      </c>
      <c r="B7561">
        <v>1</v>
      </c>
      <c r="C7561" t="s">
        <v>79</v>
      </c>
      <c r="D7561" t="s">
        <v>115</v>
      </c>
      <c r="E7561" t="s">
        <v>28736</v>
      </c>
      <c r="F7561" t="s">
        <v>313</v>
      </c>
      <c r="G7561" t="s">
        <v>71</v>
      </c>
      <c r="H7561" t="s">
        <v>136</v>
      </c>
      <c r="I7561" t="s">
        <v>22</v>
      </c>
      <c r="J7561" t="s">
        <v>131</v>
      </c>
      <c r="K7561" t="s">
        <v>28737</v>
      </c>
      <c r="L7561" t="s">
        <v>28738</v>
      </c>
      <c r="M7561">
        <v>0.891666666</v>
      </c>
      <c r="N7561">
        <v>0</v>
      </c>
      <c r="O7561">
        <v>0</v>
      </c>
      <c r="P7561">
        <v>0</v>
      </c>
      <c r="Q7561">
        <v>19</v>
      </c>
      <c r="R7561">
        <v>0</v>
      </c>
      <c r="S7561">
        <v>0</v>
      </c>
      <c r="T7561">
        <v>0</v>
      </c>
      <c r="U7561">
        <v>16.941666999999999</v>
      </c>
    </row>
    <row r="7562" spans="1:21" x14ac:dyDescent="0.25">
      <c r="A7562" t="s">
        <v>28739</v>
      </c>
      <c r="B7562">
        <v>1</v>
      </c>
      <c r="C7562" t="s">
        <v>78</v>
      </c>
      <c r="D7562" t="s">
        <v>106</v>
      </c>
      <c r="E7562" t="s">
        <v>28740</v>
      </c>
      <c r="F7562" t="s">
        <v>231</v>
      </c>
      <c r="G7562" t="s">
        <v>71</v>
      </c>
      <c r="H7562" t="s">
        <v>136</v>
      </c>
      <c r="I7562" t="s">
        <v>22</v>
      </c>
      <c r="J7562" t="s">
        <v>131</v>
      </c>
      <c r="K7562" t="s">
        <v>28741</v>
      </c>
      <c r="L7562" t="s">
        <v>28742</v>
      </c>
      <c r="M7562">
        <v>5.602222222</v>
      </c>
      <c r="N7562">
        <v>0</v>
      </c>
      <c r="O7562">
        <v>1</v>
      </c>
      <c r="P7562">
        <v>0</v>
      </c>
      <c r="Q7562">
        <v>0</v>
      </c>
      <c r="R7562">
        <v>0</v>
      </c>
      <c r="S7562">
        <v>5.6022220000000003</v>
      </c>
      <c r="T7562">
        <v>0</v>
      </c>
      <c r="U7562">
        <v>0</v>
      </c>
    </row>
    <row r="7563" spans="1:21" x14ac:dyDescent="0.25">
      <c r="A7563" t="s">
        <v>28743</v>
      </c>
      <c r="B7563">
        <v>1</v>
      </c>
      <c r="C7563" t="s">
        <v>79</v>
      </c>
      <c r="D7563" t="s">
        <v>109</v>
      </c>
      <c r="E7563" t="s">
        <v>28744</v>
      </c>
      <c r="F7563" t="s">
        <v>313</v>
      </c>
      <c r="G7563" t="s">
        <v>71</v>
      </c>
      <c r="H7563" t="s">
        <v>136</v>
      </c>
      <c r="I7563" t="s">
        <v>22</v>
      </c>
      <c r="J7563" t="s">
        <v>131</v>
      </c>
      <c r="K7563" t="s">
        <v>28745</v>
      </c>
      <c r="L7563" t="s">
        <v>28746</v>
      </c>
      <c r="M7563">
        <v>2.8988888880000001</v>
      </c>
      <c r="N7563">
        <v>0</v>
      </c>
      <c r="O7563">
        <v>0</v>
      </c>
      <c r="P7563">
        <v>0</v>
      </c>
      <c r="Q7563">
        <v>2</v>
      </c>
      <c r="R7563">
        <v>0</v>
      </c>
      <c r="S7563">
        <v>0</v>
      </c>
      <c r="T7563">
        <v>0</v>
      </c>
      <c r="U7563">
        <v>5.7977780000000001</v>
      </c>
    </row>
    <row r="7564" spans="1:21" x14ac:dyDescent="0.25">
      <c r="A7564" t="s">
        <v>28747</v>
      </c>
      <c r="B7564">
        <v>1</v>
      </c>
      <c r="C7564" t="s">
        <v>78</v>
      </c>
      <c r="D7564" t="s">
        <v>81</v>
      </c>
      <c r="E7564" t="s">
        <v>21974</v>
      </c>
      <c r="F7564" t="s">
        <v>247</v>
      </c>
      <c r="G7564" t="s">
        <v>71</v>
      </c>
      <c r="H7564" t="s">
        <v>136</v>
      </c>
      <c r="I7564" t="s">
        <v>22</v>
      </c>
      <c r="J7564" t="s">
        <v>221</v>
      </c>
      <c r="K7564" t="s">
        <v>28748</v>
      </c>
      <c r="L7564" t="s">
        <v>28749</v>
      </c>
      <c r="M7564">
        <v>9.4913888879999995</v>
      </c>
      <c r="N7564">
        <v>0</v>
      </c>
      <c r="O7564">
        <v>0</v>
      </c>
      <c r="P7564">
        <v>0</v>
      </c>
      <c r="Q7564">
        <v>53</v>
      </c>
      <c r="R7564">
        <v>0</v>
      </c>
      <c r="S7564">
        <v>0</v>
      </c>
      <c r="T7564">
        <v>0</v>
      </c>
      <c r="U7564">
        <v>503.043611</v>
      </c>
    </row>
    <row r="7565" spans="1:21" x14ac:dyDescent="0.25">
      <c r="A7565" t="s">
        <v>28750</v>
      </c>
      <c r="B7565">
        <v>1</v>
      </c>
      <c r="C7565" t="s">
        <v>78</v>
      </c>
      <c r="D7565" t="s">
        <v>92</v>
      </c>
      <c r="E7565" t="s">
        <v>22541</v>
      </c>
      <c r="F7565" t="s">
        <v>892</v>
      </c>
      <c r="G7565" t="s">
        <v>71</v>
      </c>
      <c r="H7565" t="s">
        <v>136</v>
      </c>
      <c r="I7565" t="s">
        <v>22</v>
      </c>
      <c r="J7565" t="s">
        <v>131</v>
      </c>
      <c r="K7565" t="s">
        <v>28751</v>
      </c>
      <c r="L7565" t="s">
        <v>28752</v>
      </c>
      <c r="M7565">
        <v>0.57277777699999999</v>
      </c>
      <c r="N7565">
        <v>0</v>
      </c>
      <c r="O7565">
        <v>289</v>
      </c>
      <c r="P7565">
        <v>0</v>
      </c>
      <c r="Q7565">
        <v>1</v>
      </c>
      <c r="R7565">
        <v>0</v>
      </c>
      <c r="S7565">
        <v>165.53277800000001</v>
      </c>
      <c r="T7565">
        <v>0</v>
      </c>
      <c r="U7565">
        <v>0.57277800000000001</v>
      </c>
    </row>
    <row r="7566" spans="1:21" x14ac:dyDescent="0.25">
      <c r="A7566" t="s">
        <v>28753</v>
      </c>
      <c r="B7566">
        <v>1</v>
      </c>
      <c r="C7566" t="s">
        <v>79</v>
      </c>
      <c r="D7566" t="s">
        <v>120</v>
      </c>
      <c r="E7566" t="s">
        <v>28754</v>
      </c>
      <c r="F7566" t="s">
        <v>313</v>
      </c>
      <c r="G7566" t="s">
        <v>71</v>
      </c>
      <c r="H7566" t="s">
        <v>136</v>
      </c>
      <c r="I7566" t="s">
        <v>22</v>
      </c>
      <c r="J7566" t="s">
        <v>131</v>
      </c>
      <c r="K7566" t="s">
        <v>28755</v>
      </c>
      <c r="L7566" t="s">
        <v>28756</v>
      </c>
      <c r="M7566">
        <v>0.63277777700000004</v>
      </c>
      <c r="N7566">
        <v>0</v>
      </c>
      <c r="O7566">
        <v>15</v>
      </c>
      <c r="P7566">
        <v>0</v>
      </c>
      <c r="Q7566">
        <v>9</v>
      </c>
      <c r="R7566">
        <v>0</v>
      </c>
      <c r="S7566">
        <v>9.4916669999999996</v>
      </c>
      <c r="T7566">
        <v>0</v>
      </c>
      <c r="U7566">
        <v>5.6950000000000003</v>
      </c>
    </row>
    <row r="7567" spans="1:21" x14ac:dyDescent="0.25">
      <c r="A7567" t="s">
        <v>28757</v>
      </c>
      <c r="B7567">
        <v>1</v>
      </c>
      <c r="C7567" t="s">
        <v>78</v>
      </c>
      <c r="D7567" t="s">
        <v>103</v>
      </c>
      <c r="E7567" t="s">
        <v>10179</v>
      </c>
      <c r="F7567" t="s">
        <v>892</v>
      </c>
      <c r="G7567" t="s">
        <v>71</v>
      </c>
      <c r="H7567" t="s">
        <v>136</v>
      </c>
      <c r="I7567" t="s">
        <v>22</v>
      </c>
      <c r="J7567" t="s">
        <v>131</v>
      </c>
      <c r="K7567" t="s">
        <v>28758</v>
      </c>
      <c r="L7567" t="s">
        <v>28759</v>
      </c>
      <c r="M7567">
        <v>2.134166666</v>
      </c>
      <c r="N7567">
        <v>0</v>
      </c>
      <c r="O7567">
        <v>182</v>
      </c>
      <c r="P7567">
        <v>0</v>
      </c>
      <c r="Q7567">
        <v>0</v>
      </c>
      <c r="R7567">
        <v>0</v>
      </c>
      <c r="S7567">
        <v>388.41833300000002</v>
      </c>
      <c r="T7567">
        <v>0</v>
      </c>
      <c r="U7567">
        <v>0</v>
      </c>
    </row>
    <row r="7568" spans="1:21" x14ac:dyDescent="0.25">
      <c r="A7568" t="s">
        <v>28760</v>
      </c>
      <c r="B7568">
        <v>1</v>
      </c>
      <c r="C7568" t="s">
        <v>78</v>
      </c>
      <c r="D7568" t="s">
        <v>103</v>
      </c>
      <c r="E7568" t="s">
        <v>28761</v>
      </c>
      <c r="F7568" t="s">
        <v>247</v>
      </c>
      <c r="G7568" t="s">
        <v>71</v>
      </c>
      <c r="H7568" t="s">
        <v>136</v>
      </c>
      <c r="I7568" t="s">
        <v>22</v>
      </c>
      <c r="J7568" t="s">
        <v>131</v>
      </c>
      <c r="K7568" t="s">
        <v>28762</v>
      </c>
      <c r="L7568" t="s">
        <v>28763</v>
      </c>
      <c r="M7568">
        <v>5.3661111110000004</v>
      </c>
      <c r="N7568">
        <v>0</v>
      </c>
      <c r="O7568">
        <v>12</v>
      </c>
      <c r="P7568">
        <v>0</v>
      </c>
      <c r="Q7568">
        <v>0</v>
      </c>
      <c r="R7568">
        <v>0</v>
      </c>
      <c r="S7568">
        <v>64.393332999999998</v>
      </c>
      <c r="T7568">
        <v>0</v>
      </c>
      <c r="U7568">
        <v>0</v>
      </c>
    </row>
    <row r="7569" spans="1:21" x14ac:dyDescent="0.25">
      <c r="A7569" t="s">
        <v>28764</v>
      </c>
      <c r="B7569">
        <v>1</v>
      </c>
      <c r="C7569" t="s">
        <v>78</v>
      </c>
      <c r="D7569" t="s">
        <v>103</v>
      </c>
      <c r="E7569" t="s">
        <v>11500</v>
      </c>
      <c r="F7569" t="s">
        <v>780</v>
      </c>
      <c r="G7569" t="s">
        <v>71</v>
      </c>
      <c r="H7569" t="s">
        <v>136</v>
      </c>
      <c r="I7569" t="s">
        <v>22</v>
      </c>
      <c r="J7569" t="s">
        <v>131</v>
      </c>
      <c r="K7569" t="s">
        <v>28765</v>
      </c>
      <c r="L7569" t="s">
        <v>28766</v>
      </c>
      <c r="M7569">
        <v>3.2438888879999999</v>
      </c>
      <c r="N7569">
        <v>0</v>
      </c>
      <c r="O7569">
        <v>56</v>
      </c>
      <c r="P7569">
        <v>0</v>
      </c>
      <c r="Q7569">
        <v>0</v>
      </c>
      <c r="R7569">
        <v>0</v>
      </c>
      <c r="S7569">
        <v>181.65777800000001</v>
      </c>
      <c r="T7569">
        <v>0</v>
      </c>
      <c r="U7569">
        <v>0</v>
      </c>
    </row>
    <row r="7570" spans="1:21" x14ac:dyDescent="0.25">
      <c r="A7570" t="s">
        <v>28767</v>
      </c>
      <c r="B7570">
        <v>1</v>
      </c>
      <c r="C7570" t="s">
        <v>78</v>
      </c>
      <c r="D7570" t="s">
        <v>103</v>
      </c>
      <c r="E7570" t="s">
        <v>28768</v>
      </c>
      <c r="F7570" t="s">
        <v>247</v>
      </c>
      <c r="G7570" t="s">
        <v>71</v>
      </c>
      <c r="H7570" t="s">
        <v>136</v>
      </c>
      <c r="I7570" t="s">
        <v>22</v>
      </c>
      <c r="J7570" t="s">
        <v>221</v>
      </c>
      <c r="K7570" t="s">
        <v>28769</v>
      </c>
      <c r="L7570" t="s">
        <v>28770</v>
      </c>
      <c r="M7570">
        <v>6.4638888879999996</v>
      </c>
      <c r="N7570">
        <v>0</v>
      </c>
      <c r="O7570">
        <v>34</v>
      </c>
      <c r="P7570">
        <v>0</v>
      </c>
      <c r="Q7570">
        <v>0</v>
      </c>
      <c r="R7570">
        <v>0</v>
      </c>
      <c r="S7570">
        <v>219.772222</v>
      </c>
      <c r="T7570">
        <v>0</v>
      </c>
      <c r="U7570">
        <v>0</v>
      </c>
    </row>
    <row r="7571" spans="1:21" x14ac:dyDescent="0.25">
      <c r="A7571" t="s">
        <v>28771</v>
      </c>
      <c r="B7571">
        <v>1</v>
      </c>
      <c r="C7571" t="s">
        <v>78</v>
      </c>
      <c r="D7571" t="s">
        <v>103</v>
      </c>
      <c r="E7571" t="s">
        <v>28772</v>
      </c>
      <c r="F7571" t="s">
        <v>231</v>
      </c>
      <c r="G7571" t="s">
        <v>71</v>
      </c>
      <c r="H7571" t="s">
        <v>136</v>
      </c>
      <c r="I7571" t="s">
        <v>22</v>
      </c>
      <c r="J7571" t="s">
        <v>131</v>
      </c>
      <c r="K7571" t="s">
        <v>28773</v>
      </c>
      <c r="L7571" t="s">
        <v>28774</v>
      </c>
      <c r="M7571">
        <v>1.4638888880000001</v>
      </c>
      <c r="N7571">
        <v>0</v>
      </c>
      <c r="O7571">
        <v>4</v>
      </c>
      <c r="P7571">
        <v>0</v>
      </c>
      <c r="Q7571">
        <v>0</v>
      </c>
      <c r="R7571">
        <v>0</v>
      </c>
      <c r="S7571">
        <v>5.855556</v>
      </c>
      <c r="T7571">
        <v>0</v>
      </c>
      <c r="U7571">
        <v>0</v>
      </c>
    </row>
    <row r="7572" spans="1:21" x14ac:dyDescent="0.25">
      <c r="A7572" t="s">
        <v>28775</v>
      </c>
      <c r="B7572">
        <v>1</v>
      </c>
      <c r="C7572" t="s">
        <v>78</v>
      </c>
      <c r="D7572" t="s">
        <v>103</v>
      </c>
      <c r="E7572" t="s">
        <v>5641</v>
      </c>
      <c r="F7572" t="s">
        <v>226</v>
      </c>
      <c r="G7572" t="s">
        <v>72</v>
      </c>
      <c r="H7572" t="s">
        <v>136</v>
      </c>
      <c r="I7572" t="s">
        <v>22</v>
      </c>
      <c r="J7572" t="s">
        <v>131</v>
      </c>
      <c r="K7572" t="s">
        <v>28776</v>
      </c>
      <c r="L7572" t="s">
        <v>28777</v>
      </c>
      <c r="M7572">
        <v>1.613611111</v>
      </c>
      <c r="N7572">
        <v>0</v>
      </c>
      <c r="O7572">
        <v>0</v>
      </c>
      <c r="P7572">
        <v>1</v>
      </c>
      <c r="Q7572">
        <v>0</v>
      </c>
      <c r="R7572">
        <v>0</v>
      </c>
      <c r="S7572">
        <v>0</v>
      </c>
      <c r="T7572">
        <v>1.6136109999999999</v>
      </c>
      <c r="U7572">
        <v>0</v>
      </c>
    </row>
    <row r="7573" spans="1:21" x14ac:dyDescent="0.25">
      <c r="A7573" t="s">
        <v>28778</v>
      </c>
      <c r="B7573">
        <v>1</v>
      </c>
      <c r="C7573" t="s">
        <v>78</v>
      </c>
      <c r="D7573" t="s">
        <v>103</v>
      </c>
      <c r="E7573" t="s">
        <v>5641</v>
      </c>
      <c r="F7573" t="s">
        <v>226</v>
      </c>
      <c r="G7573" t="s">
        <v>72</v>
      </c>
      <c r="H7573" t="s">
        <v>136</v>
      </c>
      <c r="I7573" t="s">
        <v>22</v>
      </c>
      <c r="J7573" t="s">
        <v>131</v>
      </c>
      <c r="K7573" t="s">
        <v>28779</v>
      </c>
      <c r="L7573" t="s">
        <v>28780</v>
      </c>
      <c r="M7573">
        <v>1.7452777770000001</v>
      </c>
      <c r="N7573">
        <v>0</v>
      </c>
      <c r="O7573">
        <v>0</v>
      </c>
      <c r="P7573">
        <v>1</v>
      </c>
      <c r="Q7573">
        <v>0</v>
      </c>
      <c r="R7573">
        <v>0</v>
      </c>
      <c r="S7573">
        <v>0</v>
      </c>
      <c r="T7573">
        <v>1.7452780000000001</v>
      </c>
      <c r="U7573">
        <v>0</v>
      </c>
    </row>
    <row r="7574" spans="1:21" x14ac:dyDescent="0.25">
      <c r="A7574" t="s">
        <v>28781</v>
      </c>
      <c r="B7574">
        <v>1</v>
      </c>
      <c r="C7574" t="s">
        <v>78</v>
      </c>
      <c r="D7574" t="s">
        <v>103</v>
      </c>
      <c r="E7574" t="s">
        <v>5641</v>
      </c>
      <c r="F7574" t="s">
        <v>226</v>
      </c>
      <c r="G7574" t="s">
        <v>72</v>
      </c>
      <c r="H7574" t="s">
        <v>136</v>
      </c>
      <c r="I7574" t="s">
        <v>22</v>
      </c>
      <c r="J7574" t="s">
        <v>131</v>
      </c>
      <c r="K7574" t="s">
        <v>28782</v>
      </c>
      <c r="L7574" t="s">
        <v>28783</v>
      </c>
      <c r="M7574">
        <v>3.0444444439999998</v>
      </c>
      <c r="N7574">
        <v>0</v>
      </c>
      <c r="O7574">
        <v>0</v>
      </c>
      <c r="P7574">
        <v>1</v>
      </c>
      <c r="Q7574">
        <v>0</v>
      </c>
      <c r="R7574">
        <v>0</v>
      </c>
      <c r="S7574">
        <v>0</v>
      </c>
      <c r="T7574">
        <v>3.0444439999999999</v>
      </c>
      <c r="U7574">
        <v>0</v>
      </c>
    </row>
    <row r="7575" spans="1:21" x14ac:dyDescent="0.25">
      <c r="A7575" t="s">
        <v>28784</v>
      </c>
      <c r="B7575">
        <v>1</v>
      </c>
      <c r="C7575" t="s">
        <v>78</v>
      </c>
      <c r="D7575" t="s">
        <v>103</v>
      </c>
      <c r="E7575" t="s">
        <v>28785</v>
      </c>
      <c r="F7575" t="s">
        <v>226</v>
      </c>
      <c r="G7575" t="s">
        <v>72</v>
      </c>
      <c r="H7575" t="s">
        <v>136</v>
      </c>
      <c r="I7575" t="s">
        <v>22</v>
      </c>
      <c r="J7575" t="s">
        <v>131</v>
      </c>
      <c r="K7575" t="s">
        <v>28786</v>
      </c>
      <c r="L7575" t="s">
        <v>28787</v>
      </c>
      <c r="M7575">
        <v>3.312777777</v>
      </c>
      <c r="N7575">
        <v>0</v>
      </c>
      <c r="O7575">
        <v>0</v>
      </c>
      <c r="P7575">
        <v>3</v>
      </c>
      <c r="Q7575">
        <v>0</v>
      </c>
      <c r="R7575">
        <v>0</v>
      </c>
      <c r="S7575">
        <v>0</v>
      </c>
      <c r="T7575">
        <v>9.9383330000000001</v>
      </c>
      <c r="U7575">
        <v>0</v>
      </c>
    </row>
    <row r="7576" spans="1:21" x14ac:dyDescent="0.25">
      <c r="A7576" t="s">
        <v>28788</v>
      </c>
      <c r="B7576">
        <v>1</v>
      </c>
      <c r="C7576" t="s">
        <v>78</v>
      </c>
      <c r="D7576" t="s">
        <v>103</v>
      </c>
      <c r="E7576" t="s">
        <v>28789</v>
      </c>
      <c r="F7576" t="s">
        <v>231</v>
      </c>
      <c r="G7576" t="s">
        <v>71</v>
      </c>
      <c r="H7576" t="s">
        <v>136</v>
      </c>
      <c r="I7576" t="s">
        <v>22</v>
      </c>
      <c r="J7576" t="s">
        <v>131</v>
      </c>
      <c r="K7576" t="s">
        <v>28790</v>
      </c>
      <c r="L7576" t="s">
        <v>28791</v>
      </c>
      <c r="M7576">
        <v>2.448611111</v>
      </c>
      <c r="N7576">
        <v>0</v>
      </c>
      <c r="O7576">
        <v>3</v>
      </c>
      <c r="P7576">
        <v>0</v>
      </c>
      <c r="Q7576">
        <v>0</v>
      </c>
      <c r="R7576">
        <v>0</v>
      </c>
      <c r="S7576">
        <v>7.3458329999999998</v>
      </c>
      <c r="T7576">
        <v>0</v>
      </c>
      <c r="U7576">
        <v>0</v>
      </c>
    </row>
    <row r="7577" spans="1:21" x14ac:dyDescent="0.25">
      <c r="A7577" t="s">
        <v>28792</v>
      </c>
      <c r="B7577">
        <v>1</v>
      </c>
      <c r="C7577" t="s">
        <v>78</v>
      </c>
      <c r="D7577" t="s">
        <v>103</v>
      </c>
      <c r="E7577" t="s">
        <v>2444</v>
      </c>
      <c r="F7577" t="s">
        <v>296</v>
      </c>
      <c r="G7577" t="s">
        <v>71</v>
      </c>
      <c r="H7577" t="s">
        <v>136</v>
      </c>
      <c r="I7577" t="s">
        <v>22</v>
      </c>
      <c r="J7577" t="s">
        <v>221</v>
      </c>
      <c r="K7577" t="s">
        <v>28793</v>
      </c>
      <c r="L7577" t="s">
        <v>15100</v>
      </c>
      <c r="M7577">
        <v>0.869588888</v>
      </c>
      <c r="N7577">
        <v>0</v>
      </c>
      <c r="O7577">
        <v>0</v>
      </c>
      <c r="P7577">
        <v>0</v>
      </c>
      <c r="Q7577">
        <v>49</v>
      </c>
      <c r="R7577">
        <v>0</v>
      </c>
      <c r="S7577">
        <v>0</v>
      </c>
      <c r="T7577">
        <v>0</v>
      </c>
      <c r="U7577">
        <v>42.609856000000001</v>
      </c>
    </row>
    <row r="7578" spans="1:21" x14ac:dyDescent="0.25">
      <c r="A7578" t="s">
        <v>28794</v>
      </c>
      <c r="B7578">
        <v>1</v>
      </c>
      <c r="C7578" t="s">
        <v>78</v>
      </c>
      <c r="D7578" t="s">
        <v>103</v>
      </c>
      <c r="E7578" t="s">
        <v>11500</v>
      </c>
      <c r="F7578" t="s">
        <v>247</v>
      </c>
      <c r="G7578" t="s">
        <v>71</v>
      </c>
      <c r="H7578" t="s">
        <v>136</v>
      </c>
      <c r="I7578" t="s">
        <v>22</v>
      </c>
      <c r="J7578" t="s">
        <v>131</v>
      </c>
      <c r="K7578" t="s">
        <v>28795</v>
      </c>
      <c r="L7578" t="s">
        <v>28796</v>
      </c>
      <c r="M7578">
        <v>4.5041666659999997</v>
      </c>
      <c r="N7578">
        <v>0</v>
      </c>
      <c r="O7578">
        <v>56</v>
      </c>
      <c r="P7578">
        <v>0</v>
      </c>
      <c r="Q7578">
        <v>0</v>
      </c>
      <c r="R7578">
        <v>0</v>
      </c>
      <c r="S7578">
        <v>252.23333299999999</v>
      </c>
      <c r="T7578">
        <v>0</v>
      </c>
      <c r="U7578">
        <v>0</v>
      </c>
    </row>
    <row r="7579" spans="1:21" x14ac:dyDescent="0.25">
      <c r="A7579" t="s">
        <v>28797</v>
      </c>
      <c r="B7579">
        <v>1</v>
      </c>
      <c r="C7579" t="s">
        <v>78</v>
      </c>
      <c r="D7579" t="s">
        <v>103</v>
      </c>
      <c r="E7579" t="s">
        <v>28798</v>
      </c>
      <c r="F7579" t="s">
        <v>247</v>
      </c>
      <c r="G7579" t="s">
        <v>72</v>
      </c>
      <c r="H7579" t="s">
        <v>136</v>
      </c>
      <c r="I7579" t="s">
        <v>22</v>
      </c>
      <c r="J7579" t="s">
        <v>221</v>
      </c>
      <c r="K7579" t="s">
        <v>28799</v>
      </c>
      <c r="L7579" t="s">
        <v>28800</v>
      </c>
      <c r="M7579">
        <v>3.8313888880000002</v>
      </c>
      <c r="N7579">
        <v>0</v>
      </c>
      <c r="O7579">
        <v>182</v>
      </c>
      <c r="P7579">
        <v>0</v>
      </c>
      <c r="Q7579">
        <v>0</v>
      </c>
      <c r="R7579">
        <v>0</v>
      </c>
      <c r="S7579">
        <v>697.31277799999998</v>
      </c>
      <c r="T7579">
        <v>0</v>
      </c>
      <c r="U7579">
        <v>0</v>
      </c>
    </row>
    <row r="7580" spans="1:21" x14ac:dyDescent="0.25">
      <c r="A7580" t="s">
        <v>28801</v>
      </c>
      <c r="B7580">
        <v>1</v>
      </c>
      <c r="C7580" t="s">
        <v>78</v>
      </c>
      <c r="D7580" t="s">
        <v>91</v>
      </c>
      <c r="E7580" t="s">
        <v>28802</v>
      </c>
      <c r="F7580" t="s">
        <v>1685</v>
      </c>
      <c r="G7580" t="s">
        <v>71</v>
      </c>
      <c r="H7580" t="s">
        <v>136</v>
      </c>
      <c r="I7580" t="s">
        <v>22</v>
      </c>
      <c r="J7580" t="s">
        <v>131</v>
      </c>
      <c r="K7580" t="s">
        <v>28803</v>
      </c>
      <c r="L7580" t="s">
        <v>28804</v>
      </c>
      <c r="M7580">
        <v>2.1575000000000002</v>
      </c>
      <c r="N7580">
        <v>0</v>
      </c>
      <c r="O7580">
        <v>0</v>
      </c>
      <c r="P7580">
        <v>0</v>
      </c>
      <c r="Q7580">
        <v>3</v>
      </c>
      <c r="R7580">
        <v>0</v>
      </c>
      <c r="S7580">
        <v>0</v>
      </c>
      <c r="T7580">
        <v>0</v>
      </c>
      <c r="U7580">
        <v>6.4725000000000001</v>
      </c>
    </row>
    <row r="7581" spans="1:21" x14ac:dyDescent="0.25">
      <c r="A7581" t="s">
        <v>28805</v>
      </c>
      <c r="B7581">
        <v>1</v>
      </c>
      <c r="C7581" t="s">
        <v>78</v>
      </c>
      <c r="D7581" t="s">
        <v>91</v>
      </c>
      <c r="E7581" t="s">
        <v>28806</v>
      </c>
      <c r="F7581" t="s">
        <v>313</v>
      </c>
      <c r="G7581" t="s">
        <v>71</v>
      </c>
      <c r="H7581" t="s">
        <v>136</v>
      </c>
      <c r="I7581" t="s">
        <v>22</v>
      </c>
      <c r="J7581" t="s">
        <v>131</v>
      </c>
      <c r="K7581" t="s">
        <v>28807</v>
      </c>
      <c r="L7581" t="s">
        <v>28808</v>
      </c>
      <c r="M7581">
        <v>1.498611111</v>
      </c>
      <c r="N7581">
        <v>0</v>
      </c>
      <c r="O7581">
        <v>0</v>
      </c>
      <c r="P7581">
        <v>0</v>
      </c>
      <c r="Q7581">
        <v>5</v>
      </c>
      <c r="R7581">
        <v>0</v>
      </c>
      <c r="S7581">
        <v>0</v>
      </c>
      <c r="T7581">
        <v>0</v>
      </c>
      <c r="U7581">
        <v>7.4930560000000002</v>
      </c>
    </row>
    <row r="7582" spans="1:21" x14ac:dyDescent="0.25">
      <c r="A7582" t="s">
        <v>28809</v>
      </c>
      <c r="B7582">
        <v>1</v>
      </c>
      <c r="C7582" t="s">
        <v>78</v>
      </c>
      <c r="D7582" t="s">
        <v>90</v>
      </c>
      <c r="E7582" t="s">
        <v>28810</v>
      </c>
      <c r="F7582" t="s">
        <v>247</v>
      </c>
      <c r="G7582" t="s">
        <v>71</v>
      </c>
      <c r="H7582" t="s">
        <v>136</v>
      </c>
      <c r="I7582" t="s">
        <v>22</v>
      </c>
      <c r="J7582" t="s">
        <v>221</v>
      </c>
      <c r="K7582" t="s">
        <v>28811</v>
      </c>
      <c r="L7582" t="s">
        <v>28812</v>
      </c>
      <c r="M7582">
        <v>2.5669444440000002</v>
      </c>
      <c r="N7582">
        <v>0</v>
      </c>
      <c r="O7582">
        <v>0</v>
      </c>
      <c r="P7582">
        <v>0</v>
      </c>
      <c r="Q7582">
        <v>10</v>
      </c>
      <c r="R7582">
        <v>0</v>
      </c>
      <c r="S7582">
        <v>0</v>
      </c>
      <c r="T7582">
        <v>0</v>
      </c>
      <c r="U7582">
        <v>25.669443999999999</v>
      </c>
    </row>
    <row r="7583" spans="1:21" x14ac:dyDescent="0.25">
      <c r="A7583" t="s">
        <v>28813</v>
      </c>
      <c r="B7583">
        <v>1</v>
      </c>
      <c r="C7583" t="s">
        <v>78</v>
      </c>
      <c r="D7583" t="s">
        <v>90</v>
      </c>
      <c r="E7583" t="s">
        <v>28814</v>
      </c>
      <c r="F7583" t="s">
        <v>934</v>
      </c>
      <c r="G7583" t="s">
        <v>71</v>
      </c>
      <c r="H7583" t="s">
        <v>136</v>
      </c>
      <c r="I7583" t="s">
        <v>22</v>
      </c>
      <c r="J7583" t="s">
        <v>131</v>
      </c>
      <c r="K7583" t="s">
        <v>28815</v>
      </c>
      <c r="L7583" t="s">
        <v>28816</v>
      </c>
      <c r="M7583">
        <v>1.4130555549999999</v>
      </c>
      <c r="N7583">
        <v>0</v>
      </c>
      <c r="O7583">
        <v>1</v>
      </c>
      <c r="P7583">
        <v>0</v>
      </c>
      <c r="Q7583">
        <v>0</v>
      </c>
      <c r="R7583">
        <v>0</v>
      </c>
      <c r="S7583">
        <v>1.4130560000000001</v>
      </c>
      <c r="T7583">
        <v>0</v>
      </c>
      <c r="U7583">
        <v>0</v>
      </c>
    </row>
    <row r="7584" spans="1:21" x14ac:dyDescent="0.25">
      <c r="A7584" t="s">
        <v>28817</v>
      </c>
      <c r="B7584">
        <v>1</v>
      </c>
      <c r="C7584" t="s">
        <v>78</v>
      </c>
      <c r="D7584" t="s">
        <v>90</v>
      </c>
      <c r="E7584" t="s">
        <v>28818</v>
      </c>
      <c r="F7584" t="s">
        <v>231</v>
      </c>
      <c r="G7584" t="s">
        <v>71</v>
      </c>
      <c r="H7584" t="s">
        <v>136</v>
      </c>
      <c r="I7584" t="s">
        <v>22</v>
      </c>
      <c r="J7584" t="s">
        <v>131</v>
      </c>
      <c r="K7584" t="s">
        <v>28819</v>
      </c>
      <c r="L7584" t="s">
        <v>28820</v>
      </c>
      <c r="M7584">
        <v>0.93722222200000005</v>
      </c>
      <c r="N7584">
        <v>0</v>
      </c>
      <c r="O7584">
        <v>0</v>
      </c>
      <c r="P7584">
        <v>0</v>
      </c>
      <c r="Q7584">
        <v>1</v>
      </c>
      <c r="R7584">
        <v>0</v>
      </c>
      <c r="S7584">
        <v>0</v>
      </c>
      <c r="T7584">
        <v>0</v>
      </c>
      <c r="U7584">
        <v>0.937222</v>
      </c>
    </row>
    <row r="7585" spans="1:21" x14ac:dyDescent="0.25">
      <c r="A7585" t="s">
        <v>28821</v>
      </c>
      <c r="B7585">
        <v>1</v>
      </c>
      <c r="C7585" t="s">
        <v>79</v>
      </c>
      <c r="D7585" t="s">
        <v>115</v>
      </c>
      <c r="E7585" t="s">
        <v>28822</v>
      </c>
      <c r="F7585" t="s">
        <v>313</v>
      </c>
      <c r="G7585" t="s">
        <v>71</v>
      </c>
      <c r="H7585" t="s">
        <v>136</v>
      </c>
      <c r="I7585" t="s">
        <v>22</v>
      </c>
      <c r="J7585" t="s">
        <v>131</v>
      </c>
      <c r="K7585" t="s">
        <v>28823</v>
      </c>
      <c r="L7585" t="s">
        <v>28824</v>
      </c>
      <c r="M7585">
        <v>1.172222222</v>
      </c>
      <c r="N7585">
        <v>0</v>
      </c>
      <c r="O7585">
        <v>0</v>
      </c>
      <c r="P7585">
        <v>0</v>
      </c>
      <c r="Q7585">
        <v>7</v>
      </c>
      <c r="R7585">
        <v>0</v>
      </c>
      <c r="S7585">
        <v>0</v>
      </c>
      <c r="T7585">
        <v>0</v>
      </c>
      <c r="U7585">
        <v>8.2055559999999996</v>
      </c>
    </row>
    <row r="7586" spans="1:21" x14ac:dyDescent="0.25">
      <c r="A7586" t="s">
        <v>28825</v>
      </c>
      <c r="B7586">
        <v>1</v>
      </c>
      <c r="C7586" t="s">
        <v>79</v>
      </c>
      <c r="D7586" t="s">
        <v>119</v>
      </c>
      <c r="E7586" t="s">
        <v>28826</v>
      </c>
      <c r="F7586" t="s">
        <v>780</v>
      </c>
      <c r="G7586" t="s">
        <v>71</v>
      </c>
      <c r="H7586" t="s">
        <v>136</v>
      </c>
      <c r="I7586" t="s">
        <v>22</v>
      </c>
      <c r="J7586" t="s">
        <v>131</v>
      </c>
      <c r="K7586" t="s">
        <v>28827</v>
      </c>
      <c r="L7586" t="s">
        <v>28828</v>
      </c>
      <c r="M7586">
        <v>1.3080555549999999</v>
      </c>
      <c r="N7586">
        <v>0</v>
      </c>
      <c r="O7586">
        <v>3</v>
      </c>
      <c r="P7586">
        <v>0</v>
      </c>
      <c r="Q7586">
        <v>4</v>
      </c>
      <c r="R7586">
        <v>0</v>
      </c>
      <c r="S7586">
        <v>3.9241670000000002</v>
      </c>
      <c r="T7586">
        <v>0</v>
      </c>
      <c r="U7586">
        <v>5.2322220000000002</v>
      </c>
    </row>
    <row r="7587" spans="1:21" x14ac:dyDescent="0.25">
      <c r="A7587" t="s">
        <v>28829</v>
      </c>
      <c r="B7587">
        <v>1</v>
      </c>
      <c r="C7587" t="s">
        <v>78</v>
      </c>
      <c r="D7587" t="s">
        <v>106</v>
      </c>
      <c r="E7587" t="s">
        <v>28830</v>
      </c>
      <c r="F7587" t="s">
        <v>296</v>
      </c>
      <c r="G7587" t="s">
        <v>71</v>
      </c>
      <c r="H7587" t="s">
        <v>136</v>
      </c>
      <c r="I7587" t="s">
        <v>22</v>
      </c>
      <c r="J7587" t="s">
        <v>221</v>
      </c>
      <c r="K7587" t="s">
        <v>28831</v>
      </c>
      <c r="L7587" t="s">
        <v>28832</v>
      </c>
      <c r="M7587">
        <v>1.7854147220000001</v>
      </c>
      <c r="N7587">
        <v>0</v>
      </c>
      <c r="O7587">
        <v>0</v>
      </c>
      <c r="P7587">
        <v>0</v>
      </c>
      <c r="Q7587">
        <v>42</v>
      </c>
      <c r="R7587">
        <v>0</v>
      </c>
      <c r="S7587">
        <v>0</v>
      </c>
      <c r="T7587">
        <v>0</v>
      </c>
      <c r="U7587">
        <v>74.987418000000005</v>
      </c>
    </row>
    <row r="7588" spans="1:21" x14ac:dyDescent="0.25">
      <c r="A7588" t="s">
        <v>28833</v>
      </c>
      <c r="B7588">
        <v>1</v>
      </c>
      <c r="C7588" t="s">
        <v>78</v>
      </c>
      <c r="D7588" t="s">
        <v>106</v>
      </c>
      <c r="E7588" t="s">
        <v>28834</v>
      </c>
      <c r="F7588" t="s">
        <v>296</v>
      </c>
      <c r="G7588" t="s">
        <v>71</v>
      </c>
      <c r="H7588" t="s">
        <v>136</v>
      </c>
      <c r="I7588" t="s">
        <v>22</v>
      </c>
      <c r="J7588" t="s">
        <v>221</v>
      </c>
      <c r="K7588" t="s">
        <v>18723</v>
      </c>
      <c r="L7588" t="s">
        <v>28835</v>
      </c>
      <c r="M7588">
        <v>7.6122222219999998</v>
      </c>
      <c r="N7588">
        <v>0</v>
      </c>
      <c r="O7588">
        <v>0</v>
      </c>
      <c r="P7588">
        <v>0</v>
      </c>
      <c r="Q7588">
        <v>89</v>
      </c>
      <c r="R7588">
        <v>0</v>
      </c>
      <c r="S7588">
        <v>0</v>
      </c>
      <c r="T7588">
        <v>0</v>
      </c>
      <c r="U7588">
        <v>677.48777800000005</v>
      </c>
    </row>
    <row r="7589" spans="1:21" x14ac:dyDescent="0.25">
      <c r="A7589" t="s">
        <v>28836</v>
      </c>
      <c r="B7589">
        <v>1</v>
      </c>
      <c r="C7589" t="s">
        <v>78</v>
      </c>
      <c r="D7589" t="s">
        <v>102</v>
      </c>
      <c r="E7589" t="s">
        <v>28837</v>
      </c>
      <c r="F7589" t="s">
        <v>2201</v>
      </c>
      <c r="G7589" t="s">
        <v>71</v>
      </c>
      <c r="H7589" t="s">
        <v>136</v>
      </c>
      <c r="I7589" t="s">
        <v>22</v>
      </c>
      <c r="J7589" t="s">
        <v>221</v>
      </c>
      <c r="K7589" t="s">
        <v>28838</v>
      </c>
      <c r="L7589" t="s">
        <v>28839</v>
      </c>
      <c r="M7589">
        <v>5.6252674999999996</v>
      </c>
      <c r="N7589">
        <v>0</v>
      </c>
      <c r="O7589">
        <v>0</v>
      </c>
      <c r="P7589">
        <v>0</v>
      </c>
      <c r="Q7589">
        <v>107</v>
      </c>
      <c r="R7589">
        <v>0</v>
      </c>
      <c r="S7589">
        <v>0</v>
      </c>
      <c r="T7589">
        <v>0</v>
      </c>
      <c r="U7589">
        <v>601.90362300000004</v>
      </c>
    </row>
    <row r="7590" spans="1:21" x14ac:dyDescent="0.25">
      <c r="A7590" t="s">
        <v>28840</v>
      </c>
      <c r="B7590">
        <v>1</v>
      </c>
      <c r="C7590" t="s">
        <v>78</v>
      </c>
      <c r="D7590" t="s">
        <v>102</v>
      </c>
      <c r="E7590" t="s">
        <v>28841</v>
      </c>
      <c r="F7590" t="s">
        <v>296</v>
      </c>
      <c r="G7590" t="s">
        <v>71</v>
      </c>
      <c r="H7590" t="s">
        <v>136</v>
      </c>
      <c r="I7590" t="s">
        <v>22</v>
      </c>
      <c r="J7590" t="s">
        <v>221</v>
      </c>
      <c r="K7590" t="s">
        <v>28842</v>
      </c>
      <c r="L7590" t="s">
        <v>28843</v>
      </c>
      <c r="M7590">
        <v>2.7686111109999998</v>
      </c>
      <c r="N7590">
        <v>0</v>
      </c>
      <c r="O7590">
        <v>0</v>
      </c>
      <c r="P7590">
        <v>0</v>
      </c>
      <c r="Q7590">
        <v>107</v>
      </c>
      <c r="R7590">
        <v>0</v>
      </c>
      <c r="S7590">
        <v>0</v>
      </c>
      <c r="T7590">
        <v>0</v>
      </c>
      <c r="U7590">
        <v>296.24138900000003</v>
      </c>
    </row>
    <row r="7591" spans="1:21" x14ac:dyDescent="0.25">
      <c r="A7591" t="s">
        <v>28844</v>
      </c>
      <c r="B7591">
        <v>1</v>
      </c>
      <c r="C7591" t="s">
        <v>78</v>
      </c>
      <c r="D7591" t="s">
        <v>102</v>
      </c>
      <c r="E7591" t="s">
        <v>28845</v>
      </c>
      <c r="F7591" t="s">
        <v>2201</v>
      </c>
      <c r="G7591" t="s">
        <v>71</v>
      </c>
      <c r="H7591" t="s">
        <v>136</v>
      </c>
      <c r="I7591" t="s">
        <v>22</v>
      </c>
      <c r="J7591" t="s">
        <v>221</v>
      </c>
      <c r="K7591" t="s">
        <v>28846</v>
      </c>
      <c r="L7591" t="s">
        <v>2127</v>
      </c>
      <c r="M7591">
        <v>0.411420277</v>
      </c>
      <c r="N7591">
        <v>0</v>
      </c>
      <c r="O7591">
        <v>0</v>
      </c>
      <c r="P7591">
        <v>0</v>
      </c>
      <c r="Q7591">
        <v>151</v>
      </c>
      <c r="R7591">
        <v>0</v>
      </c>
      <c r="S7591">
        <v>0</v>
      </c>
      <c r="T7591">
        <v>0</v>
      </c>
      <c r="U7591">
        <v>62.124462000000001</v>
      </c>
    </row>
    <row r="7592" spans="1:21" x14ac:dyDescent="0.25">
      <c r="A7592" t="s">
        <v>28847</v>
      </c>
      <c r="B7592">
        <v>1</v>
      </c>
      <c r="C7592" t="s">
        <v>78</v>
      </c>
      <c r="D7592" t="s">
        <v>102</v>
      </c>
      <c r="E7592" t="s">
        <v>28848</v>
      </c>
      <c r="F7592" t="s">
        <v>247</v>
      </c>
      <c r="G7592" t="s">
        <v>71</v>
      </c>
      <c r="H7592" t="s">
        <v>136</v>
      </c>
      <c r="I7592" t="s">
        <v>22</v>
      </c>
      <c r="J7592" t="s">
        <v>221</v>
      </c>
      <c r="K7592" t="s">
        <v>28849</v>
      </c>
      <c r="L7592" t="s">
        <v>28850</v>
      </c>
      <c r="M7592">
        <v>6.7949999999999999</v>
      </c>
      <c r="N7592">
        <v>0</v>
      </c>
      <c r="O7592">
        <v>0</v>
      </c>
      <c r="P7592">
        <v>0</v>
      </c>
      <c r="Q7592">
        <v>43</v>
      </c>
      <c r="R7592">
        <v>0</v>
      </c>
      <c r="S7592">
        <v>0</v>
      </c>
      <c r="T7592">
        <v>0</v>
      </c>
      <c r="U7592">
        <v>292.185</v>
      </c>
    </row>
    <row r="7593" spans="1:21" x14ac:dyDescent="0.25">
      <c r="A7593" t="s">
        <v>28851</v>
      </c>
      <c r="B7593">
        <v>1</v>
      </c>
      <c r="C7593" t="s">
        <v>78</v>
      </c>
      <c r="D7593" t="s">
        <v>102</v>
      </c>
      <c r="E7593" t="s">
        <v>28852</v>
      </c>
      <c r="F7593" t="s">
        <v>296</v>
      </c>
      <c r="G7593" t="s">
        <v>72</v>
      </c>
      <c r="H7593" t="s">
        <v>136</v>
      </c>
      <c r="I7593" t="s">
        <v>22</v>
      </c>
      <c r="J7593" t="s">
        <v>221</v>
      </c>
      <c r="K7593" t="s">
        <v>28853</v>
      </c>
      <c r="L7593" t="s">
        <v>28854</v>
      </c>
      <c r="M7593">
        <v>4.3983333330000001</v>
      </c>
      <c r="N7593">
        <v>0</v>
      </c>
      <c r="O7593">
        <v>0</v>
      </c>
      <c r="P7593">
        <v>0</v>
      </c>
      <c r="Q7593">
        <v>107</v>
      </c>
      <c r="R7593">
        <v>0</v>
      </c>
      <c r="S7593">
        <v>0</v>
      </c>
      <c r="T7593">
        <v>0</v>
      </c>
      <c r="U7593">
        <v>470.621667</v>
      </c>
    </row>
    <row r="7594" spans="1:21" x14ac:dyDescent="0.25">
      <c r="A7594" t="s">
        <v>28855</v>
      </c>
      <c r="B7594">
        <v>1</v>
      </c>
      <c r="C7594" t="s">
        <v>78</v>
      </c>
      <c r="D7594" t="s">
        <v>102</v>
      </c>
      <c r="E7594" t="s">
        <v>28856</v>
      </c>
      <c r="F7594" t="s">
        <v>296</v>
      </c>
      <c r="G7594" t="s">
        <v>72</v>
      </c>
      <c r="H7594" t="s">
        <v>136</v>
      </c>
      <c r="I7594" t="s">
        <v>22</v>
      </c>
      <c r="J7594" t="s">
        <v>221</v>
      </c>
      <c r="K7594" t="s">
        <v>18964</v>
      </c>
      <c r="L7594" t="s">
        <v>28857</v>
      </c>
      <c r="M7594">
        <v>4.575619444</v>
      </c>
      <c r="N7594">
        <v>0</v>
      </c>
      <c r="O7594">
        <v>0</v>
      </c>
      <c r="P7594">
        <v>0</v>
      </c>
      <c r="Q7594">
        <v>151</v>
      </c>
      <c r="R7594">
        <v>0</v>
      </c>
      <c r="S7594">
        <v>0</v>
      </c>
      <c r="T7594">
        <v>0</v>
      </c>
      <c r="U7594">
        <v>690.91853600000002</v>
      </c>
    </row>
    <row r="7595" spans="1:21" x14ac:dyDescent="0.25">
      <c r="A7595" t="s">
        <v>28858</v>
      </c>
      <c r="B7595">
        <v>1</v>
      </c>
      <c r="C7595" t="s">
        <v>78</v>
      </c>
      <c r="D7595" t="s">
        <v>102</v>
      </c>
      <c r="E7595" t="s">
        <v>28859</v>
      </c>
      <c r="F7595" t="s">
        <v>296</v>
      </c>
      <c r="G7595" t="s">
        <v>72</v>
      </c>
      <c r="H7595" t="s">
        <v>136</v>
      </c>
      <c r="I7595" t="s">
        <v>22</v>
      </c>
      <c r="J7595" t="s">
        <v>221</v>
      </c>
      <c r="K7595" t="s">
        <v>18964</v>
      </c>
      <c r="L7595" t="s">
        <v>28857</v>
      </c>
      <c r="M7595">
        <v>4.575623888</v>
      </c>
      <c r="N7595">
        <v>0</v>
      </c>
      <c r="O7595">
        <v>0</v>
      </c>
      <c r="P7595">
        <v>0</v>
      </c>
      <c r="Q7595">
        <v>107</v>
      </c>
      <c r="R7595">
        <v>0</v>
      </c>
      <c r="S7595">
        <v>0</v>
      </c>
      <c r="T7595">
        <v>0</v>
      </c>
      <c r="U7595">
        <v>489.59175599999998</v>
      </c>
    </row>
    <row r="7596" spans="1:21" x14ac:dyDescent="0.25">
      <c r="A7596" t="s">
        <v>28860</v>
      </c>
      <c r="B7596">
        <v>1</v>
      </c>
      <c r="C7596" t="s">
        <v>78</v>
      </c>
      <c r="D7596" t="s">
        <v>92</v>
      </c>
      <c r="E7596" t="s">
        <v>28861</v>
      </c>
      <c r="F7596" t="s">
        <v>296</v>
      </c>
      <c r="G7596" t="s">
        <v>71</v>
      </c>
      <c r="H7596" t="s">
        <v>136</v>
      </c>
      <c r="I7596" t="s">
        <v>22</v>
      </c>
      <c r="J7596" t="s">
        <v>221</v>
      </c>
      <c r="K7596" t="s">
        <v>20726</v>
      </c>
      <c r="L7596" t="s">
        <v>28862</v>
      </c>
      <c r="M7596">
        <v>3.9422222219999998</v>
      </c>
      <c r="N7596">
        <v>0</v>
      </c>
      <c r="O7596">
        <v>0</v>
      </c>
      <c r="P7596">
        <v>0</v>
      </c>
      <c r="Q7596">
        <v>108</v>
      </c>
      <c r="R7596">
        <v>0</v>
      </c>
      <c r="S7596">
        <v>0</v>
      </c>
      <c r="T7596">
        <v>0</v>
      </c>
      <c r="U7596">
        <v>425.76</v>
      </c>
    </row>
    <row r="7597" spans="1:21" x14ac:dyDescent="0.25">
      <c r="A7597" t="s">
        <v>28863</v>
      </c>
      <c r="B7597">
        <v>1</v>
      </c>
      <c r="C7597" t="s">
        <v>79</v>
      </c>
      <c r="D7597" t="s">
        <v>119</v>
      </c>
      <c r="E7597" t="s">
        <v>28864</v>
      </c>
      <c r="F7597" t="s">
        <v>226</v>
      </c>
      <c r="G7597" t="s">
        <v>72</v>
      </c>
      <c r="H7597" t="s">
        <v>136</v>
      </c>
      <c r="I7597" t="s">
        <v>22</v>
      </c>
      <c r="J7597" t="s">
        <v>131</v>
      </c>
      <c r="K7597" t="s">
        <v>28865</v>
      </c>
      <c r="L7597" t="s">
        <v>28866</v>
      </c>
      <c r="M7597">
        <v>0.87916666600000004</v>
      </c>
      <c r="N7597">
        <v>0</v>
      </c>
      <c r="O7597">
        <v>56</v>
      </c>
      <c r="P7597">
        <v>0</v>
      </c>
      <c r="Q7597">
        <v>12</v>
      </c>
      <c r="R7597">
        <v>0</v>
      </c>
      <c r="S7597">
        <v>49.233333000000002</v>
      </c>
      <c r="T7597">
        <v>0</v>
      </c>
      <c r="U7597">
        <v>10.55</v>
      </c>
    </row>
    <row r="7598" spans="1:21" x14ac:dyDescent="0.25">
      <c r="A7598" t="s">
        <v>28867</v>
      </c>
      <c r="B7598">
        <v>1</v>
      </c>
      <c r="C7598" t="s">
        <v>79</v>
      </c>
      <c r="D7598" t="s">
        <v>124</v>
      </c>
      <c r="E7598" t="s">
        <v>28868</v>
      </c>
      <c r="F7598" t="s">
        <v>166</v>
      </c>
      <c r="G7598" t="s">
        <v>72</v>
      </c>
      <c r="H7598" t="s">
        <v>136</v>
      </c>
      <c r="I7598" t="s">
        <v>22</v>
      </c>
      <c r="J7598" t="s">
        <v>131</v>
      </c>
      <c r="K7598" t="s">
        <v>28869</v>
      </c>
      <c r="L7598" t="s">
        <v>28870</v>
      </c>
      <c r="M7598">
        <v>0.38088055500000001</v>
      </c>
      <c r="N7598">
        <v>0</v>
      </c>
      <c r="O7598">
        <v>0</v>
      </c>
      <c r="P7598">
        <v>13</v>
      </c>
      <c r="Q7598">
        <v>1329</v>
      </c>
      <c r="R7598">
        <v>0</v>
      </c>
      <c r="S7598">
        <v>0</v>
      </c>
      <c r="T7598">
        <v>4.9514469999999999</v>
      </c>
      <c r="U7598">
        <v>506.19025799999997</v>
      </c>
    </row>
    <row r="7599" spans="1:21" x14ac:dyDescent="0.25">
      <c r="A7599" t="s">
        <v>28871</v>
      </c>
      <c r="B7599">
        <v>1</v>
      </c>
      <c r="C7599" t="s">
        <v>79</v>
      </c>
      <c r="D7599" t="s">
        <v>124</v>
      </c>
      <c r="E7599" t="s">
        <v>28872</v>
      </c>
      <c r="F7599" t="s">
        <v>166</v>
      </c>
      <c r="G7599" t="s">
        <v>72</v>
      </c>
      <c r="H7599" t="s">
        <v>136</v>
      </c>
      <c r="I7599" t="s">
        <v>22</v>
      </c>
      <c r="J7599" t="s">
        <v>131</v>
      </c>
      <c r="K7599" t="s">
        <v>28873</v>
      </c>
      <c r="L7599" t="s">
        <v>28874</v>
      </c>
      <c r="M7599">
        <v>1.2029508330000001</v>
      </c>
      <c r="N7599">
        <v>0</v>
      </c>
      <c r="O7599">
        <v>0</v>
      </c>
      <c r="P7599">
        <v>10</v>
      </c>
      <c r="Q7599">
        <v>630</v>
      </c>
      <c r="R7599">
        <v>0</v>
      </c>
      <c r="S7599">
        <v>0</v>
      </c>
      <c r="T7599">
        <v>12.029508</v>
      </c>
      <c r="U7599">
        <v>757.85902499999997</v>
      </c>
    </row>
    <row r="7600" spans="1:21" x14ac:dyDescent="0.25">
      <c r="A7600" t="s">
        <v>28875</v>
      </c>
      <c r="B7600">
        <v>1</v>
      </c>
      <c r="C7600" t="s">
        <v>79</v>
      </c>
      <c r="D7600" t="s">
        <v>124</v>
      </c>
      <c r="E7600" t="s">
        <v>28868</v>
      </c>
      <c r="F7600" t="s">
        <v>166</v>
      </c>
      <c r="G7600" t="s">
        <v>72</v>
      </c>
      <c r="H7600" t="s">
        <v>136</v>
      </c>
      <c r="I7600" t="s">
        <v>22</v>
      </c>
      <c r="J7600" t="s">
        <v>131</v>
      </c>
      <c r="K7600" t="s">
        <v>28876</v>
      </c>
      <c r="L7600" t="s">
        <v>28877</v>
      </c>
      <c r="M7600">
        <v>1.6063888879999999</v>
      </c>
      <c r="N7600">
        <v>0</v>
      </c>
      <c r="O7600">
        <v>0</v>
      </c>
      <c r="P7600">
        <v>13</v>
      </c>
      <c r="Q7600">
        <v>1329</v>
      </c>
      <c r="R7600">
        <v>0</v>
      </c>
      <c r="S7600">
        <v>0</v>
      </c>
      <c r="T7600">
        <v>20.883056</v>
      </c>
      <c r="U7600">
        <v>2134.890832</v>
      </c>
    </row>
    <row r="7601" spans="1:21" x14ac:dyDescent="0.25">
      <c r="A7601" t="s">
        <v>28878</v>
      </c>
      <c r="B7601">
        <v>1</v>
      </c>
      <c r="C7601" t="s">
        <v>79</v>
      </c>
      <c r="D7601" t="s">
        <v>124</v>
      </c>
      <c r="E7601" t="s">
        <v>28879</v>
      </c>
      <c r="F7601" t="s">
        <v>166</v>
      </c>
      <c r="G7601" t="s">
        <v>72</v>
      </c>
      <c r="H7601" t="s">
        <v>136</v>
      </c>
      <c r="I7601" t="s">
        <v>22</v>
      </c>
      <c r="J7601" t="s">
        <v>131</v>
      </c>
      <c r="K7601" t="s">
        <v>28880</v>
      </c>
      <c r="L7601" t="s">
        <v>28881</v>
      </c>
      <c r="M7601">
        <v>0.31699722200000002</v>
      </c>
      <c r="N7601">
        <v>0</v>
      </c>
      <c r="O7601">
        <v>0</v>
      </c>
      <c r="P7601">
        <v>44</v>
      </c>
      <c r="Q7601">
        <v>1211</v>
      </c>
      <c r="R7601">
        <v>0</v>
      </c>
      <c r="S7601">
        <v>0</v>
      </c>
      <c r="T7601">
        <v>13.947877999999999</v>
      </c>
      <c r="U7601">
        <v>383.88363600000002</v>
      </c>
    </row>
    <row r="7602" spans="1:21" x14ac:dyDescent="0.25">
      <c r="A7602" t="s">
        <v>28882</v>
      </c>
      <c r="B7602">
        <v>1</v>
      </c>
      <c r="C7602" t="s">
        <v>79</v>
      </c>
      <c r="D7602" t="s">
        <v>124</v>
      </c>
      <c r="E7602" t="s">
        <v>28868</v>
      </c>
      <c r="F7602" t="s">
        <v>166</v>
      </c>
      <c r="G7602" t="s">
        <v>72</v>
      </c>
      <c r="H7602" t="s">
        <v>136</v>
      </c>
      <c r="I7602" t="s">
        <v>22</v>
      </c>
      <c r="J7602" t="s">
        <v>131</v>
      </c>
      <c r="K7602" t="s">
        <v>28883</v>
      </c>
      <c r="L7602" t="s">
        <v>28884</v>
      </c>
      <c r="M7602">
        <v>12.443333333</v>
      </c>
      <c r="N7602">
        <v>0</v>
      </c>
      <c r="O7602">
        <v>0</v>
      </c>
      <c r="P7602">
        <v>13</v>
      </c>
      <c r="Q7602">
        <v>1329</v>
      </c>
      <c r="R7602">
        <v>0</v>
      </c>
      <c r="S7602">
        <v>0</v>
      </c>
      <c r="T7602">
        <v>161.76333299999999</v>
      </c>
      <c r="U7602">
        <v>16537.189999999999</v>
      </c>
    </row>
    <row r="7603" spans="1:21" x14ac:dyDescent="0.25">
      <c r="A7603" t="s">
        <v>28885</v>
      </c>
      <c r="B7603">
        <v>1</v>
      </c>
      <c r="C7603" t="s">
        <v>79</v>
      </c>
      <c r="D7603" t="s">
        <v>124</v>
      </c>
      <c r="E7603" t="s">
        <v>28868</v>
      </c>
      <c r="F7603" t="s">
        <v>226</v>
      </c>
      <c r="G7603" t="s">
        <v>72</v>
      </c>
      <c r="H7603" t="s">
        <v>136</v>
      </c>
      <c r="I7603" t="s">
        <v>22</v>
      </c>
      <c r="J7603" t="s">
        <v>131</v>
      </c>
      <c r="K7603" t="s">
        <v>28886</v>
      </c>
      <c r="L7603" t="s">
        <v>28307</v>
      </c>
      <c r="M7603">
        <v>1.2250000000000001</v>
      </c>
      <c r="N7603">
        <v>0</v>
      </c>
      <c r="O7603">
        <v>0</v>
      </c>
      <c r="P7603">
        <v>13</v>
      </c>
      <c r="Q7603">
        <v>1329</v>
      </c>
      <c r="R7603">
        <v>0</v>
      </c>
      <c r="S7603">
        <v>0</v>
      </c>
      <c r="T7603">
        <v>15.925000000000001</v>
      </c>
      <c r="U7603">
        <v>1628.0250000000001</v>
      </c>
    </row>
    <row r="7604" spans="1:21" x14ac:dyDescent="0.25">
      <c r="A7604" t="s">
        <v>28887</v>
      </c>
      <c r="B7604">
        <v>1</v>
      </c>
      <c r="C7604" t="s">
        <v>79</v>
      </c>
      <c r="D7604" t="s">
        <v>124</v>
      </c>
      <c r="E7604" t="s">
        <v>28868</v>
      </c>
      <c r="F7604" t="s">
        <v>296</v>
      </c>
      <c r="G7604" t="s">
        <v>72</v>
      </c>
      <c r="H7604" t="s">
        <v>136</v>
      </c>
      <c r="I7604" t="s">
        <v>22</v>
      </c>
      <c r="J7604" t="s">
        <v>221</v>
      </c>
      <c r="K7604" t="s">
        <v>28888</v>
      </c>
      <c r="L7604" t="s">
        <v>28889</v>
      </c>
      <c r="M7604">
        <v>1.0141666659999999</v>
      </c>
      <c r="N7604">
        <v>0</v>
      </c>
      <c r="O7604">
        <v>0</v>
      </c>
      <c r="P7604">
        <v>13</v>
      </c>
      <c r="Q7604">
        <v>1329</v>
      </c>
      <c r="R7604">
        <v>0</v>
      </c>
      <c r="S7604">
        <v>0</v>
      </c>
      <c r="T7604">
        <v>13.184167</v>
      </c>
      <c r="U7604">
        <v>1347.827499</v>
      </c>
    </row>
    <row r="7605" spans="1:21" x14ac:dyDescent="0.25">
      <c r="A7605" t="s">
        <v>28890</v>
      </c>
      <c r="B7605">
        <v>1</v>
      </c>
      <c r="C7605" t="s">
        <v>79</v>
      </c>
      <c r="D7605" t="s">
        <v>124</v>
      </c>
      <c r="E7605" t="s">
        <v>28868</v>
      </c>
      <c r="F7605" t="s">
        <v>296</v>
      </c>
      <c r="G7605" t="s">
        <v>72</v>
      </c>
      <c r="H7605" t="s">
        <v>136</v>
      </c>
      <c r="I7605" t="s">
        <v>22</v>
      </c>
      <c r="J7605" t="s">
        <v>221</v>
      </c>
      <c r="K7605" t="s">
        <v>28891</v>
      </c>
      <c r="L7605" t="s">
        <v>28892</v>
      </c>
      <c r="M7605">
        <v>1.1726897220000001</v>
      </c>
      <c r="N7605">
        <v>0</v>
      </c>
      <c r="O7605">
        <v>0</v>
      </c>
      <c r="P7605">
        <v>13</v>
      </c>
      <c r="Q7605">
        <v>1329</v>
      </c>
      <c r="R7605">
        <v>0</v>
      </c>
      <c r="S7605">
        <v>0</v>
      </c>
      <c r="T7605">
        <v>15.244966</v>
      </c>
      <c r="U7605">
        <v>1558.504641</v>
      </c>
    </row>
    <row r="7606" spans="1:21" x14ac:dyDescent="0.25">
      <c r="A7606" t="s">
        <v>28893</v>
      </c>
      <c r="B7606">
        <v>1</v>
      </c>
      <c r="C7606" t="s">
        <v>79</v>
      </c>
      <c r="D7606" t="s">
        <v>124</v>
      </c>
      <c r="E7606" t="s">
        <v>28868</v>
      </c>
      <c r="F7606" t="s">
        <v>166</v>
      </c>
      <c r="G7606" t="s">
        <v>72</v>
      </c>
      <c r="H7606" t="s">
        <v>136</v>
      </c>
      <c r="I7606" t="s">
        <v>22</v>
      </c>
      <c r="J7606" t="s">
        <v>131</v>
      </c>
      <c r="K7606" t="s">
        <v>28894</v>
      </c>
      <c r="L7606" t="s">
        <v>28895</v>
      </c>
      <c r="M7606">
        <v>0.16403222200000001</v>
      </c>
      <c r="N7606">
        <v>0</v>
      </c>
      <c r="O7606">
        <v>0</v>
      </c>
      <c r="P7606">
        <v>13</v>
      </c>
      <c r="Q7606">
        <v>1329</v>
      </c>
      <c r="R7606">
        <v>0</v>
      </c>
      <c r="S7606">
        <v>0</v>
      </c>
      <c r="T7606">
        <v>2.1324190000000001</v>
      </c>
      <c r="U7606">
        <v>217.99882299999999</v>
      </c>
    </row>
    <row r="7607" spans="1:21" x14ac:dyDescent="0.25">
      <c r="A7607" t="s">
        <v>28896</v>
      </c>
      <c r="B7607">
        <v>1</v>
      </c>
      <c r="C7607" t="s">
        <v>79</v>
      </c>
      <c r="D7607" t="s">
        <v>124</v>
      </c>
      <c r="E7607" t="s">
        <v>28879</v>
      </c>
      <c r="F7607" t="s">
        <v>166</v>
      </c>
      <c r="G7607" t="s">
        <v>72</v>
      </c>
      <c r="H7607" t="s">
        <v>136</v>
      </c>
      <c r="I7607" t="s">
        <v>22</v>
      </c>
      <c r="J7607" t="s">
        <v>131</v>
      </c>
      <c r="K7607" t="s">
        <v>28897</v>
      </c>
      <c r="L7607" t="s">
        <v>28898</v>
      </c>
      <c r="M7607">
        <v>0.58352222200000003</v>
      </c>
      <c r="N7607">
        <v>0</v>
      </c>
      <c r="O7607">
        <v>0</v>
      </c>
      <c r="P7607">
        <v>44</v>
      </c>
      <c r="Q7607">
        <v>1211</v>
      </c>
      <c r="R7607">
        <v>0</v>
      </c>
      <c r="S7607">
        <v>0</v>
      </c>
      <c r="T7607">
        <v>25.674977999999999</v>
      </c>
      <c r="U7607">
        <v>706.64541099999997</v>
      </c>
    </row>
    <row r="7608" spans="1:21" x14ac:dyDescent="0.25">
      <c r="A7608" t="s">
        <v>28899</v>
      </c>
      <c r="B7608">
        <v>1</v>
      </c>
      <c r="C7608" t="s">
        <v>79</v>
      </c>
      <c r="D7608" t="s">
        <v>124</v>
      </c>
      <c r="E7608" t="s">
        <v>28879</v>
      </c>
      <c r="F7608" t="s">
        <v>166</v>
      </c>
      <c r="G7608" t="s">
        <v>72</v>
      </c>
      <c r="H7608" t="s">
        <v>136</v>
      </c>
      <c r="I7608" t="s">
        <v>22</v>
      </c>
      <c r="J7608" t="s">
        <v>131</v>
      </c>
      <c r="K7608" t="s">
        <v>28900</v>
      </c>
      <c r="L7608" t="s">
        <v>28901</v>
      </c>
      <c r="M7608">
        <v>0.68055555499999998</v>
      </c>
      <c r="N7608">
        <v>0</v>
      </c>
      <c r="O7608">
        <v>0</v>
      </c>
      <c r="P7608">
        <v>44</v>
      </c>
      <c r="Q7608">
        <v>1211</v>
      </c>
      <c r="R7608">
        <v>0</v>
      </c>
      <c r="S7608">
        <v>0</v>
      </c>
      <c r="T7608">
        <v>29.944444000000001</v>
      </c>
      <c r="U7608">
        <v>824.15277700000001</v>
      </c>
    </row>
    <row r="7609" spans="1:21" x14ac:dyDescent="0.25">
      <c r="A7609" t="s">
        <v>28902</v>
      </c>
      <c r="B7609">
        <v>1</v>
      </c>
      <c r="C7609" t="s">
        <v>79</v>
      </c>
      <c r="D7609" t="s">
        <v>124</v>
      </c>
      <c r="E7609" t="s">
        <v>28879</v>
      </c>
      <c r="F7609" t="s">
        <v>166</v>
      </c>
      <c r="G7609" t="s">
        <v>72</v>
      </c>
      <c r="H7609" t="s">
        <v>136</v>
      </c>
      <c r="I7609" t="s">
        <v>22</v>
      </c>
      <c r="J7609" t="s">
        <v>131</v>
      </c>
      <c r="K7609" t="s">
        <v>28903</v>
      </c>
      <c r="L7609" t="s">
        <v>28904</v>
      </c>
      <c r="M7609">
        <v>0.244578611</v>
      </c>
      <c r="N7609">
        <v>0</v>
      </c>
      <c r="O7609">
        <v>0</v>
      </c>
      <c r="P7609">
        <v>44</v>
      </c>
      <c r="Q7609">
        <v>1211</v>
      </c>
      <c r="R7609">
        <v>0</v>
      </c>
      <c r="S7609">
        <v>0</v>
      </c>
      <c r="T7609">
        <v>10.761459</v>
      </c>
      <c r="U7609">
        <v>296.18469800000003</v>
      </c>
    </row>
    <row r="7610" spans="1:21" x14ac:dyDescent="0.25">
      <c r="A7610" t="s">
        <v>28905</v>
      </c>
      <c r="B7610">
        <v>1</v>
      </c>
      <c r="C7610" t="s">
        <v>79</v>
      </c>
      <c r="D7610" t="s">
        <v>124</v>
      </c>
      <c r="E7610" t="s">
        <v>28879</v>
      </c>
      <c r="F7610" t="s">
        <v>166</v>
      </c>
      <c r="G7610" t="s">
        <v>72</v>
      </c>
      <c r="H7610" t="s">
        <v>136</v>
      </c>
      <c r="I7610" t="s">
        <v>22</v>
      </c>
      <c r="J7610" t="s">
        <v>131</v>
      </c>
      <c r="K7610" t="s">
        <v>28906</v>
      </c>
      <c r="L7610" t="s">
        <v>28907</v>
      </c>
      <c r="M7610">
        <v>0.16694999999999999</v>
      </c>
      <c r="N7610">
        <v>0</v>
      </c>
      <c r="O7610">
        <v>0</v>
      </c>
      <c r="P7610">
        <v>44</v>
      </c>
      <c r="Q7610">
        <v>1211</v>
      </c>
      <c r="R7610">
        <v>0</v>
      </c>
      <c r="S7610">
        <v>0</v>
      </c>
      <c r="T7610">
        <v>7.3457999999999997</v>
      </c>
      <c r="U7610">
        <v>202.17644999999999</v>
      </c>
    </row>
    <row r="7611" spans="1:21" x14ac:dyDescent="0.25">
      <c r="A7611" t="s">
        <v>28908</v>
      </c>
      <c r="B7611">
        <v>1</v>
      </c>
      <c r="C7611" t="s">
        <v>78</v>
      </c>
      <c r="D7611" t="s">
        <v>96</v>
      </c>
      <c r="E7611" t="s">
        <v>28909</v>
      </c>
      <c r="F7611" t="s">
        <v>296</v>
      </c>
      <c r="G7611" t="s">
        <v>71</v>
      </c>
      <c r="H7611" t="s">
        <v>136</v>
      </c>
      <c r="I7611" t="s">
        <v>22</v>
      </c>
      <c r="J7611" t="s">
        <v>221</v>
      </c>
      <c r="K7611" t="s">
        <v>28910</v>
      </c>
      <c r="L7611" t="s">
        <v>28911</v>
      </c>
      <c r="M7611">
        <v>0.578333333</v>
      </c>
      <c r="N7611">
        <v>0</v>
      </c>
      <c r="O7611">
        <v>74</v>
      </c>
      <c r="P7611">
        <v>0</v>
      </c>
      <c r="Q7611">
        <v>4</v>
      </c>
      <c r="R7611">
        <v>0</v>
      </c>
      <c r="S7611">
        <v>42.796666999999999</v>
      </c>
      <c r="T7611">
        <v>0</v>
      </c>
      <c r="U7611">
        <v>2.3133330000000001</v>
      </c>
    </row>
    <row r="7612" spans="1:21" x14ac:dyDescent="0.25">
      <c r="A7612" t="s">
        <v>28912</v>
      </c>
      <c r="B7612">
        <v>1</v>
      </c>
      <c r="C7612" t="s">
        <v>78</v>
      </c>
      <c r="D7612" t="s">
        <v>96</v>
      </c>
      <c r="E7612" t="s">
        <v>28913</v>
      </c>
      <c r="F7612" t="s">
        <v>231</v>
      </c>
      <c r="G7612" t="s">
        <v>71</v>
      </c>
      <c r="H7612" t="s">
        <v>136</v>
      </c>
      <c r="I7612" t="s">
        <v>22</v>
      </c>
      <c r="J7612" t="s">
        <v>131</v>
      </c>
      <c r="K7612" t="s">
        <v>28914</v>
      </c>
      <c r="L7612" t="s">
        <v>28915</v>
      </c>
      <c r="M7612">
        <v>0.69916666599999999</v>
      </c>
      <c r="N7612">
        <v>0</v>
      </c>
      <c r="O7612">
        <v>1</v>
      </c>
      <c r="P7612">
        <v>0</v>
      </c>
      <c r="Q7612">
        <v>0</v>
      </c>
      <c r="R7612">
        <v>0</v>
      </c>
      <c r="S7612">
        <v>0.69916699999999998</v>
      </c>
      <c r="T7612">
        <v>0</v>
      </c>
      <c r="U7612">
        <v>0</v>
      </c>
    </row>
    <row r="7613" spans="1:21" x14ac:dyDescent="0.25">
      <c r="A7613" t="s">
        <v>28916</v>
      </c>
      <c r="B7613">
        <v>1</v>
      </c>
      <c r="C7613" t="s">
        <v>79</v>
      </c>
      <c r="D7613" t="s">
        <v>109</v>
      </c>
      <c r="E7613" t="s">
        <v>28917</v>
      </c>
      <c r="F7613" t="s">
        <v>231</v>
      </c>
      <c r="G7613" t="s">
        <v>71</v>
      </c>
      <c r="H7613" t="s">
        <v>136</v>
      </c>
      <c r="I7613" t="s">
        <v>22</v>
      </c>
      <c r="J7613" t="s">
        <v>131</v>
      </c>
      <c r="K7613" t="s">
        <v>28918</v>
      </c>
      <c r="L7613" t="s">
        <v>28919</v>
      </c>
      <c r="M7613">
        <v>1.7725</v>
      </c>
      <c r="N7613">
        <v>0</v>
      </c>
      <c r="O7613">
        <v>0</v>
      </c>
      <c r="P7613">
        <v>0</v>
      </c>
      <c r="Q7613">
        <v>1</v>
      </c>
      <c r="R7613">
        <v>0</v>
      </c>
      <c r="S7613">
        <v>0</v>
      </c>
      <c r="T7613">
        <v>0</v>
      </c>
      <c r="U7613">
        <v>1.7725</v>
      </c>
    </row>
    <row r="7614" spans="1:21" x14ac:dyDescent="0.25">
      <c r="A7614" t="s">
        <v>28920</v>
      </c>
      <c r="B7614">
        <v>1</v>
      </c>
      <c r="C7614" t="s">
        <v>79</v>
      </c>
      <c r="D7614" t="s">
        <v>113</v>
      </c>
      <c r="E7614" t="s">
        <v>28921</v>
      </c>
      <c r="F7614" t="s">
        <v>313</v>
      </c>
      <c r="G7614" t="s">
        <v>71</v>
      </c>
      <c r="H7614" t="s">
        <v>136</v>
      </c>
      <c r="I7614" t="s">
        <v>22</v>
      </c>
      <c r="J7614" t="s">
        <v>131</v>
      </c>
      <c r="K7614" t="s">
        <v>28922</v>
      </c>
      <c r="L7614" t="s">
        <v>28923</v>
      </c>
      <c r="M7614">
        <v>2.727222222</v>
      </c>
      <c r="N7614">
        <v>0</v>
      </c>
      <c r="O7614">
        <v>0</v>
      </c>
      <c r="P7614">
        <v>0</v>
      </c>
      <c r="Q7614">
        <v>53</v>
      </c>
      <c r="R7614">
        <v>0</v>
      </c>
      <c r="S7614">
        <v>0</v>
      </c>
      <c r="T7614">
        <v>0</v>
      </c>
      <c r="U7614">
        <v>144.542778</v>
      </c>
    </row>
    <row r="7615" spans="1:21" x14ac:dyDescent="0.25">
      <c r="A7615" t="s">
        <v>28924</v>
      </c>
      <c r="B7615">
        <v>1</v>
      </c>
      <c r="C7615" t="s">
        <v>78</v>
      </c>
      <c r="D7615" t="s">
        <v>102</v>
      </c>
      <c r="E7615" t="s">
        <v>28925</v>
      </c>
      <c r="F7615" t="s">
        <v>296</v>
      </c>
      <c r="G7615" t="s">
        <v>72</v>
      </c>
      <c r="H7615" t="s">
        <v>136</v>
      </c>
      <c r="I7615" t="s">
        <v>22</v>
      </c>
      <c r="J7615" t="s">
        <v>221</v>
      </c>
      <c r="K7615" t="s">
        <v>28926</v>
      </c>
      <c r="L7615" t="s">
        <v>28927</v>
      </c>
      <c r="M7615">
        <v>0.74476472199999999</v>
      </c>
      <c r="N7615">
        <v>0</v>
      </c>
      <c r="O7615">
        <v>0</v>
      </c>
      <c r="P7615">
        <v>75</v>
      </c>
      <c r="Q7615">
        <v>599</v>
      </c>
      <c r="R7615">
        <v>0</v>
      </c>
      <c r="S7615">
        <v>0</v>
      </c>
      <c r="T7615">
        <v>55.857354000000001</v>
      </c>
      <c r="U7615">
        <v>446.11406799999997</v>
      </c>
    </row>
    <row r="7616" spans="1:21" x14ac:dyDescent="0.25">
      <c r="A7616" t="s">
        <v>28928</v>
      </c>
      <c r="B7616">
        <v>1</v>
      </c>
      <c r="C7616" t="s">
        <v>78</v>
      </c>
      <c r="D7616" t="s">
        <v>103</v>
      </c>
      <c r="E7616" t="s">
        <v>28929</v>
      </c>
      <c r="F7616" t="s">
        <v>231</v>
      </c>
      <c r="G7616" t="s">
        <v>71</v>
      </c>
      <c r="H7616" t="s">
        <v>136</v>
      </c>
      <c r="I7616" t="s">
        <v>22</v>
      </c>
      <c r="J7616" t="s">
        <v>131</v>
      </c>
      <c r="K7616" t="s">
        <v>28930</v>
      </c>
      <c r="L7616" t="s">
        <v>28931</v>
      </c>
      <c r="M7616">
        <v>2.957777777</v>
      </c>
      <c r="N7616">
        <v>0</v>
      </c>
      <c r="O7616">
        <v>1</v>
      </c>
      <c r="P7616">
        <v>0</v>
      </c>
      <c r="Q7616">
        <v>0</v>
      </c>
      <c r="R7616">
        <v>0</v>
      </c>
      <c r="S7616">
        <v>2.9577779999999998</v>
      </c>
      <c r="T7616">
        <v>0</v>
      </c>
      <c r="U7616">
        <v>0</v>
      </c>
    </row>
    <row r="7617" spans="1:21" x14ac:dyDescent="0.25">
      <c r="A7617" t="s">
        <v>28932</v>
      </c>
      <c r="B7617">
        <v>1</v>
      </c>
      <c r="C7617" t="s">
        <v>78</v>
      </c>
      <c r="D7617" t="s">
        <v>91</v>
      </c>
      <c r="E7617" t="s">
        <v>28933</v>
      </c>
      <c r="F7617" t="s">
        <v>362</v>
      </c>
      <c r="G7617" t="s">
        <v>71</v>
      </c>
      <c r="H7617" t="s">
        <v>136</v>
      </c>
      <c r="I7617" t="s">
        <v>22</v>
      </c>
      <c r="J7617" t="s">
        <v>131</v>
      </c>
      <c r="K7617" t="s">
        <v>28934</v>
      </c>
      <c r="L7617" t="s">
        <v>28935</v>
      </c>
      <c r="M7617">
        <v>0.277777777</v>
      </c>
      <c r="N7617">
        <v>0</v>
      </c>
      <c r="O7617">
        <v>399</v>
      </c>
      <c r="P7617">
        <v>0</v>
      </c>
      <c r="Q7617">
        <v>40</v>
      </c>
      <c r="R7617">
        <v>0</v>
      </c>
      <c r="S7617">
        <v>110.833333</v>
      </c>
      <c r="T7617">
        <v>0</v>
      </c>
      <c r="U7617">
        <v>11.111110999999999</v>
      </c>
    </row>
    <row r="7618" spans="1:21" x14ac:dyDescent="0.25">
      <c r="A7618" t="s">
        <v>28936</v>
      </c>
      <c r="B7618">
        <v>1</v>
      </c>
      <c r="C7618" t="s">
        <v>78</v>
      </c>
      <c r="D7618" t="s">
        <v>83</v>
      </c>
      <c r="E7618" t="s">
        <v>28937</v>
      </c>
      <c r="F7618" t="s">
        <v>785</v>
      </c>
      <c r="G7618" t="s">
        <v>71</v>
      </c>
      <c r="H7618" t="s">
        <v>136</v>
      </c>
      <c r="I7618" t="s">
        <v>22</v>
      </c>
      <c r="J7618" t="s">
        <v>131</v>
      </c>
      <c r="K7618" t="s">
        <v>28938</v>
      </c>
      <c r="L7618" t="s">
        <v>28939</v>
      </c>
      <c r="M7618">
        <v>2.1952777769999998</v>
      </c>
      <c r="N7618">
        <v>0</v>
      </c>
      <c r="O7618">
        <v>115</v>
      </c>
      <c r="P7618">
        <v>0</v>
      </c>
      <c r="Q7618">
        <v>0</v>
      </c>
      <c r="R7618">
        <v>0</v>
      </c>
      <c r="S7618">
        <v>252.45694399999999</v>
      </c>
      <c r="T7618">
        <v>0</v>
      </c>
      <c r="U7618">
        <v>0</v>
      </c>
    </row>
    <row r="7619" spans="1:21" x14ac:dyDescent="0.25">
      <c r="A7619" t="s">
        <v>28940</v>
      </c>
      <c r="B7619">
        <v>1</v>
      </c>
      <c r="C7619" t="s">
        <v>79</v>
      </c>
      <c r="D7619" t="s">
        <v>109</v>
      </c>
      <c r="E7619" t="s">
        <v>28941</v>
      </c>
      <c r="F7619" t="s">
        <v>892</v>
      </c>
      <c r="G7619" t="s">
        <v>71</v>
      </c>
      <c r="H7619" t="s">
        <v>136</v>
      </c>
      <c r="I7619" t="s">
        <v>22</v>
      </c>
      <c r="J7619" t="s">
        <v>131</v>
      </c>
      <c r="K7619" t="s">
        <v>28942</v>
      </c>
      <c r="L7619" t="s">
        <v>28943</v>
      </c>
      <c r="M7619">
        <v>0.70025638800000001</v>
      </c>
      <c r="N7619">
        <v>0</v>
      </c>
      <c r="O7619">
        <v>0</v>
      </c>
      <c r="P7619">
        <v>0</v>
      </c>
      <c r="Q7619">
        <v>169</v>
      </c>
      <c r="R7619">
        <v>0</v>
      </c>
      <c r="S7619">
        <v>0</v>
      </c>
      <c r="T7619">
        <v>0</v>
      </c>
      <c r="U7619">
        <v>118.34332999999999</v>
      </c>
    </row>
    <row r="7620" spans="1:21" x14ac:dyDescent="0.25">
      <c r="A7620" t="s">
        <v>28944</v>
      </c>
      <c r="B7620">
        <v>1</v>
      </c>
      <c r="C7620" t="s">
        <v>78</v>
      </c>
      <c r="D7620" t="s">
        <v>105</v>
      </c>
      <c r="E7620" t="s">
        <v>28945</v>
      </c>
      <c r="F7620" t="s">
        <v>847</v>
      </c>
      <c r="G7620" t="s">
        <v>71</v>
      </c>
      <c r="H7620" t="s">
        <v>136</v>
      </c>
      <c r="I7620" t="s">
        <v>22</v>
      </c>
      <c r="J7620" t="s">
        <v>131</v>
      </c>
      <c r="K7620" t="s">
        <v>28946</v>
      </c>
      <c r="L7620" t="s">
        <v>28947</v>
      </c>
      <c r="M7620">
        <v>6.8622222219999998</v>
      </c>
      <c r="N7620">
        <v>0</v>
      </c>
      <c r="O7620">
        <v>6</v>
      </c>
      <c r="P7620">
        <v>0</v>
      </c>
      <c r="Q7620">
        <v>0</v>
      </c>
      <c r="R7620">
        <v>0</v>
      </c>
      <c r="S7620">
        <v>41.173333</v>
      </c>
      <c r="T7620">
        <v>0</v>
      </c>
      <c r="U7620">
        <v>0</v>
      </c>
    </row>
    <row r="7621" spans="1:21" x14ac:dyDescent="0.25">
      <c r="A7621" t="s">
        <v>28948</v>
      </c>
      <c r="B7621">
        <v>1</v>
      </c>
      <c r="C7621" t="s">
        <v>78</v>
      </c>
      <c r="D7621" t="s">
        <v>106</v>
      </c>
      <c r="E7621" t="s">
        <v>28949</v>
      </c>
      <c r="F7621" t="s">
        <v>231</v>
      </c>
      <c r="G7621" t="s">
        <v>71</v>
      </c>
      <c r="H7621" t="s">
        <v>136</v>
      </c>
      <c r="I7621" t="s">
        <v>22</v>
      </c>
      <c r="J7621" t="s">
        <v>131</v>
      </c>
      <c r="K7621" t="s">
        <v>28950</v>
      </c>
      <c r="L7621" t="s">
        <v>28951</v>
      </c>
      <c r="M7621">
        <v>1.686388888</v>
      </c>
      <c r="N7621">
        <v>0</v>
      </c>
      <c r="O7621">
        <v>0</v>
      </c>
      <c r="P7621">
        <v>0</v>
      </c>
      <c r="Q7621">
        <v>1</v>
      </c>
      <c r="R7621">
        <v>0</v>
      </c>
      <c r="S7621">
        <v>0</v>
      </c>
      <c r="T7621">
        <v>0</v>
      </c>
      <c r="U7621">
        <v>1.6863889999999999</v>
      </c>
    </row>
    <row r="7622" spans="1:21" x14ac:dyDescent="0.25">
      <c r="A7622" t="s">
        <v>28952</v>
      </c>
      <c r="B7622">
        <v>1</v>
      </c>
      <c r="C7622" t="s">
        <v>78</v>
      </c>
      <c r="D7622" t="s">
        <v>106</v>
      </c>
      <c r="E7622" t="s">
        <v>28953</v>
      </c>
      <c r="F7622" t="s">
        <v>247</v>
      </c>
      <c r="G7622" t="s">
        <v>72</v>
      </c>
      <c r="H7622" t="s">
        <v>136</v>
      </c>
      <c r="I7622" t="s">
        <v>22</v>
      </c>
      <c r="J7622" t="s">
        <v>221</v>
      </c>
      <c r="K7622" t="s">
        <v>28954</v>
      </c>
      <c r="L7622" t="s">
        <v>28955</v>
      </c>
      <c r="M7622">
        <v>8.5675000000000008</v>
      </c>
      <c r="N7622">
        <v>0</v>
      </c>
      <c r="O7622">
        <v>0</v>
      </c>
      <c r="P7622">
        <v>3</v>
      </c>
      <c r="Q7622">
        <v>560</v>
      </c>
      <c r="R7622">
        <v>0</v>
      </c>
      <c r="S7622">
        <v>0</v>
      </c>
      <c r="T7622">
        <v>25.702500000000001</v>
      </c>
      <c r="U7622">
        <v>4797.8</v>
      </c>
    </row>
    <row r="7623" spans="1:21" x14ac:dyDescent="0.25">
      <c r="A7623" t="s">
        <v>28956</v>
      </c>
      <c r="B7623">
        <v>1</v>
      </c>
      <c r="C7623" t="s">
        <v>78</v>
      </c>
      <c r="D7623" t="s">
        <v>106</v>
      </c>
      <c r="E7623" t="s">
        <v>28953</v>
      </c>
      <c r="F7623" t="s">
        <v>247</v>
      </c>
      <c r="G7623" t="s">
        <v>72</v>
      </c>
      <c r="H7623" t="s">
        <v>136</v>
      </c>
      <c r="I7623" t="s">
        <v>22</v>
      </c>
      <c r="J7623" t="s">
        <v>221</v>
      </c>
      <c r="K7623" t="s">
        <v>28957</v>
      </c>
      <c r="L7623" t="s">
        <v>28958</v>
      </c>
      <c r="M7623">
        <v>7.3760916659999998</v>
      </c>
      <c r="N7623">
        <v>0</v>
      </c>
      <c r="O7623">
        <v>0</v>
      </c>
      <c r="P7623">
        <v>3</v>
      </c>
      <c r="Q7623">
        <v>560</v>
      </c>
      <c r="R7623">
        <v>0</v>
      </c>
      <c r="S7623">
        <v>0</v>
      </c>
      <c r="T7623">
        <v>22.128274999999999</v>
      </c>
      <c r="U7623">
        <v>4130.6113329999998</v>
      </c>
    </row>
    <row r="7624" spans="1:21" x14ac:dyDescent="0.25">
      <c r="A7624" t="s">
        <v>28959</v>
      </c>
      <c r="B7624">
        <v>1</v>
      </c>
      <c r="C7624" t="s">
        <v>78</v>
      </c>
      <c r="D7624" t="s">
        <v>106</v>
      </c>
      <c r="E7624" t="s">
        <v>28960</v>
      </c>
      <c r="F7624" t="s">
        <v>892</v>
      </c>
      <c r="G7624" t="s">
        <v>71</v>
      </c>
      <c r="H7624" t="s">
        <v>136</v>
      </c>
      <c r="I7624" t="s">
        <v>22</v>
      </c>
      <c r="J7624" t="s">
        <v>131</v>
      </c>
      <c r="K7624" t="s">
        <v>28961</v>
      </c>
      <c r="L7624" t="s">
        <v>28962</v>
      </c>
      <c r="M7624">
        <v>0.2525</v>
      </c>
      <c r="N7624">
        <v>0</v>
      </c>
      <c r="O7624">
        <v>0</v>
      </c>
      <c r="P7624">
        <v>0</v>
      </c>
      <c r="Q7624">
        <v>85</v>
      </c>
      <c r="R7624">
        <v>0</v>
      </c>
      <c r="S7624">
        <v>0</v>
      </c>
      <c r="T7624">
        <v>0</v>
      </c>
      <c r="U7624">
        <v>21.462499999999999</v>
      </c>
    </row>
    <row r="7625" spans="1:21" x14ac:dyDescent="0.25">
      <c r="A7625" t="s">
        <v>28963</v>
      </c>
      <c r="B7625">
        <v>1</v>
      </c>
      <c r="C7625" t="s">
        <v>78</v>
      </c>
      <c r="D7625" t="s">
        <v>106</v>
      </c>
      <c r="E7625" t="s">
        <v>28953</v>
      </c>
      <c r="F7625" t="s">
        <v>247</v>
      </c>
      <c r="G7625" t="s">
        <v>72</v>
      </c>
      <c r="H7625" t="s">
        <v>136</v>
      </c>
      <c r="I7625" t="s">
        <v>22</v>
      </c>
      <c r="J7625" t="s">
        <v>221</v>
      </c>
      <c r="K7625" t="s">
        <v>28964</v>
      </c>
      <c r="L7625" t="s">
        <v>28965</v>
      </c>
      <c r="M7625">
        <v>6.6905555550000004</v>
      </c>
      <c r="N7625">
        <v>0</v>
      </c>
      <c r="O7625">
        <v>0</v>
      </c>
      <c r="P7625">
        <v>3</v>
      </c>
      <c r="Q7625">
        <v>560</v>
      </c>
      <c r="R7625">
        <v>0</v>
      </c>
      <c r="S7625">
        <v>0</v>
      </c>
      <c r="T7625">
        <v>20.071667000000001</v>
      </c>
      <c r="U7625">
        <v>3746.7111110000001</v>
      </c>
    </row>
    <row r="7626" spans="1:21" x14ac:dyDescent="0.25">
      <c r="A7626" t="s">
        <v>28966</v>
      </c>
      <c r="B7626">
        <v>1</v>
      </c>
      <c r="C7626" t="s">
        <v>78</v>
      </c>
      <c r="D7626" t="s">
        <v>106</v>
      </c>
      <c r="E7626" t="s">
        <v>28953</v>
      </c>
      <c r="F7626" t="s">
        <v>247</v>
      </c>
      <c r="G7626" t="s">
        <v>72</v>
      </c>
      <c r="H7626" t="s">
        <v>136</v>
      </c>
      <c r="I7626" t="s">
        <v>22</v>
      </c>
      <c r="J7626" t="s">
        <v>221</v>
      </c>
      <c r="K7626" t="s">
        <v>28967</v>
      </c>
      <c r="L7626" t="s">
        <v>28968</v>
      </c>
      <c r="M7626">
        <v>0.383333333</v>
      </c>
      <c r="N7626">
        <v>0</v>
      </c>
      <c r="O7626">
        <v>0</v>
      </c>
      <c r="P7626">
        <v>3</v>
      </c>
      <c r="Q7626">
        <v>560</v>
      </c>
      <c r="R7626">
        <v>0</v>
      </c>
      <c r="S7626">
        <v>0</v>
      </c>
      <c r="T7626">
        <v>1.1499999999999999</v>
      </c>
      <c r="U7626">
        <v>214.66666599999999</v>
      </c>
    </row>
    <row r="7627" spans="1:21" x14ac:dyDescent="0.25">
      <c r="A7627" t="s">
        <v>28969</v>
      </c>
      <c r="B7627">
        <v>1</v>
      </c>
      <c r="C7627" t="s">
        <v>78</v>
      </c>
      <c r="D7627" t="s">
        <v>106</v>
      </c>
      <c r="E7627" t="s">
        <v>28953</v>
      </c>
      <c r="F7627" t="s">
        <v>247</v>
      </c>
      <c r="G7627" t="s">
        <v>72</v>
      </c>
      <c r="H7627" t="s">
        <v>136</v>
      </c>
      <c r="I7627" t="s">
        <v>22</v>
      </c>
      <c r="J7627" t="s">
        <v>221</v>
      </c>
      <c r="K7627" t="s">
        <v>28970</v>
      </c>
      <c r="L7627" t="s">
        <v>28971</v>
      </c>
      <c r="M7627">
        <v>7.9424425000000003</v>
      </c>
      <c r="N7627">
        <v>0</v>
      </c>
      <c r="O7627">
        <v>0</v>
      </c>
      <c r="P7627">
        <v>3</v>
      </c>
      <c r="Q7627">
        <v>560</v>
      </c>
      <c r="R7627">
        <v>0</v>
      </c>
      <c r="S7627">
        <v>0</v>
      </c>
      <c r="T7627">
        <v>23.827328000000001</v>
      </c>
      <c r="U7627">
        <v>4447.7677999999996</v>
      </c>
    </row>
    <row r="7628" spans="1:21" x14ac:dyDescent="0.25">
      <c r="A7628" t="s">
        <v>28972</v>
      </c>
      <c r="B7628">
        <v>1</v>
      </c>
      <c r="C7628" t="s">
        <v>78</v>
      </c>
      <c r="D7628" t="s">
        <v>92</v>
      </c>
      <c r="E7628" t="s">
        <v>28973</v>
      </c>
      <c r="F7628" t="s">
        <v>231</v>
      </c>
      <c r="G7628" t="s">
        <v>71</v>
      </c>
      <c r="H7628" t="s">
        <v>136</v>
      </c>
      <c r="I7628" t="s">
        <v>22</v>
      </c>
      <c r="J7628" t="s">
        <v>131</v>
      </c>
      <c r="K7628" t="s">
        <v>28974</v>
      </c>
      <c r="L7628" t="s">
        <v>28975</v>
      </c>
      <c r="M7628">
        <v>0.86638888800000002</v>
      </c>
      <c r="N7628">
        <v>0</v>
      </c>
      <c r="O7628">
        <v>1</v>
      </c>
      <c r="P7628">
        <v>0</v>
      </c>
      <c r="Q7628">
        <v>0</v>
      </c>
      <c r="R7628">
        <v>0</v>
      </c>
      <c r="S7628">
        <v>0.86638899999999996</v>
      </c>
      <c r="T7628">
        <v>0</v>
      </c>
      <c r="U7628">
        <v>0</v>
      </c>
    </row>
    <row r="7629" spans="1:21" x14ac:dyDescent="0.25">
      <c r="A7629" t="s">
        <v>28976</v>
      </c>
      <c r="B7629">
        <v>1</v>
      </c>
      <c r="C7629" t="s">
        <v>78</v>
      </c>
      <c r="D7629" t="s">
        <v>81</v>
      </c>
      <c r="E7629" t="s">
        <v>28977</v>
      </c>
      <c r="F7629" t="s">
        <v>247</v>
      </c>
      <c r="G7629" t="s">
        <v>71</v>
      </c>
      <c r="H7629" t="s">
        <v>136</v>
      </c>
      <c r="I7629" t="s">
        <v>22</v>
      </c>
      <c r="J7629" t="s">
        <v>221</v>
      </c>
      <c r="K7629" t="s">
        <v>28978</v>
      </c>
      <c r="L7629" t="s">
        <v>28979</v>
      </c>
      <c r="M7629">
        <v>8.6519444439999997</v>
      </c>
      <c r="N7629">
        <v>0</v>
      </c>
      <c r="O7629">
        <v>27</v>
      </c>
      <c r="P7629">
        <v>0</v>
      </c>
      <c r="Q7629">
        <v>0</v>
      </c>
      <c r="R7629">
        <v>0</v>
      </c>
      <c r="S7629">
        <v>233.60249999999999</v>
      </c>
      <c r="T7629">
        <v>0</v>
      </c>
      <c r="U7629">
        <v>0</v>
      </c>
    </row>
    <row r="7630" spans="1:21" x14ac:dyDescent="0.25">
      <c r="A7630" t="s">
        <v>28980</v>
      </c>
      <c r="B7630">
        <v>1</v>
      </c>
      <c r="C7630" t="s">
        <v>79</v>
      </c>
      <c r="D7630" t="s">
        <v>114</v>
      </c>
      <c r="E7630" t="s">
        <v>28981</v>
      </c>
      <c r="F7630" t="s">
        <v>226</v>
      </c>
      <c r="G7630" t="s">
        <v>72</v>
      </c>
      <c r="H7630" t="s">
        <v>136</v>
      </c>
      <c r="I7630" t="s">
        <v>22</v>
      </c>
      <c r="J7630" t="s">
        <v>131</v>
      </c>
      <c r="K7630" t="s">
        <v>28982</v>
      </c>
      <c r="L7630" t="s">
        <v>28983</v>
      </c>
      <c r="M7630">
        <v>1.8883333330000001</v>
      </c>
      <c r="N7630">
        <v>0</v>
      </c>
      <c r="O7630">
        <v>0</v>
      </c>
      <c r="P7630">
        <v>0</v>
      </c>
      <c r="Q7630">
        <v>105</v>
      </c>
      <c r="R7630">
        <v>0</v>
      </c>
      <c r="S7630">
        <v>0</v>
      </c>
      <c r="T7630">
        <v>0</v>
      </c>
      <c r="U7630">
        <v>198.27500000000001</v>
      </c>
    </row>
    <row r="7631" spans="1:21" x14ac:dyDescent="0.25">
      <c r="A7631" t="s">
        <v>28984</v>
      </c>
      <c r="B7631">
        <v>1</v>
      </c>
      <c r="C7631" t="s">
        <v>79</v>
      </c>
      <c r="D7631" t="s">
        <v>114</v>
      </c>
      <c r="E7631" t="s">
        <v>28985</v>
      </c>
      <c r="F7631" t="s">
        <v>226</v>
      </c>
      <c r="G7631" t="s">
        <v>72</v>
      </c>
      <c r="H7631" t="s">
        <v>136</v>
      </c>
      <c r="I7631" t="s">
        <v>22</v>
      </c>
      <c r="J7631" t="s">
        <v>131</v>
      </c>
      <c r="K7631" t="s">
        <v>28986</v>
      </c>
      <c r="L7631" t="s">
        <v>28987</v>
      </c>
      <c r="M7631">
        <v>5.3786111109999997</v>
      </c>
      <c r="N7631">
        <v>0</v>
      </c>
      <c r="O7631">
        <v>0</v>
      </c>
      <c r="P7631">
        <v>0</v>
      </c>
      <c r="Q7631">
        <v>10</v>
      </c>
      <c r="R7631">
        <v>0</v>
      </c>
      <c r="S7631">
        <v>0</v>
      </c>
      <c r="T7631">
        <v>0</v>
      </c>
      <c r="U7631">
        <v>53.786110999999998</v>
      </c>
    </row>
    <row r="7632" spans="1:21" x14ac:dyDescent="0.25">
      <c r="A7632" t="s">
        <v>28988</v>
      </c>
      <c r="B7632">
        <v>1</v>
      </c>
      <c r="C7632" t="s">
        <v>79</v>
      </c>
      <c r="D7632" t="s">
        <v>114</v>
      </c>
      <c r="E7632" t="s">
        <v>28989</v>
      </c>
      <c r="F7632" t="s">
        <v>313</v>
      </c>
      <c r="G7632" t="s">
        <v>71</v>
      </c>
      <c r="H7632" t="s">
        <v>136</v>
      </c>
      <c r="I7632" t="s">
        <v>22</v>
      </c>
      <c r="J7632" t="s">
        <v>131</v>
      </c>
      <c r="K7632" t="s">
        <v>28990</v>
      </c>
      <c r="L7632" t="s">
        <v>28991</v>
      </c>
      <c r="M7632">
        <v>4.500555555</v>
      </c>
      <c r="N7632">
        <v>0</v>
      </c>
      <c r="O7632">
        <v>0</v>
      </c>
      <c r="P7632">
        <v>0</v>
      </c>
      <c r="Q7632">
        <v>33</v>
      </c>
      <c r="R7632">
        <v>0</v>
      </c>
      <c r="S7632">
        <v>0</v>
      </c>
      <c r="T7632">
        <v>0</v>
      </c>
      <c r="U7632">
        <v>148.51833300000001</v>
      </c>
    </row>
    <row r="7633" spans="1:21" x14ac:dyDescent="0.25">
      <c r="A7633" t="s">
        <v>28992</v>
      </c>
      <c r="B7633">
        <v>1</v>
      </c>
      <c r="C7633" t="s">
        <v>79</v>
      </c>
      <c r="D7633" t="s">
        <v>114</v>
      </c>
      <c r="E7633" t="s">
        <v>28993</v>
      </c>
      <c r="F7633" t="s">
        <v>226</v>
      </c>
      <c r="G7633" t="s">
        <v>72</v>
      </c>
      <c r="H7633" t="s">
        <v>136</v>
      </c>
      <c r="I7633" t="s">
        <v>22</v>
      </c>
      <c r="J7633" t="s">
        <v>131</v>
      </c>
      <c r="K7633" t="s">
        <v>28994</v>
      </c>
      <c r="L7633" t="s">
        <v>13108</v>
      </c>
      <c r="M7633">
        <v>11.399722221999999</v>
      </c>
      <c r="N7633">
        <v>0</v>
      </c>
      <c r="O7633">
        <v>0</v>
      </c>
      <c r="P7633">
        <v>0</v>
      </c>
      <c r="Q7633">
        <v>8</v>
      </c>
      <c r="R7633">
        <v>0</v>
      </c>
      <c r="S7633">
        <v>0</v>
      </c>
      <c r="T7633">
        <v>0</v>
      </c>
      <c r="U7633">
        <v>91.197778</v>
      </c>
    </row>
    <row r="7634" spans="1:21" x14ac:dyDescent="0.25">
      <c r="A7634" t="s">
        <v>28995</v>
      </c>
      <c r="B7634">
        <v>1</v>
      </c>
      <c r="C7634" t="s">
        <v>79</v>
      </c>
      <c r="D7634" t="s">
        <v>114</v>
      </c>
      <c r="E7634" t="s">
        <v>28996</v>
      </c>
      <c r="F7634" t="s">
        <v>226</v>
      </c>
      <c r="G7634" t="s">
        <v>72</v>
      </c>
      <c r="H7634" t="s">
        <v>136</v>
      </c>
      <c r="I7634" t="s">
        <v>22</v>
      </c>
      <c r="J7634" t="s">
        <v>131</v>
      </c>
      <c r="K7634" t="s">
        <v>28997</v>
      </c>
      <c r="L7634" t="s">
        <v>28998</v>
      </c>
      <c r="M7634">
        <v>1.8777777769999999</v>
      </c>
      <c r="N7634">
        <v>0</v>
      </c>
      <c r="O7634">
        <v>0</v>
      </c>
      <c r="P7634">
        <v>1</v>
      </c>
      <c r="Q7634">
        <v>0</v>
      </c>
      <c r="R7634">
        <v>0</v>
      </c>
      <c r="S7634">
        <v>0</v>
      </c>
      <c r="T7634">
        <v>1.8777779999999999</v>
      </c>
      <c r="U7634">
        <v>0</v>
      </c>
    </row>
    <row r="7635" spans="1:21" x14ac:dyDescent="0.25">
      <c r="A7635" t="s">
        <v>28999</v>
      </c>
      <c r="B7635">
        <v>1</v>
      </c>
      <c r="C7635" t="s">
        <v>79</v>
      </c>
      <c r="D7635" t="s">
        <v>114</v>
      </c>
      <c r="E7635" t="s">
        <v>28981</v>
      </c>
      <c r="F7635" t="s">
        <v>226</v>
      </c>
      <c r="G7635" t="s">
        <v>72</v>
      </c>
      <c r="H7635" t="s">
        <v>136</v>
      </c>
      <c r="I7635" t="s">
        <v>22</v>
      </c>
      <c r="J7635" t="s">
        <v>131</v>
      </c>
      <c r="K7635" t="s">
        <v>29000</v>
      </c>
      <c r="L7635" t="s">
        <v>29001</v>
      </c>
      <c r="M7635">
        <v>1.490346111</v>
      </c>
      <c r="N7635">
        <v>0</v>
      </c>
      <c r="O7635">
        <v>0</v>
      </c>
      <c r="P7635">
        <v>0</v>
      </c>
      <c r="Q7635">
        <v>105</v>
      </c>
      <c r="R7635">
        <v>0</v>
      </c>
      <c r="S7635">
        <v>0</v>
      </c>
      <c r="T7635">
        <v>0</v>
      </c>
      <c r="U7635">
        <v>156.48634200000001</v>
      </c>
    </row>
    <row r="7636" spans="1:21" x14ac:dyDescent="0.25">
      <c r="A7636" t="s">
        <v>29002</v>
      </c>
      <c r="B7636">
        <v>1</v>
      </c>
      <c r="C7636" t="s">
        <v>79</v>
      </c>
      <c r="D7636" t="s">
        <v>114</v>
      </c>
      <c r="E7636" t="s">
        <v>29003</v>
      </c>
      <c r="F7636" t="s">
        <v>226</v>
      </c>
      <c r="G7636" t="s">
        <v>72</v>
      </c>
      <c r="H7636" t="s">
        <v>136</v>
      </c>
      <c r="I7636" t="s">
        <v>22</v>
      </c>
      <c r="J7636" t="s">
        <v>131</v>
      </c>
      <c r="K7636" t="s">
        <v>29004</v>
      </c>
      <c r="L7636" t="s">
        <v>29005</v>
      </c>
      <c r="M7636">
        <v>2.5522222220000002</v>
      </c>
      <c r="N7636">
        <v>0</v>
      </c>
      <c r="O7636">
        <v>0</v>
      </c>
      <c r="P7636">
        <v>0</v>
      </c>
      <c r="Q7636">
        <v>2</v>
      </c>
      <c r="R7636">
        <v>0</v>
      </c>
      <c r="S7636">
        <v>0</v>
      </c>
      <c r="T7636">
        <v>0</v>
      </c>
      <c r="U7636">
        <v>5.104444</v>
      </c>
    </row>
    <row r="7637" spans="1:21" x14ac:dyDescent="0.25">
      <c r="A7637" t="s">
        <v>29006</v>
      </c>
      <c r="B7637">
        <v>1</v>
      </c>
      <c r="C7637" t="s">
        <v>79</v>
      </c>
      <c r="D7637" t="s">
        <v>114</v>
      </c>
      <c r="E7637" t="s">
        <v>28996</v>
      </c>
      <c r="F7637" t="s">
        <v>226</v>
      </c>
      <c r="G7637" t="s">
        <v>72</v>
      </c>
      <c r="H7637" t="s">
        <v>136</v>
      </c>
      <c r="I7637" t="s">
        <v>22</v>
      </c>
      <c r="J7637" t="s">
        <v>131</v>
      </c>
      <c r="K7637" t="s">
        <v>29007</v>
      </c>
      <c r="L7637" t="s">
        <v>29008</v>
      </c>
      <c r="M7637">
        <v>2.4355555550000001</v>
      </c>
      <c r="N7637">
        <v>0</v>
      </c>
      <c r="O7637">
        <v>0</v>
      </c>
      <c r="P7637">
        <v>1</v>
      </c>
      <c r="Q7637">
        <v>0</v>
      </c>
      <c r="R7637">
        <v>0</v>
      </c>
      <c r="S7637">
        <v>0</v>
      </c>
      <c r="T7637">
        <v>2.4355560000000001</v>
      </c>
      <c r="U7637">
        <v>0</v>
      </c>
    </row>
    <row r="7638" spans="1:21" x14ac:dyDescent="0.25">
      <c r="A7638" t="s">
        <v>29009</v>
      </c>
      <c r="B7638">
        <v>1</v>
      </c>
      <c r="C7638" t="s">
        <v>79</v>
      </c>
      <c r="D7638" t="s">
        <v>114</v>
      </c>
      <c r="E7638" t="s">
        <v>28981</v>
      </c>
      <c r="F7638" t="s">
        <v>226</v>
      </c>
      <c r="G7638" t="s">
        <v>72</v>
      </c>
      <c r="H7638" t="s">
        <v>136</v>
      </c>
      <c r="I7638" t="s">
        <v>22</v>
      </c>
      <c r="J7638" t="s">
        <v>131</v>
      </c>
      <c r="K7638" t="s">
        <v>29010</v>
      </c>
      <c r="L7638" t="s">
        <v>29011</v>
      </c>
      <c r="M7638">
        <v>4.6722222220000003</v>
      </c>
      <c r="N7638">
        <v>0</v>
      </c>
      <c r="O7638">
        <v>0</v>
      </c>
      <c r="P7638">
        <v>0</v>
      </c>
      <c r="Q7638">
        <v>105</v>
      </c>
      <c r="R7638">
        <v>0</v>
      </c>
      <c r="S7638">
        <v>0</v>
      </c>
      <c r="T7638">
        <v>0</v>
      </c>
      <c r="U7638">
        <v>490.58333299999998</v>
      </c>
    </row>
    <row r="7639" spans="1:21" x14ac:dyDescent="0.25">
      <c r="A7639" t="s">
        <v>29012</v>
      </c>
      <c r="B7639">
        <v>1</v>
      </c>
      <c r="C7639" t="s">
        <v>79</v>
      </c>
      <c r="D7639" t="s">
        <v>114</v>
      </c>
      <c r="E7639" t="s">
        <v>28985</v>
      </c>
      <c r="F7639" t="s">
        <v>226</v>
      </c>
      <c r="G7639" t="s">
        <v>72</v>
      </c>
      <c r="H7639" t="s">
        <v>136</v>
      </c>
      <c r="I7639" t="s">
        <v>22</v>
      </c>
      <c r="J7639" t="s">
        <v>131</v>
      </c>
      <c r="K7639" t="s">
        <v>29013</v>
      </c>
      <c r="L7639" t="s">
        <v>29014</v>
      </c>
      <c r="M7639">
        <v>1.2775000000000001</v>
      </c>
      <c r="N7639">
        <v>0</v>
      </c>
      <c r="O7639">
        <v>0</v>
      </c>
      <c r="P7639">
        <v>0</v>
      </c>
      <c r="Q7639">
        <v>10</v>
      </c>
      <c r="R7639">
        <v>0</v>
      </c>
      <c r="S7639">
        <v>0</v>
      </c>
      <c r="T7639">
        <v>0</v>
      </c>
      <c r="U7639">
        <v>12.775</v>
      </c>
    </row>
    <row r="7640" spans="1:21" x14ac:dyDescent="0.25">
      <c r="A7640" t="s">
        <v>29015</v>
      </c>
      <c r="B7640">
        <v>1</v>
      </c>
      <c r="C7640" t="s">
        <v>79</v>
      </c>
      <c r="D7640" t="s">
        <v>108</v>
      </c>
      <c r="E7640" t="s">
        <v>29016</v>
      </c>
      <c r="F7640" t="s">
        <v>247</v>
      </c>
      <c r="G7640" t="s">
        <v>72</v>
      </c>
      <c r="H7640" t="s">
        <v>136</v>
      </c>
      <c r="I7640" t="s">
        <v>22</v>
      </c>
      <c r="J7640" t="s">
        <v>221</v>
      </c>
      <c r="K7640" t="s">
        <v>29017</v>
      </c>
      <c r="L7640" t="s">
        <v>29018</v>
      </c>
      <c r="M7640">
        <v>2.488888888</v>
      </c>
      <c r="N7640">
        <v>0</v>
      </c>
      <c r="O7640">
        <v>0</v>
      </c>
      <c r="P7640">
        <v>0</v>
      </c>
      <c r="Q7640">
        <v>142</v>
      </c>
      <c r="R7640">
        <v>0</v>
      </c>
      <c r="S7640">
        <v>0</v>
      </c>
      <c r="T7640">
        <v>0</v>
      </c>
      <c r="U7640">
        <v>353.42222199999998</v>
      </c>
    </row>
    <row r="7641" spans="1:21" x14ac:dyDescent="0.25">
      <c r="A7641" t="s">
        <v>29019</v>
      </c>
      <c r="B7641">
        <v>1</v>
      </c>
      <c r="C7641" t="s">
        <v>78</v>
      </c>
      <c r="D7641" t="s">
        <v>92</v>
      </c>
      <c r="E7641" t="s">
        <v>29020</v>
      </c>
      <c r="F7641" t="s">
        <v>892</v>
      </c>
      <c r="G7641" t="s">
        <v>71</v>
      </c>
      <c r="H7641" t="s">
        <v>136</v>
      </c>
      <c r="I7641" t="s">
        <v>22</v>
      </c>
      <c r="J7641" t="s">
        <v>131</v>
      </c>
      <c r="K7641" t="s">
        <v>29021</v>
      </c>
      <c r="L7641" t="s">
        <v>29022</v>
      </c>
      <c r="M7641">
        <v>1.3777777769999999</v>
      </c>
      <c r="N7641">
        <v>0</v>
      </c>
      <c r="O7641">
        <v>0</v>
      </c>
      <c r="P7641">
        <v>0</v>
      </c>
      <c r="Q7641">
        <v>13</v>
      </c>
      <c r="R7641">
        <v>0</v>
      </c>
      <c r="S7641">
        <v>0</v>
      </c>
      <c r="T7641">
        <v>0</v>
      </c>
      <c r="U7641">
        <v>17.911110999999998</v>
      </c>
    </row>
    <row r="7642" spans="1:21" x14ac:dyDescent="0.25">
      <c r="A7642" t="s">
        <v>29023</v>
      </c>
      <c r="B7642">
        <v>1</v>
      </c>
      <c r="C7642" t="s">
        <v>78</v>
      </c>
      <c r="D7642" t="s">
        <v>92</v>
      </c>
      <c r="E7642" t="s">
        <v>29024</v>
      </c>
      <c r="F7642" t="s">
        <v>231</v>
      </c>
      <c r="G7642" t="s">
        <v>71</v>
      </c>
      <c r="H7642" t="s">
        <v>136</v>
      </c>
      <c r="I7642" t="s">
        <v>22</v>
      </c>
      <c r="J7642" t="s">
        <v>131</v>
      </c>
      <c r="K7642" t="s">
        <v>29025</v>
      </c>
      <c r="L7642" t="s">
        <v>29026</v>
      </c>
      <c r="M7642">
        <v>9.0872222219999994</v>
      </c>
      <c r="N7642">
        <v>0</v>
      </c>
      <c r="O7642">
        <v>0</v>
      </c>
      <c r="P7642">
        <v>0</v>
      </c>
      <c r="Q7642">
        <v>6</v>
      </c>
      <c r="R7642">
        <v>0</v>
      </c>
      <c r="S7642">
        <v>0</v>
      </c>
      <c r="T7642">
        <v>0</v>
      </c>
      <c r="U7642">
        <v>54.523333000000001</v>
      </c>
    </row>
    <row r="7643" spans="1:21" x14ac:dyDescent="0.25">
      <c r="A7643" t="s">
        <v>29027</v>
      </c>
      <c r="B7643">
        <v>1</v>
      </c>
      <c r="C7643" t="s">
        <v>79</v>
      </c>
      <c r="D7643" t="s">
        <v>124</v>
      </c>
      <c r="E7643" t="s">
        <v>29028</v>
      </c>
      <c r="F7643" t="s">
        <v>313</v>
      </c>
      <c r="G7643" t="s">
        <v>71</v>
      </c>
      <c r="H7643" t="s">
        <v>136</v>
      </c>
      <c r="I7643" t="s">
        <v>22</v>
      </c>
      <c r="J7643" t="s">
        <v>131</v>
      </c>
      <c r="K7643" t="s">
        <v>29029</v>
      </c>
      <c r="L7643" t="s">
        <v>29030</v>
      </c>
      <c r="M7643">
        <v>2.8213933330000001</v>
      </c>
      <c r="N7643">
        <v>0</v>
      </c>
      <c r="O7643">
        <v>0</v>
      </c>
      <c r="P7643">
        <v>0</v>
      </c>
      <c r="Q7643">
        <v>23</v>
      </c>
      <c r="R7643">
        <v>0</v>
      </c>
      <c r="S7643">
        <v>0</v>
      </c>
      <c r="T7643">
        <v>0</v>
      </c>
      <c r="U7643">
        <v>64.892047000000005</v>
      </c>
    </row>
    <row r="7644" spans="1:21" x14ac:dyDescent="0.25">
      <c r="A7644" t="s">
        <v>29031</v>
      </c>
      <c r="B7644">
        <v>1</v>
      </c>
      <c r="C7644" t="s">
        <v>78</v>
      </c>
      <c r="D7644" t="s">
        <v>104</v>
      </c>
      <c r="E7644" t="s">
        <v>29032</v>
      </c>
      <c r="F7644" t="s">
        <v>231</v>
      </c>
      <c r="G7644" t="s">
        <v>71</v>
      </c>
      <c r="H7644" t="s">
        <v>136</v>
      </c>
      <c r="I7644" t="s">
        <v>22</v>
      </c>
      <c r="J7644" t="s">
        <v>131</v>
      </c>
      <c r="K7644" t="s">
        <v>29033</v>
      </c>
      <c r="L7644" t="s">
        <v>29034</v>
      </c>
      <c r="M7644">
        <v>0.99388888799999997</v>
      </c>
      <c r="N7644">
        <v>0</v>
      </c>
      <c r="O7644">
        <v>1</v>
      </c>
      <c r="P7644">
        <v>0</v>
      </c>
      <c r="Q7644">
        <v>0</v>
      </c>
      <c r="R7644">
        <v>0</v>
      </c>
      <c r="S7644">
        <v>0.99388900000000002</v>
      </c>
      <c r="T7644">
        <v>0</v>
      </c>
      <c r="U7644">
        <v>0</v>
      </c>
    </row>
    <row r="7645" spans="1:21" x14ac:dyDescent="0.25">
      <c r="A7645" t="s">
        <v>29035</v>
      </c>
      <c r="B7645">
        <v>1</v>
      </c>
      <c r="C7645" t="s">
        <v>78</v>
      </c>
      <c r="D7645" t="s">
        <v>102</v>
      </c>
      <c r="E7645" t="s">
        <v>16643</v>
      </c>
      <c r="F7645" t="s">
        <v>362</v>
      </c>
      <c r="G7645" t="s">
        <v>71</v>
      </c>
      <c r="H7645" t="s">
        <v>136</v>
      </c>
      <c r="I7645" t="s">
        <v>22</v>
      </c>
      <c r="J7645" t="s">
        <v>131</v>
      </c>
      <c r="K7645" t="s">
        <v>21890</v>
      </c>
      <c r="L7645" t="s">
        <v>29036</v>
      </c>
      <c r="M7645">
        <v>0.97388888799999995</v>
      </c>
      <c r="N7645">
        <v>0</v>
      </c>
      <c r="O7645">
        <v>0</v>
      </c>
      <c r="P7645">
        <v>0</v>
      </c>
      <c r="Q7645">
        <v>412</v>
      </c>
      <c r="R7645">
        <v>0</v>
      </c>
      <c r="S7645">
        <v>0</v>
      </c>
      <c r="T7645">
        <v>0</v>
      </c>
      <c r="U7645">
        <v>401.24222200000003</v>
      </c>
    </row>
    <row r="7646" spans="1:21" x14ac:dyDescent="0.25">
      <c r="A7646" t="s">
        <v>29037</v>
      </c>
      <c r="B7646">
        <v>1</v>
      </c>
      <c r="C7646" t="s">
        <v>78</v>
      </c>
      <c r="D7646" t="s">
        <v>102</v>
      </c>
      <c r="E7646" t="s">
        <v>29038</v>
      </c>
      <c r="F7646" t="s">
        <v>226</v>
      </c>
      <c r="G7646" t="s">
        <v>72</v>
      </c>
      <c r="H7646" t="s">
        <v>136</v>
      </c>
      <c r="I7646" t="s">
        <v>22</v>
      </c>
      <c r="J7646" t="s">
        <v>131</v>
      </c>
      <c r="K7646" t="s">
        <v>29039</v>
      </c>
      <c r="L7646" t="s">
        <v>29040</v>
      </c>
      <c r="M7646">
        <v>1.5961111109999999</v>
      </c>
      <c r="N7646">
        <v>0</v>
      </c>
      <c r="O7646">
        <v>0</v>
      </c>
      <c r="P7646">
        <v>1</v>
      </c>
      <c r="Q7646">
        <v>0</v>
      </c>
      <c r="R7646">
        <v>0</v>
      </c>
      <c r="S7646">
        <v>0</v>
      </c>
      <c r="T7646">
        <v>1.5961110000000001</v>
      </c>
      <c r="U7646">
        <v>0</v>
      </c>
    </row>
    <row r="7647" spans="1:21" x14ac:dyDescent="0.25">
      <c r="A7647" t="s">
        <v>29041</v>
      </c>
      <c r="B7647">
        <v>1</v>
      </c>
      <c r="C7647" t="s">
        <v>79</v>
      </c>
      <c r="D7647" t="s">
        <v>111</v>
      </c>
      <c r="E7647" t="s">
        <v>29042</v>
      </c>
      <c r="F7647" t="s">
        <v>226</v>
      </c>
      <c r="G7647" t="s">
        <v>72</v>
      </c>
      <c r="H7647" t="s">
        <v>136</v>
      </c>
      <c r="I7647" t="s">
        <v>22</v>
      </c>
      <c r="J7647" t="s">
        <v>131</v>
      </c>
      <c r="K7647" t="s">
        <v>29043</v>
      </c>
      <c r="L7647" t="s">
        <v>29044</v>
      </c>
      <c r="M7647">
        <v>1.4924999999999999</v>
      </c>
      <c r="N7647">
        <v>0</v>
      </c>
      <c r="O7647">
        <v>0</v>
      </c>
      <c r="P7647">
        <v>0</v>
      </c>
      <c r="Q7647">
        <v>217</v>
      </c>
      <c r="R7647">
        <v>0</v>
      </c>
      <c r="S7647">
        <v>0</v>
      </c>
      <c r="T7647">
        <v>0</v>
      </c>
      <c r="U7647">
        <v>323.8725</v>
      </c>
    </row>
    <row r="7648" spans="1:21" x14ac:dyDescent="0.25">
      <c r="A7648" t="s">
        <v>29045</v>
      </c>
      <c r="B7648">
        <v>1</v>
      </c>
      <c r="C7648" t="s">
        <v>78</v>
      </c>
      <c r="D7648" t="s">
        <v>99</v>
      </c>
      <c r="E7648" t="s">
        <v>29046</v>
      </c>
      <c r="F7648" t="s">
        <v>166</v>
      </c>
      <c r="G7648" t="s">
        <v>72</v>
      </c>
      <c r="H7648" t="s">
        <v>136</v>
      </c>
      <c r="I7648" t="s">
        <v>22</v>
      </c>
      <c r="J7648" t="s">
        <v>131</v>
      </c>
      <c r="K7648" t="s">
        <v>29047</v>
      </c>
      <c r="L7648" t="s">
        <v>29048</v>
      </c>
      <c r="M7648">
        <v>0.56638888799999998</v>
      </c>
      <c r="N7648">
        <v>0</v>
      </c>
      <c r="O7648">
        <v>0</v>
      </c>
      <c r="P7648">
        <v>1</v>
      </c>
      <c r="Q7648">
        <v>0</v>
      </c>
      <c r="R7648">
        <v>0</v>
      </c>
      <c r="S7648">
        <v>0</v>
      </c>
      <c r="T7648">
        <v>0.56638900000000003</v>
      </c>
      <c r="U7648">
        <v>0</v>
      </c>
    </row>
    <row r="7649" spans="1:21" x14ac:dyDescent="0.25">
      <c r="A7649" t="s">
        <v>29049</v>
      </c>
      <c r="B7649">
        <v>1</v>
      </c>
      <c r="C7649" t="s">
        <v>79</v>
      </c>
      <c r="D7649" t="s">
        <v>109</v>
      </c>
      <c r="E7649" t="s">
        <v>29050</v>
      </c>
      <c r="F7649" t="s">
        <v>296</v>
      </c>
      <c r="G7649" t="s">
        <v>72</v>
      </c>
      <c r="H7649" t="s">
        <v>136</v>
      </c>
      <c r="I7649" t="s">
        <v>22</v>
      </c>
      <c r="J7649" t="s">
        <v>221</v>
      </c>
      <c r="K7649" t="s">
        <v>29051</v>
      </c>
      <c r="L7649" t="s">
        <v>29052</v>
      </c>
      <c r="M7649">
        <v>9.0975000000000001</v>
      </c>
      <c r="N7649">
        <v>0</v>
      </c>
      <c r="O7649">
        <v>0</v>
      </c>
      <c r="P7649">
        <v>19</v>
      </c>
      <c r="Q7649">
        <v>732</v>
      </c>
      <c r="R7649">
        <v>0</v>
      </c>
      <c r="S7649">
        <v>0</v>
      </c>
      <c r="T7649">
        <v>172.85249999999999</v>
      </c>
      <c r="U7649">
        <v>6659.37</v>
      </c>
    </row>
    <row r="7650" spans="1:21" x14ac:dyDescent="0.25">
      <c r="A7650" t="s">
        <v>29053</v>
      </c>
      <c r="B7650">
        <v>1</v>
      </c>
      <c r="C7650" t="s">
        <v>79</v>
      </c>
      <c r="D7650" t="s">
        <v>109</v>
      </c>
      <c r="E7650" t="s">
        <v>29054</v>
      </c>
      <c r="F7650" t="s">
        <v>296</v>
      </c>
      <c r="G7650" t="s">
        <v>72</v>
      </c>
      <c r="H7650" t="s">
        <v>136</v>
      </c>
      <c r="I7650" t="s">
        <v>22</v>
      </c>
      <c r="J7650" t="s">
        <v>221</v>
      </c>
      <c r="K7650" t="s">
        <v>29055</v>
      </c>
      <c r="L7650" t="s">
        <v>29056</v>
      </c>
      <c r="M7650">
        <v>7.9647016659999998</v>
      </c>
      <c r="N7650">
        <v>0</v>
      </c>
      <c r="O7650">
        <v>581</v>
      </c>
      <c r="P7650">
        <v>0</v>
      </c>
      <c r="Q7650">
        <v>315</v>
      </c>
      <c r="R7650">
        <v>0</v>
      </c>
      <c r="S7650">
        <v>4627.4916679999997</v>
      </c>
      <c r="T7650">
        <v>0</v>
      </c>
      <c r="U7650">
        <v>2508.8810250000001</v>
      </c>
    </row>
    <row r="7651" spans="1:21" x14ac:dyDescent="0.25">
      <c r="A7651" t="s">
        <v>29057</v>
      </c>
      <c r="B7651">
        <v>1</v>
      </c>
      <c r="C7651" t="s">
        <v>79</v>
      </c>
      <c r="D7651" t="s">
        <v>109</v>
      </c>
      <c r="E7651" t="s">
        <v>29058</v>
      </c>
      <c r="F7651" t="s">
        <v>166</v>
      </c>
      <c r="G7651" t="s">
        <v>72</v>
      </c>
      <c r="H7651" t="s">
        <v>136</v>
      </c>
      <c r="I7651" t="s">
        <v>22</v>
      </c>
      <c r="J7651" t="s">
        <v>131</v>
      </c>
      <c r="K7651" t="s">
        <v>29059</v>
      </c>
      <c r="L7651" t="s">
        <v>29060</v>
      </c>
      <c r="M7651">
        <v>0.96969722199999997</v>
      </c>
      <c r="N7651">
        <v>0</v>
      </c>
      <c r="O7651">
        <v>0</v>
      </c>
      <c r="P7651">
        <v>4</v>
      </c>
      <c r="Q7651">
        <v>299</v>
      </c>
      <c r="R7651">
        <v>0</v>
      </c>
      <c r="S7651">
        <v>0</v>
      </c>
      <c r="T7651">
        <v>3.8787889999999998</v>
      </c>
      <c r="U7651">
        <v>289.93946899999997</v>
      </c>
    </row>
    <row r="7652" spans="1:21" x14ac:dyDescent="0.25">
      <c r="A7652" t="s">
        <v>29061</v>
      </c>
      <c r="B7652">
        <v>1</v>
      </c>
      <c r="C7652" t="s">
        <v>79</v>
      </c>
      <c r="D7652" t="s">
        <v>109</v>
      </c>
      <c r="E7652" t="s">
        <v>29058</v>
      </c>
      <c r="F7652" t="s">
        <v>166</v>
      </c>
      <c r="G7652" t="s">
        <v>72</v>
      </c>
      <c r="H7652" t="s">
        <v>136</v>
      </c>
      <c r="I7652" t="s">
        <v>22</v>
      </c>
      <c r="J7652" t="s">
        <v>131</v>
      </c>
      <c r="K7652" t="s">
        <v>29062</v>
      </c>
      <c r="L7652" t="s">
        <v>29063</v>
      </c>
      <c r="M7652">
        <v>0.89055555500000005</v>
      </c>
      <c r="N7652">
        <v>0</v>
      </c>
      <c r="O7652">
        <v>0</v>
      </c>
      <c r="P7652">
        <v>4</v>
      </c>
      <c r="Q7652">
        <v>299</v>
      </c>
      <c r="R7652">
        <v>0</v>
      </c>
      <c r="S7652">
        <v>0</v>
      </c>
      <c r="T7652">
        <v>3.5622220000000002</v>
      </c>
      <c r="U7652">
        <v>266.27611100000001</v>
      </c>
    </row>
    <row r="7653" spans="1:21" x14ac:dyDescent="0.25">
      <c r="A7653" t="s">
        <v>29064</v>
      </c>
      <c r="B7653">
        <v>1</v>
      </c>
      <c r="C7653" t="s">
        <v>78</v>
      </c>
      <c r="D7653" t="s">
        <v>104</v>
      </c>
      <c r="E7653" t="s">
        <v>29065</v>
      </c>
      <c r="F7653" t="s">
        <v>313</v>
      </c>
      <c r="G7653" t="s">
        <v>71</v>
      </c>
      <c r="H7653" t="s">
        <v>136</v>
      </c>
      <c r="I7653" t="s">
        <v>22</v>
      </c>
      <c r="J7653" t="s">
        <v>131</v>
      </c>
      <c r="K7653" t="s">
        <v>29066</v>
      </c>
      <c r="L7653" t="s">
        <v>29067</v>
      </c>
      <c r="M7653">
        <v>1.3077777770000001</v>
      </c>
      <c r="N7653">
        <v>0</v>
      </c>
      <c r="O7653">
        <v>62</v>
      </c>
      <c r="P7653">
        <v>0</v>
      </c>
      <c r="Q7653">
        <v>0</v>
      </c>
      <c r="R7653">
        <v>0</v>
      </c>
      <c r="S7653">
        <v>81.082222000000002</v>
      </c>
      <c r="T7653">
        <v>0</v>
      </c>
      <c r="U7653">
        <v>0</v>
      </c>
    </row>
    <row r="7654" spans="1:21" x14ac:dyDescent="0.25">
      <c r="A7654" t="s">
        <v>29068</v>
      </c>
      <c r="B7654">
        <v>1</v>
      </c>
      <c r="C7654" t="s">
        <v>78</v>
      </c>
      <c r="D7654" t="s">
        <v>125</v>
      </c>
      <c r="E7654" t="s">
        <v>29069</v>
      </c>
      <c r="F7654" t="s">
        <v>847</v>
      </c>
      <c r="G7654" t="s">
        <v>71</v>
      </c>
      <c r="H7654" t="s">
        <v>136</v>
      </c>
      <c r="I7654" t="s">
        <v>22</v>
      </c>
      <c r="J7654" t="s">
        <v>131</v>
      </c>
      <c r="K7654" t="s">
        <v>29070</v>
      </c>
      <c r="L7654" t="s">
        <v>29071</v>
      </c>
      <c r="M7654">
        <v>3.9077777770000002</v>
      </c>
      <c r="N7654">
        <v>0</v>
      </c>
      <c r="O7654">
        <v>3</v>
      </c>
      <c r="P7654">
        <v>0</v>
      </c>
      <c r="Q7654">
        <v>0</v>
      </c>
      <c r="R7654">
        <v>0</v>
      </c>
      <c r="S7654">
        <v>11.723333</v>
      </c>
      <c r="T7654">
        <v>0</v>
      </c>
      <c r="U7654">
        <v>0</v>
      </c>
    </row>
    <row r="7655" spans="1:21" x14ac:dyDescent="0.25">
      <c r="A7655" t="s">
        <v>29072</v>
      </c>
      <c r="B7655">
        <v>1</v>
      </c>
      <c r="C7655" t="s">
        <v>78</v>
      </c>
      <c r="D7655" t="s">
        <v>80</v>
      </c>
      <c r="E7655" t="s">
        <v>29073</v>
      </c>
      <c r="F7655" t="s">
        <v>934</v>
      </c>
      <c r="G7655" t="s">
        <v>71</v>
      </c>
      <c r="H7655" t="s">
        <v>136</v>
      </c>
      <c r="I7655" t="s">
        <v>22</v>
      </c>
      <c r="J7655" t="s">
        <v>131</v>
      </c>
      <c r="K7655" t="s">
        <v>29074</v>
      </c>
      <c r="L7655" t="s">
        <v>29075</v>
      </c>
      <c r="M7655">
        <v>2.5891666660000001</v>
      </c>
      <c r="N7655">
        <v>0</v>
      </c>
      <c r="O7655">
        <v>18</v>
      </c>
      <c r="P7655">
        <v>0</v>
      </c>
      <c r="Q7655">
        <v>0</v>
      </c>
      <c r="R7655">
        <v>0</v>
      </c>
      <c r="S7655">
        <v>46.604999999999997</v>
      </c>
      <c r="T7655">
        <v>0</v>
      </c>
      <c r="U7655">
        <v>0</v>
      </c>
    </row>
    <row r="7656" spans="1:21" x14ac:dyDescent="0.25">
      <c r="A7656" t="s">
        <v>29076</v>
      </c>
      <c r="B7656">
        <v>1</v>
      </c>
      <c r="C7656" t="s">
        <v>78</v>
      </c>
      <c r="D7656" t="s">
        <v>102</v>
      </c>
      <c r="E7656" t="s">
        <v>29077</v>
      </c>
      <c r="F7656" t="s">
        <v>247</v>
      </c>
      <c r="G7656" t="s">
        <v>71</v>
      </c>
      <c r="H7656" t="s">
        <v>136</v>
      </c>
      <c r="I7656" t="s">
        <v>22</v>
      </c>
      <c r="J7656" t="s">
        <v>221</v>
      </c>
      <c r="K7656" t="s">
        <v>29078</v>
      </c>
      <c r="L7656" t="s">
        <v>29079</v>
      </c>
      <c r="M7656">
        <v>5.8055555549999998</v>
      </c>
      <c r="N7656">
        <v>0</v>
      </c>
      <c r="O7656">
        <v>347</v>
      </c>
      <c r="P7656">
        <v>0</v>
      </c>
      <c r="Q7656">
        <v>0</v>
      </c>
      <c r="R7656">
        <v>0</v>
      </c>
      <c r="S7656">
        <v>2014.5277779999999</v>
      </c>
      <c r="T7656">
        <v>0</v>
      </c>
      <c r="U7656">
        <v>0</v>
      </c>
    </row>
    <row r="7657" spans="1:21" x14ac:dyDescent="0.25">
      <c r="A7657" t="s">
        <v>29080</v>
      </c>
      <c r="B7657">
        <v>1</v>
      </c>
      <c r="C7657" t="s">
        <v>78</v>
      </c>
      <c r="D7657" t="s">
        <v>102</v>
      </c>
      <c r="E7657" t="s">
        <v>29081</v>
      </c>
      <c r="F7657" t="s">
        <v>296</v>
      </c>
      <c r="G7657" t="s">
        <v>71</v>
      </c>
      <c r="H7657" t="s">
        <v>136</v>
      </c>
      <c r="I7657" t="s">
        <v>22</v>
      </c>
      <c r="J7657" t="s">
        <v>221</v>
      </c>
      <c r="K7657" t="s">
        <v>8665</v>
      </c>
      <c r="L7657" t="s">
        <v>29082</v>
      </c>
      <c r="M7657">
        <v>4.4169444440000003</v>
      </c>
      <c r="N7657">
        <v>0</v>
      </c>
      <c r="O7657">
        <v>75</v>
      </c>
      <c r="P7657">
        <v>0</v>
      </c>
      <c r="Q7657">
        <v>12</v>
      </c>
      <c r="R7657">
        <v>0</v>
      </c>
      <c r="S7657">
        <v>331.27083299999998</v>
      </c>
      <c r="T7657">
        <v>0</v>
      </c>
      <c r="U7657">
        <v>53.003332999999998</v>
      </c>
    </row>
    <row r="7658" spans="1:21" x14ac:dyDescent="0.25">
      <c r="A7658" t="s">
        <v>29083</v>
      </c>
      <c r="B7658">
        <v>1</v>
      </c>
      <c r="C7658" t="s">
        <v>78</v>
      </c>
      <c r="D7658" t="s">
        <v>89</v>
      </c>
      <c r="E7658" t="s">
        <v>29084</v>
      </c>
      <c r="F7658" t="s">
        <v>847</v>
      </c>
      <c r="G7658" t="s">
        <v>71</v>
      </c>
      <c r="H7658" t="s">
        <v>136</v>
      </c>
      <c r="I7658" t="s">
        <v>22</v>
      </c>
      <c r="J7658" t="s">
        <v>131</v>
      </c>
      <c r="K7658" t="s">
        <v>29085</v>
      </c>
      <c r="L7658" t="s">
        <v>29086</v>
      </c>
      <c r="M7658">
        <v>0.98416666600000002</v>
      </c>
      <c r="N7658">
        <v>0</v>
      </c>
      <c r="O7658">
        <v>2</v>
      </c>
      <c r="P7658">
        <v>0</v>
      </c>
      <c r="Q7658">
        <v>0</v>
      </c>
      <c r="R7658">
        <v>0</v>
      </c>
      <c r="S7658">
        <v>1.9683330000000001</v>
      </c>
      <c r="T7658">
        <v>0</v>
      </c>
      <c r="U7658">
        <v>0</v>
      </c>
    </row>
    <row r="7659" spans="1:21" x14ac:dyDescent="0.25">
      <c r="A7659" t="s">
        <v>29087</v>
      </c>
      <c r="B7659">
        <v>1</v>
      </c>
      <c r="C7659" t="s">
        <v>78</v>
      </c>
      <c r="D7659" t="s">
        <v>80</v>
      </c>
      <c r="E7659" t="s">
        <v>29088</v>
      </c>
      <c r="F7659" t="s">
        <v>934</v>
      </c>
      <c r="G7659" t="s">
        <v>71</v>
      </c>
      <c r="H7659" t="s">
        <v>136</v>
      </c>
      <c r="I7659" t="s">
        <v>22</v>
      </c>
      <c r="J7659" t="s">
        <v>131</v>
      </c>
      <c r="K7659" t="s">
        <v>29089</v>
      </c>
      <c r="L7659" t="s">
        <v>29090</v>
      </c>
      <c r="M7659">
        <v>2.673611111</v>
      </c>
      <c r="N7659">
        <v>0</v>
      </c>
      <c r="O7659">
        <v>69</v>
      </c>
      <c r="P7659">
        <v>0</v>
      </c>
      <c r="Q7659">
        <v>0</v>
      </c>
      <c r="R7659">
        <v>0</v>
      </c>
      <c r="S7659">
        <v>184.47916699999999</v>
      </c>
      <c r="T7659">
        <v>0</v>
      </c>
      <c r="U7659">
        <v>0</v>
      </c>
    </row>
    <row r="7660" spans="1:21" x14ac:dyDescent="0.25">
      <c r="A7660" t="s">
        <v>29091</v>
      </c>
      <c r="B7660">
        <v>1</v>
      </c>
      <c r="C7660" t="s">
        <v>78</v>
      </c>
      <c r="D7660" t="s">
        <v>90</v>
      </c>
      <c r="E7660" t="s">
        <v>29092</v>
      </c>
      <c r="F7660" t="s">
        <v>934</v>
      </c>
      <c r="G7660" t="s">
        <v>71</v>
      </c>
      <c r="H7660" t="s">
        <v>136</v>
      </c>
      <c r="I7660" t="s">
        <v>22</v>
      </c>
      <c r="J7660" t="s">
        <v>131</v>
      </c>
      <c r="K7660" t="s">
        <v>29093</v>
      </c>
      <c r="L7660" t="s">
        <v>29094</v>
      </c>
      <c r="M7660">
        <v>2.1486111110000001</v>
      </c>
      <c r="N7660">
        <v>0</v>
      </c>
      <c r="O7660">
        <v>1</v>
      </c>
      <c r="P7660">
        <v>0</v>
      </c>
      <c r="Q7660">
        <v>0</v>
      </c>
      <c r="R7660">
        <v>0</v>
      </c>
      <c r="S7660">
        <v>2.1486109999999998</v>
      </c>
      <c r="T7660">
        <v>0</v>
      </c>
      <c r="U7660">
        <v>0</v>
      </c>
    </row>
    <row r="7661" spans="1:21" x14ac:dyDescent="0.25">
      <c r="A7661" t="s">
        <v>29095</v>
      </c>
      <c r="B7661">
        <v>1</v>
      </c>
      <c r="C7661" t="s">
        <v>78</v>
      </c>
      <c r="D7661" t="s">
        <v>97</v>
      </c>
      <c r="E7661" t="s">
        <v>29096</v>
      </c>
      <c r="F7661" t="s">
        <v>231</v>
      </c>
      <c r="G7661" t="s">
        <v>71</v>
      </c>
      <c r="H7661" t="s">
        <v>136</v>
      </c>
      <c r="I7661" t="s">
        <v>22</v>
      </c>
      <c r="J7661" t="s">
        <v>131</v>
      </c>
      <c r="K7661" t="s">
        <v>29097</v>
      </c>
      <c r="L7661" t="s">
        <v>29098</v>
      </c>
      <c r="M7661">
        <v>2.466388888</v>
      </c>
      <c r="N7661">
        <v>0</v>
      </c>
      <c r="O7661">
        <v>5</v>
      </c>
      <c r="P7661">
        <v>0</v>
      </c>
      <c r="Q7661">
        <v>0</v>
      </c>
      <c r="R7661">
        <v>0</v>
      </c>
      <c r="S7661">
        <v>12.331944</v>
      </c>
      <c r="T7661">
        <v>0</v>
      </c>
      <c r="U7661">
        <v>0</v>
      </c>
    </row>
    <row r="7662" spans="1:21" x14ac:dyDescent="0.25">
      <c r="A7662" t="s">
        <v>29099</v>
      </c>
      <c r="B7662">
        <v>1</v>
      </c>
      <c r="C7662" t="s">
        <v>78</v>
      </c>
      <c r="D7662" t="s">
        <v>87</v>
      </c>
      <c r="E7662" t="s">
        <v>29100</v>
      </c>
      <c r="F7662" t="s">
        <v>231</v>
      </c>
      <c r="G7662" t="s">
        <v>71</v>
      </c>
      <c r="H7662" t="s">
        <v>136</v>
      </c>
      <c r="I7662" t="s">
        <v>22</v>
      </c>
      <c r="J7662" t="s">
        <v>131</v>
      </c>
      <c r="K7662" t="s">
        <v>29101</v>
      </c>
      <c r="L7662" t="s">
        <v>29102</v>
      </c>
      <c r="M7662">
        <v>13.519166666</v>
      </c>
      <c r="N7662">
        <v>0</v>
      </c>
      <c r="O7662">
        <v>1</v>
      </c>
      <c r="P7662">
        <v>0</v>
      </c>
      <c r="Q7662">
        <v>0</v>
      </c>
      <c r="R7662">
        <v>0</v>
      </c>
      <c r="S7662">
        <v>13.519166999999999</v>
      </c>
      <c r="T7662">
        <v>0</v>
      </c>
      <c r="U7662">
        <v>0</v>
      </c>
    </row>
    <row r="7663" spans="1:21" x14ac:dyDescent="0.25">
      <c r="A7663" t="s">
        <v>29103</v>
      </c>
      <c r="B7663">
        <v>1</v>
      </c>
      <c r="C7663" t="s">
        <v>78</v>
      </c>
      <c r="D7663" t="s">
        <v>87</v>
      </c>
      <c r="E7663" t="s">
        <v>8842</v>
      </c>
      <c r="F7663" t="s">
        <v>847</v>
      </c>
      <c r="G7663" t="s">
        <v>71</v>
      </c>
      <c r="H7663" t="s">
        <v>136</v>
      </c>
      <c r="I7663" t="s">
        <v>22</v>
      </c>
      <c r="J7663" t="s">
        <v>131</v>
      </c>
      <c r="K7663" t="s">
        <v>29104</v>
      </c>
      <c r="L7663" t="s">
        <v>29105</v>
      </c>
      <c r="M7663">
        <v>3.8936111109999998</v>
      </c>
      <c r="N7663">
        <v>0</v>
      </c>
      <c r="O7663">
        <v>1</v>
      </c>
      <c r="P7663">
        <v>0</v>
      </c>
      <c r="Q7663">
        <v>0</v>
      </c>
      <c r="R7663">
        <v>0</v>
      </c>
      <c r="S7663">
        <v>3.8936109999999999</v>
      </c>
      <c r="T7663">
        <v>0</v>
      </c>
      <c r="U7663">
        <v>0</v>
      </c>
    </row>
    <row r="7664" spans="1:21" x14ac:dyDescent="0.25">
      <c r="A7664" t="s">
        <v>29106</v>
      </c>
      <c r="B7664">
        <v>1</v>
      </c>
      <c r="C7664" t="s">
        <v>78</v>
      </c>
      <c r="D7664" t="s">
        <v>87</v>
      </c>
      <c r="E7664" t="s">
        <v>18001</v>
      </c>
      <c r="F7664" t="s">
        <v>2201</v>
      </c>
      <c r="G7664" t="s">
        <v>71</v>
      </c>
      <c r="H7664" t="s">
        <v>136</v>
      </c>
      <c r="I7664" t="s">
        <v>22</v>
      </c>
      <c r="J7664" t="s">
        <v>221</v>
      </c>
      <c r="K7664" t="s">
        <v>29107</v>
      </c>
      <c r="L7664" t="s">
        <v>29108</v>
      </c>
      <c r="M7664">
        <v>0.98152583299999996</v>
      </c>
      <c r="N7664">
        <v>0</v>
      </c>
      <c r="O7664">
        <v>146</v>
      </c>
      <c r="P7664">
        <v>0</v>
      </c>
      <c r="Q7664">
        <v>0</v>
      </c>
      <c r="R7664">
        <v>0</v>
      </c>
      <c r="S7664">
        <v>143.302772</v>
      </c>
      <c r="T7664">
        <v>0</v>
      </c>
      <c r="U7664">
        <v>0</v>
      </c>
    </row>
    <row r="7665" spans="1:21" x14ac:dyDescent="0.25">
      <c r="A7665" t="s">
        <v>29109</v>
      </c>
      <c r="B7665">
        <v>1</v>
      </c>
      <c r="C7665" t="s">
        <v>78</v>
      </c>
      <c r="D7665" t="s">
        <v>87</v>
      </c>
      <c r="E7665" t="s">
        <v>8606</v>
      </c>
      <c r="F7665" t="s">
        <v>313</v>
      </c>
      <c r="G7665" t="s">
        <v>71</v>
      </c>
      <c r="H7665" t="s">
        <v>136</v>
      </c>
      <c r="I7665" t="s">
        <v>22</v>
      </c>
      <c r="J7665" t="s">
        <v>131</v>
      </c>
      <c r="K7665" t="s">
        <v>29110</v>
      </c>
      <c r="L7665" t="s">
        <v>29111</v>
      </c>
      <c r="M7665">
        <v>1.3997222220000001</v>
      </c>
      <c r="N7665">
        <v>0</v>
      </c>
      <c r="O7665">
        <v>24</v>
      </c>
      <c r="P7665">
        <v>0</v>
      </c>
      <c r="Q7665">
        <v>0</v>
      </c>
      <c r="R7665">
        <v>0</v>
      </c>
      <c r="S7665">
        <v>33.593333000000001</v>
      </c>
      <c r="T7665">
        <v>0</v>
      </c>
      <c r="U7665">
        <v>0</v>
      </c>
    </row>
    <row r="7666" spans="1:21" x14ac:dyDescent="0.25">
      <c r="A7666" t="s">
        <v>29112</v>
      </c>
      <c r="B7666">
        <v>1</v>
      </c>
      <c r="C7666" t="s">
        <v>78</v>
      </c>
      <c r="D7666" t="s">
        <v>80</v>
      </c>
      <c r="E7666" t="s">
        <v>23503</v>
      </c>
      <c r="F7666" t="s">
        <v>247</v>
      </c>
      <c r="G7666" t="s">
        <v>71</v>
      </c>
      <c r="H7666" t="s">
        <v>136</v>
      </c>
      <c r="I7666" t="s">
        <v>22</v>
      </c>
      <c r="J7666" t="s">
        <v>221</v>
      </c>
      <c r="K7666" t="s">
        <v>29113</v>
      </c>
      <c r="L7666" t="s">
        <v>29114</v>
      </c>
      <c r="M7666">
        <v>7.2941666659999997</v>
      </c>
      <c r="N7666">
        <v>0</v>
      </c>
      <c r="O7666">
        <v>85</v>
      </c>
      <c r="P7666">
        <v>0</v>
      </c>
      <c r="Q7666">
        <v>0</v>
      </c>
      <c r="R7666">
        <v>0</v>
      </c>
      <c r="S7666">
        <v>620.00416700000005</v>
      </c>
      <c r="T7666">
        <v>0</v>
      </c>
      <c r="U7666">
        <v>0</v>
      </c>
    </row>
    <row r="7667" spans="1:21" x14ac:dyDescent="0.25">
      <c r="A7667" t="s">
        <v>29115</v>
      </c>
      <c r="B7667">
        <v>1</v>
      </c>
      <c r="C7667" t="s">
        <v>78</v>
      </c>
      <c r="D7667" t="s">
        <v>98</v>
      </c>
      <c r="E7667" t="s">
        <v>29116</v>
      </c>
      <c r="F7667" t="s">
        <v>231</v>
      </c>
      <c r="G7667" t="s">
        <v>71</v>
      </c>
      <c r="H7667" t="s">
        <v>136</v>
      </c>
      <c r="I7667" t="s">
        <v>22</v>
      </c>
      <c r="J7667" t="s">
        <v>131</v>
      </c>
      <c r="K7667" t="s">
        <v>29117</v>
      </c>
      <c r="L7667" t="s">
        <v>29118</v>
      </c>
      <c r="M7667">
        <v>2.0733333329999999</v>
      </c>
      <c r="N7667">
        <v>0</v>
      </c>
      <c r="O7667">
        <v>1</v>
      </c>
      <c r="P7667">
        <v>0</v>
      </c>
      <c r="Q7667">
        <v>0</v>
      </c>
      <c r="R7667">
        <v>0</v>
      </c>
      <c r="S7667">
        <v>2.0733329999999999</v>
      </c>
      <c r="T7667">
        <v>0</v>
      </c>
      <c r="U7667">
        <v>0</v>
      </c>
    </row>
    <row r="7668" spans="1:21" x14ac:dyDescent="0.25">
      <c r="A7668" t="s">
        <v>29119</v>
      </c>
      <c r="B7668">
        <v>1</v>
      </c>
      <c r="C7668" t="s">
        <v>78</v>
      </c>
      <c r="D7668" t="s">
        <v>80</v>
      </c>
      <c r="E7668" t="s">
        <v>23503</v>
      </c>
      <c r="F7668" t="s">
        <v>247</v>
      </c>
      <c r="G7668" t="s">
        <v>71</v>
      </c>
      <c r="H7668" t="s">
        <v>136</v>
      </c>
      <c r="I7668" t="s">
        <v>22</v>
      </c>
      <c r="J7668" t="s">
        <v>221</v>
      </c>
      <c r="K7668" t="s">
        <v>2141</v>
      </c>
      <c r="L7668" t="s">
        <v>29120</v>
      </c>
      <c r="M7668">
        <v>4.8894444439999996</v>
      </c>
      <c r="N7668">
        <v>0</v>
      </c>
      <c r="O7668">
        <v>85</v>
      </c>
      <c r="P7668">
        <v>0</v>
      </c>
      <c r="Q7668">
        <v>0</v>
      </c>
      <c r="R7668">
        <v>0</v>
      </c>
      <c r="S7668">
        <v>415.602778</v>
      </c>
      <c r="T7668">
        <v>0</v>
      </c>
      <c r="U7668">
        <v>0</v>
      </c>
    </row>
    <row r="7669" spans="1:21" x14ac:dyDescent="0.25">
      <c r="A7669" t="s">
        <v>29121</v>
      </c>
      <c r="B7669">
        <v>1</v>
      </c>
      <c r="C7669" t="s">
        <v>78</v>
      </c>
      <c r="D7669" t="s">
        <v>80</v>
      </c>
      <c r="E7669" t="s">
        <v>7689</v>
      </c>
      <c r="F7669" t="s">
        <v>313</v>
      </c>
      <c r="G7669" t="s">
        <v>71</v>
      </c>
      <c r="H7669" t="s">
        <v>136</v>
      </c>
      <c r="I7669" t="s">
        <v>22</v>
      </c>
      <c r="J7669" t="s">
        <v>131</v>
      </c>
      <c r="K7669" t="s">
        <v>29122</v>
      </c>
      <c r="L7669" t="s">
        <v>29123</v>
      </c>
      <c r="M7669">
        <v>2.2552777769999999</v>
      </c>
      <c r="N7669">
        <v>0</v>
      </c>
      <c r="O7669">
        <v>176</v>
      </c>
      <c r="P7669">
        <v>0</v>
      </c>
      <c r="Q7669">
        <v>0</v>
      </c>
      <c r="R7669">
        <v>0</v>
      </c>
      <c r="S7669">
        <v>396.92888900000003</v>
      </c>
      <c r="T7669">
        <v>0</v>
      </c>
      <c r="U7669">
        <v>0</v>
      </c>
    </row>
    <row r="7670" spans="1:21" x14ac:dyDescent="0.25">
      <c r="A7670" t="s">
        <v>29124</v>
      </c>
      <c r="B7670">
        <v>1</v>
      </c>
      <c r="C7670" t="s">
        <v>78</v>
      </c>
      <c r="D7670" t="s">
        <v>82</v>
      </c>
      <c r="E7670" t="s">
        <v>29125</v>
      </c>
      <c r="F7670" t="s">
        <v>934</v>
      </c>
      <c r="G7670" t="s">
        <v>71</v>
      </c>
      <c r="H7670" t="s">
        <v>136</v>
      </c>
      <c r="I7670" t="s">
        <v>22</v>
      </c>
      <c r="J7670" t="s">
        <v>131</v>
      </c>
      <c r="K7670" t="s">
        <v>29126</v>
      </c>
      <c r="L7670" t="s">
        <v>29127</v>
      </c>
      <c r="M7670">
        <v>2.0672222219999998</v>
      </c>
      <c r="N7670">
        <v>0</v>
      </c>
      <c r="O7670">
        <v>3</v>
      </c>
      <c r="P7670">
        <v>0</v>
      </c>
      <c r="Q7670">
        <v>0</v>
      </c>
      <c r="R7670">
        <v>0</v>
      </c>
      <c r="S7670">
        <v>6.2016669999999996</v>
      </c>
      <c r="T7670">
        <v>0</v>
      </c>
      <c r="U7670">
        <v>0</v>
      </c>
    </row>
    <row r="7671" spans="1:21" x14ac:dyDescent="0.25">
      <c r="A7671" t="s">
        <v>29128</v>
      </c>
      <c r="B7671">
        <v>1</v>
      </c>
      <c r="C7671" t="s">
        <v>79</v>
      </c>
      <c r="D7671" t="s">
        <v>118</v>
      </c>
      <c r="E7671" t="s">
        <v>29129</v>
      </c>
      <c r="F7671" t="s">
        <v>231</v>
      </c>
      <c r="G7671" t="s">
        <v>71</v>
      </c>
      <c r="H7671" t="s">
        <v>136</v>
      </c>
      <c r="I7671" t="s">
        <v>22</v>
      </c>
      <c r="J7671" t="s">
        <v>131</v>
      </c>
      <c r="K7671" t="s">
        <v>29130</v>
      </c>
      <c r="L7671" t="s">
        <v>29131</v>
      </c>
      <c r="M7671">
        <v>0.64722222200000001</v>
      </c>
      <c r="N7671">
        <v>0</v>
      </c>
      <c r="O7671">
        <v>5</v>
      </c>
      <c r="P7671">
        <v>0</v>
      </c>
      <c r="Q7671">
        <v>0</v>
      </c>
      <c r="R7671">
        <v>0</v>
      </c>
      <c r="S7671">
        <v>3.2361110000000002</v>
      </c>
      <c r="T7671">
        <v>0</v>
      </c>
      <c r="U7671">
        <v>0</v>
      </c>
    </row>
    <row r="7672" spans="1:21" x14ac:dyDescent="0.25">
      <c r="A7672" t="s">
        <v>29132</v>
      </c>
      <c r="B7672">
        <v>1</v>
      </c>
      <c r="C7672" t="s">
        <v>78</v>
      </c>
      <c r="D7672" t="s">
        <v>89</v>
      </c>
      <c r="E7672" t="s">
        <v>1938</v>
      </c>
      <c r="F7672" t="s">
        <v>166</v>
      </c>
      <c r="G7672" t="s">
        <v>72</v>
      </c>
      <c r="H7672" t="s">
        <v>136</v>
      </c>
      <c r="I7672" t="s">
        <v>22</v>
      </c>
      <c r="J7672" t="s">
        <v>131</v>
      </c>
      <c r="K7672" t="s">
        <v>22970</v>
      </c>
      <c r="L7672" t="s">
        <v>29133</v>
      </c>
      <c r="M7672">
        <v>0.91974722200000003</v>
      </c>
      <c r="N7672">
        <v>0</v>
      </c>
      <c r="O7672">
        <v>9</v>
      </c>
      <c r="P7672">
        <v>96</v>
      </c>
      <c r="Q7672">
        <v>1454</v>
      </c>
      <c r="R7672">
        <v>0</v>
      </c>
      <c r="S7672">
        <v>8.2777250000000002</v>
      </c>
      <c r="T7672">
        <v>88.295732999999998</v>
      </c>
      <c r="U7672">
        <v>1337.312461</v>
      </c>
    </row>
    <row r="7673" spans="1:21" x14ac:dyDescent="0.25">
      <c r="A7673" t="s">
        <v>29134</v>
      </c>
      <c r="B7673">
        <v>1</v>
      </c>
      <c r="C7673" t="s">
        <v>79</v>
      </c>
      <c r="D7673" t="s">
        <v>108</v>
      </c>
      <c r="E7673" t="s">
        <v>29135</v>
      </c>
      <c r="F7673" t="s">
        <v>231</v>
      </c>
      <c r="G7673" t="s">
        <v>71</v>
      </c>
      <c r="H7673" t="s">
        <v>136</v>
      </c>
      <c r="I7673" t="s">
        <v>22</v>
      </c>
      <c r="J7673" t="s">
        <v>131</v>
      </c>
      <c r="K7673" t="s">
        <v>29136</v>
      </c>
      <c r="L7673" t="s">
        <v>29137</v>
      </c>
      <c r="M7673">
        <v>1.196666666</v>
      </c>
      <c r="N7673">
        <v>0</v>
      </c>
      <c r="O7673">
        <v>2</v>
      </c>
      <c r="P7673">
        <v>0</v>
      </c>
      <c r="Q7673">
        <v>0</v>
      </c>
      <c r="R7673">
        <v>0</v>
      </c>
      <c r="S7673">
        <v>2.3933330000000002</v>
      </c>
      <c r="T7673">
        <v>0</v>
      </c>
      <c r="U7673">
        <v>0</v>
      </c>
    </row>
    <row r="7674" spans="1:21" x14ac:dyDescent="0.25">
      <c r="A7674" t="s">
        <v>29138</v>
      </c>
      <c r="B7674">
        <v>1</v>
      </c>
      <c r="C7674" t="s">
        <v>78</v>
      </c>
      <c r="D7674" t="s">
        <v>89</v>
      </c>
      <c r="E7674" t="s">
        <v>6827</v>
      </c>
      <c r="F7674" t="s">
        <v>166</v>
      </c>
      <c r="G7674" t="s">
        <v>72</v>
      </c>
      <c r="H7674" t="s">
        <v>136</v>
      </c>
      <c r="I7674" t="s">
        <v>22</v>
      </c>
      <c r="J7674" t="s">
        <v>131</v>
      </c>
      <c r="K7674" t="s">
        <v>29139</v>
      </c>
      <c r="L7674" t="s">
        <v>29140</v>
      </c>
      <c r="M7674">
        <v>0.59752111100000005</v>
      </c>
      <c r="N7674">
        <v>3</v>
      </c>
      <c r="O7674">
        <v>8724</v>
      </c>
      <c r="P7674">
        <v>1</v>
      </c>
      <c r="Q7674">
        <v>38</v>
      </c>
      <c r="R7674">
        <v>1.7925629999999999</v>
      </c>
      <c r="S7674">
        <v>5212.7741720000004</v>
      </c>
      <c r="T7674">
        <v>0.59752099999999997</v>
      </c>
      <c r="U7674">
        <v>22.705801999999998</v>
      </c>
    </row>
    <row r="7675" spans="1:21" x14ac:dyDescent="0.25">
      <c r="A7675" t="s">
        <v>29141</v>
      </c>
      <c r="B7675">
        <v>1</v>
      </c>
      <c r="C7675" t="s">
        <v>78</v>
      </c>
      <c r="D7675" t="s">
        <v>91</v>
      </c>
      <c r="E7675" t="s">
        <v>29142</v>
      </c>
      <c r="F7675" t="s">
        <v>313</v>
      </c>
      <c r="G7675" t="s">
        <v>71</v>
      </c>
      <c r="H7675" t="s">
        <v>136</v>
      </c>
      <c r="I7675" t="s">
        <v>22</v>
      </c>
      <c r="J7675" t="s">
        <v>131</v>
      </c>
      <c r="K7675" t="s">
        <v>29143</v>
      </c>
      <c r="L7675" t="s">
        <v>29144</v>
      </c>
      <c r="M7675">
        <v>0.60805555499999997</v>
      </c>
      <c r="N7675">
        <v>0</v>
      </c>
      <c r="O7675">
        <v>257</v>
      </c>
      <c r="P7675">
        <v>0</v>
      </c>
      <c r="Q7675">
        <v>0</v>
      </c>
      <c r="R7675">
        <v>0</v>
      </c>
      <c r="S7675">
        <v>156.27027799999999</v>
      </c>
      <c r="T7675">
        <v>0</v>
      </c>
      <c r="U7675">
        <v>0</v>
      </c>
    </row>
    <row r="7676" spans="1:21" x14ac:dyDescent="0.25">
      <c r="A7676" t="s">
        <v>29145</v>
      </c>
      <c r="B7676">
        <v>1</v>
      </c>
      <c r="C7676" t="s">
        <v>79</v>
      </c>
      <c r="D7676" t="s">
        <v>108</v>
      </c>
      <c r="E7676" t="s">
        <v>29146</v>
      </c>
      <c r="F7676" t="s">
        <v>231</v>
      </c>
      <c r="G7676" t="s">
        <v>71</v>
      </c>
      <c r="H7676" t="s">
        <v>136</v>
      </c>
      <c r="I7676" t="s">
        <v>22</v>
      </c>
      <c r="J7676" t="s">
        <v>131</v>
      </c>
      <c r="K7676" t="s">
        <v>29147</v>
      </c>
      <c r="L7676" t="s">
        <v>29148</v>
      </c>
      <c r="M7676">
        <v>0.93166666600000003</v>
      </c>
      <c r="N7676">
        <v>0</v>
      </c>
      <c r="O7676">
        <v>0</v>
      </c>
      <c r="P7676">
        <v>0</v>
      </c>
      <c r="Q7676">
        <v>1</v>
      </c>
      <c r="R7676">
        <v>0</v>
      </c>
      <c r="S7676">
        <v>0</v>
      </c>
      <c r="T7676">
        <v>0</v>
      </c>
      <c r="U7676">
        <v>0.93166700000000002</v>
      </c>
    </row>
    <row r="7677" spans="1:21" x14ac:dyDescent="0.25">
      <c r="A7677" t="s">
        <v>29149</v>
      </c>
      <c r="B7677">
        <v>1</v>
      </c>
      <c r="C7677" t="s">
        <v>79</v>
      </c>
      <c r="D7677" t="s">
        <v>108</v>
      </c>
      <c r="E7677" t="s">
        <v>29150</v>
      </c>
      <c r="F7677" t="s">
        <v>226</v>
      </c>
      <c r="G7677" t="s">
        <v>72</v>
      </c>
      <c r="H7677" t="s">
        <v>136</v>
      </c>
      <c r="I7677" t="s">
        <v>22</v>
      </c>
      <c r="J7677" t="s">
        <v>131</v>
      </c>
      <c r="K7677" t="s">
        <v>29151</v>
      </c>
      <c r="L7677" t="s">
        <v>29152</v>
      </c>
      <c r="M7677">
        <v>2.1436111109999998</v>
      </c>
      <c r="N7677">
        <v>0</v>
      </c>
      <c r="O7677">
        <v>0</v>
      </c>
      <c r="P7677">
        <v>0</v>
      </c>
      <c r="Q7677">
        <v>45</v>
      </c>
      <c r="R7677">
        <v>0</v>
      </c>
      <c r="S7677">
        <v>0</v>
      </c>
      <c r="T7677">
        <v>0</v>
      </c>
      <c r="U7677">
        <v>96.462500000000006</v>
      </c>
    </row>
    <row r="7678" spans="1:21" x14ac:dyDescent="0.25">
      <c r="A7678" t="s">
        <v>29153</v>
      </c>
      <c r="B7678">
        <v>1</v>
      </c>
      <c r="C7678" t="s">
        <v>79</v>
      </c>
      <c r="D7678" t="s">
        <v>113</v>
      </c>
      <c r="E7678" t="s">
        <v>29154</v>
      </c>
      <c r="F7678" t="s">
        <v>313</v>
      </c>
      <c r="G7678" t="s">
        <v>71</v>
      </c>
      <c r="H7678" t="s">
        <v>136</v>
      </c>
      <c r="I7678" t="s">
        <v>22</v>
      </c>
      <c r="J7678" t="s">
        <v>131</v>
      </c>
      <c r="K7678" t="s">
        <v>29155</v>
      </c>
      <c r="L7678" t="s">
        <v>29156</v>
      </c>
      <c r="M7678">
        <v>1.608333333</v>
      </c>
      <c r="N7678">
        <v>0</v>
      </c>
      <c r="O7678">
        <v>0</v>
      </c>
      <c r="P7678">
        <v>0</v>
      </c>
      <c r="Q7678">
        <v>1</v>
      </c>
      <c r="R7678">
        <v>0</v>
      </c>
      <c r="S7678">
        <v>0</v>
      </c>
      <c r="T7678">
        <v>0</v>
      </c>
      <c r="U7678">
        <v>1.608333</v>
      </c>
    </row>
    <row r="7679" spans="1:21" x14ac:dyDescent="0.25">
      <c r="A7679" t="s">
        <v>29157</v>
      </c>
      <c r="B7679">
        <v>1</v>
      </c>
      <c r="C7679" t="s">
        <v>79</v>
      </c>
      <c r="D7679" t="s">
        <v>113</v>
      </c>
      <c r="E7679" t="s">
        <v>29158</v>
      </c>
      <c r="F7679" t="s">
        <v>780</v>
      </c>
      <c r="G7679" t="s">
        <v>71</v>
      </c>
      <c r="H7679" t="s">
        <v>136</v>
      </c>
      <c r="I7679" t="s">
        <v>22</v>
      </c>
      <c r="J7679" t="s">
        <v>131</v>
      </c>
      <c r="K7679" t="s">
        <v>29159</v>
      </c>
      <c r="L7679" t="s">
        <v>29160</v>
      </c>
      <c r="M7679">
        <v>1.5277777770000001</v>
      </c>
      <c r="N7679">
        <v>0</v>
      </c>
      <c r="O7679">
        <v>0</v>
      </c>
      <c r="P7679">
        <v>0</v>
      </c>
      <c r="Q7679">
        <v>18</v>
      </c>
      <c r="R7679">
        <v>0</v>
      </c>
      <c r="S7679">
        <v>0</v>
      </c>
      <c r="T7679">
        <v>0</v>
      </c>
      <c r="U7679">
        <v>27.5</v>
      </c>
    </row>
    <row r="7680" spans="1:21" x14ac:dyDescent="0.25">
      <c r="A7680" t="s">
        <v>29161</v>
      </c>
      <c r="B7680">
        <v>1</v>
      </c>
      <c r="C7680" t="s">
        <v>78</v>
      </c>
      <c r="D7680" t="s">
        <v>106</v>
      </c>
      <c r="E7680" t="s">
        <v>29162</v>
      </c>
      <c r="F7680" t="s">
        <v>296</v>
      </c>
      <c r="G7680" t="s">
        <v>71</v>
      </c>
      <c r="H7680" t="s">
        <v>136</v>
      </c>
      <c r="I7680" t="s">
        <v>22</v>
      </c>
      <c r="J7680" t="s">
        <v>221</v>
      </c>
      <c r="K7680" t="s">
        <v>29163</v>
      </c>
      <c r="L7680" t="s">
        <v>29164</v>
      </c>
      <c r="M7680">
        <v>3.9072222220000001</v>
      </c>
      <c r="N7680">
        <v>0</v>
      </c>
      <c r="O7680">
        <v>3</v>
      </c>
      <c r="P7680">
        <v>0</v>
      </c>
      <c r="Q7680">
        <v>179</v>
      </c>
      <c r="R7680">
        <v>0</v>
      </c>
      <c r="S7680">
        <v>11.721667</v>
      </c>
      <c r="T7680">
        <v>0</v>
      </c>
      <c r="U7680">
        <v>699.39277800000002</v>
      </c>
    </row>
    <row r="7681" spans="1:21" x14ac:dyDescent="0.25">
      <c r="A7681" t="s">
        <v>29165</v>
      </c>
      <c r="B7681">
        <v>1</v>
      </c>
      <c r="C7681" t="s">
        <v>78</v>
      </c>
      <c r="D7681" t="s">
        <v>106</v>
      </c>
      <c r="E7681" t="s">
        <v>29166</v>
      </c>
      <c r="F7681" t="s">
        <v>780</v>
      </c>
      <c r="G7681" t="s">
        <v>71</v>
      </c>
      <c r="H7681" t="s">
        <v>136</v>
      </c>
      <c r="I7681" t="s">
        <v>22</v>
      </c>
      <c r="J7681" t="s">
        <v>131</v>
      </c>
      <c r="K7681" t="s">
        <v>29167</v>
      </c>
      <c r="L7681" t="s">
        <v>29168</v>
      </c>
      <c r="M7681">
        <v>4.5774999999999997</v>
      </c>
      <c r="N7681">
        <v>0</v>
      </c>
      <c r="O7681">
        <v>0</v>
      </c>
      <c r="P7681">
        <v>0</v>
      </c>
      <c r="Q7681">
        <v>20</v>
      </c>
      <c r="R7681">
        <v>0</v>
      </c>
      <c r="S7681">
        <v>0</v>
      </c>
      <c r="T7681">
        <v>0</v>
      </c>
      <c r="U7681">
        <v>91.55</v>
      </c>
    </row>
    <row r="7682" spans="1:21" x14ac:dyDescent="0.25">
      <c r="A7682" t="s">
        <v>29169</v>
      </c>
      <c r="B7682">
        <v>1</v>
      </c>
      <c r="C7682" t="s">
        <v>78</v>
      </c>
      <c r="D7682" t="s">
        <v>106</v>
      </c>
      <c r="E7682" t="s">
        <v>29170</v>
      </c>
      <c r="F7682" t="s">
        <v>985</v>
      </c>
      <c r="G7682" t="s">
        <v>71</v>
      </c>
      <c r="H7682" t="s">
        <v>136</v>
      </c>
      <c r="I7682" t="s">
        <v>22</v>
      </c>
      <c r="J7682" t="s">
        <v>131</v>
      </c>
      <c r="K7682" t="s">
        <v>29171</v>
      </c>
      <c r="L7682" t="s">
        <v>29172</v>
      </c>
      <c r="M7682">
        <v>1.6272222220000001</v>
      </c>
      <c r="N7682">
        <v>0</v>
      </c>
      <c r="O7682">
        <v>0</v>
      </c>
      <c r="P7682">
        <v>0</v>
      </c>
      <c r="Q7682">
        <v>2</v>
      </c>
      <c r="R7682">
        <v>0</v>
      </c>
      <c r="S7682">
        <v>0</v>
      </c>
      <c r="T7682">
        <v>0</v>
      </c>
      <c r="U7682">
        <v>3.2544439999999999</v>
      </c>
    </row>
    <row r="7683" spans="1:21" x14ac:dyDescent="0.25">
      <c r="A7683" t="s">
        <v>29173</v>
      </c>
      <c r="B7683">
        <v>1</v>
      </c>
      <c r="C7683" t="s">
        <v>78</v>
      </c>
      <c r="D7683" t="s">
        <v>106</v>
      </c>
      <c r="E7683" t="s">
        <v>29174</v>
      </c>
      <c r="F7683" t="s">
        <v>985</v>
      </c>
      <c r="G7683" t="s">
        <v>71</v>
      </c>
      <c r="H7683" t="s">
        <v>136</v>
      </c>
      <c r="I7683" t="s">
        <v>22</v>
      </c>
      <c r="J7683" t="s">
        <v>131</v>
      </c>
      <c r="K7683" t="s">
        <v>29175</v>
      </c>
      <c r="L7683" t="s">
        <v>29176</v>
      </c>
      <c r="M7683">
        <v>3.2044444439999999</v>
      </c>
      <c r="N7683">
        <v>0</v>
      </c>
      <c r="O7683">
        <v>0</v>
      </c>
      <c r="P7683">
        <v>0</v>
      </c>
      <c r="Q7683">
        <v>40</v>
      </c>
      <c r="R7683">
        <v>0</v>
      </c>
      <c r="S7683">
        <v>0</v>
      </c>
      <c r="T7683">
        <v>0</v>
      </c>
      <c r="U7683">
        <v>128.17777799999999</v>
      </c>
    </row>
    <row r="7684" spans="1:21" x14ac:dyDescent="0.25">
      <c r="A7684" t="s">
        <v>29177</v>
      </c>
      <c r="B7684">
        <v>1</v>
      </c>
      <c r="C7684" t="s">
        <v>79</v>
      </c>
      <c r="D7684" t="s">
        <v>113</v>
      </c>
      <c r="E7684" t="s">
        <v>29178</v>
      </c>
      <c r="F7684" t="s">
        <v>231</v>
      </c>
      <c r="G7684" t="s">
        <v>71</v>
      </c>
      <c r="H7684" t="s">
        <v>136</v>
      </c>
      <c r="I7684" t="s">
        <v>22</v>
      </c>
      <c r="J7684" t="s">
        <v>131</v>
      </c>
      <c r="K7684" t="s">
        <v>29179</v>
      </c>
      <c r="L7684" t="s">
        <v>29180</v>
      </c>
      <c r="M7684">
        <v>1.568333333</v>
      </c>
      <c r="N7684">
        <v>0</v>
      </c>
      <c r="O7684">
        <v>0</v>
      </c>
      <c r="P7684">
        <v>0</v>
      </c>
      <c r="Q7684">
        <v>1</v>
      </c>
      <c r="R7684">
        <v>0</v>
      </c>
      <c r="S7684">
        <v>0</v>
      </c>
      <c r="T7684">
        <v>0</v>
      </c>
      <c r="U7684">
        <v>1.568333</v>
      </c>
    </row>
    <row r="7685" spans="1:21" x14ac:dyDescent="0.25">
      <c r="A7685" t="s">
        <v>29181</v>
      </c>
      <c r="B7685">
        <v>1</v>
      </c>
      <c r="C7685" t="s">
        <v>79</v>
      </c>
      <c r="D7685" t="s">
        <v>113</v>
      </c>
      <c r="E7685" t="s">
        <v>29182</v>
      </c>
      <c r="F7685" t="s">
        <v>10815</v>
      </c>
      <c r="G7685" t="s">
        <v>71</v>
      </c>
      <c r="H7685" t="s">
        <v>136</v>
      </c>
      <c r="I7685" t="s">
        <v>22</v>
      </c>
      <c r="J7685" t="s">
        <v>131</v>
      </c>
      <c r="K7685" t="s">
        <v>29183</v>
      </c>
      <c r="L7685" t="s">
        <v>29184</v>
      </c>
      <c r="M7685">
        <v>0.824722222</v>
      </c>
      <c r="N7685">
        <v>0</v>
      </c>
      <c r="O7685">
        <v>0</v>
      </c>
      <c r="P7685">
        <v>0</v>
      </c>
      <c r="Q7685">
        <v>7</v>
      </c>
      <c r="R7685">
        <v>0</v>
      </c>
      <c r="S7685">
        <v>0</v>
      </c>
      <c r="T7685">
        <v>0</v>
      </c>
      <c r="U7685">
        <v>5.7730560000000004</v>
      </c>
    </row>
    <row r="7686" spans="1:21" x14ac:dyDescent="0.25">
      <c r="A7686" t="s">
        <v>29185</v>
      </c>
      <c r="B7686">
        <v>1</v>
      </c>
      <c r="C7686" t="s">
        <v>79</v>
      </c>
      <c r="D7686" t="s">
        <v>113</v>
      </c>
      <c r="E7686" t="s">
        <v>29186</v>
      </c>
      <c r="F7686" t="s">
        <v>780</v>
      </c>
      <c r="G7686" t="s">
        <v>71</v>
      </c>
      <c r="H7686" t="s">
        <v>136</v>
      </c>
      <c r="I7686" t="s">
        <v>22</v>
      </c>
      <c r="J7686" t="s">
        <v>131</v>
      </c>
      <c r="K7686" t="s">
        <v>29187</v>
      </c>
      <c r="L7686" t="s">
        <v>29188</v>
      </c>
      <c r="M7686">
        <v>1.8644444440000001</v>
      </c>
      <c r="N7686">
        <v>0</v>
      </c>
      <c r="O7686">
        <v>0</v>
      </c>
      <c r="P7686">
        <v>0</v>
      </c>
      <c r="Q7686">
        <v>9</v>
      </c>
      <c r="R7686">
        <v>0</v>
      </c>
      <c r="S7686">
        <v>0</v>
      </c>
      <c r="T7686">
        <v>0</v>
      </c>
      <c r="U7686">
        <v>16.78</v>
      </c>
    </row>
    <row r="7687" spans="1:21" x14ac:dyDescent="0.25">
      <c r="A7687" t="s">
        <v>29189</v>
      </c>
      <c r="B7687">
        <v>1</v>
      </c>
      <c r="C7687" t="s">
        <v>79</v>
      </c>
      <c r="D7687" t="s">
        <v>113</v>
      </c>
      <c r="E7687" t="s">
        <v>29190</v>
      </c>
      <c r="F7687" t="s">
        <v>226</v>
      </c>
      <c r="G7687" t="s">
        <v>72</v>
      </c>
      <c r="H7687" t="s">
        <v>136</v>
      </c>
      <c r="I7687" t="s">
        <v>22</v>
      </c>
      <c r="J7687" t="s">
        <v>131</v>
      </c>
      <c r="K7687" t="s">
        <v>29191</v>
      </c>
      <c r="L7687" t="s">
        <v>29192</v>
      </c>
      <c r="M7687">
        <v>2.4019444440000002</v>
      </c>
      <c r="N7687">
        <v>0</v>
      </c>
      <c r="O7687">
        <v>0</v>
      </c>
      <c r="P7687">
        <v>0</v>
      </c>
      <c r="Q7687">
        <v>33</v>
      </c>
      <c r="R7687">
        <v>0</v>
      </c>
      <c r="S7687">
        <v>0</v>
      </c>
      <c r="T7687">
        <v>0</v>
      </c>
      <c r="U7687">
        <v>79.264167</v>
      </c>
    </row>
    <row r="7688" spans="1:21" x14ac:dyDescent="0.25">
      <c r="A7688" t="s">
        <v>29193</v>
      </c>
      <c r="B7688">
        <v>1</v>
      </c>
      <c r="C7688" t="s">
        <v>79</v>
      </c>
      <c r="D7688" t="s">
        <v>113</v>
      </c>
      <c r="E7688" t="s">
        <v>29186</v>
      </c>
      <c r="F7688" t="s">
        <v>313</v>
      </c>
      <c r="G7688" t="s">
        <v>71</v>
      </c>
      <c r="H7688" t="s">
        <v>136</v>
      </c>
      <c r="I7688" t="s">
        <v>22</v>
      </c>
      <c r="J7688" t="s">
        <v>131</v>
      </c>
      <c r="K7688" t="s">
        <v>29194</v>
      </c>
      <c r="L7688" t="s">
        <v>29195</v>
      </c>
      <c r="M7688">
        <v>0.74972222200000005</v>
      </c>
      <c r="N7688">
        <v>0</v>
      </c>
      <c r="O7688">
        <v>0</v>
      </c>
      <c r="P7688">
        <v>0</v>
      </c>
      <c r="Q7688">
        <v>9</v>
      </c>
      <c r="R7688">
        <v>0</v>
      </c>
      <c r="S7688">
        <v>0</v>
      </c>
      <c r="T7688">
        <v>0</v>
      </c>
      <c r="U7688">
        <v>6.7474999999999996</v>
      </c>
    </row>
    <row r="7689" spans="1:21" x14ac:dyDescent="0.25">
      <c r="A7689" t="s">
        <v>29196</v>
      </c>
      <c r="B7689">
        <v>1</v>
      </c>
      <c r="C7689" t="s">
        <v>79</v>
      </c>
      <c r="D7689" t="s">
        <v>115</v>
      </c>
      <c r="E7689" t="s">
        <v>29197</v>
      </c>
      <c r="F7689" t="s">
        <v>416</v>
      </c>
      <c r="G7689" t="s">
        <v>71</v>
      </c>
      <c r="H7689" t="s">
        <v>136</v>
      </c>
      <c r="I7689" t="s">
        <v>22</v>
      </c>
      <c r="J7689" t="s">
        <v>131</v>
      </c>
      <c r="K7689" t="s">
        <v>29198</v>
      </c>
      <c r="L7689" t="s">
        <v>29199</v>
      </c>
      <c r="M7689">
        <v>2.2327777769999999</v>
      </c>
      <c r="N7689">
        <v>0</v>
      </c>
      <c r="O7689">
        <v>0</v>
      </c>
      <c r="P7689">
        <v>0</v>
      </c>
      <c r="Q7689">
        <v>1</v>
      </c>
      <c r="R7689">
        <v>0</v>
      </c>
      <c r="S7689">
        <v>0</v>
      </c>
      <c r="T7689">
        <v>0</v>
      </c>
      <c r="U7689">
        <v>2.2327780000000002</v>
      </c>
    </row>
    <row r="7690" spans="1:21" x14ac:dyDescent="0.25">
      <c r="A7690" t="s">
        <v>29200</v>
      </c>
      <c r="B7690">
        <v>1</v>
      </c>
      <c r="C7690" t="s">
        <v>79</v>
      </c>
      <c r="D7690" t="s">
        <v>113</v>
      </c>
      <c r="E7690" t="s">
        <v>29201</v>
      </c>
      <c r="F7690" t="s">
        <v>416</v>
      </c>
      <c r="G7690" t="s">
        <v>71</v>
      </c>
      <c r="H7690" t="s">
        <v>136</v>
      </c>
      <c r="I7690" t="s">
        <v>22</v>
      </c>
      <c r="J7690" t="s">
        <v>131</v>
      </c>
      <c r="K7690" t="s">
        <v>29202</v>
      </c>
      <c r="L7690" t="s">
        <v>29203</v>
      </c>
      <c r="M7690">
        <v>1.46</v>
      </c>
      <c r="N7690">
        <v>0</v>
      </c>
      <c r="O7690">
        <v>0</v>
      </c>
      <c r="P7690">
        <v>0</v>
      </c>
      <c r="Q7690">
        <v>51</v>
      </c>
      <c r="R7690">
        <v>0</v>
      </c>
      <c r="S7690">
        <v>0</v>
      </c>
      <c r="T7690">
        <v>0</v>
      </c>
      <c r="U7690">
        <v>74.459999999999994</v>
      </c>
    </row>
    <row r="7691" spans="1:21" x14ac:dyDescent="0.25">
      <c r="A7691" t="s">
        <v>29204</v>
      </c>
      <c r="B7691">
        <v>1</v>
      </c>
      <c r="C7691" t="s">
        <v>78</v>
      </c>
      <c r="D7691" t="s">
        <v>93</v>
      </c>
      <c r="E7691" t="s">
        <v>29205</v>
      </c>
      <c r="F7691" t="s">
        <v>231</v>
      </c>
      <c r="G7691" t="s">
        <v>71</v>
      </c>
      <c r="H7691" t="s">
        <v>136</v>
      </c>
      <c r="I7691" t="s">
        <v>22</v>
      </c>
      <c r="J7691" t="s">
        <v>131</v>
      </c>
      <c r="K7691" t="s">
        <v>29206</v>
      </c>
      <c r="L7691" t="s">
        <v>29207</v>
      </c>
      <c r="M7691">
        <v>1.740277777</v>
      </c>
      <c r="N7691">
        <v>0</v>
      </c>
      <c r="O7691">
        <v>0</v>
      </c>
      <c r="P7691">
        <v>0</v>
      </c>
      <c r="Q7691">
        <v>1</v>
      </c>
      <c r="R7691">
        <v>0</v>
      </c>
      <c r="S7691">
        <v>0</v>
      </c>
      <c r="T7691">
        <v>0</v>
      </c>
      <c r="U7691">
        <v>1.740278</v>
      </c>
    </row>
    <row r="7692" spans="1:21" x14ac:dyDescent="0.25">
      <c r="A7692" t="s">
        <v>29208</v>
      </c>
      <c r="B7692">
        <v>1</v>
      </c>
      <c r="C7692" t="s">
        <v>79</v>
      </c>
      <c r="D7692" t="s">
        <v>123</v>
      </c>
      <c r="E7692" t="s">
        <v>29209</v>
      </c>
      <c r="F7692" t="s">
        <v>166</v>
      </c>
      <c r="G7692" t="s">
        <v>72</v>
      </c>
      <c r="H7692" t="s">
        <v>136</v>
      </c>
      <c r="I7692" t="s">
        <v>22</v>
      </c>
      <c r="J7692" t="s">
        <v>131</v>
      </c>
      <c r="K7692" t="s">
        <v>29210</v>
      </c>
      <c r="L7692" t="s">
        <v>29211</v>
      </c>
      <c r="M7692">
        <v>0.55138888799999997</v>
      </c>
      <c r="N7692">
        <v>0</v>
      </c>
      <c r="O7692">
        <v>0</v>
      </c>
      <c r="P7692">
        <v>33</v>
      </c>
      <c r="Q7692">
        <v>170</v>
      </c>
      <c r="R7692">
        <v>0</v>
      </c>
      <c r="S7692">
        <v>0</v>
      </c>
      <c r="T7692">
        <v>18.195833</v>
      </c>
      <c r="U7692">
        <v>93.736110999999994</v>
      </c>
    </row>
    <row r="7693" spans="1:21" x14ac:dyDescent="0.25">
      <c r="A7693" t="s">
        <v>29212</v>
      </c>
      <c r="B7693">
        <v>1</v>
      </c>
      <c r="C7693" t="s">
        <v>78</v>
      </c>
      <c r="D7693" t="s">
        <v>89</v>
      </c>
      <c r="E7693" t="s">
        <v>29213</v>
      </c>
      <c r="F7693" t="s">
        <v>785</v>
      </c>
      <c r="G7693" t="s">
        <v>71</v>
      </c>
      <c r="H7693" t="s">
        <v>136</v>
      </c>
      <c r="I7693" t="s">
        <v>22</v>
      </c>
      <c r="J7693" t="s">
        <v>131</v>
      </c>
      <c r="K7693" t="s">
        <v>29214</v>
      </c>
      <c r="L7693" t="s">
        <v>29215</v>
      </c>
      <c r="M7693">
        <v>2.8997222219999998</v>
      </c>
      <c r="N7693">
        <v>0</v>
      </c>
      <c r="O7693">
        <v>0</v>
      </c>
      <c r="P7693">
        <v>0</v>
      </c>
      <c r="Q7693">
        <v>29</v>
      </c>
      <c r="R7693">
        <v>0</v>
      </c>
      <c r="S7693">
        <v>0</v>
      </c>
      <c r="T7693">
        <v>0</v>
      </c>
      <c r="U7693">
        <v>84.091943999999998</v>
      </c>
    </row>
    <row r="7694" spans="1:21" x14ac:dyDescent="0.25">
      <c r="A7694" t="s">
        <v>29216</v>
      </c>
      <c r="B7694">
        <v>1</v>
      </c>
      <c r="C7694" t="s">
        <v>78</v>
      </c>
      <c r="D7694" t="s">
        <v>89</v>
      </c>
      <c r="E7694" t="s">
        <v>29217</v>
      </c>
      <c r="F7694" t="s">
        <v>231</v>
      </c>
      <c r="G7694" t="s">
        <v>71</v>
      </c>
      <c r="H7694" t="s">
        <v>136</v>
      </c>
      <c r="I7694" t="s">
        <v>22</v>
      </c>
      <c r="J7694" t="s">
        <v>131</v>
      </c>
      <c r="K7694" t="s">
        <v>29218</v>
      </c>
      <c r="L7694" t="s">
        <v>29219</v>
      </c>
      <c r="M7694">
        <v>3.8388888880000001</v>
      </c>
      <c r="N7694">
        <v>0</v>
      </c>
      <c r="O7694">
        <v>0</v>
      </c>
      <c r="P7694">
        <v>0</v>
      </c>
      <c r="Q7694">
        <v>1</v>
      </c>
      <c r="R7694">
        <v>0</v>
      </c>
      <c r="S7694">
        <v>0</v>
      </c>
      <c r="T7694">
        <v>0</v>
      </c>
      <c r="U7694">
        <v>3.838889</v>
      </c>
    </row>
    <row r="7695" spans="1:21" x14ac:dyDescent="0.25">
      <c r="A7695" t="s">
        <v>29220</v>
      </c>
      <c r="B7695">
        <v>1</v>
      </c>
      <c r="C7695" t="s">
        <v>78</v>
      </c>
      <c r="D7695" t="s">
        <v>91</v>
      </c>
      <c r="E7695" t="s">
        <v>29221</v>
      </c>
      <c r="F7695" t="s">
        <v>892</v>
      </c>
      <c r="G7695" t="s">
        <v>71</v>
      </c>
      <c r="H7695" t="s">
        <v>136</v>
      </c>
      <c r="I7695" t="s">
        <v>22</v>
      </c>
      <c r="J7695" t="s">
        <v>131</v>
      </c>
      <c r="K7695" t="s">
        <v>29222</v>
      </c>
      <c r="L7695" t="s">
        <v>29223</v>
      </c>
      <c r="M7695">
        <v>2.7174999999999998</v>
      </c>
      <c r="N7695">
        <v>0</v>
      </c>
      <c r="O7695">
        <v>0</v>
      </c>
      <c r="P7695">
        <v>0</v>
      </c>
      <c r="Q7695">
        <v>33</v>
      </c>
      <c r="R7695">
        <v>0</v>
      </c>
      <c r="S7695">
        <v>0</v>
      </c>
      <c r="T7695">
        <v>0</v>
      </c>
      <c r="U7695">
        <v>89.677499999999995</v>
      </c>
    </row>
    <row r="7696" spans="1:21" x14ac:dyDescent="0.25">
      <c r="A7696" t="s">
        <v>29224</v>
      </c>
      <c r="B7696">
        <v>1</v>
      </c>
      <c r="C7696" t="s">
        <v>79</v>
      </c>
      <c r="D7696" t="s">
        <v>114</v>
      </c>
      <c r="E7696" t="s">
        <v>29225</v>
      </c>
      <c r="F7696" t="s">
        <v>313</v>
      </c>
      <c r="G7696" t="s">
        <v>71</v>
      </c>
      <c r="H7696" t="s">
        <v>136</v>
      </c>
      <c r="I7696" t="s">
        <v>22</v>
      </c>
      <c r="J7696" t="s">
        <v>131</v>
      </c>
      <c r="K7696" t="s">
        <v>29226</v>
      </c>
      <c r="L7696" t="s">
        <v>29227</v>
      </c>
      <c r="M7696">
        <v>0.96750000000000003</v>
      </c>
      <c r="N7696">
        <v>0</v>
      </c>
      <c r="O7696">
        <v>0</v>
      </c>
      <c r="P7696">
        <v>0</v>
      </c>
      <c r="Q7696">
        <v>58</v>
      </c>
      <c r="R7696">
        <v>0</v>
      </c>
      <c r="S7696">
        <v>0</v>
      </c>
      <c r="T7696">
        <v>0</v>
      </c>
      <c r="U7696">
        <v>56.115000000000002</v>
      </c>
    </row>
    <row r="7697" spans="1:21" x14ac:dyDescent="0.25">
      <c r="A7697" t="s">
        <v>29228</v>
      </c>
      <c r="B7697">
        <v>1</v>
      </c>
      <c r="C7697" t="s">
        <v>78</v>
      </c>
      <c r="D7697" t="s">
        <v>80</v>
      </c>
      <c r="E7697" t="s">
        <v>7353</v>
      </c>
      <c r="F7697" t="s">
        <v>313</v>
      </c>
      <c r="G7697" t="s">
        <v>71</v>
      </c>
      <c r="H7697" t="s">
        <v>136</v>
      </c>
      <c r="I7697" t="s">
        <v>22</v>
      </c>
      <c r="J7697" t="s">
        <v>131</v>
      </c>
      <c r="K7697" t="s">
        <v>29229</v>
      </c>
      <c r="L7697" t="s">
        <v>29230</v>
      </c>
      <c r="M7697">
        <v>2.9552777770000001</v>
      </c>
      <c r="N7697">
        <v>0</v>
      </c>
      <c r="O7697">
        <v>75</v>
      </c>
      <c r="P7697">
        <v>0</v>
      </c>
      <c r="Q7697">
        <v>0</v>
      </c>
      <c r="R7697">
        <v>0</v>
      </c>
      <c r="S7697">
        <v>221.64583300000001</v>
      </c>
      <c r="T7697">
        <v>0</v>
      </c>
      <c r="U7697">
        <v>0</v>
      </c>
    </row>
    <row r="7698" spans="1:21" x14ac:dyDescent="0.25">
      <c r="A7698" t="s">
        <v>29231</v>
      </c>
      <c r="B7698">
        <v>1</v>
      </c>
      <c r="C7698" t="s">
        <v>78</v>
      </c>
      <c r="D7698" t="s">
        <v>126</v>
      </c>
      <c r="E7698" t="s">
        <v>29232</v>
      </c>
      <c r="F7698" t="s">
        <v>231</v>
      </c>
      <c r="G7698" t="s">
        <v>71</v>
      </c>
      <c r="H7698" t="s">
        <v>136</v>
      </c>
      <c r="I7698" t="s">
        <v>22</v>
      </c>
      <c r="J7698" t="s">
        <v>131</v>
      </c>
      <c r="K7698" t="s">
        <v>29233</v>
      </c>
      <c r="L7698" t="s">
        <v>29234</v>
      </c>
      <c r="M7698">
        <v>1.872777777</v>
      </c>
      <c r="N7698">
        <v>0</v>
      </c>
      <c r="O7698">
        <v>1</v>
      </c>
      <c r="P7698">
        <v>0</v>
      </c>
      <c r="Q7698">
        <v>0</v>
      </c>
      <c r="R7698">
        <v>0</v>
      </c>
      <c r="S7698">
        <v>1.8727780000000001</v>
      </c>
      <c r="T7698">
        <v>0</v>
      </c>
      <c r="U7698">
        <v>0</v>
      </c>
    </row>
    <row r="7699" spans="1:21" x14ac:dyDescent="0.25">
      <c r="A7699" t="s">
        <v>29235</v>
      </c>
      <c r="B7699">
        <v>1</v>
      </c>
      <c r="C7699" t="s">
        <v>78</v>
      </c>
      <c r="D7699" t="s">
        <v>126</v>
      </c>
      <c r="E7699" t="s">
        <v>29236</v>
      </c>
      <c r="F7699" t="s">
        <v>313</v>
      </c>
      <c r="G7699" t="s">
        <v>71</v>
      </c>
      <c r="H7699" t="s">
        <v>136</v>
      </c>
      <c r="I7699" t="s">
        <v>22</v>
      </c>
      <c r="J7699" t="s">
        <v>131</v>
      </c>
      <c r="K7699" t="s">
        <v>29237</v>
      </c>
      <c r="L7699" t="s">
        <v>29238</v>
      </c>
      <c r="M7699">
        <v>1.5008333330000001</v>
      </c>
      <c r="N7699">
        <v>0</v>
      </c>
      <c r="O7699">
        <v>274</v>
      </c>
      <c r="P7699">
        <v>0</v>
      </c>
      <c r="Q7699">
        <v>0</v>
      </c>
      <c r="R7699">
        <v>0</v>
      </c>
      <c r="S7699">
        <v>411.22833300000002</v>
      </c>
      <c r="T7699">
        <v>0</v>
      </c>
      <c r="U7699">
        <v>0</v>
      </c>
    </row>
    <row r="7700" spans="1:21" x14ac:dyDescent="0.25">
      <c r="A7700" t="s">
        <v>29239</v>
      </c>
      <c r="B7700">
        <v>1</v>
      </c>
      <c r="C7700" t="s">
        <v>78</v>
      </c>
      <c r="D7700" t="s">
        <v>107</v>
      </c>
      <c r="E7700" t="s">
        <v>29240</v>
      </c>
      <c r="F7700" t="s">
        <v>313</v>
      </c>
      <c r="G7700" t="s">
        <v>71</v>
      </c>
      <c r="H7700" t="s">
        <v>136</v>
      </c>
      <c r="I7700" t="s">
        <v>22</v>
      </c>
      <c r="J7700" t="s">
        <v>131</v>
      </c>
      <c r="K7700" t="s">
        <v>29241</v>
      </c>
      <c r="L7700" t="s">
        <v>29242</v>
      </c>
      <c r="M7700">
        <v>0.52611111099999996</v>
      </c>
      <c r="N7700">
        <v>0</v>
      </c>
      <c r="O7700">
        <v>0</v>
      </c>
      <c r="P7700">
        <v>0</v>
      </c>
      <c r="Q7700">
        <v>18</v>
      </c>
      <c r="R7700">
        <v>0</v>
      </c>
      <c r="S7700">
        <v>0</v>
      </c>
      <c r="T7700">
        <v>0</v>
      </c>
      <c r="U7700">
        <v>9.4700000000000006</v>
      </c>
    </row>
    <row r="7701" spans="1:21" x14ac:dyDescent="0.25">
      <c r="A7701" t="s">
        <v>29243</v>
      </c>
      <c r="B7701">
        <v>1</v>
      </c>
      <c r="C7701" t="s">
        <v>79</v>
      </c>
      <c r="D7701" t="s">
        <v>110</v>
      </c>
      <c r="E7701" t="s">
        <v>29244</v>
      </c>
      <c r="F7701" t="s">
        <v>226</v>
      </c>
      <c r="G7701" t="s">
        <v>72</v>
      </c>
      <c r="H7701" t="s">
        <v>136</v>
      </c>
      <c r="I7701" t="s">
        <v>22</v>
      </c>
      <c r="J7701" t="s">
        <v>131</v>
      </c>
      <c r="K7701" t="s">
        <v>29245</v>
      </c>
      <c r="L7701" t="s">
        <v>29246</v>
      </c>
      <c r="M7701">
        <v>3.9055072219999998</v>
      </c>
      <c r="N7701">
        <v>0</v>
      </c>
      <c r="O7701">
        <v>0</v>
      </c>
      <c r="P7701">
        <v>0</v>
      </c>
      <c r="Q7701">
        <v>40</v>
      </c>
      <c r="R7701">
        <v>0</v>
      </c>
      <c r="S7701">
        <v>0</v>
      </c>
      <c r="T7701">
        <v>0</v>
      </c>
      <c r="U7701">
        <v>156.22028900000001</v>
      </c>
    </row>
    <row r="7702" spans="1:21" x14ac:dyDescent="0.25">
      <c r="A7702" t="s">
        <v>29247</v>
      </c>
      <c r="B7702">
        <v>1</v>
      </c>
      <c r="C7702" t="s">
        <v>78</v>
      </c>
      <c r="D7702" t="s">
        <v>91</v>
      </c>
      <c r="E7702" t="s">
        <v>29248</v>
      </c>
      <c r="F7702" t="s">
        <v>231</v>
      </c>
      <c r="G7702" t="s">
        <v>71</v>
      </c>
      <c r="H7702" t="s">
        <v>136</v>
      </c>
      <c r="I7702" t="s">
        <v>22</v>
      </c>
      <c r="J7702" t="s">
        <v>131</v>
      </c>
      <c r="K7702" t="s">
        <v>29249</v>
      </c>
      <c r="L7702" t="s">
        <v>29250</v>
      </c>
      <c r="M7702">
        <v>5.8858333329999999</v>
      </c>
      <c r="N7702">
        <v>0</v>
      </c>
      <c r="O7702">
        <v>1</v>
      </c>
      <c r="P7702">
        <v>0</v>
      </c>
      <c r="Q7702">
        <v>0</v>
      </c>
      <c r="R7702">
        <v>0</v>
      </c>
      <c r="S7702">
        <v>5.8858329999999999</v>
      </c>
      <c r="T7702">
        <v>0</v>
      </c>
      <c r="U7702">
        <v>0</v>
      </c>
    </row>
    <row r="7703" spans="1:21" x14ac:dyDescent="0.25">
      <c r="A7703" t="s">
        <v>29251</v>
      </c>
      <c r="B7703">
        <v>1</v>
      </c>
      <c r="C7703" t="s">
        <v>78</v>
      </c>
      <c r="D7703" t="s">
        <v>106</v>
      </c>
      <c r="E7703" t="s">
        <v>29252</v>
      </c>
      <c r="F7703" t="s">
        <v>313</v>
      </c>
      <c r="G7703" t="s">
        <v>71</v>
      </c>
      <c r="H7703" t="s">
        <v>136</v>
      </c>
      <c r="I7703" t="s">
        <v>22</v>
      </c>
      <c r="J7703" t="s">
        <v>131</v>
      </c>
      <c r="K7703" t="s">
        <v>29253</v>
      </c>
      <c r="L7703" t="s">
        <v>29254</v>
      </c>
      <c r="M7703">
        <v>4.7886111109999998</v>
      </c>
      <c r="N7703">
        <v>0</v>
      </c>
      <c r="O7703">
        <v>0</v>
      </c>
      <c r="P7703">
        <v>0</v>
      </c>
      <c r="Q7703">
        <v>7</v>
      </c>
      <c r="R7703">
        <v>0</v>
      </c>
      <c r="S7703">
        <v>0</v>
      </c>
      <c r="T7703">
        <v>0</v>
      </c>
      <c r="U7703">
        <v>33.520277999999998</v>
      </c>
    </row>
    <row r="7704" spans="1:21" x14ac:dyDescent="0.25">
      <c r="A7704" t="s">
        <v>29255</v>
      </c>
      <c r="B7704">
        <v>1</v>
      </c>
      <c r="C7704" t="s">
        <v>78</v>
      </c>
      <c r="D7704" t="s">
        <v>102</v>
      </c>
      <c r="E7704" t="s">
        <v>5006</v>
      </c>
      <c r="F7704" t="s">
        <v>166</v>
      </c>
      <c r="G7704" t="s">
        <v>72</v>
      </c>
      <c r="H7704" t="s">
        <v>136</v>
      </c>
      <c r="I7704" t="s">
        <v>22</v>
      </c>
      <c r="J7704" t="s">
        <v>131</v>
      </c>
      <c r="K7704" t="s">
        <v>29256</v>
      </c>
      <c r="L7704" t="s">
        <v>29257</v>
      </c>
      <c r="M7704">
        <v>1.123888888</v>
      </c>
      <c r="N7704">
        <v>0</v>
      </c>
      <c r="O7704">
        <v>0</v>
      </c>
      <c r="P7704">
        <v>16</v>
      </c>
      <c r="Q7704">
        <v>2</v>
      </c>
      <c r="R7704">
        <v>0</v>
      </c>
      <c r="S7704">
        <v>0</v>
      </c>
      <c r="T7704">
        <v>17.982222</v>
      </c>
      <c r="U7704">
        <v>2.2477779999999998</v>
      </c>
    </row>
    <row r="7705" spans="1:21" x14ac:dyDescent="0.25">
      <c r="A7705" t="s">
        <v>29258</v>
      </c>
      <c r="B7705">
        <v>1</v>
      </c>
      <c r="C7705" t="s">
        <v>78</v>
      </c>
      <c r="D7705" t="s">
        <v>102</v>
      </c>
      <c r="E7705" t="s">
        <v>5038</v>
      </c>
      <c r="F7705" t="s">
        <v>166</v>
      </c>
      <c r="G7705" t="s">
        <v>72</v>
      </c>
      <c r="H7705" t="s">
        <v>136</v>
      </c>
      <c r="I7705" t="s">
        <v>22</v>
      </c>
      <c r="J7705" t="s">
        <v>131</v>
      </c>
      <c r="K7705" t="s">
        <v>29259</v>
      </c>
      <c r="L7705" t="s">
        <v>29260</v>
      </c>
      <c r="M7705">
        <v>0.75277777700000004</v>
      </c>
      <c r="N7705">
        <v>0</v>
      </c>
      <c r="O7705">
        <v>0</v>
      </c>
      <c r="P7705">
        <v>34</v>
      </c>
      <c r="Q7705">
        <v>359</v>
      </c>
      <c r="R7705">
        <v>0</v>
      </c>
      <c r="S7705">
        <v>0</v>
      </c>
      <c r="T7705">
        <v>25.594443999999999</v>
      </c>
      <c r="U7705">
        <v>270.24722200000002</v>
      </c>
    </row>
    <row r="7706" spans="1:21" x14ac:dyDescent="0.25">
      <c r="A7706" t="s">
        <v>29261</v>
      </c>
      <c r="B7706">
        <v>1</v>
      </c>
      <c r="C7706" t="s">
        <v>78</v>
      </c>
      <c r="D7706" t="s">
        <v>102</v>
      </c>
      <c r="E7706" t="s">
        <v>5038</v>
      </c>
      <c r="F7706" t="s">
        <v>166</v>
      </c>
      <c r="G7706" t="s">
        <v>72</v>
      </c>
      <c r="H7706" t="s">
        <v>136</v>
      </c>
      <c r="I7706" t="s">
        <v>22</v>
      </c>
      <c r="J7706" t="s">
        <v>131</v>
      </c>
      <c r="K7706" t="s">
        <v>29262</v>
      </c>
      <c r="L7706" t="s">
        <v>29263</v>
      </c>
      <c r="M7706">
        <v>0.222309166</v>
      </c>
      <c r="N7706">
        <v>0</v>
      </c>
      <c r="O7706">
        <v>0</v>
      </c>
      <c r="P7706">
        <v>34</v>
      </c>
      <c r="Q7706">
        <v>359</v>
      </c>
      <c r="R7706">
        <v>0</v>
      </c>
      <c r="S7706">
        <v>0</v>
      </c>
      <c r="T7706">
        <v>7.5585120000000003</v>
      </c>
      <c r="U7706">
        <v>79.808991000000006</v>
      </c>
    </row>
    <row r="7707" spans="1:21" x14ac:dyDescent="0.25">
      <c r="A7707" t="s">
        <v>29264</v>
      </c>
      <c r="B7707">
        <v>1</v>
      </c>
      <c r="C7707" t="s">
        <v>78</v>
      </c>
      <c r="D7707" t="s">
        <v>102</v>
      </c>
      <c r="E7707" t="s">
        <v>29265</v>
      </c>
      <c r="F7707" t="s">
        <v>1227</v>
      </c>
      <c r="G7707" t="s">
        <v>72</v>
      </c>
      <c r="H7707" t="s">
        <v>136</v>
      </c>
      <c r="I7707" t="s">
        <v>22</v>
      </c>
      <c r="J7707" t="s">
        <v>131</v>
      </c>
      <c r="K7707" t="s">
        <v>29266</v>
      </c>
      <c r="L7707" t="s">
        <v>29267</v>
      </c>
      <c r="M7707">
        <v>7.4672222220000002</v>
      </c>
      <c r="N7707">
        <v>0</v>
      </c>
      <c r="O7707">
        <v>0</v>
      </c>
      <c r="P7707">
        <v>0</v>
      </c>
      <c r="Q7707">
        <v>4</v>
      </c>
      <c r="R7707">
        <v>0</v>
      </c>
      <c r="S7707">
        <v>0</v>
      </c>
      <c r="T7707">
        <v>0</v>
      </c>
      <c r="U7707">
        <v>29.868888999999999</v>
      </c>
    </row>
    <row r="7708" spans="1:21" x14ac:dyDescent="0.25">
      <c r="A7708" t="s">
        <v>29268</v>
      </c>
      <c r="B7708">
        <v>1</v>
      </c>
      <c r="C7708" t="s">
        <v>78</v>
      </c>
      <c r="D7708" t="s">
        <v>102</v>
      </c>
      <c r="E7708" t="s">
        <v>5038</v>
      </c>
      <c r="F7708" t="s">
        <v>1227</v>
      </c>
      <c r="G7708" t="s">
        <v>72</v>
      </c>
      <c r="H7708" t="s">
        <v>136</v>
      </c>
      <c r="I7708" t="s">
        <v>22</v>
      </c>
      <c r="J7708" t="s">
        <v>131</v>
      </c>
      <c r="K7708" t="s">
        <v>29269</v>
      </c>
      <c r="L7708" t="s">
        <v>29270</v>
      </c>
      <c r="M7708">
        <v>1.364263888</v>
      </c>
      <c r="N7708">
        <v>0</v>
      </c>
      <c r="O7708">
        <v>0</v>
      </c>
      <c r="P7708">
        <v>34</v>
      </c>
      <c r="Q7708">
        <v>359</v>
      </c>
      <c r="R7708">
        <v>0</v>
      </c>
      <c r="S7708">
        <v>0</v>
      </c>
      <c r="T7708">
        <v>46.384971999999998</v>
      </c>
      <c r="U7708">
        <v>489.770736</v>
      </c>
    </row>
    <row r="7709" spans="1:21" x14ac:dyDescent="0.25">
      <c r="A7709" t="s">
        <v>29271</v>
      </c>
      <c r="B7709">
        <v>1</v>
      </c>
      <c r="C7709" t="s">
        <v>78</v>
      </c>
      <c r="D7709" t="s">
        <v>102</v>
      </c>
      <c r="E7709" t="s">
        <v>29272</v>
      </c>
      <c r="F7709" t="s">
        <v>226</v>
      </c>
      <c r="G7709" t="s">
        <v>72</v>
      </c>
      <c r="H7709" t="s">
        <v>136</v>
      </c>
      <c r="I7709" t="s">
        <v>22</v>
      </c>
      <c r="J7709" t="s">
        <v>131</v>
      </c>
      <c r="K7709" t="s">
        <v>29273</v>
      </c>
      <c r="L7709" t="s">
        <v>29274</v>
      </c>
      <c r="M7709">
        <v>1.6191666659999999</v>
      </c>
      <c r="N7709">
        <v>0</v>
      </c>
      <c r="O7709">
        <v>0</v>
      </c>
      <c r="P7709">
        <v>0</v>
      </c>
      <c r="Q7709">
        <v>45</v>
      </c>
      <c r="R7709">
        <v>0</v>
      </c>
      <c r="S7709">
        <v>0</v>
      </c>
      <c r="T7709">
        <v>0</v>
      </c>
      <c r="U7709">
        <v>72.862499999999997</v>
      </c>
    </row>
    <row r="7710" spans="1:21" x14ac:dyDescent="0.25">
      <c r="A7710" t="s">
        <v>29275</v>
      </c>
      <c r="B7710">
        <v>1</v>
      </c>
      <c r="C7710" t="s">
        <v>78</v>
      </c>
      <c r="D7710" t="s">
        <v>102</v>
      </c>
      <c r="E7710" t="s">
        <v>5038</v>
      </c>
      <c r="F7710" t="s">
        <v>166</v>
      </c>
      <c r="G7710" t="s">
        <v>72</v>
      </c>
      <c r="H7710" t="s">
        <v>136</v>
      </c>
      <c r="I7710" t="s">
        <v>22</v>
      </c>
      <c r="J7710" t="s">
        <v>131</v>
      </c>
      <c r="K7710" t="s">
        <v>29276</v>
      </c>
      <c r="L7710" t="s">
        <v>29277</v>
      </c>
      <c r="M7710">
        <v>0.81277777699999998</v>
      </c>
      <c r="N7710">
        <v>0</v>
      </c>
      <c r="O7710">
        <v>0</v>
      </c>
      <c r="P7710">
        <v>34</v>
      </c>
      <c r="Q7710">
        <v>359</v>
      </c>
      <c r="R7710">
        <v>0</v>
      </c>
      <c r="S7710">
        <v>0</v>
      </c>
      <c r="T7710">
        <v>27.634443999999998</v>
      </c>
      <c r="U7710">
        <v>291.78722199999999</v>
      </c>
    </row>
    <row r="7711" spans="1:21" x14ac:dyDescent="0.25">
      <c r="A7711" t="s">
        <v>29278</v>
      </c>
      <c r="B7711">
        <v>1</v>
      </c>
      <c r="C7711" t="s">
        <v>78</v>
      </c>
      <c r="D7711" t="s">
        <v>102</v>
      </c>
      <c r="E7711" t="s">
        <v>5038</v>
      </c>
      <c r="F7711" t="s">
        <v>247</v>
      </c>
      <c r="G7711" t="s">
        <v>72</v>
      </c>
      <c r="H7711" t="s">
        <v>136</v>
      </c>
      <c r="I7711" t="s">
        <v>22</v>
      </c>
      <c r="J7711" t="s">
        <v>221</v>
      </c>
      <c r="K7711" t="s">
        <v>29279</v>
      </c>
      <c r="L7711" t="s">
        <v>29280</v>
      </c>
      <c r="M7711">
        <v>0.76287222200000004</v>
      </c>
      <c r="N7711">
        <v>0</v>
      </c>
      <c r="O7711">
        <v>0</v>
      </c>
      <c r="P7711">
        <v>34</v>
      </c>
      <c r="Q7711">
        <v>355</v>
      </c>
      <c r="R7711">
        <v>0</v>
      </c>
      <c r="S7711">
        <v>0</v>
      </c>
      <c r="T7711">
        <v>25.937656</v>
      </c>
      <c r="U7711">
        <v>270.819639</v>
      </c>
    </row>
    <row r="7712" spans="1:21" x14ac:dyDescent="0.25">
      <c r="A7712" t="s">
        <v>29281</v>
      </c>
      <c r="B7712">
        <v>1</v>
      </c>
      <c r="C7712" t="s">
        <v>78</v>
      </c>
      <c r="D7712" t="s">
        <v>102</v>
      </c>
      <c r="E7712" t="s">
        <v>29282</v>
      </c>
      <c r="F7712" t="s">
        <v>247</v>
      </c>
      <c r="G7712" t="s">
        <v>72</v>
      </c>
      <c r="H7712" t="s">
        <v>136</v>
      </c>
      <c r="I7712" t="s">
        <v>22</v>
      </c>
      <c r="J7712" t="s">
        <v>221</v>
      </c>
      <c r="K7712" t="s">
        <v>29283</v>
      </c>
      <c r="L7712" t="s">
        <v>29284</v>
      </c>
      <c r="M7712">
        <v>6.1002777769999996</v>
      </c>
      <c r="N7712">
        <v>0</v>
      </c>
      <c r="O7712">
        <v>0</v>
      </c>
      <c r="P7712">
        <v>0</v>
      </c>
      <c r="Q7712">
        <v>4</v>
      </c>
      <c r="R7712">
        <v>0</v>
      </c>
      <c r="S7712">
        <v>0</v>
      </c>
      <c r="T7712">
        <v>0</v>
      </c>
      <c r="U7712">
        <v>24.401111</v>
      </c>
    </row>
    <row r="7713" spans="1:21" x14ac:dyDescent="0.25">
      <c r="A7713" t="s">
        <v>29285</v>
      </c>
      <c r="B7713">
        <v>1</v>
      </c>
      <c r="C7713" t="s">
        <v>78</v>
      </c>
      <c r="D7713" t="s">
        <v>102</v>
      </c>
      <c r="E7713" t="s">
        <v>29286</v>
      </c>
      <c r="F7713" t="s">
        <v>247</v>
      </c>
      <c r="G7713" t="s">
        <v>72</v>
      </c>
      <c r="H7713" t="s">
        <v>136</v>
      </c>
      <c r="I7713" t="s">
        <v>22</v>
      </c>
      <c r="J7713" t="s">
        <v>221</v>
      </c>
      <c r="K7713" t="s">
        <v>29287</v>
      </c>
      <c r="L7713" t="s">
        <v>29288</v>
      </c>
      <c r="M7713">
        <v>5.7819444439999996</v>
      </c>
      <c r="N7713">
        <v>0</v>
      </c>
      <c r="O7713">
        <v>0</v>
      </c>
      <c r="P7713">
        <v>0</v>
      </c>
      <c r="Q7713">
        <v>8</v>
      </c>
      <c r="R7713">
        <v>0</v>
      </c>
      <c r="S7713">
        <v>0</v>
      </c>
      <c r="T7713">
        <v>0</v>
      </c>
      <c r="U7713">
        <v>46.255555999999999</v>
      </c>
    </row>
    <row r="7714" spans="1:21" x14ac:dyDescent="0.25">
      <c r="A7714" t="s">
        <v>29289</v>
      </c>
      <c r="B7714">
        <v>1</v>
      </c>
      <c r="C7714" t="s">
        <v>78</v>
      </c>
      <c r="D7714" t="s">
        <v>102</v>
      </c>
      <c r="E7714" t="s">
        <v>5038</v>
      </c>
      <c r="F7714" t="s">
        <v>166</v>
      </c>
      <c r="G7714" t="s">
        <v>72</v>
      </c>
      <c r="H7714" t="s">
        <v>136</v>
      </c>
      <c r="I7714" t="s">
        <v>22</v>
      </c>
      <c r="J7714" t="s">
        <v>131</v>
      </c>
      <c r="K7714" t="s">
        <v>29290</v>
      </c>
      <c r="L7714" t="s">
        <v>29291</v>
      </c>
      <c r="M7714">
        <v>0.36944444399999998</v>
      </c>
      <c r="N7714">
        <v>0</v>
      </c>
      <c r="O7714">
        <v>0</v>
      </c>
      <c r="P7714">
        <v>34</v>
      </c>
      <c r="Q7714">
        <v>359</v>
      </c>
      <c r="R7714">
        <v>0</v>
      </c>
      <c r="S7714">
        <v>0</v>
      </c>
      <c r="T7714">
        <v>12.561111</v>
      </c>
      <c r="U7714">
        <v>132.63055499999999</v>
      </c>
    </row>
    <row r="7715" spans="1:21" x14ac:dyDescent="0.25">
      <c r="A7715" t="s">
        <v>29292</v>
      </c>
      <c r="B7715">
        <v>1</v>
      </c>
      <c r="C7715" t="s">
        <v>79</v>
      </c>
      <c r="D7715" t="s">
        <v>110</v>
      </c>
      <c r="E7715" t="s">
        <v>29293</v>
      </c>
      <c r="F7715" t="s">
        <v>313</v>
      </c>
      <c r="G7715" t="s">
        <v>71</v>
      </c>
      <c r="H7715" t="s">
        <v>136</v>
      </c>
      <c r="I7715" t="s">
        <v>22</v>
      </c>
      <c r="J7715" t="s">
        <v>131</v>
      </c>
      <c r="K7715" t="s">
        <v>29294</v>
      </c>
      <c r="L7715" t="s">
        <v>29295</v>
      </c>
      <c r="M7715">
        <v>0.83694444400000001</v>
      </c>
      <c r="N7715">
        <v>0</v>
      </c>
      <c r="O7715">
        <v>0</v>
      </c>
      <c r="P7715">
        <v>0</v>
      </c>
      <c r="Q7715">
        <v>22</v>
      </c>
      <c r="R7715">
        <v>0</v>
      </c>
      <c r="S7715">
        <v>0</v>
      </c>
      <c r="T7715">
        <v>0</v>
      </c>
      <c r="U7715">
        <v>18.412777999999999</v>
      </c>
    </row>
    <row r="7716" spans="1:21" x14ac:dyDescent="0.25">
      <c r="A7716" t="s">
        <v>29296</v>
      </c>
      <c r="B7716">
        <v>1</v>
      </c>
      <c r="C7716" t="s">
        <v>78</v>
      </c>
      <c r="D7716" t="s">
        <v>100</v>
      </c>
      <c r="E7716" t="s">
        <v>29297</v>
      </c>
      <c r="F7716" t="s">
        <v>226</v>
      </c>
      <c r="G7716" t="s">
        <v>72</v>
      </c>
      <c r="H7716" t="s">
        <v>136</v>
      </c>
      <c r="I7716" t="s">
        <v>22</v>
      </c>
      <c r="J7716" t="s">
        <v>131</v>
      </c>
      <c r="K7716" t="s">
        <v>29298</v>
      </c>
      <c r="L7716" t="s">
        <v>29299</v>
      </c>
      <c r="M7716">
        <v>0.98916666600000003</v>
      </c>
      <c r="N7716">
        <v>0</v>
      </c>
      <c r="O7716">
        <v>94</v>
      </c>
      <c r="P7716">
        <v>0</v>
      </c>
      <c r="Q7716">
        <v>2</v>
      </c>
      <c r="R7716">
        <v>0</v>
      </c>
      <c r="S7716">
        <v>92.981667000000002</v>
      </c>
      <c r="T7716">
        <v>0</v>
      </c>
      <c r="U7716">
        <v>1.9783329999999999</v>
      </c>
    </row>
    <row r="7717" spans="1:21" x14ac:dyDescent="0.25">
      <c r="A7717" t="s">
        <v>29300</v>
      </c>
      <c r="B7717">
        <v>1</v>
      </c>
      <c r="C7717" t="s">
        <v>78</v>
      </c>
      <c r="D7717" t="s">
        <v>100</v>
      </c>
      <c r="E7717" t="s">
        <v>29297</v>
      </c>
      <c r="F7717" t="s">
        <v>226</v>
      </c>
      <c r="G7717" t="s">
        <v>72</v>
      </c>
      <c r="H7717" t="s">
        <v>136</v>
      </c>
      <c r="I7717" t="s">
        <v>22</v>
      </c>
      <c r="J7717" t="s">
        <v>131</v>
      </c>
      <c r="K7717" t="s">
        <v>29301</v>
      </c>
      <c r="L7717" t="s">
        <v>29302</v>
      </c>
      <c r="M7717">
        <v>2.176111111</v>
      </c>
      <c r="N7717">
        <v>0</v>
      </c>
      <c r="O7717">
        <v>94</v>
      </c>
      <c r="P7717">
        <v>0</v>
      </c>
      <c r="Q7717">
        <v>2</v>
      </c>
      <c r="R7717">
        <v>0</v>
      </c>
      <c r="S7717">
        <v>204.55444399999999</v>
      </c>
      <c r="T7717">
        <v>0</v>
      </c>
      <c r="U7717">
        <v>4.3522220000000003</v>
      </c>
    </row>
    <row r="7718" spans="1:21" x14ac:dyDescent="0.25">
      <c r="A7718" t="s">
        <v>29303</v>
      </c>
      <c r="B7718">
        <v>1</v>
      </c>
      <c r="C7718" t="s">
        <v>78</v>
      </c>
      <c r="D7718" t="s">
        <v>94</v>
      </c>
      <c r="E7718" t="s">
        <v>29304</v>
      </c>
      <c r="F7718" t="s">
        <v>231</v>
      </c>
      <c r="G7718" t="s">
        <v>71</v>
      </c>
      <c r="H7718" t="s">
        <v>136</v>
      </c>
      <c r="I7718" t="s">
        <v>22</v>
      </c>
      <c r="J7718" t="s">
        <v>131</v>
      </c>
      <c r="K7718" t="s">
        <v>29305</v>
      </c>
      <c r="L7718" t="s">
        <v>29306</v>
      </c>
      <c r="M7718">
        <v>3.7944444439999998</v>
      </c>
      <c r="N7718">
        <v>0</v>
      </c>
      <c r="O7718">
        <v>1</v>
      </c>
      <c r="P7718">
        <v>0</v>
      </c>
      <c r="Q7718">
        <v>0</v>
      </c>
      <c r="R7718">
        <v>0</v>
      </c>
      <c r="S7718">
        <v>3.7944439999999999</v>
      </c>
      <c r="T7718">
        <v>0</v>
      </c>
      <c r="U7718">
        <v>0</v>
      </c>
    </row>
    <row r="7719" spans="1:21" x14ac:dyDescent="0.25">
      <c r="A7719" t="s">
        <v>29307</v>
      </c>
      <c r="B7719">
        <v>1</v>
      </c>
      <c r="C7719" t="s">
        <v>79</v>
      </c>
      <c r="D7719" t="s">
        <v>113</v>
      </c>
      <c r="E7719" t="s">
        <v>29308</v>
      </c>
      <c r="F7719" t="s">
        <v>313</v>
      </c>
      <c r="G7719" t="s">
        <v>71</v>
      </c>
      <c r="H7719" t="s">
        <v>136</v>
      </c>
      <c r="I7719" t="s">
        <v>22</v>
      </c>
      <c r="J7719" t="s">
        <v>131</v>
      </c>
      <c r="K7719" t="s">
        <v>29309</v>
      </c>
      <c r="L7719" t="s">
        <v>29310</v>
      </c>
      <c r="M7719">
        <v>1.5636111109999999</v>
      </c>
      <c r="N7719">
        <v>0</v>
      </c>
      <c r="O7719">
        <v>0</v>
      </c>
      <c r="P7719">
        <v>0</v>
      </c>
      <c r="Q7719">
        <v>31</v>
      </c>
      <c r="R7719">
        <v>0</v>
      </c>
      <c r="S7719">
        <v>0</v>
      </c>
      <c r="T7719">
        <v>0</v>
      </c>
      <c r="U7719">
        <v>48.471944000000001</v>
      </c>
    </row>
    <row r="7720" spans="1:21" x14ac:dyDescent="0.25">
      <c r="A7720" t="s">
        <v>29311</v>
      </c>
      <c r="B7720">
        <v>1</v>
      </c>
      <c r="C7720" t="s">
        <v>79</v>
      </c>
      <c r="D7720" t="s">
        <v>117</v>
      </c>
      <c r="E7720" t="s">
        <v>29312</v>
      </c>
      <c r="F7720" t="s">
        <v>313</v>
      </c>
      <c r="G7720" t="s">
        <v>71</v>
      </c>
      <c r="H7720" t="s">
        <v>136</v>
      </c>
      <c r="I7720" t="s">
        <v>22</v>
      </c>
      <c r="J7720" t="s">
        <v>131</v>
      </c>
      <c r="K7720" t="s">
        <v>29313</v>
      </c>
      <c r="L7720" t="s">
        <v>29314</v>
      </c>
      <c r="M7720">
        <v>1.078333333</v>
      </c>
      <c r="N7720">
        <v>0</v>
      </c>
      <c r="O7720">
        <v>0</v>
      </c>
      <c r="P7720">
        <v>0</v>
      </c>
      <c r="Q7720">
        <v>19</v>
      </c>
      <c r="R7720">
        <v>0</v>
      </c>
      <c r="S7720">
        <v>0</v>
      </c>
      <c r="T7720">
        <v>0</v>
      </c>
      <c r="U7720">
        <v>20.488333000000001</v>
      </c>
    </row>
    <row r="7721" spans="1:21" x14ac:dyDescent="0.25">
      <c r="A7721" t="s">
        <v>29315</v>
      </c>
      <c r="B7721">
        <v>1</v>
      </c>
      <c r="C7721" t="s">
        <v>79</v>
      </c>
      <c r="D7721" t="s">
        <v>117</v>
      </c>
      <c r="E7721" t="s">
        <v>29316</v>
      </c>
      <c r="F7721" t="s">
        <v>416</v>
      </c>
      <c r="G7721" t="s">
        <v>71</v>
      </c>
      <c r="H7721" t="s">
        <v>136</v>
      </c>
      <c r="I7721" t="s">
        <v>22</v>
      </c>
      <c r="J7721" t="s">
        <v>131</v>
      </c>
      <c r="K7721" t="s">
        <v>29317</v>
      </c>
      <c r="L7721" t="s">
        <v>29318</v>
      </c>
      <c r="M7721">
        <v>0.80916666599999998</v>
      </c>
      <c r="N7721">
        <v>0</v>
      </c>
      <c r="O7721">
        <v>0</v>
      </c>
      <c r="P7721">
        <v>0</v>
      </c>
      <c r="Q7721">
        <v>2</v>
      </c>
      <c r="R7721">
        <v>0</v>
      </c>
      <c r="S7721">
        <v>0</v>
      </c>
      <c r="T7721">
        <v>0</v>
      </c>
      <c r="U7721">
        <v>1.618333</v>
      </c>
    </row>
    <row r="7722" spans="1:21" x14ac:dyDescent="0.25">
      <c r="A7722" t="s">
        <v>29319</v>
      </c>
      <c r="B7722">
        <v>1</v>
      </c>
      <c r="C7722" t="s">
        <v>79</v>
      </c>
      <c r="D7722" t="s">
        <v>117</v>
      </c>
      <c r="E7722" t="s">
        <v>29316</v>
      </c>
      <c r="F7722" t="s">
        <v>313</v>
      </c>
      <c r="G7722" t="s">
        <v>71</v>
      </c>
      <c r="H7722" t="s">
        <v>136</v>
      </c>
      <c r="I7722" t="s">
        <v>22</v>
      </c>
      <c r="J7722" t="s">
        <v>131</v>
      </c>
      <c r="K7722" t="s">
        <v>29320</v>
      </c>
      <c r="L7722" t="s">
        <v>29321</v>
      </c>
      <c r="M7722">
        <v>1.3602777770000001</v>
      </c>
      <c r="N7722">
        <v>0</v>
      </c>
      <c r="O7722">
        <v>0</v>
      </c>
      <c r="P7722">
        <v>0</v>
      </c>
      <c r="Q7722">
        <v>2</v>
      </c>
      <c r="R7722">
        <v>0</v>
      </c>
      <c r="S7722">
        <v>0</v>
      </c>
      <c r="T7722">
        <v>0</v>
      </c>
      <c r="U7722">
        <v>2.7205560000000002</v>
      </c>
    </row>
    <row r="7723" spans="1:21" x14ac:dyDescent="0.25">
      <c r="A7723" t="s">
        <v>29322</v>
      </c>
      <c r="B7723">
        <v>1</v>
      </c>
      <c r="C7723" t="s">
        <v>79</v>
      </c>
      <c r="D7723" t="s">
        <v>114</v>
      </c>
      <c r="E7723" t="s">
        <v>29323</v>
      </c>
      <c r="F7723" t="s">
        <v>166</v>
      </c>
      <c r="G7723" t="s">
        <v>72</v>
      </c>
      <c r="H7723" t="s">
        <v>136</v>
      </c>
      <c r="I7723" t="s">
        <v>22</v>
      </c>
      <c r="J7723" t="s">
        <v>131</v>
      </c>
      <c r="K7723" t="s">
        <v>29324</v>
      </c>
      <c r="L7723" t="s">
        <v>10181</v>
      </c>
      <c r="M7723">
        <v>0.17535999999999999</v>
      </c>
      <c r="N7723">
        <v>0</v>
      </c>
      <c r="O7723">
        <v>0</v>
      </c>
      <c r="P7723">
        <v>2</v>
      </c>
      <c r="Q7723">
        <v>112</v>
      </c>
      <c r="R7723">
        <v>0</v>
      </c>
      <c r="S7723">
        <v>0</v>
      </c>
      <c r="T7723">
        <v>0.35071999999999998</v>
      </c>
      <c r="U7723">
        <v>19.640319999999999</v>
      </c>
    </row>
    <row r="7724" spans="1:21" x14ac:dyDescent="0.25">
      <c r="A7724" t="s">
        <v>29325</v>
      </c>
      <c r="B7724">
        <v>1</v>
      </c>
      <c r="C7724" t="s">
        <v>79</v>
      </c>
      <c r="D7724" t="s">
        <v>114</v>
      </c>
      <c r="E7724" t="s">
        <v>29326</v>
      </c>
      <c r="F7724" t="s">
        <v>166</v>
      </c>
      <c r="G7724" t="s">
        <v>72</v>
      </c>
      <c r="H7724" t="s">
        <v>136</v>
      </c>
      <c r="I7724" t="s">
        <v>22</v>
      </c>
      <c r="J7724" t="s">
        <v>131</v>
      </c>
      <c r="K7724" t="s">
        <v>29327</v>
      </c>
      <c r="L7724" t="s">
        <v>29328</v>
      </c>
      <c r="M7724">
        <v>2.346944444</v>
      </c>
      <c r="N7724">
        <v>0</v>
      </c>
      <c r="O7724">
        <v>0</v>
      </c>
      <c r="P7724">
        <v>2</v>
      </c>
      <c r="Q7724">
        <v>112</v>
      </c>
      <c r="R7724">
        <v>0</v>
      </c>
      <c r="S7724">
        <v>0</v>
      </c>
      <c r="T7724">
        <v>4.6938890000000004</v>
      </c>
      <c r="U7724">
        <v>262.857778</v>
      </c>
    </row>
    <row r="7725" spans="1:21" x14ac:dyDescent="0.25">
      <c r="A7725" t="s">
        <v>29329</v>
      </c>
      <c r="B7725">
        <v>1</v>
      </c>
      <c r="C7725" t="s">
        <v>79</v>
      </c>
      <c r="D7725" t="s">
        <v>114</v>
      </c>
      <c r="E7725" t="s">
        <v>29330</v>
      </c>
      <c r="F7725" t="s">
        <v>226</v>
      </c>
      <c r="G7725" t="s">
        <v>72</v>
      </c>
      <c r="H7725" t="s">
        <v>136</v>
      </c>
      <c r="I7725" t="s">
        <v>22</v>
      </c>
      <c r="J7725" t="s">
        <v>131</v>
      </c>
      <c r="K7725" t="s">
        <v>29331</v>
      </c>
      <c r="L7725" t="s">
        <v>29332</v>
      </c>
      <c r="M7725">
        <v>1.2436111110000001</v>
      </c>
      <c r="N7725">
        <v>0</v>
      </c>
      <c r="O7725">
        <v>67</v>
      </c>
      <c r="P7725">
        <v>0</v>
      </c>
      <c r="Q7725">
        <v>4</v>
      </c>
      <c r="R7725">
        <v>0</v>
      </c>
      <c r="S7725">
        <v>83.321944000000002</v>
      </c>
      <c r="T7725">
        <v>0</v>
      </c>
      <c r="U7725">
        <v>4.9744440000000001</v>
      </c>
    </row>
    <row r="7726" spans="1:21" x14ac:dyDescent="0.25">
      <c r="A7726" t="s">
        <v>29333</v>
      </c>
      <c r="B7726">
        <v>1</v>
      </c>
      <c r="C7726" t="s">
        <v>79</v>
      </c>
      <c r="D7726" t="s">
        <v>114</v>
      </c>
      <c r="E7726" t="s">
        <v>29334</v>
      </c>
      <c r="F7726" t="s">
        <v>166</v>
      </c>
      <c r="G7726" t="s">
        <v>72</v>
      </c>
      <c r="H7726" t="s">
        <v>136</v>
      </c>
      <c r="I7726" t="s">
        <v>22</v>
      </c>
      <c r="J7726" t="s">
        <v>131</v>
      </c>
      <c r="K7726" t="s">
        <v>29335</v>
      </c>
      <c r="L7726" t="s">
        <v>29336</v>
      </c>
      <c r="M7726">
        <v>0.208682222</v>
      </c>
      <c r="N7726">
        <v>0</v>
      </c>
      <c r="O7726">
        <v>168</v>
      </c>
      <c r="P7726">
        <v>4</v>
      </c>
      <c r="Q7726">
        <v>9</v>
      </c>
      <c r="R7726">
        <v>0</v>
      </c>
      <c r="S7726">
        <v>35.058613000000001</v>
      </c>
      <c r="T7726">
        <v>0.83472900000000005</v>
      </c>
      <c r="U7726">
        <v>1.8781399999999999</v>
      </c>
    </row>
    <row r="7727" spans="1:21" x14ac:dyDescent="0.25">
      <c r="A7727" t="s">
        <v>29337</v>
      </c>
      <c r="B7727">
        <v>1</v>
      </c>
      <c r="C7727" t="s">
        <v>79</v>
      </c>
      <c r="D7727" t="s">
        <v>114</v>
      </c>
      <c r="E7727" t="s">
        <v>29338</v>
      </c>
      <c r="F7727" t="s">
        <v>166</v>
      </c>
      <c r="G7727" t="s">
        <v>72</v>
      </c>
      <c r="H7727" t="s">
        <v>136</v>
      </c>
      <c r="I7727" t="s">
        <v>22</v>
      </c>
      <c r="J7727" t="s">
        <v>131</v>
      </c>
      <c r="K7727" t="s">
        <v>29339</v>
      </c>
      <c r="L7727" t="s">
        <v>29340</v>
      </c>
      <c r="M7727">
        <v>0.50766</v>
      </c>
      <c r="N7727">
        <v>59</v>
      </c>
      <c r="O7727">
        <v>3235</v>
      </c>
      <c r="P7727">
        <v>347</v>
      </c>
      <c r="Q7727">
        <v>4147</v>
      </c>
      <c r="R7727">
        <v>29.95194</v>
      </c>
      <c r="S7727">
        <v>1642.2800999999999</v>
      </c>
      <c r="T7727">
        <v>176.15801999999999</v>
      </c>
      <c r="U7727">
        <v>2105.26602</v>
      </c>
    </row>
    <row r="7728" spans="1:21" x14ac:dyDescent="0.25">
      <c r="A7728" t="s">
        <v>29341</v>
      </c>
      <c r="B7728">
        <v>1</v>
      </c>
      <c r="C7728" t="s">
        <v>79</v>
      </c>
      <c r="D7728" t="s">
        <v>114</v>
      </c>
      <c r="E7728" t="s">
        <v>29334</v>
      </c>
      <c r="F7728" t="s">
        <v>166</v>
      </c>
      <c r="G7728" t="s">
        <v>72</v>
      </c>
      <c r="H7728" t="s">
        <v>136</v>
      </c>
      <c r="I7728" t="s">
        <v>22</v>
      </c>
      <c r="J7728" t="s">
        <v>131</v>
      </c>
      <c r="K7728" t="s">
        <v>29342</v>
      </c>
      <c r="L7728" t="s">
        <v>29343</v>
      </c>
      <c r="M7728">
        <v>0.73277777700000002</v>
      </c>
      <c r="N7728">
        <v>0</v>
      </c>
      <c r="O7728">
        <v>168</v>
      </c>
      <c r="P7728">
        <v>4</v>
      </c>
      <c r="Q7728">
        <v>9</v>
      </c>
      <c r="R7728">
        <v>0</v>
      </c>
      <c r="S7728">
        <v>123.106667</v>
      </c>
      <c r="T7728">
        <v>2.931111</v>
      </c>
      <c r="U7728">
        <v>6.5949999999999998</v>
      </c>
    </row>
    <row r="7729" spans="1:21" x14ac:dyDescent="0.25">
      <c r="A7729" t="s">
        <v>29344</v>
      </c>
      <c r="B7729">
        <v>1</v>
      </c>
      <c r="C7729" t="s">
        <v>79</v>
      </c>
      <c r="D7729" t="s">
        <v>114</v>
      </c>
      <c r="E7729" t="s">
        <v>29345</v>
      </c>
      <c r="F7729" t="s">
        <v>4196</v>
      </c>
      <c r="G7729" t="s">
        <v>71</v>
      </c>
      <c r="H7729" t="s">
        <v>136</v>
      </c>
      <c r="I7729" t="s">
        <v>22</v>
      </c>
      <c r="J7729" t="s">
        <v>131</v>
      </c>
      <c r="K7729" t="s">
        <v>29346</v>
      </c>
      <c r="L7729" t="s">
        <v>29347</v>
      </c>
      <c r="M7729">
        <v>2.261111111</v>
      </c>
      <c r="N7729">
        <v>0</v>
      </c>
      <c r="O7729">
        <v>52</v>
      </c>
      <c r="P7729">
        <v>0</v>
      </c>
      <c r="Q7729">
        <v>0</v>
      </c>
      <c r="R7729">
        <v>0</v>
      </c>
      <c r="S7729">
        <v>117.577778</v>
      </c>
      <c r="T7729">
        <v>0</v>
      </c>
      <c r="U7729">
        <v>0</v>
      </c>
    </row>
    <row r="7730" spans="1:21" x14ac:dyDescent="0.25">
      <c r="A7730" t="s">
        <v>29348</v>
      </c>
      <c r="B7730">
        <v>1</v>
      </c>
      <c r="C7730" t="s">
        <v>79</v>
      </c>
      <c r="D7730" t="s">
        <v>114</v>
      </c>
      <c r="E7730" t="s">
        <v>29349</v>
      </c>
      <c r="F7730" t="s">
        <v>313</v>
      </c>
      <c r="G7730" t="s">
        <v>71</v>
      </c>
      <c r="H7730" t="s">
        <v>136</v>
      </c>
      <c r="I7730" t="s">
        <v>22</v>
      </c>
      <c r="J7730" t="s">
        <v>131</v>
      </c>
      <c r="K7730" t="s">
        <v>29350</v>
      </c>
      <c r="L7730" t="s">
        <v>29351</v>
      </c>
      <c r="M7730">
        <v>0.66083333300000002</v>
      </c>
      <c r="N7730">
        <v>0</v>
      </c>
      <c r="O7730">
        <v>0</v>
      </c>
      <c r="P7730">
        <v>0</v>
      </c>
      <c r="Q7730">
        <v>83</v>
      </c>
      <c r="R7730">
        <v>0</v>
      </c>
      <c r="S7730">
        <v>0</v>
      </c>
      <c r="T7730">
        <v>0</v>
      </c>
      <c r="U7730">
        <v>54.849167000000001</v>
      </c>
    </row>
    <row r="7731" spans="1:21" x14ac:dyDescent="0.25">
      <c r="A7731" t="s">
        <v>29352</v>
      </c>
      <c r="B7731">
        <v>1</v>
      </c>
      <c r="C7731" t="s">
        <v>79</v>
      </c>
      <c r="D7731" t="s">
        <v>114</v>
      </c>
      <c r="E7731" t="s">
        <v>29353</v>
      </c>
      <c r="F7731" t="s">
        <v>166</v>
      </c>
      <c r="G7731" t="s">
        <v>72</v>
      </c>
      <c r="H7731" t="s">
        <v>136</v>
      </c>
      <c r="I7731" t="s">
        <v>22</v>
      </c>
      <c r="J7731" t="s">
        <v>131</v>
      </c>
      <c r="K7731" t="s">
        <v>29354</v>
      </c>
      <c r="L7731" t="s">
        <v>29355</v>
      </c>
      <c r="M7731">
        <v>0.51694444399999995</v>
      </c>
      <c r="N7731">
        <v>7</v>
      </c>
      <c r="O7731">
        <v>0</v>
      </c>
      <c r="P7731">
        <v>36</v>
      </c>
      <c r="Q7731">
        <v>8</v>
      </c>
      <c r="R7731">
        <v>3.618611</v>
      </c>
      <c r="S7731">
        <v>0</v>
      </c>
      <c r="T7731">
        <v>18.61</v>
      </c>
      <c r="U7731">
        <v>4.1355560000000002</v>
      </c>
    </row>
    <row r="7732" spans="1:21" x14ac:dyDescent="0.25">
      <c r="A7732" t="s">
        <v>29356</v>
      </c>
      <c r="B7732">
        <v>1</v>
      </c>
      <c r="C7732" t="s">
        <v>79</v>
      </c>
      <c r="D7732" t="s">
        <v>114</v>
      </c>
      <c r="E7732" t="s">
        <v>29357</v>
      </c>
      <c r="F7732" t="s">
        <v>313</v>
      </c>
      <c r="G7732" t="s">
        <v>71</v>
      </c>
      <c r="H7732" t="s">
        <v>136</v>
      </c>
      <c r="I7732" t="s">
        <v>22</v>
      </c>
      <c r="J7732" t="s">
        <v>131</v>
      </c>
      <c r="K7732" t="s">
        <v>29358</v>
      </c>
      <c r="L7732" t="s">
        <v>29359</v>
      </c>
      <c r="M7732">
        <v>2.1841666659999999</v>
      </c>
      <c r="N7732">
        <v>0</v>
      </c>
      <c r="O7732">
        <v>0</v>
      </c>
      <c r="P7732">
        <v>0</v>
      </c>
      <c r="Q7732">
        <v>4</v>
      </c>
      <c r="R7732">
        <v>0</v>
      </c>
      <c r="S7732">
        <v>0</v>
      </c>
      <c r="T7732">
        <v>0</v>
      </c>
      <c r="U7732">
        <v>8.7366670000000006</v>
      </c>
    </row>
    <row r="7733" spans="1:21" x14ac:dyDescent="0.25">
      <c r="A7733" t="s">
        <v>29360</v>
      </c>
      <c r="B7733">
        <v>1</v>
      </c>
      <c r="C7733" t="s">
        <v>79</v>
      </c>
      <c r="D7733" t="s">
        <v>114</v>
      </c>
      <c r="E7733" t="s">
        <v>29361</v>
      </c>
      <c r="F7733" t="s">
        <v>166</v>
      </c>
      <c r="G7733" t="s">
        <v>72</v>
      </c>
      <c r="H7733" t="s">
        <v>136</v>
      </c>
      <c r="I7733" t="s">
        <v>22</v>
      </c>
      <c r="J7733" t="s">
        <v>131</v>
      </c>
      <c r="K7733" t="s">
        <v>29362</v>
      </c>
      <c r="L7733" t="s">
        <v>29363</v>
      </c>
      <c r="M7733">
        <v>0.94305555500000005</v>
      </c>
      <c r="N7733">
        <v>15</v>
      </c>
      <c r="O7733">
        <v>142</v>
      </c>
      <c r="P7733">
        <v>148</v>
      </c>
      <c r="Q7733">
        <v>1096</v>
      </c>
      <c r="R7733">
        <v>14.145833</v>
      </c>
      <c r="S7733">
        <v>133.91388900000001</v>
      </c>
      <c r="T7733">
        <v>139.57222200000001</v>
      </c>
      <c r="U7733">
        <v>1033.588888</v>
      </c>
    </row>
    <row r="7734" spans="1:21" x14ac:dyDescent="0.25">
      <c r="A7734" t="s">
        <v>29364</v>
      </c>
      <c r="B7734">
        <v>1</v>
      </c>
      <c r="C7734" t="s">
        <v>79</v>
      </c>
      <c r="D7734" t="s">
        <v>114</v>
      </c>
      <c r="E7734" t="s">
        <v>29323</v>
      </c>
      <c r="F7734" t="s">
        <v>166</v>
      </c>
      <c r="G7734" t="s">
        <v>72</v>
      </c>
      <c r="H7734" t="s">
        <v>136</v>
      </c>
      <c r="I7734" t="s">
        <v>22</v>
      </c>
      <c r="J7734" t="s">
        <v>131</v>
      </c>
      <c r="K7734" t="s">
        <v>29365</v>
      </c>
      <c r="L7734" t="s">
        <v>29366</v>
      </c>
      <c r="M7734">
        <v>0.86277777700000002</v>
      </c>
      <c r="N7734">
        <v>0</v>
      </c>
      <c r="O7734">
        <v>0</v>
      </c>
      <c r="P7734">
        <v>2</v>
      </c>
      <c r="Q7734">
        <v>112</v>
      </c>
      <c r="R7734">
        <v>0</v>
      </c>
      <c r="S7734">
        <v>0</v>
      </c>
      <c r="T7734">
        <v>1.7255560000000001</v>
      </c>
      <c r="U7734">
        <v>96.631111000000004</v>
      </c>
    </row>
    <row r="7735" spans="1:21" x14ac:dyDescent="0.25">
      <c r="A7735" t="s">
        <v>29367</v>
      </c>
      <c r="B7735">
        <v>1</v>
      </c>
      <c r="C7735" t="s">
        <v>79</v>
      </c>
      <c r="D7735" t="s">
        <v>114</v>
      </c>
      <c r="E7735" t="s">
        <v>29368</v>
      </c>
      <c r="F7735" t="s">
        <v>2496</v>
      </c>
      <c r="G7735" t="s">
        <v>72</v>
      </c>
      <c r="H7735" t="s">
        <v>136</v>
      </c>
      <c r="I7735" t="s">
        <v>22</v>
      </c>
      <c r="J7735" t="s">
        <v>131</v>
      </c>
      <c r="K7735" t="s">
        <v>29369</v>
      </c>
      <c r="L7735" t="s">
        <v>29370</v>
      </c>
      <c r="M7735">
        <v>1.1397222220000001</v>
      </c>
      <c r="N7735">
        <v>12</v>
      </c>
      <c r="O7735">
        <v>109</v>
      </c>
      <c r="P7735">
        <v>94</v>
      </c>
      <c r="Q7735">
        <v>183</v>
      </c>
      <c r="R7735">
        <v>13.676667</v>
      </c>
      <c r="S7735">
        <v>124.229722</v>
      </c>
      <c r="T7735">
        <v>107.133889</v>
      </c>
      <c r="U7735">
        <v>208.56916699999999</v>
      </c>
    </row>
    <row r="7736" spans="1:21" x14ac:dyDescent="0.25">
      <c r="A7736" t="s">
        <v>29371</v>
      </c>
      <c r="B7736">
        <v>1</v>
      </c>
      <c r="C7736" t="s">
        <v>79</v>
      </c>
      <c r="D7736" t="s">
        <v>114</v>
      </c>
      <c r="E7736" t="s">
        <v>29372</v>
      </c>
      <c r="F7736" t="s">
        <v>166</v>
      </c>
      <c r="G7736" t="s">
        <v>72</v>
      </c>
      <c r="H7736" t="s">
        <v>136</v>
      </c>
      <c r="I7736" t="s">
        <v>22</v>
      </c>
      <c r="J7736" t="s">
        <v>131</v>
      </c>
      <c r="K7736" t="s">
        <v>29373</v>
      </c>
      <c r="L7736" t="s">
        <v>29374</v>
      </c>
      <c r="M7736">
        <v>0.41967500000000002</v>
      </c>
      <c r="N7736">
        <v>16</v>
      </c>
      <c r="O7736">
        <v>2151</v>
      </c>
      <c r="P7736">
        <v>20</v>
      </c>
      <c r="Q7736">
        <v>0</v>
      </c>
      <c r="R7736">
        <v>6.7148000000000003</v>
      </c>
      <c r="S7736">
        <v>902.72092499999997</v>
      </c>
      <c r="T7736">
        <v>8.3934999999999995</v>
      </c>
      <c r="U7736">
        <v>0</v>
      </c>
    </row>
    <row r="7737" spans="1:21" x14ac:dyDescent="0.25">
      <c r="A7737" t="s">
        <v>29375</v>
      </c>
      <c r="B7737">
        <v>1</v>
      </c>
      <c r="C7737" t="s">
        <v>79</v>
      </c>
      <c r="D7737" t="s">
        <v>114</v>
      </c>
      <c r="E7737" t="s">
        <v>29376</v>
      </c>
      <c r="F7737" t="s">
        <v>313</v>
      </c>
      <c r="G7737" t="s">
        <v>71</v>
      </c>
      <c r="H7737" t="s">
        <v>136</v>
      </c>
      <c r="I7737" t="s">
        <v>22</v>
      </c>
      <c r="J7737" t="s">
        <v>131</v>
      </c>
      <c r="K7737" t="s">
        <v>29377</v>
      </c>
      <c r="L7737" t="s">
        <v>29378</v>
      </c>
      <c r="M7737">
        <v>4.489166666</v>
      </c>
      <c r="N7737">
        <v>0</v>
      </c>
      <c r="O7737">
        <v>0</v>
      </c>
      <c r="P7737">
        <v>0</v>
      </c>
      <c r="Q7737">
        <v>4</v>
      </c>
      <c r="R7737">
        <v>0</v>
      </c>
      <c r="S7737">
        <v>0</v>
      </c>
      <c r="T7737">
        <v>0</v>
      </c>
      <c r="U7737">
        <v>17.956666999999999</v>
      </c>
    </row>
    <row r="7738" spans="1:21" x14ac:dyDescent="0.25">
      <c r="A7738" t="s">
        <v>29379</v>
      </c>
      <c r="B7738">
        <v>1</v>
      </c>
      <c r="C7738" t="s">
        <v>79</v>
      </c>
      <c r="D7738" t="s">
        <v>114</v>
      </c>
      <c r="E7738" t="s">
        <v>29380</v>
      </c>
      <c r="F7738" t="s">
        <v>231</v>
      </c>
      <c r="G7738" t="s">
        <v>71</v>
      </c>
      <c r="H7738" t="s">
        <v>136</v>
      </c>
      <c r="I7738" t="s">
        <v>22</v>
      </c>
      <c r="J7738" t="s">
        <v>131</v>
      </c>
      <c r="K7738" t="s">
        <v>29381</v>
      </c>
      <c r="L7738" t="s">
        <v>29382</v>
      </c>
      <c r="M7738">
        <v>1.590833333</v>
      </c>
      <c r="N7738">
        <v>0</v>
      </c>
      <c r="O7738">
        <v>1</v>
      </c>
      <c r="P7738">
        <v>0</v>
      </c>
      <c r="Q7738">
        <v>0</v>
      </c>
      <c r="R7738">
        <v>0</v>
      </c>
      <c r="S7738">
        <v>1.5908329999999999</v>
      </c>
      <c r="T7738">
        <v>0</v>
      </c>
      <c r="U7738">
        <v>0</v>
      </c>
    </row>
    <row r="7739" spans="1:21" x14ac:dyDescent="0.25">
      <c r="A7739" t="s">
        <v>29383</v>
      </c>
      <c r="B7739">
        <v>1</v>
      </c>
      <c r="C7739" t="s">
        <v>79</v>
      </c>
      <c r="D7739" t="s">
        <v>114</v>
      </c>
      <c r="E7739" t="s">
        <v>16828</v>
      </c>
      <c r="F7739" t="s">
        <v>166</v>
      </c>
      <c r="G7739" t="s">
        <v>72</v>
      </c>
      <c r="H7739" t="s">
        <v>136</v>
      </c>
      <c r="I7739" t="s">
        <v>22</v>
      </c>
      <c r="J7739" t="s">
        <v>131</v>
      </c>
      <c r="K7739" t="s">
        <v>29384</v>
      </c>
      <c r="L7739" t="s">
        <v>29385</v>
      </c>
      <c r="M7739">
        <v>1.2011111109999999</v>
      </c>
      <c r="N7739">
        <v>3</v>
      </c>
      <c r="O7739">
        <v>33</v>
      </c>
      <c r="P7739">
        <v>54</v>
      </c>
      <c r="Q7739">
        <v>913</v>
      </c>
      <c r="R7739">
        <v>3.6033330000000001</v>
      </c>
      <c r="S7739">
        <v>39.636667000000003</v>
      </c>
      <c r="T7739">
        <v>64.86</v>
      </c>
      <c r="U7739">
        <v>1096.614444</v>
      </c>
    </row>
    <row r="7740" spans="1:21" x14ac:dyDescent="0.25">
      <c r="A7740" t="s">
        <v>29386</v>
      </c>
      <c r="B7740">
        <v>1</v>
      </c>
      <c r="C7740" t="s">
        <v>78</v>
      </c>
      <c r="D7740" t="s">
        <v>103</v>
      </c>
      <c r="E7740" t="s">
        <v>771</v>
      </c>
      <c r="F7740" t="s">
        <v>597</v>
      </c>
      <c r="G7740" t="s">
        <v>76</v>
      </c>
      <c r="H7740" t="s">
        <v>136</v>
      </c>
      <c r="I7740" t="s">
        <v>22</v>
      </c>
      <c r="J7740" t="s">
        <v>131</v>
      </c>
      <c r="K7740" t="s">
        <v>29387</v>
      </c>
      <c r="L7740" t="s">
        <v>29388</v>
      </c>
      <c r="M7740">
        <v>0.57870555499999998</v>
      </c>
      <c r="N7740">
        <v>72</v>
      </c>
      <c r="O7740">
        <v>59125</v>
      </c>
      <c r="P7740">
        <v>63</v>
      </c>
      <c r="Q7740">
        <v>2698</v>
      </c>
      <c r="R7740">
        <v>41.666800000000002</v>
      </c>
      <c r="S7740">
        <v>34215.965939000002</v>
      </c>
      <c r="T7740">
        <v>36.458449999999999</v>
      </c>
      <c r="U7740">
        <v>1561.347587</v>
      </c>
    </row>
    <row r="7741" spans="1:21" x14ac:dyDescent="0.25">
      <c r="A7741" t="s">
        <v>29389</v>
      </c>
      <c r="B7741">
        <v>1</v>
      </c>
      <c r="C7741" t="s">
        <v>78</v>
      </c>
      <c r="D7741" t="s">
        <v>106</v>
      </c>
      <c r="E7741" t="s">
        <v>29390</v>
      </c>
      <c r="F7741" t="s">
        <v>296</v>
      </c>
      <c r="G7741" t="s">
        <v>71</v>
      </c>
      <c r="H7741" t="s">
        <v>136</v>
      </c>
      <c r="I7741" t="s">
        <v>22</v>
      </c>
      <c r="J7741" t="s">
        <v>221</v>
      </c>
      <c r="K7741" t="s">
        <v>29391</v>
      </c>
      <c r="L7741" t="s">
        <v>29392</v>
      </c>
      <c r="M7741">
        <v>7.346944444</v>
      </c>
      <c r="N7741">
        <v>0</v>
      </c>
      <c r="O7741">
        <v>0</v>
      </c>
      <c r="P7741">
        <v>0</v>
      </c>
      <c r="Q7741">
        <v>45</v>
      </c>
      <c r="R7741">
        <v>0</v>
      </c>
      <c r="S7741">
        <v>0</v>
      </c>
      <c r="T7741">
        <v>0</v>
      </c>
      <c r="U7741">
        <v>330.61250000000001</v>
      </c>
    </row>
    <row r="7742" spans="1:21" x14ac:dyDescent="0.25">
      <c r="A7742" t="s">
        <v>29393</v>
      </c>
      <c r="B7742">
        <v>1</v>
      </c>
      <c r="C7742" t="s">
        <v>79</v>
      </c>
      <c r="D7742" t="s">
        <v>110</v>
      </c>
      <c r="E7742" t="s">
        <v>29394</v>
      </c>
      <c r="F7742" t="s">
        <v>226</v>
      </c>
      <c r="G7742" t="s">
        <v>72</v>
      </c>
      <c r="H7742" t="s">
        <v>136</v>
      </c>
      <c r="I7742" t="s">
        <v>22</v>
      </c>
      <c r="J7742" t="s">
        <v>131</v>
      </c>
      <c r="K7742" t="s">
        <v>29395</v>
      </c>
      <c r="L7742" t="s">
        <v>29396</v>
      </c>
      <c r="M7742">
        <v>2.6033333330000001</v>
      </c>
      <c r="N7742">
        <v>0</v>
      </c>
      <c r="O7742">
        <v>0</v>
      </c>
      <c r="P7742">
        <v>0</v>
      </c>
      <c r="Q7742">
        <v>86</v>
      </c>
      <c r="R7742">
        <v>0</v>
      </c>
      <c r="S7742">
        <v>0</v>
      </c>
      <c r="T7742">
        <v>0</v>
      </c>
      <c r="U7742">
        <v>223.88666699999999</v>
      </c>
    </row>
    <row r="7743" spans="1:21" x14ac:dyDescent="0.25">
      <c r="A7743" t="s">
        <v>29397</v>
      </c>
      <c r="B7743">
        <v>1</v>
      </c>
      <c r="C7743" t="s">
        <v>79</v>
      </c>
      <c r="D7743" t="s">
        <v>110</v>
      </c>
      <c r="E7743" t="s">
        <v>29394</v>
      </c>
      <c r="F7743" t="s">
        <v>226</v>
      </c>
      <c r="G7743" t="s">
        <v>72</v>
      </c>
      <c r="H7743" t="s">
        <v>136</v>
      </c>
      <c r="I7743" t="s">
        <v>22</v>
      </c>
      <c r="J7743" t="s">
        <v>131</v>
      </c>
      <c r="K7743" t="s">
        <v>28901</v>
      </c>
      <c r="L7743" t="s">
        <v>29398</v>
      </c>
      <c r="M7743">
        <v>2.1809286110000001</v>
      </c>
      <c r="N7743">
        <v>0</v>
      </c>
      <c r="O7743">
        <v>0</v>
      </c>
      <c r="P7743">
        <v>0</v>
      </c>
      <c r="Q7743">
        <v>86</v>
      </c>
      <c r="R7743">
        <v>0</v>
      </c>
      <c r="S7743">
        <v>0</v>
      </c>
      <c r="T7743">
        <v>0</v>
      </c>
      <c r="U7743">
        <v>187.55986100000001</v>
      </c>
    </row>
    <row r="7744" spans="1:21" x14ac:dyDescent="0.25">
      <c r="A7744" t="s">
        <v>29399</v>
      </c>
      <c r="B7744">
        <v>1</v>
      </c>
      <c r="C7744" t="s">
        <v>79</v>
      </c>
      <c r="D7744" t="s">
        <v>114</v>
      </c>
      <c r="E7744" t="s">
        <v>29400</v>
      </c>
      <c r="F7744" t="s">
        <v>226</v>
      </c>
      <c r="G7744" t="s">
        <v>72</v>
      </c>
      <c r="H7744" t="s">
        <v>136</v>
      </c>
      <c r="I7744" t="s">
        <v>22</v>
      </c>
      <c r="J7744" t="s">
        <v>131</v>
      </c>
      <c r="K7744" t="s">
        <v>29401</v>
      </c>
      <c r="L7744" t="s">
        <v>29402</v>
      </c>
      <c r="M7744">
        <v>2.7738888880000001</v>
      </c>
      <c r="N7744">
        <v>0</v>
      </c>
      <c r="O7744">
        <v>0</v>
      </c>
      <c r="P7744">
        <v>3</v>
      </c>
      <c r="Q7744">
        <v>6</v>
      </c>
      <c r="R7744">
        <v>0</v>
      </c>
      <c r="S7744">
        <v>0</v>
      </c>
      <c r="T7744">
        <v>8.3216669999999997</v>
      </c>
      <c r="U7744">
        <v>16.643332999999998</v>
      </c>
    </row>
    <row r="7745" spans="1:21" x14ac:dyDescent="0.25">
      <c r="A7745" t="s">
        <v>29403</v>
      </c>
      <c r="B7745">
        <v>1</v>
      </c>
      <c r="C7745" t="s">
        <v>79</v>
      </c>
      <c r="D7745" t="s">
        <v>114</v>
      </c>
      <c r="E7745" t="s">
        <v>29404</v>
      </c>
      <c r="F7745" t="s">
        <v>921</v>
      </c>
      <c r="G7745" t="s">
        <v>71</v>
      </c>
      <c r="H7745" t="s">
        <v>136</v>
      </c>
      <c r="I7745" t="s">
        <v>22</v>
      </c>
      <c r="J7745" t="s">
        <v>131</v>
      </c>
      <c r="K7745" t="s">
        <v>29405</v>
      </c>
      <c r="L7745" t="s">
        <v>29406</v>
      </c>
      <c r="M7745">
        <v>1.213055555</v>
      </c>
      <c r="N7745">
        <v>0</v>
      </c>
      <c r="O7745">
        <v>0</v>
      </c>
      <c r="P7745">
        <v>0</v>
      </c>
      <c r="Q7745">
        <v>53</v>
      </c>
      <c r="R7745">
        <v>0</v>
      </c>
      <c r="S7745">
        <v>0</v>
      </c>
      <c r="T7745">
        <v>0</v>
      </c>
      <c r="U7745">
        <v>64.291944000000001</v>
      </c>
    </row>
    <row r="7746" spans="1:21" x14ac:dyDescent="0.25">
      <c r="A7746" t="s">
        <v>29407</v>
      </c>
      <c r="B7746">
        <v>1</v>
      </c>
      <c r="C7746" t="s">
        <v>79</v>
      </c>
      <c r="D7746" t="s">
        <v>123</v>
      </c>
      <c r="E7746" t="s">
        <v>29408</v>
      </c>
      <c r="F7746" t="s">
        <v>226</v>
      </c>
      <c r="G7746" t="s">
        <v>72</v>
      </c>
      <c r="H7746" t="s">
        <v>136</v>
      </c>
      <c r="I7746" t="s">
        <v>22</v>
      </c>
      <c r="J7746" t="s">
        <v>131</v>
      </c>
      <c r="K7746" t="s">
        <v>29409</v>
      </c>
      <c r="L7746" t="s">
        <v>29410</v>
      </c>
      <c r="M7746">
        <v>2.4016666660000001</v>
      </c>
      <c r="N7746">
        <v>0</v>
      </c>
      <c r="O7746">
        <v>0</v>
      </c>
      <c r="P7746">
        <v>0</v>
      </c>
      <c r="Q7746">
        <v>77</v>
      </c>
      <c r="R7746">
        <v>0</v>
      </c>
      <c r="S7746">
        <v>0</v>
      </c>
      <c r="T7746">
        <v>0</v>
      </c>
      <c r="U7746">
        <v>184.92833300000001</v>
      </c>
    </row>
    <row r="7747" spans="1:21" x14ac:dyDescent="0.25">
      <c r="A7747" t="s">
        <v>29411</v>
      </c>
      <c r="B7747">
        <v>1</v>
      </c>
      <c r="C7747" t="s">
        <v>78</v>
      </c>
      <c r="D7747" t="s">
        <v>92</v>
      </c>
      <c r="E7747" t="s">
        <v>29412</v>
      </c>
      <c r="F7747" t="s">
        <v>226</v>
      </c>
      <c r="G7747" t="s">
        <v>72</v>
      </c>
      <c r="H7747" t="s">
        <v>136</v>
      </c>
      <c r="I7747" t="s">
        <v>22</v>
      </c>
      <c r="J7747" t="s">
        <v>131</v>
      </c>
      <c r="K7747" t="s">
        <v>29413</v>
      </c>
      <c r="L7747" t="s">
        <v>29414</v>
      </c>
      <c r="M7747">
        <v>1.726111111</v>
      </c>
      <c r="N7747">
        <v>0</v>
      </c>
      <c r="O7747">
        <v>0</v>
      </c>
      <c r="P7747">
        <v>0</v>
      </c>
      <c r="Q7747">
        <v>121</v>
      </c>
      <c r="R7747">
        <v>0</v>
      </c>
      <c r="S7747">
        <v>0</v>
      </c>
      <c r="T7747">
        <v>0</v>
      </c>
      <c r="U7747">
        <v>208.859444</v>
      </c>
    </row>
    <row r="7748" spans="1:21" x14ac:dyDescent="0.25">
      <c r="A7748" t="s">
        <v>29415</v>
      </c>
      <c r="B7748">
        <v>1</v>
      </c>
      <c r="C7748" t="s">
        <v>78</v>
      </c>
      <c r="D7748" t="s">
        <v>92</v>
      </c>
      <c r="E7748" t="s">
        <v>29412</v>
      </c>
      <c r="F7748" t="s">
        <v>2496</v>
      </c>
      <c r="G7748" t="s">
        <v>72</v>
      </c>
      <c r="H7748" t="s">
        <v>136</v>
      </c>
      <c r="I7748" t="s">
        <v>22</v>
      </c>
      <c r="J7748" t="s">
        <v>131</v>
      </c>
      <c r="K7748" t="s">
        <v>29416</v>
      </c>
      <c r="L7748" t="s">
        <v>29417</v>
      </c>
      <c r="M7748">
        <v>6.0333333329999999</v>
      </c>
      <c r="N7748">
        <v>0</v>
      </c>
      <c r="O7748">
        <v>0</v>
      </c>
      <c r="P7748">
        <v>0</v>
      </c>
      <c r="Q7748">
        <v>121</v>
      </c>
      <c r="R7748">
        <v>0</v>
      </c>
      <c r="S7748">
        <v>0</v>
      </c>
      <c r="T7748">
        <v>0</v>
      </c>
      <c r="U7748">
        <v>730.03333299999997</v>
      </c>
    </row>
    <row r="7749" spans="1:21" x14ac:dyDescent="0.25">
      <c r="A7749" t="s">
        <v>29418</v>
      </c>
      <c r="B7749">
        <v>1</v>
      </c>
      <c r="C7749" t="s">
        <v>78</v>
      </c>
      <c r="D7749" t="s">
        <v>92</v>
      </c>
      <c r="E7749" t="s">
        <v>29412</v>
      </c>
      <c r="F7749" t="s">
        <v>226</v>
      </c>
      <c r="G7749" t="s">
        <v>72</v>
      </c>
      <c r="H7749" t="s">
        <v>136</v>
      </c>
      <c r="I7749" t="s">
        <v>22</v>
      </c>
      <c r="J7749" t="s">
        <v>131</v>
      </c>
      <c r="K7749" t="s">
        <v>29419</v>
      </c>
      <c r="L7749" t="s">
        <v>29420</v>
      </c>
      <c r="M7749">
        <v>2.2071083329999999</v>
      </c>
      <c r="N7749">
        <v>0</v>
      </c>
      <c r="O7749">
        <v>0</v>
      </c>
      <c r="P7749">
        <v>0</v>
      </c>
      <c r="Q7749">
        <v>121</v>
      </c>
      <c r="R7749">
        <v>0</v>
      </c>
      <c r="S7749">
        <v>0</v>
      </c>
      <c r="T7749">
        <v>0</v>
      </c>
      <c r="U7749">
        <v>267.06010800000001</v>
      </c>
    </row>
    <row r="7750" spans="1:21" x14ac:dyDescent="0.25">
      <c r="A7750" t="s">
        <v>29421</v>
      </c>
      <c r="B7750">
        <v>1</v>
      </c>
      <c r="C7750" t="s">
        <v>78</v>
      </c>
      <c r="D7750" t="s">
        <v>95</v>
      </c>
      <c r="E7750" t="s">
        <v>29422</v>
      </c>
      <c r="F7750" t="s">
        <v>934</v>
      </c>
      <c r="G7750" t="s">
        <v>71</v>
      </c>
      <c r="H7750" t="s">
        <v>136</v>
      </c>
      <c r="I7750" t="s">
        <v>22</v>
      </c>
      <c r="J7750" t="s">
        <v>131</v>
      </c>
      <c r="K7750" t="s">
        <v>29423</v>
      </c>
      <c r="L7750" t="s">
        <v>29424</v>
      </c>
      <c r="M7750">
        <v>1.5830555550000001</v>
      </c>
      <c r="N7750">
        <v>0</v>
      </c>
      <c r="O7750">
        <v>1</v>
      </c>
      <c r="P7750">
        <v>0</v>
      </c>
      <c r="Q7750">
        <v>0</v>
      </c>
      <c r="R7750">
        <v>0</v>
      </c>
      <c r="S7750">
        <v>1.583056</v>
      </c>
      <c r="T7750">
        <v>0</v>
      </c>
      <c r="U7750">
        <v>0</v>
      </c>
    </row>
    <row r="7751" spans="1:21" x14ac:dyDescent="0.25">
      <c r="A7751" t="s">
        <v>29425</v>
      </c>
      <c r="B7751">
        <v>1</v>
      </c>
      <c r="C7751" t="s">
        <v>79</v>
      </c>
      <c r="D7751" t="s">
        <v>119</v>
      </c>
      <c r="E7751" t="s">
        <v>29426</v>
      </c>
      <c r="F7751" t="s">
        <v>892</v>
      </c>
      <c r="G7751" t="s">
        <v>71</v>
      </c>
      <c r="H7751" t="s">
        <v>136</v>
      </c>
      <c r="I7751" t="s">
        <v>22</v>
      </c>
      <c r="J7751" t="s">
        <v>131</v>
      </c>
      <c r="K7751" t="s">
        <v>29427</v>
      </c>
      <c r="L7751" t="s">
        <v>29428</v>
      </c>
      <c r="M7751">
        <v>1.751944444</v>
      </c>
      <c r="N7751">
        <v>0</v>
      </c>
      <c r="O7751">
        <v>26</v>
      </c>
      <c r="P7751">
        <v>0</v>
      </c>
      <c r="Q7751">
        <v>8</v>
      </c>
      <c r="R7751">
        <v>0</v>
      </c>
      <c r="S7751">
        <v>45.550556</v>
      </c>
      <c r="T7751">
        <v>0</v>
      </c>
      <c r="U7751">
        <v>14.015556</v>
      </c>
    </row>
    <row r="7752" spans="1:21" x14ac:dyDescent="0.25">
      <c r="A7752" t="s">
        <v>29429</v>
      </c>
      <c r="B7752">
        <v>1</v>
      </c>
      <c r="C7752" t="s">
        <v>79</v>
      </c>
      <c r="D7752" t="s">
        <v>111</v>
      </c>
      <c r="E7752" t="s">
        <v>29430</v>
      </c>
      <c r="F7752" t="s">
        <v>226</v>
      </c>
      <c r="G7752" t="s">
        <v>72</v>
      </c>
      <c r="H7752" t="s">
        <v>136</v>
      </c>
      <c r="I7752" t="s">
        <v>22</v>
      </c>
      <c r="J7752" t="s">
        <v>131</v>
      </c>
      <c r="K7752" t="s">
        <v>29431</v>
      </c>
      <c r="L7752" t="s">
        <v>29432</v>
      </c>
      <c r="M7752">
        <v>2.7060425000000001</v>
      </c>
      <c r="N7752">
        <v>0</v>
      </c>
      <c r="O7752">
        <v>0</v>
      </c>
      <c r="P7752">
        <v>0</v>
      </c>
      <c r="Q7752">
        <v>28</v>
      </c>
      <c r="R7752">
        <v>0</v>
      </c>
      <c r="S7752">
        <v>0</v>
      </c>
      <c r="T7752">
        <v>0</v>
      </c>
      <c r="U7752">
        <v>75.769189999999995</v>
      </c>
    </row>
    <row r="7753" spans="1:21" x14ac:dyDescent="0.25">
      <c r="A7753" t="s">
        <v>29433</v>
      </c>
      <c r="B7753">
        <v>1</v>
      </c>
      <c r="C7753" t="s">
        <v>78</v>
      </c>
      <c r="D7753" t="s">
        <v>97</v>
      </c>
      <c r="E7753" t="s">
        <v>29434</v>
      </c>
      <c r="F7753" t="s">
        <v>231</v>
      </c>
      <c r="G7753" t="s">
        <v>71</v>
      </c>
      <c r="H7753" t="s">
        <v>136</v>
      </c>
      <c r="I7753" t="s">
        <v>22</v>
      </c>
      <c r="J7753" t="s">
        <v>131</v>
      </c>
      <c r="K7753" t="s">
        <v>29435</v>
      </c>
      <c r="L7753" t="s">
        <v>29436</v>
      </c>
      <c r="M7753">
        <v>3.5886111110000001</v>
      </c>
      <c r="N7753">
        <v>0</v>
      </c>
      <c r="O7753">
        <v>0</v>
      </c>
      <c r="P7753">
        <v>0</v>
      </c>
      <c r="Q7753">
        <v>1</v>
      </c>
      <c r="R7753">
        <v>0</v>
      </c>
      <c r="S7753">
        <v>0</v>
      </c>
      <c r="T7753">
        <v>0</v>
      </c>
      <c r="U7753">
        <v>3.5886110000000002</v>
      </c>
    </row>
    <row r="7754" spans="1:21" x14ac:dyDescent="0.25">
      <c r="A7754" t="s">
        <v>29437</v>
      </c>
      <c r="B7754">
        <v>1</v>
      </c>
      <c r="C7754" t="s">
        <v>78</v>
      </c>
      <c r="D7754" t="s">
        <v>97</v>
      </c>
      <c r="E7754" t="s">
        <v>29438</v>
      </c>
      <c r="F7754" t="s">
        <v>780</v>
      </c>
      <c r="G7754" t="s">
        <v>71</v>
      </c>
      <c r="H7754" t="s">
        <v>136</v>
      </c>
      <c r="I7754" t="s">
        <v>22</v>
      </c>
      <c r="J7754" t="s">
        <v>131</v>
      </c>
      <c r="K7754" t="s">
        <v>29439</v>
      </c>
      <c r="L7754" t="s">
        <v>29440</v>
      </c>
      <c r="M7754">
        <v>4.7591666659999996</v>
      </c>
      <c r="N7754">
        <v>0</v>
      </c>
      <c r="O7754">
        <v>0</v>
      </c>
      <c r="P7754">
        <v>0</v>
      </c>
      <c r="Q7754">
        <v>5</v>
      </c>
      <c r="R7754">
        <v>0</v>
      </c>
      <c r="S7754">
        <v>0</v>
      </c>
      <c r="T7754">
        <v>0</v>
      </c>
      <c r="U7754">
        <v>23.795832999999998</v>
      </c>
    </row>
    <row r="7755" spans="1:21" x14ac:dyDescent="0.25">
      <c r="A7755" t="s">
        <v>29441</v>
      </c>
      <c r="B7755">
        <v>1</v>
      </c>
      <c r="C7755" t="s">
        <v>78</v>
      </c>
      <c r="D7755" t="s">
        <v>97</v>
      </c>
      <c r="E7755" t="s">
        <v>29442</v>
      </c>
      <c r="F7755" t="s">
        <v>231</v>
      </c>
      <c r="G7755" t="s">
        <v>71</v>
      </c>
      <c r="H7755" t="s">
        <v>136</v>
      </c>
      <c r="I7755" t="s">
        <v>22</v>
      </c>
      <c r="J7755" t="s">
        <v>131</v>
      </c>
      <c r="K7755" t="s">
        <v>29443</v>
      </c>
      <c r="L7755" t="s">
        <v>29444</v>
      </c>
      <c r="M7755">
        <v>3.1355555549999998</v>
      </c>
      <c r="N7755">
        <v>0</v>
      </c>
      <c r="O7755">
        <v>0</v>
      </c>
      <c r="P7755">
        <v>0</v>
      </c>
      <c r="Q7755">
        <v>1</v>
      </c>
      <c r="R7755">
        <v>0</v>
      </c>
      <c r="S7755">
        <v>0</v>
      </c>
      <c r="T7755">
        <v>0</v>
      </c>
      <c r="U7755">
        <v>3.1355559999999998</v>
      </c>
    </row>
    <row r="7756" spans="1:21" x14ac:dyDescent="0.25">
      <c r="A7756" t="s">
        <v>29445</v>
      </c>
      <c r="B7756">
        <v>1</v>
      </c>
      <c r="C7756" t="s">
        <v>78</v>
      </c>
      <c r="D7756" t="s">
        <v>97</v>
      </c>
      <c r="E7756" t="s">
        <v>29446</v>
      </c>
      <c r="F7756" t="s">
        <v>231</v>
      </c>
      <c r="G7756" t="s">
        <v>71</v>
      </c>
      <c r="H7756" t="s">
        <v>136</v>
      </c>
      <c r="I7756" t="s">
        <v>22</v>
      </c>
      <c r="J7756" t="s">
        <v>131</v>
      </c>
      <c r="K7756" t="s">
        <v>29447</v>
      </c>
      <c r="L7756" t="s">
        <v>29448</v>
      </c>
      <c r="M7756">
        <v>1.175277777</v>
      </c>
      <c r="N7756">
        <v>0</v>
      </c>
      <c r="O7756">
        <v>0</v>
      </c>
      <c r="P7756">
        <v>0</v>
      </c>
      <c r="Q7756">
        <v>2</v>
      </c>
      <c r="R7756">
        <v>0</v>
      </c>
      <c r="S7756">
        <v>0</v>
      </c>
      <c r="T7756">
        <v>0</v>
      </c>
      <c r="U7756">
        <v>2.3505560000000001</v>
      </c>
    </row>
    <row r="7757" spans="1:21" x14ac:dyDescent="0.25">
      <c r="A7757" t="s">
        <v>29449</v>
      </c>
      <c r="B7757">
        <v>1</v>
      </c>
      <c r="C7757" t="s">
        <v>79</v>
      </c>
      <c r="D7757" t="s">
        <v>117</v>
      </c>
      <c r="E7757" t="s">
        <v>29450</v>
      </c>
      <c r="F7757" t="s">
        <v>296</v>
      </c>
      <c r="G7757" t="s">
        <v>71</v>
      </c>
      <c r="H7757" t="s">
        <v>136</v>
      </c>
      <c r="I7757" t="s">
        <v>22</v>
      </c>
      <c r="J7757" t="s">
        <v>221</v>
      </c>
      <c r="K7757" t="s">
        <v>29451</v>
      </c>
      <c r="L7757" t="s">
        <v>29452</v>
      </c>
      <c r="M7757">
        <v>1.868055555</v>
      </c>
      <c r="N7757">
        <v>0</v>
      </c>
      <c r="O7757">
        <v>0</v>
      </c>
      <c r="P7757">
        <v>0</v>
      </c>
      <c r="Q7757">
        <v>91</v>
      </c>
      <c r="R7757">
        <v>0</v>
      </c>
      <c r="S7757">
        <v>0</v>
      </c>
      <c r="T7757">
        <v>0</v>
      </c>
      <c r="U7757">
        <v>169.993056</v>
      </c>
    </row>
    <row r="7758" spans="1:21" x14ac:dyDescent="0.25">
      <c r="A7758" t="s">
        <v>29453</v>
      </c>
      <c r="B7758">
        <v>1</v>
      </c>
      <c r="C7758" t="s">
        <v>79</v>
      </c>
      <c r="D7758" t="s">
        <v>109</v>
      </c>
      <c r="E7758" t="s">
        <v>29454</v>
      </c>
      <c r="F7758" t="s">
        <v>226</v>
      </c>
      <c r="G7758" t="s">
        <v>72</v>
      </c>
      <c r="H7758" t="s">
        <v>136</v>
      </c>
      <c r="I7758" t="s">
        <v>22</v>
      </c>
      <c r="J7758" t="s">
        <v>131</v>
      </c>
      <c r="K7758" t="s">
        <v>29455</v>
      </c>
      <c r="L7758" t="s">
        <v>29456</v>
      </c>
      <c r="M7758">
        <v>1.3941666660000001</v>
      </c>
      <c r="N7758">
        <v>0</v>
      </c>
      <c r="O7758">
        <v>0</v>
      </c>
      <c r="P7758">
        <v>0</v>
      </c>
      <c r="Q7758">
        <v>21</v>
      </c>
      <c r="R7758">
        <v>0</v>
      </c>
      <c r="S7758">
        <v>0</v>
      </c>
      <c r="T7758">
        <v>0</v>
      </c>
      <c r="U7758">
        <v>29.2775</v>
      </c>
    </row>
    <row r="7759" spans="1:21" x14ac:dyDescent="0.25">
      <c r="A7759" t="s">
        <v>29457</v>
      </c>
      <c r="B7759">
        <v>1</v>
      </c>
      <c r="C7759" t="s">
        <v>79</v>
      </c>
      <c r="D7759" t="s">
        <v>109</v>
      </c>
      <c r="E7759" t="s">
        <v>29458</v>
      </c>
      <c r="F7759" t="s">
        <v>892</v>
      </c>
      <c r="G7759" t="s">
        <v>71</v>
      </c>
      <c r="H7759" t="s">
        <v>136</v>
      </c>
      <c r="I7759" t="s">
        <v>22</v>
      </c>
      <c r="J7759" t="s">
        <v>131</v>
      </c>
      <c r="K7759" t="s">
        <v>29459</v>
      </c>
      <c r="L7759" t="s">
        <v>29460</v>
      </c>
      <c r="M7759">
        <v>0.92916666599999997</v>
      </c>
      <c r="N7759">
        <v>0</v>
      </c>
      <c r="O7759">
        <v>0</v>
      </c>
      <c r="P7759">
        <v>0</v>
      </c>
      <c r="Q7759">
        <v>32</v>
      </c>
      <c r="R7759">
        <v>0</v>
      </c>
      <c r="S7759">
        <v>0</v>
      </c>
      <c r="T7759">
        <v>0</v>
      </c>
      <c r="U7759">
        <v>29.733332999999998</v>
      </c>
    </row>
    <row r="7760" spans="1:21" x14ac:dyDescent="0.25">
      <c r="A7760" t="s">
        <v>29461</v>
      </c>
      <c r="B7760">
        <v>1</v>
      </c>
      <c r="C7760" t="s">
        <v>79</v>
      </c>
      <c r="D7760" t="s">
        <v>109</v>
      </c>
      <c r="E7760" t="s">
        <v>29462</v>
      </c>
      <c r="F7760" t="s">
        <v>226</v>
      </c>
      <c r="G7760" t="s">
        <v>72</v>
      </c>
      <c r="H7760" t="s">
        <v>136</v>
      </c>
      <c r="I7760" t="s">
        <v>22</v>
      </c>
      <c r="J7760" t="s">
        <v>131</v>
      </c>
      <c r="K7760" t="s">
        <v>29463</v>
      </c>
      <c r="L7760" t="s">
        <v>29464</v>
      </c>
      <c r="M7760">
        <v>3.4666666660000001</v>
      </c>
      <c r="N7760">
        <v>0</v>
      </c>
      <c r="O7760">
        <v>0</v>
      </c>
      <c r="P7760">
        <v>0</v>
      </c>
      <c r="Q7760">
        <v>5</v>
      </c>
      <c r="R7760">
        <v>0</v>
      </c>
      <c r="S7760">
        <v>0</v>
      </c>
      <c r="T7760">
        <v>0</v>
      </c>
      <c r="U7760">
        <v>17.333333</v>
      </c>
    </row>
    <row r="7761" spans="1:21" x14ac:dyDescent="0.25">
      <c r="A7761" t="s">
        <v>29465</v>
      </c>
      <c r="B7761">
        <v>1</v>
      </c>
      <c r="C7761" t="s">
        <v>78</v>
      </c>
      <c r="D7761" t="s">
        <v>102</v>
      </c>
      <c r="E7761" t="s">
        <v>29466</v>
      </c>
      <c r="F7761" t="s">
        <v>231</v>
      </c>
      <c r="G7761" t="s">
        <v>71</v>
      </c>
      <c r="H7761" t="s">
        <v>136</v>
      </c>
      <c r="I7761" t="s">
        <v>22</v>
      </c>
      <c r="J7761" t="s">
        <v>131</v>
      </c>
      <c r="K7761" t="s">
        <v>29467</v>
      </c>
      <c r="L7761" t="s">
        <v>29468</v>
      </c>
      <c r="M7761">
        <v>1.213333333</v>
      </c>
      <c r="N7761">
        <v>0</v>
      </c>
      <c r="O7761">
        <v>0</v>
      </c>
      <c r="P7761">
        <v>0</v>
      </c>
      <c r="Q7761">
        <v>2</v>
      </c>
      <c r="R7761">
        <v>0</v>
      </c>
      <c r="S7761">
        <v>0</v>
      </c>
      <c r="T7761">
        <v>0</v>
      </c>
      <c r="U7761">
        <v>2.4266670000000001</v>
      </c>
    </row>
    <row r="7762" spans="1:21" x14ac:dyDescent="0.25">
      <c r="A7762" t="s">
        <v>29469</v>
      </c>
      <c r="B7762">
        <v>1</v>
      </c>
      <c r="C7762" t="s">
        <v>78</v>
      </c>
      <c r="D7762" t="s">
        <v>102</v>
      </c>
      <c r="E7762" t="s">
        <v>1130</v>
      </c>
      <c r="F7762" t="s">
        <v>166</v>
      </c>
      <c r="G7762" t="s">
        <v>72</v>
      </c>
      <c r="H7762" t="s">
        <v>136</v>
      </c>
      <c r="I7762" t="s">
        <v>22</v>
      </c>
      <c r="J7762" t="s">
        <v>131</v>
      </c>
      <c r="K7762" t="s">
        <v>29470</v>
      </c>
      <c r="L7762" t="s">
        <v>29471</v>
      </c>
      <c r="M7762">
        <v>0.70188138799999999</v>
      </c>
      <c r="N7762">
        <v>0</v>
      </c>
      <c r="O7762">
        <v>0</v>
      </c>
      <c r="P7762">
        <v>6</v>
      </c>
      <c r="Q7762">
        <v>385</v>
      </c>
      <c r="R7762">
        <v>0</v>
      </c>
      <c r="S7762">
        <v>0</v>
      </c>
      <c r="T7762">
        <v>4.2112879999999997</v>
      </c>
      <c r="U7762">
        <v>270.224334</v>
      </c>
    </row>
    <row r="7763" spans="1:21" x14ac:dyDescent="0.25">
      <c r="A7763" t="s">
        <v>29472</v>
      </c>
      <c r="B7763">
        <v>1</v>
      </c>
      <c r="C7763" t="s">
        <v>79</v>
      </c>
      <c r="D7763" t="s">
        <v>115</v>
      </c>
      <c r="E7763" t="s">
        <v>29473</v>
      </c>
      <c r="F7763" t="s">
        <v>892</v>
      </c>
      <c r="G7763" t="s">
        <v>71</v>
      </c>
      <c r="H7763" t="s">
        <v>136</v>
      </c>
      <c r="I7763" t="s">
        <v>22</v>
      </c>
      <c r="J7763" t="s">
        <v>131</v>
      </c>
      <c r="K7763" t="s">
        <v>29474</v>
      </c>
      <c r="L7763" t="s">
        <v>29475</v>
      </c>
      <c r="M7763">
        <v>1.6702777769999999</v>
      </c>
      <c r="N7763">
        <v>0</v>
      </c>
      <c r="O7763">
        <v>0</v>
      </c>
      <c r="P7763">
        <v>0</v>
      </c>
      <c r="Q7763">
        <v>107</v>
      </c>
      <c r="R7763">
        <v>0</v>
      </c>
      <c r="S7763">
        <v>0</v>
      </c>
      <c r="T7763">
        <v>0</v>
      </c>
      <c r="U7763">
        <v>178.71972199999999</v>
      </c>
    </row>
    <row r="7764" spans="1:21" x14ac:dyDescent="0.25">
      <c r="A7764" t="s">
        <v>29476</v>
      </c>
      <c r="B7764">
        <v>1</v>
      </c>
      <c r="C7764" t="s">
        <v>79</v>
      </c>
      <c r="D7764" t="s">
        <v>115</v>
      </c>
      <c r="E7764" t="s">
        <v>29477</v>
      </c>
      <c r="F7764" t="s">
        <v>247</v>
      </c>
      <c r="G7764" t="s">
        <v>72</v>
      </c>
      <c r="H7764" t="s">
        <v>136</v>
      </c>
      <c r="I7764" t="s">
        <v>22</v>
      </c>
      <c r="J7764" t="s">
        <v>221</v>
      </c>
      <c r="K7764" t="s">
        <v>29478</v>
      </c>
      <c r="L7764" t="s">
        <v>29479</v>
      </c>
      <c r="M7764">
        <v>8.6770230549999994</v>
      </c>
      <c r="N7764">
        <v>0</v>
      </c>
      <c r="O7764">
        <v>0</v>
      </c>
      <c r="P7764">
        <v>95</v>
      </c>
      <c r="Q7764">
        <v>2101</v>
      </c>
      <c r="R7764">
        <v>0</v>
      </c>
      <c r="S7764">
        <v>0</v>
      </c>
      <c r="T7764">
        <v>824.31718999999998</v>
      </c>
      <c r="U7764">
        <v>18230.425438999999</v>
      </c>
    </row>
    <row r="7765" spans="1:21" x14ac:dyDescent="0.25">
      <c r="A7765" t="s">
        <v>29480</v>
      </c>
      <c r="B7765">
        <v>1</v>
      </c>
      <c r="C7765" t="s">
        <v>79</v>
      </c>
      <c r="D7765" t="s">
        <v>115</v>
      </c>
      <c r="E7765" t="s">
        <v>29477</v>
      </c>
      <c r="F7765" t="s">
        <v>247</v>
      </c>
      <c r="G7765" t="s">
        <v>72</v>
      </c>
      <c r="H7765" t="s">
        <v>136</v>
      </c>
      <c r="I7765" t="s">
        <v>22</v>
      </c>
      <c r="J7765" t="s">
        <v>221</v>
      </c>
      <c r="K7765" t="s">
        <v>29481</v>
      </c>
      <c r="L7765" t="s">
        <v>29482</v>
      </c>
      <c r="M7765">
        <v>9.8897016660000006</v>
      </c>
      <c r="N7765">
        <v>0</v>
      </c>
      <c r="O7765">
        <v>0</v>
      </c>
      <c r="P7765">
        <v>95</v>
      </c>
      <c r="Q7765">
        <v>2101</v>
      </c>
      <c r="R7765">
        <v>0</v>
      </c>
      <c r="S7765">
        <v>0</v>
      </c>
      <c r="T7765">
        <v>939.521658</v>
      </c>
      <c r="U7765">
        <v>20778.263200000001</v>
      </c>
    </row>
    <row r="7766" spans="1:21" x14ac:dyDescent="0.25">
      <c r="A7766" t="s">
        <v>29483</v>
      </c>
      <c r="B7766">
        <v>1</v>
      </c>
      <c r="C7766" t="s">
        <v>79</v>
      </c>
      <c r="D7766" t="s">
        <v>115</v>
      </c>
      <c r="E7766" t="s">
        <v>29477</v>
      </c>
      <c r="F7766" t="s">
        <v>166</v>
      </c>
      <c r="G7766" t="s">
        <v>72</v>
      </c>
      <c r="H7766" t="s">
        <v>136</v>
      </c>
      <c r="I7766" t="s">
        <v>22</v>
      </c>
      <c r="J7766" t="s">
        <v>131</v>
      </c>
      <c r="K7766" t="s">
        <v>29484</v>
      </c>
      <c r="L7766" t="s">
        <v>29485</v>
      </c>
      <c r="M7766">
        <v>0.44138888799999998</v>
      </c>
      <c r="N7766">
        <v>0</v>
      </c>
      <c r="O7766">
        <v>0</v>
      </c>
      <c r="P7766">
        <v>95</v>
      </c>
      <c r="Q7766">
        <v>2101</v>
      </c>
      <c r="R7766">
        <v>0</v>
      </c>
      <c r="S7766">
        <v>0</v>
      </c>
      <c r="T7766">
        <v>41.931944000000001</v>
      </c>
      <c r="U7766">
        <v>927.35805400000004</v>
      </c>
    </row>
    <row r="7767" spans="1:21" x14ac:dyDescent="0.25">
      <c r="A7767" t="s">
        <v>29486</v>
      </c>
      <c r="B7767">
        <v>1</v>
      </c>
      <c r="C7767" t="s">
        <v>78</v>
      </c>
      <c r="D7767" t="s">
        <v>92</v>
      </c>
      <c r="E7767" t="s">
        <v>29487</v>
      </c>
      <c r="F7767" t="s">
        <v>231</v>
      </c>
      <c r="G7767" t="s">
        <v>71</v>
      </c>
      <c r="H7767" t="s">
        <v>136</v>
      </c>
      <c r="I7767" t="s">
        <v>22</v>
      </c>
      <c r="J7767" t="s">
        <v>131</v>
      </c>
      <c r="K7767" t="s">
        <v>29488</v>
      </c>
      <c r="L7767" t="s">
        <v>29489</v>
      </c>
      <c r="M7767">
        <v>2.0461111110000001</v>
      </c>
      <c r="N7767">
        <v>0</v>
      </c>
      <c r="O7767">
        <v>0</v>
      </c>
      <c r="P7767">
        <v>0</v>
      </c>
      <c r="Q7767">
        <v>1</v>
      </c>
      <c r="R7767">
        <v>0</v>
      </c>
      <c r="S7767">
        <v>0</v>
      </c>
      <c r="T7767">
        <v>0</v>
      </c>
      <c r="U7767">
        <v>2.0461109999999998</v>
      </c>
    </row>
    <row r="7768" spans="1:21" x14ac:dyDescent="0.25">
      <c r="A7768" t="s">
        <v>29490</v>
      </c>
      <c r="B7768">
        <v>1</v>
      </c>
      <c r="C7768" t="s">
        <v>78</v>
      </c>
      <c r="D7768" t="s">
        <v>92</v>
      </c>
      <c r="E7768" t="s">
        <v>29491</v>
      </c>
      <c r="F7768" t="s">
        <v>166</v>
      </c>
      <c r="G7768" t="s">
        <v>72</v>
      </c>
      <c r="H7768" t="s">
        <v>136</v>
      </c>
      <c r="I7768" t="s">
        <v>22</v>
      </c>
      <c r="J7768" t="s">
        <v>131</v>
      </c>
      <c r="K7768" t="s">
        <v>29492</v>
      </c>
      <c r="L7768" t="s">
        <v>29493</v>
      </c>
      <c r="M7768">
        <v>0.80527777700000003</v>
      </c>
      <c r="N7768">
        <v>0</v>
      </c>
      <c r="O7768">
        <v>0</v>
      </c>
      <c r="P7768">
        <v>5</v>
      </c>
      <c r="Q7768">
        <v>1130</v>
      </c>
      <c r="R7768">
        <v>0</v>
      </c>
      <c r="S7768">
        <v>0</v>
      </c>
      <c r="T7768">
        <v>4.026389</v>
      </c>
      <c r="U7768">
        <v>909.963888</v>
      </c>
    </row>
    <row r="7769" spans="1:21" x14ac:dyDescent="0.25">
      <c r="A7769" t="s">
        <v>29494</v>
      </c>
      <c r="B7769">
        <v>1</v>
      </c>
      <c r="C7769" t="s">
        <v>79</v>
      </c>
      <c r="D7769" t="s">
        <v>123</v>
      </c>
      <c r="E7769" t="s">
        <v>29495</v>
      </c>
      <c r="F7769" t="s">
        <v>231</v>
      </c>
      <c r="G7769" t="s">
        <v>71</v>
      </c>
      <c r="H7769" t="s">
        <v>136</v>
      </c>
      <c r="I7769" t="s">
        <v>22</v>
      </c>
      <c r="J7769" t="s">
        <v>131</v>
      </c>
      <c r="K7769" t="s">
        <v>29496</v>
      </c>
      <c r="L7769" t="s">
        <v>29497</v>
      </c>
      <c r="M7769">
        <v>0.561111111</v>
      </c>
      <c r="N7769">
        <v>0</v>
      </c>
      <c r="O7769">
        <v>0</v>
      </c>
      <c r="P7769">
        <v>0</v>
      </c>
      <c r="Q7769">
        <v>1</v>
      </c>
      <c r="R7769">
        <v>0</v>
      </c>
      <c r="S7769">
        <v>0</v>
      </c>
      <c r="T7769">
        <v>0</v>
      </c>
      <c r="U7769">
        <v>0.56111100000000003</v>
      </c>
    </row>
    <row r="7770" spans="1:21" x14ac:dyDescent="0.25">
      <c r="A7770" t="s">
        <v>29498</v>
      </c>
      <c r="B7770">
        <v>1</v>
      </c>
      <c r="C7770" t="s">
        <v>78</v>
      </c>
      <c r="D7770" t="s">
        <v>91</v>
      </c>
      <c r="E7770" t="s">
        <v>29499</v>
      </c>
      <c r="F7770" t="s">
        <v>10815</v>
      </c>
      <c r="G7770" t="s">
        <v>71</v>
      </c>
      <c r="H7770" t="s">
        <v>136</v>
      </c>
      <c r="I7770" t="s">
        <v>22</v>
      </c>
      <c r="J7770" t="s">
        <v>131</v>
      </c>
      <c r="K7770" t="s">
        <v>29500</v>
      </c>
      <c r="L7770" t="s">
        <v>29501</v>
      </c>
      <c r="M7770">
        <v>1.6541666660000001</v>
      </c>
      <c r="N7770">
        <v>0</v>
      </c>
      <c r="O7770">
        <v>0</v>
      </c>
      <c r="P7770">
        <v>0</v>
      </c>
      <c r="Q7770">
        <v>9</v>
      </c>
      <c r="R7770">
        <v>0</v>
      </c>
      <c r="S7770">
        <v>0</v>
      </c>
      <c r="T7770">
        <v>0</v>
      </c>
      <c r="U7770">
        <v>14.887499999999999</v>
      </c>
    </row>
    <row r="7771" spans="1:21" x14ac:dyDescent="0.25">
      <c r="A7771" t="s">
        <v>29502</v>
      </c>
      <c r="B7771">
        <v>1</v>
      </c>
      <c r="C7771" t="s">
        <v>78</v>
      </c>
      <c r="D7771" t="s">
        <v>104</v>
      </c>
      <c r="E7771" t="s">
        <v>29503</v>
      </c>
      <c r="F7771" t="s">
        <v>166</v>
      </c>
      <c r="G7771" t="s">
        <v>72</v>
      </c>
      <c r="H7771" t="s">
        <v>136</v>
      </c>
      <c r="I7771" t="s">
        <v>22</v>
      </c>
      <c r="J7771" t="s">
        <v>131</v>
      </c>
      <c r="K7771" t="s">
        <v>29504</v>
      </c>
      <c r="L7771" t="s">
        <v>29505</v>
      </c>
      <c r="M7771">
        <v>1.113888888</v>
      </c>
      <c r="N7771">
        <v>0</v>
      </c>
      <c r="O7771">
        <v>0</v>
      </c>
      <c r="P7771">
        <v>6</v>
      </c>
      <c r="Q7771">
        <v>316</v>
      </c>
      <c r="R7771">
        <v>0</v>
      </c>
      <c r="S7771">
        <v>0</v>
      </c>
      <c r="T7771">
        <v>6.6833330000000002</v>
      </c>
      <c r="U7771">
        <v>351.98888899999997</v>
      </c>
    </row>
    <row r="7772" spans="1:21" x14ac:dyDescent="0.25">
      <c r="A7772" t="s">
        <v>29506</v>
      </c>
      <c r="B7772">
        <v>1</v>
      </c>
      <c r="C7772" t="s">
        <v>78</v>
      </c>
      <c r="D7772" t="s">
        <v>91</v>
      </c>
      <c r="E7772" t="s">
        <v>29507</v>
      </c>
      <c r="F7772" t="s">
        <v>313</v>
      </c>
      <c r="G7772" t="s">
        <v>71</v>
      </c>
      <c r="H7772" t="s">
        <v>136</v>
      </c>
      <c r="I7772" t="s">
        <v>22</v>
      </c>
      <c r="J7772" t="s">
        <v>131</v>
      </c>
      <c r="K7772" t="s">
        <v>29508</v>
      </c>
      <c r="L7772" t="s">
        <v>29509</v>
      </c>
      <c r="M7772">
        <v>0.96611111100000002</v>
      </c>
      <c r="N7772">
        <v>0</v>
      </c>
      <c r="O7772">
        <v>0</v>
      </c>
      <c r="P7772">
        <v>0</v>
      </c>
      <c r="Q7772">
        <v>91</v>
      </c>
      <c r="R7772">
        <v>0</v>
      </c>
      <c r="S7772">
        <v>0</v>
      </c>
      <c r="T7772">
        <v>0</v>
      </c>
      <c r="U7772">
        <v>87.916111000000001</v>
      </c>
    </row>
    <row r="7773" spans="1:21" x14ac:dyDescent="0.25">
      <c r="A7773" t="s">
        <v>29510</v>
      </c>
      <c r="B7773">
        <v>1</v>
      </c>
      <c r="C7773" t="s">
        <v>78</v>
      </c>
      <c r="D7773" t="s">
        <v>91</v>
      </c>
      <c r="E7773" t="s">
        <v>29511</v>
      </c>
      <c r="F7773" t="s">
        <v>1685</v>
      </c>
      <c r="G7773" t="s">
        <v>71</v>
      </c>
      <c r="H7773" t="s">
        <v>136</v>
      </c>
      <c r="I7773" t="s">
        <v>22</v>
      </c>
      <c r="J7773" t="s">
        <v>131</v>
      </c>
      <c r="K7773" t="s">
        <v>29512</v>
      </c>
      <c r="L7773" t="s">
        <v>29513</v>
      </c>
      <c r="M7773">
        <v>0.85277777700000001</v>
      </c>
      <c r="N7773">
        <v>0</v>
      </c>
      <c r="O7773">
        <v>0</v>
      </c>
      <c r="P7773">
        <v>0</v>
      </c>
      <c r="Q7773">
        <v>260</v>
      </c>
      <c r="R7773">
        <v>0</v>
      </c>
      <c r="S7773">
        <v>0</v>
      </c>
      <c r="T7773">
        <v>0</v>
      </c>
      <c r="U7773">
        <v>221.72222199999999</v>
      </c>
    </row>
    <row r="7774" spans="1:21" x14ac:dyDescent="0.25">
      <c r="A7774" t="s">
        <v>29514</v>
      </c>
      <c r="B7774">
        <v>1</v>
      </c>
      <c r="C7774" t="s">
        <v>78</v>
      </c>
      <c r="D7774" t="s">
        <v>91</v>
      </c>
      <c r="E7774" t="s">
        <v>29515</v>
      </c>
      <c r="F7774" t="s">
        <v>166</v>
      </c>
      <c r="G7774" t="s">
        <v>72</v>
      </c>
      <c r="H7774" t="s">
        <v>136</v>
      </c>
      <c r="I7774" t="s">
        <v>22</v>
      </c>
      <c r="J7774" t="s">
        <v>131</v>
      </c>
      <c r="K7774" t="s">
        <v>29516</v>
      </c>
      <c r="L7774" t="s">
        <v>29517</v>
      </c>
      <c r="M7774">
        <v>0.49547111100000002</v>
      </c>
      <c r="N7774">
        <v>0</v>
      </c>
      <c r="O7774">
        <v>0</v>
      </c>
      <c r="P7774">
        <v>0</v>
      </c>
      <c r="Q7774">
        <v>71</v>
      </c>
      <c r="R7774">
        <v>0</v>
      </c>
      <c r="S7774">
        <v>0</v>
      </c>
      <c r="T7774">
        <v>0</v>
      </c>
      <c r="U7774">
        <v>35.178449000000001</v>
      </c>
    </row>
    <row r="7775" spans="1:21" x14ac:dyDescent="0.25">
      <c r="A7775" t="s">
        <v>29518</v>
      </c>
      <c r="B7775">
        <v>1</v>
      </c>
      <c r="C7775" t="s">
        <v>78</v>
      </c>
      <c r="D7775" t="s">
        <v>91</v>
      </c>
      <c r="E7775" t="s">
        <v>29519</v>
      </c>
      <c r="F7775" t="s">
        <v>166</v>
      </c>
      <c r="G7775" t="s">
        <v>72</v>
      </c>
      <c r="H7775" t="s">
        <v>136</v>
      </c>
      <c r="I7775" t="s">
        <v>22</v>
      </c>
      <c r="J7775" t="s">
        <v>131</v>
      </c>
      <c r="K7775" t="s">
        <v>29520</v>
      </c>
      <c r="L7775" t="s">
        <v>29521</v>
      </c>
      <c r="M7775">
        <v>0.402777777</v>
      </c>
      <c r="N7775">
        <v>3</v>
      </c>
      <c r="O7775">
        <v>759</v>
      </c>
      <c r="P7775">
        <v>185</v>
      </c>
      <c r="Q7775">
        <v>3788</v>
      </c>
      <c r="R7775">
        <v>1.2083330000000001</v>
      </c>
      <c r="S7775">
        <v>305.70833299999998</v>
      </c>
      <c r="T7775">
        <v>74.513889000000006</v>
      </c>
      <c r="U7775">
        <v>1525.722219</v>
      </c>
    </row>
    <row r="7776" spans="1:21" x14ac:dyDescent="0.25">
      <c r="A7776" t="s">
        <v>29522</v>
      </c>
      <c r="B7776">
        <v>1</v>
      </c>
      <c r="C7776" t="s">
        <v>78</v>
      </c>
      <c r="D7776" t="s">
        <v>104</v>
      </c>
      <c r="E7776" t="s">
        <v>29523</v>
      </c>
      <c r="F7776" t="s">
        <v>985</v>
      </c>
      <c r="G7776" t="s">
        <v>71</v>
      </c>
      <c r="H7776" t="s">
        <v>136</v>
      </c>
      <c r="I7776" t="s">
        <v>22</v>
      </c>
      <c r="J7776" t="s">
        <v>131</v>
      </c>
      <c r="K7776" t="s">
        <v>29524</v>
      </c>
      <c r="L7776" t="s">
        <v>29525</v>
      </c>
      <c r="M7776">
        <v>3.7583333329999999</v>
      </c>
      <c r="N7776">
        <v>0</v>
      </c>
      <c r="O7776">
        <v>0</v>
      </c>
      <c r="P7776">
        <v>0</v>
      </c>
      <c r="Q7776">
        <v>14</v>
      </c>
      <c r="R7776">
        <v>0</v>
      </c>
      <c r="S7776">
        <v>0</v>
      </c>
      <c r="T7776">
        <v>0</v>
      </c>
      <c r="U7776">
        <v>52.616667</v>
      </c>
    </row>
    <row r="7777" spans="1:21" x14ac:dyDescent="0.25">
      <c r="A7777" t="s">
        <v>29526</v>
      </c>
      <c r="B7777">
        <v>1</v>
      </c>
      <c r="C7777" t="s">
        <v>78</v>
      </c>
      <c r="D7777" t="s">
        <v>104</v>
      </c>
      <c r="E7777" t="s">
        <v>29523</v>
      </c>
      <c r="F7777" t="s">
        <v>892</v>
      </c>
      <c r="G7777" t="s">
        <v>71</v>
      </c>
      <c r="H7777" t="s">
        <v>136</v>
      </c>
      <c r="I7777" t="s">
        <v>22</v>
      </c>
      <c r="J7777" t="s">
        <v>131</v>
      </c>
      <c r="K7777" t="s">
        <v>29527</v>
      </c>
      <c r="L7777" t="s">
        <v>29528</v>
      </c>
      <c r="M7777">
        <v>2.5094444440000001</v>
      </c>
      <c r="N7777">
        <v>0</v>
      </c>
      <c r="O7777">
        <v>0</v>
      </c>
      <c r="P7777">
        <v>0</v>
      </c>
      <c r="Q7777">
        <v>14</v>
      </c>
      <c r="R7777">
        <v>0</v>
      </c>
      <c r="S7777">
        <v>0</v>
      </c>
      <c r="T7777">
        <v>0</v>
      </c>
      <c r="U7777">
        <v>35.132221999999999</v>
      </c>
    </row>
    <row r="7778" spans="1:21" x14ac:dyDescent="0.25">
      <c r="A7778" t="s">
        <v>29529</v>
      </c>
      <c r="B7778">
        <v>1</v>
      </c>
      <c r="C7778" t="s">
        <v>78</v>
      </c>
      <c r="D7778" t="s">
        <v>104</v>
      </c>
      <c r="E7778" t="s">
        <v>29530</v>
      </c>
      <c r="F7778" t="s">
        <v>226</v>
      </c>
      <c r="G7778" t="s">
        <v>72</v>
      </c>
      <c r="H7778" t="s">
        <v>136</v>
      </c>
      <c r="I7778" t="s">
        <v>22</v>
      </c>
      <c r="J7778" t="s">
        <v>131</v>
      </c>
      <c r="K7778" t="s">
        <v>29531</v>
      </c>
      <c r="L7778" t="s">
        <v>29532</v>
      </c>
      <c r="M7778">
        <v>2.198611111</v>
      </c>
      <c r="N7778">
        <v>1</v>
      </c>
      <c r="O7778">
        <v>648</v>
      </c>
      <c r="P7778">
        <v>0</v>
      </c>
      <c r="Q7778">
        <v>0</v>
      </c>
      <c r="R7778">
        <v>2.1986110000000001</v>
      </c>
      <c r="S7778">
        <v>1424.7</v>
      </c>
      <c r="T7778">
        <v>0</v>
      </c>
      <c r="U7778">
        <v>0</v>
      </c>
    </row>
    <row r="7779" spans="1:21" x14ac:dyDescent="0.25">
      <c r="A7779" t="s">
        <v>29533</v>
      </c>
      <c r="B7779">
        <v>1</v>
      </c>
      <c r="C7779" t="s">
        <v>78</v>
      </c>
      <c r="D7779" t="s">
        <v>104</v>
      </c>
      <c r="E7779" t="s">
        <v>29534</v>
      </c>
      <c r="F7779" t="s">
        <v>226</v>
      </c>
      <c r="G7779" t="s">
        <v>72</v>
      </c>
      <c r="H7779" t="s">
        <v>136</v>
      </c>
      <c r="I7779" t="s">
        <v>22</v>
      </c>
      <c r="J7779" t="s">
        <v>131</v>
      </c>
      <c r="K7779" t="s">
        <v>29535</v>
      </c>
      <c r="L7779" t="s">
        <v>29536</v>
      </c>
      <c r="M7779">
        <v>4.5052777769999999</v>
      </c>
      <c r="N7779">
        <v>0</v>
      </c>
      <c r="O7779">
        <v>0</v>
      </c>
      <c r="P7779">
        <v>0</v>
      </c>
      <c r="Q7779">
        <v>14</v>
      </c>
      <c r="R7779">
        <v>0</v>
      </c>
      <c r="S7779">
        <v>0</v>
      </c>
      <c r="T7779">
        <v>0</v>
      </c>
      <c r="U7779">
        <v>63.073889000000001</v>
      </c>
    </row>
    <row r="7780" spans="1:21" x14ac:dyDescent="0.25">
      <c r="A7780" t="s">
        <v>29537</v>
      </c>
      <c r="B7780">
        <v>1</v>
      </c>
      <c r="C7780" t="s">
        <v>78</v>
      </c>
      <c r="D7780" t="s">
        <v>104</v>
      </c>
      <c r="E7780" t="s">
        <v>29538</v>
      </c>
      <c r="F7780" t="s">
        <v>231</v>
      </c>
      <c r="G7780" t="s">
        <v>71</v>
      </c>
      <c r="H7780" t="s">
        <v>136</v>
      </c>
      <c r="I7780" t="s">
        <v>22</v>
      </c>
      <c r="J7780" t="s">
        <v>131</v>
      </c>
      <c r="K7780" t="s">
        <v>29539</v>
      </c>
      <c r="L7780" t="s">
        <v>29540</v>
      </c>
      <c r="M7780">
        <v>1.653888888</v>
      </c>
      <c r="N7780">
        <v>0</v>
      </c>
      <c r="O7780">
        <v>0</v>
      </c>
      <c r="P7780">
        <v>0</v>
      </c>
      <c r="Q7780">
        <v>1</v>
      </c>
      <c r="R7780">
        <v>0</v>
      </c>
      <c r="S7780">
        <v>0</v>
      </c>
      <c r="T7780">
        <v>0</v>
      </c>
      <c r="U7780">
        <v>1.6538889999999999</v>
      </c>
    </row>
    <row r="7781" spans="1:21" x14ac:dyDescent="0.25">
      <c r="A7781" t="s">
        <v>29541</v>
      </c>
      <c r="B7781">
        <v>1</v>
      </c>
      <c r="C7781" t="s">
        <v>78</v>
      </c>
      <c r="D7781" t="s">
        <v>104</v>
      </c>
      <c r="E7781" t="s">
        <v>29542</v>
      </c>
      <c r="F7781" t="s">
        <v>226</v>
      </c>
      <c r="G7781" t="s">
        <v>72</v>
      </c>
      <c r="H7781" t="s">
        <v>136</v>
      </c>
      <c r="I7781" t="s">
        <v>22</v>
      </c>
      <c r="J7781" t="s">
        <v>131</v>
      </c>
      <c r="K7781" t="s">
        <v>29543</v>
      </c>
      <c r="L7781" t="s">
        <v>29544</v>
      </c>
      <c r="M7781">
        <v>1.448055555</v>
      </c>
      <c r="N7781">
        <v>0</v>
      </c>
      <c r="O7781">
        <v>0</v>
      </c>
      <c r="P7781">
        <v>0</v>
      </c>
      <c r="Q7781">
        <v>8</v>
      </c>
      <c r="R7781">
        <v>0</v>
      </c>
      <c r="S7781">
        <v>0</v>
      </c>
      <c r="T7781">
        <v>0</v>
      </c>
      <c r="U7781">
        <v>11.584444</v>
      </c>
    </row>
    <row r="7782" spans="1:21" x14ac:dyDescent="0.25">
      <c r="A7782" t="s">
        <v>29545</v>
      </c>
      <c r="B7782">
        <v>1</v>
      </c>
      <c r="C7782" t="s">
        <v>78</v>
      </c>
      <c r="D7782" t="s">
        <v>104</v>
      </c>
      <c r="E7782" t="s">
        <v>26728</v>
      </c>
      <c r="F7782" t="s">
        <v>166</v>
      </c>
      <c r="G7782" t="s">
        <v>72</v>
      </c>
      <c r="H7782" t="s">
        <v>136</v>
      </c>
      <c r="I7782" t="s">
        <v>22</v>
      </c>
      <c r="J7782" t="s">
        <v>131</v>
      </c>
      <c r="K7782" t="s">
        <v>29546</v>
      </c>
      <c r="L7782" t="s">
        <v>29547</v>
      </c>
      <c r="M7782">
        <v>1.6358333329999999</v>
      </c>
      <c r="N7782">
        <v>0</v>
      </c>
      <c r="O7782">
        <v>0</v>
      </c>
      <c r="P7782">
        <v>31</v>
      </c>
      <c r="Q7782">
        <v>287</v>
      </c>
      <c r="R7782">
        <v>0</v>
      </c>
      <c r="S7782">
        <v>0</v>
      </c>
      <c r="T7782">
        <v>50.710833000000001</v>
      </c>
      <c r="U7782">
        <v>469.48416700000001</v>
      </c>
    </row>
    <row r="7783" spans="1:21" x14ac:dyDescent="0.25">
      <c r="A7783" t="s">
        <v>29548</v>
      </c>
      <c r="B7783">
        <v>1</v>
      </c>
      <c r="C7783" t="s">
        <v>79</v>
      </c>
      <c r="D7783" t="s">
        <v>116</v>
      </c>
      <c r="E7783" t="s">
        <v>29549</v>
      </c>
      <c r="F7783" t="s">
        <v>231</v>
      </c>
      <c r="G7783" t="s">
        <v>71</v>
      </c>
      <c r="H7783" t="s">
        <v>136</v>
      </c>
      <c r="I7783" t="s">
        <v>22</v>
      </c>
      <c r="J7783" t="s">
        <v>131</v>
      </c>
      <c r="K7783" t="s">
        <v>29550</v>
      </c>
      <c r="L7783" t="s">
        <v>29551</v>
      </c>
      <c r="M7783">
        <v>4.5030555550000004</v>
      </c>
      <c r="N7783">
        <v>0</v>
      </c>
      <c r="O7783">
        <v>0</v>
      </c>
      <c r="P7783">
        <v>0</v>
      </c>
      <c r="Q7783">
        <v>1</v>
      </c>
      <c r="R7783">
        <v>0</v>
      </c>
      <c r="S7783">
        <v>0</v>
      </c>
      <c r="T7783">
        <v>0</v>
      </c>
      <c r="U7783">
        <v>4.5030559999999999</v>
      </c>
    </row>
    <row r="7784" spans="1:21" x14ac:dyDescent="0.25">
      <c r="A7784" t="s">
        <v>29552</v>
      </c>
      <c r="B7784">
        <v>1</v>
      </c>
      <c r="C7784" t="s">
        <v>79</v>
      </c>
      <c r="D7784" t="s">
        <v>116</v>
      </c>
      <c r="E7784" t="s">
        <v>29553</v>
      </c>
      <c r="F7784" t="s">
        <v>1084</v>
      </c>
      <c r="G7784" t="s">
        <v>72</v>
      </c>
      <c r="H7784" t="s">
        <v>136</v>
      </c>
      <c r="I7784" t="s">
        <v>22</v>
      </c>
      <c r="J7784" t="s">
        <v>131</v>
      </c>
      <c r="K7784" t="s">
        <v>29554</v>
      </c>
      <c r="L7784" t="s">
        <v>29555</v>
      </c>
      <c r="M7784">
        <v>1.956307222</v>
      </c>
      <c r="N7784">
        <v>0</v>
      </c>
      <c r="O7784">
        <v>0</v>
      </c>
      <c r="P7784">
        <v>0</v>
      </c>
      <c r="Q7784">
        <v>143</v>
      </c>
      <c r="R7784">
        <v>0</v>
      </c>
      <c r="S7784">
        <v>0</v>
      </c>
      <c r="T7784">
        <v>0</v>
      </c>
      <c r="U7784">
        <v>279.75193300000001</v>
      </c>
    </row>
    <row r="7785" spans="1:21" x14ac:dyDescent="0.25">
      <c r="A7785" t="s">
        <v>29556</v>
      </c>
      <c r="B7785">
        <v>1</v>
      </c>
      <c r="C7785" t="s">
        <v>78</v>
      </c>
      <c r="D7785" t="s">
        <v>83</v>
      </c>
      <c r="E7785" t="s">
        <v>29557</v>
      </c>
      <c r="F7785" t="s">
        <v>313</v>
      </c>
      <c r="G7785" t="s">
        <v>71</v>
      </c>
      <c r="H7785" t="s">
        <v>136</v>
      </c>
      <c r="I7785" t="s">
        <v>22</v>
      </c>
      <c r="J7785" t="s">
        <v>131</v>
      </c>
      <c r="K7785" t="s">
        <v>29558</v>
      </c>
      <c r="L7785" t="s">
        <v>29559</v>
      </c>
      <c r="M7785">
        <v>3.039722222</v>
      </c>
      <c r="N7785">
        <v>0</v>
      </c>
      <c r="O7785">
        <v>62</v>
      </c>
      <c r="P7785">
        <v>0</v>
      </c>
      <c r="Q7785">
        <v>0</v>
      </c>
      <c r="R7785">
        <v>0</v>
      </c>
      <c r="S7785">
        <v>188.46277799999999</v>
      </c>
      <c r="T7785">
        <v>0</v>
      </c>
      <c r="U7785">
        <v>0</v>
      </c>
    </row>
    <row r="7786" spans="1:21" x14ac:dyDescent="0.25">
      <c r="A7786" t="s">
        <v>29560</v>
      </c>
      <c r="B7786">
        <v>1</v>
      </c>
      <c r="C7786" t="s">
        <v>78</v>
      </c>
      <c r="D7786" t="s">
        <v>83</v>
      </c>
      <c r="E7786" t="s">
        <v>29561</v>
      </c>
      <c r="F7786" t="s">
        <v>892</v>
      </c>
      <c r="G7786" t="s">
        <v>71</v>
      </c>
      <c r="H7786" t="s">
        <v>136</v>
      </c>
      <c r="I7786" t="s">
        <v>22</v>
      </c>
      <c r="J7786" t="s">
        <v>131</v>
      </c>
      <c r="K7786" t="s">
        <v>29562</v>
      </c>
      <c r="L7786" t="s">
        <v>29563</v>
      </c>
      <c r="M7786">
        <v>0.336450833</v>
      </c>
      <c r="N7786">
        <v>0</v>
      </c>
      <c r="O7786">
        <v>281</v>
      </c>
      <c r="P7786">
        <v>0</v>
      </c>
      <c r="Q7786">
        <v>0</v>
      </c>
      <c r="R7786">
        <v>0</v>
      </c>
      <c r="S7786">
        <v>94.542683999999994</v>
      </c>
      <c r="T7786">
        <v>0</v>
      </c>
      <c r="U7786">
        <v>0</v>
      </c>
    </row>
    <row r="7787" spans="1:21" x14ac:dyDescent="0.25">
      <c r="A7787" t="s">
        <v>29564</v>
      </c>
      <c r="B7787">
        <v>1</v>
      </c>
      <c r="C7787" t="s">
        <v>79</v>
      </c>
      <c r="D7787" t="s">
        <v>121</v>
      </c>
      <c r="E7787" t="s">
        <v>29565</v>
      </c>
      <c r="F7787" t="s">
        <v>1527</v>
      </c>
      <c r="G7787" t="s">
        <v>72</v>
      </c>
      <c r="H7787" t="s">
        <v>136</v>
      </c>
      <c r="I7787" t="s">
        <v>22</v>
      </c>
      <c r="J7787" t="s">
        <v>131</v>
      </c>
      <c r="K7787" t="s">
        <v>29566</v>
      </c>
      <c r="L7787" t="s">
        <v>29567</v>
      </c>
      <c r="M7787">
        <v>0.87194444400000004</v>
      </c>
      <c r="N7787">
        <v>0</v>
      </c>
      <c r="O7787">
        <v>0</v>
      </c>
      <c r="P7787">
        <v>0</v>
      </c>
      <c r="Q7787">
        <v>155</v>
      </c>
      <c r="R7787">
        <v>0</v>
      </c>
      <c r="S7787">
        <v>0</v>
      </c>
      <c r="T7787">
        <v>0</v>
      </c>
      <c r="U7787">
        <v>135.15138899999999</v>
      </c>
    </row>
    <row r="7788" spans="1:21" x14ac:dyDescent="0.25">
      <c r="A7788" t="s">
        <v>29568</v>
      </c>
      <c r="B7788">
        <v>1</v>
      </c>
      <c r="C7788" t="s">
        <v>79</v>
      </c>
      <c r="D7788" t="s">
        <v>121</v>
      </c>
      <c r="E7788" t="s">
        <v>29569</v>
      </c>
      <c r="F7788" t="s">
        <v>1527</v>
      </c>
      <c r="G7788" t="s">
        <v>72</v>
      </c>
      <c r="H7788" t="s">
        <v>136</v>
      </c>
      <c r="I7788" t="s">
        <v>22</v>
      </c>
      <c r="J7788" t="s">
        <v>131</v>
      </c>
      <c r="K7788" t="s">
        <v>29570</v>
      </c>
      <c r="L7788" t="s">
        <v>29571</v>
      </c>
      <c r="M7788">
        <v>0.137384166</v>
      </c>
      <c r="N7788">
        <v>0</v>
      </c>
      <c r="O7788">
        <v>0</v>
      </c>
      <c r="P7788">
        <v>21</v>
      </c>
      <c r="Q7788">
        <v>513</v>
      </c>
      <c r="R7788">
        <v>0</v>
      </c>
      <c r="S7788">
        <v>0</v>
      </c>
      <c r="T7788">
        <v>2.8850669999999998</v>
      </c>
      <c r="U7788">
        <v>70.478076999999999</v>
      </c>
    </row>
    <row r="7789" spans="1:21" x14ac:dyDescent="0.25">
      <c r="A7789" t="s">
        <v>29572</v>
      </c>
      <c r="B7789">
        <v>1</v>
      </c>
      <c r="C7789" t="s">
        <v>78</v>
      </c>
      <c r="D7789" t="s">
        <v>96</v>
      </c>
      <c r="E7789" t="s">
        <v>29573</v>
      </c>
      <c r="F7789" t="s">
        <v>313</v>
      </c>
      <c r="G7789" t="s">
        <v>71</v>
      </c>
      <c r="H7789" t="s">
        <v>136</v>
      </c>
      <c r="I7789" t="s">
        <v>22</v>
      </c>
      <c r="J7789" t="s">
        <v>131</v>
      </c>
      <c r="K7789" t="s">
        <v>29574</v>
      </c>
      <c r="L7789" t="s">
        <v>29575</v>
      </c>
      <c r="M7789">
        <v>2.4338888879999998</v>
      </c>
      <c r="N7789">
        <v>0</v>
      </c>
      <c r="O7789">
        <v>2</v>
      </c>
      <c r="P7789">
        <v>0</v>
      </c>
      <c r="Q7789">
        <v>0</v>
      </c>
      <c r="R7789">
        <v>0</v>
      </c>
      <c r="S7789">
        <v>4.8677780000000004</v>
      </c>
      <c r="T7789">
        <v>0</v>
      </c>
      <c r="U7789">
        <v>0</v>
      </c>
    </row>
    <row r="7790" spans="1:21" x14ac:dyDescent="0.25">
      <c r="A7790" t="s">
        <v>29576</v>
      </c>
      <c r="B7790">
        <v>1</v>
      </c>
      <c r="C7790" t="s">
        <v>78</v>
      </c>
      <c r="D7790" t="s">
        <v>96</v>
      </c>
      <c r="E7790" t="s">
        <v>29573</v>
      </c>
      <c r="F7790" t="s">
        <v>313</v>
      </c>
      <c r="G7790" t="s">
        <v>71</v>
      </c>
      <c r="H7790" t="s">
        <v>136</v>
      </c>
      <c r="I7790" t="s">
        <v>22</v>
      </c>
      <c r="J7790" t="s">
        <v>131</v>
      </c>
      <c r="K7790" t="s">
        <v>29577</v>
      </c>
      <c r="L7790" t="s">
        <v>29578</v>
      </c>
      <c r="M7790">
        <v>1.0605555550000001</v>
      </c>
      <c r="N7790">
        <v>0</v>
      </c>
      <c r="O7790">
        <v>2</v>
      </c>
      <c r="P7790">
        <v>0</v>
      </c>
      <c r="Q7790">
        <v>0</v>
      </c>
      <c r="R7790">
        <v>0</v>
      </c>
      <c r="S7790">
        <v>2.121111</v>
      </c>
      <c r="T7790">
        <v>0</v>
      </c>
      <c r="U7790">
        <v>0</v>
      </c>
    </row>
    <row r="7791" spans="1:21" x14ac:dyDescent="0.25">
      <c r="A7791" t="s">
        <v>29579</v>
      </c>
      <c r="B7791">
        <v>1</v>
      </c>
      <c r="C7791" t="s">
        <v>78</v>
      </c>
      <c r="D7791" t="s">
        <v>96</v>
      </c>
      <c r="E7791" t="s">
        <v>29580</v>
      </c>
      <c r="F7791" t="s">
        <v>892</v>
      </c>
      <c r="G7791" t="s">
        <v>71</v>
      </c>
      <c r="H7791" t="s">
        <v>136</v>
      </c>
      <c r="I7791" t="s">
        <v>22</v>
      </c>
      <c r="J7791" t="s">
        <v>131</v>
      </c>
      <c r="K7791" t="s">
        <v>29581</v>
      </c>
      <c r="L7791" t="s">
        <v>29582</v>
      </c>
      <c r="M7791">
        <v>1.6769444440000001</v>
      </c>
      <c r="N7791">
        <v>0</v>
      </c>
      <c r="O7791">
        <v>92</v>
      </c>
      <c r="P7791">
        <v>0</v>
      </c>
      <c r="Q7791">
        <v>1</v>
      </c>
      <c r="R7791">
        <v>0</v>
      </c>
      <c r="S7791">
        <v>154.27888899999999</v>
      </c>
      <c r="T7791">
        <v>0</v>
      </c>
      <c r="U7791">
        <v>1.676944</v>
      </c>
    </row>
    <row r="7792" spans="1:21" x14ac:dyDescent="0.25">
      <c r="A7792" t="s">
        <v>29583</v>
      </c>
      <c r="B7792">
        <v>1</v>
      </c>
      <c r="C7792" t="s">
        <v>78</v>
      </c>
      <c r="D7792" t="s">
        <v>96</v>
      </c>
      <c r="E7792" t="s">
        <v>29573</v>
      </c>
      <c r="F7792" t="s">
        <v>313</v>
      </c>
      <c r="G7792" t="s">
        <v>71</v>
      </c>
      <c r="H7792" t="s">
        <v>136</v>
      </c>
      <c r="I7792" t="s">
        <v>22</v>
      </c>
      <c r="J7792" t="s">
        <v>131</v>
      </c>
      <c r="K7792" t="s">
        <v>29584</v>
      </c>
      <c r="L7792" t="s">
        <v>29585</v>
      </c>
      <c r="M7792">
        <v>1.0205555550000001</v>
      </c>
      <c r="N7792">
        <v>0</v>
      </c>
      <c r="O7792">
        <v>2</v>
      </c>
      <c r="P7792">
        <v>0</v>
      </c>
      <c r="Q7792">
        <v>0</v>
      </c>
      <c r="R7792">
        <v>0</v>
      </c>
      <c r="S7792">
        <v>2.0411109999999999</v>
      </c>
      <c r="T7792">
        <v>0</v>
      </c>
      <c r="U7792">
        <v>0</v>
      </c>
    </row>
    <row r="7793" spans="1:21" x14ac:dyDescent="0.25">
      <c r="A7793" t="s">
        <v>29586</v>
      </c>
      <c r="B7793">
        <v>1</v>
      </c>
      <c r="C7793" t="s">
        <v>78</v>
      </c>
      <c r="D7793" t="s">
        <v>96</v>
      </c>
      <c r="E7793" t="s">
        <v>29580</v>
      </c>
      <c r="F7793" t="s">
        <v>892</v>
      </c>
      <c r="G7793" t="s">
        <v>71</v>
      </c>
      <c r="H7793" t="s">
        <v>136</v>
      </c>
      <c r="I7793" t="s">
        <v>22</v>
      </c>
      <c r="J7793" t="s">
        <v>131</v>
      </c>
      <c r="K7793" t="s">
        <v>29587</v>
      </c>
      <c r="L7793" t="s">
        <v>29588</v>
      </c>
      <c r="M7793">
        <v>0.94013055499999998</v>
      </c>
      <c r="N7793">
        <v>0</v>
      </c>
      <c r="O7793">
        <v>92</v>
      </c>
      <c r="P7793">
        <v>0</v>
      </c>
      <c r="Q7793">
        <v>1</v>
      </c>
      <c r="R7793">
        <v>0</v>
      </c>
      <c r="S7793">
        <v>86.492011000000005</v>
      </c>
      <c r="T7793">
        <v>0</v>
      </c>
      <c r="U7793">
        <v>0.94013100000000005</v>
      </c>
    </row>
    <row r="7794" spans="1:21" x14ac:dyDescent="0.25">
      <c r="A7794" t="s">
        <v>29589</v>
      </c>
      <c r="B7794">
        <v>1</v>
      </c>
      <c r="C7794" t="s">
        <v>78</v>
      </c>
      <c r="D7794" t="s">
        <v>82</v>
      </c>
      <c r="E7794" t="s">
        <v>29590</v>
      </c>
      <c r="F7794" t="s">
        <v>231</v>
      </c>
      <c r="G7794" t="s">
        <v>71</v>
      </c>
      <c r="H7794" t="s">
        <v>136</v>
      </c>
      <c r="I7794" t="s">
        <v>22</v>
      </c>
      <c r="J7794" t="s">
        <v>131</v>
      </c>
      <c r="K7794" t="s">
        <v>29591</v>
      </c>
      <c r="L7794" t="s">
        <v>29592</v>
      </c>
      <c r="M7794">
        <v>31.375277777000001</v>
      </c>
      <c r="N7794">
        <v>0</v>
      </c>
      <c r="O7794">
        <v>0</v>
      </c>
      <c r="P7794">
        <v>0</v>
      </c>
      <c r="Q7794">
        <v>1</v>
      </c>
      <c r="R7794">
        <v>0</v>
      </c>
      <c r="S7794">
        <v>0</v>
      </c>
      <c r="T7794">
        <v>0</v>
      </c>
      <c r="U7794">
        <v>31.375278000000002</v>
      </c>
    </row>
    <row r="7795" spans="1:21" x14ac:dyDescent="0.25">
      <c r="A7795" t="s">
        <v>29593</v>
      </c>
      <c r="B7795">
        <v>1</v>
      </c>
      <c r="C7795" t="s">
        <v>78</v>
      </c>
      <c r="D7795" t="s">
        <v>104</v>
      </c>
      <c r="E7795" t="s">
        <v>29594</v>
      </c>
      <c r="F7795" t="s">
        <v>296</v>
      </c>
      <c r="G7795" t="s">
        <v>71</v>
      </c>
      <c r="H7795" t="s">
        <v>136</v>
      </c>
      <c r="I7795" t="s">
        <v>22</v>
      </c>
      <c r="J7795" t="s">
        <v>221</v>
      </c>
      <c r="K7795" t="s">
        <v>29595</v>
      </c>
      <c r="L7795" t="s">
        <v>29596</v>
      </c>
      <c r="M7795">
        <v>4.1558333330000004</v>
      </c>
      <c r="N7795">
        <v>0</v>
      </c>
      <c r="O7795">
        <v>0</v>
      </c>
      <c r="P7795">
        <v>0</v>
      </c>
      <c r="Q7795">
        <v>53</v>
      </c>
      <c r="R7795">
        <v>0</v>
      </c>
      <c r="S7795">
        <v>0</v>
      </c>
      <c r="T7795">
        <v>0</v>
      </c>
      <c r="U7795">
        <v>220.25916699999999</v>
      </c>
    </row>
    <row r="7796" spans="1:21" x14ac:dyDescent="0.25">
      <c r="A7796" t="s">
        <v>29597</v>
      </c>
      <c r="B7796">
        <v>1</v>
      </c>
      <c r="C7796" t="s">
        <v>78</v>
      </c>
      <c r="D7796" t="s">
        <v>104</v>
      </c>
      <c r="E7796" t="s">
        <v>29598</v>
      </c>
      <c r="F7796" t="s">
        <v>313</v>
      </c>
      <c r="G7796" t="s">
        <v>71</v>
      </c>
      <c r="H7796" t="s">
        <v>136</v>
      </c>
      <c r="I7796" t="s">
        <v>22</v>
      </c>
      <c r="J7796" t="s">
        <v>131</v>
      </c>
      <c r="K7796" t="s">
        <v>29599</v>
      </c>
      <c r="L7796" t="s">
        <v>29600</v>
      </c>
      <c r="M7796">
        <v>4.6408333329999998</v>
      </c>
      <c r="N7796">
        <v>0</v>
      </c>
      <c r="O7796">
        <v>0</v>
      </c>
      <c r="P7796">
        <v>0</v>
      </c>
      <c r="Q7796">
        <v>14</v>
      </c>
      <c r="R7796">
        <v>0</v>
      </c>
      <c r="S7796">
        <v>0</v>
      </c>
      <c r="T7796">
        <v>0</v>
      </c>
      <c r="U7796">
        <v>64.971666999999997</v>
      </c>
    </row>
    <row r="7797" spans="1:21" x14ac:dyDescent="0.25">
      <c r="A7797" t="s">
        <v>29601</v>
      </c>
      <c r="B7797">
        <v>1</v>
      </c>
      <c r="C7797" t="s">
        <v>78</v>
      </c>
      <c r="D7797" t="s">
        <v>92</v>
      </c>
      <c r="E7797" t="s">
        <v>29602</v>
      </c>
      <c r="F7797" t="s">
        <v>231</v>
      </c>
      <c r="G7797" t="s">
        <v>71</v>
      </c>
      <c r="H7797" t="s">
        <v>136</v>
      </c>
      <c r="I7797" t="s">
        <v>22</v>
      </c>
      <c r="J7797" t="s">
        <v>131</v>
      </c>
      <c r="K7797" t="s">
        <v>29603</v>
      </c>
      <c r="L7797" t="s">
        <v>29604</v>
      </c>
      <c r="M7797">
        <v>2.7633333329999998</v>
      </c>
      <c r="N7797">
        <v>0</v>
      </c>
      <c r="O7797">
        <v>1</v>
      </c>
      <c r="P7797">
        <v>0</v>
      </c>
      <c r="Q7797">
        <v>0</v>
      </c>
      <c r="R7797">
        <v>0</v>
      </c>
      <c r="S7797">
        <v>2.7633329999999998</v>
      </c>
      <c r="T7797">
        <v>0</v>
      </c>
      <c r="U7797">
        <v>0</v>
      </c>
    </row>
    <row r="7798" spans="1:21" x14ac:dyDescent="0.25">
      <c r="A7798" t="s">
        <v>29605</v>
      </c>
      <c r="B7798">
        <v>1</v>
      </c>
      <c r="C7798" t="s">
        <v>79</v>
      </c>
      <c r="D7798" t="s">
        <v>113</v>
      </c>
      <c r="E7798" t="s">
        <v>29606</v>
      </c>
      <c r="F7798" t="s">
        <v>247</v>
      </c>
      <c r="G7798" t="s">
        <v>71</v>
      </c>
      <c r="H7798" t="s">
        <v>136</v>
      </c>
      <c r="I7798" t="s">
        <v>22</v>
      </c>
      <c r="J7798" t="s">
        <v>221</v>
      </c>
      <c r="K7798" t="s">
        <v>29607</v>
      </c>
      <c r="L7798" t="s">
        <v>29608</v>
      </c>
      <c r="M7798">
        <v>5.4247222219999998</v>
      </c>
      <c r="N7798">
        <v>0</v>
      </c>
      <c r="O7798">
        <v>0</v>
      </c>
      <c r="P7798">
        <v>0</v>
      </c>
      <c r="Q7798">
        <v>6</v>
      </c>
      <c r="R7798">
        <v>0</v>
      </c>
      <c r="S7798">
        <v>0</v>
      </c>
      <c r="T7798">
        <v>0</v>
      </c>
      <c r="U7798">
        <v>32.548333</v>
      </c>
    </row>
    <row r="7799" spans="1:21" x14ac:dyDescent="0.25">
      <c r="A7799" t="s">
        <v>29609</v>
      </c>
      <c r="B7799">
        <v>1</v>
      </c>
      <c r="C7799" t="s">
        <v>78</v>
      </c>
      <c r="D7799" t="s">
        <v>101</v>
      </c>
      <c r="E7799" t="s">
        <v>29610</v>
      </c>
      <c r="F7799" t="s">
        <v>847</v>
      </c>
      <c r="G7799" t="s">
        <v>71</v>
      </c>
      <c r="H7799" t="s">
        <v>136</v>
      </c>
      <c r="I7799" t="s">
        <v>22</v>
      </c>
      <c r="J7799" t="s">
        <v>131</v>
      </c>
      <c r="K7799" t="s">
        <v>29611</v>
      </c>
      <c r="L7799" t="s">
        <v>29612</v>
      </c>
      <c r="M7799">
        <v>7.12</v>
      </c>
      <c r="N7799">
        <v>0</v>
      </c>
      <c r="O7799">
        <v>0</v>
      </c>
      <c r="P7799">
        <v>0</v>
      </c>
      <c r="Q7799">
        <v>1</v>
      </c>
      <c r="R7799">
        <v>0</v>
      </c>
      <c r="S7799">
        <v>0</v>
      </c>
      <c r="T7799">
        <v>0</v>
      </c>
      <c r="U7799">
        <v>7.12</v>
      </c>
    </row>
    <row r="7800" spans="1:21" x14ac:dyDescent="0.25">
      <c r="A7800" t="s">
        <v>29613</v>
      </c>
      <c r="B7800">
        <v>1</v>
      </c>
      <c r="C7800" t="s">
        <v>78</v>
      </c>
      <c r="D7800" t="s">
        <v>90</v>
      </c>
      <c r="E7800" t="s">
        <v>29614</v>
      </c>
      <c r="F7800" t="s">
        <v>231</v>
      </c>
      <c r="G7800" t="s">
        <v>71</v>
      </c>
      <c r="H7800" t="s">
        <v>136</v>
      </c>
      <c r="I7800" t="s">
        <v>22</v>
      </c>
      <c r="J7800" t="s">
        <v>131</v>
      </c>
      <c r="K7800" t="s">
        <v>29615</v>
      </c>
      <c r="L7800" t="s">
        <v>29616</v>
      </c>
      <c r="M7800">
        <v>1.8616666660000001</v>
      </c>
      <c r="N7800">
        <v>0</v>
      </c>
      <c r="O7800">
        <v>0</v>
      </c>
      <c r="P7800">
        <v>0</v>
      </c>
      <c r="Q7800">
        <v>1</v>
      </c>
      <c r="R7800">
        <v>0</v>
      </c>
      <c r="S7800">
        <v>0</v>
      </c>
      <c r="T7800">
        <v>0</v>
      </c>
      <c r="U7800">
        <v>1.861667</v>
      </c>
    </row>
    <row r="7801" spans="1:21" x14ac:dyDescent="0.25">
      <c r="A7801" t="s">
        <v>29617</v>
      </c>
      <c r="B7801">
        <v>1</v>
      </c>
      <c r="C7801" t="s">
        <v>79</v>
      </c>
      <c r="D7801" t="s">
        <v>118</v>
      </c>
      <c r="E7801" t="s">
        <v>29618</v>
      </c>
      <c r="F7801" t="s">
        <v>231</v>
      </c>
      <c r="G7801" t="s">
        <v>71</v>
      </c>
      <c r="H7801" t="s">
        <v>136</v>
      </c>
      <c r="I7801" t="s">
        <v>22</v>
      </c>
      <c r="J7801" t="s">
        <v>131</v>
      </c>
      <c r="K7801" t="s">
        <v>29619</v>
      </c>
      <c r="L7801" t="s">
        <v>29620</v>
      </c>
      <c r="M7801">
        <v>1.0138888880000001</v>
      </c>
      <c r="N7801">
        <v>0</v>
      </c>
      <c r="O7801">
        <v>1</v>
      </c>
      <c r="P7801">
        <v>0</v>
      </c>
      <c r="Q7801">
        <v>0</v>
      </c>
      <c r="R7801">
        <v>0</v>
      </c>
      <c r="S7801">
        <v>1.013889</v>
      </c>
      <c r="T7801">
        <v>0</v>
      </c>
      <c r="U7801">
        <v>0</v>
      </c>
    </row>
    <row r="7802" spans="1:21" x14ac:dyDescent="0.25">
      <c r="A7802" t="s">
        <v>29621</v>
      </c>
      <c r="B7802">
        <v>1</v>
      </c>
      <c r="C7802" t="s">
        <v>78</v>
      </c>
      <c r="D7802" t="s">
        <v>106</v>
      </c>
      <c r="E7802" t="s">
        <v>29622</v>
      </c>
      <c r="F7802" t="s">
        <v>892</v>
      </c>
      <c r="G7802" t="s">
        <v>71</v>
      </c>
      <c r="H7802" t="s">
        <v>136</v>
      </c>
      <c r="I7802" t="s">
        <v>22</v>
      </c>
      <c r="J7802" t="s">
        <v>131</v>
      </c>
      <c r="K7802" t="s">
        <v>29623</v>
      </c>
      <c r="L7802" t="s">
        <v>29624</v>
      </c>
      <c r="M7802">
        <v>0.88027777699999998</v>
      </c>
      <c r="N7802">
        <v>0</v>
      </c>
      <c r="O7802">
        <v>0</v>
      </c>
      <c r="P7802">
        <v>0</v>
      </c>
      <c r="Q7802">
        <v>85</v>
      </c>
      <c r="R7802">
        <v>0</v>
      </c>
      <c r="S7802">
        <v>0</v>
      </c>
      <c r="T7802">
        <v>0</v>
      </c>
      <c r="U7802">
        <v>74.823611</v>
      </c>
    </row>
    <row r="7803" spans="1:21" x14ac:dyDescent="0.25">
      <c r="A7803" t="s">
        <v>29625</v>
      </c>
      <c r="B7803">
        <v>1</v>
      </c>
      <c r="C7803" t="s">
        <v>79</v>
      </c>
      <c r="D7803" t="s">
        <v>118</v>
      </c>
      <c r="E7803" t="s">
        <v>17087</v>
      </c>
      <c r="F7803" t="s">
        <v>247</v>
      </c>
      <c r="G7803" t="s">
        <v>72</v>
      </c>
      <c r="H7803" t="s">
        <v>136</v>
      </c>
      <c r="I7803" t="s">
        <v>22</v>
      </c>
      <c r="J7803" t="s">
        <v>221</v>
      </c>
      <c r="K7803" t="s">
        <v>29626</v>
      </c>
      <c r="L7803" t="s">
        <v>29627</v>
      </c>
      <c r="M7803">
        <v>8.7466666659999994</v>
      </c>
      <c r="N7803">
        <v>0</v>
      </c>
      <c r="O7803">
        <v>1262</v>
      </c>
      <c r="P7803">
        <v>1</v>
      </c>
      <c r="Q7803">
        <v>0</v>
      </c>
      <c r="R7803">
        <v>0</v>
      </c>
      <c r="S7803">
        <v>11038.293331999999</v>
      </c>
      <c r="T7803">
        <v>8.7466670000000004</v>
      </c>
      <c r="U7803">
        <v>0</v>
      </c>
    </row>
    <row r="7804" spans="1:21" x14ac:dyDescent="0.25">
      <c r="A7804" t="s">
        <v>29628</v>
      </c>
      <c r="B7804">
        <v>1</v>
      </c>
      <c r="C7804" t="s">
        <v>78</v>
      </c>
      <c r="D7804" t="s">
        <v>103</v>
      </c>
      <c r="E7804" t="s">
        <v>29629</v>
      </c>
      <c r="F7804" t="s">
        <v>785</v>
      </c>
      <c r="G7804" t="s">
        <v>71</v>
      </c>
      <c r="H7804" t="s">
        <v>136</v>
      </c>
      <c r="I7804" t="s">
        <v>22</v>
      </c>
      <c r="J7804" t="s">
        <v>131</v>
      </c>
      <c r="K7804" t="s">
        <v>29630</v>
      </c>
      <c r="L7804" t="s">
        <v>29631</v>
      </c>
      <c r="M7804">
        <v>2.0555555550000002</v>
      </c>
      <c r="N7804">
        <v>0</v>
      </c>
      <c r="O7804">
        <v>43</v>
      </c>
      <c r="P7804">
        <v>0</v>
      </c>
      <c r="Q7804">
        <v>0</v>
      </c>
      <c r="R7804">
        <v>0</v>
      </c>
      <c r="S7804">
        <v>88.388889000000006</v>
      </c>
      <c r="T7804">
        <v>0</v>
      </c>
      <c r="U7804">
        <v>0</v>
      </c>
    </row>
    <row r="7805" spans="1:21" x14ac:dyDescent="0.25">
      <c r="A7805" t="s">
        <v>29632</v>
      </c>
      <c r="B7805">
        <v>1</v>
      </c>
      <c r="C7805" t="s">
        <v>79</v>
      </c>
      <c r="D7805" t="s">
        <v>124</v>
      </c>
      <c r="E7805" t="s">
        <v>29633</v>
      </c>
      <c r="F7805" t="s">
        <v>313</v>
      </c>
      <c r="G7805" t="s">
        <v>71</v>
      </c>
      <c r="H7805" t="s">
        <v>136</v>
      </c>
      <c r="I7805" t="s">
        <v>22</v>
      </c>
      <c r="J7805" t="s">
        <v>131</v>
      </c>
      <c r="K7805" t="s">
        <v>29634</v>
      </c>
      <c r="L7805" t="s">
        <v>29635</v>
      </c>
      <c r="M7805">
        <v>3.020277777</v>
      </c>
      <c r="N7805">
        <v>0</v>
      </c>
      <c r="O7805">
        <v>0</v>
      </c>
      <c r="P7805">
        <v>0</v>
      </c>
      <c r="Q7805">
        <v>4</v>
      </c>
      <c r="R7805">
        <v>0</v>
      </c>
      <c r="S7805">
        <v>0</v>
      </c>
      <c r="T7805">
        <v>0</v>
      </c>
      <c r="U7805">
        <v>12.081111</v>
      </c>
    </row>
    <row r="7806" spans="1:21" x14ac:dyDescent="0.25">
      <c r="A7806" t="s">
        <v>29636</v>
      </c>
      <c r="B7806">
        <v>1</v>
      </c>
      <c r="C7806" t="s">
        <v>78</v>
      </c>
      <c r="D7806" t="s">
        <v>103</v>
      </c>
      <c r="E7806" t="s">
        <v>29637</v>
      </c>
      <c r="F7806" t="s">
        <v>296</v>
      </c>
      <c r="G7806" t="s">
        <v>71</v>
      </c>
      <c r="H7806" t="s">
        <v>136</v>
      </c>
      <c r="I7806" t="s">
        <v>22</v>
      </c>
      <c r="J7806" t="s">
        <v>221</v>
      </c>
      <c r="K7806" t="s">
        <v>29638</v>
      </c>
      <c r="L7806" t="s">
        <v>29639</v>
      </c>
      <c r="M7806">
        <v>5.0425000000000004</v>
      </c>
      <c r="N7806">
        <v>0</v>
      </c>
      <c r="O7806">
        <v>0</v>
      </c>
      <c r="P7806">
        <v>0</v>
      </c>
      <c r="Q7806">
        <v>12</v>
      </c>
      <c r="R7806">
        <v>0</v>
      </c>
      <c r="S7806">
        <v>0</v>
      </c>
      <c r="T7806">
        <v>0</v>
      </c>
      <c r="U7806">
        <v>60.51</v>
      </c>
    </row>
    <row r="7807" spans="1:21" x14ac:dyDescent="0.25">
      <c r="A7807" t="s">
        <v>29640</v>
      </c>
      <c r="B7807">
        <v>1</v>
      </c>
      <c r="C7807" t="s">
        <v>78</v>
      </c>
      <c r="D7807" t="s">
        <v>102</v>
      </c>
      <c r="E7807" t="s">
        <v>29641</v>
      </c>
      <c r="F7807" t="s">
        <v>780</v>
      </c>
      <c r="G7807" t="s">
        <v>71</v>
      </c>
      <c r="H7807" t="s">
        <v>136</v>
      </c>
      <c r="I7807" t="s">
        <v>22</v>
      </c>
      <c r="J7807" t="s">
        <v>131</v>
      </c>
      <c r="K7807" t="s">
        <v>29642</v>
      </c>
      <c r="L7807" t="s">
        <v>29643</v>
      </c>
      <c r="M7807">
        <v>2.659166666</v>
      </c>
      <c r="N7807">
        <v>0</v>
      </c>
      <c r="O7807">
        <v>14</v>
      </c>
      <c r="P7807">
        <v>0</v>
      </c>
      <c r="Q7807">
        <v>0</v>
      </c>
      <c r="R7807">
        <v>0</v>
      </c>
      <c r="S7807">
        <v>37.228332999999999</v>
      </c>
      <c r="T7807">
        <v>0</v>
      </c>
      <c r="U7807">
        <v>0</v>
      </c>
    </row>
    <row r="7808" spans="1:21" x14ac:dyDescent="0.25">
      <c r="A7808" t="s">
        <v>29644</v>
      </c>
      <c r="B7808">
        <v>1</v>
      </c>
      <c r="C7808" t="s">
        <v>78</v>
      </c>
      <c r="D7808" t="s">
        <v>102</v>
      </c>
      <c r="E7808" t="s">
        <v>29645</v>
      </c>
      <c r="F7808" t="s">
        <v>247</v>
      </c>
      <c r="G7808" t="s">
        <v>72</v>
      </c>
      <c r="H7808" t="s">
        <v>136</v>
      </c>
      <c r="I7808" t="s">
        <v>22</v>
      </c>
      <c r="J7808" t="s">
        <v>221</v>
      </c>
      <c r="K7808" t="s">
        <v>29646</v>
      </c>
      <c r="L7808" t="s">
        <v>29647</v>
      </c>
      <c r="M7808">
        <v>6.8377777770000003</v>
      </c>
      <c r="N7808">
        <v>0</v>
      </c>
      <c r="O7808">
        <v>50</v>
      </c>
      <c r="P7808">
        <v>0</v>
      </c>
      <c r="Q7808">
        <v>4</v>
      </c>
      <c r="R7808">
        <v>0</v>
      </c>
      <c r="S7808">
        <v>341.88888900000001</v>
      </c>
      <c r="T7808">
        <v>0</v>
      </c>
      <c r="U7808">
        <v>27.351111</v>
      </c>
    </row>
    <row r="7809" spans="1:21" x14ac:dyDescent="0.25">
      <c r="A7809" t="s">
        <v>29648</v>
      </c>
      <c r="B7809">
        <v>1</v>
      </c>
      <c r="C7809" t="s">
        <v>78</v>
      </c>
      <c r="D7809" t="s">
        <v>102</v>
      </c>
      <c r="E7809" t="s">
        <v>17679</v>
      </c>
      <c r="F7809" t="s">
        <v>247</v>
      </c>
      <c r="G7809" t="s">
        <v>72</v>
      </c>
      <c r="H7809" t="s">
        <v>136</v>
      </c>
      <c r="I7809" t="s">
        <v>22</v>
      </c>
      <c r="J7809" t="s">
        <v>221</v>
      </c>
      <c r="K7809" t="s">
        <v>29649</v>
      </c>
      <c r="L7809" t="s">
        <v>29650</v>
      </c>
      <c r="M7809">
        <v>6.6449222219999999</v>
      </c>
      <c r="N7809">
        <v>0</v>
      </c>
      <c r="O7809">
        <v>520</v>
      </c>
      <c r="P7809">
        <v>0</v>
      </c>
      <c r="Q7809">
        <v>88</v>
      </c>
      <c r="R7809">
        <v>0</v>
      </c>
      <c r="S7809">
        <v>3455.359555</v>
      </c>
      <c r="T7809">
        <v>0</v>
      </c>
      <c r="U7809">
        <v>584.75315599999999</v>
      </c>
    </row>
    <row r="7810" spans="1:21" x14ac:dyDescent="0.25">
      <c r="A7810" t="s">
        <v>29651</v>
      </c>
      <c r="B7810">
        <v>1</v>
      </c>
      <c r="C7810" t="s">
        <v>78</v>
      </c>
      <c r="D7810" t="s">
        <v>102</v>
      </c>
      <c r="E7810" t="s">
        <v>29652</v>
      </c>
      <c r="F7810" t="s">
        <v>313</v>
      </c>
      <c r="G7810" t="s">
        <v>71</v>
      </c>
      <c r="H7810" t="s">
        <v>136</v>
      </c>
      <c r="I7810" t="s">
        <v>22</v>
      </c>
      <c r="J7810" t="s">
        <v>131</v>
      </c>
      <c r="K7810" t="s">
        <v>29653</v>
      </c>
      <c r="L7810" t="s">
        <v>29654</v>
      </c>
      <c r="M7810">
        <v>2.2866666659999999</v>
      </c>
      <c r="N7810">
        <v>0</v>
      </c>
      <c r="O7810">
        <v>121</v>
      </c>
      <c r="P7810">
        <v>0</v>
      </c>
      <c r="Q7810">
        <v>0</v>
      </c>
      <c r="R7810">
        <v>0</v>
      </c>
      <c r="S7810">
        <v>276.686667</v>
      </c>
      <c r="T7810">
        <v>0</v>
      </c>
      <c r="U7810">
        <v>0</v>
      </c>
    </row>
    <row r="7811" spans="1:21" x14ac:dyDescent="0.25">
      <c r="A7811" t="s">
        <v>29655</v>
      </c>
      <c r="B7811">
        <v>1</v>
      </c>
      <c r="C7811" t="s">
        <v>78</v>
      </c>
      <c r="D7811" t="s">
        <v>104</v>
      </c>
      <c r="E7811" t="s">
        <v>29656</v>
      </c>
      <c r="F7811" t="s">
        <v>231</v>
      </c>
      <c r="G7811" t="s">
        <v>71</v>
      </c>
      <c r="H7811" t="s">
        <v>136</v>
      </c>
      <c r="I7811" t="s">
        <v>22</v>
      </c>
      <c r="J7811" t="s">
        <v>131</v>
      </c>
      <c r="K7811" t="s">
        <v>29657</v>
      </c>
      <c r="L7811" t="s">
        <v>29658</v>
      </c>
      <c r="M7811">
        <v>1.4116666659999999</v>
      </c>
      <c r="N7811">
        <v>0</v>
      </c>
      <c r="O7811">
        <v>0</v>
      </c>
      <c r="P7811">
        <v>0</v>
      </c>
      <c r="Q7811">
        <v>1</v>
      </c>
      <c r="R7811">
        <v>0</v>
      </c>
      <c r="S7811">
        <v>0</v>
      </c>
      <c r="T7811">
        <v>0</v>
      </c>
      <c r="U7811">
        <v>1.411667</v>
      </c>
    </row>
    <row r="7812" spans="1:21" x14ac:dyDescent="0.25">
      <c r="A7812" t="s">
        <v>29659</v>
      </c>
      <c r="B7812">
        <v>1</v>
      </c>
      <c r="C7812" t="s">
        <v>78</v>
      </c>
      <c r="D7812" t="s">
        <v>104</v>
      </c>
      <c r="E7812" t="s">
        <v>29660</v>
      </c>
      <c r="F7812" t="s">
        <v>166</v>
      </c>
      <c r="G7812" t="s">
        <v>72</v>
      </c>
      <c r="H7812" t="s">
        <v>136</v>
      </c>
      <c r="I7812" t="s">
        <v>22</v>
      </c>
      <c r="J7812" t="s">
        <v>131</v>
      </c>
      <c r="K7812" t="s">
        <v>29661</v>
      </c>
      <c r="L7812" t="s">
        <v>29662</v>
      </c>
      <c r="M7812">
        <v>1.3719444439999999</v>
      </c>
      <c r="N7812">
        <v>0</v>
      </c>
      <c r="O7812">
        <v>76</v>
      </c>
      <c r="P7812">
        <v>73</v>
      </c>
      <c r="Q7812">
        <v>111</v>
      </c>
      <c r="R7812">
        <v>0</v>
      </c>
      <c r="S7812">
        <v>104.26777800000001</v>
      </c>
      <c r="T7812">
        <v>100.151944</v>
      </c>
      <c r="U7812">
        <v>152.285833</v>
      </c>
    </row>
    <row r="7813" spans="1:21" x14ac:dyDescent="0.25">
      <c r="A7813" t="s">
        <v>29663</v>
      </c>
      <c r="B7813">
        <v>1</v>
      </c>
      <c r="C7813" t="s">
        <v>78</v>
      </c>
      <c r="D7813" t="s">
        <v>91</v>
      </c>
      <c r="E7813" t="s">
        <v>29664</v>
      </c>
      <c r="F7813" t="s">
        <v>934</v>
      </c>
      <c r="G7813" t="s">
        <v>71</v>
      </c>
      <c r="H7813" t="s">
        <v>136</v>
      </c>
      <c r="I7813" t="s">
        <v>22</v>
      </c>
      <c r="J7813" t="s">
        <v>131</v>
      </c>
      <c r="K7813" t="s">
        <v>29665</v>
      </c>
      <c r="L7813" t="s">
        <v>29666</v>
      </c>
      <c r="M7813">
        <v>0.88555555500000005</v>
      </c>
      <c r="N7813">
        <v>0</v>
      </c>
      <c r="O7813">
        <v>1</v>
      </c>
      <c r="P7813">
        <v>0</v>
      </c>
      <c r="Q7813">
        <v>0</v>
      </c>
      <c r="R7813">
        <v>0</v>
      </c>
      <c r="S7813">
        <v>0.88555600000000001</v>
      </c>
      <c r="T7813">
        <v>0</v>
      </c>
      <c r="U7813">
        <v>0</v>
      </c>
    </row>
    <row r="7814" spans="1:21" x14ac:dyDescent="0.25">
      <c r="A7814" t="s">
        <v>29667</v>
      </c>
      <c r="B7814">
        <v>1</v>
      </c>
      <c r="C7814" t="s">
        <v>78</v>
      </c>
      <c r="D7814" t="s">
        <v>90</v>
      </c>
      <c r="E7814" t="s">
        <v>29668</v>
      </c>
      <c r="F7814" t="s">
        <v>416</v>
      </c>
      <c r="G7814" t="s">
        <v>71</v>
      </c>
      <c r="H7814" t="s">
        <v>136</v>
      </c>
      <c r="I7814" t="s">
        <v>22</v>
      </c>
      <c r="J7814" t="s">
        <v>131</v>
      </c>
      <c r="K7814" t="s">
        <v>29669</v>
      </c>
      <c r="L7814" t="s">
        <v>29670</v>
      </c>
      <c r="M7814">
        <v>4.1666666660000002</v>
      </c>
      <c r="N7814">
        <v>0</v>
      </c>
      <c r="O7814">
        <v>9</v>
      </c>
      <c r="P7814">
        <v>0</v>
      </c>
      <c r="Q7814">
        <v>0</v>
      </c>
      <c r="R7814">
        <v>0</v>
      </c>
      <c r="S7814">
        <v>37.5</v>
      </c>
      <c r="T7814">
        <v>0</v>
      </c>
      <c r="U7814">
        <v>0</v>
      </c>
    </row>
    <row r="7815" spans="1:21" x14ac:dyDescent="0.25">
      <c r="A7815" t="s">
        <v>29671</v>
      </c>
      <c r="B7815">
        <v>1</v>
      </c>
      <c r="C7815" t="s">
        <v>79</v>
      </c>
      <c r="D7815" t="s">
        <v>111</v>
      </c>
      <c r="E7815" t="s">
        <v>29672</v>
      </c>
      <c r="F7815" t="s">
        <v>313</v>
      </c>
      <c r="G7815" t="s">
        <v>71</v>
      </c>
      <c r="H7815" t="s">
        <v>136</v>
      </c>
      <c r="I7815" t="s">
        <v>22</v>
      </c>
      <c r="J7815" t="s">
        <v>131</v>
      </c>
      <c r="K7815" t="s">
        <v>29673</v>
      </c>
      <c r="L7815" t="s">
        <v>29674</v>
      </c>
      <c r="M7815">
        <v>4.0875000000000004</v>
      </c>
      <c r="N7815">
        <v>0</v>
      </c>
      <c r="O7815">
        <v>0</v>
      </c>
      <c r="P7815">
        <v>0</v>
      </c>
      <c r="Q7815">
        <v>65</v>
      </c>
      <c r="R7815">
        <v>0</v>
      </c>
      <c r="S7815">
        <v>0</v>
      </c>
      <c r="T7815">
        <v>0</v>
      </c>
      <c r="U7815">
        <v>265.6875</v>
      </c>
    </row>
    <row r="7816" spans="1:21" x14ac:dyDescent="0.25">
      <c r="A7816" t="s">
        <v>29675</v>
      </c>
      <c r="B7816">
        <v>1</v>
      </c>
      <c r="C7816" t="s">
        <v>79</v>
      </c>
      <c r="D7816" t="s">
        <v>118</v>
      </c>
      <c r="E7816" t="s">
        <v>29676</v>
      </c>
      <c r="F7816" t="s">
        <v>226</v>
      </c>
      <c r="G7816" t="s">
        <v>72</v>
      </c>
      <c r="H7816" t="s">
        <v>136</v>
      </c>
      <c r="I7816" t="s">
        <v>22</v>
      </c>
      <c r="J7816" t="s">
        <v>131</v>
      </c>
      <c r="K7816" t="s">
        <v>29677</v>
      </c>
      <c r="L7816" t="s">
        <v>29678</v>
      </c>
      <c r="M7816">
        <v>4.6399999999999997</v>
      </c>
      <c r="N7816">
        <v>0</v>
      </c>
      <c r="O7816">
        <v>0</v>
      </c>
      <c r="P7816">
        <v>0</v>
      </c>
      <c r="Q7816">
        <v>14</v>
      </c>
      <c r="R7816">
        <v>0</v>
      </c>
      <c r="S7816">
        <v>0</v>
      </c>
      <c r="T7816">
        <v>0</v>
      </c>
      <c r="U7816">
        <v>64.959999999999994</v>
      </c>
    </row>
    <row r="7817" spans="1:21" x14ac:dyDescent="0.25">
      <c r="A7817" t="s">
        <v>29679</v>
      </c>
      <c r="B7817">
        <v>1</v>
      </c>
      <c r="C7817" t="s">
        <v>79</v>
      </c>
      <c r="D7817" t="s">
        <v>118</v>
      </c>
      <c r="E7817" t="s">
        <v>29680</v>
      </c>
      <c r="F7817" t="s">
        <v>780</v>
      </c>
      <c r="G7817" t="s">
        <v>71</v>
      </c>
      <c r="H7817" t="s">
        <v>136</v>
      </c>
      <c r="I7817" t="s">
        <v>22</v>
      </c>
      <c r="J7817" t="s">
        <v>131</v>
      </c>
      <c r="K7817" t="s">
        <v>29681</v>
      </c>
      <c r="L7817" t="s">
        <v>29682</v>
      </c>
      <c r="M7817">
        <v>4.2022222219999996</v>
      </c>
      <c r="N7817">
        <v>0</v>
      </c>
      <c r="O7817">
        <v>0</v>
      </c>
      <c r="P7817">
        <v>0</v>
      </c>
      <c r="Q7817">
        <v>4</v>
      </c>
      <c r="R7817">
        <v>0</v>
      </c>
      <c r="S7817">
        <v>0</v>
      </c>
      <c r="T7817">
        <v>0</v>
      </c>
      <c r="U7817">
        <v>16.808889000000001</v>
      </c>
    </row>
    <row r="7818" spans="1:21" x14ac:dyDescent="0.25">
      <c r="A7818" t="s">
        <v>29683</v>
      </c>
      <c r="B7818">
        <v>1</v>
      </c>
      <c r="C7818" t="s">
        <v>79</v>
      </c>
      <c r="D7818" t="s">
        <v>124</v>
      </c>
      <c r="E7818" t="s">
        <v>29684</v>
      </c>
      <c r="F7818" t="s">
        <v>2590</v>
      </c>
      <c r="G7818" t="s">
        <v>71</v>
      </c>
      <c r="H7818" t="s">
        <v>136</v>
      </c>
      <c r="I7818" t="s">
        <v>22</v>
      </c>
      <c r="J7818" t="s">
        <v>131</v>
      </c>
      <c r="K7818" t="s">
        <v>29685</v>
      </c>
      <c r="L7818" t="s">
        <v>29686</v>
      </c>
      <c r="M7818">
        <v>8.9141388880000001</v>
      </c>
      <c r="N7818">
        <v>0</v>
      </c>
      <c r="O7818">
        <v>0</v>
      </c>
      <c r="P7818">
        <v>0</v>
      </c>
      <c r="Q7818">
        <v>82</v>
      </c>
      <c r="R7818">
        <v>0</v>
      </c>
      <c r="S7818">
        <v>0</v>
      </c>
      <c r="T7818">
        <v>0</v>
      </c>
      <c r="U7818">
        <v>730.95938899999999</v>
      </c>
    </row>
    <row r="7819" spans="1:21" x14ac:dyDescent="0.25">
      <c r="A7819" t="s">
        <v>29687</v>
      </c>
      <c r="B7819">
        <v>1</v>
      </c>
      <c r="C7819" t="s">
        <v>78</v>
      </c>
      <c r="D7819" t="s">
        <v>106</v>
      </c>
      <c r="E7819" t="s">
        <v>28740</v>
      </c>
      <c r="F7819" t="s">
        <v>231</v>
      </c>
      <c r="G7819" t="s">
        <v>71</v>
      </c>
      <c r="H7819" t="s">
        <v>136</v>
      </c>
      <c r="I7819" t="s">
        <v>22</v>
      </c>
      <c r="J7819" t="s">
        <v>131</v>
      </c>
      <c r="K7819" t="s">
        <v>29688</v>
      </c>
      <c r="L7819" t="s">
        <v>29689</v>
      </c>
      <c r="M7819">
        <v>1.005833333</v>
      </c>
      <c r="N7819">
        <v>0</v>
      </c>
      <c r="O7819">
        <v>1</v>
      </c>
      <c r="P7819">
        <v>0</v>
      </c>
      <c r="Q7819">
        <v>0</v>
      </c>
      <c r="R7819">
        <v>0</v>
      </c>
      <c r="S7819">
        <v>1.005833</v>
      </c>
      <c r="T7819">
        <v>0</v>
      </c>
      <c r="U7819">
        <v>0</v>
      </c>
    </row>
    <row r="7820" spans="1:21" x14ac:dyDescent="0.25">
      <c r="A7820" t="s">
        <v>29690</v>
      </c>
      <c r="B7820">
        <v>1</v>
      </c>
      <c r="C7820" t="s">
        <v>78</v>
      </c>
      <c r="D7820" t="s">
        <v>84</v>
      </c>
      <c r="E7820" t="s">
        <v>29691</v>
      </c>
      <c r="F7820" t="s">
        <v>847</v>
      </c>
      <c r="G7820" t="s">
        <v>71</v>
      </c>
      <c r="H7820" t="s">
        <v>136</v>
      </c>
      <c r="I7820" t="s">
        <v>22</v>
      </c>
      <c r="J7820" t="s">
        <v>131</v>
      </c>
      <c r="K7820" t="s">
        <v>29692</v>
      </c>
      <c r="L7820" t="s">
        <v>29693</v>
      </c>
      <c r="M7820">
        <v>3.1805555550000002</v>
      </c>
      <c r="N7820">
        <v>0</v>
      </c>
      <c r="O7820">
        <v>16</v>
      </c>
      <c r="P7820">
        <v>0</v>
      </c>
      <c r="Q7820">
        <v>0</v>
      </c>
      <c r="R7820">
        <v>0</v>
      </c>
      <c r="S7820">
        <v>50.888888999999999</v>
      </c>
      <c r="T7820">
        <v>0</v>
      </c>
      <c r="U7820">
        <v>0</v>
      </c>
    </row>
    <row r="7821" spans="1:21" x14ac:dyDescent="0.25">
      <c r="A7821" t="s">
        <v>29694</v>
      </c>
      <c r="B7821">
        <v>1</v>
      </c>
      <c r="C7821" t="s">
        <v>79</v>
      </c>
      <c r="D7821" t="s">
        <v>111</v>
      </c>
      <c r="E7821" t="s">
        <v>21315</v>
      </c>
      <c r="F7821" t="s">
        <v>416</v>
      </c>
      <c r="G7821" t="s">
        <v>71</v>
      </c>
      <c r="H7821" t="s">
        <v>136</v>
      </c>
      <c r="I7821" t="s">
        <v>22</v>
      </c>
      <c r="J7821" t="s">
        <v>131</v>
      </c>
      <c r="K7821" t="s">
        <v>29695</v>
      </c>
      <c r="L7821" t="s">
        <v>29696</v>
      </c>
      <c r="M7821">
        <v>3.2116666660000002</v>
      </c>
      <c r="N7821">
        <v>0</v>
      </c>
      <c r="O7821">
        <v>0</v>
      </c>
      <c r="P7821">
        <v>0</v>
      </c>
      <c r="Q7821">
        <v>35</v>
      </c>
      <c r="R7821">
        <v>0</v>
      </c>
      <c r="S7821">
        <v>0</v>
      </c>
      <c r="T7821">
        <v>0</v>
      </c>
      <c r="U7821">
        <v>112.408333</v>
      </c>
    </row>
    <row r="7822" spans="1:21" x14ac:dyDescent="0.25">
      <c r="A7822" t="s">
        <v>29697</v>
      </c>
      <c r="B7822">
        <v>1</v>
      </c>
      <c r="C7822" t="s">
        <v>78</v>
      </c>
      <c r="D7822" t="s">
        <v>102</v>
      </c>
      <c r="E7822" t="s">
        <v>29698</v>
      </c>
      <c r="F7822" t="s">
        <v>247</v>
      </c>
      <c r="G7822" t="s">
        <v>72</v>
      </c>
      <c r="H7822" t="s">
        <v>136</v>
      </c>
      <c r="I7822" t="s">
        <v>22</v>
      </c>
      <c r="J7822" t="s">
        <v>221</v>
      </c>
      <c r="K7822" t="s">
        <v>29699</v>
      </c>
      <c r="L7822" t="s">
        <v>29700</v>
      </c>
      <c r="M7822">
        <v>8.386666666</v>
      </c>
      <c r="N7822">
        <v>0</v>
      </c>
      <c r="O7822">
        <v>0</v>
      </c>
      <c r="P7822">
        <v>0</v>
      </c>
      <c r="Q7822">
        <v>12</v>
      </c>
      <c r="R7822">
        <v>0</v>
      </c>
      <c r="S7822">
        <v>0</v>
      </c>
      <c r="T7822">
        <v>0</v>
      </c>
      <c r="U7822">
        <v>100.64</v>
      </c>
    </row>
    <row r="7823" spans="1:21" x14ac:dyDescent="0.25">
      <c r="A7823" t="s">
        <v>29701</v>
      </c>
      <c r="B7823">
        <v>1</v>
      </c>
      <c r="C7823" t="s">
        <v>78</v>
      </c>
      <c r="D7823" t="s">
        <v>102</v>
      </c>
      <c r="E7823" t="s">
        <v>29702</v>
      </c>
      <c r="F7823" t="s">
        <v>247</v>
      </c>
      <c r="G7823" t="s">
        <v>72</v>
      </c>
      <c r="H7823" t="s">
        <v>136</v>
      </c>
      <c r="I7823" t="s">
        <v>22</v>
      </c>
      <c r="J7823" t="s">
        <v>221</v>
      </c>
      <c r="K7823" t="s">
        <v>29703</v>
      </c>
      <c r="L7823" t="s">
        <v>29704</v>
      </c>
      <c r="M7823">
        <v>8.6013888880000007</v>
      </c>
      <c r="N7823">
        <v>0</v>
      </c>
      <c r="O7823">
        <v>0</v>
      </c>
      <c r="P7823">
        <v>0</v>
      </c>
      <c r="Q7823">
        <v>5</v>
      </c>
      <c r="R7823">
        <v>0</v>
      </c>
      <c r="S7823">
        <v>0</v>
      </c>
      <c r="T7823">
        <v>0</v>
      </c>
      <c r="U7823">
        <v>43.006943999999997</v>
      </c>
    </row>
    <row r="7824" spans="1:21" x14ac:dyDescent="0.25">
      <c r="A7824" t="s">
        <v>29705</v>
      </c>
      <c r="B7824">
        <v>1</v>
      </c>
      <c r="C7824" t="s">
        <v>78</v>
      </c>
      <c r="D7824" t="s">
        <v>102</v>
      </c>
      <c r="E7824" t="s">
        <v>17527</v>
      </c>
      <c r="F7824" t="s">
        <v>166</v>
      </c>
      <c r="G7824" t="s">
        <v>72</v>
      </c>
      <c r="H7824" t="s">
        <v>136</v>
      </c>
      <c r="I7824" t="s">
        <v>22</v>
      </c>
      <c r="J7824" t="s">
        <v>131</v>
      </c>
      <c r="K7824" t="s">
        <v>29706</v>
      </c>
      <c r="L7824" t="s">
        <v>29707</v>
      </c>
      <c r="M7824">
        <v>0.35499999999999998</v>
      </c>
      <c r="N7824">
        <v>0</v>
      </c>
      <c r="O7824">
        <v>0</v>
      </c>
      <c r="P7824">
        <v>84</v>
      </c>
      <c r="Q7824">
        <v>1661</v>
      </c>
      <c r="R7824">
        <v>0</v>
      </c>
      <c r="S7824">
        <v>0</v>
      </c>
      <c r="T7824">
        <v>29.82</v>
      </c>
      <c r="U7824">
        <v>589.65499999999997</v>
      </c>
    </row>
    <row r="7825" spans="1:21" x14ac:dyDescent="0.25">
      <c r="A7825" t="s">
        <v>29708</v>
      </c>
      <c r="B7825">
        <v>1</v>
      </c>
      <c r="C7825" t="s">
        <v>78</v>
      </c>
      <c r="D7825" t="s">
        <v>102</v>
      </c>
      <c r="E7825" t="s">
        <v>15255</v>
      </c>
      <c r="F7825" t="s">
        <v>166</v>
      </c>
      <c r="G7825" t="s">
        <v>72</v>
      </c>
      <c r="H7825" t="s">
        <v>136</v>
      </c>
      <c r="I7825" t="s">
        <v>22</v>
      </c>
      <c r="J7825" t="s">
        <v>131</v>
      </c>
      <c r="K7825" t="s">
        <v>29709</v>
      </c>
      <c r="L7825" t="s">
        <v>29710</v>
      </c>
      <c r="M7825">
        <v>1.3085211109999999</v>
      </c>
      <c r="N7825">
        <v>0</v>
      </c>
      <c r="O7825">
        <v>3</v>
      </c>
      <c r="P7825">
        <v>22</v>
      </c>
      <c r="Q7825">
        <v>183</v>
      </c>
      <c r="R7825">
        <v>0</v>
      </c>
      <c r="S7825">
        <v>3.9255629999999999</v>
      </c>
      <c r="T7825">
        <v>28.787464</v>
      </c>
      <c r="U7825">
        <v>239.459363</v>
      </c>
    </row>
    <row r="7826" spans="1:21" x14ac:dyDescent="0.25">
      <c r="A7826" t="s">
        <v>29711</v>
      </c>
      <c r="B7826">
        <v>1</v>
      </c>
      <c r="C7826" t="s">
        <v>78</v>
      </c>
      <c r="D7826" t="s">
        <v>102</v>
      </c>
      <c r="E7826" t="s">
        <v>15255</v>
      </c>
      <c r="F7826" t="s">
        <v>247</v>
      </c>
      <c r="G7826" t="s">
        <v>72</v>
      </c>
      <c r="H7826" t="s">
        <v>136</v>
      </c>
      <c r="I7826" t="s">
        <v>22</v>
      </c>
      <c r="J7826" t="s">
        <v>221</v>
      </c>
      <c r="K7826" t="s">
        <v>29712</v>
      </c>
      <c r="L7826" t="s">
        <v>29713</v>
      </c>
      <c r="M7826">
        <v>3.259166666</v>
      </c>
      <c r="N7826">
        <v>0</v>
      </c>
      <c r="O7826">
        <v>3</v>
      </c>
      <c r="P7826">
        <v>22</v>
      </c>
      <c r="Q7826">
        <v>183</v>
      </c>
      <c r="R7826">
        <v>0</v>
      </c>
      <c r="S7826">
        <v>9.7774999999999999</v>
      </c>
      <c r="T7826">
        <v>71.701667</v>
      </c>
      <c r="U7826">
        <v>596.42750000000001</v>
      </c>
    </row>
    <row r="7827" spans="1:21" x14ac:dyDescent="0.25">
      <c r="A7827" t="s">
        <v>29714</v>
      </c>
      <c r="B7827">
        <v>1</v>
      </c>
      <c r="C7827" t="s">
        <v>78</v>
      </c>
      <c r="D7827" t="s">
        <v>102</v>
      </c>
      <c r="E7827" t="s">
        <v>29715</v>
      </c>
      <c r="F7827" t="s">
        <v>296</v>
      </c>
      <c r="G7827" t="s">
        <v>71</v>
      </c>
      <c r="H7827" t="s">
        <v>136</v>
      </c>
      <c r="I7827" t="s">
        <v>22</v>
      </c>
      <c r="J7827" t="s">
        <v>221</v>
      </c>
      <c r="K7827" t="s">
        <v>29716</v>
      </c>
      <c r="L7827" t="s">
        <v>29717</v>
      </c>
      <c r="M7827">
        <v>1.5049999999999999</v>
      </c>
      <c r="N7827">
        <v>0</v>
      </c>
      <c r="O7827">
        <v>19</v>
      </c>
      <c r="P7827">
        <v>0</v>
      </c>
      <c r="Q7827">
        <v>0</v>
      </c>
      <c r="R7827">
        <v>0</v>
      </c>
      <c r="S7827">
        <v>28.594999999999999</v>
      </c>
      <c r="T7827">
        <v>0</v>
      </c>
      <c r="U7827">
        <v>0</v>
      </c>
    </row>
    <row r="7828" spans="1:21" x14ac:dyDescent="0.25">
      <c r="A7828" t="s">
        <v>29718</v>
      </c>
      <c r="B7828">
        <v>1</v>
      </c>
      <c r="C7828" t="s">
        <v>78</v>
      </c>
      <c r="D7828" t="s">
        <v>102</v>
      </c>
      <c r="E7828" t="s">
        <v>5168</v>
      </c>
      <c r="F7828" t="s">
        <v>247</v>
      </c>
      <c r="G7828" t="s">
        <v>72</v>
      </c>
      <c r="H7828" t="s">
        <v>136</v>
      </c>
      <c r="I7828" t="s">
        <v>22</v>
      </c>
      <c r="J7828" t="s">
        <v>221</v>
      </c>
      <c r="K7828" t="s">
        <v>29719</v>
      </c>
      <c r="L7828" t="s">
        <v>29720</v>
      </c>
      <c r="M7828">
        <v>3.2941666660000002</v>
      </c>
      <c r="N7828">
        <v>3</v>
      </c>
      <c r="O7828">
        <v>3912</v>
      </c>
      <c r="P7828">
        <v>14</v>
      </c>
      <c r="Q7828">
        <v>490</v>
      </c>
      <c r="R7828">
        <v>9.8825000000000003</v>
      </c>
      <c r="S7828">
        <v>12886.779997</v>
      </c>
      <c r="T7828">
        <v>46.118333</v>
      </c>
      <c r="U7828">
        <v>1614.141666</v>
      </c>
    </row>
    <row r="7829" spans="1:21" x14ac:dyDescent="0.25">
      <c r="A7829" t="s">
        <v>29721</v>
      </c>
      <c r="B7829">
        <v>1</v>
      </c>
      <c r="C7829" t="s">
        <v>78</v>
      </c>
      <c r="D7829" t="s">
        <v>102</v>
      </c>
      <c r="E7829" t="s">
        <v>15255</v>
      </c>
      <c r="F7829" t="s">
        <v>226</v>
      </c>
      <c r="G7829" t="s">
        <v>72</v>
      </c>
      <c r="H7829" t="s">
        <v>136</v>
      </c>
      <c r="I7829" t="s">
        <v>22</v>
      </c>
      <c r="J7829" t="s">
        <v>131</v>
      </c>
      <c r="K7829" t="s">
        <v>29722</v>
      </c>
      <c r="L7829" t="s">
        <v>29723</v>
      </c>
      <c r="M7829">
        <v>0.939722222</v>
      </c>
      <c r="N7829">
        <v>0</v>
      </c>
      <c r="O7829">
        <v>3</v>
      </c>
      <c r="P7829">
        <v>22</v>
      </c>
      <c r="Q7829">
        <v>183</v>
      </c>
      <c r="R7829">
        <v>0</v>
      </c>
      <c r="S7829">
        <v>2.8191670000000002</v>
      </c>
      <c r="T7829">
        <v>20.673888999999999</v>
      </c>
      <c r="U7829">
        <v>171.969167</v>
      </c>
    </row>
    <row r="7830" spans="1:21" x14ac:dyDescent="0.25">
      <c r="A7830" t="s">
        <v>29724</v>
      </c>
      <c r="B7830">
        <v>1</v>
      </c>
      <c r="C7830" t="s">
        <v>78</v>
      </c>
      <c r="D7830" t="s">
        <v>102</v>
      </c>
      <c r="E7830" t="s">
        <v>29725</v>
      </c>
      <c r="F7830" t="s">
        <v>226</v>
      </c>
      <c r="G7830" t="s">
        <v>72</v>
      </c>
      <c r="H7830" t="s">
        <v>136</v>
      </c>
      <c r="I7830" t="s">
        <v>22</v>
      </c>
      <c r="J7830" t="s">
        <v>131</v>
      </c>
      <c r="K7830" t="s">
        <v>29726</v>
      </c>
      <c r="L7830" t="s">
        <v>29727</v>
      </c>
      <c r="M7830">
        <v>2.071388888</v>
      </c>
      <c r="N7830">
        <v>0</v>
      </c>
      <c r="O7830">
        <v>0</v>
      </c>
      <c r="P7830">
        <v>0</v>
      </c>
      <c r="Q7830">
        <v>13</v>
      </c>
      <c r="R7830">
        <v>0</v>
      </c>
      <c r="S7830">
        <v>0</v>
      </c>
      <c r="T7830">
        <v>0</v>
      </c>
      <c r="U7830">
        <v>26.928056000000002</v>
      </c>
    </row>
    <row r="7831" spans="1:21" x14ac:dyDescent="0.25">
      <c r="A7831" t="s">
        <v>29728</v>
      </c>
      <c r="B7831">
        <v>1</v>
      </c>
      <c r="C7831" t="s">
        <v>78</v>
      </c>
      <c r="D7831" t="s">
        <v>102</v>
      </c>
      <c r="E7831" t="s">
        <v>29729</v>
      </c>
      <c r="F7831" t="s">
        <v>226</v>
      </c>
      <c r="G7831" t="s">
        <v>72</v>
      </c>
      <c r="H7831" t="s">
        <v>136</v>
      </c>
      <c r="I7831" t="s">
        <v>22</v>
      </c>
      <c r="J7831" t="s">
        <v>131</v>
      </c>
      <c r="K7831" t="s">
        <v>29730</v>
      </c>
      <c r="L7831" t="s">
        <v>29731</v>
      </c>
      <c r="M7831">
        <v>1.8472222220000001</v>
      </c>
      <c r="N7831">
        <v>0</v>
      </c>
      <c r="O7831">
        <v>0</v>
      </c>
      <c r="P7831">
        <v>0</v>
      </c>
      <c r="Q7831">
        <v>10</v>
      </c>
      <c r="R7831">
        <v>0</v>
      </c>
      <c r="S7831">
        <v>0</v>
      </c>
      <c r="T7831">
        <v>0</v>
      </c>
      <c r="U7831">
        <v>18.472221999999999</v>
      </c>
    </row>
    <row r="7832" spans="1:21" x14ac:dyDescent="0.25">
      <c r="A7832" t="s">
        <v>29732</v>
      </c>
      <c r="B7832">
        <v>1</v>
      </c>
      <c r="C7832" t="s">
        <v>79</v>
      </c>
      <c r="D7832" t="s">
        <v>109</v>
      </c>
      <c r="E7832" t="s">
        <v>29733</v>
      </c>
      <c r="F7832" t="s">
        <v>416</v>
      </c>
      <c r="G7832" t="s">
        <v>71</v>
      </c>
      <c r="H7832" t="s">
        <v>136</v>
      </c>
      <c r="I7832" t="s">
        <v>22</v>
      </c>
      <c r="J7832" t="s">
        <v>131</v>
      </c>
      <c r="K7832" t="s">
        <v>29734</v>
      </c>
      <c r="L7832" t="s">
        <v>29735</v>
      </c>
      <c r="M7832">
        <v>2.000277777</v>
      </c>
      <c r="N7832">
        <v>0</v>
      </c>
      <c r="O7832">
        <v>0</v>
      </c>
      <c r="P7832">
        <v>0</v>
      </c>
      <c r="Q7832">
        <v>10</v>
      </c>
      <c r="R7832">
        <v>0</v>
      </c>
      <c r="S7832">
        <v>0</v>
      </c>
      <c r="T7832">
        <v>0</v>
      </c>
      <c r="U7832">
        <v>20.002777999999999</v>
      </c>
    </row>
    <row r="7833" spans="1:21" x14ac:dyDescent="0.25">
      <c r="A7833" t="s">
        <v>29736</v>
      </c>
      <c r="B7833">
        <v>1</v>
      </c>
      <c r="C7833" t="s">
        <v>79</v>
      </c>
      <c r="D7833" t="s">
        <v>109</v>
      </c>
      <c r="E7833" t="s">
        <v>29737</v>
      </c>
      <c r="F7833" t="s">
        <v>231</v>
      </c>
      <c r="G7833" t="s">
        <v>71</v>
      </c>
      <c r="H7833" t="s">
        <v>136</v>
      </c>
      <c r="I7833" t="s">
        <v>22</v>
      </c>
      <c r="J7833" t="s">
        <v>131</v>
      </c>
      <c r="K7833" t="s">
        <v>29738</v>
      </c>
      <c r="L7833" t="s">
        <v>29739</v>
      </c>
      <c r="M7833">
        <v>2.2180211110000001</v>
      </c>
      <c r="N7833">
        <v>0</v>
      </c>
      <c r="O7833">
        <v>0</v>
      </c>
      <c r="P7833">
        <v>0</v>
      </c>
      <c r="Q7833">
        <v>1</v>
      </c>
      <c r="R7833">
        <v>0</v>
      </c>
      <c r="S7833">
        <v>0</v>
      </c>
      <c r="T7833">
        <v>0</v>
      </c>
      <c r="U7833">
        <v>2.2180209999999998</v>
      </c>
    </row>
    <row r="7834" spans="1:21" x14ac:dyDescent="0.25">
      <c r="A7834" t="s">
        <v>29740</v>
      </c>
      <c r="B7834">
        <v>1</v>
      </c>
      <c r="C7834" t="s">
        <v>78</v>
      </c>
      <c r="D7834" t="s">
        <v>91</v>
      </c>
      <c r="E7834" t="s">
        <v>29741</v>
      </c>
      <c r="F7834" t="s">
        <v>231</v>
      </c>
      <c r="G7834" t="s">
        <v>71</v>
      </c>
      <c r="H7834" t="s">
        <v>136</v>
      </c>
      <c r="I7834" t="s">
        <v>22</v>
      </c>
      <c r="J7834" t="s">
        <v>131</v>
      </c>
      <c r="K7834" t="s">
        <v>29742</v>
      </c>
      <c r="L7834" t="s">
        <v>29743</v>
      </c>
      <c r="M7834">
        <v>0.74472222200000004</v>
      </c>
      <c r="N7834">
        <v>0</v>
      </c>
      <c r="O7834">
        <v>0</v>
      </c>
      <c r="P7834">
        <v>0</v>
      </c>
      <c r="Q7834">
        <v>1</v>
      </c>
      <c r="R7834">
        <v>0</v>
      </c>
      <c r="S7834">
        <v>0</v>
      </c>
      <c r="T7834">
        <v>0</v>
      </c>
      <c r="U7834">
        <v>0.744722</v>
      </c>
    </row>
    <row r="7835" spans="1:21" x14ac:dyDescent="0.25">
      <c r="A7835" t="s">
        <v>29744</v>
      </c>
      <c r="B7835">
        <v>1</v>
      </c>
      <c r="C7835" t="s">
        <v>78</v>
      </c>
      <c r="D7835" t="s">
        <v>92</v>
      </c>
      <c r="E7835" t="s">
        <v>29745</v>
      </c>
      <c r="F7835" t="s">
        <v>231</v>
      </c>
      <c r="G7835" t="s">
        <v>71</v>
      </c>
      <c r="H7835" t="s">
        <v>136</v>
      </c>
      <c r="I7835" t="s">
        <v>22</v>
      </c>
      <c r="J7835" t="s">
        <v>131</v>
      </c>
      <c r="K7835" t="s">
        <v>29746</v>
      </c>
      <c r="L7835" t="s">
        <v>29747</v>
      </c>
      <c r="M7835">
        <v>2.4561111109999998</v>
      </c>
      <c r="N7835">
        <v>0</v>
      </c>
      <c r="O7835">
        <v>0</v>
      </c>
      <c r="P7835">
        <v>0</v>
      </c>
      <c r="Q7835">
        <v>2</v>
      </c>
      <c r="R7835">
        <v>0</v>
      </c>
      <c r="S7835">
        <v>0</v>
      </c>
      <c r="T7835">
        <v>0</v>
      </c>
      <c r="U7835">
        <v>4.9122219999999999</v>
      </c>
    </row>
    <row r="7836" spans="1:21" x14ac:dyDescent="0.25">
      <c r="A7836" t="s">
        <v>29748</v>
      </c>
      <c r="B7836">
        <v>1</v>
      </c>
      <c r="C7836" t="s">
        <v>78</v>
      </c>
      <c r="D7836" t="s">
        <v>96</v>
      </c>
      <c r="E7836" t="s">
        <v>29749</v>
      </c>
      <c r="F7836" t="s">
        <v>231</v>
      </c>
      <c r="G7836" t="s">
        <v>71</v>
      </c>
      <c r="H7836" t="s">
        <v>136</v>
      </c>
      <c r="I7836" t="s">
        <v>22</v>
      </c>
      <c r="J7836" t="s">
        <v>131</v>
      </c>
      <c r="K7836" t="s">
        <v>29750</v>
      </c>
      <c r="L7836" t="s">
        <v>29751</v>
      </c>
      <c r="M7836">
        <v>1.7324999999999999</v>
      </c>
      <c r="N7836">
        <v>0</v>
      </c>
      <c r="O7836">
        <v>1</v>
      </c>
      <c r="P7836">
        <v>0</v>
      </c>
      <c r="Q7836">
        <v>0</v>
      </c>
      <c r="R7836">
        <v>0</v>
      </c>
      <c r="S7836">
        <v>1.7324999999999999</v>
      </c>
      <c r="T7836">
        <v>0</v>
      </c>
      <c r="U7836">
        <v>0</v>
      </c>
    </row>
    <row r="7837" spans="1:21" x14ac:dyDescent="0.25">
      <c r="A7837" t="s">
        <v>29752</v>
      </c>
      <c r="B7837">
        <v>1</v>
      </c>
      <c r="C7837" t="s">
        <v>79</v>
      </c>
      <c r="D7837" t="s">
        <v>116</v>
      </c>
      <c r="E7837" t="s">
        <v>29753</v>
      </c>
      <c r="F7837" t="s">
        <v>231</v>
      </c>
      <c r="G7837" t="s">
        <v>71</v>
      </c>
      <c r="H7837" t="s">
        <v>136</v>
      </c>
      <c r="I7837" t="s">
        <v>22</v>
      </c>
      <c r="J7837" t="s">
        <v>131</v>
      </c>
      <c r="K7837" t="s">
        <v>29754</v>
      </c>
      <c r="L7837" t="s">
        <v>29755</v>
      </c>
      <c r="M7837">
        <v>0.29888888800000002</v>
      </c>
      <c r="N7837">
        <v>0</v>
      </c>
      <c r="O7837">
        <v>0</v>
      </c>
      <c r="P7837">
        <v>0</v>
      </c>
      <c r="Q7837">
        <v>1</v>
      </c>
      <c r="R7837">
        <v>0</v>
      </c>
      <c r="S7837">
        <v>0</v>
      </c>
      <c r="T7837">
        <v>0</v>
      </c>
      <c r="U7837">
        <v>0.29888900000000002</v>
      </c>
    </row>
    <row r="7838" spans="1:21" x14ac:dyDescent="0.25">
      <c r="A7838" t="s">
        <v>29756</v>
      </c>
      <c r="B7838">
        <v>1</v>
      </c>
      <c r="C7838" t="s">
        <v>79</v>
      </c>
      <c r="D7838" t="s">
        <v>116</v>
      </c>
      <c r="E7838" t="s">
        <v>29757</v>
      </c>
      <c r="F7838" t="s">
        <v>231</v>
      </c>
      <c r="G7838" t="s">
        <v>71</v>
      </c>
      <c r="H7838" t="s">
        <v>136</v>
      </c>
      <c r="I7838" t="s">
        <v>22</v>
      </c>
      <c r="J7838" t="s">
        <v>131</v>
      </c>
      <c r="K7838" t="s">
        <v>29758</v>
      </c>
      <c r="L7838" t="s">
        <v>29759</v>
      </c>
      <c r="M7838">
        <v>1.342222222</v>
      </c>
      <c r="N7838">
        <v>0</v>
      </c>
      <c r="O7838">
        <v>0</v>
      </c>
      <c r="P7838">
        <v>0</v>
      </c>
      <c r="Q7838">
        <v>1</v>
      </c>
      <c r="R7838">
        <v>0</v>
      </c>
      <c r="S7838">
        <v>0</v>
      </c>
      <c r="T7838">
        <v>0</v>
      </c>
      <c r="U7838">
        <v>1.342222</v>
      </c>
    </row>
    <row r="7839" spans="1:21" x14ac:dyDescent="0.25">
      <c r="A7839" t="s">
        <v>29760</v>
      </c>
      <c r="B7839">
        <v>1</v>
      </c>
      <c r="C7839" t="s">
        <v>79</v>
      </c>
      <c r="D7839" t="s">
        <v>116</v>
      </c>
      <c r="E7839" t="s">
        <v>29761</v>
      </c>
      <c r="F7839" t="s">
        <v>231</v>
      </c>
      <c r="G7839" t="s">
        <v>71</v>
      </c>
      <c r="H7839" t="s">
        <v>136</v>
      </c>
      <c r="I7839" t="s">
        <v>22</v>
      </c>
      <c r="J7839" t="s">
        <v>131</v>
      </c>
      <c r="K7839" t="s">
        <v>29762</v>
      </c>
      <c r="L7839" t="s">
        <v>29763</v>
      </c>
      <c r="M7839">
        <v>0.90805555500000001</v>
      </c>
      <c r="N7839">
        <v>0</v>
      </c>
      <c r="O7839">
        <v>0</v>
      </c>
      <c r="P7839">
        <v>0</v>
      </c>
      <c r="Q7839">
        <v>1</v>
      </c>
      <c r="R7839">
        <v>0</v>
      </c>
      <c r="S7839">
        <v>0</v>
      </c>
      <c r="T7839">
        <v>0</v>
      </c>
      <c r="U7839">
        <v>0.90805599999999997</v>
      </c>
    </row>
    <row r="7840" spans="1:21" x14ac:dyDescent="0.25">
      <c r="A7840" t="s">
        <v>29764</v>
      </c>
      <c r="B7840">
        <v>1</v>
      </c>
      <c r="C7840" t="s">
        <v>79</v>
      </c>
      <c r="D7840" t="s">
        <v>118</v>
      </c>
      <c r="E7840" t="s">
        <v>29765</v>
      </c>
      <c r="F7840" t="s">
        <v>231</v>
      </c>
      <c r="G7840" t="s">
        <v>71</v>
      </c>
      <c r="H7840" t="s">
        <v>136</v>
      </c>
      <c r="I7840" t="s">
        <v>22</v>
      </c>
      <c r="J7840" t="s">
        <v>131</v>
      </c>
      <c r="K7840" t="s">
        <v>29766</v>
      </c>
      <c r="L7840" t="s">
        <v>29767</v>
      </c>
      <c r="M7840">
        <v>0.69916666599999999</v>
      </c>
      <c r="N7840">
        <v>0</v>
      </c>
      <c r="O7840">
        <v>4</v>
      </c>
      <c r="P7840">
        <v>0</v>
      </c>
      <c r="Q7840">
        <v>0</v>
      </c>
      <c r="R7840">
        <v>0</v>
      </c>
      <c r="S7840">
        <v>2.7966669999999998</v>
      </c>
      <c r="T7840">
        <v>0</v>
      </c>
      <c r="U7840">
        <v>0</v>
      </c>
    </row>
    <row r="7841" spans="1:21" x14ac:dyDescent="0.25">
      <c r="A7841" t="s">
        <v>29768</v>
      </c>
      <c r="B7841">
        <v>1</v>
      </c>
      <c r="C7841" t="s">
        <v>79</v>
      </c>
      <c r="D7841" t="s">
        <v>110</v>
      </c>
      <c r="E7841" t="s">
        <v>29769</v>
      </c>
      <c r="F7841" t="s">
        <v>231</v>
      </c>
      <c r="G7841" t="s">
        <v>71</v>
      </c>
      <c r="H7841" t="s">
        <v>136</v>
      </c>
      <c r="I7841" t="s">
        <v>22</v>
      </c>
      <c r="J7841" t="s">
        <v>131</v>
      </c>
      <c r="K7841" t="s">
        <v>29770</v>
      </c>
      <c r="L7841" t="s">
        <v>29771</v>
      </c>
      <c r="M7841">
        <v>2.3877777770000002</v>
      </c>
      <c r="N7841">
        <v>0</v>
      </c>
      <c r="O7841">
        <v>2</v>
      </c>
      <c r="P7841">
        <v>0</v>
      </c>
      <c r="Q7841">
        <v>0</v>
      </c>
      <c r="R7841">
        <v>0</v>
      </c>
      <c r="S7841">
        <v>4.7755559999999999</v>
      </c>
      <c r="T7841">
        <v>0</v>
      </c>
      <c r="U7841">
        <v>0</v>
      </c>
    </row>
    <row r="7842" spans="1:21" x14ac:dyDescent="0.25">
      <c r="A7842" t="s">
        <v>29772</v>
      </c>
      <c r="B7842">
        <v>1</v>
      </c>
      <c r="C7842" t="s">
        <v>79</v>
      </c>
      <c r="D7842" t="s">
        <v>119</v>
      </c>
      <c r="E7842" t="s">
        <v>29773</v>
      </c>
      <c r="F7842" t="s">
        <v>231</v>
      </c>
      <c r="G7842" t="s">
        <v>71</v>
      </c>
      <c r="H7842" t="s">
        <v>136</v>
      </c>
      <c r="I7842" t="s">
        <v>22</v>
      </c>
      <c r="J7842" t="s">
        <v>131</v>
      </c>
      <c r="K7842" t="s">
        <v>21972</v>
      </c>
      <c r="L7842" t="s">
        <v>29774</v>
      </c>
      <c r="M7842">
        <v>2.673611111</v>
      </c>
      <c r="N7842">
        <v>0</v>
      </c>
      <c r="O7842">
        <v>1</v>
      </c>
      <c r="P7842">
        <v>0</v>
      </c>
      <c r="Q7842">
        <v>0</v>
      </c>
      <c r="R7842">
        <v>0</v>
      </c>
      <c r="S7842">
        <v>2.6736110000000002</v>
      </c>
      <c r="T7842">
        <v>0</v>
      </c>
      <c r="U7842">
        <v>0</v>
      </c>
    </row>
    <row r="7843" spans="1:21" x14ac:dyDescent="0.25">
      <c r="A7843" t="s">
        <v>29775</v>
      </c>
      <c r="B7843">
        <v>1</v>
      </c>
      <c r="C7843" t="s">
        <v>78</v>
      </c>
      <c r="D7843" t="s">
        <v>99</v>
      </c>
      <c r="E7843" t="s">
        <v>29776</v>
      </c>
      <c r="F7843" t="s">
        <v>847</v>
      </c>
      <c r="G7843" t="s">
        <v>71</v>
      </c>
      <c r="H7843" t="s">
        <v>136</v>
      </c>
      <c r="I7843" t="s">
        <v>22</v>
      </c>
      <c r="J7843" t="s">
        <v>131</v>
      </c>
      <c r="K7843" t="s">
        <v>29777</v>
      </c>
      <c r="L7843" t="s">
        <v>29778</v>
      </c>
      <c r="M7843">
        <v>8.8825000000000003</v>
      </c>
      <c r="N7843">
        <v>0</v>
      </c>
      <c r="O7843">
        <v>1</v>
      </c>
      <c r="P7843">
        <v>0</v>
      </c>
      <c r="Q7843">
        <v>0</v>
      </c>
      <c r="R7843">
        <v>0</v>
      </c>
      <c r="S7843">
        <v>8.8825000000000003</v>
      </c>
      <c r="T7843">
        <v>0</v>
      </c>
      <c r="U7843">
        <v>0</v>
      </c>
    </row>
    <row r="7844" spans="1:21" x14ac:dyDescent="0.25">
      <c r="A7844" t="s">
        <v>29779</v>
      </c>
      <c r="B7844">
        <v>1</v>
      </c>
      <c r="C7844" t="s">
        <v>79</v>
      </c>
      <c r="D7844" t="s">
        <v>114</v>
      </c>
      <c r="E7844" t="s">
        <v>29780</v>
      </c>
      <c r="F7844" t="s">
        <v>231</v>
      </c>
      <c r="G7844" t="s">
        <v>71</v>
      </c>
      <c r="H7844" t="s">
        <v>136</v>
      </c>
      <c r="I7844" t="s">
        <v>22</v>
      </c>
      <c r="J7844" t="s">
        <v>131</v>
      </c>
      <c r="K7844" t="s">
        <v>29781</v>
      </c>
      <c r="L7844" t="s">
        <v>29782</v>
      </c>
      <c r="M7844">
        <v>1.6372222219999999</v>
      </c>
      <c r="N7844">
        <v>0</v>
      </c>
      <c r="O7844">
        <v>2</v>
      </c>
      <c r="P7844">
        <v>0</v>
      </c>
      <c r="Q7844">
        <v>0</v>
      </c>
      <c r="R7844">
        <v>0</v>
      </c>
      <c r="S7844">
        <v>3.2744439999999999</v>
      </c>
      <c r="T7844">
        <v>0</v>
      </c>
      <c r="U7844">
        <v>0</v>
      </c>
    </row>
    <row r="7845" spans="1:21" x14ac:dyDescent="0.25">
      <c r="A7845" t="s">
        <v>29783</v>
      </c>
      <c r="B7845">
        <v>1</v>
      </c>
      <c r="C7845" t="s">
        <v>78</v>
      </c>
      <c r="D7845" t="s">
        <v>102</v>
      </c>
      <c r="E7845" t="s">
        <v>29784</v>
      </c>
      <c r="F7845" t="s">
        <v>231</v>
      </c>
      <c r="G7845" t="s">
        <v>71</v>
      </c>
      <c r="H7845" t="s">
        <v>136</v>
      </c>
      <c r="I7845" t="s">
        <v>22</v>
      </c>
      <c r="J7845" t="s">
        <v>131</v>
      </c>
      <c r="K7845" t="s">
        <v>29785</v>
      </c>
      <c r="L7845" t="s">
        <v>29786</v>
      </c>
      <c r="M7845">
        <v>2.4513888879999999</v>
      </c>
      <c r="N7845">
        <v>0</v>
      </c>
      <c r="O7845">
        <v>0</v>
      </c>
      <c r="P7845">
        <v>0</v>
      </c>
      <c r="Q7845">
        <v>1</v>
      </c>
      <c r="R7845">
        <v>0</v>
      </c>
      <c r="S7845">
        <v>0</v>
      </c>
      <c r="T7845">
        <v>0</v>
      </c>
      <c r="U7845">
        <v>2.4513889999999998</v>
      </c>
    </row>
    <row r="7846" spans="1:21" x14ac:dyDescent="0.25">
      <c r="A7846" t="s">
        <v>29787</v>
      </c>
      <c r="B7846">
        <v>1</v>
      </c>
      <c r="C7846" t="s">
        <v>79</v>
      </c>
      <c r="D7846" t="s">
        <v>121</v>
      </c>
      <c r="E7846" t="s">
        <v>29788</v>
      </c>
      <c r="F7846" t="s">
        <v>231</v>
      </c>
      <c r="G7846" t="s">
        <v>71</v>
      </c>
      <c r="H7846" t="s">
        <v>136</v>
      </c>
      <c r="I7846" t="s">
        <v>22</v>
      </c>
      <c r="J7846" t="s">
        <v>131</v>
      </c>
      <c r="K7846" t="s">
        <v>29789</v>
      </c>
      <c r="L7846" t="s">
        <v>29790</v>
      </c>
      <c r="M7846">
        <v>1.5147222220000001</v>
      </c>
      <c r="N7846">
        <v>0</v>
      </c>
      <c r="O7846">
        <v>0</v>
      </c>
      <c r="P7846">
        <v>0</v>
      </c>
      <c r="Q7846">
        <v>1</v>
      </c>
      <c r="R7846">
        <v>0</v>
      </c>
      <c r="S7846">
        <v>0</v>
      </c>
      <c r="T7846">
        <v>0</v>
      </c>
      <c r="U7846">
        <v>1.5147219999999999</v>
      </c>
    </row>
    <row r="7847" spans="1:21" x14ac:dyDescent="0.25">
      <c r="A7847" t="s">
        <v>29791</v>
      </c>
      <c r="B7847">
        <v>1</v>
      </c>
      <c r="C7847" t="s">
        <v>78</v>
      </c>
      <c r="D7847" t="s">
        <v>80</v>
      </c>
      <c r="E7847" t="s">
        <v>29792</v>
      </c>
      <c r="F7847" t="s">
        <v>847</v>
      </c>
      <c r="G7847" t="s">
        <v>71</v>
      </c>
      <c r="H7847" t="s">
        <v>136</v>
      </c>
      <c r="I7847" t="s">
        <v>22</v>
      </c>
      <c r="J7847" t="s">
        <v>131</v>
      </c>
      <c r="K7847" t="s">
        <v>29793</v>
      </c>
      <c r="L7847" t="s">
        <v>29794</v>
      </c>
      <c r="M7847">
        <v>2.707777777</v>
      </c>
      <c r="N7847">
        <v>0</v>
      </c>
      <c r="O7847">
        <v>2</v>
      </c>
      <c r="P7847">
        <v>0</v>
      </c>
      <c r="Q7847">
        <v>0</v>
      </c>
      <c r="R7847">
        <v>0</v>
      </c>
      <c r="S7847">
        <v>5.4155559999999996</v>
      </c>
      <c r="T7847">
        <v>0</v>
      </c>
      <c r="U7847">
        <v>0</v>
      </c>
    </row>
    <row r="7848" spans="1:21" x14ac:dyDescent="0.25">
      <c r="A7848" t="s">
        <v>29795</v>
      </c>
      <c r="B7848">
        <v>1</v>
      </c>
      <c r="C7848" t="s">
        <v>78</v>
      </c>
      <c r="D7848" t="s">
        <v>107</v>
      </c>
      <c r="E7848" t="s">
        <v>29796</v>
      </c>
      <c r="F7848" t="s">
        <v>231</v>
      </c>
      <c r="G7848" t="s">
        <v>71</v>
      </c>
      <c r="H7848" t="s">
        <v>136</v>
      </c>
      <c r="I7848" t="s">
        <v>22</v>
      </c>
      <c r="J7848" t="s">
        <v>131</v>
      </c>
      <c r="K7848" t="s">
        <v>29797</v>
      </c>
      <c r="L7848" t="s">
        <v>29798</v>
      </c>
      <c r="M7848">
        <v>5.1472222219999999</v>
      </c>
      <c r="N7848">
        <v>0</v>
      </c>
      <c r="O7848">
        <v>0</v>
      </c>
      <c r="P7848">
        <v>0</v>
      </c>
      <c r="Q7848">
        <v>1</v>
      </c>
      <c r="R7848">
        <v>0</v>
      </c>
      <c r="S7848">
        <v>0</v>
      </c>
      <c r="T7848">
        <v>0</v>
      </c>
      <c r="U7848">
        <v>5.1472220000000002</v>
      </c>
    </row>
    <row r="7849" spans="1:21" x14ac:dyDescent="0.25">
      <c r="A7849" t="s">
        <v>29799</v>
      </c>
      <c r="B7849">
        <v>1</v>
      </c>
      <c r="C7849" t="s">
        <v>78</v>
      </c>
      <c r="D7849" t="s">
        <v>107</v>
      </c>
      <c r="E7849" t="s">
        <v>29796</v>
      </c>
      <c r="F7849" t="s">
        <v>231</v>
      </c>
      <c r="G7849" t="s">
        <v>71</v>
      </c>
      <c r="H7849" t="s">
        <v>136</v>
      </c>
      <c r="I7849" t="s">
        <v>22</v>
      </c>
      <c r="J7849" t="s">
        <v>131</v>
      </c>
      <c r="K7849" t="s">
        <v>29800</v>
      </c>
      <c r="L7849" t="s">
        <v>29801</v>
      </c>
      <c r="M7849">
        <v>6.0188888880000002</v>
      </c>
      <c r="N7849">
        <v>0</v>
      </c>
      <c r="O7849">
        <v>0</v>
      </c>
      <c r="P7849">
        <v>0</v>
      </c>
      <c r="Q7849">
        <v>1</v>
      </c>
      <c r="R7849">
        <v>0</v>
      </c>
      <c r="S7849">
        <v>0</v>
      </c>
      <c r="T7849">
        <v>0</v>
      </c>
      <c r="U7849">
        <v>6.0188889999999997</v>
      </c>
    </row>
    <row r="7850" spans="1:21" x14ac:dyDescent="0.25">
      <c r="A7850" t="s">
        <v>29802</v>
      </c>
      <c r="B7850">
        <v>1</v>
      </c>
      <c r="C7850" t="s">
        <v>78</v>
      </c>
      <c r="D7850" t="s">
        <v>126</v>
      </c>
      <c r="E7850" t="s">
        <v>29803</v>
      </c>
      <c r="F7850" t="s">
        <v>313</v>
      </c>
      <c r="G7850" t="s">
        <v>71</v>
      </c>
      <c r="H7850" t="s">
        <v>136</v>
      </c>
      <c r="I7850" t="s">
        <v>22</v>
      </c>
      <c r="J7850" t="s">
        <v>131</v>
      </c>
      <c r="K7850" t="s">
        <v>29804</v>
      </c>
      <c r="L7850" t="s">
        <v>29805</v>
      </c>
      <c r="M7850">
        <v>2.1724999999999999</v>
      </c>
      <c r="N7850">
        <v>0</v>
      </c>
      <c r="O7850">
        <v>70</v>
      </c>
      <c r="P7850">
        <v>0</v>
      </c>
      <c r="Q7850">
        <v>0</v>
      </c>
      <c r="R7850">
        <v>0</v>
      </c>
      <c r="S7850">
        <v>152.07499999999999</v>
      </c>
      <c r="T7850">
        <v>0</v>
      </c>
      <c r="U7850">
        <v>0</v>
      </c>
    </row>
    <row r="7851" spans="1:21" x14ac:dyDescent="0.25">
      <c r="A7851" t="s">
        <v>29806</v>
      </c>
      <c r="B7851">
        <v>1</v>
      </c>
      <c r="C7851" t="s">
        <v>79</v>
      </c>
      <c r="D7851" t="s">
        <v>114</v>
      </c>
      <c r="E7851" t="s">
        <v>29807</v>
      </c>
      <c r="F7851" t="s">
        <v>231</v>
      </c>
      <c r="G7851" t="s">
        <v>71</v>
      </c>
      <c r="H7851" t="s">
        <v>136</v>
      </c>
      <c r="I7851" t="s">
        <v>22</v>
      </c>
      <c r="J7851" t="s">
        <v>131</v>
      </c>
      <c r="K7851" t="s">
        <v>29808</v>
      </c>
      <c r="L7851" t="s">
        <v>29809</v>
      </c>
      <c r="M7851">
        <v>3.8802777769999999</v>
      </c>
      <c r="N7851">
        <v>0</v>
      </c>
      <c r="O7851">
        <v>0</v>
      </c>
      <c r="P7851">
        <v>0</v>
      </c>
      <c r="Q7851">
        <v>1</v>
      </c>
      <c r="R7851">
        <v>0</v>
      </c>
      <c r="S7851">
        <v>0</v>
      </c>
      <c r="T7851">
        <v>0</v>
      </c>
      <c r="U7851">
        <v>3.8802780000000001</v>
      </c>
    </row>
    <row r="7852" spans="1:21" x14ac:dyDescent="0.25">
      <c r="A7852" t="s">
        <v>29810</v>
      </c>
      <c r="B7852">
        <v>1</v>
      </c>
      <c r="C7852" t="s">
        <v>79</v>
      </c>
      <c r="D7852" t="s">
        <v>115</v>
      </c>
      <c r="E7852" t="s">
        <v>29811</v>
      </c>
      <c r="F7852" t="s">
        <v>231</v>
      </c>
      <c r="G7852" t="s">
        <v>71</v>
      </c>
      <c r="H7852" t="s">
        <v>136</v>
      </c>
      <c r="I7852" t="s">
        <v>22</v>
      </c>
      <c r="J7852" t="s">
        <v>131</v>
      </c>
      <c r="K7852" t="s">
        <v>29812</v>
      </c>
      <c r="L7852" t="s">
        <v>29813</v>
      </c>
      <c r="M7852">
        <v>2.3341666659999998</v>
      </c>
      <c r="N7852">
        <v>0</v>
      </c>
      <c r="O7852">
        <v>0</v>
      </c>
      <c r="P7852">
        <v>0</v>
      </c>
      <c r="Q7852">
        <v>1</v>
      </c>
      <c r="R7852">
        <v>0</v>
      </c>
      <c r="S7852">
        <v>0</v>
      </c>
      <c r="T7852">
        <v>0</v>
      </c>
      <c r="U7852">
        <v>2.3341669999999999</v>
      </c>
    </row>
    <row r="7853" spans="1:21" x14ac:dyDescent="0.25">
      <c r="A7853" t="s">
        <v>29814</v>
      </c>
      <c r="B7853">
        <v>1</v>
      </c>
      <c r="C7853" t="s">
        <v>78</v>
      </c>
      <c r="D7853" t="s">
        <v>89</v>
      </c>
      <c r="E7853" t="s">
        <v>29815</v>
      </c>
      <c r="F7853" t="s">
        <v>934</v>
      </c>
      <c r="G7853" t="s">
        <v>71</v>
      </c>
      <c r="H7853" t="s">
        <v>136</v>
      </c>
      <c r="I7853" t="s">
        <v>22</v>
      </c>
      <c r="J7853" t="s">
        <v>131</v>
      </c>
      <c r="K7853" t="s">
        <v>29816</v>
      </c>
      <c r="L7853" t="s">
        <v>29817</v>
      </c>
      <c r="M7853">
        <v>0.48055555500000002</v>
      </c>
      <c r="N7853">
        <v>0</v>
      </c>
      <c r="O7853">
        <v>1</v>
      </c>
      <c r="P7853">
        <v>0</v>
      </c>
      <c r="Q7853">
        <v>0</v>
      </c>
      <c r="R7853">
        <v>0</v>
      </c>
      <c r="S7853">
        <v>0.48055599999999998</v>
      </c>
      <c r="T7853">
        <v>0</v>
      </c>
      <c r="U7853">
        <v>0</v>
      </c>
    </row>
    <row r="7854" spans="1:21" x14ac:dyDescent="0.25">
      <c r="A7854" t="s">
        <v>29818</v>
      </c>
      <c r="B7854">
        <v>1</v>
      </c>
      <c r="C7854" t="s">
        <v>78</v>
      </c>
      <c r="D7854" t="s">
        <v>81</v>
      </c>
      <c r="E7854" t="s">
        <v>29819</v>
      </c>
      <c r="F7854" t="s">
        <v>934</v>
      </c>
      <c r="G7854" t="s">
        <v>71</v>
      </c>
      <c r="H7854" t="s">
        <v>136</v>
      </c>
      <c r="I7854" t="s">
        <v>22</v>
      </c>
      <c r="J7854" t="s">
        <v>131</v>
      </c>
      <c r="K7854" t="s">
        <v>29820</v>
      </c>
      <c r="L7854" t="s">
        <v>29821</v>
      </c>
      <c r="M7854">
        <v>1.092222222</v>
      </c>
      <c r="N7854">
        <v>0</v>
      </c>
      <c r="O7854">
        <v>16</v>
      </c>
      <c r="P7854">
        <v>0</v>
      </c>
      <c r="Q7854">
        <v>0</v>
      </c>
      <c r="R7854">
        <v>0</v>
      </c>
      <c r="S7854">
        <v>17.475556000000001</v>
      </c>
      <c r="T7854">
        <v>0</v>
      </c>
      <c r="U7854">
        <v>0</v>
      </c>
    </row>
    <row r="7855" spans="1:21" x14ac:dyDescent="0.25">
      <c r="A7855" t="s">
        <v>29822</v>
      </c>
      <c r="B7855">
        <v>1</v>
      </c>
      <c r="C7855" t="s">
        <v>78</v>
      </c>
      <c r="D7855" t="s">
        <v>106</v>
      </c>
      <c r="E7855" t="s">
        <v>29823</v>
      </c>
      <c r="F7855" t="s">
        <v>231</v>
      </c>
      <c r="G7855" t="s">
        <v>71</v>
      </c>
      <c r="H7855" t="s">
        <v>136</v>
      </c>
      <c r="I7855" t="s">
        <v>22</v>
      </c>
      <c r="J7855" t="s">
        <v>131</v>
      </c>
      <c r="K7855" t="s">
        <v>29824</v>
      </c>
      <c r="L7855" t="s">
        <v>29825</v>
      </c>
      <c r="M7855">
        <v>1.0825</v>
      </c>
      <c r="N7855">
        <v>0</v>
      </c>
      <c r="O7855">
        <v>0</v>
      </c>
      <c r="P7855">
        <v>0</v>
      </c>
      <c r="Q7855">
        <v>1</v>
      </c>
      <c r="R7855">
        <v>0</v>
      </c>
      <c r="S7855">
        <v>0</v>
      </c>
      <c r="T7855">
        <v>0</v>
      </c>
      <c r="U7855">
        <v>1.0825</v>
      </c>
    </row>
    <row r="7856" spans="1:21" x14ac:dyDescent="0.25">
      <c r="A7856" t="s">
        <v>29826</v>
      </c>
      <c r="B7856">
        <v>1</v>
      </c>
      <c r="C7856" t="s">
        <v>78</v>
      </c>
      <c r="D7856" t="s">
        <v>106</v>
      </c>
      <c r="E7856" t="s">
        <v>29827</v>
      </c>
      <c r="F7856" t="s">
        <v>847</v>
      </c>
      <c r="G7856" t="s">
        <v>71</v>
      </c>
      <c r="H7856" t="s">
        <v>136</v>
      </c>
      <c r="I7856" t="s">
        <v>22</v>
      </c>
      <c r="J7856" t="s">
        <v>131</v>
      </c>
      <c r="K7856" t="s">
        <v>29828</v>
      </c>
      <c r="L7856" t="s">
        <v>29829</v>
      </c>
      <c r="M7856">
        <v>0.462777777</v>
      </c>
      <c r="N7856">
        <v>0</v>
      </c>
      <c r="O7856">
        <v>0</v>
      </c>
      <c r="P7856">
        <v>0</v>
      </c>
      <c r="Q7856">
        <v>1</v>
      </c>
      <c r="R7856">
        <v>0</v>
      </c>
      <c r="S7856">
        <v>0</v>
      </c>
      <c r="T7856">
        <v>0</v>
      </c>
      <c r="U7856">
        <v>0.46277800000000002</v>
      </c>
    </row>
    <row r="7857" spans="1:21" x14ac:dyDescent="0.25">
      <c r="A7857" t="s">
        <v>29830</v>
      </c>
      <c r="B7857">
        <v>1</v>
      </c>
      <c r="C7857" t="s">
        <v>78</v>
      </c>
      <c r="D7857" t="s">
        <v>106</v>
      </c>
      <c r="E7857" t="s">
        <v>29827</v>
      </c>
      <c r="F7857" t="s">
        <v>231</v>
      </c>
      <c r="G7857" t="s">
        <v>71</v>
      </c>
      <c r="H7857" t="s">
        <v>136</v>
      </c>
      <c r="I7857" t="s">
        <v>22</v>
      </c>
      <c r="J7857" t="s">
        <v>131</v>
      </c>
      <c r="K7857" t="s">
        <v>29831</v>
      </c>
      <c r="L7857" t="s">
        <v>29832</v>
      </c>
      <c r="M7857">
        <v>1.2877777770000001</v>
      </c>
      <c r="N7857">
        <v>0</v>
      </c>
      <c r="O7857">
        <v>0</v>
      </c>
      <c r="P7857">
        <v>0</v>
      </c>
      <c r="Q7857">
        <v>1</v>
      </c>
      <c r="R7857">
        <v>0</v>
      </c>
      <c r="S7857">
        <v>0</v>
      </c>
      <c r="T7857">
        <v>0</v>
      </c>
      <c r="U7857">
        <v>1.2877780000000001</v>
      </c>
    </row>
    <row r="7858" spans="1:21" x14ac:dyDescent="0.25">
      <c r="A7858" t="s">
        <v>29833</v>
      </c>
      <c r="B7858">
        <v>1</v>
      </c>
      <c r="C7858" t="s">
        <v>79</v>
      </c>
      <c r="D7858" t="s">
        <v>109</v>
      </c>
      <c r="E7858" t="s">
        <v>29834</v>
      </c>
      <c r="F7858" t="s">
        <v>231</v>
      </c>
      <c r="G7858" t="s">
        <v>71</v>
      </c>
      <c r="H7858" t="s">
        <v>136</v>
      </c>
      <c r="I7858" t="s">
        <v>22</v>
      </c>
      <c r="J7858" t="s">
        <v>131</v>
      </c>
      <c r="K7858" t="s">
        <v>29835</v>
      </c>
      <c r="L7858" t="s">
        <v>29836</v>
      </c>
      <c r="M7858">
        <v>1.037222222</v>
      </c>
      <c r="N7858">
        <v>0</v>
      </c>
      <c r="O7858">
        <v>0</v>
      </c>
      <c r="P7858">
        <v>0</v>
      </c>
      <c r="Q7858">
        <v>1</v>
      </c>
      <c r="R7858">
        <v>0</v>
      </c>
      <c r="S7858">
        <v>0</v>
      </c>
      <c r="T7858">
        <v>0</v>
      </c>
      <c r="U7858">
        <v>1.0372220000000001</v>
      </c>
    </row>
    <row r="7859" spans="1:21" x14ac:dyDescent="0.25">
      <c r="A7859" t="s">
        <v>29837</v>
      </c>
      <c r="B7859">
        <v>1</v>
      </c>
      <c r="C7859" t="s">
        <v>78</v>
      </c>
      <c r="D7859" t="s">
        <v>96</v>
      </c>
      <c r="E7859" t="s">
        <v>29838</v>
      </c>
      <c r="F7859" t="s">
        <v>231</v>
      </c>
      <c r="G7859" t="s">
        <v>71</v>
      </c>
      <c r="H7859" t="s">
        <v>136</v>
      </c>
      <c r="I7859" t="s">
        <v>22</v>
      </c>
      <c r="J7859" t="s">
        <v>131</v>
      </c>
      <c r="K7859" t="s">
        <v>29839</v>
      </c>
      <c r="L7859" t="s">
        <v>29840</v>
      </c>
      <c r="M7859">
        <v>3.7791666660000001</v>
      </c>
      <c r="N7859">
        <v>0</v>
      </c>
      <c r="O7859">
        <v>0</v>
      </c>
      <c r="P7859">
        <v>0</v>
      </c>
      <c r="Q7859">
        <v>1</v>
      </c>
      <c r="R7859">
        <v>0</v>
      </c>
      <c r="S7859">
        <v>0</v>
      </c>
      <c r="T7859">
        <v>0</v>
      </c>
      <c r="U7859">
        <v>3.7791670000000002</v>
      </c>
    </row>
    <row r="7860" spans="1:21" x14ac:dyDescent="0.25">
      <c r="A7860" t="s">
        <v>29841</v>
      </c>
      <c r="B7860">
        <v>1</v>
      </c>
      <c r="C7860" t="s">
        <v>78</v>
      </c>
      <c r="D7860" t="s">
        <v>96</v>
      </c>
      <c r="E7860" t="s">
        <v>29842</v>
      </c>
      <c r="F7860" t="s">
        <v>231</v>
      </c>
      <c r="G7860" t="s">
        <v>71</v>
      </c>
      <c r="H7860" t="s">
        <v>136</v>
      </c>
      <c r="I7860" t="s">
        <v>22</v>
      </c>
      <c r="J7860" t="s">
        <v>131</v>
      </c>
      <c r="K7860" t="s">
        <v>29843</v>
      </c>
      <c r="L7860" t="s">
        <v>29844</v>
      </c>
      <c r="M7860">
        <v>22.470277777</v>
      </c>
      <c r="N7860">
        <v>0</v>
      </c>
      <c r="O7860">
        <v>0</v>
      </c>
      <c r="P7860">
        <v>0</v>
      </c>
      <c r="Q7860">
        <v>1</v>
      </c>
      <c r="R7860">
        <v>0</v>
      </c>
      <c r="S7860">
        <v>0</v>
      </c>
      <c r="T7860">
        <v>0</v>
      </c>
      <c r="U7860">
        <v>22.470278</v>
      </c>
    </row>
    <row r="7861" spans="1:21" x14ac:dyDescent="0.25">
      <c r="A7861" t="s">
        <v>29845</v>
      </c>
      <c r="B7861">
        <v>1</v>
      </c>
      <c r="C7861" t="s">
        <v>79</v>
      </c>
      <c r="D7861" t="s">
        <v>109</v>
      </c>
      <c r="E7861" t="s">
        <v>29846</v>
      </c>
      <c r="F7861" t="s">
        <v>231</v>
      </c>
      <c r="G7861" t="s">
        <v>71</v>
      </c>
      <c r="H7861" t="s">
        <v>136</v>
      </c>
      <c r="I7861" t="s">
        <v>22</v>
      </c>
      <c r="J7861" t="s">
        <v>131</v>
      </c>
      <c r="K7861" t="s">
        <v>29847</v>
      </c>
      <c r="L7861" t="s">
        <v>29848</v>
      </c>
      <c r="M7861">
        <v>1.158055555</v>
      </c>
      <c r="N7861">
        <v>0</v>
      </c>
      <c r="O7861">
        <v>0</v>
      </c>
      <c r="P7861">
        <v>0</v>
      </c>
      <c r="Q7861">
        <v>1</v>
      </c>
      <c r="R7861">
        <v>0</v>
      </c>
      <c r="S7861">
        <v>0</v>
      </c>
      <c r="T7861">
        <v>0</v>
      </c>
      <c r="U7861">
        <v>1.158056</v>
      </c>
    </row>
    <row r="7862" spans="1:21" x14ac:dyDescent="0.25">
      <c r="A7862" t="s">
        <v>29849</v>
      </c>
      <c r="B7862">
        <v>1</v>
      </c>
      <c r="C7862" t="s">
        <v>79</v>
      </c>
      <c r="D7862" t="s">
        <v>109</v>
      </c>
      <c r="E7862" t="s">
        <v>29850</v>
      </c>
      <c r="F7862" t="s">
        <v>231</v>
      </c>
      <c r="G7862" t="s">
        <v>71</v>
      </c>
      <c r="H7862" t="s">
        <v>136</v>
      </c>
      <c r="I7862" t="s">
        <v>22</v>
      </c>
      <c r="J7862" t="s">
        <v>131</v>
      </c>
      <c r="K7862" t="s">
        <v>29851</v>
      </c>
      <c r="L7862" t="s">
        <v>29852</v>
      </c>
      <c r="M7862">
        <v>1.604166666</v>
      </c>
      <c r="N7862">
        <v>0</v>
      </c>
      <c r="O7862">
        <v>0</v>
      </c>
      <c r="P7862">
        <v>0</v>
      </c>
      <c r="Q7862">
        <v>1</v>
      </c>
      <c r="R7862">
        <v>0</v>
      </c>
      <c r="S7862">
        <v>0</v>
      </c>
      <c r="T7862">
        <v>0</v>
      </c>
      <c r="U7862">
        <v>1.6041669999999999</v>
      </c>
    </row>
    <row r="7863" spans="1:21" x14ac:dyDescent="0.25">
      <c r="A7863" t="s">
        <v>29853</v>
      </c>
      <c r="B7863">
        <v>1</v>
      </c>
      <c r="C7863" t="s">
        <v>79</v>
      </c>
      <c r="D7863" t="s">
        <v>119</v>
      </c>
      <c r="E7863" t="s">
        <v>29854</v>
      </c>
      <c r="F7863" t="s">
        <v>231</v>
      </c>
      <c r="G7863" t="s">
        <v>71</v>
      </c>
      <c r="H7863" t="s">
        <v>136</v>
      </c>
      <c r="I7863" t="s">
        <v>22</v>
      </c>
      <c r="J7863" t="s">
        <v>131</v>
      </c>
      <c r="K7863" t="s">
        <v>29855</v>
      </c>
      <c r="L7863" t="s">
        <v>29856</v>
      </c>
      <c r="M7863">
        <v>1.7175</v>
      </c>
      <c r="N7863">
        <v>0</v>
      </c>
      <c r="O7863">
        <v>0</v>
      </c>
      <c r="P7863">
        <v>0</v>
      </c>
      <c r="Q7863">
        <v>1</v>
      </c>
      <c r="R7863">
        <v>0</v>
      </c>
      <c r="S7863">
        <v>0</v>
      </c>
      <c r="T7863">
        <v>0</v>
      </c>
      <c r="U7863">
        <v>1.7175</v>
      </c>
    </row>
    <row r="7864" spans="1:21" x14ac:dyDescent="0.25">
      <c r="A7864" t="s">
        <v>29857</v>
      </c>
      <c r="B7864">
        <v>1</v>
      </c>
      <c r="C7864" t="s">
        <v>79</v>
      </c>
      <c r="D7864" t="s">
        <v>108</v>
      </c>
      <c r="E7864" t="s">
        <v>29858</v>
      </c>
      <c r="F7864" t="s">
        <v>231</v>
      </c>
      <c r="G7864" t="s">
        <v>71</v>
      </c>
      <c r="H7864" t="s">
        <v>136</v>
      </c>
      <c r="I7864" t="s">
        <v>22</v>
      </c>
      <c r="J7864" t="s">
        <v>131</v>
      </c>
      <c r="K7864" t="s">
        <v>29859</v>
      </c>
      <c r="L7864" t="s">
        <v>29860</v>
      </c>
      <c r="M7864">
        <v>4.5447222219999999</v>
      </c>
      <c r="N7864">
        <v>0</v>
      </c>
      <c r="O7864">
        <v>0</v>
      </c>
      <c r="P7864">
        <v>0</v>
      </c>
      <c r="Q7864">
        <v>1</v>
      </c>
      <c r="R7864">
        <v>0</v>
      </c>
      <c r="S7864">
        <v>0</v>
      </c>
      <c r="T7864">
        <v>0</v>
      </c>
      <c r="U7864">
        <v>4.5447220000000002</v>
      </c>
    </row>
    <row r="7865" spans="1:21" x14ac:dyDescent="0.25">
      <c r="A7865" t="s">
        <v>29861</v>
      </c>
      <c r="B7865">
        <v>1</v>
      </c>
      <c r="C7865" t="s">
        <v>79</v>
      </c>
      <c r="D7865" t="s">
        <v>115</v>
      </c>
      <c r="E7865" t="s">
        <v>29862</v>
      </c>
      <c r="F7865" t="s">
        <v>231</v>
      </c>
      <c r="G7865" t="s">
        <v>71</v>
      </c>
      <c r="H7865" t="s">
        <v>136</v>
      </c>
      <c r="I7865" t="s">
        <v>22</v>
      </c>
      <c r="J7865" t="s">
        <v>131</v>
      </c>
      <c r="K7865" t="s">
        <v>29863</v>
      </c>
      <c r="L7865" t="s">
        <v>29864</v>
      </c>
      <c r="M7865">
        <v>0.69555555499999999</v>
      </c>
      <c r="N7865">
        <v>0</v>
      </c>
      <c r="O7865">
        <v>0</v>
      </c>
      <c r="P7865">
        <v>0</v>
      </c>
      <c r="Q7865">
        <v>1</v>
      </c>
      <c r="R7865">
        <v>0</v>
      </c>
      <c r="S7865">
        <v>0</v>
      </c>
      <c r="T7865">
        <v>0</v>
      </c>
      <c r="U7865">
        <v>0.69555599999999995</v>
      </c>
    </row>
    <row r="7866" spans="1:21" x14ac:dyDescent="0.25">
      <c r="A7866" t="s">
        <v>29865</v>
      </c>
      <c r="B7866">
        <v>1</v>
      </c>
      <c r="C7866" t="s">
        <v>78</v>
      </c>
      <c r="D7866" t="s">
        <v>91</v>
      </c>
      <c r="E7866" t="s">
        <v>29866</v>
      </c>
      <c r="F7866" t="s">
        <v>231</v>
      </c>
      <c r="G7866" t="s">
        <v>71</v>
      </c>
      <c r="H7866" t="s">
        <v>136</v>
      </c>
      <c r="I7866" t="s">
        <v>22</v>
      </c>
      <c r="J7866" t="s">
        <v>131</v>
      </c>
      <c r="K7866" t="s">
        <v>29867</v>
      </c>
      <c r="L7866" t="s">
        <v>29868</v>
      </c>
      <c r="M7866">
        <v>3.332777777</v>
      </c>
      <c r="N7866">
        <v>0</v>
      </c>
      <c r="O7866">
        <v>0</v>
      </c>
      <c r="P7866">
        <v>0</v>
      </c>
      <c r="Q7866">
        <v>1</v>
      </c>
      <c r="R7866">
        <v>0</v>
      </c>
      <c r="S7866">
        <v>0</v>
      </c>
      <c r="T7866">
        <v>0</v>
      </c>
      <c r="U7866">
        <v>3.3327779999999998</v>
      </c>
    </row>
    <row r="7867" spans="1:21" x14ac:dyDescent="0.25">
      <c r="A7867" t="s">
        <v>29869</v>
      </c>
      <c r="B7867">
        <v>1</v>
      </c>
      <c r="C7867" t="s">
        <v>78</v>
      </c>
      <c r="D7867" t="s">
        <v>103</v>
      </c>
      <c r="E7867" t="s">
        <v>29870</v>
      </c>
      <c r="F7867" t="s">
        <v>847</v>
      </c>
      <c r="G7867" t="s">
        <v>71</v>
      </c>
      <c r="H7867" t="s">
        <v>136</v>
      </c>
      <c r="I7867" t="s">
        <v>22</v>
      </c>
      <c r="J7867" t="s">
        <v>131</v>
      </c>
      <c r="K7867" t="s">
        <v>29871</v>
      </c>
      <c r="L7867" t="s">
        <v>29872</v>
      </c>
      <c r="M7867">
        <v>1.3022222219999999</v>
      </c>
      <c r="N7867">
        <v>0</v>
      </c>
      <c r="O7867">
        <v>0</v>
      </c>
      <c r="P7867">
        <v>0</v>
      </c>
      <c r="Q7867">
        <v>1</v>
      </c>
      <c r="R7867">
        <v>0</v>
      </c>
      <c r="S7867">
        <v>0</v>
      </c>
      <c r="T7867">
        <v>0</v>
      </c>
      <c r="U7867">
        <v>1.302222</v>
      </c>
    </row>
    <row r="7868" spans="1:21" x14ac:dyDescent="0.25">
      <c r="A7868" t="s">
        <v>29873</v>
      </c>
      <c r="B7868">
        <v>1</v>
      </c>
      <c r="C7868" t="s">
        <v>79</v>
      </c>
      <c r="D7868" t="s">
        <v>117</v>
      </c>
      <c r="E7868" t="s">
        <v>29874</v>
      </c>
      <c r="F7868" t="s">
        <v>231</v>
      </c>
      <c r="G7868" t="s">
        <v>71</v>
      </c>
      <c r="H7868" t="s">
        <v>136</v>
      </c>
      <c r="I7868" t="s">
        <v>22</v>
      </c>
      <c r="J7868" t="s">
        <v>131</v>
      </c>
      <c r="K7868" t="s">
        <v>29875</v>
      </c>
      <c r="L7868" t="s">
        <v>29876</v>
      </c>
      <c r="M7868">
        <v>3.17</v>
      </c>
      <c r="N7868">
        <v>0</v>
      </c>
      <c r="O7868">
        <v>0</v>
      </c>
      <c r="P7868">
        <v>0</v>
      </c>
      <c r="Q7868">
        <v>1</v>
      </c>
      <c r="R7868">
        <v>0</v>
      </c>
      <c r="S7868">
        <v>0</v>
      </c>
      <c r="T7868">
        <v>0</v>
      </c>
      <c r="U7868">
        <v>3.17</v>
      </c>
    </row>
    <row r="7869" spans="1:21" x14ac:dyDescent="0.25">
      <c r="A7869" t="s">
        <v>29877</v>
      </c>
      <c r="B7869">
        <v>1</v>
      </c>
      <c r="C7869" t="s">
        <v>79</v>
      </c>
      <c r="D7869" t="s">
        <v>115</v>
      </c>
      <c r="E7869" t="s">
        <v>29878</v>
      </c>
      <c r="F7869" t="s">
        <v>231</v>
      </c>
      <c r="G7869" t="s">
        <v>71</v>
      </c>
      <c r="H7869" t="s">
        <v>136</v>
      </c>
      <c r="I7869" t="s">
        <v>22</v>
      </c>
      <c r="J7869" t="s">
        <v>131</v>
      </c>
      <c r="K7869" t="s">
        <v>29879</v>
      </c>
      <c r="L7869" t="s">
        <v>29880</v>
      </c>
      <c r="M7869">
        <v>0.85194444400000002</v>
      </c>
      <c r="N7869">
        <v>0</v>
      </c>
      <c r="O7869">
        <v>0</v>
      </c>
      <c r="P7869">
        <v>0</v>
      </c>
      <c r="Q7869">
        <v>1</v>
      </c>
      <c r="R7869">
        <v>0</v>
      </c>
      <c r="S7869">
        <v>0</v>
      </c>
      <c r="T7869">
        <v>0</v>
      </c>
      <c r="U7869">
        <v>0.85194400000000003</v>
      </c>
    </row>
    <row r="7870" spans="1:21" x14ac:dyDescent="0.25">
      <c r="A7870" t="s">
        <v>29881</v>
      </c>
      <c r="B7870">
        <v>1</v>
      </c>
      <c r="C7870" t="s">
        <v>79</v>
      </c>
      <c r="D7870" t="s">
        <v>108</v>
      </c>
      <c r="E7870" t="s">
        <v>29882</v>
      </c>
      <c r="F7870" t="s">
        <v>231</v>
      </c>
      <c r="G7870" t="s">
        <v>71</v>
      </c>
      <c r="H7870" t="s">
        <v>136</v>
      </c>
      <c r="I7870" t="s">
        <v>22</v>
      </c>
      <c r="J7870" t="s">
        <v>131</v>
      </c>
      <c r="K7870" t="s">
        <v>29883</v>
      </c>
      <c r="L7870" t="s">
        <v>29884</v>
      </c>
      <c r="M7870">
        <v>4.5483333330000004</v>
      </c>
      <c r="N7870">
        <v>0</v>
      </c>
      <c r="O7870">
        <v>0</v>
      </c>
      <c r="P7870">
        <v>0</v>
      </c>
      <c r="Q7870">
        <v>1</v>
      </c>
      <c r="R7870">
        <v>0</v>
      </c>
      <c r="S7870">
        <v>0</v>
      </c>
      <c r="T7870">
        <v>0</v>
      </c>
      <c r="U7870">
        <v>4.5483330000000004</v>
      </c>
    </row>
    <row r="7871" spans="1:21" x14ac:dyDescent="0.25">
      <c r="A7871" t="s">
        <v>29885</v>
      </c>
      <c r="B7871">
        <v>1</v>
      </c>
      <c r="C7871" t="s">
        <v>79</v>
      </c>
      <c r="D7871" t="s">
        <v>118</v>
      </c>
      <c r="E7871" t="s">
        <v>29886</v>
      </c>
      <c r="F7871" t="s">
        <v>231</v>
      </c>
      <c r="G7871" t="s">
        <v>71</v>
      </c>
      <c r="H7871" t="s">
        <v>136</v>
      </c>
      <c r="I7871" t="s">
        <v>22</v>
      </c>
      <c r="J7871" t="s">
        <v>131</v>
      </c>
      <c r="K7871" t="s">
        <v>29887</v>
      </c>
      <c r="L7871" t="s">
        <v>29888</v>
      </c>
      <c r="M7871">
        <v>1.575</v>
      </c>
      <c r="N7871">
        <v>0</v>
      </c>
      <c r="O7871">
        <v>1</v>
      </c>
      <c r="P7871">
        <v>0</v>
      </c>
      <c r="Q7871">
        <v>0</v>
      </c>
      <c r="R7871">
        <v>0</v>
      </c>
      <c r="S7871">
        <v>1.575</v>
      </c>
      <c r="T7871">
        <v>0</v>
      </c>
      <c r="U7871">
        <v>0</v>
      </c>
    </row>
    <row r="7872" spans="1:21" x14ac:dyDescent="0.25">
      <c r="A7872" t="s">
        <v>29889</v>
      </c>
      <c r="B7872">
        <v>1</v>
      </c>
      <c r="C7872" t="s">
        <v>79</v>
      </c>
      <c r="D7872" t="s">
        <v>108</v>
      </c>
      <c r="E7872" t="s">
        <v>29890</v>
      </c>
      <c r="F7872" t="s">
        <v>231</v>
      </c>
      <c r="G7872" t="s">
        <v>71</v>
      </c>
      <c r="H7872" t="s">
        <v>136</v>
      </c>
      <c r="I7872" t="s">
        <v>22</v>
      </c>
      <c r="J7872" t="s">
        <v>131</v>
      </c>
      <c r="K7872" t="s">
        <v>29891</v>
      </c>
      <c r="L7872" t="s">
        <v>29892</v>
      </c>
      <c r="M7872">
        <v>1.1358333329999999</v>
      </c>
      <c r="N7872">
        <v>0</v>
      </c>
      <c r="O7872">
        <v>0</v>
      </c>
      <c r="P7872">
        <v>0</v>
      </c>
      <c r="Q7872">
        <v>1</v>
      </c>
      <c r="R7872">
        <v>0</v>
      </c>
      <c r="S7872">
        <v>0</v>
      </c>
      <c r="T7872">
        <v>0</v>
      </c>
      <c r="U7872">
        <v>1.1358330000000001</v>
      </c>
    </row>
    <row r="7873" spans="1:21" x14ac:dyDescent="0.25">
      <c r="A7873" t="s">
        <v>29893</v>
      </c>
      <c r="B7873">
        <v>1</v>
      </c>
      <c r="C7873" t="s">
        <v>79</v>
      </c>
      <c r="D7873" t="s">
        <v>119</v>
      </c>
      <c r="E7873" t="s">
        <v>29894</v>
      </c>
      <c r="F7873" t="s">
        <v>231</v>
      </c>
      <c r="G7873" t="s">
        <v>71</v>
      </c>
      <c r="H7873" t="s">
        <v>136</v>
      </c>
      <c r="I7873" t="s">
        <v>22</v>
      </c>
      <c r="J7873" t="s">
        <v>131</v>
      </c>
      <c r="K7873" t="s">
        <v>29895</v>
      </c>
      <c r="L7873" t="s">
        <v>29896</v>
      </c>
      <c r="M7873">
        <v>5.5508333329999999</v>
      </c>
      <c r="N7873">
        <v>0</v>
      </c>
      <c r="O7873">
        <v>0</v>
      </c>
      <c r="P7873">
        <v>0</v>
      </c>
      <c r="Q7873">
        <v>1</v>
      </c>
      <c r="R7873">
        <v>0</v>
      </c>
      <c r="S7873">
        <v>0</v>
      </c>
      <c r="T7873">
        <v>0</v>
      </c>
      <c r="U7873">
        <v>5.5508329999999999</v>
      </c>
    </row>
    <row r="7874" spans="1:21" x14ac:dyDescent="0.25">
      <c r="A7874" t="s">
        <v>29897</v>
      </c>
      <c r="B7874">
        <v>1</v>
      </c>
      <c r="C7874" t="s">
        <v>79</v>
      </c>
      <c r="D7874" t="s">
        <v>119</v>
      </c>
      <c r="E7874" t="s">
        <v>29898</v>
      </c>
      <c r="F7874" t="s">
        <v>231</v>
      </c>
      <c r="G7874" t="s">
        <v>71</v>
      </c>
      <c r="H7874" t="s">
        <v>136</v>
      </c>
      <c r="I7874" t="s">
        <v>22</v>
      </c>
      <c r="J7874" t="s">
        <v>131</v>
      </c>
      <c r="K7874" t="s">
        <v>29899</v>
      </c>
      <c r="L7874" t="s">
        <v>29900</v>
      </c>
      <c r="M7874">
        <v>1.9313888880000001</v>
      </c>
      <c r="N7874">
        <v>0</v>
      </c>
      <c r="O7874">
        <v>1</v>
      </c>
      <c r="P7874">
        <v>0</v>
      </c>
      <c r="Q7874">
        <v>0</v>
      </c>
      <c r="R7874">
        <v>0</v>
      </c>
      <c r="S7874">
        <v>1.931389</v>
      </c>
      <c r="T7874">
        <v>0</v>
      </c>
      <c r="U7874">
        <v>0</v>
      </c>
    </row>
    <row r="7875" spans="1:21" x14ac:dyDescent="0.25">
      <c r="A7875" t="s">
        <v>29901</v>
      </c>
      <c r="B7875">
        <v>1</v>
      </c>
      <c r="C7875" t="s">
        <v>79</v>
      </c>
      <c r="D7875" t="s">
        <v>113</v>
      </c>
      <c r="E7875" t="s">
        <v>29902</v>
      </c>
      <c r="F7875" t="s">
        <v>231</v>
      </c>
      <c r="G7875" t="s">
        <v>71</v>
      </c>
      <c r="H7875" t="s">
        <v>136</v>
      </c>
      <c r="I7875" t="s">
        <v>22</v>
      </c>
      <c r="J7875" t="s">
        <v>131</v>
      </c>
      <c r="K7875" t="s">
        <v>29903</v>
      </c>
      <c r="L7875" t="s">
        <v>29904</v>
      </c>
      <c r="M7875">
        <v>0.80472222199999999</v>
      </c>
      <c r="N7875">
        <v>0</v>
      </c>
      <c r="O7875">
        <v>0</v>
      </c>
      <c r="P7875">
        <v>0</v>
      </c>
      <c r="Q7875">
        <v>1</v>
      </c>
      <c r="R7875">
        <v>0</v>
      </c>
      <c r="S7875">
        <v>0</v>
      </c>
      <c r="T7875">
        <v>0</v>
      </c>
      <c r="U7875">
        <v>0.80472200000000005</v>
      </c>
    </row>
    <row r="7876" spans="1:21" x14ac:dyDescent="0.25">
      <c r="A7876" t="s">
        <v>29905</v>
      </c>
      <c r="B7876">
        <v>1</v>
      </c>
      <c r="C7876" t="s">
        <v>79</v>
      </c>
      <c r="D7876" t="s">
        <v>123</v>
      </c>
      <c r="E7876" t="s">
        <v>29906</v>
      </c>
      <c r="F7876" t="s">
        <v>231</v>
      </c>
      <c r="G7876" t="s">
        <v>71</v>
      </c>
      <c r="H7876" t="s">
        <v>136</v>
      </c>
      <c r="I7876" t="s">
        <v>22</v>
      </c>
      <c r="J7876" t="s">
        <v>131</v>
      </c>
      <c r="K7876" t="s">
        <v>29907</v>
      </c>
      <c r="L7876" t="s">
        <v>29908</v>
      </c>
      <c r="M7876">
        <v>2.2147222219999998</v>
      </c>
      <c r="N7876">
        <v>0</v>
      </c>
      <c r="O7876">
        <v>1</v>
      </c>
      <c r="P7876">
        <v>0</v>
      </c>
      <c r="Q7876">
        <v>0</v>
      </c>
      <c r="R7876">
        <v>0</v>
      </c>
      <c r="S7876">
        <v>2.2147220000000001</v>
      </c>
      <c r="T7876">
        <v>0</v>
      </c>
      <c r="U7876">
        <v>0</v>
      </c>
    </row>
    <row r="7877" spans="1:21" x14ac:dyDescent="0.25">
      <c r="A7877" t="s">
        <v>29909</v>
      </c>
      <c r="B7877">
        <v>1</v>
      </c>
      <c r="C7877" t="s">
        <v>78</v>
      </c>
      <c r="D7877" t="s">
        <v>95</v>
      </c>
      <c r="E7877" t="s">
        <v>29910</v>
      </c>
      <c r="F7877" t="s">
        <v>934</v>
      </c>
      <c r="G7877" t="s">
        <v>71</v>
      </c>
      <c r="H7877" t="s">
        <v>136</v>
      </c>
      <c r="I7877" t="s">
        <v>22</v>
      </c>
      <c r="J7877" t="s">
        <v>131</v>
      </c>
      <c r="K7877" t="s">
        <v>29911</v>
      </c>
      <c r="L7877" t="s">
        <v>29912</v>
      </c>
      <c r="M7877">
        <v>3.9072222220000001</v>
      </c>
      <c r="N7877">
        <v>0</v>
      </c>
      <c r="O7877">
        <v>1</v>
      </c>
      <c r="P7877">
        <v>0</v>
      </c>
      <c r="Q7877">
        <v>0</v>
      </c>
      <c r="R7877">
        <v>0</v>
      </c>
      <c r="S7877">
        <v>3.907222</v>
      </c>
      <c r="T7877">
        <v>0</v>
      </c>
      <c r="U7877">
        <v>0</v>
      </c>
    </row>
    <row r="7878" spans="1:21" x14ac:dyDescent="0.25">
      <c r="A7878" t="s">
        <v>29913</v>
      </c>
      <c r="B7878">
        <v>1</v>
      </c>
      <c r="C7878" t="s">
        <v>78</v>
      </c>
      <c r="D7878" t="s">
        <v>81</v>
      </c>
      <c r="E7878" t="s">
        <v>29914</v>
      </c>
      <c r="F7878" t="s">
        <v>231</v>
      </c>
      <c r="G7878" t="s">
        <v>71</v>
      </c>
      <c r="H7878" t="s">
        <v>136</v>
      </c>
      <c r="I7878" t="s">
        <v>22</v>
      </c>
      <c r="J7878" t="s">
        <v>131</v>
      </c>
      <c r="K7878" t="s">
        <v>29915</v>
      </c>
      <c r="L7878" t="s">
        <v>29916</v>
      </c>
      <c r="M7878">
        <v>4.0380555549999997</v>
      </c>
      <c r="N7878">
        <v>0</v>
      </c>
      <c r="O7878">
        <v>1</v>
      </c>
      <c r="P7878">
        <v>0</v>
      </c>
      <c r="Q7878">
        <v>0</v>
      </c>
      <c r="R7878">
        <v>0</v>
      </c>
      <c r="S7878">
        <v>4.0380560000000001</v>
      </c>
      <c r="T7878">
        <v>0</v>
      </c>
      <c r="U7878">
        <v>0</v>
      </c>
    </row>
    <row r="7879" spans="1:21" x14ac:dyDescent="0.25">
      <c r="A7879" t="s">
        <v>29917</v>
      </c>
      <c r="B7879">
        <v>1</v>
      </c>
      <c r="C7879" t="s">
        <v>78</v>
      </c>
      <c r="D7879" t="s">
        <v>105</v>
      </c>
      <c r="E7879" t="s">
        <v>29918</v>
      </c>
      <c r="F7879" t="s">
        <v>313</v>
      </c>
      <c r="G7879" t="s">
        <v>71</v>
      </c>
      <c r="H7879" t="s">
        <v>136</v>
      </c>
      <c r="I7879" t="s">
        <v>22</v>
      </c>
      <c r="J7879" t="s">
        <v>131</v>
      </c>
      <c r="K7879" t="s">
        <v>29919</v>
      </c>
      <c r="L7879" t="s">
        <v>29920</v>
      </c>
      <c r="M7879">
        <v>0.893055555</v>
      </c>
      <c r="N7879">
        <v>0</v>
      </c>
      <c r="O7879">
        <v>20</v>
      </c>
      <c r="P7879">
        <v>0</v>
      </c>
      <c r="Q7879">
        <v>0</v>
      </c>
      <c r="R7879">
        <v>0</v>
      </c>
      <c r="S7879">
        <v>17.861111000000001</v>
      </c>
      <c r="T7879">
        <v>0</v>
      </c>
      <c r="U7879">
        <v>0</v>
      </c>
    </row>
    <row r="7880" spans="1:21" x14ac:dyDescent="0.25">
      <c r="A7880" t="s">
        <v>29921</v>
      </c>
      <c r="B7880">
        <v>1</v>
      </c>
      <c r="C7880" t="s">
        <v>79</v>
      </c>
      <c r="D7880" t="s">
        <v>114</v>
      </c>
      <c r="E7880" t="s">
        <v>29922</v>
      </c>
      <c r="F7880" t="s">
        <v>231</v>
      </c>
      <c r="G7880" t="s">
        <v>71</v>
      </c>
      <c r="H7880" t="s">
        <v>136</v>
      </c>
      <c r="I7880" t="s">
        <v>22</v>
      </c>
      <c r="J7880" t="s">
        <v>131</v>
      </c>
      <c r="K7880" t="s">
        <v>29923</v>
      </c>
      <c r="L7880" t="s">
        <v>29924</v>
      </c>
      <c r="M7880">
        <v>2.900833333</v>
      </c>
      <c r="N7880">
        <v>0</v>
      </c>
      <c r="O7880">
        <v>0</v>
      </c>
      <c r="P7880">
        <v>0</v>
      </c>
      <c r="Q7880">
        <v>1</v>
      </c>
      <c r="R7880">
        <v>0</v>
      </c>
      <c r="S7880">
        <v>0</v>
      </c>
      <c r="T7880">
        <v>0</v>
      </c>
      <c r="U7880">
        <v>2.900833</v>
      </c>
    </row>
    <row r="7881" spans="1:21" x14ac:dyDescent="0.25">
      <c r="A7881" t="s">
        <v>29925</v>
      </c>
      <c r="B7881">
        <v>1</v>
      </c>
      <c r="C7881" t="s">
        <v>78</v>
      </c>
      <c r="D7881" t="s">
        <v>106</v>
      </c>
      <c r="E7881" t="s">
        <v>29926</v>
      </c>
      <c r="F7881" t="s">
        <v>231</v>
      </c>
      <c r="G7881" t="s">
        <v>71</v>
      </c>
      <c r="H7881" t="s">
        <v>136</v>
      </c>
      <c r="I7881" t="s">
        <v>22</v>
      </c>
      <c r="J7881" t="s">
        <v>131</v>
      </c>
      <c r="K7881" t="s">
        <v>29927</v>
      </c>
      <c r="L7881" t="s">
        <v>29928</v>
      </c>
      <c r="M7881">
        <v>2.588333333</v>
      </c>
      <c r="N7881">
        <v>0</v>
      </c>
      <c r="O7881">
        <v>0</v>
      </c>
      <c r="P7881">
        <v>0</v>
      </c>
      <c r="Q7881">
        <v>1</v>
      </c>
      <c r="R7881">
        <v>0</v>
      </c>
      <c r="S7881">
        <v>0</v>
      </c>
      <c r="T7881">
        <v>0</v>
      </c>
      <c r="U7881">
        <v>2.588333</v>
      </c>
    </row>
    <row r="7882" spans="1:21" x14ac:dyDescent="0.25">
      <c r="A7882" t="s">
        <v>29929</v>
      </c>
      <c r="B7882">
        <v>1</v>
      </c>
      <c r="C7882" t="s">
        <v>79</v>
      </c>
      <c r="D7882" t="s">
        <v>109</v>
      </c>
      <c r="E7882" t="s">
        <v>29930</v>
      </c>
      <c r="F7882" t="s">
        <v>231</v>
      </c>
      <c r="G7882" t="s">
        <v>71</v>
      </c>
      <c r="H7882" t="s">
        <v>136</v>
      </c>
      <c r="I7882" t="s">
        <v>22</v>
      </c>
      <c r="J7882" t="s">
        <v>131</v>
      </c>
      <c r="K7882" t="s">
        <v>29931</v>
      </c>
      <c r="L7882" t="s">
        <v>29932</v>
      </c>
      <c r="M7882">
        <v>1.1841666660000001</v>
      </c>
      <c r="N7882">
        <v>0</v>
      </c>
      <c r="O7882">
        <v>0</v>
      </c>
      <c r="P7882">
        <v>0</v>
      </c>
      <c r="Q7882">
        <v>1</v>
      </c>
      <c r="R7882">
        <v>0</v>
      </c>
      <c r="S7882">
        <v>0</v>
      </c>
      <c r="T7882">
        <v>0</v>
      </c>
      <c r="U7882">
        <v>1.184167</v>
      </c>
    </row>
    <row r="7883" spans="1:21" x14ac:dyDescent="0.25">
      <c r="A7883" t="s">
        <v>29933</v>
      </c>
      <c r="B7883">
        <v>1</v>
      </c>
      <c r="C7883" t="s">
        <v>78</v>
      </c>
      <c r="D7883" t="s">
        <v>81</v>
      </c>
      <c r="E7883" t="s">
        <v>29934</v>
      </c>
      <c r="F7883" t="s">
        <v>231</v>
      </c>
      <c r="G7883" t="s">
        <v>71</v>
      </c>
      <c r="H7883" t="s">
        <v>136</v>
      </c>
      <c r="I7883" t="s">
        <v>22</v>
      </c>
      <c r="J7883" t="s">
        <v>131</v>
      </c>
      <c r="K7883" t="s">
        <v>29935</v>
      </c>
      <c r="L7883" t="s">
        <v>29936</v>
      </c>
      <c r="M7883">
        <v>1.133888888</v>
      </c>
      <c r="N7883">
        <v>0</v>
      </c>
      <c r="O7883">
        <v>0</v>
      </c>
      <c r="P7883">
        <v>0</v>
      </c>
      <c r="Q7883">
        <v>5</v>
      </c>
      <c r="R7883">
        <v>0</v>
      </c>
      <c r="S7883">
        <v>0</v>
      </c>
      <c r="T7883">
        <v>0</v>
      </c>
      <c r="U7883">
        <v>5.6694440000000004</v>
      </c>
    </row>
    <row r="7884" spans="1:21" x14ac:dyDescent="0.25">
      <c r="A7884" t="s">
        <v>29937</v>
      </c>
      <c r="B7884">
        <v>1</v>
      </c>
      <c r="C7884" t="s">
        <v>79</v>
      </c>
      <c r="D7884" t="s">
        <v>108</v>
      </c>
      <c r="E7884" t="s">
        <v>29938</v>
      </c>
      <c r="F7884" t="s">
        <v>231</v>
      </c>
      <c r="G7884" t="s">
        <v>71</v>
      </c>
      <c r="H7884" t="s">
        <v>136</v>
      </c>
      <c r="I7884" t="s">
        <v>22</v>
      </c>
      <c r="J7884" t="s">
        <v>131</v>
      </c>
      <c r="K7884" t="s">
        <v>29939</v>
      </c>
      <c r="L7884" t="s">
        <v>29940</v>
      </c>
      <c r="M7884">
        <v>3.8313888880000002</v>
      </c>
      <c r="N7884">
        <v>0</v>
      </c>
      <c r="O7884">
        <v>0</v>
      </c>
      <c r="P7884">
        <v>0</v>
      </c>
      <c r="Q7884">
        <v>1</v>
      </c>
      <c r="R7884">
        <v>0</v>
      </c>
      <c r="S7884">
        <v>0</v>
      </c>
      <c r="T7884">
        <v>0</v>
      </c>
      <c r="U7884">
        <v>3.8313890000000002</v>
      </c>
    </row>
    <row r="7885" spans="1:21" x14ac:dyDescent="0.25">
      <c r="A7885" t="s">
        <v>29941</v>
      </c>
      <c r="B7885">
        <v>1</v>
      </c>
      <c r="C7885" t="s">
        <v>79</v>
      </c>
      <c r="D7885" t="s">
        <v>109</v>
      </c>
      <c r="E7885" t="s">
        <v>29942</v>
      </c>
      <c r="F7885" t="s">
        <v>296</v>
      </c>
      <c r="G7885" t="s">
        <v>72</v>
      </c>
      <c r="H7885" t="s">
        <v>136</v>
      </c>
      <c r="I7885" t="s">
        <v>22</v>
      </c>
      <c r="J7885" t="s">
        <v>221</v>
      </c>
      <c r="K7885" t="s">
        <v>29943</v>
      </c>
      <c r="L7885" t="s">
        <v>29944</v>
      </c>
      <c r="M7885">
        <v>2.128029444</v>
      </c>
      <c r="N7885">
        <v>0</v>
      </c>
      <c r="O7885">
        <v>0</v>
      </c>
      <c r="P7885">
        <v>7</v>
      </c>
      <c r="Q7885">
        <v>1700</v>
      </c>
      <c r="R7885">
        <v>0</v>
      </c>
      <c r="S7885">
        <v>0</v>
      </c>
      <c r="T7885">
        <v>14.896205999999999</v>
      </c>
      <c r="U7885">
        <v>3617.6500550000001</v>
      </c>
    </row>
    <row r="7886" spans="1:21" x14ac:dyDescent="0.25">
      <c r="A7886" t="s">
        <v>29945</v>
      </c>
      <c r="B7886">
        <v>1</v>
      </c>
      <c r="C7886" t="s">
        <v>79</v>
      </c>
      <c r="D7886" t="s">
        <v>109</v>
      </c>
      <c r="E7886" t="s">
        <v>29946</v>
      </c>
      <c r="F7886" t="s">
        <v>231</v>
      </c>
      <c r="G7886" t="s">
        <v>71</v>
      </c>
      <c r="H7886" t="s">
        <v>136</v>
      </c>
      <c r="I7886" t="s">
        <v>22</v>
      </c>
      <c r="J7886" t="s">
        <v>131</v>
      </c>
      <c r="K7886" t="s">
        <v>29947</v>
      </c>
      <c r="L7886" t="s">
        <v>29948</v>
      </c>
      <c r="M7886">
        <v>3.1013888879999998</v>
      </c>
      <c r="N7886">
        <v>0</v>
      </c>
      <c r="O7886">
        <v>0</v>
      </c>
      <c r="P7886">
        <v>0</v>
      </c>
      <c r="Q7886">
        <v>1</v>
      </c>
      <c r="R7886">
        <v>0</v>
      </c>
      <c r="S7886">
        <v>0</v>
      </c>
      <c r="T7886">
        <v>0</v>
      </c>
      <c r="U7886">
        <v>3.1013890000000002</v>
      </c>
    </row>
    <row r="7887" spans="1:21" x14ac:dyDescent="0.25">
      <c r="A7887" t="s">
        <v>29949</v>
      </c>
      <c r="B7887">
        <v>1</v>
      </c>
      <c r="C7887" t="s">
        <v>79</v>
      </c>
      <c r="D7887" t="s">
        <v>109</v>
      </c>
      <c r="E7887" t="s">
        <v>29950</v>
      </c>
      <c r="F7887" t="s">
        <v>166</v>
      </c>
      <c r="G7887" t="s">
        <v>72</v>
      </c>
      <c r="H7887" t="s">
        <v>136</v>
      </c>
      <c r="I7887" t="s">
        <v>22</v>
      </c>
      <c r="J7887" t="s">
        <v>131</v>
      </c>
      <c r="K7887" t="s">
        <v>29951</v>
      </c>
      <c r="L7887" t="s">
        <v>29952</v>
      </c>
      <c r="M7887">
        <v>0.86472222200000004</v>
      </c>
      <c r="N7887">
        <v>0</v>
      </c>
      <c r="O7887">
        <v>665</v>
      </c>
      <c r="P7887">
        <v>7</v>
      </c>
      <c r="Q7887">
        <v>2449</v>
      </c>
      <c r="R7887">
        <v>0</v>
      </c>
      <c r="S7887">
        <v>575.04027799999994</v>
      </c>
      <c r="T7887">
        <v>6.0530559999999998</v>
      </c>
      <c r="U7887">
        <v>2117.7047219999999</v>
      </c>
    </row>
    <row r="7888" spans="1:21" x14ac:dyDescent="0.25">
      <c r="A7888" t="s">
        <v>29953</v>
      </c>
      <c r="B7888">
        <v>1</v>
      </c>
      <c r="C7888" t="s">
        <v>79</v>
      </c>
      <c r="D7888" t="s">
        <v>109</v>
      </c>
      <c r="E7888" t="s">
        <v>29954</v>
      </c>
      <c r="F7888" t="s">
        <v>416</v>
      </c>
      <c r="G7888" t="s">
        <v>71</v>
      </c>
      <c r="H7888" t="s">
        <v>136</v>
      </c>
      <c r="I7888" t="s">
        <v>22</v>
      </c>
      <c r="J7888" t="s">
        <v>131</v>
      </c>
      <c r="K7888" t="s">
        <v>29955</v>
      </c>
      <c r="L7888" t="s">
        <v>29956</v>
      </c>
      <c r="M7888">
        <v>4.7922222220000004</v>
      </c>
      <c r="N7888">
        <v>0</v>
      </c>
      <c r="O7888">
        <v>3</v>
      </c>
      <c r="P7888">
        <v>0</v>
      </c>
      <c r="Q7888">
        <v>0</v>
      </c>
      <c r="R7888">
        <v>0</v>
      </c>
      <c r="S7888">
        <v>14.376666999999999</v>
      </c>
      <c r="T7888">
        <v>0</v>
      </c>
      <c r="U7888">
        <v>0</v>
      </c>
    </row>
    <row r="7889" spans="1:21" x14ac:dyDescent="0.25">
      <c r="A7889" t="s">
        <v>29957</v>
      </c>
      <c r="B7889">
        <v>1</v>
      </c>
      <c r="C7889" t="s">
        <v>79</v>
      </c>
      <c r="D7889" t="s">
        <v>109</v>
      </c>
      <c r="E7889" t="s">
        <v>29958</v>
      </c>
      <c r="F7889" t="s">
        <v>313</v>
      </c>
      <c r="G7889" t="s">
        <v>71</v>
      </c>
      <c r="H7889" t="s">
        <v>136</v>
      </c>
      <c r="I7889" t="s">
        <v>22</v>
      </c>
      <c r="J7889" t="s">
        <v>131</v>
      </c>
      <c r="K7889" t="s">
        <v>29959</v>
      </c>
      <c r="L7889" t="s">
        <v>29960</v>
      </c>
      <c r="M7889">
        <v>1.08</v>
      </c>
      <c r="N7889">
        <v>0</v>
      </c>
      <c r="O7889">
        <v>0</v>
      </c>
      <c r="P7889">
        <v>0</v>
      </c>
      <c r="Q7889">
        <v>4</v>
      </c>
      <c r="R7889">
        <v>0</v>
      </c>
      <c r="S7889">
        <v>0</v>
      </c>
      <c r="T7889">
        <v>0</v>
      </c>
      <c r="U7889">
        <v>4.32</v>
      </c>
    </row>
    <row r="7890" spans="1:21" x14ac:dyDescent="0.25">
      <c r="A7890" t="s">
        <v>29961</v>
      </c>
      <c r="B7890">
        <v>1</v>
      </c>
      <c r="C7890" t="s">
        <v>79</v>
      </c>
      <c r="D7890" t="s">
        <v>109</v>
      </c>
      <c r="E7890" t="s">
        <v>29962</v>
      </c>
      <c r="F7890" t="s">
        <v>247</v>
      </c>
      <c r="G7890" t="s">
        <v>72</v>
      </c>
      <c r="H7890" t="s">
        <v>136</v>
      </c>
      <c r="I7890" t="s">
        <v>22</v>
      </c>
      <c r="J7890" t="s">
        <v>221</v>
      </c>
      <c r="K7890" t="s">
        <v>29963</v>
      </c>
      <c r="L7890" t="s">
        <v>29964</v>
      </c>
      <c r="M7890">
        <v>7.8455555549999998</v>
      </c>
      <c r="N7890">
        <v>0</v>
      </c>
      <c r="O7890">
        <v>0</v>
      </c>
      <c r="P7890">
        <v>0</v>
      </c>
      <c r="Q7890">
        <v>45</v>
      </c>
      <c r="R7890">
        <v>0</v>
      </c>
      <c r="S7890">
        <v>0</v>
      </c>
      <c r="T7890">
        <v>0</v>
      </c>
      <c r="U7890">
        <v>353.05</v>
      </c>
    </row>
    <row r="7891" spans="1:21" x14ac:dyDescent="0.25">
      <c r="A7891" t="s">
        <v>29965</v>
      </c>
      <c r="B7891">
        <v>1</v>
      </c>
      <c r="C7891" t="s">
        <v>79</v>
      </c>
      <c r="D7891" t="s">
        <v>109</v>
      </c>
      <c r="E7891" t="s">
        <v>29942</v>
      </c>
      <c r="F7891" t="s">
        <v>247</v>
      </c>
      <c r="G7891" t="s">
        <v>72</v>
      </c>
      <c r="H7891" t="s">
        <v>136</v>
      </c>
      <c r="I7891" t="s">
        <v>22</v>
      </c>
      <c r="J7891" t="s">
        <v>221</v>
      </c>
      <c r="K7891" t="s">
        <v>29966</v>
      </c>
      <c r="L7891" t="s">
        <v>29967</v>
      </c>
      <c r="M7891">
        <v>8.1257063879999993</v>
      </c>
      <c r="N7891">
        <v>0</v>
      </c>
      <c r="O7891">
        <v>0</v>
      </c>
      <c r="P7891">
        <v>7</v>
      </c>
      <c r="Q7891">
        <v>1700</v>
      </c>
      <c r="R7891">
        <v>0</v>
      </c>
      <c r="S7891">
        <v>0</v>
      </c>
      <c r="T7891">
        <v>56.879944999999999</v>
      </c>
      <c r="U7891">
        <v>13813.700860000001</v>
      </c>
    </row>
    <row r="7892" spans="1:21" x14ac:dyDescent="0.25">
      <c r="A7892" t="s">
        <v>29968</v>
      </c>
      <c r="B7892">
        <v>1</v>
      </c>
      <c r="C7892" t="s">
        <v>79</v>
      </c>
      <c r="D7892" t="s">
        <v>108</v>
      </c>
      <c r="E7892" t="s">
        <v>29969</v>
      </c>
      <c r="F7892" t="s">
        <v>231</v>
      </c>
      <c r="G7892" t="s">
        <v>71</v>
      </c>
      <c r="H7892" t="s">
        <v>136</v>
      </c>
      <c r="I7892" t="s">
        <v>22</v>
      </c>
      <c r="J7892" t="s">
        <v>131</v>
      </c>
      <c r="K7892" t="s">
        <v>29970</v>
      </c>
      <c r="L7892" t="s">
        <v>29971</v>
      </c>
      <c r="M7892">
        <v>0.92527777700000002</v>
      </c>
      <c r="N7892">
        <v>0</v>
      </c>
      <c r="O7892">
        <v>3</v>
      </c>
      <c r="P7892">
        <v>0</v>
      </c>
      <c r="Q7892">
        <v>0</v>
      </c>
      <c r="R7892">
        <v>0</v>
      </c>
      <c r="S7892">
        <v>2.775833</v>
      </c>
      <c r="T7892">
        <v>0</v>
      </c>
      <c r="U7892">
        <v>0</v>
      </c>
    </row>
    <row r="7893" spans="1:21" x14ac:dyDescent="0.25">
      <c r="A7893" t="s">
        <v>29972</v>
      </c>
      <c r="B7893">
        <v>1</v>
      </c>
      <c r="C7893" t="s">
        <v>78</v>
      </c>
      <c r="D7893" t="s">
        <v>106</v>
      </c>
      <c r="E7893" t="s">
        <v>29973</v>
      </c>
      <c r="F7893" t="s">
        <v>296</v>
      </c>
      <c r="G7893" t="s">
        <v>71</v>
      </c>
      <c r="H7893" t="s">
        <v>136</v>
      </c>
      <c r="I7893" t="s">
        <v>22</v>
      </c>
      <c r="J7893" t="s">
        <v>221</v>
      </c>
      <c r="K7893" t="s">
        <v>29974</v>
      </c>
      <c r="L7893" t="s">
        <v>29975</v>
      </c>
      <c r="M7893">
        <v>6.159166666</v>
      </c>
      <c r="N7893">
        <v>0</v>
      </c>
      <c r="O7893">
        <v>0</v>
      </c>
      <c r="P7893">
        <v>0</v>
      </c>
      <c r="Q7893">
        <v>89</v>
      </c>
      <c r="R7893">
        <v>0</v>
      </c>
      <c r="S7893">
        <v>0</v>
      </c>
      <c r="T7893">
        <v>0</v>
      </c>
      <c r="U7893">
        <v>548.16583300000002</v>
      </c>
    </row>
    <row r="7894" spans="1:21" x14ac:dyDescent="0.25">
      <c r="A7894" t="s">
        <v>29976</v>
      </c>
      <c r="B7894">
        <v>1</v>
      </c>
      <c r="C7894" t="s">
        <v>78</v>
      </c>
      <c r="D7894" t="s">
        <v>106</v>
      </c>
      <c r="E7894" t="s">
        <v>29977</v>
      </c>
      <c r="F7894" t="s">
        <v>313</v>
      </c>
      <c r="G7894" t="s">
        <v>71</v>
      </c>
      <c r="H7894" t="s">
        <v>136</v>
      </c>
      <c r="I7894" t="s">
        <v>22</v>
      </c>
      <c r="J7894" t="s">
        <v>131</v>
      </c>
      <c r="K7894" t="s">
        <v>29978</v>
      </c>
      <c r="L7894" t="s">
        <v>29979</v>
      </c>
      <c r="M7894">
        <v>1.51</v>
      </c>
      <c r="N7894">
        <v>0</v>
      </c>
      <c r="O7894">
        <v>0</v>
      </c>
      <c r="P7894">
        <v>0</v>
      </c>
      <c r="Q7894">
        <v>13</v>
      </c>
      <c r="R7894">
        <v>0</v>
      </c>
      <c r="S7894">
        <v>0</v>
      </c>
      <c r="T7894">
        <v>0</v>
      </c>
      <c r="U7894">
        <v>19.63</v>
      </c>
    </row>
    <row r="7895" spans="1:21" x14ac:dyDescent="0.25">
      <c r="A7895" t="s">
        <v>29980</v>
      </c>
      <c r="B7895">
        <v>1</v>
      </c>
      <c r="C7895" t="s">
        <v>78</v>
      </c>
      <c r="D7895" t="s">
        <v>84</v>
      </c>
      <c r="E7895" t="s">
        <v>29981</v>
      </c>
      <c r="F7895" t="s">
        <v>847</v>
      </c>
      <c r="G7895" t="s">
        <v>71</v>
      </c>
      <c r="H7895" t="s">
        <v>136</v>
      </c>
      <c r="I7895" t="s">
        <v>22</v>
      </c>
      <c r="J7895" t="s">
        <v>131</v>
      </c>
      <c r="K7895" t="s">
        <v>29982</v>
      </c>
      <c r="L7895" t="s">
        <v>29983</v>
      </c>
      <c r="M7895">
        <v>3.5505555549999999</v>
      </c>
      <c r="N7895">
        <v>0</v>
      </c>
      <c r="O7895">
        <v>4</v>
      </c>
      <c r="P7895">
        <v>0</v>
      </c>
      <c r="Q7895">
        <v>0</v>
      </c>
      <c r="R7895">
        <v>0</v>
      </c>
      <c r="S7895">
        <v>14.202222000000001</v>
      </c>
      <c r="T7895">
        <v>0</v>
      </c>
      <c r="U7895">
        <v>0</v>
      </c>
    </row>
    <row r="7896" spans="1:21" x14ac:dyDescent="0.25">
      <c r="A7896" t="s">
        <v>29984</v>
      </c>
      <c r="B7896">
        <v>1</v>
      </c>
      <c r="C7896" t="s">
        <v>78</v>
      </c>
      <c r="D7896" t="s">
        <v>93</v>
      </c>
      <c r="E7896" t="s">
        <v>29985</v>
      </c>
      <c r="F7896" t="s">
        <v>231</v>
      </c>
      <c r="G7896" t="s">
        <v>71</v>
      </c>
      <c r="H7896" t="s">
        <v>136</v>
      </c>
      <c r="I7896" t="s">
        <v>22</v>
      </c>
      <c r="J7896" t="s">
        <v>131</v>
      </c>
      <c r="K7896" t="s">
        <v>29986</v>
      </c>
      <c r="L7896" t="s">
        <v>29987</v>
      </c>
      <c r="M7896">
        <v>4.7050000000000001</v>
      </c>
      <c r="N7896">
        <v>0</v>
      </c>
      <c r="O7896">
        <v>0</v>
      </c>
      <c r="P7896">
        <v>0</v>
      </c>
      <c r="Q7896">
        <v>1</v>
      </c>
      <c r="R7896">
        <v>0</v>
      </c>
      <c r="S7896">
        <v>0</v>
      </c>
      <c r="T7896">
        <v>0</v>
      </c>
      <c r="U7896">
        <v>4.7050000000000001</v>
      </c>
    </row>
    <row r="7897" spans="1:21" x14ac:dyDescent="0.25">
      <c r="A7897" t="s">
        <v>29988</v>
      </c>
      <c r="B7897">
        <v>1</v>
      </c>
      <c r="C7897" t="s">
        <v>78</v>
      </c>
      <c r="D7897" t="s">
        <v>104</v>
      </c>
      <c r="E7897" t="s">
        <v>29989</v>
      </c>
      <c r="F7897" t="s">
        <v>231</v>
      </c>
      <c r="G7897" t="s">
        <v>71</v>
      </c>
      <c r="H7897" t="s">
        <v>136</v>
      </c>
      <c r="I7897" t="s">
        <v>22</v>
      </c>
      <c r="J7897" t="s">
        <v>131</v>
      </c>
      <c r="K7897" t="s">
        <v>29990</v>
      </c>
      <c r="L7897" t="s">
        <v>29991</v>
      </c>
      <c r="M7897">
        <v>1.102222222</v>
      </c>
      <c r="N7897">
        <v>0</v>
      </c>
      <c r="O7897">
        <v>1</v>
      </c>
      <c r="P7897">
        <v>0</v>
      </c>
      <c r="Q7897">
        <v>0</v>
      </c>
      <c r="R7897">
        <v>0</v>
      </c>
      <c r="S7897">
        <v>1.102222</v>
      </c>
      <c r="T7897">
        <v>0</v>
      </c>
      <c r="U7897">
        <v>0</v>
      </c>
    </row>
    <row r="7898" spans="1:21" x14ac:dyDescent="0.25">
      <c r="A7898" t="s">
        <v>29992</v>
      </c>
      <c r="B7898">
        <v>1</v>
      </c>
      <c r="C7898" t="s">
        <v>79</v>
      </c>
      <c r="D7898" t="s">
        <v>124</v>
      </c>
      <c r="E7898" t="s">
        <v>29993</v>
      </c>
      <c r="F7898" t="s">
        <v>226</v>
      </c>
      <c r="G7898" t="s">
        <v>72</v>
      </c>
      <c r="H7898" t="s">
        <v>136</v>
      </c>
      <c r="I7898" t="s">
        <v>22</v>
      </c>
      <c r="J7898" t="s">
        <v>131</v>
      </c>
      <c r="K7898" t="s">
        <v>29994</v>
      </c>
      <c r="L7898" t="s">
        <v>29995</v>
      </c>
      <c r="M7898">
        <v>0.91065638800000004</v>
      </c>
      <c r="N7898">
        <v>0</v>
      </c>
      <c r="O7898">
        <v>0</v>
      </c>
      <c r="P7898">
        <v>0</v>
      </c>
      <c r="Q7898">
        <v>72</v>
      </c>
      <c r="R7898">
        <v>0</v>
      </c>
      <c r="S7898">
        <v>0</v>
      </c>
      <c r="T7898">
        <v>0</v>
      </c>
      <c r="U7898">
        <v>65.567260000000005</v>
      </c>
    </row>
    <row r="7899" spans="1:21" x14ac:dyDescent="0.25">
      <c r="A7899" t="s">
        <v>29996</v>
      </c>
      <c r="B7899">
        <v>1</v>
      </c>
      <c r="C7899" t="s">
        <v>78</v>
      </c>
      <c r="D7899" t="s">
        <v>91</v>
      </c>
      <c r="E7899" t="s">
        <v>29997</v>
      </c>
      <c r="F7899" t="s">
        <v>226</v>
      </c>
      <c r="G7899" t="s">
        <v>72</v>
      </c>
      <c r="H7899" t="s">
        <v>136</v>
      </c>
      <c r="I7899" t="s">
        <v>22</v>
      </c>
      <c r="J7899" t="s">
        <v>131</v>
      </c>
      <c r="K7899" t="s">
        <v>29998</v>
      </c>
      <c r="L7899" t="s">
        <v>29999</v>
      </c>
      <c r="M7899">
        <v>1.6911111109999999</v>
      </c>
      <c r="N7899">
        <v>0</v>
      </c>
      <c r="O7899">
        <v>0</v>
      </c>
      <c r="P7899">
        <v>1</v>
      </c>
      <c r="Q7899">
        <v>0</v>
      </c>
      <c r="R7899">
        <v>0</v>
      </c>
      <c r="S7899">
        <v>0</v>
      </c>
      <c r="T7899">
        <v>1.691111</v>
      </c>
      <c r="U7899">
        <v>0</v>
      </c>
    </row>
    <row r="7900" spans="1:21" x14ac:dyDescent="0.25">
      <c r="A7900" t="s">
        <v>30000</v>
      </c>
      <c r="B7900">
        <v>1</v>
      </c>
      <c r="C7900" t="s">
        <v>78</v>
      </c>
      <c r="D7900" t="s">
        <v>93</v>
      </c>
      <c r="E7900" t="s">
        <v>30001</v>
      </c>
      <c r="F7900" t="s">
        <v>231</v>
      </c>
      <c r="G7900" t="s">
        <v>71</v>
      </c>
      <c r="H7900" t="s">
        <v>136</v>
      </c>
      <c r="I7900" t="s">
        <v>22</v>
      </c>
      <c r="J7900" t="s">
        <v>131</v>
      </c>
      <c r="K7900" t="s">
        <v>30002</v>
      </c>
      <c r="L7900" t="s">
        <v>30003</v>
      </c>
      <c r="M7900">
        <v>35.451111111000003</v>
      </c>
      <c r="N7900">
        <v>0</v>
      </c>
      <c r="O7900">
        <v>0</v>
      </c>
      <c r="P7900">
        <v>0</v>
      </c>
      <c r="Q7900">
        <v>1</v>
      </c>
      <c r="R7900">
        <v>0</v>
      </c>
      <c r="S7900">
        <v>0</v>
      </c>
      <c r="T7900">
        <v>0</v>
      </c>
      <c r="U7900">
        <v>35.451110999999997</v>
      </c>
    </row>
    <row r="7901" spans="1:21" x14ac:dyDescent="0.25">
      <c r="A7901" t="s">
        <v>30004</v>
      </c>
      <c r="B7901">
        <v>1</v>
      </c>
      <c r="C7901" t="s">
        <v>78</v>
      </c>
      <c r="D7901" t="s">
        <v>93</v>
      </c>
      <c r="E7901" t="s">
        <v>30005</v>
      </c>
      <c r="F7901" t="s">
        <v>231</v>
      </c>
      <c r="G7901" t="s">
        <v>71</v>
      </c>
      <c r="H7901" t="s">
        <v>136</v>
      </c>
      <c r="I7901" t="s">
        <v>22</v>
      </c>
      <c r="J7901" t="s">
        <v>131</v>
      </c>
      <c r="K7901" t="s">
        <v>30006</v>
      </c>
      <c r="L7901" t="s">
        <v>30007</v>
      </c>
      <c r="M7901">
        <v>1.505833333</v>
      </c>
      <c r="N7901">
        <v>0</v>
      </c>
      <c r="O7901">
        <v>0</v>
      </c>
      <c r="P7901">
        <v>0</v>
      </c>
      <c r="Q7901">
        <v>1</v>
      </c>
      <c r="R7901">
        <v>0</v>
      </c>
      <c r="S7901">
        <v>0</v>
      </c>
      <c r="T7901">
        <v>0</v>
      </c>
      <c r="U7901">
        <v>1.505833</v>
      </c>
    </row>
    <row r="7902" spans="1:21" x14ac:dyDescent="0.25">
      <c r="A7902" t="s">
        <v>30008</v>
      </c>
      <c r="B7902">
        <v>1</v>
      </c>
      <c r="C7902" t="s">
        <v>78</v>
      </c>
      <c r="D7902" t="s">
        <v>106</v>
      </c>
      <c r="E7902" t="s">
        <v>30009</v>
      </c>
      <c r="F7902" t="s">
        <v>313</v>
      </c>
      <c r="G7902" t="s">
        <v>71</v>
      </c>
      <c r="H7902" t="s">
        <v>136</v>
      </c>
      <c r="I7902" t="s">
        <v>22</v>
      </c>
      <c r="J7902" t="s">
        <v>131</v>
      </c>
      <c r="K7902" t="s">
        <v>30010</v>
      </c>
      <c r="L7902" t="s">
        <v>30011</v>
      </c>
      <c r="M7902">
        <v>1.6683333330000001</v>
      </c>
      <c r="N7902">
        <v>0</v>
      </c>
      <c r="O7902">
        <v>0</v>
      </c>
      <c r="P7902">
        <v>0</v>
      </c>
      <c r="Q7902">
        <v>8</v>
      </c>
      <c r="R7902">
        <v>0</v>
      </c>
      <c r="S7902">
        <v>0</v>
      </c>
      <c r="T7902">
        <v>0</v>
      </c>
      <c r="U7902">
        <v>13.346667</v>
      </c>
    </row>
    <row r="7903" spans="1:21" x14ac:dyDescent="0.25">
      <c r="A7903" t="s">
        <v>30012</v>
      </c>
      <c r="B7903">
        <v>1</v>
      </c>
      <c r="C7903" t="s">
        <v>78</v>
      </c>
      <c r="D7903" t="s">
        <v>106</v>
      </c>
      <c r="E7903" t="s">
        <v>30013</v>
      </c>
      <c r="F7903" t="s">
        <v>313</v>
      </c>
      <c r="G7903" t="s">
        <v>71</v>
      </c>
      <c r="H7903" t="s">
        <v>136</v>
      </c>
      <c r="I7903" t="s">
        <v>22</v>
      </c>
      <c r="J7903" t="s">
        <v>131</v>
      </c>
      <c r="K7903" t="s">
        <v>30014</v>
      </c>
      <c r="L7903" t="s">
        <v>30015</v>
      </c>
      <c r="M7903">
        <v>1.1744444439999999</v>
      </c>
      <c r="N7903">
        <v>0</v>
      </c>
      <c r="O7903">
        <v>0</v>
      </c>
      <c r="P7903">
        <v>0</v>
      </c>
      <c r="Q7903">
        <v>17</v>
      </c>
      <c r="R7903">
        <v>0</v>
      </c>
      <c r="S7903">
        <v>0</v>
      </c>
      <c r="T7903">
        <v>0</v>
      </c>
      <c r="U7903">
        <v>19.965555999999999</v>
      </c>
    </row>
    <row r="7904" spans="1:21" x14ac:dyDescent="0.25">
      <c r="A7904" t="s">
        <v>30016</v>
      </c>
      <c r="B7904">
        <v>1</v>
      </c>
      <c r="C7904" t="s">
        <v>78</v>
      </c>
      <c r="D7904" t="s">
        <v>106</v>
      </c>
      <c r="E7904" t="s">
        <v>30017</v>
      </c>
      <c r="F7904" t="s">
        <v>313</v>
      </c>
      <c r="G7904" t="s">
        <v>71</v>
      </c>
      <c r="H7904" t="s">
        <v>136</v>
      </c>
      <c r="I7904" t="s">
        <v>22</v>
      </c>
      <c r="J7904" t="s">
        <v>131</v>
      </c>
      <c r="K7904" t="s">
        <v>30018</v>
      </c>
      <c r="L7904" t="s">
        <v>30019</v>
      </c>
      <c r="M7904">
        <v>2.9047222220000002</v>
      </c>
      <c r="N7904">
        <v>0</v>
      </c>
      <c r="O7904">
        <v>0</v>
      </c>
      <c r="P7904">
        <v>0</v>
      </c>
      <c r="Q7904">
        <v>4</v>
      </c>
      <c r="R7904">
        <v>0</v>
      </c>
      <c r="S7904">
        <v>0</v>
      </c>
      <c r="T7904">
        <v>0</v>
      </c>
      <c r="U7904">
        <v>11.618888999999999</v>
      </c>
    </row>
    <row r="7905" spans="1:21" x14ac:dyDescent="0.25">
      <c r="A7905" t="s">
        <v>30020</v>
      </c>
      <c r="B7905">
        <v>1</v>
      </c>
      <c r="C7905" t="s">
        <v>78</v>
      </c>
      <c r="D7905" t="s">
        <v>106</v>
      </c>
      <c r="E7905" t="s">
        <v>30021</v>
      </c>
      <c r="F7905" t="s">
        <v>313</v>
      </c>
      <c r="G7905" t="s">
        <v>71</v>
      </c>
      <c r="H7905" t="s">
        <v>136</v>
      </c>
      <c r="I7905" t="s">
        <v>22</v>
      </c>
      <c r="J7905" t="s">
        <v>131</v>
      </c>
      <c r="K7905" t="s">
        <v>30022</v>
      </c>
      <c r="L7905" t="s">
        <v>30023</v>
      </c>
      <c r="M7905">
        <v>0.80111111099999999</v>
      </c>
      <c r="N7905">
        <v>0</v>
      </c>
      <c r="O7905">
        <v>0</v>
      </c>
      <c r="P7905">
        <v>0</v>
      </c>
      <c r="Q7905">
        <v>8</v>
      </c>
      <c r="R7905">
        <v>0</v>
      </c>
      <c r="S7905">
        <v>0</v>
      </c>
      <c r="T7905">
        <v>0</v>
      </c>
      <c r="U7905">
        <v>6.4088890000000003</v>
      </c>
    </row>
    <row r="7906" spans="1:21" x14ac:dyDescent="0.25">
      <c r="A7906" t="s">
        <v>30024</v>
      </c>
      <c r="B7906">
        <v>1</v>
      </c>
      <c r="C7906" t="s">
        <v>79</v>
      </c>
      <c r="D7906" t="s">
        <v>108</v>
      </c>
      <c r="E7906" t="s">
        <v>30025</v>
      </c>
      <c r="F7906" t="s">
        <v>231</v>
      </c>
      <c r="G7906" t="s">
        <v>71</v>
      </c>
      <c r="H7906" t="s">
        <v>136</v>
      </c>
      <c r="I7906" t="s">
        <v>22</v>
      </c>
      <c r="J7906" t="s">
        <v>131</v>
      </c>
      <c r="K7906" t="s">
        <v>30026</v>
      </c>
      <c r="L7906" t="s">
        <v>30027</v>
      </c>
      <c r="M7906">
        <v>1.9536111110000001</v>
      </c>
      <c r="N7906">
        <v>0</v>
      </c>
      <c r="O7906">
        <v>0</v>
      </c>
      <c r="P7906">
        <v>0</v>
      </c>
      <c r="Q7906">
        <v>1</v>
      </c>
      <c r="R7906">
        <v>0</v>
      </c>
      <c r="S7906">
        <v>0</v>
      </c>
      <c r="T7906">
        <v>0</v>
      </c>
      <c r="U7906">
        <v>1.953611</v>
      </c>
    </row>
    <row r="7907" spans="1:21" x14ac:dyDescent="0.25">
      <c r="A7907" t="s">
        <v>30028</v>
      </c>
      <c r="B7907">
        <v>1</v>
      </c>
      <c r="C7907" t="s">
        <v>79</v>
      </c>
      <c r="D7907" t="s">
        <v>108</v>
      </c>
      <c r="E7907" t="s">
        <v>30029</v>
      </c>
      <c r="F7907" t="s">
        <v>247</v>
      </c>
      <c r="G7907" t="s">
        <v>72</v>
      </c>
      <c r="H7907" t="s">
        <v>136</v>
      </c>
      <c r="I7907" t="s">
        <v>22</v>
      </c>
      <c r="J7907" t="s">
        <v>221</v>
      </c>
      <c r="K7907" t="s">
        <v>30030</v>
      </c>
      <c r="L7907" t="s">
        <v>30031</v>
      </c>
      <c r="M7907">
        <v>1.290277777</v>
      </c>
      <c r="N7907">
        <v>0</v>
      </c>
      <c r="O7907">
        <v>0</v>
      </c>
      <c r="P7907">
        <v>0</v>
      </c>
      <c r="Q7907">
        <v>67</v>
      </c>
      <c r="R7907">
        <v>0</v>
      </c>
      <c r="S7907">
        <v>0</v>
      </c>
      <c r="T7907">
        <v>0</v>
      </c>
      <c r="U7907">
        <v>86.448611</v>
      </c>
    </row>
    <row r="7908" spans="1:21" x14ac:dyDescent="0.25">
      <c r="A7908" t="s">
        <v>30032</v>
      </c>
      <c r="B7908">
        <v>1</v>
      </c>
      <c r="C7908" t="s">
        <v>78</v>
      </c>
      <c r="D7908" t="s">
        <v>101</v>
      </c>
      <c r="E7908" t="s">
        <v>4846</v>
      </c>
      <c r="F7908" t="s">
        <v>296</v>
      </c>
      <c r="G7908" t="s">
        <v>72</v>
      </c>
      <c r="H7908" t="s">
        <v>136</v>
      </c>
      <c r="I7908" t="s">
        <v>22</v>
      </c>
      <c r="J7908" t="s">
        <v>221</v>
      </c>
      <c r="K7908" t="s">
        <v>30033</v>
      </c>
      <c r="L7908" t="s">
        <v>30034</v>
      </c>
      <c r="M7908">
        <v>0.80583333300000004</v>
      </c>
      <c r="N7908">
        <v>13</v>
      </c>
      <c r="O7908">
        <v>1</v>
      </c>
      <c r="P7908">
        <v>0</v>
      </c>
      <c r="Q7908">
        <v>0</v>
      </c>
      <c r="R7908">
        <v>10.475833</v>
      </c>
      <c r="S7908">
        <v>0.80583300000000002</v>
      </c>
      <c r="T7908">
        <v>0</v>
      </c>
      <c r="U7908">
        <v>0</v>
      </c>
    </row>
    <row r="7909" spans="1:21" x14ac:dyDescent="0.25">
      <c r="A7909" t="s">
        <v>30035</v>
      </c>
      <c r="B7909">
        <v>1</v>
      </c>
      <c r="C7909" t="s">
        <v>78</v>
      </c>
      <c r="D7909" t="s">
        <v>101</v>
      </c>
      <c r="E7909" t="s">
        <v>4846</v>
      </c>
      <c r="F7909" t="s">
        <v>166</v>
      </c>
      <c r="G7909" t="s">
        <v>72</v>
      </c>
      <c r="H7909" t="s">
        <v>136</v>
      </c>
      <c r="I7909" t="s">
        <v>22</v>
      </c>
      <c r="J7909" t="s">
        <v>131</v>
      </c>
      <c r="K7909" t="s">
        <v>30036</v>
      </c>
      <c r="L7909" t="s">
        <v>30037</v>
      </c>
      <c r="M7909">
        <v>1.448055555</v>
      </c>
      <c r="N7909">
        <v>13</v>
      </c>
      <c r="O7909">
        <v>1</v>
      </c>
      <c r="P7909">
        <v>0</v>
      </c>
      <c r="Q7909">
        <v>0</v>
      </c>
      <c r="R7909">
        <v>18.824722000000001</v>
      </c>
      <c r="S7909">
        <v>1.448056</v>
      </c>
      <c r="T7909">
        <v>0</v>
      </c>
      <c r="U7909">
        <v>0</v>
      </c>
    </row>
    <row r="7910" spans="1:21" x14ac:dyDescent="0.25">
      <c r="A7910" t="s">
        <v>30038</v>
      </c>
      <c r="B7910">
        <v>1</v>
      </c>
      <c r="C7910" t="s">
        <v>78</v>
      </c>
      <c r="D7910" t="s">
        <v>81</v>
      </c>
      <c r="E7910" t="s">
        <v>30039</v>
      </c>
      <c r="F7910" t="s">
        <v>847</v>
      </c>
      <c r="G7910" t="s">
        <v>71</v>
      </c>
      <c r="H7910" t="s">
        <v>136</v>
      </c>
      <c r="I7910" t="s">
        <v>22</v>
      </c>
      <c r="J7910" t="s">
        <v>131</v>
      </c>
      <c r="K7910" t="s">
        <v>30040</v>
      </c>
      <c r="L7910" t="s">
        <v>30041</v>
      </c>
      <c r="M7910">
        <v>1.571666666</v>
      </c>
      <c r="N7910">
        <v>0</v>
      </c>
      <c r="O7910">
        <v>4</v>
      </c>
      <c r="P7910">
        <v>0</v>
      </c>
      <c r="Q7910">
        <v>0</v>
      </c>
      <c r="R7910">
        <v>0</v>
      </c>
      <c r="S7910">
        <v>6.2866669999999996</v>
      </c>
      <c r="T7910">
        <v>0</v>
      </c>
      <c r="U7910">
        <v>0</v>
      </c>
    </row>
    <row r="7911" spans="1:21" x14ac:dyDescent="0.25">
      <c r="A7911" t="s">
        <v>30042</v>
      </c>
      <c r="B7911">
        <v>1</v>
      </c>
      <c r="C7911" t="s">
        <v>79</v>
      </c>
      <c r="D7911" t="s">
        <v>110</v>
      </c>
      <c r="E7911" t="s">
        <v>30043</v>
      </c>
      <c r="F7911" t="s">
        <v>934</v>
      </c>
      <c r="G7911" t="s">
        <v>71</v>
      </c>
      <c r="H7911" t="s">
        <v>136</v>
      </c>
      <c r="I7911" t="s">
        <v>22</v>
      </c>
      <c r="J7911" t="s">
        <v>131</v>
      </c>
      <c r="K7911" t="s">
        <v>30044</v>
      </c>
      <c r="L7911" t="s">
        <v>30045</v>
      </c>
      <c r="M7911">
        <v>1.06</v>
      </c>
      <c r="N7911">
        <v>0</v>
      </c>
      <c r="O7911">
        <v>11</v>
      </c>
      <c r="P7911">
        <v>0</v>
      </c>
      <c r="Q7911">
        <v>0</v>
      </c>
      <c r="R7911">
        <v>0</v>
      </c>
      <c r="S7911">
        <v>11.66</v>
      </c>
      <c r="T7911">
        <v>0</v>
      </c>
      <c r="U7911">
        <v>0</v>
      </c>
    </row>
    <row r="7912" spans="1:21" x14ac:dyDescent="0.25">
      <c r="A7912" t="s">
        <v>30046</v>
      </c>
      <c r="B7912">
        <v>1</v>
      </c>
      <c r="C7912" t="s">
        <v>78</v>
      </c>
      <c r="D7912" t="s">
        <v>90</v>
      </c>
      <c r="E7912" t="s">
        <v>30047</v>
      </c>
      <c r="F7912" t="s">
        <v>231</v>
      </c>
      <c r="G7912" t="s">
        <v>71</v>
      </c>
      <c r="H7912" t="s">
        <v>136</v>
      </c>
      <c r="I7912" t="s">
        <v>22</v>
      </c>
      <c r="J7912" t="s">
        <v>131</v>
      </c>
      <c r="K7912" t="s">
        <v>30048</v>
      </c>
      <c r="L7912" t="s">
        <v>30049</v>
      </c>
      <c r="M7912">
        <v>1.909166666</v>
      </c>
      <c r="N7912">
        <v>0</v>
      </c>
      <c r="O7912">
        <v>4</v>
      </c>
      <c r="P7912">
        <v>0</v>
      </c>
      <c r="Q7912">
        <v>0</v>
      </c>
      <c r="R7912">
        <v>0</v>
      </c>
      <c r="S7912">
        <v>7.6366670000000001</v>
      </c>
      <c r="T7912">
        <v>0</v>
      </c>
      <c r="U7912">
        <v>0</v>
      </c>
    </row>
    <row r="7913" spans="1:21" x14ac:dyDescent="0.25">
      <c r="A7913" t="s">
        <v>30050</v>
      </c>
      <c r="B7913">
        <v>1</v>
      </c>
      <c r="C7913" t="s">
        <v>78</v>
      </c>
      <c r="D7913" t="s">
        <v>90</v>
      </c>
      <c r="E7913" t="s">
        <v>30051</v>
      </c>
      <c r="F7913" t="s">
        <v>231</v>
      </c>
      <c r="G7913" t="s">
        <v>71</v>
      </c>
      <c r="H7913" t="s">
        <v>136</v>
      </c>
      <c r="I7913" t="s">
        <v>22</v>
      </c>
      <c r="J7913" t="s">
        <v>131</v>
      </c>
      <c r="K7913" t="s">
        <v>30052</v>
      </c>
      <c r="L7913" t="s">
        <v>30053</v>
      </c>
      <c r="M7913">
        <v>2.539722222</v>
      </c>
      <c r="N7913">
        <v>0</v>
      </c>
      <c r="O7913">
        <v>0</v>
      </c>
      <c r="P7913">
        <v>0</v>
      </c>
      <c r="Q7913">
        <v>1</v>
      </c>
      <c r="R7913">
        <v>0</v>
      </c>
      <c r="S7913">
        <v>0</v>
      </c>
      <c r="T7913">
        <v>0</v>
      </c>
      <c r="U7913">
        <v>2.5397219999999998</v>
      </c>
    </row>
    <row r="7914" spans="1:21" x14ac:dyDescent="0.25">
      <c r="A7914" t="s">
        <v>30054</v>
      </c>
      <c r="B7914">
        <v>1</v>
      </c>
      <c r="C7914" t="s">
        <v>78</v>
      </c>
      <c r="D7914" t="s">
        <v>92</v>
      </c>
      <c r="E7914" t="s">
        <v>30055</v>
      </c>
      <c r="F7914" t="s">
        <v>231</v>
      </c>
      <c r="G7914" t="s">
        <v>71</v>
      </c>
      <c r="H7914" t="s">
        <v>136</v>
      </c>
      <c r="I7914" t="s">
        <v>22</v>
      </c>
      <c r="J7914" t="s">
        <v>131</v>
      </c>
      <c r="K7914" t="s">
        <v>30056</v>
      </c>
      <c r="L7914" t="s">
        <v>30057</v>
      </c>
      <c r="M7914">
        <v>2.804166666</v>
      </c>
      <c r="N7914">
        <v>0</v>
      </c>
      <c r="O7914">
        <v>0</v>
      </c>
      <c r="P7914">
        <v>0</v>
      </c>
      <c r="Q7914">
        <v>1</v>
      </c>
      <c r="R7914">
        <v>0</v>
      </c>
      <c r="S7914">
        <v>0</v>
      </c>
      <c r="T7914">
        <v>0</v>
      </c>
      <c r="U7914">
        <v>2.8041670000000001</v>
      </c>
    </row>
    <row r="7915" spans="1:21" x14ac:dyDescent="0.25">
      <c r="A7915" t="s">
        <v>30058</v>
      </c>
      <c r="B7915">
        <v>1</v>
      </c>
      <c r="C7915" t="s">
        <v>78</v>
      </c>
      <c r="D7915" t="s">
        <v>92</v>
      </c>
      <c r="E7915" t="s">
        <v>30059</v>
      </c>
      <c r="F7915" t="s">
        <v>10815</v>
      </c>
      <c r="G7915" t="s">
        <v>71</v>
      </c>
      <c r="H7915" t="s">
        <v>136</v>
      </c>
      <c r="I7915" t="s">
        <v>22</v>
      </c>
      <c r="J7915" t="s">
        <v>131</v>
      </c>
      <c r="K7915" t="s">
        <v>30060</v>
      </c>
      <c r="L7915" t="s">
        <v>30061</v>
      </c>
      <c r="M7915">
        <v>1.304030555</v>
      </c>
      <c r="N7915">
        <v>0</v>
      </c>
      <c r="O7915">
        <v>0</v>
      </c>
      <c r="P7915">
        <v>0</v>
      </c>
      <c r="Q7915">
        <v>74</v>
      </c>
      <c r="R7915">
        <v>0</v>
      </c>
      <c r="S7915">
        <v>0</v>
      </c>
      <c r="T7915">
        <v>0</v>
      </c>
      <c r="U7915">
        <v>96.498260999999999</v>
      </c>
    </row>
    <row r="7916" spans="1:21" x14ac:dyDescent="0.25">
      <c r="A7916" t="s">
        <v>30062</v>
      </c>
      <c r="B7916">
        <v>1</v>
      </c>
      <c r="C7916" t="s">
        <v>79</v>
      </c>
      <c r="D7916" t="s">
        <v>110</v>
      </c>
      <c r="E7916" t="s">
        <v>30063</v>
      </c>
      <c r="F7916" t="s">
        <v>226</v>
      </c>
      <c r="G7916" t="s">
        <v>72</v>
      </c>
      <c r="H7916" t="s">
        <v>136</v>
      </c>
      <c r="I7916" t="s">
        <v>22</v>
      </c>
      <c r="J7916" t="s">
        <v>131</v>
      </c>
      <c r="K7916" t="s">
        <v>30064</v>
      </c>
      <c r="L7916" t="s">
        <v>30065</v>
      </c>
      <c r="M7916">
        <v>1.7752777769999999</v>
      </c>
      <c r="N7916">
        <v>0</v>
      </c>
      <c r="O7916">
        <v>0</v>
      </c>
      <c r="P7916">
        <v>0</v>
      </c>
      <c r="Q7916">
        <v>7</v>
      </c>
      <c r="R7916">
        <v>0</v>
      </c>
      <c r="S7916">
        <v>0</v>
      </c>
      <c r="T7916">
        <v>0</v>
      </c>
      <c r="U7916">
        <v>12.426944000000001</v>
      </c>
    </row>
    <row r="7917" spans="1:21" x14ac:dyDescent="0.25">
      <c r="A7917" t="s">
        <v>30066</v>
      </c>
      <c r="B7917">
        <v>1</v>
      </c>
      <c r="C7917" t="s">
        <v>78</v>
      </c>
      <c r="D7917" t="s">
        <v>104</v>
      </c>
      <c r="E7917" t="s">
        <v>30067</v>
      </c>
      <c r="F7917" t="s">
        <v>231</v>
      </c>
      <c r="G7917" t="s">
        <v>71</v>
      </c>
      <c r="H7917" t="s">
        <v>136</v>
      </c>
      <c r="I7917" t="s">
        <v>22</v>
      </c>
      <c r="J7917" t="s">
        <v>131</v>
      </c>
      <c r="K7917" t="s">
        <v>30068</v>
      </c>
      <c r="L7917" t="s">
        <v>30069</v>
      </c>
      <c r="M7917">
        <v>3.4311111109999999</v>
      </c>
      <c r="N7917">
        <v>0</v>
      </c>
      <c r="O7917">
        <v>0</v>
      </c>
      <c r="P7917">
        <v>0</v>
      </c>
      <c r="Q7917">
        <v>1</v>
      </c>
      <c r="R7917">
        <v>0</v>
      </c>
      <c r="S7917">
        <v>0</v>
      </c>
      <c r="T7917">
        <v>0</v>
      </c>
      <c r="U7917">
        <v>3.431111</v>
      </c>
    </row>
    <row r="7918" spans="1:21" x14ac:dyDescent="0.25">
      <c r="A7918" t="s">
        <v>30070</v>
      </c>
      <c r="B7918">
        <v>1</v>
      </c>
      <c r="C7918" t="s">
        <v>78</v>
      </c>
      <c r="D7918" t="s">
        <v>104</v>
      </c>
      <c r="E7918" t="s">
        <v>30071</v>
      </c>
      <c r="F7918" t="s">
        <v>892</v>
      </c>
      <c r="G7918" t="s">
        <v>71</v>
      </c>
      <c r="H7918" t="s">
        <v>136</v>
      </c>
      <c r="I7918" t="s">
        <v>22</v>
      </c>
      <c r="J7918" t="s">
        <v>131</v>
      </c>
      <c r="K7918" t="s">
        <v>26721</v>
      </c>
      <c r="L7918" t="s">
        <v>30072</v>
      </c>
      <c r="M7918">
        <v>2.1444444439999999</v>
      </c>
      <c r="N7918">
        <v>0</v>
      </c>
      <c r="O7918">
        <v>0</v>
      </c>
      <c r="P7918">
        <v>0</v>
      </c>
      <c r="Q7918">
        <v>109</v>
      </c>
      <c r="R7918">
        <v>0</v>
      </c>
      <c r="S7918">
        <v>0</v>
      </c>
      <c r="T7918">
        <v>0</v>
      </c>
      <c r="U7918">
        <v>233.74444399999999</v>
      </c>
    </row>
    <row r="7919" spans="1:21" x14ac:dyDescent="0.25">
      <c r="A7919" t="s">
        <v>30073</v>
      </c>
      <c r="B7919">
        <v>1</v>
      </c>
      <c r="C7919" t="s">
        <v>79</v>
      </c>
      <c r="D7919" t="s">
        <v>124</v>
      </c>
      <c r="E7919" t="s">
        <v>30074</v>
      </c>
      <c r="F7919" t="s">
        <v>296</v>
      </c>
      <c r="G7919" t="s">
        <v>71</v>
      </c>
      <c r="H7919" t="s">
        <v>136</v>
      </c>
      <c r="I7919" t="s">
        <v>22</v>
      </c>
      <c r="J7919" t="s">
        <v>221</v>
      </c>
      <c r="K7919" t="s">
        <v>30075</v>
      </c>
      <c r="L7919" t="s">
        <v>30076</v>
      </c>
      <c r="M7919">
        <v>2.6694444439999998</v>
      </c>
      <c r="N7919">
        <v>0</v>
      </c>
      <c r="O7919">
        <v>65</v>
      </c>
      <c r="P7919">
        <v>0</v>
      </c>
      <c r="Q7919">
        <v>0</v>
      </c>
      <c r="R7919">
        <v>0</v>
      </c>
      <c r="S7919">
        <v>173.51388900000001</v>
      </c>
      <c r="T7919">
        <v>0</v>
      </c>
      <c r="U7919">
        <v>0</v>
      </c>
    </row>
    <row r="7920" spans="1:21" x14ac:dyDescent="0.25">
      <c r="A7920" t="s">
        <v>30077</v>
      </c>
      <c r="B7920">
        <v>1</v>
      </c>
      <c r="C7920" t="s">
        <v>78</v>
      </c>
      <c r="D7920" t="s">
        <v>87</v>
      </c>
      <c r="E7920" t="s">
        <v>30078</v>
      </c>
      <c r="F7920" t="s">
        <v>231</v>
      </c>
      <c r="G7920" t="s">
        <v>71</v>
      </c>
      <c r="H7920" t="s">
        <v>136</v>
      </c>
      <c r="I7920" t="s">
        <v>22</v>
      </c>
      <c r="J7920" t="s">
        <v>131</v>
      </c>
      <c r="K7920" t="s">
        <v>30079</v>
      </c>
      <c r="L7920" t="s">
        <v>30080</v>
      </c>
      <c r="M7920">
        <v>25.420277776999999</v>
      </c>
      <c r="N7920">
        <v>0</v>
      </c>
      <c r="O7920">
        <v>0</v>
      </c>
      <c r="P7920">
        <v>0</v>
      </c>
      <c r="Q7920">
        <v>1</v>
      </c>
      <c r="R7920">
        <v>0</v>
      </c>
      <c r="S7920">
        <v>0</v>
      </c>
      <c r="T7920">
        <v>0</v>
      </c>
      <c r="U7920">
        <v>25.420278</v>
      </c>
    </row>
    <row r="7921" spans="1:21" x14ac:dyDescent="0.25">
      <c r="A7921" t="s">
        <v>30081</v>
      </c>
      <c r="B7921">
        <v>1</v>
      </c>
      <c r="C7921" t="s">
        <v>78</v>
      </c>
      <c r="D7921" t="s">
        <v>103</v>
      </c>
      <c r="E7921" t="s">
        <v>30082</v>
      </c>
      <c r="F7921" t="s">
        <v>166</v>
      </c>
      <c r="G7921" t="s">
        <v>72</v>
      </c>
      <c r="H7921" t="s">
        <v>136</v>
      </c>
      <c r="I7921" t="s">
        <v>22</v>
      </c>
      <c r="J7921" t="s">
        <v>131</v>
      </c>
      <c r="K7921" t="s">
        <v>30083</v>
      </c>
      <c r="L7921" t="s">
        <v>30084</v>
      </c>
      <c r="M7921">
        <v>0.75027777699999998</v>
      </c>
      <c r="N7921">
        <v>0</v>
      </c>
      <c r="O7921">
        <v>423</v>
      </c>
      <c r="P7921">
        <v>0</v>
      </c>
      <c r="Q7921">
        <v>0</v>
      </c>
      <c r="R7921">
        <v>0</v>
      </c>
      <c r="S7921">
        <v>317.36750000000001</v>
      </c>
      <c r="T7921">
        <v>0</v>
      </c>
      <c r="U7921">
        <v>0</v>
      </c>
    </row>
    <row r="7922" spans="1:21" x14ac:dyDescent="0.25">
      <c r="A7922" t="s">
        <v>30085</v>
      </c>
      <c r="B7922">
        <v>1</v>
      </c>
      <c r="C7922" t="s">
        <v>78</v>
      </c>
      <c r="D7922" t="s">
        <v>85</v>
      </c>
      <c r="E7922" t="s">
        <v>3316</v>
      </c>
      <c r="F7922" t="s">
        <v>780</v>
      </c>
      <c r="G7922" t="s">
        <v>71</v>
      </c>
      <c r="H7922" t="s">
        <v>136</v>
      </c>
      <c r="I7922" t="s">
        <v>22</v>
      </c>
      <c r="J7922" t="s">
        <v>131</v>
      </c>
      <c r="K7922" t="s">
        <v>30086</v>
      </c>
      <c r="L7922" t="s">
        <v>30087</v>
      </c>
      <c r="M7922">
        <v>0.29527777700000002</v>
      </c>
      <c r="N7922">
        <v>0</v>
      </c>
      <c r="O7922">
        <v>182</v>
      </c>
      <c r="P7922">
        <v>0</v>
      </c>
      <c r="Q7922">
        <v>0</v>
      </c>
      <c r="R7922">
        <v>0</v>
      </c>
      <c r="S7922">
        <v>53.740555000000001</v>
      </c>
      <c r="T7922">
        <v>0</v>
      </c>
      <c r="U7922">
        <v>0</v>
      </c>
    </row>
    <row r="7923" spans="1:21" x14ac:dyDescent="0.25">
      <c r="A7923" t="s">
        <v>30088</v>
      </c>
      <c r="B7923">
        <v>1</v>
      </c>
      <c r="C7923" t="s">
        <v>79</v>
      </c>
      <c r="D7923" t="s">
        <v>108</v>
      </c>
      <c r="E7923" t="s">
        <v>30089</v>
      </c>
      <c r="F7923" t="s">
        <v>226</v>
      </c>
      <c r="G7923" t="s">
        <v>72</v>
      </c>
      <c r="H7923" t="s">
        <v>136</v>
      </c>
      <c r="I7923" t="s">
        <v>22</v>
      </c>
      <c r="J7923" t="s">
        <v>131</v>
      </c>
      <c r="K7923" t="s">
        <v>30090</v>
      </c>
      <c r="L7923" t="s">
        <v>30091</v>
      </c>
      <c r="M7923">
        <v>0.85555555500000002</v>
      </c>
      <c r="N7923">
        <v>0</v>
      </c>
      <c r="O7923">
        <v>44</v>
      </c>
      <c r="P7923">
        <v>0</v>
      </c>
      <c r="Q7923">
        <v>3</v>
      </c>
      <c r="R7923">
        <v>0</v>
      </c>
      <c r="S7923">
        <v>37.644444</v>
      </c>
      <c r="T7923">
        <v>0</v>
      </c>
      <c r="U7923">
        <v>2.5666669999999998</v>
      </c>
    </row>
    <row r="7924" spans="1:21" x14ac:dyDescent="0.25">
      <c r="A7924" t="s">
        <v>30092</v>
      </c>
      <c r="B7924">
        <v>1</v>
      </c>
      <c r="C7924" t="s">
        <v>78</v>
      </c>
      <c r="D7924" t="s">
        <v>93</v>
      </c>
      <c r="E7924" t="s">
        <v>30093</v>
      </c>
      <c r="F7924" t="s">
        <v>296</v>
      </c>
      <c r="G7924" t="s">
        <v>72</v>
      </c>
      <c r="H7924" t="s">
        <v>136</v>
      </c>
      <c r="I7924" t="s">
        <v>22</v>
      </c>
      <c r="J7924" t="s">
        <v>221</v>
      </c>
      <c r="K7924" t="s">
        <v>30094</v>
      </c>
      <c r="L7924" t="s">
        <v>30095</v>
      </c>
      <c r="M7924">
        <v>4.3255555550000002</v>
      </c>
      <c r="N7924">
        <v>0</v>
      </c>
      <c r="O7924">
        <v>0</v>
      </c>
      <c r="P7924">
        <v>1</v>
      </c>
      <c r="Q7924">
        <v>27</v>
      </c>
      <c r="R7924">
        <v>0</v>
      </c>
      <c r="S7924">
        <v>0</v>
      </c>
      <c r="T7924">
        <v>4.3255559999999997</v>
      </c>
      <c r="U7924">
        <v>116.79</v>
      </c>
    </row>
    <row r="7925" spans="1:21" x14ac:dyDescent="0.25">
      <c r="A7925" t="s">
        <v>30096</v>
      </c>
      <c r="B7925">
        <v>1</v>
      </c>
      <c r="C7925" t="s">
        <v>78</v>
      </c>
      <c r="D7925" t="s">
        <v>106</v>
      </c>
      <c r="E7925" t="s">
        <v>30097</v>
      </c>
      <c r="F7925" t="s">
        <v>226</v>
      </c>
      <c r="G7925" t="s">
        <v>72</v>
      </c>
      <c r="H7925" t="s">
        <v>136</v>
      </c>
      <c r="I7925" t="s">
        <v>22</v>
      </c>
      <c r="J7925" t="s">
        <v>131</v>
      </c>
      <c r="K7925" t="s">
        <v>30098</v>
      </c>
      <c r="L7925" t="s">
        <v>30099</v>
      </c>
      <c r="M7925">
        <v>1.3572222220000001</v>
      </c>
      <c r="N7925">
        <v>0</v>
      </c>
      <c r="O7925">
        <v>0</v>
      </c>
      <c r="P7925">
        <v>0</v>
      </c>
      <c r="Q7925">
        <v>108</v>
      </c>
      <c r="R7925">
        <v>0</v>
      </c>
      <c r="S7925">
        <v>0</v>
      </c>
      <c r="T7925">
        <v>0</v>
      </c>
      <c r="U7925">
        <v>146.58000000000001</v>
      </c>
    </row>
    <row r="7926" spans="1:21" x14ac:dyDescent="0.25">
      <c r="A7926" t="s">
        <v>30100</v>
      </c>
      <c r="B7926">
        <v>1</v>
      </c>
      <c r="C7926" t="s">
        <v>78</v>
      </c>
      <c r="D7926" t="s">
        <v>106</v>
      </c>
      <c r="E7926" t="s">
        <v>30101</v>
      </c>
      <c r="F7926" t="s">
        <v>296</v>
      </c>
      <c r="G7926" t="s">
        <v>72</v>
      </c>
      <c r="H7926" t="s">
        <v>136</v>
      </c>
      <c r="I7926" t="s">
        <v>22</v>
      </c>
      <c r="J7926" t="s">
        <v>221</v>
      </c>
      <c r="K7926" t="s">
        <v>12614</v>
      </c>
      <c r="L7926" t="s">
        <v>30102</v>
      </c>
      <c r="M7926">
        <v>8.6895091660000006</v>
      </c>
      <c r="N7926">
        <v>0</v>
      </c>
      <c r="O7926">
        <v>0</v>
      </c>
      <c r="P7926">
        <v>1</v>
      </c>
      <c r="Q7926">
        <v>682</v>
      </c>
      <c r="R7926">
        <v>0</v>
      </c>
      <c r="S7926">
        <v>0</v>
      </c>
      <c r="T7926">
        <v>8.6895089999999993</v>
      </c>
      <c r="U7926">
        <v>5926.2452510000003</v>
      </c>
    </row>
    <row r="7927" spans="1:21" x14ac:dyDescent="0.25">
      <c r="A7927" t="s">
        <v>30103</v>
      </c>
      <c r="B7927">
        <v>1</v>
      </c>
      <c r="C7927" t="s">
        <v>78</v>
      </c>
      <c r="D7927" t="s">
        <v>106</v>
      </c>
      <c r="E7927" t="s">
        <v>30104</v>
      </c>
      <c r="F7927" t="s">
        <v>231</v>
      </c>
      <c r="G7927" t="s">
        <v>71</v>
      </c>
      <c r="H7927" t="s">
        <v>136</v>
      </c>
      <c r="I7927" t="s">
        <v>22</v>
      </c>
      <c r="J7927" t="s">
        <v>131</v>
      </c>
      <c r="K7927" t="s">
        <v>30105</v>
      </c>
      <c r="L7927" t="s">
        <v>30106</v>
      </c>
      <c r="M7927">
        <v>2.201944444</v>
      </c>
      <c r="N7927">
        <v>0</v>
      </c>
      <c r="O7927">
        <v>0</v>
      </c>
      <c r="P7927">
        <v>0</v>
      </c>
      <c r="Q7927">
        <v>1</v>
      </c>
      <c r="R7927">
        <v>0</v>
      </c>
      <c r="S7927">
        <v>0</v>
      </c>
      <c r="T7927">
        <v>0</v>
      </c>
      <c r="U7927">
        <v>2.2019440000000001</v>
      </c>
    </row>
    <row r="7928" spans="1:21" x14ac:dyDescent="0.25">
      <c r="A7928" t="s">
        <v>30107</v>
      </c>
      <c r="B7928">
        <v>1</v>
      </c>
      <c r="C7928" t="s">
        <v>78</v>
      </c>
      <c r="D7928" t="s">
        <v>106</v>
      </c>
      <c r="E7928" t="s">
        <v>30108</v>
      </c>
      <c r="F7928" t="s">
        <v>247</v>
      </c>
      <c r="G7928" t="s">
        <v>72</v>
      </c>
      <c r="H7928" t="s">
        <v>136</v>
      </c>
      <c r="I7928" t="s">
        <v>22</v>
      </c>
      <c r="J7928" t="s">
        <v>221</v>
      </c>
      <c r="K7928" t="s">
        <v>30109</v>
      </c>
      <c r="L7928" t="s">
        <v>30110</v>
      </c>
      <c r="M7928">
        <v>3.3981416659999999</v>
      </c>
      <c r="N7928">
        <v>0</v>
      </c>
      <c r="O7928">
        <v>0</v>
      </c>
      <c r="P7928">
        <v>7</v>
      </c>
      <c r="Q7928">
        <v>857</v>
      </c>
      <c r="R7928">
        <v>0</v>
      </c>
      <c r="S7928">
        <v>0</v>
      </c>
      <c r="T7928">
        <v>23.786992000000001</v>
      </c>
      <c r="U7928">
        <v>2912.2074080000002</v>
      </c>
    </row>
    <row r="7929" spans="1:21" x14ac:dyDescent="0.25">
      <c r="A7929" t="s">
        <v>30111</v>
      </c>
      <c r="B7929">
        <v>1</v>
      </c>
      <c r="C7929" t="s">
        <v>78</v>
      </c>
      <c r="D7929" t="s">
        <v>106</v>
      </c>
      <c r="E7929" t="s">
        <v>30097</v>
      </c>
      <c r="F7929" t="s">
        <v>247</v>
      </c>
      <c r="G7929" t="s">
        <v>71</v>
      </c>
      <c r="H7929" t="s">
        <v>136</v>
      </c>
      <c r="I7929" t="s">
        <v>22</v>
      </c>
      <c r="J7929" t="s">
        <v>221</v>
      </c>
      <c r="K7929" t="s">
        <v>30112</v>
      </c>
      <c r="L7929" t="s">
        <v>30113</v>
      </c>
      <c r="M7929">
        <v>8.7125000000000004</v>
      </c>
      <c r="N7929">
        <v>0</v>
      </c>
      <c r="O7929">
        <v>0</v>
      </c>
      <c r="P7929">
        <v>0</v>
      </c>
      <c r="Q7929">
        <v>108</v>
      </c>
      <c r="R7929">
        <v>0</v>
      </c>
      <c r="S7929">
        <v>0</v>
      </c>
      <c r="T7929">
        <v>0</v>
      </c>
      <c r="U7929">
        <v>940.95</v>
      </c>
    </row>
    <row r="7930" spans="1:21" x14ac:dyDescent="0.25">
      <c r="A7930" t="s">
        <v>30114</v>
      </c>
      <c r="B7930">
        <v>1</v>
      </c>
      <c r="C7930" t="s">
        <v>78</v>
      </c>
      <c r="D7930" t="s">
        <v>106</v>
      </c>
      <c r="E7930" t="s">
        <v>30108</v>
      </c>
      <c r="F7930" t="s">
        <v>247</v>
      </c>
      <c r="G7930" t="s">
        <v>72</v>
      </c>
      <c r="H7930" t="s">
        <v>136</v>
      </c>
      <c r="I7930" t="s">
        <v>22</v>
      </c>
      <c r="J7930" t="s">
        <v>221</v>
      </c>
      <c r="K7930" t="s">
        <v>16198</v>
      </c>
      <c r="L7930" t="s">
        <v>30115</v>
      </c>
      <c r="M7930">
        <v>8.8403488879999994</v>
      </c>
      <c r="N7930">
        <v>0</v>
      </c>
      <c r="O7930">
        <v>0</v>
      </c>
      <c r="P7930">
        <v>7</v>
      </c>
      <c r="Q7930">
        <v>857</v>
      </c>
      <c r="R7930">
        <v>0</v>
      </c>
      <c r="S7930">
        <v>0</v>
      </c>
      <c r="T7930">
        <v>61.882441999999998</v>
      </c>
      <c r="U7930">
        <v>7576.178997</v>
      </c>
    </row>
    <row r="7931" spans="1:21" x14ac:dyDescent="0.25">
      <c r="A7931" t="s">
        <v>30116</v>
      </c>
      <c r="B7931">
        <v>1</v>
      </c>
      <c r="C7931" t="s">
        <v>78</v>
      </c>
      <c r="D7931" t="s">
        <v>102</v>
      </c>
      <c r="E7931" t="s">
        <v>30117</v>
      </c>
      <c r="F7931" t="s">
        <v>296</v>
      </c>
      <c r="G7931" t="s">
        <v>71</v>
      </c>
      <c r="H7931" t="s">
        <v>136</v>
      </c>
      <c r="I7931" t="s">
        <v>22</v>
      </c>
      <c r="J7931" t="s">
        <v>221</v>
      </c>
      <c r="K7931" t="s">
        <v>30118</v>
      </c>
      <c r="L7931" t="s">
        <v>30119</v>
      </c>
      <c r="M7931">
        <v>0.80383333300000004</v>
      </c>
      <c r="N7931">
        <v>0</v>
      </c>
      <c r="O7931">
        <v>0</v>
      </c>
      <c r="P7931">
        <v>0</v>
      </c>
      <c r="Q7931">
        <v>68</v>
      </c>
      <c r="R7931">
        <v>0</v>
      </c>
      <c r="S7931">
        <v>0</v>
      </c>
      <c r="T7931">
        <v>0</v>
      </c>
      <c r="U7931">
        <v>54.660666999999997</v>
      </c>
    </row>
    <row r="7932" spans="1:21" x14ac:dyDescent="0.25">
      <c r="A7932" t="s">
        <v>30120</v>
      </c>
      <c r="B7932">
        <v>1</v>
      </c>
      <c r="C7932" t="s">
        <v>78</v>
      </c>
      <c r="D7932" t="s">
        <v>102</v>
      </c>
      <c r="E7932" t="s">
        <v>30121</v>
      </c>
      <c r="F7932" t="s">
        <v>166</v>
      </c>
      <c r="G7932" t="s">
        <v>72</v>
      </c>
      <c r="H7932" t="s">
        <v>136</v>
      </c>
      <c r="I7932" t="s">
        <v>22</v>
      </c>
      <c r="J7932" t="s">
        <v>131</v>
      </c>
      <c r="K7932" t="s">
        <v>30122</v>
      </c>
      <c r="L7932" t="s">
        <v>30123</v>
      </c>
      <c r="M7932">
        <v>1.9724999999999999</v>
      </c>
      <c r="N7932">
        <v>0</v>
      </c>
      <c r="O7932">
        <v>0</v>
      </c>
      <c r="P7932">
        <v>32</v>
      </c>
      <c r="Q7932">
        <v>312</v>
      </c>
      <c r="R7932">
        <v>0</v>
      </c>
      <c r="S7932">
        <v>0</v>
      </c>
      <c r="T7932">
        <v>63.12</v>
      </c>
      <c r="U7932">
        <v>615.41999999999996</v>
      </c>
    </row>
    <row r="7933" spans="1:21" x14ac:dyDescent="0.25">
      <c r="A7933" t="s">
        <v>30124</v>
      </c>
      <c r="B7933">
        <v>1</v>
      </c>
      <c r="C7933" t="s">
        <v>78</v>
      </c>
      <c r="D7933" t="s">
        <v>102</v>
      </c>
      <c r="E7933" t="s">
        <v>30125</v>
      </c>
      <c r="F7933" t="s">
        <v>296</v>
      </c>
      <c r="G7933" t="s">
        <v>71</v>
      </c>
      <c r="H7933" t="s">
        <v>136</v>
      </c>
      <c r="I7933" t="s">
        <v>22</v>
      </c>
      <c r="J7933" t="s">
        <v>221</v>
      </c>
      <c r="K7933" t="s">
        <v>30126</v>
      </c>
      <c r="L7933" t="s">
        <v>24258</v>
      </c>
      <c r="M7933">
        <v>2.2036111109999998</v>
      </c>
      <c r="N7933">
        <v>0</v>
      </c>
      <c r="O7933">
        <v>0</v>
      </c>
      <c r="P7933">
        <v>0</v>
      </c>
      <c r="Q7933">
        <v>125</v>
      </c>
      <c r="R7933">
        <v>0</v>
      </c>
      <c r="S7933">
        <v>0</v>
      </c>
      <c r="T7933">
        <v>0</v>
      </c>
      <c r="U7933">
        <v>275.45138900000001</v>
      </c>
    </row>
    <row r="7934" spans="1:21" x14ac:dyDescent="0.25">
      <c r="A7934" t="s">
        <v>30127</v>
      </c>
      <c r="B7934">
        <v>1</v>
      </c>
      <c r="C7934" t="s">
        <v>79</v>
      </c>
      <c r="D7934" t="s">
        <v>116</v>
      </c>
      <c r="E7934" t="s">
        <v>30128</v>
      </c>
      <c r="F7934" t="s">
        <v>231</v>
      </c>
      <c r="G7934" t="s">
        <v>71</v>
      </c>
      <c r="H7934" t="s">
        <v>136</v>
      </c>
      <c r="I7934" t="s">
        <v>22</v>
      </c>
      <c r="J7934" t="s">
        <v>131</v>
      </c>
      <c r="K7934" t="s">
        <v>30129</v>
      </c>
      <c r="L7934" t="s">
        <v>30130</v>
      </c>
      <c r="M7934">
        <v>0.73250000000000004</v>
      </c>
      <c r="N7934">
        <v>0</v>
      </c>
      <c r="O7934">
        <v>2</v>
      </c>
      <c r="P7934">
        <v>0</v>
      </c>
      <c r="Q7934">
        <v>0</v>
      </c>
      <c r="R7934">
        <v>0</v>
      </c>
      <c r="S7934">
        <v>1.4650000000000001</v>
      </c>
      <c r="T7934">
        <v>0</v>
      </c>
      <c r="U7934">
        <v>0</v>
      </c>
    </row>
    <row r="7935" spans="1:21" x14ac:dyDescent="0.25">
      <c r="A7935" t="s">
        <v>30131</v>
      </c>
      <c r="B7935">
        <v>1</v>
      </c>
      <c r="C7935" t="s">
        <v>79</v>
      </c>
      <c r="D7935" t="s">
        <v>114</v>
      </c>
      <c r="E7935" t="s">
        <v>30132</v>
      </c>
      <c r="F7935" t="s">
        <v>226</v>
      </c>
      <c r="G7935" t="s">
        <v>72</v>
      </c>
      <c r="H7935" t="s">
        <v>136</v>
      </c>
      <c r="I7935" t="s">
        <v>22</v>
      </c>
      <c r="J7935" t="s">
        <v>131</v>
      </c>
      <c r="K7935" t="s">
        <v>30133</v>
      </c>
      <c r="L7935" t="s">
        <v>30134</v>
      </c>
      <c r="M7935">
        <v>5.6491666660000002</v>
      </c>
      <c r="N7935">
        <v>0</v>
      </c>
      <c r="O7935">
        <v>0</v>
      </c>
      <c r="P7935">
        <v>0</v>
      </c>
      <c r="Q7935">
        <v>108</v>
      </c>
      <c r="R7935">
        <v>0</v>
      </c>
      <c r="S7935">
        <v>0</v>
      </c>
      <c r="T7935">
        <v>0</v>
      </c>
      <c r="U7935">
        <v>610.11</v>
      </c>
    </row>
    <row r="7936" spans="1:21" x14ac:dyDescent="0.25">
      <c r="A7936" t="s">
        <v>30135</v>
      </c>
      <c r="B7936">
        <v>1</v>
      </c>
      <c r="C7936" t="s">
        <v>79</v>
      </c>
      <c r="D7936" t="s">
        <v>113</v>
      </c>
      <c r="E7936" t="s">
        <v>30136</v>
      </c>
      <c r="F7936" t="s">
        <v>226</v>
      </c>
      <c r="G7936" t="s">
        <v>72</v>
      </c>
      <c r="H7936" t="s">
        <v>136</v>
      </c>
      <c r="I7936" t="s">
        <v>22</v>
      </c>
      <c r="J7936" t="s">
        <v>131</v>
      </c>
      <c r="K7936" t="s">
        <v>30137</v>
      </c>
      <c r="L7936" t="s">
        <v>30138</v>
      </c>
      <c r="M7936">
        <v>3.5877777769999999</v>
      </c>
      <c r="N7936">
        <v>0</v>
      </c>
      <c r="O7936">
        <v>0</v>
      </c>
      <c r="P7936">
        <v>0</v>
      </c>
      <c r="Q7936">
        <v>57</v>
      </c>
      <c r="R7936">
        <v>0</v>
      </c>
      <c r="S7936">
        <v>0</v>
      </c>
      <c r="T7936">
        <v>0</v>
      </c>
      <c r="U7936">
        <v>204.503333</v>
      </c>
    </row>
    <row r="7937" spans="1:21" x14ac:dyDescent="0.25">
      <c r="A7937" t="s">
        <v>30139</v>
      </c>
      <c r="B7937">
        <v>1</v>
      </c>
      <c r="C7937" t="s">
        <v>78</v>
      </c>
      <c r="D7937" t="s">
        <v>107</v>
      </c>
      <c r="E7937" t="s">
        <v>30140</v>
      </c>
      <c r="F7937" t="s">
        <v>296</v>
      </c>
      <c r="G7937" t="s">
        <v>71</v>
      </c>
      <c r="H7937" t="s">
        <v>136</v>
      </c>
      <c r="I7937" t="s">
        <v>22</v>
      </c>
      <c r="J7937" t="s">
        <v>221</v>
      </c>
      <c r="K7937" t="s">
        <v>30141</v>
      </c>
      <c r="L7937" t="s">
        <v>30142</v>
      </c>
      <c r="M7937">
        <v>2.477226666</v>
      </c>
      <c r="N7937">
        <v>0</v>
      </c>
      <c r="O7937">
        <v>0</v>
      </c>
      <c r="P7937">
        <v>0</v>
      </c>
      <c r="Q7937">
        <v>45</v>
      </c>
      <c r="R7937">
        <v>0</v>
      </c>
      <c r="S7937">
        <v>0</v>
      </c>
      <c r="T7937">
        <v>0</v>
      </c>
      <c r="U7937">
        <v>111.4752</v>
      </c>
    </row>
    <row r="7938" spans="1:21" x14ac:dyDescent="0.25">
      <c r="A7938" t="s">
        <v>30143</v>
      </c>
      <c r="B7938">
        <v>1</v>
      </c>
      <c r="C7938" t="s">
        <v>78</v>
      </c>
      <c r="D7938" t="s">
        <v>107</v>
      </c>
      <c r="E7938" t="s">
        <v>30140</v>
      </c>
      <c r="F7938" t="s">
        <v>296</v>
      </c>
      <c r="G7938" t="s">
        <v>71</v>
      </c>
      <c r="H7938" t="s">
        <v>136</v>
      </c>
      <c r="I7938" t="s">
        <v>22</v>
      </c>
      <c r="J7938" t="s">
        <v>221</v>
      </c>
      <c r="K7938" t="s">
        <v>30144</v>
      </c>
      <c r="L7938" t="s">
        <v>30145</v>
      </c>
      <c r="M7938">
        <v>2.8247222220000001</v>
      </c>
      <c r="N7938">
        <v>0</v>
      </c>
      <c r="O7938">
        <v>0</v>
      </c>
      <c r="P7938">
        <v>0</v>
      </c>
      <c r="Q7938">
        <v>45</v>
      </c>
      <c r="R7938">
        <v>0</v>
      </c>
      <c r="S7938">
        <v>0</v>
      </c>
      <c r="T7938">
        <v>0</v>
      </c>
      <c r="U7938">
        <v>127.1125</v>
      </c>
    </row>
    <row r="7939" spans="1:21" x14ac:dyDescent="0.25">
      <c r="A7939" t="s">
        <v>30146</v>
      </c>
      <c r="B7939">
        <v>1</v>
      </c>
      <c r="C7939" t="s">
        <v>78</v>
      </c>
      <c r="D7939" t="s">
        <v>106</v>
      </c>
      <c r="E7939" t="s">
        <v>30147</v>
      </c>
      <c r="F7939" t="s">
        <v>226</v>
      </c>
      <c r="G7939" t="s">
        <v>72</v>
      </c>
      <c r="H7939" t="s">
        <v>136</v>
      </c>
      <c r="I7939" t="s">
        <v>22</v>
      </c>
      <c r="J7939" t="s">
        <v>131</v>
      </c>
      <c r="K7939" t="s">
        <v>30148</v>
      </c>
      <c r="L7939" t="s">
        <v>30149</v>
      </c>
      <c r="M7939">
        <v>1.406666666</v>
      </c>
      <c r="N7939">
        <v>0</v>
      </c>
      <c r="O7939">
        <v>0</v>
      </c>
      <c r="P7939">
        <v>0</v>
      </c>
      <c r="Q7939">
        <v>21</v>
      </c>
      <c r="R7939">
        <v>0</v>
      </c>
      <c r="S7939">
        <v>0</v>
      </c>
      <c r="T7939">
        <v>0</v>
      </c>
      <c r="U7939">
        <v>29.54</v>
      </c>
    </row>
    <row r="7940" spans="1:21" x14ac:dyDescent="0.25">
      <c r="A7940" t="s">
        <v>30150</v>
      </c>
      <c r="B7940">
        <v>1</v>
      </c>
      <c r="C7940" t="s">
        <v>79</v>
      </c>
      <c r="D7940" t="s">
        <v>114</v>
      </c>
      <c r="E7940" t="s">
        <v>30151</v>
      </c>
      <c r="F7940" t="s">
        <v>226</v>
      </c>
      <c r="G7940" t="s">
        <v>72</v>
      </c>
      <c r="H7940" t="s">
        <v>136</v>
      </c>
      <c r="I7940" t="s">
        <v>22</v>
      </c>
      <c r="J7940" t="s">
        <v>131</v>
      </c>
      <c r="K7940" t="s">
        <v>30152</v>
      </c>
      <c r="L7940" t="s">
        <v>30153</v>
      </c>
      <c r="M7940">
        <v>3.548333333</v>
      </c>
      <c r="N7940">
        <v>0</v>
      </c>
      <c r="O7940">
        <v>0</v>
      </c>
      <c r="P7940">
        <v>0</v>
      </c>
      <c r="Q7940">
        <v>93</v>
      </c>
      <c r="R7940">
        <v>0</v>
      </c>
      <c r="S7940">
        <v>0</v>
      </c>
      <c r="T7940">
        <v>0</v>
      </c>
      <c r="U7940">
        <v>329.995</v>
      </c>
    </row>
    <row r="7941" spans="1:21" x14ac:dyDescent="0.25">
      <c r="A7941" t="s">
        <v>30154</v>
      </c>
      <c r="B7941">
        <v>1</v>
      </c>
      <c r="C7941" t="s">
        <v>79</v>
      </c>
      <c r="D7941" t="s">
        <v>114</v>
      </c>
      <c r="E7941" t="s">
        <v>30155</v>
      </c>
      <c r="F7941" t="s">
        <v>892</v>
      </c>
      <c r="G7941" t="s">
        <v>71</v>
      </c>
      <c r="H7941" t="s">
        <v>136</v>
      </c>
      <c r="I7941" t="s">
        <v>22</v>
      </c>
      <c r="J7941" t="s">
        <v>131</v>
      </c>
      <c r="K7941" t="s">
        <v>30156</v>
      </c>
      <c r="L7941" t="s">
        <v>7520</v>
      </c>
      <c r="M7941">
        <v>2.7066666659999998</v>
      </c>
      <c r="N7941">
        <v>0</v>
      </c>
      <c r="O7941">
        <v>0</v>
      </c>
      <c r="P7941">
        <v>0</v>
      </c>
      <c r="Q7941">
        <v>56</v>
      </c>
      <c r="R7941">
        <v>0</v>
      </c>
      <c r="S7941">
        <v>0</v>
      </c>
      <c r="T7941">
        <v>0</v>
      </c>
      <c r="U7941">
        <v>151.57333299999999</v>
      </c>
    </row>
    <row r="7942" spans="1:21" x14ac:dyDescent="0.25">
      <c r="A7942" t="s">
        <v>30157</v>
      </c>
      <c r="B7942">
        <v>1</v>
      </c>
      <c r="C7942" t="s">
        <v>79</v>
      </c>
      <c r="D7942" t="s">
        <v>112</v>
      </c>
      <c r="E7942" t="s">
        <v>30158</v>
      </c>
      <c r="F7942" t="s">
        <v>226</v>
      </c>
      <c r="G7942" t="s">
        <v>72</v>
      </c>
      <c r="H7942" t="s">
        <v>136</v>
      </c>
      <c r="I7942" t="s">
        <v>22</v>
      </c>
      <c r="J7942" t="s">
        <v>131</v>
      </c>
      <c r="K7942" t="s">
        <v>30159</v>
      </c>
      <c r="L7942" t="s">
        <v>30160</v>
      </c>
      <c r="M7942">
        <v>1.003055555</v>
      </c>
      <c r="N7942">
        <v>0</v>
      </c>
      <c r="O7942">
        <v>9</v>
      </c>
      <c r="P7942">
        <v>0</v>
      </c>
      <c r="Q7942">
        <v>3</v>
      </c>
      <c r="R7942">
        <v>0</v>
      </c>
      <c r="S7942">
        <v>9.0274999999999999</v>
      </c>
      <c r="T7942">
        <v>0</v>
      </c>
      <c r="U7942">
        <v>3.0091670000000001</v>
      </c>
    </row>
    <row r="7943" spans="1:21" x14ac:dyDescent="0.25">
      <c r="A7943" t="s">
        <v>30161</v>
      </c>
      <c r="B7943">
        <v>1</v>
      </c>
      <c r="C7943" t="s">
        <v>79</v>
      </c>
      <c r="D7943" t="s">
        <v>112</v>
      </c>
      <c r="E7943" t="s">
        <v>30158</v>
      </c>
      <c r="F7943" t="s">
        <v>226</v>
      </c>
      <c r="G7943" t="s">
        <v>72</v>
      </c>
      <c r="H7943" t="s">
        <v>136</v>
      </c>
      <c r="I7943" t="s">
        <v>22</v>
      </c>
      <c r="J7943" t="s">
        <v>131</v>
      </c>
      <c r="K7943" t="s">
        <v>30162</v>
      </c>
      <c r="L7943" t="s">
        <v>30163</v>
      </c>
      <c r="M7943">
        <v>0.26722222200000001</v>
      </c>
      <c r="N7943">
        <v>0</v>
      </c>
      <c r="O7943">
        <v>9</v>
      </c>
      <c r="P7943">
        <v>0</v>
      </c>
      <c r="Q7943">
        <v>3</v>
      </c>
      <c r="R7943">
        <v>0</v>
      </c>
      <c r="S7943">
        <v>2.4049999999999998</v>
      </c>
      <c r="T7943">
        <v>0</v>
      </c>
      <c r="U7943">
        <v>0.80166700000000002</v>
      </c>
    </row>
    <row r="7944" spans="1:21" x14ac:dyDescent="0.25">
      <c r="A7944" t="s">
        <v>30164</v>
      </c>
      <c r="B7944">
        <v>1</v>
      </c>
      <c r="C7944" t="s">
        <v>79</v>
      </c>
      <c r="D7944" t="s">
        <v>112</v>
      </c>
      <c r="E7944" t="s">
        <v>30165</v>
      </c>
      <c r="F7944" t="s">
        <v>226</v>
      </c>
      <c r="G7944" t="s">
        <v>72</v>
      </c>
      <c r="H7944" t="s">
        <v>136</v>
      </c>
      <c r="I7944" t="s">
        <v>22</v>
      </c>
      <c r="J7944" t="s">
        <v>131</v>
      </c>
      <c r="K7944" t="s">
        <v>30166</v>
      </c>
      <c r="L7944" t="s">
        <v>30167</v>
      </c>
      <c r="M7944">
        <v>2.4877777769999998</v>
      </c>
      <c r="N7944">
        <v>0</v>
      </c>
      <c r="O7944">
        <v>17</v>
      </c>
      <c r="P7944">
        <v>0</v>
      </c>
      <c r="Q7944">
        <v>9</v>
      </c>
      <c r="R7944">
        <v>0</v>
      </c>
      <c r="S7944">
        <v>42.292222000000002</v>
      </c>
      <c r="T7944">
        <v>0</v>
      </c>
      <c r="U7944">
        <v>22.39</v>
      </c>
    </row>
    <row r="7945" spans="1:21" x14ac:dyDescent="0.25">
      <c r="A7945" t="s">
        <v>30168</v>
      </c>
      <c r="B7945">
        <v>1</v>
      </c>
      <c r="C7945" t="s">
        <v>79</v>
      </c>
      <c r="D7945" t="s">
        <v>112</v>
      </c>
      <c r="E7945" t="s">
        <v>30169</v>
      </c>
      <c r="F7945" t="s">
        <v>1227</v>
      </c>
      <c r="G7945" t="s">
        <v>72</v>
      </c>
      <c r="H7945" t="s">
        <v>136</v>
      </c>
      <c r="I7945" t="s">
        <v>22</v>
      </c>
      <c r="J7945" t="s">
        <v>131</v>
      </c>
      <c r="K7945" t="s">
        <v>30170</v>
      </c>
      <c r="L7945" t="s">
        <v>30171</v>
      </c>
      <c r="M7945">
        <v>18.141944444</v>
      </c>
      <c r="N7945">
        <v>0</v>
      </c>
      <c r="O7945">
        <v>6</v>
      </c>
      <c r="P7945">
        <v>0</v>
      </c>
      <c r="Q7945">
        <v>0</v>
      </c>
      <c r="R7945">
        <v>0</v>
      </c>
      <c r="S7945">
        <v>108.85166700000001</v>
      </c>
      <c r="T7945">
        <v>0</v>
      </c>
      <c r="U7945">
        <v>0</v>
      </c>
    </row>
    <row r="7946" spans="1:21" x14ac:dyDescent="0.25">
      <c r="A7946" t="s">
        <v>30172</v>
      </c>
      <c r="B7946">
        <v>1</v>
      </c>
      <c r="C7946" t="s">
        <v>79</v>
      </c>
      <c r="D7946" t="s">
        <v>112</v>
      </c>
      <c r="E7946" t="s">
        <v>30158</v>
      </c>
      <c r="F7946" t="s">
        <v>367</v>
      </c>
      <c r="G7946" t="s">
        <v>72</v>
      </c>
      <c r="H7946" t="s">
        <v>136</v>
      </c>
      <c r="I7946" t="s">
        <v>22</v>
      </c>
      <c r="J7946" t="s">
        <v>131</v>
      </c>
      <c r="K7946" t="s">
        <v>30173</v>
      </c>
      <c r="L7946" t="s">
        <v>30174</v>
      </c>
      <c r="M7946">
        <v>1.2633333330000001</v>
      </c>
      <c r="N7946">
        <v>0</v>
      </c>
      <c r="O7946">
        <v>9</v>
      </c>
      <c r="P7946">
        <v>0</v>
      </c>
      <c r="Q7946">
        <v>3</v>
      </c>
      <c r="R7946">
        <v>0</v>
      </c>
      <c r="S7946">
        <v>11.37</v>
      </c>
      <c r="T7946">
        <v>0</v>
      </c>
      <c r="U7946">
        <v>3.79</v>
      </c>
    </row>
    <row r="7947" spans="1:21" x14ac:dyDescent="0.25">
      <c r="A7947" t="s">
        <v>30175</v>
      </c>
      <c r="B7947">
        <v>1</v>
      </c>
      <c r="C7947" t="s">
        <v>79</v>
      </c>
      <c r="D7947" t="s">
        <v>112</v>
      </c>
      <c r="E7947" t="s">
        <v>30176</v>
      </c>
      <c r="F7947" t="s">
        <v>226</v>
      </c>
      <c r="G7947" t="s">
        <v>72</v>
      </c>
      <c r="H7947" t="s">
        <v>136</v>
      </c>
      <c r="I7947" t="s">
        <v>22</v>
      </c>
      <c r="J7947" t="s">
        <v>131</v>
      </c>
      <c r="K7947" t="s">
        <v>30177</v>
      </c>
      <c r="L7947" t="s">
        <v>30178</v>
      </c>
      <c r="M7947">
        <v>1.4769444439999999</v>
      </c>
      <c r="N7947">
        <v>0</v>
      </c>
      <c r="O7947">
        <v>9</v>
      </c>
      <c r="P7947">
        <v>0</v>
      </c>
      <c r="Q7947">
        <v>0</v>
      </c>
      <c r="R7947">
        <v>0</v>
      </c>
      <c r="S7947">
        <v>13.2925</v>
      </c>
      <c r="T7947">
        <v>0</v>
      </c>
      <c r="U7947">
        <v>0</v>
      </c>
    </row>
    <row r="7948" spans="1:21" x14ac:dyDescent="0.25">
      <c r="A7948" t="s">
        <v>30179</v>
      </c>
      <c r="B7948">
        <v>1</v>
      </c>
      <c r="C7948" t="s">
        <v>79</v>
      </c>
      <c r="D7948" t="s">
        <v>112</v>
      </c>
      <c r="E7948" t="s">
        <v>30180</v>
      </c>
      <c r="F7948" t="s">
        <v>985</v>
      </c>
      <c r="G7948" t="s">
        <v>71</v>
      </c>
      <c r="H7948" t="s">
        <v>136</v>
      </c>
      <c r="I7948" t="s">
        <v>22</v>
      </c>
      <c r="J7948" t="s">
        <v>131</v>
      </c>
      <c r="K7948" t="s">
        <v>30181</v>
      </c>
      <c r="L7948" t="s">
        <v>30182</v>
      </c>
      <c r="M7948">
        <v>2.1772222220000002</v>
      </c>
      <c r="N7948">
        <v>0</v>
      </c>
      <c r="O7948">
        <v>15</v>
      </c>
      <c r="P7948">
        <v>0</v>
      </c>
      <c r="Q7948">
        <v>0</v>
      </c>
      <c r="R7948">
        <v>0</v>
      </c>
      <c r="S7948">
        <v>32.658332999999999</v>
      </c>
      <c r="T7948">
        <v>0</v>
      </c>
      <c r="U7948">
        <v>0</v>
      </c>
    </row>
    <row r="7949" spans="1:21" x14ac:dyDescent="0.25">
      <c r="A7949" t="s">
        <v>30183</v>
      </c>
      <c r="B7949">
        <v>1</v>
      </c>
      <c r="C7949" t="s">
        <v>78</v>
      </c>
      <c r="D7949" t="s">
        <v>103</v>
      </c>
      <c r="E7949" t="s">
        <v>26898</v>
      </c>
      <c r="F7949" t="s">
        <v>296</v>
      </c>
      <c r="G7949" t="s">
        <v>72</v>
      </c>
      <c r="H7949" t="s">
        <v>130</v>
      </c>
      <c r="I7949" t="s">
        <v>22</v>
      </c>
      <c r="J7949" t="s">
        <v>221</v>
      </c>
      <c r="K7949" t="s">
        <v>30184</v>
      </c>
      <c r="L7949" t="s">
        <v>30185</v>
      </c>
      <c r="M7949">
        <v>1.6666666E-2</v>
      </c>
      <c r="N7949">
        <v>0</v>
      </c>
      <c r="O7949">
        <v>95</v>
      </c>
      <c r="P7949">
        <v>67</v>
      </c>
      <c r="Q7949">
        <v>2591</v>
      </c>
      <c r="R7949">
        <v>0</v>
      </c>
      <c r="S7949">
        <v>1.5833330000000001</v>
      </c>
      <c r="T7949">
        <v>1.1166670000000001</v>
      </c>
      <c r="U7949">
        <v>43.183332</v>
      </c>
    </row>
    <row r="7950" spans="1:21" x14ac:dyDescent="0.25">
      <c r="A7950" t="s">
        <v>30186</v>
      </c>
      <c r="B7950">
        <v>1</v>
      </c>
      <c r="C7950" t="s">
        <v>78</v>
      </c>
      <c r="D7950" t="s">
        <v>81</v>
      </c>
      <c r="E7950" t="s">
        <v>30187</v>
      </c>
      <c r="F7950" t="s">
        <v>296</v>
      </c>
      <c r="G7950" t="s">
        <v>71</v>
      </c>
      <c r="H7950" t="s">
        <v>136</v>
      </c>
      <c r="I7950" t="s">
        <v>22</v>
      </c>
      <c r="J7950" t="s">
        <v>221</v>
      </c>
      <c r="K7950" t="s">
        <v>30188</v>
      </c>
      <c r="L7950" t="s">
        <v>30189</v>
      </c>
      <c r="M7950">
        <v>4.4822222219999999</v>
      </c>
      <c r="N7950">
        <v>0</v>
      </c>
      <c r="O7950">
        <v>0</v>
      </c>
      <c r="P7950">
        <v>0</v>
      </c>
      <c r="Q7950">
        <v>20</v>
      </c>
      <c r="R7950">
        <v>0</v>
      </c>
      <c r="S7950">
        <v>0</v>
      </c>
      <c r="T7950">
        <v>0</v>
      </c>
      <c r="U7950">
        <v>89.644443999999993</v>
      </c>
    </row>
    <row r="7951" spans="1:21" x14ac:dyDescent="0.25">
      <c r="A7951" t="s">
        <v>30190</v>
      </c>
      <c r="B7951">
        <v>1</v>
      </c>
      <c r="C7951" t="s">
        <v>78</v>
      </c>
      <c r="D7951" t="s">
        <v>81</v>
      </c>
      <c r="E7951" t="s">
        <v>30191</v>
      </c>
      <c r="F7951" t="s">
        <v>231</v>
      </c>
      <c r="G7951" t="s">
        <v>71</v>
      </c>
      <c r="H7951" t="s">
        <v>136</v>
      </c>
      <c r="I7951" t="s">
        <v>22</v>
      </c>
      <c r="J7951" t="s">
        <v>131</v>
      </c>
      <c r="K7951" t="s">
        <v>30192</v>
      </c>
      <c r="L7951" t="s">
        <v>30193</v>
      </c>
      <c r="M7951">
        <v>1.1988888879999999</v>
      </c>
      <c r="N7951">
        <v>0</v>
      </c>
      <c r="O7951">
        <v>0</v>
      </c>
      <c r="P7951">
        <v>0</v>
      </c>
      <c r="Q7951">
        <v>1</v>
      </c>
      <c r="R7951">
        <v>0</v>
      </c>
      <c r="S7951">
        <v>0</v>
      </c>
      <c r="T7951">
        <v>0</v>
      </c>
      <c r="U7951">
        <v>1.1988890000000001</v>
      </c>
    </row>
    <row r="7952" spans="1:21" x14ac:dyDescent="0.25">
      <c r="A7952" t="s">
        <v>30194</v>
      </c>
      <c r="B7952">
        <v>1</v>
      </c>
      <c r="C7952" t="s">
        <v>78</v>
      </c>
      <c r="D7952" t="s">
        <v>96</v>
      </c>
      <c r="E7952" t="s">
        <v>30195</v>
      </c>
      <c r="F7952" t="s">
        <v>313</v>
      </c>
      <c r="G7952" t="s">
        <v>71</v>
      </c>
      <c r="H7952" t="s">
        <v>136</v>
      </c>
      <c r="I7952" t="s">
        <v>22</v>
      </c>
      <c r="J7952" t="s">
        <v>131</v>
      </c>
      <c r="K7952" t="s">
        <v>30196</v>
      </c>
      <c r="L7952" t="s">
        <v>30197</v>
      </c>
      <c r="M7952">
        <v>0.93138888799999997</v>
      </c>
      <c r="N7952">
        <v>0</v>
      </c>
      <c r="O7952">
        <v>31</v>
      </c>
      <c r="P7952">
        <v>0</v>
      </c>
      <c r="Q7952">
        <v>1</v>
      </c>
      <c r="R7952">
        <v>0</v>
      </c>
      <c r="S7952">
        <v>28.873055999999998</v>
      </c>
      <c r="T7952">
        <v>0</v>
      </c>
      <c r="U7952">
        <v>0.93138900000000002</v>
      </c>
    </row>
    <row r="7953" spans="1:21" x14ac:dyDescent="0.25">
      <c r="A7953" t="s">
        <v>30198</v>
      </c>
      <c r="B7953">
        <v>1</v>
      </c>
      <c r="C7953" t="s">
        <v>78</v>
      </c>
      <c r="D7953" t="s">
        <v>96</v>
      </c>
      <c r="E7953" t="s">
        <v>30199</v>
      </c>
      <c r="F7953" t="s">
        <v>892</v>
      </c>
      <c r="G7953" t="s">
        <v>71</v>
      </c>
      <c r="H7953" t="s">
        <v>136</v>
      </c>
      <c r="I7953" t="s">
        <v>22</v>
      </c>
      <c r="J7953" t="s">
        <v>131</v>
      </c>
      <c r="K7953" t="s">
        <v>30200</v>
      </c>
      <c r="L7953" t="s">
        <v>30201</v>
      </c>
      <c r="M7953">
        <v>0.99</v>
      </c>
      <c r="N7953">
        <v>0</v>
      </c>
      <c r="O7953">
        <v>182</v>
      </c>
      <c r="P7953">
        <v>0</v>
      </c>
      <c r="Q7953">
        <v>3</v>
      </c>
      <c r="R7953">
        <v>0</v>
      </c>
      <c r="S7953">
        <v>180.18</v>
      </c>
      <c r="T7953">
        <v>0</v>
      </c>
      <c r="U7953">
        <v>2.97</v>
      </c>
    </row>
    <row r="7954" spans="1:21" x14ac:dyDescent="0.25">
      <c r="A7954" t="s">
        <v>30202</v>
      </c>
      <c r="B7954">
        <v>1</v>
      </c>
      <c r="C7954" t="s">
        <v>78</v>
      </c>
      <c r="D7954" t="s">
        <v>96</v>
      </c>
      <c r="E7954" t="s">
        <v>30203</v>
      </c>
      <c r="F7954" t="s">
        <v>296</v>
      </c>
      <c r="G7954" t="s">
        <v>71</v>
      </c>
      <c r="H7954" t="s">
        <v>136</v>
      </c>
      <c r="I7954" t="s">
        <v>22</v>
      </c>
      <c r="J7954" t="s">
        <v>221</v>
      </c>
      <c r="K7954" t="s">
        <v>30204</v>
      </c>
      <c r="L7954" t="s">
        <v>30205</v>
      </c>
      <c r="M7954">
        <v>4.5977777770000001</v>
      </c>
      <c r="N7954">
        <v>0</v>
      </c>
      <c r="O7954">
        <v>74</v>
      </c>
      <c r="P7954">
        <v>0</v>
      </c>
      <c r="Q7954">
        <v>2</v>
      </c>
      <c r="R7954">
        <v>0</v>
      </c>
      <c r="S7954">
        <v>340.23555499999998</v>
      </c>
      <c r="T7954">
        <v>0</v>
      </c>
      <c r="U7954">
        <v>9.1955559999999998</v>
      </c>
    </row>
    <row r="7955" spans="1:21" x14ac:dyDescent="0.25">
      <c r="A7955" t="s">
        <v>30206</v>
      </c>
      <c r="B7955">
        <v>1</v>
      </c>
      <c r="C7955" t="s">
        <v>78</v>
      </c>
      <c r="D7955" t="s">
        <v>96</v>
      </c>
      <c r="E7955" t="s">
        <v>30207</v>
      </c>
      <c r="F7955" t="s">
        <v>313</v>
      </c>
      <c r="G7955" t="s">
        <v>71</v>
      </c>
      <c r="H7955" t="s">
        <v>136</v>
      </c>
      <c r="I7955" t="s">
        <v>22</v>
      </c>
      <c r="J7955" t="s">
        <v>131</v>
      </c>
      <c r="K7955" t="s">
        <v>30208</v>
      </c>
      <c r="L7955" t="s">
        <v>30209</v>
      </c>
      <c r="M7955">
        <v>4.4572222220000004</v>
      </c>
      <c r="N7955">
        <v>0</v>
      </c>
      <c r="O7955">
        <v>19</v>
      </c>
      <c r="P7955">
        <v>0</v>
      </c>
      <c r="Q7955">
        <v>0</v>
      </c>
      <c r="R7955">
        <v>0</v>
      </c>
      <c r="S7955">
        <v>84.687222000000006</v>
      </c>
      <c r="T7955">
        <v>0</v>
      </c>
      <c r="U7955">
        <v>0</v>
      </c>
    </row>
    <row r="7956" spans="1:21" x14ac:dyDescent="0.25">
      <c r="A7956" t="s">
        <v>30210</v>
      </c>
      <c r="B7956">
        <v>1</v>
      </c>
      <c r="C7956" t="s">
        <v>79</v>
      </c>
      <c r="D7956" t="s">
        <v>111</v>
      </c>
      <c r="E7956" t="s">
        <v>30211</v>
      </c>
      <c r="F7956" t="s">
        <v>296</v>
      </c>
      <c r="G7956" t="s">
        <v>72</v>
      </c>
      <c r="H7956" t="s">
        <v>136</v>
      </c>
      <c r="I7956" t="s">
        <v>22</v>
      </c>
      <c r="J7956" t="s">
        <v>221</v>
      </c>
      <c r="K7956" t="s">
        <v>30212</v>
      </c>
      <c r="L7956" t="s">
        <v>30213</v>
      </c>
      <c r="M7956">
        <v>8.2477777769999996</v>
      </c>
      <c r="N7956">
        <v>0</v>
      </c>
      <c r="O7956">
        <v>0</v>
      </c>
      <c r="P7956">
        <v>7</v>
      </c>
      <c r="Q7956">
        <v>489</v>
      </c>
      <c r="R7956">
        <v>0</v>
      </c>
      <c r="S7956">
        <v>0</v>
      </c>
      <c r="T7956">
        <v>57.734444000000003</v>
      </c>
      <c r="U7956">
        <v>4033.163333</v>
      </c>
    </row>
    <row r="7957" spans="1:21" x14ac:dyDescent="0.25">
      <c r="A7957" t="s">
        <v>30214</v>
      </c>
      <c r="B7957">
        <v>1</v>
      </c>
      <c r="C7957" t="s">
        <v>79</v>
      </c>
      <c r="D7957" t="s">
        <v>111</v>
      </c>
      <c r="E7957" t="s">
        <v>30211</v>
      </c>
      <c r="F7957" t="s">
        <v>166</v>
      </c>
      <c r="G7957" t="s">
        <v>72</v>
      </c>
      <c r="H7957" t="s">
        <v>136</v>
      </c>
      <c r="I7957" t="s">
        <v>22</v>
      </c>
      <c r="J7957" t="s">
        <v>131</v>
      </c>
      <c r="K7957" t="s">
        <v>30215</v>
      </c>
      <c r="L7957" t="s">
        <v>30216</v>
      </c>
      <c r="M7957">
        <v>1.2522222220000001</v>
      </c>
      <c r="N7957">
        <v>0</v>
      </c>
      <c r="O7957">
        <v>0</v>
      </c>
      <c r="P7957">
        <v>7</v>
      </c>
      <c r="Q7957">
        <v>489</v>
      </c>
      <c r="R7957">
        <v>0</v>
      </c>
      <c r="S7957">
        <v>0</v>
      </c>
      <c r="T7957">
        <v>8.7655560000000001</v>
      </c>
      <c r="U7957">
        <v>612.33666700000003</v>
      </c>
    </row>
    <row r="7958" spans="1:21" x14ac:dyDescent="0.25">
      <c r="A7958" t="s">
        <v>30217</v>
      </c>
      <c r="B7958">
        <v>1</v>
      </c>
      <c r="C7958" t="s">
        <v>79</v>
      </c>
      <c r="D7958" t="s">
        <v>111</v>
      </c>
      <c r="E7958" t="s">
        <v>30218</v>
      </c>
      <c r="F7958" t="s">
        <v>416</v>
      </c>
      <c r="G7958" t="s">
        <v>71</v>
      </c>
      <c r="H7958" t="s">
        <v>136</v>
      </c>
      <c r="I7958" t="s">
        <v>22</v>
      </c>
      <c r="J7958" t="s">
        <v>131</v>
      </c>
      <c r="K7958" t="s">
        <v>30219</v>
      </c>
      <c r="L7958" t="s">
        <v>30220</v>
      </c>
      <c r="M7958">
        <v>2.744444444</v>
      </c>
      <c r="N7958">
        <v>0</v>
      </c>
      <c r="O7958">
        <v>0</v>
      </c>
      <c r="P7958">
        <v>0</v>
      </c>
      <c r="Q7958">
        <v>94</v>
      </c>
      <c r="R7958">
        <v>0</v>
      </c>
      <c r="S7958">
        <v>0</v>
      </c>
      <c r="T7958">
        <v>0</v>
      </c>
      <c r="U7958">
        <v>257.977778</v>
      </c>
    </row>
    <row r="7959" spans="1:21" x14ac:dyDescent="0.25">
      <c r="A7959" t="s">
        <v>30221</v>
      </c>
      <c r="B7959">
        <v>1</v>
      </c>
      <c r="C7959" t="s">
        <v>79</v>
      </c>
      <c r="D7959" t="s">
        <v>111</v>
      </c>
      <c r="E7959" t="s">
        <v>30222</v>
      </c>
      <c r="F7959" t="s">
        <v>985</v>
      </c>
      <c r="G7959" t="s">
        <v>71</v>
      </c>
      <c r="H7959" t="s">
        <v>136</v>
      </c>
      <c r="I7959" t="s">
        <v>22</v>
      </c>
      <c r="J7959" t="s">
        <v>131</v>
      </c>
      <c r="K7959" t="s">
        <v>30223</v>
      </c>
      <c r="L7959" t="s">
        <v>30224</v>
      </c>
      <c r="M7959">
        <v>2.2594444440000001</v>
      </c>
      <c r="N7959">
        <v>0</v>
      </c>
      <c r="O7959">
        <v>0</v>
      </c>
      <c r="P7959">
        <v>0</v>
      </c>
      <c r="Q7959">
        <v>11</v>
      </c>
      <c r="R7959">
        <v>0</v>
      </c>
      <c r="S7959">
        <v>0</v>
      </c>
      <c r="T7959">
        <v>0</v>
      </c>
      <c r="U7959">
        <v>24.853888999999999</v>
      </c>
    </row>
    <row r="7960" spans="1:21" x14ac:dyDescent="0.25">
      <c r="A7960" t="s">
        <v>30225</v>
      </c>
      <c r="B7960">
        <v>1</v>
      </c>
      <c r="C7960" t="s">
        <v>79</v>
      </c>
      <c r="D7960" t="s">
        <v>111</v>
      </c>
      <c r="E7960" t="s">
        <v>30226</v>
      </c>
      <c r="F7960" t="s">
        <v>985</v>
      </c>
      <c r="G7960" t="s">
        <v>71</v>
      </c>
      <c r="H7960" t="s">
        <v>136</v>
      </c>
      <c r="I7960" t="s">
        <v>22</v>
      </c>
      <c r="J7960" t="s">
        <v>131</v>
      </c>
      <c r="K7960" t="s">
        <v>30227</v>
      </c>
      <c r="L7960" t="s">
        <v>30228</v>
      </c>
      <c r="M7960">
        <v>3.5672222219999998</v>
      </c>
      <c r="N7960">
        <v>0</v>
      </c>
      <c r="O7960">
        <v>0</v>
      </c>
      <c r="P7960">
        <v>0</v>
      </c>
      <c r="Q7960">
        <v>93</v>
      </c>
      <c r="R7960">
        <v>0</v>
      </c>
      <c r="S7960">
        <v>0</v>
      </c>
      <c r="T7960">
        <v>0</v>
      </c>
      <c r="U7960">
        <v>331.751667</v>
      </c>
    </row>
    <row r="7961" spans="1:21" x14ac:dyDescent="0.25">
      <c r="A7961" t="s">
        <v>30229</v>
      </c>
      <c r="B7961">
        <v>1</v>
      </c>
      <c r="C7961" t="s">
        <v>79</v>
      </c>
      <c r="D7961" t="s">
        <v>111</v>
      </c>
      <c r="E7961" t="s">
        <v>30230</v>
      </c>
      <c r="F7961" t="s">
        <v>226</v>
      </c>
      <c r="G7961" t="s">
        <v>72</v>
      </c>
      <c r="H7961" t="s">
        <v>136</v>
      </c>
      <c r="I7961" t="s">
        <v>22</v>
      </c>
      <c r="J7961" t="s">
        <v>131</v>
      </c>
      <c r="K7961" t="s">
        <v>30231</v>
      </c>
      <c r="L7961" t="s">
        <v>30232</v>
      </c>
      <c r="M7961">
        <v>3.0375000000000001</v>
      </c>
      <c r="N7961">
        <v>0</v>
      </c>
      <c r="O7961">
        <v>0</v>
      </c>
      <c r="P7961">
        <v>0</v>
      </c>
      <c r="Q7961">
        <v>126</v>
      </c>
      <c r="R7961">
        <v>0</v>
      </c>
      <c r="S7961">
        <v>0</v>
      </c>
      <c r="T7961">
        <v>0</v>
      </c>
      <c r="U7961">
        <v>382.72500000000002</v>
      </c>
    </row>
    <row r="7962" spans="1:21" x14ac:dyDescent="0.25">
      <c r="A7962" t="s">
        <v>30233</v>
      </c>
      <c r="B7962">
        <v>1</v>
      </c>
      <c r="C7962" t="s">
        <v>78</v>
      </c>
      <c r="D7962" t="s">
        <v>95</v>
      </c>
      <c r="E7962" t="s">
        <v>7603</v>
      </c>
      <c r="F7962" t="s">
        <v>934</v>
      </c>
      <c r="G7962" t="s">
        <v>71</v>
      </c>
      <c r="H7962" t="s">
        <v>136</v>
      </c>
      <c r="I7962" t="s">
        <v>22</v>
      </c>
      <c r="J7962" t="s">
        <v>131</v>
      </c>
      <c r="K7962" t="s">
        <v>30234</v>
      </c>
      <c r="L7962" t="s">
        <v>30235</v>
      </c>
      <c r="M7962">
        <v>1.721666666</v>
      </c>
      <c r="N7962">
        <v>0</v>
      </c>
      <c r="O7962">
        <v>1</v>
      </c>
      <c r="P7962">
        <v>0</v>
      </c>
      <c r="Q7962">
        <v>0</v>
      </c>
      <c r="R7962">
        <v>0</v>
      </c>
      <c r="S7962">
        <v>1.7216670000000001</v>
      </c>
      <c r="T7962">
        <v>0</v>
      </c>
      <c r="U7962">
        <v>0</v>
      </c>
    </row>
    <row r="7963" spans="1:21" x14ac:dyDescent="0.25">
      <c r="A7963" t="s">
        <v>30236</v>
      </c>
      <c r="B7963">
        <v>1</v>
      </c>
      <c r="C7963" t="s">
        <v>78</v>
      </c>
      <c r="D7963" t="s">
        <v>93</v>
      </c>
      <c r="E7963" t="s">
        <v>30237</v>
      </c>
      <c r="F7963" t="s">
        <v>231</v>
      </c>
      <c r="G7963" t="s">
        <v>71</v>
      </c>
      <c r="H7963" t="s">
        <v>136</v>
      </c>
      <c r="I7963" t="s">
        <v>22</v>
      </c>
      <c r="J7963" t="s">
        <v>131</v>
      </c>
      <c r="K7963" t="s">
        <v>30238</v>
      </c>
      <c r="L7963" t="s">
        <v>30239</v>
      </c>
      <c r="M7963">
        <v>5.153333333</v>
      </c>
      <c r="N7963">
        <v>0</v>
      </c>
      <c r="O7963">
        <v>1</v>
      </c>
      <c r="P7963">
        <v>0</v>
      </c>
      <c r="Q7963">
        <v>0</v>
      </c>
      <c r="R7963">
        <v>0</v>
      </c>
      <c r="S7963">
        <v>5.1533329999999999</v>
      </c>
      <c r="T7963">
        <v>0</v>
      </c>
      <c r="U7963">
        <v>0</v>
      </c>
    </row>
    <row r="7964" spans="1:21" x14ac:dyDescent="0.25">
      <c r="A7964" t="s">
        <v>30240</v>
      </c>
      <c r="B7964">
        <v>1</v>
      </c>
      <c r="C7964" t="s">
        <v>78</v>
      </c>
      <c r="D7964" t="s">
        <v>93</v>
      </c>
      <c r="E7964" t="s">
        <v>2739</v>
      </c>
      <c r="F7964" t="s">
        <v>166</v>
      </c>
      <c r="G7964" t="s">
        <v>72</v>
      </c>
      <c r="H7964" t="s">
        <v>136</v>
      </c>
      <c r="I7964" t="s">
        <v>22</v>
      </c>
      <c r="J7964" t="s">
        <v>131</v>
      </c>
      <c r="K7964" t="s">
        <v>30241</v>
      </c>
      <c r="L7964" t="s">
        <v>30242</v>
      </c>
      <c r="M7964">
        <v>1.283693333</v>
      </c>
      <c r="N7964">
        <v>22</v>
      </c>
      <c r="O7964">
        <v>13611</v>
      </c>
      <c r="P7964">
        <v>192</v>
      </c>
      <c r="Q7964">
        <v>2321</v>
      </c>
      <c r="R7964">
        <v>28.241253</v>
      </c>
      <c r="S7964">
        <v>17472.349955000002</v>
      </c>
      <c r="T7964">
        <v>246.46912</v>
      </c>
      <c r="U7964">
        <v>2979.4522259999999</v>
      </c>
    </row>
    <row r="7965" spans="1:21" x14ac:dyDescent="0.25">
      <c r="A7965" t="s">
        <v>30243</v>
      </c>
      <c r="B7965">
        <v>1</v>
      </c>
      <c r="C7965" t="s">
        <v>78</v>
      </c>
      <c r="D7965" t="s">
        <v>93</v>
      </c>
      <c r="E7965" t="s">
        <v>2739</v>
      </c>
      <c r="F7965" t="s">
        <v>166</v>
      </c>
      <c r="G7965" t="s">
        <v>72</v>
      </c>
      <c r="H7965" t="s">
        <v>136</v>
      </c>
      <c r="I7965" t="s">
        <v>22</v>
      </c>
      <c r="J7965" t="s">
        <v>131</v>
      </c>
      <c r="K7965" t="s">
        <v>30244</v>
      </c>
      <c r="L7965" t="s">
        <v>30245</v>
      </c>
      <c r="M7965">
        <v>0.27481194399999997</v>
      </c>
      <c r="N7965">
        <v>22</v>
      </c>
      <c r="O7965">
        <v>13611</v>
      </c>
      <c r="P7965">
        <v>192</v>
      </c>
      <c r="Q7965">
        <v>2321</v>
      </c>
      <c r="R7965">
        <v>6.0458629999999998</v>
      </c>
      <c r="S7965">
        <v>3740.4653699999999</v>
      </c>
      <c r="T7965">
        <v>52.763893000000003</v>
      </c>
      <c r="U7965">
        <v>637.83852200000001</v>
      </c>
    </row>
    <row r="7966" spans="1:21" x14ac:dyDescent="0.25">
      <c r="A7966" t="s">
        <v>30246</v>
      </c>
      <c r="B7966">
        <v>1</v>
      </c>
      <c r="C7966" t="s">
        <v>78</v>
      </c>
      <c r="D7966" t="s">
        <v>93</v>
      </c>
      <c r="E7966" t="s">
        <v>30247</v>
      </c>
      <c r="F7966" t="s">
        <v>2615</v>
      </c>
      <c r="G7966" t="s">
        <v>71</v>
      </c>
      <c r="H7966" t="s">
        <v>136</v>
      </c>
      <c r="I7966" t="s">
        <v>22</v>
      </c>
      <c r="J7966" t="s">
        <v>131</v>
      </c>
      <c r="K7966" t="s">
        <v>30248</v>
      </c>
      <c r="L7966" t="s">
        <v>30249</v>
      </c>
      <c r="M7966">
        <v>1.6757452770000001</v>
      </c>
      <c r="N7966">
        <v>0</v>
      </c>
      <c r="O7966">
        <v>25</v>
      </c>
      <c r="P7966">
        <v>0</v>
      </c>
      <c r="Q7966">
        <v>0</v>
      </c>
      <c r="R7966">
        <v>0</v>
      </c>
      <c r="S7966">
        <v>41.893631999999997</v>
      </c>
      <c r="T7966">
        <v>0</v>
      </c>
      <c r="U7966">
        <v>0</v>
      </c>
    </row>
    <row r="7967" spans="1:21" x14ac:dyDescent="0.25">
      <c r="A7967" t="s">
        <v>30250</v>
      </c>
      <c r="B7967">
        <v>1</v>
      </c>
      <c r="C7967" t="s">
        <v>78</v>
      </c>
      <c r="D7967" t="s">
        <v>99</v>
      </c>
      <c r="E7967" t="s">
        <v>30251</v>
      </c>
      <c r="F7967" t="s">
        <v>231</v>
      </c>
      <c r="G7967" t="s">
        <v>71</v>
      </c>
      <c r="H7967" t="s">
        <v>136</v>
      </c>
      <c r="I7967" t="s">
        <v>22</v>
      </c>
      <c r="J7967" t="s">
        <v>131</v>
      </c>
      <c r="K7967" t="s">
        <v>30252</v>
      </c>
      <c r="L7967" t="s">
        <v>30253</v>
      </c>
      <c r="M7967">
        <v>5.6438888880000002</v>
      </c>
      <c r="N7967">
        <v>0</v>
      </c>
      <c r="O7967">
        <v>1</v>
      </c>
      <c r="P7967">
        <v>0</v>
      </c>
      <c r="Q7967">
        <v>0</v>
      </c>
      <c r="R7967">
        <v>0</v>
      </c>
      <c r="S7967">
        <v>5.6438889999999997</v>
      </c>
      <c r="T7967">
        <v>0</v>
      </c>
      <c r="U7967">
        <v>0</v>
      </c>
    </row>
    <row r="7968" spans="1:21" x14ac:dyDescent="0.25">
      <c r="A7968" t="s">
        <v>30254</v>
      </c>
      <c r="B7968">
        <v>1</v>
      </c>
      <c r="C7968" t="s">
        <v>78</v>
      </c>
      <c r="D7968" t="s">
        <v>92</v>
      </c>
      <c r="E7968" t="s">
        <v>30255</v>
      </c>
      <c r="F7968" t="s">
        <v>226</v>
      </c>
      <c r="G7968" t="s">
        <v>72</v>
      </c>
      <c r="H7968" t="s">
        <v>136</v>
      </c>
      <c r="I7968" t="s">
        <v>22</v>
      </c>
      <c r="J7968" t="s">
        <v>131</v>
      </c>
      <c r="K7968" t="s">
        <v>30256</v>
      </c>
      <c r="L7968" t="s">
        <v>30257</v>
      </c>
      <c r="M7968">
        <v>2.5938888879999999</v>
      </c>
      <c r="N7968">
        <v>0</v>
      </c>
      <c r="O7968">
        <v>0</v>
      </c>
      <c r="P7968">
        <v>0</v>
      </c>
      <c r="Q7968">
        <v>50</v>
      </c>
      <c r="R7968">
        <v>0</v>
      </c>
      <c r="S7968">
        <v>0</v>
      </c>
      <c r="T7968">
        <v>0</v>
      </c>
      <c r="U7968">
        <v>129.694444</v>
      </c>
    </row>
    <row r="7969" spans="1:21" x14ac:dyDescent="0.25">
      <c r="A7969" t="s">
        <v>30258</v>
      </c>
      <c r="B7969">
        <v>1</v>
      </c>
      <c r="C7969" t="s">
        <v>78</v>
      </c>
      <c r="D7969" t="s">
        <v>92</v>
      </c>
      <c r="E7969" t="s">
        <v>30259</v>
      </c>
      <c r="F7969" t="s">
        <v>226</v>
      </c>
      <c r="G7969" t="s">
        <v>72</v>
      </c>
      <c r="H7969" t="s">
        <v>136</v>
      </c>
      <c r="I7969" t="s">
        <v>22</v>
      </c>
      <c r="J7969" t="s">
        <v>131</v>
      </c>
      <c r="K7969" t="s">
        <v>30260</v>
      </c>
      <c r="L7969" t="s">
        <v>30261</v>
      </c>
      <c r="M7969">
        <v>0.78055555499999996</v>
      </c>
      <c r="N7969">
        <v>0</v>
      </c>
      <c r="O7969">
        <v>27</v>
      </c>
      <c r="P7969">
        <v>0</v>
      </c>
      <c r="Q7969">
        <v>24</v>
      </c>
      <c r="R7969">
        <v>0</v>
      </c>
      <c r="S7969">
        <v>21.074999999999999</v>
      </c>
      <c r="T7969">
        <v>0</v>
      </c>
      <c r="U7969">
        <v>18.733332999999998</v>
      </c>
    </row>
    <row r="7970" spans="1:21" x14ac:dyDescent="0.25">
      <c r="A7970" t="s">
        <v>30262</v>
      </c>
      <c r="B7970">
        <v>1</v>
      </c>
      <c r="C7970" t="s">
        <v>78</v>
      </c>
      <c r="D7970" t="s">
        <v>104</v>
      </c>
      <c r="E7970" t="s">
        <v>30263</v>
      </c>
      <c r="F7970" t="s">
        <v>226</v>
      </c>
      <c r="G7970" t="s">
        <v>72</v>
      </c>
      <c r="H7970" t="s">
        <v>136</v>
      </c>
      <c r="I7970" t="s">
        <v>22</v>
      </c>
      <c r="J7970" t="s">
        <v>131</v>
      </c>
      <c r="K7970" t="s">
        <v>30264</v>
      </c>
      <c r="L7970" t="s">
        <v>30265</v>
      </c>
      <c r="M7970">
        <v>3.839590555</v>
      </c>
      <c r="N7970">
        <v>0</v>
      </c>
      <c r="O7970">
        <v>0</v>
      </c>
      <c r="P7970">
        <v>0</v>
      </c>
      <c r="Q7970">
        <v>23</v>
      </c>
      <c r="R7970">
        <v>0</v>
      </c>
      <c r="S7970">
        <v>0</v>
      </c>
      <c r="T7970">
        <v>0</v>
      </c>
      <c r="U7970">
        <v>88.310582999999994</v>
      </c>
    </row>
    <row r="7971" spans="1:21" x14ac:dyDescent="0.25">
      <c r="A7971" t="s">
        <v>30266</v>
      </c>
      <c r="B7971">
        <v>1</v>
      </c>
      <c r="C7971" t="s">
        <v>78</v>
      </c>
      <c r="D7971" t="s">
        <v>104</v>
      </c>
      <c r="E7971" t="s">
        <v>30263</v>
      </c>
      <c r="F7971" t="s">
        <v>226</v>
      </c>
      <c r="G7971" t="s">
        <v>72</v>
      </c>
      <c r="H7971" t="s">
        <v>136</v>
      </c>
      <c r="I7971" t="s">
        <v>22</v>
      </c>
      <c r="J7971" t="s">
        <v>131</v>
      </c>
      <c r="K7971" t="s">
        <v>30267</v>
      </c>
      <c r="L7971" t="s">
        <v>30268</v>
      </c>
      <c r="M7971">
        <v>1.7036111110000001</v>
      </c>
      <c r="N7971">
        <v>0</v>
      </c>
      <c r="O7971">
        <v>0</v>
      </c>
      <c r="P7971">
        <v>0</v>
      </c>
      <c r="Q7971">
        <v>23</v>
      </c>
      <c r="R7971">
        <v>0</v>
      </c>
      <c r="S7971">
        <v>0</v>
      </c>
      <c r="T7971">
        <v>0</v>
      </c>
      <c r="U7971">
        <v>39.183056000000001</v>
      </c>
    </row>
    <row r="7972" spans="1:21" x14ac:dyDescent="0.25">
      <c r="A7972" t="s">
        <v>30269</v>
      </c>
      <c r="B7972">
        <v>1</v>
      </c>
      <c r="C7972" t="s">
        <v>78</v>
      </c>
      <c r="D7972" t="s">
        <v>100</v>
      </c>
      <c r="E7972" t="s">
        <v>30270</v>
      </c>
      <c r="F7972" t="s">
        <v>296</v>
      </c>
      <c r="G7972" t="s">
        <v>72</v>
      </c>
      <c r="H7972" t="s">
        <v>136</v>
      </c>
      <c r="I7972" t="s">
        <v>22</v>
      </c>
      <c r="J7972" t="s">
        <v>221</v>
      </c>
      <c r="K7972" t="s">
        <v>30271</v>
      </c>
      <c r="L7972" t="s">
        <v>30272</v>
      </c>
      <c r="M7972">
        <v>3.2863888879999998</v>
      </c>
      <c r="N7972">
        <v>1</v>
      </c>
      <c r="O7972">
        <v>1766</v>
      </c>
      <c r="P7972">
        <v>97</v>
      </c>
      <c r="Q7972">
        <v>207</v>
      </c>
      <c r="R7972">
        <v>3.2863889999999998</v>
      </c>
      <c r="S7972">
        <v>5803.7627759999996</v>
      </c>
      <c r="T7972">
        <v>318.77972199999999</v>
      </c>
      <c r="U7972">
        <v>680.28250000000003</v>
      </c>
    </row>
    <row r="7973" spans="1:21" x14ac:dyDescent="0.25">
      <c r="A7973" t="s">
        <v>30273</v>
      </c>
      <c r="B7973">
        <v>1</v>
      </c>
      <c r="C7973" t="s">
        <v>78</v>
      </c>
      <c r="D7973" t="s">
        <v>95</v>
      </c>
      <c r="E7973" t="s">
        <v>14830</v>
      </c>
      <c r="F7973" t="s">
        <v>166</v>
      </c>
      <c r="G7973" t="s">
        <v>72</v>
      </c>
      <c r="H7973" t="s">
        <v>136</v>
      </c>
      <c r="I7973" t="s">
        <v>22</v>
      </c>
      <c r="J7973" t="s">
        <v>131</v>
      </c>
      <c r="K7973" t="s">
        <v>30274</v>
      </c>
      <c r="L7973" t="s">
        <v>30275</v>
      </c>
      <c r="M7973">
        <v>0.29527777700000002</v>
      </c>
      <c r="N7973">
        <v>2</v>
      </c>
      <c r="O7973">
        <v>133</v>
      </c>
      <c r="P7973">
        <v>43</v>
      </c>
      <c r="Q7973">
        <v>1346</v>
      </c>
      <c r="R7973">
        <v>0.59055599999999997</v>
      </c>
      <c r="S7973">
        <v>39.271943999999998</v>
      </c>
      <c r="T7973">
        <v>12.696944</v>
      </c>
      <c r="U7973">
        <v>397.44388800000002</v>
      </c>
    </row>
    <row r="7974" spans="1:21" x14ac:dyDescent="0.25">
      <c r="A7974" t="s">
        <v>30276</v>
      </c>
      <c r="B7974">
        <v>1</v>
      </c>
      <c r="C7974" t="s">
        <v>78</v>
      </c>
      <c r="D7974" t="s">
        <v>87</v>
      </c>
      <c r="E7974" t="s">
        <v>7438</v>
      </c>
      <c r="F7974" t="s">
        <v>166</v>
      </c>
      <c r="G7974" t="s">
        <v>72</v>
      </c>
      <c r="H7974" t="s">
        <v>136</v>
      </c>
      <c r="I7974" t="s">
        <v>22</v>
      </c>
      <c r="J7974" t="s">
        <v>131</v>
      </c>
      <c r="K7974" t="s">
        <v>30277</v>
      </c>
      <c r="L7974" t="s">
        <v>30278</v>
      </c>
      <c r="M7974">
        <v>0.385833333</v>
      </c>
      <c r="N7974">
        <v>5</v>
      </c>
      <c r="O7974">
        <v>4357</v>
      </c>
      <c r="P7974">
        <v>15</v>
      </c>
      <c r="Q7974">
        <v>282</v>
      </c>
      <c r="R7974">
        <v>1.9291670000000001</v>
      </c>
      <c r="S7974">
        <v>1681.075832</v>
      </c>
      <c r="T7974">
        <v>5.7874999999999996</v>
      </c>
      <c r="U7974">
        <v>108.80500000000001</v>
      </c>
    </row>
    <row r="7975" spans="1:21" x14ac:dyDescent="0.25">
      <c r="A7975" t="s">
        <v>30279</v>
      </c>
      <c r="B7975">
        <v>1</v>
      </c>
      <c r="C7975" t="s">
        <v>79</v>
      </c>
      <c r="D7975" t="s">
        <v>108</v>
      </c>
      <c r="E7975" t="s">
        <v>30280</v>
      </c>
      <c r="F7975" t="s">
        <v>231</v>
      </c>
      <c r="G7975" t="s">
        <v>71</v>
      </c>
      <c r="H7975" t="s">
        <v>136</v>
      </c>
      <c r="I7975" t="s">
        <v>22</v>
      </c>
      <c r="J7975" t="s">
        <v>131</v>
      </c>
      <c r="K7975" t="s">
        <v>30281</v>
      </c>
      <c r="L7975" t="s">
        <v>30282</v>
      </c>
      <c r="M7975">
        <v>2.738611111</v>
      </c>
      <c r="N7975">
        <v>0</v>
      </c>
      <c r="O7975">
        <v>0</v>
      </c>
      <c r="P7975">
        <v>0</v>
      </c>
      <c r="Q7975">
        <v>2</v>
      </c>
      <c r="R7975">
        <v>0</v>
      </c>
      <c r="S7975">
        <v>0</v>
      </c>
      <c r="T7975">
        <v>0</v>
      </c>
      <c r="U7975">
        <v>5.4772220000000003</v>
      </c>
    </row>
    <row r="7976" spans="1:21" x14ac:dyDescent="0.25">
      <c r="A7976" t="s">
        <v>30283</v>
      </c>
      <c r="B7976">
        <v>1</v>
      </c>
      <c r="C7976" t="s">
        <v>78</v>
      </c>
      <c r="D7976" t="s">
        <v>100</v>
      </c>
      <c r="E7976" t="s">
        <v>30284</v>
      </c>
      <c r="F7976" t="s">
        <v>226</v>
      </c>
      <c r="G7976" t="s">
        <v>72</v>
      </c>
      <c r="H7976" t="s">
        <v>136</v>
      </c>
      <c r="I7976" t="s">
        <v>22</v>
      </c>
      <c r="J7976" t="s">
        <v>131</v>
      </c>
      <c r="K7976" t="s">
        <v>30285</v>
      </c>
      <c r="L7976" t="s">
        <v>30286</v>
      </c>
      <c r="M7976">
        <v>1.4366127769999999</v>
      </c>
      <c r="N7976">
        <v>0</v>
      </c>
      <c r="O7976">
        <v>1197</v>
      </c>
      <c r="P7976">
        <v>11</v>
      </c>
      <c r="Q7976">
        <v>76</v>
      </c>
      <c r="R7976">
        <v>0</v>
      </c>
      <c r="S7976">
        <v>1719.6254939999999</v>
      </c>
      <c r="T7976">
        <v>15.802740999999999</v>
      </c>
      <c r="U7976">
        <v>109.182571</v>
      </c>
    </row>
    <row r="7977" spans="1:21" x14ac:dyDescent="0.25">
      <c r="A7977" t="s">
        <v>30287</v>
      </c>
      <c r="B7977">
        <v>1</v>
      </c>
      <c r="C7977" t="s">
        <v>78</v>
      </c>
      <c r="D7977" t="s">
        <v>100</v>
      </c>
      <c r="E7977" t="s">
        <v>30284</v>
      </c>
      <c r="F7977" t="s">
        <v>367</v>
      </c>
      <c r="G7977" t="s">
        <v>72</v>
      </c>
      <c r="H7977" t="s">
        <v>136</v>
      </c>
      <c r="I7977" t="s">
        <v>22</v>
      </c>
      <c r="J7977" t="s">
        <v>131</v>
      </c>
      <c r="K7977" t="s">
        <v>30288</v>
      </c>
      <c r="L7977" t="s">
        <v>30289</v>
      </c>
      <c r="M7977">
        <v>0.57687305499999997</v>
      </c>
      <c r="N7977">
        <v>0</v>
      </c>
      <c r="O7977">
        <v>1197</v>
      </c>
      <c r="P7977">
        <v>11</v>
      </c>
      <c r="Q7977">
        <v>76</v>
      </c>
      <c r="R7977">
        <v>0</v>
      </c>
      <c r="S7977">
        <v>690.51704700000005</v>
      </c>
      <c r="T7977">
        <v>6.3456039999999998</v>
      </c>
      <c r="U7977">
        <v>43.842351999999998</v>
      </c>
    </row>
    <row r="7978" spans="1:21" x14ac:dyDescent="0.25">
      <c r="A7978" t="s">
        <v>30290</v>
      </c>
      <c r="B7978">
        <v>1</v>
      </c>
      <c r="C7978" t="s">
        <v>78</v>
      </c>
      <c r="D7978" t="s">
        <v>100</v>
      </c>
      <c r="E7978" t="s">
        <v>30284</v>
      </c>
      <c r="F7978" t="s">
        <v>166</v>
      </c>
      <c r="G7978" t="s">
        <v>72</v>
      </c>
      <c r="H7978" t="s">
        <v>136</v>
      </c>
      <c r="I7978" t="s">
        <v>22</v>
      </c>
      <c r="J7978" t="s">
        <v>131</v>
      </c>
      <c r="K7978" t="s">
        <v>30291</v>
      </c>
      <c r="L7978" t="s">
        <v>30292</v>
      </c>
      <c r="M7978">
        <v>1.726654444</v>
      </c>
      <c r="N7978">
        <v>0</v>
      </c>
      <c r="O7978">
        <v>1197</v>
      </c>
      <c r="P7978">
        <v>11</v>
      </c>
      <c r="Q7978">
        <v>76</v>
      </c>
      <c r="R7978">
        <v>0</v>
      </c>
      <c r="S7978">
        <v>2066.8053690000002</v>
      </c>
      <c r="T7978">
        <v>18.993199000000001</v>
      </c>
      <c r="U7978">
        <v>131.22573800000001</v>
      </c>
    </row>
    <row r="7979" spans="1:21" x14ac:dyDescent="0.25">
      <c r="A7979" t="s">
        <v>30293</v>
      </c>
      <c r="B7979">
        <v>1</v>
      </c>
      <c r="C7979" t="s">
        <v>78</v>
      </c>
      <c r="D7979" t="s">
        <v>100</v>
      </c>
      <c r="E7979" t="s">
        <v>30294</v>
      </c>
      <c r="F7979" t="s">
        <v>226</v>
      </c>
      <c r="G7979" t="s">
        <v>72</v>
      </c>
      <c r="H7979" t="s">
        <v>136</v>
      </c>
      <c r="I7979" t="s">
        <v>22</v>
      </c>
      <c r="J7979" t="s">
        <v>131</v>
      </c>
      <c r="K7979" t="s">
        <v>30295</v>
      </c>
      <c r="L7979" t="s">
        <v>30296</v>
      </c>
      <c r="M7979">
        <v>2.5986111109999999</v>
      </c>
      <c r="N7979">
        <v>0</v>
      </c>
      <c r="O7979">
        <v>76</v>
      </c>
      <c r="P7979">
        <v>0</v>
      </c>
      <c r="Q7979">
        <v>5</v>
      </c>
      <c r="R7979">
        <v>0</v>
      </c>
      <c r="S7979">
        <v>197.49444399999999</v>
      </c>
      <c r="T7979">
        <v>0</v>
      </c>
      <c r="U7979">
        <v>12.993055999999999</v>
      </c>
    </row>
    <row r="7980" spans="1:21" x14ac:dyDescent="0.25">
      <c r="A7980" t="s">
        <v>30297</v>
      </c>
      <c r="B7980">
        <v>1</v>
      </c>
      <c r="C7980" t="s">
        <v>78</v>
      </c>
      <c r="D7980" t="s">
        <v>100</v>
      </c>
      <c r="E7980" t="s">
        <v>30298</v>
      </c>
      <c r="F7980" t="s">
        <v>226</v>
      </c>
      <c r="G7980" t="s">
        <v>72</v>
      </c>
      <c r="H7980" t="s">
        <v>136</v>
      </c>
      <c r="I7980" t="s">
        <v>22</v>
      </c>
      <c r="J7980" t="s">
        <v>131</v>
      </c>
      <c r="K7980" t="s">
        <v>30299</v>
      </c>
      <c r="L7980" t="s">
        <v>30300</v>
      </c>
      <c r="M7980">
        <v>2.5661111110000001</v>
      </c>
      <c r="N7980">
        <v>0</v>
      </c>
      <c r="O7980">
        <v>53</v>
      </c>
      <c r="P7980">
        <v>0</v>
      </c>
      <c r="Q7980">
        <v>5</v>
      </c>
      <c r="R7980">
        <v>0</v>
      </c>
      <c r="S7980">
        <v>136.00388899999999</v>
      </c>
      <c r="T7980">
        <v>0</v>
      </c>
      <c r="U7980">
        <v>12.830556</v>
      </c>
    </row>
    <row r="7981" spans="1:21" x14ac:dyDescent="0.25">
      <c r="A7981" t="s">
        <v>30301</v>
      </c>
      <c r="B7981">
        <v>1</v>
      </c>
      <c r="C7981" t="s">
        <v>78</v>
      </c>
      <c r="D7981" t="s">
        <v>100</v>
      </c>
      <c r="E7981" t="s">
        <v>30302</v>
      </c>
      <c r="F7981" t="s">
        <v>231</v>
      </c>
      <c r="G7981" t="s">
        <v>71</v>
      </c>
      <c r="H7981" t="s">
        <v>136</v>
      </c>
      <c r="I7981" t="s">
        <v>22</v>
      </c>
      <c r="J7981" t="s">
        <v>131</v>
      </c>
      <c r="K7981" t="s">
        <v>30303</v>
      </c>
      <c r="L7981" t="s">
        <v>30304</v>
      </c>
      <c r="M7981">
        <v>1.810277777</v>
      </c>
      <c r="N7981">
        <v>0</v>
      </c>
      <c r="O7981">
        <v>1</v>
      </c>
      <c r="P7981">
        <v>0</v>
      </c>
      <c r="Q7981">
        <v>0</v>
      </c>
      <c r="R7981">
        <v>0</v>
      </c>
      <c r="S7981">
        <v>1.8102780000000001</v>
      </c>
      <c r="T7981">
        <v>0</v>
      </c>
      <c r="U7981">
        <v>0</v>
      </c>
    </row>
    <row r="7982" spans="1:21" x14ac:dyDescent="0.25">
      <c r="A7982" t="s">
        <v>30305</v>
      </c>
      <c r="B7982">
        <v>1</v>
      </c>
      <c r="C7982" t="s">
        <v>78</v>
      </c>
      <c r="D7982" t="s">
        <v>100</v>
      </c>
      <c r="E7982" t="s">
        <v>30294</v>
      </c>
      <c r="F7982" t="s">
        <v>226</v>
      </c>
      <c r="G7982" t="s">
        <v>72</v>
      </c>
      <c r="H7982" t="s">
        <v>136</v>
      </c>
      <c r="I7982" t="s">
        <v>22</v>
      </c>
      <c r="J7982" t="s">
        <v>131</v>
      </c>
      <c r="K7982" t="s">
        <v>30306</v>
      </c>
      <c r="L7982" t="s">
        <v>30307</v>
      </c>
      <c r="M7982">
        <v>3.3388888880000001</v>
      </c>
      <c r="N7982">
        <v>0</v>
      </c>
      <c r="O7982">
        <v>76</v>
      </c>
      <c r="P7982">
        <v>0</v>
      </c>
      <c r="Q7982">
        <v>5</v>
      </c>
      <c r="R7982">
        <v>0</v>
      </c>
      <c r="S7982">
        <v>253.75555499999999</v>
      </c>
      <c r="T7982">
        <v>0</v>
      </c>
      <c r="U7982">
        <v>16.694444000000001</v>
      </c>
    </row>
    <row r="7983" spans="1:21" x14ac:dyDescent="0.25">
      <c r="A7983" t="s">
        <v>30308</v>
      </c>
      <c r="B7983">
        <v>1</v>
      </c>
      <c r="C7983" t="s">
        <v>78</v>
      </c>
      <c r="D7983" t="s">
        <v>100</v>
      </c>
      <c r="E7983" t="s">
        <v>30309</v>
      </c>
      <c r="F7983" t="s">
        <v>231</v>
      </c>
      <c r="G7983" t="s">
        <v>71</v>
      </c>
      <c r="H7983" t="s">
        <v>136</v>
      </c>
      <c r="I7983" t="s">
        <v>22</v>
      </c>
      <c r="J7983" t="s">
        <v>131</v>
      </c>
      <c r="K7983" t="s">
        <v>30310</v>
      </c>
      <c r="L7983" t="s">
        <v>30311</v>
      </c>
      <c r="M7983">
        <v>3.6894444439999998</v>
      </c>
      <c r="N7983">
        <v>0</v>
      </c>
      <c r="O7983">
        <v>1</v>
      </c>
      <c r="P7983">
        <v>0</v>
      </c>
      <c r="Q7983">
        <v>0</v>
      </c>
      <c r="R7983">
        <v>0</v>
      </c>
      <c r="S7983">
        <v>3.6894439999999999</v>
      </c>
      <c r="T7983">
        <v>0</v>
      </c>
      <c r="U7983">
        <v>0</v>
      </c>
    </row>
    <row r="7984" spans="1:21" x14ac:dyDescent="0.25">
      <c r="A7984" t="s">
        <v>30312</v>
      </c>
      <c r="B7984">
        <v>1</v>
      </c>
      <c r="C7984" t="s">
        <v>79</v>
      </c>
      <c r="D7984" t="s">
        <v>108</v>
      </c>
      <c r="E7984" t="s">
        <v>30313</v>
      </c>
      <c r="F7984" t="s">
        <v>313</v>
      </c>
      <c r="G7984" t="s">
        <v>71</v>
      </c>
      <c r="H7984" t="s">
        <v>136</v>
      </c>
      <c r="I7984" t="s">
        <v>22</v>
      </c>
      <c r="J7984" t="s">
        <v>131</v>
      </c>
      <c r="K7984" t="s">
        <v>30314</v>
      </c>
      <c r="L7984" t="s">
        <v>30315</v>
      </c>
      <c r="M7984">
        <v>1.956111111</v>
      </c>
      <c r="N7984">
        <v>0</v>
      </c>
      <c r="O7984">
        <v>0</v>
      </c>
      <c r="P7984">
        <v>0</v>
      </c>
      <c r="Q7984">
        <v>28</v>
      </c>
      <c r="R7984">
        <v>0</v>
      </c>
      <c r="S7984">
        <v>0</v>
      </c>
      <c r="T7984">
        <v>0</v>
      </c>
      <c r="U7984">
        <v>54.771110999999998</v>
      </c>
    </row>
    <row r="7985" spans="1:21" x14ac:dyDescent="0.25">
      <c r="A7985" t="s">
        <v>30316</v>
      </c>
      <c r="B7985">
        <v>1</v>
      </c>
      <c r="C7985" t="s">
        <v>78</v>
      </c>
      <c r="D7985" t="s">
        <v>92</v>
      </c>
      <c r="E7985" t="s">
        <v>30317</v>
      </c>
      <c r="F7985" t="s">
        <v>313</v>
      </c>
      <c r="G7985" t="s">
        <v>71</v>
      </c>
      <c r="H7985" t="s">
        <v>136</v>
      </c>
      <c r="I7985" t="s">
        <v>22</v>
      </c>
      <c r="J7985" t="s">
        <v>131</v>
      </c>
      <c r="K7985" t="s">
        <v>30318</v>
      </c>
      <c r="L7985" t="s">
        <v>30319</v>
      </c>
      <c r="M7985">
        <v>0.60027777699999996</v>
      </c>
      <c r="N7985">
        <v>0</v>
      </c>
      <c r="O7985">
        <v>87</v>
      </c>
      <c r="P7985">
        <v>0</v>
      </c>
      <c r="Q7985">
        <v>0</v>
      </c>
      <c r="R7985">
        <v>0</v>
      </c>
      <c r="S7985">
        <v>52.224167000000001</v>
      </c>
      <c r="T7985">
        <v>0</v>
      </c>
      <c r="U7985">
        <v>0</v>
      </c>
    </row>
    <row r="7986" spans="1:21" x14ac:dyDescent="0.25">
      <c r="A7986" t="s">
        <v>30320</v>
      </c>
      <c r="B7986">
        <v>1</v>
      </c>
      <c r="C7986" t="s">
        <v>78</v>
      </c>
      <c r="D7986" t="s">
        <v>100</v>
      </c>
      <c r="E7986" t="s">
        <v>30321</v>
      </c>
      <c r="F7986" t="s">
        <v>226</v>
      </c>
      <c r="G7986" t="s">
        <v>72</v>
      </c>
      <c r="H7986" t="s">
        <v>136</v>
      </c>
      <c r="I7986" t="s">
        <v>22</v>
      </c>
      <c r="J7986" t="s">
        <v>131</v>
      </c>
      <c r="K7986" t="s">
        <v>30322</v>
      </c>
      <c r="L7986" t="s">
        <v>30323</v>
      </c>
      <c r="M7986">
        <v>0.62746944400000004</v>
      </c>
      <c r="N7986">
        <v>0</v>
      </c>
      <c r="O7986">
        <v>114</v>
      </c>
      <c r="P7986">
        <v>0</v>
      </c>
      <c r="Q7986">
        <v>5</v>
      </c>
      <c r="R7986">
        <v>0</v>
      </c>
      <c r="S7986">
        <v>71.531516999999994</v>
      </c>
      <c r="T7986">
        <v>0</v>
      </c>
      <c r="U7986">
        <v>3.1373470000000001</v>
      </c>
    </row>
    <row r="7987" spans="1:21" x14ac:dyDescent="0.25">
      <c r="A7987" t="s">
        <v>30324</v>
      </c>
      <c r="B7987">
        <v>1</v>
      </c>
      <c r="C7987" t="s">
        <v>78</v>
      </c>
      <c r="D7987" t="s">
        <v>97</v>
      </c>
      <c r="E7987" t="s">
        <v>30325</v>
      </c>
      <c r="F7987" t="s">
        <v>313</v>
      </c>
      <c r="G7987" t="s">
        <v>71</v>
      </c>
      <c r="H7987" t="s">
        <v>136</v>
      </c>
      <c r="I7987" t="s">
        <v>22</v>
      </c>
      <c r="J7987" t="s">
        <v>131</v>
      </c>
      <c r="K7987" t="s">
        <v>30326</v>
      </c>
      <c r="L7987" t="s">
        <v>30327</v>
      </c>
      <c r="M7987">
        <v>3.6586111109999999</v>
      </c>
      <c r="N7987">
        <v>0</v>
      </c>
      <c r="O7987">
        <v>0</v>
      </c>
      <c r="P7987">
        <v>0</v>
      </c>
      <c r="Q7987">
        <v>17</v>
      </c>
      <c r="R7987">
        <v>0</v>
      </c>
      <c r="S7987">
        <v>0</v>
      </c>
      <c r="T7987">
        <v>0</v>
      </c>
      <c r="U7987">
        <v>62.196389000000003</v>
      </c>
    </row>
    <row r="7988" spans="1:21" x14ac:dyDescent="0.25">
      <c r="A7988" t="s">
        <v>30328</v>
      </c>
      <c r="B7988">
        <v>1</v>
      </c>
      <c r="C7988" t="s">
        <v>78</v>
      </c>
      <c r="D7988" t="s">
        <v>102</v>
      </c>
      <c r="E7988" t="s">
        <v>24459</v>
      </c>
      <c r="F7988" t="s">
        <v>231</v>
      </c>
      <c r="G7988" t="s">
        <v>71</v>
      </c>
      <c r="H7988" t="s">
        <v>136</v>
      </c>
      <c r="I7988" t="s">
        <v>22</v>
      </c>
      <c r="J7988" t="s">
        <v>131</v>
      </c>
      <c r="K7988" t="s">
        <v>30329</v>
      </c>
      <c r="L7988" t="s">
        <v>30330</v>
      </c>
      <c r="M7988">
        <v>3.3258333329999998</v>
      </c>
      <c r="N7988">
        <v>0</v>
      </c>
      <c r="O7988">
        <v>0</v>
      </c>
      <c r="P7988">
        <v>0</v>
      </c>
      <c r="Q7988">
        <v>1</v>
      </c>
      <c r="R7988">
        <v>0</v>
      </c>
      <c r="S7988">
        <v>0</v>
      </c>
      <c r="T7988">
        <v>0</v>
      </c>
      <c r="U7988">
        <v>3.3258329999999998</v>
      </c>
    </row>
    <row r="7989" spans="1:21" x14ac:dyDescent="0.25">
      <c r="A7989" t="s">
        <v>30331</v>
      </c>
      <c r="B7989">
        <v>1</v>
      </c>
      <c r="C7989" t="s">
        <v>78</v>
      </c>
      <c r="D7989" t="s">
        <v>101</v>
      </c>
      <c r="E7989" t="s">
        <v>30332</v>
      </c>
      <c r="F7989" t="s">
        <v>166</v>
      </c>
      <c r="G7989" t="s">
        <v>72</v>
      </c>
      <c r="H7989" t="s">
        <v>136</v>
      </c>
      <c r="I7989" t="s">
        <v>22</v>
      </c>
      <c r="J7989" t="s">
        <v>131</v>
      </c>
      <c r="K7989" t="s">
        <v>30333</v>
      </c>
      <c r="L7989" t="s">
        <v>30334</v>
      </c>
      <c r="M7989">
        <v>0.29192583300000002</v>
      </c>
      <c r="N7989">
        <v>53</v>
      </c>
      <c r="O7989">
        <v>2097</v>
      </c>
      <c r="P7989">
        <v>1</v>
      </c>
      <c r="Q7989">
        <v>32</v>
      </c>
      <c r="R7989">
        <v>15.472068999999999</v>
      </c>
      <c r="S7989">
        <v>612.16847199999995</v>
      </c>
      <c r="T7989">
        <v>0.29192600000000002</v>
      </c>
      <c r="U7989">
        <v>9.3416270000000008</v>
      </c>
    </row>
    <row r="7990" spans="1:21" x14ac:dyDescent="0.25">
      <c r="A7990" t="s">
        <v>30335</v>
      </c>
      <c r="B7990">
        <v>1</v>
      </c>
      <c r="C7990" t="s">
        <v>79</v>
      </c>
      <c r="D7990" t="s">
        <v>108</v>
      </c>
      <c r="E7990" t="s">
        <v>30336</v>
      </c>
      <c r="F7990" t="s">
        <v>892</v>
      </c>
      <c r="G7990" t="s">
        <v>71</v>
      </c>
      <c r="H7990" t="s">
        <v>136</v>
      </c>
      <c r="I7990" t="s">
        <v>22</v>
      </c>
      <c r="J7990" t="s">
        <v>131</v>
      </c>
      <c r="K7990" t="s">
        <v>30337</v>
      </c>
      <c r="L7990" t="s">
        <v>30338</v>
      </c>
      <c r="M7990">
        <v>0.87667499999999998</v>
      </c>
      <c r="N7990">
        <v>0</v>
      </c>
      <c r="O7990">
        <v>0</v>
      </c>
      <c r="P7990">
        <v>0</v>
      </c>
      <c r="Q7990">
        <v>55</v>
      </c>
      <c r="R7990">
        <v>0</v>
      </c>
      <c r="S7990">
        <v>0</v>
      </c>
      <c r="T7990">
        <v>0</v>
      </c>
      <c r="U7990">
        <v>48.217125000000003</v>
      </c>
    </row>
    <row r="7991" spans="1:21" x14ac:dyDescent="0.25">
      <c r="A7991" t="s">
        <v>30339</v>
      </c>
      <c r="B7991">
        <v>1</v>
      </c>
      <c r="C7991" t="s">
        <v>79</v>
      </c>
      <c r="D7991" t="s">
        <v>108</v>
      </c>
      <c r="E7991" t="s">
        <v>30340</v>
      </c>
      <c r="F7991" t="s">
        <v>231</v>
      </c>
      <c r="G7991" t="s">
        <v>71</v>
      </c>
      <c r="H7991" t="s">
        <v>136</v>
      </c>
      <c r="I7991" t="s">
        <v>22</v>
      </c>
      <c r="J7991" t="s">
        <v>131</v>
      </c>
      <c r="K7991" t="s">
        <v>30341</v>
      </c>
      <c r="L7991" t="s">
        <v>30342</v>
      </c>
      <c r="M7991">
        <v>6.1872222219999999</v>
      </c>
      <c r="N7991">
        <v>0</v>
      </c>
      <c r="O7991">
        <v>1</v>
      </c>
      <c r="P7991">
        <v>0</v>
      </c>
      <c r="Q7991">
        <v>0</v>
      </c>
      <c r="R7991">
        <v>0</v>
      </c>
      <c r="S7991">
        <v>6.1872220000000002</v>
      </c>
      <c r="T7991">
        <v>0</v>
      </c>
      <c r="U7991">
        <v>0</v>
      </c>
    </row>
    <row r="7992" spans="1:21" x14ac:dyDescent="0.25">
      <c r="A7992" t="s">
        <v>30343</v>
      </c>
      <c r="B7992">
        <v>1</v>
      </c>
      <c r="C7992" t="s">
        <v>78</v>
      </c>
      <c r="D7992" t="s">
        <v>99</v>
      </c>
      <c r="E7992" t="s">
        <v>7131</v>
      </c>
      <c r="F7992" t="s">
        <v>166</v>
      </c>
      <c r="G7992" t="s">
        <v>72</v>
      </c>
      <c r="H7992" t="s">
        <v>136</v>
      </c>
      <c r="I7992" t="s">
        <v>22</v>
      </c>
      <c r="J7992" t="s">
        <v>131</v>
      </c>
      <c r="K7992" t="s">
        <v>30344</v>
      </c>
      <c r="L7992" t="s">
        <v>30345</v>
      </c>
      <c r="M7992">
        <v>1.7255555549999999</v>
      </c>
      <c r="N7992">
        <v>0</v>
      </c>
      <c r="O7992">
        <v>0</v>
      </c>
      <c r="P7992">
        <v>6</v>
      </c>
      <c r="Q7992">
        <v>0</v>
      </c>
      <c r="R7992">
        <v>0</v>
      </c>
      <c r="S7992">
        <v>0</v>
      </c>
      <c r="T7992">
        <v>10.353332999999999</v>
      </c>
      <c r="U7992">
        <v>0</v>
      </c>
    </row>
    <row r="7993" spans="1:21" x14ac:dyDescent="0.25">
      <c r="A7993" t="s">
        <v>30346</v>
      </c>
      <c r="B7993">
        <v>1</v>
      </c>
      <c r="C7993" t="s">
        <v>78</v>
      </c>
      <c r="D7993" t="s">
        <v>99</v>
      </c>
      <c r="E7993" t="s">
        <v>7123</v>
      </c>
      <c r="F7993" t="s">
        <v>531</v>
      </c>
      <c r="G7993" t="s">
        <v>72</v>
      </c>
      <c r="H7993" t="s">
        <v>136</v>
      </c>
      <c r="I7993" t="s">
        <v>22</v>
      </c>
      <c r="J7993" t="s">
        <v>131</v>
      </c>
      <c r="K7993" t="s">
        <v>30347</v>
      </c>
      <c r="L7993" t="s">
        <v>30348</v>
      </c>
      <c r="M7993">
        <v>1.3719444439999999</v>
      </c>
      <c r="N7993">
        <v>0</v>
      </c>
      <c r="O7993">
        <v>0</v>
      </c>
      <c r="P7993">
        <v>8</v>
      </c>
      <c r="Q7993">
        <v>0</v>
      </c>
      <c r="R7993">
        <v>0</v>
      </c>
      <c r="S7993">
        <v>0</v>
      </c>
      <c r="T7993">
        <v>10.975555999999999</v>
      </c>
      <c r="U7993">
        <v>0</v>
      </c>
    </row>
    <row r="7994" spans="1:21" x14ac:dyDescent="0.25">
      <c r="A7994" t="s">
        <v>30349</v>
      </c>
      <c r="B7994">
        <v>1</v>
      </c>
      <c r="C7994" t="s">
        <v>78</v>
      </c>
      <c r="D7994" t="s">
        <v>99</v>
      </c>
      <c r="E7994" t="s">
        <v>29046</v>
      </c>
      <c r="F7994" t="s">
        <v>166</v>
      </c>
      <c r="G7994" t="s">
        <v>72</v>
      </c>
      <c r="H7994" t="s">
        <v>136</v>
      </c>
      <c r="I7994" t="s">
        <v>22</v>
      </c>
      <c r="J7994" t="s">
        <v>131</v>
      </c>
      <c r="K7994" t="s">
        <v>30350</v>
      </c>
      <c r="L7994" t="s">
        <v>30351</v>
      </c>
      <c r="M7994">
        <v>1.3261111109999999</v>
      </c>
      <c r="N7994">
        <v>0</v>
      </c>
      <c r="O7994">
        <v>0</v>
      </c>
      <c r="P7994">
        <v>1</v>
      </c>
      <c r="Q7994">
        <v>0</v>
      </c>
      <c r="R7994">
        <v>0</v>
      </c>
      <c r="S7994">
        <v>0</v>
      </c>
      <c r="T7994">
        <v>1.326111</v>
      </c>
      <c r="U7994">
        <v>0</v>
      </c>
    </row>
    <row r="7995" spans="1:21" x14ac:dyDescent="0.25">
      <c r="A7995" t="s">
        <v>30352</v>
      </c>
      <c r="B7995">
        <v>1</v>
      </c>
      <c r="C7995" t="s">
        <v>78</v>
      </c>
      <c r="D7995" t="s">
        <v>99</v>
      </c>
      <c r="E7995" t="s">
        <v>30353</v>
      </c>
      <c r="F7995" t="s">
        <v>313</v>
      </c>
      <c r="G7995" t="s">
        <v>71</v>
      </c>
      <c r="H7995" t="s">
        <v>136</v>
      </c>
      <c r="I7995" t="s">
        <v>22</v>
      </c>
      <c r="J7995" t="s">
        <v>131</v>
      </c>
      <c r="K7995" t="s">
        <v>30354</v>
      </c>
      <c r="L7995" t="s">
        <v>30355</v>
      </c>
      <c r="M7995">
        <v>1.3577777769999999</v>
      </c>
      <c r="N7995">
        <v>0</v>
      </c>
      <c r="O7995">
        <v>8</v>
      </c>
      <c r="P7995">
        <v>0</v>
      </c>
      <c r="Q7995">
        <v>0</v>
      </c>
      <c r="R7995">
        <v>0</v>
      </c>
      <c r="S7995">
        <v>10.862221999999999</v>
      </c>
      <c r="T7995">
        <v>0</v>
      </c>
      <c r="U7995">
        <v>0</v>
      </c>
    </row>
    <row r="7996" spans="1:21" x14ac:dyDescent="0.25">
      <c r="A7996" t="s">
        <v>30356</v>
      </c>
      <c r="B7996">
        <v>1</v>
      </c>
      <c r="C7996" t="s">
        <v>78</v>
      </c>
      <c r="D7996" t="s">
        <v>99</v>
      </c>
      <c r="E7996" t="s">
        <v>30357</v>
      </c>
      <c r="F7996" t="s">
        <v>231</v>
      </c>
      <c r="G7996" t="s">
        <v>71</v>
      </c>
      <c r="H7996" t="s">
        <v>136</v>
      </c>
      <c r="I7996" t="s">
        <v>22</v>
      </c>
      <c r="J7996" t="s">
        <v>131</v>
      </c>
      <c r="K7996" t="s">
        <v>30358</v>
      </c>
      <c r="L7996" t="s">
        <v>30359</v>
      </c>
      <c r="M7996">
        <v>0.701944444</v>
      </c>
      <c r="N7996">
        <v>0</v>
      </c>
      <c r="O7996">
        <v>0</v>
      </c>
      <c r="P7996">
        <v>0</v>
      </c>
      <c r="Q7996">
        <v>2</v>
      </c>
      <c r="R7996">
        <v>0</v>
      </c>
      <c r="S7996">
        <v>0</v>
      </c>
      <c r="T7996">
        <v>0</v>
      </c>
      <c r="U7996">
        <v>1.4038889999999999</v>
      </c>
    </row>
    <row r="7997" spans="1:21" x14ac:dyDescent="0.25">
      <c r="A7997" t="s">
        <v>30360</v>
      </c>
      <c r="B7997">
        <v>1</v>
      </c>
      <c r="C7997" t="s">
        <v>78</v>
      </c>
      <c r="D7997" t="s">
        <v>97</v>
      </c>
      <c r="E7997" t="s">
        <v>30361</v>
      </c>
      <c r="F7997" t="s">
        <v>247</v>
      </c>
      <c r="G7997" t="s">
        <v>71</v>
      </c>
      <c r="H7997" t="s">
        <v>136</v>
      </c>
      <c r="I7997" t="s">
        <v>22</v>
      </c>
      <c r="J7997" t="s">
        <v>221</v>
      </c>
      <c r="K7997" t="s">
        <v>30362</v>
      </c>
      <c r="L7997" t="s">
        <v>30363</v>
      </c>
      <c r="M7997">
        <v>0.50112388799999996</v>
      </c>
      <c r="N7997">
        <v>0</v>
      </c>
      <c r="O7997">
        <v>67</v>
      </c>
      <c r="P7997">
        <v>0</v>
      </c>
      <c r="Q7997">
        <v>0</v>
      </c>
      <c r="R7997">
        <v>0</v>
      </c>
      <c r="S7997">
        <v>33.575299999999999</v>
      </c>
      <c r="T7997">
        <v>0</v>
      </c>
      <c r="U7997">
        <v>0</v>
      </c>
    </row>
    <row r="7998" spans="1:21" x14ac:dyDescent="0.25">
      <c r="A7998" t="s">
        <v>30364</v>
      </c>
      <c r="B7998">
        <v>1</v>
      </c>
      <c r="C7998" t="s">
        <v>78</v>
      </c>
      <c r="D7998" t="s">
        <v>97</v>
      </c>
      <c r="E7998" t="s">
        <v>30365</v>
      </c>
      <c r="F7998" t="s">
        <v>247</v>
      </c>
      <c r="G7998" t="s">
        <v>71</v>
      </c>
      <c r="H7998" t="s">
        <v>136</v>
      </c>
      <c r="I7998" t="s">
        <v>22</v>
      </c>
      <c r="J7998" t="s">
        <v>221</v>
      </c>
      <c r="K7998" t="s">
        <v>30366</v>
      </c>
      <c r="L7998" t="s">
        <v>30367</v>
      </c>
      <c r="M7998">
        <v>4.6322222220000002</v>
      </c>
      <c r="N7998">
        <v>0</v>
      </c>
      <c r="O7998">
        <v>12</v>
      </c>
      <c r="P7998">
        <v>0</v>
      </c>
      <c r="Q7998">
        <v>0</v>
      </c>
      <c r="R7998">
        <v>0</v>
      </c>
      <c r="S7998">
        <v>55.586666999999998</v>
      </c>
      <c r="T7998">
        <v>0</v>
      </c>
      <c r="U7998">
        <v>0</v>
      </c>
    </row>
    <row r="7999" spans="1:21" x14ac:dyDescent="0.25">
      <c r="A7999" t="s">
        <v>30368</v>
      </c>
      <c r="B7999">
        <v>1</v>
      </c>
      <c r="C7999" t="s">
        <v>78</v>
      </c>
      <c r="D7999" t="s">
        <v>97</v>
      </c>
      <c r="E7999" t="s">
        <v>30369</v>
      </c>
      <c r="F7999" t="s">
        <v>247</v>
      </c>
      <c r="G7999" t="s">
        <v>71</v>
      </c>
      <c r="H7999" t="s">
        <v>136</v>
      </c>
      <c r="I7999" t="s">
        <v>22</v>
      </c>
      <c r="J7999" t="s">
        <v>221</v>
      </c>
      <c r="K7999" t="s">
        <v>30370</v>
      </c>
      <c r="L7999" t="s">
        <v>30371</v>
      </c>
      <c r="M7999">
        <v>1.366944444</v>
      </c>
      <c r="N7999">
        <v>0</v>
      </c>
      <c r="O7999">
        <v>29</v>
      </c>
      <c r="P7999">
        <v>0</v>
      </c>
      <c r="Q7999">
        <v>0</v>
      </c>
      <c r="R7999">
        <v>0</v>
      </c>
      <c r="S7999">
        <v>39.641388999999997</v>
      </c>
      <c r="T7999">
        <v>0</v>
      </c>
      <c r="U7999">
        <v>0</v>
      </c>
    </row>
    <row r="8000" spans="1:21" x14ac:dyDescent="0.25">
      <c r="A8000" t="s">
        <v>30372</v>
      </c>
      <c r="B8000">
        <v>1</v>
      </c>
      <c r="C8000" t="s">
        <v>78</v>
      </c>
      <c r="D8000" t="s">
        <v>102</v>
      </c>
      <c r="E8000" t="s">
        <v>30373</v>
      </c>
      <c r="F8000" t="s">
        <v>247</v>
      </c>
      <c r="G8000" t="s">
        <v>72</v>
      </c>
      <c r="H8000" t="s">
        <v>136</v>
      </c>
      <c r="I8000" t="s">
        <v>22</v>
      </c>
      <c r="J8000" t="s">
        <v>221</v>
      </c>
      <c r="K8000" t="s">
        <v>20946</v>
      </c>
      <c r="L8000" t="s">
        <v>30374</v>
      </c>
      <c r="M8000">
        <v>8.8444444440000005</v>
      </c>
      <c r="N8000">
        <v>0</v>
      </c>
      <c r="O8000">
        <v>0</v>
      </c>
      <c r="P8000">
        <v>0</v>
      </c>
      <c r="Q8000">
        <v>116</v>
      </c>
      <c r="R8000">
        <v>0</v>
      </c>
      <c r="S8000">
        <v>0</v>
      </c>
      <c r="T8000">
        <v>0</v>
      </c>
      <c r="U8000">
        <v>1025.9555559999999</v>
      </c>
    </row>
    <row r="8001" spans="1:21" x14ac:dyDescent="0.25">
      <c r="A8001" t="s">
        <v>30375</v>
      </c>
      <c r="B8001">
        <v>1</v>
      </c>
      <c r="C8001" t="s">
        <v>78</v>
      </c>
      <c r="D8001" t="s">
        <v>102</v>
      </c>
      <c r="E8001" t="s">
        <v>30376</v>
      </c>
      <c r="F8001" t="s">
        <v>296</v>
      </c>
      <c r="G8001" t="s">
        <v>72</v>
      </c>
      <c r="H8001" t="s">
        <v>136</v>
      </c>
      <c r="I8001" t="s">
        <v>22</v>
      </c>
      <c r="J8001" t="s">
        <v>221</v>
      </c>
      <c r="K8001" t="s">
        <v>30377</v>
      </c>
      <c r="L8001" t="s">
        <v>30378</v>
      </c>
      <c r="M8001">
        <v>1.909707222</v>
      </c>
      <c r="N8001">
        <v>6</v>
      </c>
      <c r="O8001">
        <v>0</v>
      </c>
      <c r="P8001">
        <v>81</v>
      </c>
      <c r="Q8001">
        <v>213</v>
      </c>
      <c r="R8001">
        <v>11.458243</v>
      </c>
      <c r="S8001">
        <v>0</v>
      </c>
      <c r="T8001">
        <v>154.686285</v>
      </c>
      <c r="U8001">
        <v>406.76763799999998</v>
      </c>
    </row>
    <row r="8002" spans="1:21" x14ac:dyDescent="0.25">
      <c r="A8002" t="s">
        <v>30379</v>
      </c>
      <c r="B8002">
        <v>1</v>
      </c>
      <c r="C8002" t="s">
        <v>78</v>
      </c>
      <c r="D8002" t="s">
        <v>95</v>
      </c>
      <c r="E8002" t="s">
        <v>30380</v>
      </c>
      <c r="F8002">
        <v>3</v>
      </c>
      <c r="G8002" t="s">
        <v>72</v>
      </c>
      <c r="H8002" t="s">
        <v>136</v>
      </c>
      <c r="I8002" t="s">
        <v>22</v>
      </c>
      <c r="J8002" t="s">
        <v>131</v>
      </c>
      <c r="K8002" t="s">
        <v>15805</v>
      </c>
      <c r="L8002" t="s">
        <v>30381</v>
      </c>
      <c r="M8002">
        <v>0.74194444400000004</v>
      </c>
      <c r="N8002">
        <v>0</v>
      </c>
      <c r="O8002">
        <v>519</v>
      </c>
      <c r="P8002">
        <v>0</v>
      </c>
      <c r="Q8002">
        <v>1</v>
      </c>
      <c r="R8002">
        <v>0</v>
      </c>
      <c r="S8002">
        <v>385.069166</v>
      </c>
      <c r="T8002">
        <v>0</v>
      </c>
      <c r="U8002">
        <v>0.74194400000000005</v>
      </c>
    </row>
    <row r="8003" spans="1:21" x14ac:dyDescent="0.25">
      <c r="A8003" t="s">
        <v>30382</v>
      </c>
      <c r="B8003">
        <v>1</v>
      </c>
      <c r="C8003" t="s">
        <v>78</v>
      </c>
      <c r="D8003" t="s">
        <v>95</v>
      </c>
      <c r="E8003" t="s">
        <v>30380</v>
      </c>
      <c r="F8003">
        <v>3</v>
      </c>
      <c r="G8003" t="s">
        <v>72</v>
      </c>
      <c r="H8003" t="s">
        <v>136</v>
      </c>
      <c r="I8003" t="s">
        <v>22</v>
      </c>
      <c r="J8003" t="s">
        <v>131</v>
      </c>
      <c r="K8003" t="s">
        <v>30383</v>
      </c>
      <c r="L8003" t="s">
        <v>30384</v>
      </c>
      <c r="M8003">
        <v>1.616666666</v>
      </c>
      <c r="N8003">
        <v>0</v>
      </c>
      <c r="O8003">
        <v>519</v>
      </c>
      <c r="P8003">
        <v>0</v>
      </c>
      <c r="Q8003">
        <v>1</v>
      </c>
      <c r="R8003">
        <v>0</v>
      </c>
      <c r="S8003">
        <v>839.05</v>
      </c>
      <c r="T8003">
        <v>0</v>
      </c>
      <c r="U8003">
        <v>1.6166670000000001</v>
      </c>
    </row>
    <row r="8004" spans="1:21" x14ac:dyDescent="0.25">
      <c r="A8004" t="s">
        <v>30385</v>
      </c>
      <c r="B8004">
        <v>1</v>
      </c>
      <c r="C8004" t="s">
        <v>78</v>
      </c>
      <c r="D8004" t="s">
        <v>102</v>
      </c>
      <c r="E8004" t="s">
        <v>14690</v>
      </c>
      <c r="F8004" t="s">
        <v>226</v>
      </c>
      <c r="G8004" t="s">
        <v>72</v>
      </c>
      <c r="H8004" t="s">
        <v>136</v>
      </c>
      <c r="I8004" t="s">
        <v>22</v>
      </c>
      <c r="J8004" t="s">
        <v>131</v>
      </c>
      <c r="K8004" t="s">
        <v>30386</v>
      </c>
      <c r="L8004" t="s">
        <v>30387</v>
      </c>
      <c r="M8004">
        <v>2.6324999999999998</v>
      </c>
      <c r="N8004">
        <v>0</v>
      </c>
      <c r="O8004">
        <v>0</v>
      </c>
      <c r="P8004">
        <v>0</v>
      </c>
      <c r="Q8004">
        <v>4</v>
      </c>
      <c r="R8004">
        <v>0</v>
      </c>
      <c r="S8004">
        <v>0</v>
      </c>
      <c r="T8004">
        <v>0</v>
      </c>
      <c r="U8004">
        <v>10.53</v>
      </c>
    </row>
    <row r="8005" spans="1:21" x14ac:dyDescent="0.25">
      <c r="A8005" t="s">
        <v>30388</v>
      </c>
      <c r="B8005">
        <v>1</v>
      </c>
      <c r="C8005" t="s">
        <v>79</v>
      </c>
      <c r="D8005" t="s">
        <v>122</v>
      </c>
      <c r="E8005" t="s">
        <v>30389</v>
      </c>
      <c r="F8005" t="s">
        <v>226</v>
      </c>
      <c r="G8005" t="s">
        <v>72</v>
      </c>
      <c r="H8005" t="s">
        <v>136</v>
      </c>
      <c r="I8005" t="s">
        <v>22</v>
      </c>
      <c r="J8005" t="s">
        <v>131</v>
      </c>
      <c r="K8005" t="s">
        <v>30390</v>
      </c>
      <c r="L8005" t="s">
        <v>30391</v>
      </c>
      <c r="M8005">
        <v>1.0791666660000001</v>
      </c>
      <c r="N8005">
        <v>0</v>
      </c>
      <c r="O8005">
        <v>0</v>
      </c>
      <c r="P8005">
        <v>0</v>
      </c>
      <c r="Q8005">
        <v>81</v>
      </c>
      <c r="R8005">
        <v>0</v>
      </c>
      <c r="S8005">
        <v>0</v>
      </c>
      <c r="T8005">
        <v>0</v>
      </c>
      <c r="U8005">
        <v>87.412499999999994</v>
      </c>
    </row>
    <row r="8006" spans="1:21" x14ac:dyDescent="0.25">
      <c r="A8006" t="s">
        <v>30392</v>
      </c>
      <c r="B8006">
        <v>1</v>
      </c>
      <c r="C8006" t="s">
        <v>78</v>
      </c>
      <c r="D8006" t="s">
        <v>91</v>
      </c>
      <c r="E8006" t="s">
        <v>30393</v>
      </c>
      <c r="F8006" t="s">
        <v>313</v>
      </c>
      <c r="G8006" t="s">
        <v>71</v>
      </c>
      <c r="H8006" t="s">
        <v>136</v>
      </c>
      <c r="I8006" t="s">
        <v>22</v>
      </c>
      <c r="J8006" t="s">
        <v>131</v>
      </c>
      <c r="K8006" t="s">
        <v>30394</v>
      </c>
      <c r="L8006" t="s">
        <v>30395</v>
      </c>
      <c r="M8006">
        <v>0.83722222199999996</v>
      </c>
      <c r="N8006">
        <v>0</v>
      </c>
      <c r="O8006">
        <v>0</v>
      </c>
      <c r="P8006">
        <v>0</v>
      </c>
      <c r="Q8006">
        <v>4</v>
      </c>
      <c r="R8006">
        <v>0</v>
      </c>
      <c r="S8006">
        <v>0</v>
      </c>
      <c r="T8006">
        <v>0</v>
      </c>
      <c r="U8006">
        <v>3.3488889999999998</v>
      </c>
    </row>
    <row r="8007" spans="1:21" x14ac:dyDescent="0.25">
      <c r="A8007" t="s">
        <v>30396</v>
      </c>
      <c r="B8007">
        <v>1</v>
      </c>
      <c r="C8007" t="s">
        <v>78</v>
      </c>
      <c r="D8007" t="s">
        <v>91</v>
      </c>
      <c r="E8007" t="s">
        <v>24712</v>
      </c>
      <c r="F8007" t="s">
        <v>296</v>
      </c>
      <c r="G8007" t="s">
        <v>71</v>
      </c>
      <c r="H8007" t="s">
        <v>136</v>
      </c>
      <c r="I8007" t="s">
        <v>22</v>
      </c>
      <c r="J8007" t="s">
        <v>221</v>
      </c>
      <c r="K8007" t="s">
        <v>30397</v>
      </c>
      <c r="L8007" t="s">
        <v>30398</v>
      </c>
      <c r="M8007">
        <v>0.358150833</v>
      </c>
      <c r="N8007">
        <v>0</v>
      </c>
      <c r="O8007">
        <v>0</v>
      </c>
      <c r="P8007">
        <v>0</v>
      </c>
      <c r="Q8007">
        <v>64</v>
      </c>
      <c r="R8007">
        <v>0</v>
      </c>
      <c r="S8007">
        <v>0</v>
      </c>
      <c r="T8007">
        <v>0</v>
      </c>
      <c r="U8007">
        <v>22.921652999999999</v>
      </c>
    </row>
    <row r="8008" spans="1:21" x14ac:dyDescent="0.25">
      <c r="A8008" t="s">
        <v>30399</v>
      </c>
      <c r="B8008">
        <v>1</v>
      </c>
      <c r="C8008" t="s">
        <v>78</v>
      </c>
      <c r="D8008" t="s">
        <v>104</v>
      </c>
      <c r="E8008" t="s">
        <v>30400</v>
      </c>
      <c r="F8008" t="s">
        <v>780</v>
      </c>
      <c r="G8008" t="s">
        <v>71</v>
      </c>
      <c r="H8008" t="s">
        <v>136</v>
      </c>
      <c r="I8008" t="s">
        <v>22</v>
      </c>
      <c r="J8008" t="s">
        <v>131</v>
      </c>
      <c r="K8008" t="s">
        <v>30401</v>
      </c>
      <c r="L8008" t="s">
        <v>30402</v>
      </c>
      <c r="M8008">
        <v>1.4149952770000001</v>
      </c>
      <c r="N8008">
        <v>0</v>
      </c>
      <c r="O8008">
        <v>0</v>
      </c>
      <c r="P8008">
        <v>0</v>
      </c>
      <c r="Q8008">
        <v>36</v>
      </c>
      <c r="R8008">
        <v>0</v>
      </c>
      <c r="S8008">
        <v>0</v>
      </c>
      <c r="T8008">
        <v>0</v>
      </c>
      <c r="U8008">
        <v>50.939830000000001</v>
      </c>
    </row>
    <row r="8009" spans="1:21" x14ac:dyDescent="0.25">
      <c r="A8009" t="s">
        <v>30403</v>
      </c>
      <c r="B8009">
        <v>1</v>
      </c>
      <c r="C8009" t="s">
        <v>78</v>
      </c>
      <c r="D8009" t="s">
        <v>104</v>
      </c>
      <c r="E8009" t="s">
        <v>30404</v>
      </c>
      <c r="F8009" t="s">
        <v>166</v>
      </c>
      <c r="G8009" t="s">
        <v>72</v>
      </c>
      <c r="H8009" t="s">
        <v>136</v>
      </c>
      <c r="I8009" t="s">
        <v>22</v>
      </c>
      <c r="J8009" t="s">
        <v>131</v>
      </c>
      <c r="K8009" t="s">
        <v>30405</v>
      </c>
      <c r="L8009" t="s">
        <v>30406</v>
      </c>
      <c r="M8009">
        <v>2.9727777770000001</v>
      </c>
      <c r="N8009">
        <v>0</v>
      </c>
      <c r="O8009">
        <v>44</v>
      </c>
      <c r="P8009">
        <v>13</v>
      </c>
      <c r="Q8009">
        <v>17</v>
      </c>
      <c r="R8009">
        <v>0</v>
      </c>
      <c r="S8009">
        <v>130.802222</v>
      </c>
      <c r="T8009">
        <v>38.646110999999998</v>
      </c>
      <c r="U8009">
        <v>50.537222</v>
      </c>
    </row>
    <row r="8010" spans="1:21" x14ac:dyDescent="0.25">
      <c r="A8010" t="s">
        <v>30407</v>
      </c>
      <c r="B8010">
        <v>1</v>
      </c>
      <c r="C8010" t="s">
        <v>78</v>
      </c>
      <c r="D8010" t="s">
        <v>104</v>
      </c>
      <c r="E8010" t="s">
        <v>30408</v>
      </c>
      <c r="F8010" t="s">
        <v>367</v>
      </c>
      <c r="G8010" t="s">
        <v>72</v>
      </c>
      <c r="H8010" t="s">
        <v>136</v>
      </c>
      <c r="I8010" t="s">
        <v>22</v>
      </c>
      <c r="J8010" t="s">
        <v>131</v>
      </c>
      <c r="K8010" t="s">
        <v>30409</v>
      </c>
      <c r="L8010" t="s">
        <v>30410</v>
      </c>
      <c r="M8010">
        <v>3.7738888880000001</v>
      </c>
      <c r="N8010">
        <v>0</v>
      </c>
      <c r="O8010">
        <v>0</v>
      </c>
      <c r="P8010">
        <v>0</v>
      </c>
      <c r="Q8010">
        <v>2</v>
      </c>
      <c r="R8010">
        <v>0</v>
      </c>
      <c r="S8010">
        <v>0</v>
      </c>
      <c r="T8010">
        <v>0</v>
      </c>
      <c r="U8010">
        <v>7.5477780000000001</v>
      </c>
    </row>
    <row r="8011" spans="1:21" x14ac:dyDescent="0.25">
      <c r="A8011" t="s">
        <v>30411</v>
      </c>
      <c r="B8011">
        <v>1</v>
      </c>
      <c r="C8011" t="s">
        <v>78</v>
      </c>
      <c r="D8011" t="s">
        <v>104</v>
      </c>
      <c r="E8011" t="s">
        <v>30404</v>
      </c>
      <c r="F8011" t="s">
        <v>166</v>
      </c>
      <c r="G8011" t="s">
        <v>72</v>
      </c>
      <c r="H8011" t="s">
        <v>136</v>
      </c>
      <c r="I8011" t="s">
        <v>22</v>
      </c>
      <c r="J8011" t="s">
        <v>131</v>
      </c>
      <c r="K8011" t="s">
        <v>30412</v>
      </c>
      <c r="L8011" t="s">
        <v>30413</v>
      </c>
      <c r="M8011">
        <v>7.3605555550000004</v>
      </c>
      <c r="N8011">
        <v>0</v>
      </c>
      <c r="O8011">
        <v>44</v>
      </c>
      <c r="P8011">
        <v>13</v>
      </c>
      <c r="Q8011">
        <v>17</v>
      </c>
      <c r="R8011">
        <v>0</v>
      </c>
      <c r="S8011">
        <v>323.86444399999999</v>
      </c>
      <c r="T8011">
        <v>95.687222000000006</v>
      </c>
      <c r="U8011">
        <v>125.12944400000001</v>
      </c>
    </row>
    <row r="8012" spans="1:21" x14ac:dyDescent="0.25">
      <c r="A8012" t="s">
        <v>30414</v>
      </c>
      <c r="B8012">
        <v>1</v>
      </c>
      <c r="C8012" t="s">
        <v>78</v>
      </c>
      <c r="D8012" t="s">
        <v>104</v>
      </c>
      <c r="E8012" t="s">
        <v>30415</v>
      </c>
      <c r="F8012" t="s">
        <v>231</v>
      </c>
      <c r="G8012" t="s">
        <v>71</v>
      </c>
      <c r="H8012" t="s">
        <v>136</v>
      </c>
      <c r="I8012" t="s">
        <v>22</v>
      </c>
      <c r="J8012" t="s">
        <v>131</v>
      </c>
      <c r="K8012" t="s">
        <v>30416</v>
      </c>
      <c r="L8012" t="s">
        <v>30417</v>
      </c>
      <c r="M8012">
        <v>7.0338888879999999</v>
      </c>
      <c r="N8012">
        <v>0</v>
      </c>
      <c r="O8012">
        <v>0</v>
      </c>
      <c r="P8012">
        <v>0</v>
      </c>
      <c r="Q8012">
        <v>1</v>
      </c>
      <c r="R8012">
        <v>0</v>
      </c>
      <c r="S8012">
        <v>0</v>
      </c>
      <c r="T8012">
        <v>0</v>
      </c>
      <c r="U8012">
        <v>7.0338890000000003</v>
      </c>
    </row>
    <row r="8013" spans="1:21" x14ac:dyDescent="0.25">
      <c r="A8013" t="s">
        <v>30418</v>
      </c>
      <c r="B8013">
        <v>1</v>
      </c>
      <c r="C8013" t="s">
        <v>78</v>
      </c>
      <c r="D8013" t="s">
        <v>104</v>
      </c>
      <c r="E8013" t="s">
        <v>30404</v>
      </c>
      <c r="F8013" t="s">
        <v>166</v>
      </c>
      <c r="G8013" t="s">
        <v>72</v>
      </c>
      <c r="H8013" t="s">
        <v>136</v>
      </c>
      <c r="I8013" t="s">
        <v>22</v>
      </c>
      <c r="J8013" t="s">
        <v>131</v>
      </c>
      <c r="K8013" t="s">
        <v>30419</v>
      </c>
      <c r="L8013" t="s">
        <v>30420</v>
      </c>
      <c r="M8013">
        <v>0.76027777699999999</v>
      </c>
      <c r="N8013">
        <v>0</v>
      </c>
      <c r="O8013">
        <v>44</v>
      </c>
      <c r="P8013">
        <v>13</v>
      </c>
      <c r="Q8013">
        <v>17</v>
      </c>
      <c r="R8013">
        <v>0</v>
      </c>
      <c r="S8013">
        <v>33.452221999999999</v>
      </c>
      <c r="T8013">
        <v>9.8836110000000001</v>
      </c>
      <c r="U8013">
        <v>12.924721999999999</v>
      </c>
    </row>
    <row r="8014" spans="1:21" x14ac:dyDescent="0.25">
      <c r="A8014" t="s">
        <v>30421</v>
      </c>
      <c r="B8014">
        <v>1</v>
      </c>
      <c r="C8014" t="s">
        <v>78</v>
      </c>
      <c r="D8014" t="s">
        <v>104</v>
      </c>
      <c r="E8014" t="s">
        <v>30422</v>
      </c>
      <c r="F8014" t="s">
        <v>231</v>
      </c>
      <c r="G8014" t="s">
        <v>71</v>
      </c>
      <c r="H8014" t="s">
        <v>136</v>
      </c>
      <c r="I8014" t="s">
        <v>22</v>
      </c>
      <c r="J8014" t="s">
        <v>131</v>
      </c>
      <c r="K8014" t="s">
        <v>30423</v>
      </c>
      <c r="L8014" t="s">
        <v>30424</v>
      </c>
      <c r="M8014">
        <v>1.0127777769999999</v>
      </c>
      <c r="N8014">
        <v>0</v>
      </c>
      <c r="O8014">
        <v>0</v>
      </c>
      <c r="P8014">
        <v>0</v>
      </c>
      <c r="Q8014">
        <v>1</v>
      </c>
      <c r="R8014">
        <v>0</v>
      </c>
      <c r="S8014">
        <v>0</v>
      </c>
      <c r="T8014">
        <v>0</v>
      </c>
      <c r="U8014">
        <v>1.012778</v>
      </c>
    </row>
    <row r="8015" spans="1:21" x14ac:dyDescent="0.25">
      <c r="A8015" t="s">
        <v>30425</v>
      </c>
      <c r="B8015">
        <v>1</v>
      </c>
      <c r="C8015" t="s">
        <v>78</v>
      </c>
      <c r="D8015" t="s">
        <v>104</v>
      </c>
      <c r="E8015" t="s">
        <v>30426</v>
      </c>
      <c r="F8015" t="s">
        <v>231</v>
      </c>
      <c r="G8015" t="s">
        <v>71</v>
      </c>
      <c r="H8015" t="s">
        <v>136</v>
      </c>
      <c r="I8015" t="s">
        <v>22</v>
      </c>
      <c r="J8015" t="s">
        <v>131</v>
      </c>
      <c r="K8015" t="s">
        <v>30427</v>
      </c>
      <c r="L8015" t="s">
        <v>30428</v>
      </c>
      <c r="M8015">
        <v>1.6302777770000001</v>
      </c>
      <c r="N8015">
        <v>0</v>
      </c>
      <c r="O8015">
        <v>0</v>
      </c>
      <c r="P8015">
        <v>0</v>
      </c>
      <c r="Q8015">
        <v>1</v>
      </c>
      <c r="R8015">
        <v>0</v>
      </c>
      <c r="S8015">
        <v>0</v>
      </c>
      <c r="T8015">
        <v>0</v>
      </c>
      <c r="U8015">
        <v>1.6302779999999999</v>
      </c>
    </row>
    <row r="8016" spans="1:21" x14ac:dyDescent="0.25">
      <c r="A8016" t="s">
        <v>30429</v>
      </c>
      <c r="B8016">
        <v>1</v>
      </c>
      <c r="C8016" t="s">
        <v>78</v>
      </c>
      <c r="D8016" t="s">
        <v>106</v>
      </c>
      <c r="E8016" t="s">
        <v>30430</v>
      </c>
      <c r="F8016" t="s">
        <v>247</v>
      </c>
      <c r="G8016" t="s">
        <v>72</v>
      </c>
      <c r="H8016" t="s">
        <v>136</v>
      </c>
      <c r="I8016" t="s">
        <v>22</v>
      </c>
      <c r="J8016" t="s">
        <v>221</v>
      </c>
      <c r="K8016" t="s">
        <v>21429</v>
      </c>
      <c r="L8016" t="s">
        <v>30431</v>
      </c>
      <c r="M8016">
        <v>7.9583333329999997</v>
      </c>
      <c r="N8016">
        <v>0</v>
      </c>
      <c r="O8016">
        <v>0</v>
      </c>
      <c r="P8016">
        <v>0</v>
      </c>
      <c r="Q8016">
        <v>112</v>
      </c>
      <c r="R8016">
        <v>0</v>
      </c>
      <c r="S8016">
        <v>0</v>
      </c>
      <c r="T8016">
        <v>0</v>
      </c>
      <c r="U8016">
        <v>891.33333300000004</v>
      </c>
    </row>
    <row r="8017" spans="1:21" x14ac:dyDescent="0.25">
      <c r="A8017" t="s">
        <v>30432</v>
      </c>
      <c r="B8017">
        <v>1</v>
      </c>
      <c r="C8017" t="s">
        <v>78</v>
      </c>
      <c r="D8017" t="s">
        <v>106</v>
      </c>
      <c r="E8017" t="s">
        <v>30433</v>
      </c>
      <c r="F8017" t="s">
        <v>247</v>
      </c>
      <c r="G8017" t="s">
        <v>71</v>
      </c>
      <c r="H8017" t="s">
        <v>136</v>
      </c>
      <c r="I8017" t="s">
        <v>22</v>
      </c>
      <c r="J8017" t="s">
        <v>221</v>
      </c>
      <c r="K8017" t="s">
        <v>30434</v>
      </c>
      <c r="L8017" t="s">
        <v>30435</v>
      </c>
      <c r="M8017">
        <v>8.2680119439999995</v>
      </c>
      <c r="N8017">
        <v>0</v>
      </c>
      <c r="O8017">
        <v>0</v>
      </c>
      <c r="P8017">
        <v>0</v>
      </c>
      <c r="Q8017">
        <v>137</v>
      </c>
      <c r="R8017">
        <v>0</v>
      </c>
      <c r="S8017">
        <v>0</v>
      </c>
      <c r="T8017">
        <v>0</v>
      </c>
      <c r="U8017">
        <v>1132.7176360000001</v>
      </c>
    </row>
    <row r="8018" spans="1:21" x14ac:dyDescent="0.25">
      <c r="A8018" t="s">
        <v>30436</v>
      </c>
      <c r="B8018">
        <v>1</v>
      </c>
      <c r="C8018" t="s">
        <v>78</v>
      </c>
      <c r="D8018" t="s">
        <v>106</v>
      </c>
      <c r="E8018" t="s">
        <v>30437</v>
      </c>
      <c r="F8018" t="s">
        <v>247</v>
      </c>
      <c r="G8018" t="s">
        <v>72</v>
      </c>
      <c r="H8018" t="s">
        <v>136</v>
      </c>
      <c r="I8018" t="s">
        <v>22</v>
      </c>
      <c r="J8018" t="s">
        <v>221</v>
      </c>
      <c r="K8018" t="s">
        <v>8891</v>
      </c>
      <c r="L8018" t="s">
        <v>30438</v>
      </c>
      <c r="M8018">
        <v>7.6025777769999996</v>
      </c>
      <c r="N8018">
        <v>0</v>
      </c>
      <c r="O8018">
        <v>0</v>
      </c>
      <c r="P8018">
        <v>0</v>
      </c>
      <c r="Q8018">
        <v>69</v>
      </c>
      <c r="R8018">
        <v>0</v>
      </c>
      <c r="S8018">
        <v>0</v>
      </c>
      <c r="T8018">
        <v>0</v>
      </c>
      <c r="U8018">
        <v>524.57786699999997</v>
      </c>
    </row>
    <row r="8019" spans="1:21" x14ac:dyDescent="0.25">
      <c r="A8019" t="s">
        <v>30439</v>
      </c>
      <c r="B8019">
        <v>1</v>
      </c>
      <c r="C8019" t="s">
        <v>78</v>
      </c>
      <c r="D8019" t="s">
        <v>106</v>
      </c>
      <c r="E8019" t="s">
        <v>30440</v>
      </c>
      <c r="F8019" t="s">
        <v>247</v>
      </c>
      <c r="G8019" t="s">
        <v>71</v>
      </c>
      <c r="H8019" t="s">
        <v>136</v>
      </c>
      <c r="I8019" t="s">
        <v>22</v>
      </c>
      <c r="J8019" t="s">
        <v>221</v>
      </c>
      <c r="K8019" t="s">
        <v>30441</v>
      </c>
      <c r="L8019" t="s">
        <v>30442</v>
      </c>
      <c r="M8019">
        <v>8.738888888</v>
      </c>
      <c r="N8019">
        <v>0</v>
      </c>
      <c r="O8019">
        <v>0</v>
      </c>
      <c r="P8019">
        <v>0</v>
      </c>
      <c r="Q8019">
        <v>112</v>
      </c>
      <c r="R8019">
        <v>0</v>
      </c>
      <c r="S8019">
        <v>0</v>
      </c>
      <c r="T8019">
        <v>0</v>
      </c>
      <c r="U8019">
        <v>978.75555499999996</v>
      </c>
    </row>
    <row r="8020" spans="1:21" x14ac:dyDescent="0.25">
      <c r="A8020" t="s">
        <v>30443</v>
      </c>
      <c r="B8020">
        <v>1</v>
      </c>
      <c r="C8020" t="s">
        <v>78</v>
      </c>
      <c r="D8020" t="s">
        <v>106</v>
      </c>
      <c r="E8020" t="s">
        <v>30440</v>
      </c>
      <c r="F8020" t="s">
        <v>247</v>
      </c>
      <c r="G8020" t="s">
        <v>71</v>
      </c>
      <c r="H8020" t="s">
        <v>136</v>
      </c>
      <c r="I8020" t="s">
        <v>22</v>
      </c>
      <c r="J8020" t="s">
        <v>221</v>
      </c>
      <c r="K8020" t="s">
        <v>30444</v>
      </c>
      <c r="L8020" t="s">
        <v>30445</v>
      </c>
      <c r="M8020">
        <v>7.6658333330000001</v>
      </c>
      <c r="N8020">
        <v>0</v>
      </c>
      <c r="O8020">
        <v>0</v>
      </c>
      <c r="P8020">
        <v>0</v>
      </c>
      <c r="Q8020">
        <v>112</v>
      </c>
      <c r="R8020">
        <v>0</v>
      </c>
      <c r="S8020">
        <v>0</v>
      </c>
      <c r="T8020">
        <v>0</v>
      </c>
      <c r="U8020">
        <v>858.57333300000005</v>
      </c>
    </row>
    <row r="8021" spans="1:21" x14ac:dyDescent="0.25">
      <c r="A8021" t="s">
        <v>30446</v>
      </c>
      <c r="B8021">
        <v>1</v>
      </c>
      <c r="C8021" t="s">
        <v>78</v>
      </c>
      <c r="D8021" t="s">
        <v>106</v>
      </c>
      <c r="E8021" t="s">
        <v>30447</v>
      </c>
      <c r="F8021" t="s">
        <v>780</v>
      </c>
      <c r="G8021" t="s">
        <v>71</v>
      </c>
      <c r="H8021" t="s">
        <v>136</v>
      </c>
      <c r="I8021" t="s">
        <v>22</v>
      </c>
      <c r="J8021" t="s">
        <v>131</v>
      </c>
      <c r="K8021" t="s">
        <v>30448</v>
      </c>
      <c r="L8021" t="s">
        <v>30449</v>
      </c>
      <c r="M8021">
        <v>1.551666666</v>
      </c>
      <c r="N8021">
        <v>0</v>
      </c>
      <c r="O8021">
        <v>0</v>
      </c>
      <c r="P8021">
        <v>0</v>
      </c>
      <c r="Q8021">
        <v>53</v>
      </c>
      <c r="R8021">
        <v>0</v>
      </c>
      <c r="S8021">
        <v>0</v>
      </c>
      <c r="T8021">
        <v>0</v>
      </c>
      <c r="U8021">
        <v>82.238332999999997</v>
      </c>
    </row>
    <row r="8022" spans="1:21" x14ac:dyDescent="0.25">
      <c r="A8022" t="s">
        <v>30450</v>
      </c>
      <c r="B8022">
        <v>1</v>
      </c>
      <c r="C8022" t="s">
        <v>78</v>
      </c>
      <c r="D8022" t="s">
        <v>106</v>
      </c>
      <c r="E8022" t="s">
        <v>30433</v>
      </c>
      <c r="F8022" t="s">
        <v>247</v>
      </c>
      <c r="G8022" t="s">
        <v>71</v>
      </c>
      <c r="H8022" t="s">
        <v>136</v>
      </c>
      <c r="I8022" t="s">
        <v>22</v>
      </c>
      <c r="J8022" t="s">
        <v>221</v>
      </c>
      <c r="K8022" t="s">
        <v>30451</v>
      </c>
      <c r="L8022" t="s">
        <v>30452</v>
      </c>
      <c r="M8022">
        <v>8.9230555549999995</v>
      </c>
      <c r="N8022">
        <v>0</v>
      </c>
      <c r="O8022">
        <v>0</v>
      </c>
      <c r="P8022">
        <v>0</v>
      </c>
      <c r="Q8022">
        <v>137</v>
      </c>
      <c r="R8022">
        <v>0</v>
      </c>
      <c r="S8022">
        <v>0</v>
      </c>
      <c r="T8022">
        <v>0</v>
      </c>
      <c r="U8022">
        <v>1222.458611</v>
      </c>
    </row>
    <row r="8023" spans="1:21" x14ac:dyDescent="0.25">
      <c r="A8023" t="s">
        <v>30453</v>
      </c>
      <c r="B8023">
        <v>1</v>
      </c>
      <c r="C8023" t="s">
        <v>78</v>
      </c>
      <c r="D8023" t="s">
        <v>98</v>
      </c>
      <c r="E8023" t="s">
        <v>30454</v>
      </c>
      <c r="F8023" t="s">
        <v>166</v>
      </c>
      <c r="G8023" t="s">
        <v>72</v>
      </c>
      <c r="H8023" t="s">
        <v>136</v>
      </c>
      <c r="I8023" t="s">
        <v>22</v>
      </c>
      <c r="J8023" t="s">
        <v>131</v>
      </c>
      <c r="K8023" t="s">
        <v>30455</v>
      </c>
      <c r="L8023" t="s">
        <v>30456</v>
      </c>
      <c r="M8023">
        <v>1.674182222</v>
      </c>
      <c r="N8023">
        <v>0</v>
      </c>
      <c r="O8023">
        <v>278</v>
      </c>
      <c r="P8023">
        <v>0</v>
      </c>
      <c r="Q8023">
        <v>11</v>
      </c>
      <c r="R8023">
        <v>0</v>
      </c>
      <c r="S8023">
        <v>465.42265800000001</v>
      </c>
      <c r="T8023">
        <v>0</v>
      </c>
      <c r="U8023">
        <v>18.416004000000001</v>
      </c>
    </row>
    <row r="8024" spans="1:21" x14ac:dyDescent="0.25">
      <c r="A8024" t="s">
        <v>30457</v>
      </c>
      <c r="B8024">
        <v>1</v>
      </c>
      <c r="C8024" t="s">
        <v>78</v>
      </c>
      <c r="D8024" t="s">
        <v>98</v>
      </c>
      <c r="E8024" t="s">
        <v>30458</v>
      </c>
      <c r="F8024" t="s">
        <v>226</v>
      </c>
      <c r="G8024" t="s">
        <v>72</v>
      </c>
      <c r="H8024" t="s">
        <v>136</v>
      </c>
      <c r="I8024" t="s">
        <v>22</v>
      </c>
      <c r="J8024" t="s">
        <v>131</v>
      </c>
      <c r="K8024" t="s">
        <v>30459</v>
      </c>
      <c r="L8024" t="s">
        <v>30460</v>
      </c>
      <c r="M8024">
        <v>1.2705555550000001</v>
      </c>
      <c r="N8024">
        <v>0</v>
      </c>
      <c r="O8024">
        <v>499</v>
      </c>
      <c r="P8024">
        <v>22</v>
      </c>
      <c r="Q8024">
        <v>617</v>
      </c>
      <c r="R8024">
        <v>0</v>
      </c>
      <c r="S8024">
        <v>634.00722199999996</v>
      </c>
      <c r="T8024">
        <v>27.952221999999999</v>
      </c>
      <c r="U8024">
        <v>783.93277699999999</v>
      </c>
    </row>
    <row r="8025" spans="1:21" x14ac:dyDescent="0.25">
      <c r="A8025" t="s">
        <v>30461</v>
      </c>
      <c r="B8025">
        <v>1</v>
      </c>
      <c r="C8025" t="s">
        <v>78</v>
      </c>
      <c r="D8025" t="s">
        <v>98</v>
      </c>
      <c r="E8025" t="s">
        <v>30462</v>
      </c>
      <c r="F8025" t="s">
        <v>892</v>
      </c>
      <c r="G8025" t="s">
        <v>71</v>
      </c>
      <c r="H8025" t="s">
        <v>136</v>
      </c>
      <c r="I8025" t="s">
        <v>22</v>
      </c>
      <c r="J8025" t="s">
        <v>131</v>
      </c>
      <c r="K8025" t="s">
        <v>30463</v>
      </c>
      <c r="L8025" t="s">
        <v>30464</v>
      </c>
      <c r="M8025">
        <v>0.716388888</v>
      </c>
      <c r="N8025">
        <v>0</v>
      </c>
      <c r="O8025">
        <v>25</v>
      </c>
      <c r="P8025">
        <v>0</v>
      </c>
      <c r="Q8025">
        <v>3</v>
      </c>
      <c r="R8025">
        <v>0</v>
      </c>
      <c r="S8025">
        <v>17.909721999999999</v>
      </c>
      <c r="T8025">
        <v>0</v>
      </c>
      <c r="U8025">
        <v>2.1491669999999998</v>
      </c>
    </row>
    <row r="8026" spans="1:21" x14ac:dyDescent="0.25">
      <c r="A8026" t="s">
        <v>30465</v>
      </c>
      <c r="B8026">
        <v>1</v>
      </c>
      <c r="C8026" t="s">
        <v>78</v>
      </c>
      <c r="D8026" t="s">
        <v>98</v>
      </c>
      <c r="E8026" t="s">
        <v>30462</v>
      </c>
      <c r="F8026" t="s">
        <v>892</v>
      </c>
      <c r="G8026" t="s">
        <v>71</v>
      </c>
      <c r="H8026" t="s">
        <v>136</v>
      </c>
      <c r="I8026" t="s">
        <v>22</v>
      </c>
      <c r="J8026" t="s">
        <v>131</v>
      </c>
      <c r="K8026" t="s">
        <v>30466</v>
      </c>
      <c r="L8026" t="s">
        <v>30467</v>
      </c>
      <c r="M8026">
        <v>0.70222222199999995</v>
      </c>
      <c r="N8026">
        <v>0</v>
      </c>
      <c r="O8026">
        <v>25</v>
      </c>
      <c r="P8026">
        <v>0</v>
      </c>
      <c r="Q8026">
        <v>3</v>
      </c>
      <c r="R8026">
        <v>0</v>
      </c>
      <c r="S8026">
        <v>17.555555999999999</v>
      </c>
      <c r="T8026">
        <v>0</v>
      </c>
      <c r="U8026">
        <v>2.1066669999999998</v>
      </c>
    </row>
    <row r="8027" spans="1:21" x14ac:dyDescent="0.25">
      <c r="A8027" t="s">
        <v>30468</v>
      </c>
      <c r="B8027">
        <v>1</v>
      </c>
      <c r="C8027" t="s">
        <v>78</v>
      </c>
      <c r="D8027" t="s">
        <v>98</v>
      </c>
      <c r="E8027" t="s">
        <v>30462</v>
      </c>
      <c r="F8027" t="s">
        <v>892</v>
      </c>
      <c r="G8027" t="s">
        <v>71</v>
      </c>
      <c r="H8027" t="s">
        <v>136</v>
      </c>
      <c r="I8027" t="s">
        <v>22</v>
      </c>
      <c r="J8027" t="s">
        <v>131</v>
      </c>
      <c r="K8027" t="s">
        <v>8820</v>
      </c>
      <c r="L8027" t="s">
        <v>30469</v>
      </c>
      <c r="M8027">
        <v>0.65888888800000001</v>
      </c>
      <c r="N8027">
        <v>0</v>
      </c>
      <c r="O8027">
        <v>25</v>
      </c>
      <c r="P8027">
        <v>0</v>
      </c>
      <c r="Q8027">
        <v>3</v>
      </c>
      <c r="R8027">
        <v>0</v>
      </c>
      <c r="S8027">
        <v>16.472221999999999</v>
      </c>
      <c r="T8027">
        <v>0</v>
      </c>
      <c r="U8027">
        <v>1.976667</v>
      </c>
    </row>
    <row r="8028" spans="1:21" x14ac:dyDescent="0.25">
      <c r="A8028" t="s">
        <v>30470</v>
      </c>
      <c r="B8028">
        <v>1</v>
      </c>
      <c r="C8028" t="s">
        <v>78</v>
      </c>
      <c r="D8028" t="s">
        <v>98</v>
      </c>
      <c r="E8028" t="s">
        <v>30462</v>
      </c>
      <c r="F8028" t="s">
        <v>892</v>
      </c>
      <c r="G8028" t="s">
        <v>71</v>
      </c>
      <c r="H8028" t="s">
        <v>136</v>
      </c>
      <c r="I8028" t="s">
        <v>22</v>
      </c>
      <c r="J8028" t="s">
        <v>131</v>
      </c>
      <c r="K8028" t="s">
        <v>30471</v>
      </c>
      <c r="L8028" t="s">
        <v>30472</v>
      </c>
      <c r="M8028">
        <v>1.5905555549999999</v>
      </c>
      <c r="N8028">
        <v>0</v>
      </c>
      <c r="O8028">
        <v>25</v>
      </c>
      <c r="P8028">
        <v>0</v>
      </c>
      <c r="Q8028">
        <v>3</v>
      </c>
      <c r="R8028">
        <v>0</v>
      </c>
      <c r="S8028">
        <v>39.763888999999999</v>
      </c>
      <c r="T8028">
        <v>0</v>
      </c>
      <c r="U8028">
        <v>4.7716669999999999</v>
      </c>
    </row>
    <row r="8029" spans="1:21" x14ac:dyDescent="0.25">
      <c r="A8029" t="s">
        <v>30473</v>
      </c>
      <c r="B8029">
        <v>1</v>
      </c>
      <c r="C8029" t="s">
        <v>79</v>
      </c>
      <c r="D8029" t="s">
        <v>121</v>
      </c>
      <c r="E8029" t="s">
        <v>30474</v>
      </c>
      <c r="F8029" t="s">
        <v>892</v>
      </c>
      <c r="G8029" t="s">
        <v>71</v>
      </c>
      <c r="H8029" t="s">
        <v>136</v>
      </c>
      <c r="I8029" t="s">
        <v>22</v>
      </c>
      <c r="J8029" t="s">
        <v>131</v>
      </c>
      <c r="K8029" t="s">
        <v>30475</v>
      </c>
      <c r="L8029" t="s">
        <v>30476</v>
      </c>
      <c r="M8029">
        <v>0.49555555499999998</v>
      </c>
      <c r="N8029">
        <v>0</v>
      </c>
      <c r="O8029">
        <v>0</v>
      </c>
      <c r="P8029">
        <v>0</v>
      </c>
      <c r="Q8029">
        <v>7</v>
      </c>
      <c r="R8029">
        <v>0</v>
      </c>
      <c r="S8029">
        <v>0</v>
      </c>
      <c r="T8029">
        <v>0</v>
      </c>
      <c r="U8029">
        <v>3.4688889999999999</v>
      </c>
    </row>
    <row r="8030" spans="1:21" x14ac:dyDescent="0.25">
      <c r="A8030" t="s">
        <v>30477</v>
      </c>
      <c r="B8030">
        <v>1</v>
      </c>
      <c r="C8030" t="s">
        <v>79</v>
      </c>
      <c r="D8030" t="s">
        <v>113</v>
      </c>
      <c r="E8030" t="s">
        <v>30478</v>
      </c>
      <c r="F8030" t="s">
        <v>10815</v>
      </c>
      <c r="G8030" t="s">
        <v>71</v>
      </c>
      <c r="H8030" t="s">
        <v>136</v>
      </c>
      <c r="I8030" t="s">
        <v>22</v>
      </c>
      <c r="J8030" t="s">
        <v>131</v>
      </c>
      <c r="K8030" t="s">
        <v>30479</v>
      </c>
      <c r="L8030" t="s">
        <v>30480</v>
      </c>
      <c r="M8030">
        <v>4.335</v>
      </c>
      <c r="N8030">
        <v>0</v>
      </c>
      <c r="O8030">
        <v>0</v>
      </c>
      <c r="P8030">
        <v>0</v>
      </c>
      <c r="Q8030">
        <v>13</v>
      </c>
      <c r="R8030">
        <v>0</v>
      </c>
      <c r="S8030">
        <v>0</v>
      </c>
      <c r="T8030">
        <v>0</v>
      </c>
      <c r="U8030">
        <v>56.354999999999997</v>
      </c>
    </row>
    <row r="8031" spans="1:21" x14ac:dyDescent="0.25">
      <c r="A8031" t="s">
        <v>30481</v>
      </c>
      <c r="B8031">
        <v>1</v>
      </c>
      <c r="C8031" t="s">
        <v>79</v>
      </c>
      <c r="D8031" t="s">
        <v>123</v>
      </c>
      <c r="E8031" t="s">
        <v>30482</v>
      </c>
      <c r="F8031" t="s">
        <v>296</v>
      </c>
      <c r="G8031" t="s">
        <v>72</v>
      </c>
      <c r="H8031" t="s">
        <v>136</v>
      </c>
      <c r="I8031" t="s">
        <v>22</v>
      </c>
      <c r="J8031" t="s">
        <v>221</v>
      </c>
      <c r="K8031" t="s">
        <v>30483</v>
      </c>
      <c r="L8031" t="s">
        <v>30484</v>
      </c>
      <c r="M8031">
        <v>2.329722222</v>
      </c>
      <c r="N8031">
        <v>0</v>
      </c>
      <c r="O8031">
        <v>463</v>
      </c>
      <c r="P8031">
        <v>8</v>
      </c>
      <c r="Q8031">
        <v>0</v>
      </c>
      <c r="R8031">
        <v>0</v>
      </c>
      <c r="S8031">
        <v>1078.6613890000001</v>
      </c>
      <c r="T8031">
        <v>18.637778000000001</v>
      </c>
      <c r="U8031">
        <v>0</v>
      </c>
    </row>
    <row r="8032" spans="1:21" x14ac:dyDescent="0.25">
      <c r="A8032" t="s">
        <v>30485</v>
      </c>
      <c r="B8032">
        <v>1</v>
      </c>
      <c r="C8032" t="s">
        <v>79</v>
      </c>
      <c r="D8032" t="s">
        <v>123</v>
      </c>
      <c r="E8032" t="s">
        <v>30482</v>
      </c>
      <c r="F8032" t="s">
        <v>296</v>
      </c>
      <c r="G8032" t="s">
        <v>72</v>
      </c>
      <c r="H8032" t="s">
        <v>136</v>
      </c>
      <c r="I8032" t="s">
        <v>22</v>
      </c>
      <c r="J8032" t="s">
        <v>221</v>
      </c>
      <c r="K8032" t="s">
        <v>30486</v>
      </c>
      <c r="L8032" t="s">
        <v>30487</v>
      </c>
      <c r="M8032">
        <v>3.5529119439999999</v>
      </c>
      <c r="N8032">
        <v>0</v>
      </c>
      <c r="O8032">
        <v>463</v>
      </c>
      <c r="P8032">
        <v>8</v>
      </c>
      <c r="Q8032">
        <v>0</v>
      </c>
      <c r="R8032">
        <v>0</v>
      </c>
      <c r="S8032">
        <v>1644.9982299999999</v>
      </c>
      <c r="T8032">
        <v>28.423296000000001</v>
      </c>
      <c r="U8032">
        <v>0</v>
      </c>
    </row>
    <row r="8033" spans="1:21" x14ac:dyDescent="0.25">
      <c r="A8033" t="s">
        <v>30488</v>
      </c>
      <c r="B8033">
        <v>1</v>
      </c>
      <c r="C8033" t="s">
        <v>79</v>
      </c>
      <c r="D8033" t="s">
        <v>119</v>
      </c>
      <c r="E8033" t="s">
        <v>30489</v>
      </c>
      <c r="F8033" t="s">
        <v>226</v>
      </c>
      <c r="G8033" t="s">
        <v>72</v>
      </c>
      <c r="H8033" t="s">
        <v>136</v>
      </c>
      <c r="I8033" t="s">
        <v>22</v>
      </c>
      <c r="J8033" t="s">
        <v>131</v>
      </c>
      <c r="K8033" t="s">
        <v>30490</v>
      </c>
      <c r="L8033" t="s">
        <v>30491</v>
      </c>
      <c r="M8033">
        <v>2.0330555549999998</v>
      </c>
      <c r="N8033">
        <v>0</v>
      </c>
      <c r="O8033">
        <v>0</v>
      </c>
      <c r="P8033">
        <v>0</v>
      </c>
      <c r="Q8033">
        <v>3</v>
      </c>
      <c r="R8033">
        <v>0</v>
      </c>
      <c r="S8033">
        <v>0</v>
      </c>
      <c r="T8033">
        <v>0</v>
      </c>
      <c r="U8033">
        <v>6.0991669999999996</v>
      </c>
    </row>
    <row r="8034" spans="1:21" x14ac:dyDescent="0.25">
      <c r="A8034" t="s">
        <v>30492</v>
      </c>
      <c r="B8034">
        <v>1</v>
      </c>
      <c r="C8034" t="s">
        <v>78</v>
      </c>
      <c r="D8034" t="s">
        <v>98</v>
      </c>
      <c r="E8034" t="s">
        <v>30458</v>
      </c>
      <c r="F8034" t="s">
        <v>166</v>
      </c>
      <c r="G8034" t="s">
        <v>72</v>
      </c>
      <c r="H8034" t="s">
        <v>136</v>
      </c>
      <c r="I8034" t="s">
        <v>22</v>
      </c>
      <c r="J8034" t="s">
        <v>131</v>
      </c>
      <c r="K8034" t="s">
        <v>30493</v>
      </c>
      <c r="L8034" t="s">
        <v>30494</v>
      </c>
      <c r="M8034">
        <v>0.80555555499999998</v>
      </c>
      <c r="N8034">
        <v>0</v>
      </c>
      <c r="O8034">
        <v>499</v>
      </c>
      <c r="P8034">
        <v>22</v>
      </c>
      <c r="Q8034">
        <v>617</v>
      </c>
      <c r="R8034">
        <v>0</v>
      </c>
      <c r="S8034">
        <v>401.97222199999999</v>
      </c>
      <c r="T8034">
        <v>17.722221999999999</v>
      </c>
      <c r="U8034">
        <v>497.02777700000001</v>
      </c>
    </row>
    <row r="8035" spans="1:21" x14ac:dyDescent="0.25">
      <c r="A8035" t="s">
        <v>30495</v>
      </c>
      <c r="B8035">
        <v>1</v>
      </c>
      <c r="C8035" t="s">
        <v>78</v>
      </c>
      <c r="D8035" t="s">
        <v>98</v>
      </c>
      <c r="E8035" t="s">
        <v>30496</v>
      </c>
      <c r="F8035" t="s">
        <v>231</v>
      </c>
      <c r="G8035" t="s">
        <v>71</v>
      </c>
      <c r="H8035" t="s">
        <v>136</v>
      </c>
      <c r="I8035" t="s">
        <v>22</v>
      </c>
      <c r="J8035" t="s">
        <v>131</v>
      </c>
      <c r="K8035" t="s">
        <v>30497</v>
      </c>
      <c r="L8035" t="s">
        <v>30498</v>
      </c>
      <c r="M8035">
        <v>0.92861111100000004</v>
      </c>
      <c r="N8035">
        <v>0</v>
      </c>
      <c r="O8035">
        <v>0</v>
      </c>
      <c r="P8035">
        <v>0</v>
      </c>
      <c r="Q8035">
        <v>1</v>
      </c>
      <c r="R8035">
        <v>0</v>
      </c>
      <c r="S8035">
        <v>0</v>
      </c>
      <c r="T8035">
        <v>0</v>
      </c>
      <c r="U8035">
        <v>0.92861099999999996</v>
      </c>
    </row>
    <row r="8036" spans="1:21" x14ac:dyDescent="0.25">
      <c r="A8036" t="s">
        <v>30499</v>
      </c>
      <c r="B8036">
        <v>1</v>
      </c>
      <c r="C8036" t="s">
        <v>78</v>
      </c>
      <c r="D8036" t="s">
        <v>98</v>
      </c>
      <c r="E8036" t="s">
        <v>30462</v>
      </c>
      <c r="F8036" t="s">
        <v>892</v>
      </c>
      <c r="G8036" t="s">
        <v>71</v>
      </c>
      <c r="H8036" t="s">
        <v>136</v>
      </c>
      <c r="I8036" t="s">
        <v>22</v>
      </c>
      <c r="J8036" t="s">
        <v>131</v>
      </c>
      <c r="K8036" t="s">
        <v>30500</v>
      </c>
      <c r="L8036" t="s">
        <v>30501</v>
      </c>
      <c r="M8036">
        <v>3.0166666659999999</v>
      </c>
      <c r="N8036">
        <v>0</v>
      </c>
      <c r="O8036">
        <v>25</v>
      </c>
      <c r="P8036">
        <v>0</v>
      </c>
      <c r="Q8036">
        <v>3</v>
      </c>
      <c r="R8036">
        <v>0</v>
      </c>
      <c r="S8036">
        <v>75.416667000000004</v>
      </c>
      <c r="T8036">
        <v>0</v>
      </c>
      <c r="U8036">
        <v>9.0500000000000007</v>
      </c>
    </row>
    <row r="8037" spans="1:21" x14ac:dyDescent="0.25">
      <c r="A8037" t="s">
        <v>30502</v>
      </c>
      <c r="B8037">
        <v>1</v>
      </c>
      <c r="C8037" t="s">
        <v>78</v>
      </c>
      <c r="D8037" t="s">
        <v>98</v>
      </c>
      <c r="E8037" t="s">
        <v>30462</v>
      </c>
      <c r="F8037" t="s">
        <v>892</v>
      </c>
      <c r="G8037" t="s">
        <v>71</v>
      </c>
      <c r="H8037" t="s">
        <v>136</v>
      </c>
      <c r="I8037" t="s">
        <v>22</v>
      </c>
      <c r="J8037" t="s">
        <v>131</v>
      </c>
      <c r="K8037" t="s">
        <v>30503</v>
      </c>
      <c r="L8037" t="s">
        <v>30504</v>
      </c>
      <c r="M8037">
        <v>0.85638888800000001</v>
      </c>
      <c r="N8037">
        <v>0</v>
      </c>
      <c r="O8037">
        <v>25</v>
      </c>
      <c r="P8037">
        <v>0</v>
      </c>
      <c r="Q8037">
        <v>3</v>
      </c>
      <c r="R8037">
        <v>0</v>
      </c>
      <c r="S8037">
        <v>21.409721999999999</v>
      </c>
      <c r="T8037">
        <v>0</v>
      </c>
      <c r="U8037">
        <v>2.5691670000000002</v>
      </c>
    </row>
    <row r="8038" spans="1:21" x14ac:dyDescent="0.25">
      <c r="A8038" t="s">
        <v>30505</v>
      </c>
      <c r="B8038">
        <v>1</v>
      </c>
      <c r="C8038" t="s">
        <v>78</v>
      </c>
      <c r="D8038" t="s">
        <v>98</v>
      </c>
      <c r="E8038" t="s">
        <v>30506</v>
      </c>
      <c r="F8038" t="s">
        <v>8578</v>
      </c>
      <c r="G8038" t="s">
        <v>71</v>
      </c>
      <c r="H8038" t="s">
        <v>136</v>
      </c>
      <c r="I8038" t="s">
        <v>22</v>
      </c>
      <c r="J8038" t="s">
        <v>131</v>
      </c>
      <c r="K8038" t="s">
        <v>30507</v>
      </c>
      <c r="L8038" t="s">
        <v>30508</v>
      </c>
      <c r="M8038">
        <v>1.4948388880000001</v>
      </c>
      <c r="N8038">
        <v>0</v>
      </c>
      <c r="O8038">
        <v>6</v>
      </c>
      <c r="P8038">
        <v>0</v>
      </c>
      <c r="Q8038">
        <v>2</v>
      </c>
      <c r="R8038">
        <v>0</v>
      </c>
      <c r="S8038">
        <v>8.9690329999999996</v>
      </c>
      <c r="T8038">
        <v>0</v>
      </c>
      <c r="U8038">
        <v>2.9896780000000001</v>
      </c>
    </row>
    <row r="8039" spans="1:21" x14ac:dyDescent="0.25">
      <c r="A8039" t="s">
        <v>30509</v>
      </c>
      <c r="B8039">
        <v>1</v>
      </c>
      <c r="C8039" t="s">
        <v>78</v>
      </c>
      <c r="D8039" t="s">
        <v>98</v>
      </c>
      <c r="E8039" t="s">
        <v>30458</v>
      </c>
      <c r="F8039" t="s">
        <v>166</v>
      </c>
      <c r="G8039" t="s">
        <v>72</v>
      </c>
      <c r="H8039" t="s">
        <v>136</v>
      </c>
      <c r="I8039" t="s">
        <v>22</v>
      </c>
      <c r="J8039" t="s">
        <v>131</v>
      </c>
      <c r="K8039" t="s">
        <v>30510</v>
      </c>
      <c r="L8039" t="s">
        <v>30511</v>
      </c>
      <c r="M8039">
        <v>2.4325000000000001</v>
      </c>
      <c r="N8039">
        <v>0</v>
      </c>
      <c r="O8039">
        <v>499</v>
      </c>
      <c r="P8039">
        <v>22</v>
      </c>
      <c r="Q8039">
        <v>617</v>
      </c>
      <c r="R8039">
        <v>0</v>
      </c>
      <c r="S8039">
        <v>1213.8175000000001</v>
      </c>
      <c r="T8039">
        <v>53.515000000000001</v>
      </c>
      <c r="U8039">
        <v>1500.8525</v>
      </c>
    </row>
    <row r="8040" spans="1:21" x14ac:dyDescent="0.25">
      <c r="A8040" t="s">
        <v>30512</v>
      </c>
      <c r="B8040">
        <v>1</v>
      </c>
      <c r="C8040" t="s">
        <v>78</v>
      </c>
      <c r="D8040" t="s">
        <v>98</v>
      </c>
      <c r="E8040" t="s">
        <v>30513</v>
      </c>
      <c r="F8040" t="s">
        <v>780</v>
      </c>
      <c r="G8040" t="s">
        <v>71</v>
      </c>
      <c r="H8040" t="s">
        <v>136</v>
      </c>
      <c r="I8040" t="s">
        <v>22</v>
      </c>
      <c r="J8040" t="s">
        <v>131</v>
      </c>
      <c r="K8040" t="s">
        <v>30514</v>
      </c>
      <c r="L8040" t="s">
        <v>30515</v>
      </c>
      <c r="M8040">
        <v>0.68834444400000006</v>
      </c>
      <c r="N8040">
        <v>0</v>
      </c>
      <c r="O8040">
        <v>6</v>
      </c>
      <c r="P8040">
        <v>0</v>
      </c>
      <c r="Q8040">
        <v>1</v>
      </c>
      <c r="R8040">
        <v>0</v>
      </c>
      <c r="S8040">
        <v>4.1300670000000004</v>
      </c>
      <c r="T8040">
        <v>0</v>
      </c>
      <c r="U8040">
        <v>0.68834399999999996</v>
      </c>
    </row>
    <row r="8041" spans="1:21" x14ac:dyDescent="0.25">
      <c r="A8041" t="s">
        <v>30516</v>
      </c>
      <c r="B8041">
        <v>1</v>
      </c>
      <c r="C8041" t="s">
        <v>78</v>
      </c>
      <c r="D8041" t="s">
        <v>99</v>
      </c>
      <c r="E8041" t="s">
        <v>22502</v>
      </c>
      <c r="F8041" t="s">
        <v>166</v>
      </c>
      <c r="G8041" t="s">
        <v>72</v>
      </c>
      <c r="H8041" t="s">
        <v>136</v>
      </c>
      <c r="I8041" t="s">
        <v>22</v>
      </c>
      <c r="J8041" t="s">
        <v>131</v>
      </c>
      <c r="K8041" t="s">
        <v>30517</v>
      </c>
      <c r="L8041" t="s">
        <v>30518</v>
      </c>
      <c r="M8041">
        <v>0.57667944400000004</v>
      </c>
      <c r="N8041">
        <v>7</v>
      </c>
      <c r="O8041">
        <v>8370</v>
      </c>
      <c r="P8041">
        <v>78</v>
      </c>
      <c r="Q8041">
        <v>98</v>
      </c>
      <c r="R8041">
        <v>4.0367559999999996</v>
      </c>
      <c r="S8041">
        <v>4826.8069459999997</v>
      </c>
      <c r="T8041">
        <v>44.980997000000002</v>
      </c>
      <c r="U8041">
        <v>56.514586000000001</v>
      </c>
    </row>
    <row r="8042" spans="1:21" x14ac:dyDescent="0.25">
      <c r="A8042" t="s">
        <v>30519</v>
      </c>
      <c r="B8042">
        <v>1</v>
      </c>
      <c r="C8042" t="s">
        <v>78</v>
      </c>
      <c r="D8042" t="s">
        <v>99</v>
      </c>
      <c r="E8042" t="s">
        <v>30520</v>
      </c>
      <c r="F8042" t="s">
        <v>231</v>
      </c>
      <c r="G8042" t="s">
        <v>71</v>
      </c>
      <c r="H8042" t="s">
        <v>136</v>
      </c>
      <c r="I8042" t="s">
        <v>22</v>
      </c>
      <c r="J8042" t="s">
        <v>131</v>
      </c>
      <c r="K8042" t="s">
        <v>30521</v>
      </c>
      <c r="L8042" t="s">
        <v>30522</v>
      </c>
      <c r="M8042">
        <v>2.0216666659999998</v>
      </c>
      <c r="N8042">
        <v>0</v>
      </c>
      <c r="O8042">
        <v>0</v>
      </c>
      <c r="P8042">
        <v>0</v>
      </c>
      <c r="Q8042">
        <v>1</v>
      </c>
      <c r="R8042">
        <v>0</v>
      </c>
      <c r="S8042">
        <v>0</v>
      </c>
      <c r="T8042">
        <v>0</v>
      </c>
      <c r="U8042">
        <v>2.0216669999999999</v>
      </c>
    </row>
    <row r="8043" spans="1:21" x14ac:dyDescent="0.25">
      <c r="A8043" t="s">
        <v>30523</v>
      </c>
      <c r="B8043">
        <v>1</v>
      </c>
      <c r="C8043" t="s">
        <v>78</v>
      </c>
      <c r="D8043" t="s">
        <v>99</v>
      </c>
      <c r="E8043" t="s">
        <v>22502</v>
      </c>
      <c r="F8043" t="s">
        <v>166</v>
      </c>
      <c r="G8043" t="s">
        <v>72</v>
      </c>
      <c r="H8043" t="s">
        <v>136</v>
      </c>
      <c r="I8043" t="s">
        <v>22</v>
      </c>
      <c r="J8043" t="s">
        <v>131</v>
      </c>
      <c r="K8043" t="s">
        <v>30524</v>
      </c>
      <c r="L8043" t="s">
        <v>30525</v>
      </c>
      <c r="M8043">
        <v>0.53368888800000003</v>
      </c>
      <c r="N8043">
        <v>7</v>
      </c>
      <c r="O8043">
        <v>8370</v>
      </c>
      <c r="P8043">
        <v>78</v>
      </c>
      <c r="Q8043">
        <v>98</v>
      </c>
      <c r="R8043">
        <v>3.7358220000000002</v>
      </c>
      <c r="S8043">
        <v>4466.975993</v>
      </c>
      <c r="T8043">
        <v>41.627732999999999</v>
      </c>
      <c r="U8043">
        <v>52.301510999999998</v>
      </c>
    </row>
    <row r="8044" spans="1:21" x14ac:dyDescent="0.25">
      <c r="A8044" t="s">
        <v>30526</v>
      </c>
      <c r="B8044">
        <v>1</v>
      </c>
      <c r="C8044" t="s">
        <v>78</v>
      </c>
      <c r="D8044" t="s">
        <v>99</v>
      </c>
      <c r="E8044" t="s">
        <v>22502</v>
      </c>
      <c r="F8044" t="s">
        <v>166</v>
      </c>
      <c r="G8044" t="s">
        <v>72</v>
      </c>
      <c r="H8044" t="s">
        <v>136</v>
      </c>
      <c r="I8044" t="s">
        <v>22</v>
      </c>
      <c r="J8044" t="s">
        <v>131</v>
      </c>
      <c r="K8044" t="s">
        <v>30527</v>
      </c>
      <c r="L8044" t="s">
        <v>30528</v>
      </c>
      <c r="M8044">
        <v>2.2030555550000002</v>
      </c>
      <c r="N8044">
        <v>7</v>
      </c>
      <c r="O8044">
        <v>8370</v>
      </c>
      <c r="P8044">
        <v>78</v>
      </c>
      <c r="Q8044">
        <v>98</v>
      </c>
      <c r="R8044">
        <v>15.421389</v>
      </c>
      <c r="S8044">
        <v>18439.574994999999</v>
      </c>
      <c r="T8044">
        <v>171.83833300000001</v>
      </c>
      <c r="U8044">
        <v>215.89944399999999</v>
      </c>
    </row>
    <row r="8045" spans="1:21" x14ac:dyDescent="0.25">
      <c r="A8045" t="s">
        <v>30529</v>
      </c>
      <c r="B8045">
        <v>1</v>
      </c>
      <c r="C8045" t="s">
        <v>78</v>
      </c>
      <c r="D8045" t="s">
        <v>98</v>
      </c>
      <c r="E8045" t="s">
        <v>30462</v>
      </c>
      <c r="F8045" t="s">
        <v>892</v>
      </c>
      <c r="G8045" t="s">
        <v>71</v>
      </c>
      <c r="H8045" t="s">
        <v>136</v>
      </c>
      <c r="I8045" t="s">
        <v>22</v>
      </c>
      <c r="J8045" t="s">
        <v>131</v>
      </c>
      <c r="K8045" t="s">
        <v>30530</v>
      </c>
      <c r="L8045" t="s">
        <v>30531</v>
      </c>
      <c r="M8045">
        <v>1.8152777769999999</v>
      </c>
      <c r="N8045">
        <v>0</v>
      </c>
      <c r="O8045">
        <v>25</v>
      </c>
      <c r="P8045">
        <v>0</v>
      </c>
      <c r="Q8045">
        <v>3</v>
      </c>
      <c r="R8045">
        <v>0</v>
      </c>
      <c r="S8045">
        <v>45.381943999999997</v>
      </c>
      <c r="T8045">
        <v>0</v>
      </c>
      <c r="U8045">
        <v>5.4458330000000004</v>
      </c>
    </row>
    <row r="8046" spans="1:21" x14ac:dyDescent="0.25">
      <c r="A8046" t="s">
        <v>30532</v>
      </c>
      <c r="B8046">
        <v>1</v>
      </c>
      <c r="C8046" t="s">
        <v>78</v>
      </c>
      <c r="D8046" t="s">
        <v>104</v>
      </c>
      <c r="E8046" t="s">
        <v>30533</v>
      </c>
      <c r="F8046" t="s">
        <v>231</v>
      </c>
      <c r="G8046" t="s">
        <v>71</v>
      </c>
      <c r="H8046" t="s">
        <v>136</v>
      </c>
      <c r="I8046" t="s">
        <v>22</v>
      </c>
      <c r="J8046" t="s">
        <v>131</v>
      </c>
      <c r="K8046" t="s">
        <v>30534</v>
      </c>
      <c r="L8046" t="s">
        <v>30535</v>
      </c>
      <c r="M8046">
        <v>2.3172222219999998</v>
      </c>
      <c r="N8046">
        <v>0</v>
      </c>
      <c r="O8046">
        <v>0</v>
      </c>
      <c r="P8046">
        <v>0</v>
      </c>
      <c r="Q8046">
        <v>1</v>
      </c>
      <c r="R8046">
        <v>0</v>
      </c>
      <c r="S8046">
        <v>0</v>
      </c>
      <c r="T8046">
        <v>0</v>
      </c>
      <c r="U8046">
        <v>2.3172220000000001</v>
      </c>
    </row>
    <row r="8047" spans="1:21" x14ac:dyDescent="0.25">
      <c r="A8047" t="s">
        <v>30536</v>
      </c>
      <c r="B8047">
        <v>1</v>
      </c>
      <c r="C8047" t="s">
        <v>78</v>
      </c>
      <c r="D8047" t="s">
        <v>104</v>
      </c>
      <c r="E8047" t="s">
        <v>30537</v>
      </c>
      <c r="F8047" t="s">
        <v>231</v>
      </c>
      <c r="G8047" t="s">
        <v>71</v>
      </c>
      <c r="H8047" t="s">
        <v>136</v>
      </c>
      <c r="I8047" t="s">
        <v>22</v>
      </c>
      <c r="J8047" t="s">
        <v>131</v>
      </c>
      <c r="K8047" t="s">
        <v>30538</v>
      </c>
      <c r="L8047" t="s">
        <v>30539</v>
      </c>
      <c r="M8047">
        <v>1.8811111110000001</v>
      </c>
      <c r="N8047">
        <v>0</v>
      </c>
      <c r="O8047">
        <v>0</v>
      </c>
      <c r="P8047">
        <v>0</v>
      </c>
      <c r="Q8047">
        <v>1</v>
      </c>
      <c r="R8047">
        <v>0</v>
      </c>
      <c r="S8047">
        <v>0</v>
      </c>
      <c r="T8047">
        <v>0</v>
      </c>
      <c r="U8047">
        <v>1.881111</v>
      </c>
    </row>
    <row r="8048" spans="1:21" x14ac:dyDescent="0.25">
      <c r="A8048" t="s">
        <v>30540</v>
      </c>
      <c r="B8048">
        <v>1</v>
      </c>
      <c r="C8048" t="s">
        <v>79</v>
      </c>
      <c r="D8048" t="s">
        <v>116</v>
      </c>
      <c r="E8048" t="s">
        <v>30541</v>
      </c>
      <c r="F8048" t="s">
        <v>166</v>
      </c>
      <c r="G8048" t="s">
        <v>72</v>
      </c>
      <c r="H8048" t="s">
        <v>136</v>
      </c>
      <c r="I8048" t="s">
        <v>22</v>
      </c>
      <c r="J8048" t="s">
        <v>131</v>
      </c>
      <c r="K8048" t="s">
        <v>30542</v>
      </c>
      <c r="L8048" t="s">
        <v>30543</v>
      </c>
      <c r="M8048">
        <v>0.443333333</v>
      </c>
      <c r="N8048">
        <v>0</v>
      </c>
      <c r="O8048">
        <v>477</v>
      </c>
      <c r="P8048">
        <v>30</v>
      </c>
      <c r="Q8048">
        <v>35</v>
      </c>
      <c r="R8048">
        <v>0</v>
      </c>
      <c r="S8048">
        <v>211.47</v>
      </c>
      <c r="T8048">
        <v>13.3</v>
      </c>
      <c r="U8048">
        <v>15.516667</v>
      </c>
    </row>
    <row r="8049" spans="1:21" x14ac:dyDescent="0.25">
      <c r="A8049" t="s">
        <v>30544</v>
      </c>
      <c r="B8049">
        <v>1</v>
      </c>
      <c r="C8049" t="s">
        <v>79</v>
      </c>
      <c r="D8049" t="s">
        <v>116</v>
      </c>
      <c r="E8049" t="s">
        <v>30545</v>
      </c>
      <c r="F8049" t="s">
        <v>166</v>
      </c>
      <c r="G8049" t="s">
        <v>72</v>
      </c>
      <c r="H8049" t="s">
        <v>136</v>
      </c>
      <c r="I8049" t="s">
        <v>22</v>
      </c>
      <c r="J8049" t="s">
        <v>131</v>
      </c>
      <c r="K8049" t="s">
        <v>30546</v>
      </c>
      <c r="L8049" t="s">
        <v>30547</v>
      </c>
      <c r="M8049">
        <v>0.35055555500000002</v>
      </c>
      <c r="N8049">
        <v>0</v>
      </c>
      <c r="O8049">
        <v>0</v>
      </c>
      <c r="P8049">
        <v>10</v>
      </c>
      <c r="Q8049">
        <v>169</v>
      </c>
      <c r="R8049">
        <v>0</v>
      </c>
      <c r="S8049">
        <v>0</v>
      </c>
      <c r="T8049">
        <v>3.5055559999999999</v>
      </c>
      <c r="U8049">
        <v>59.243889000000003</v>
      </c>
    </row>
    <row r="8050" spans="1:21" x14ac:dyDescent="0.25">
      <c r="A8050" t="s">
        <v>30548</v>
      </c>
      <c r="B8050">
        <v>1</v>
      </c>
      <c r="C8050" t="s">
        <v>79</v>
      </c>
      <c r="D8050" t="s">
        <v>116</v>
      </c>
      <c r="E8050" t="s">
        <v>30545</v>
      </c>
      <c r="F8050" t="s">
        <v>166</v>
      </c>
      <c r="G8050" t="s">
        <v>72</v>
      </c>
      <c r="H8050" t="s">
        <v>136</v>
      </c>
      <c r="I8050" t="s">
        <v>22</v>
      </c>
      <c r="J8050" t="s">
        <v>131</v>
      </c>
      <c r="K8050" t="s">
        <v>30549</v>
      </c>
      <c r="L8050" t="s">
        <v>30550</v>
      </c>
      <c r="M8050">
        <v>0.96361111099999996</v>
      </c>
      <c r="N8050">
        <v>0</v>
      </c>
      <c r="O8050">
        <v>0</v>
      </c>
      <c r="P8050">
        <v>10</v>
      </c>
      <c r="Q8050">
        <v>169</v>
      </c>
      <c r="R8050">
        <v>0</v>
      </c>
      <c r="S8050">
        <v>0</v>
      </c>
      <c r="T8050">
        <v>9.6361109999999996</v>
      </c>
      <c r="U8050">
        <v>162.850278</v>
      </c>
    </row>
    <row r="8051" spans="1:21" x14ac:dyDescent="0.25">
      <c r="A8051" t="s">
        <v>30551</v>
      </c>
      <c r="B8051">
        <v>1</v>
      </c>
      <c r="C8051" t="s">
        <v>78</v>
      </c>
      <c r="D8051" t="s">
        <v>106</v>
      </c>
      <c r="E8051" t="s">
        <v>30552</v>
      </c>
      <c r="F8051" t="s">
        <v>985</v>
      </c>
      <c r="G8051" t="s">
        <v>71</v>
      </c>
      <c r="H8051" t="s">
        <v>136</v>
      </c>
      <c r="I8051" t="s">
        <v>22</v>
      </c>
      <c r="J8051" t="s">
        <v>131</v>
      </c>
      <c r="K8051" t="s">
        <v>30553</v>
      </c>
      <c r="L8051" t="s">
        <v>30554</v>
      </c>
      <c r="M8051">
        <v>2.2008333329999998</v>
      </c>
      <c r="N8051">
        <v>0</v>
      </c>
      <c r="O8051">
        <v>0</v>
      </c>
      <c r="P8051">
        <v>0</v>
      </c>
      <c r="Q8051">
        <v>22</v>
      </c>
      <c r="R8051">
        <v>0</v>
      </c>
      <c r="S8051">
        <v>0</v>
      </c>
      <c r="T8051">
        <v>0</v>
      </c>
      <c r="U8051">
        <v>48.418332999999997</v>
      </c>
    </row>
    <row r="8052" spans="1:21" x14ac:dyDescent="0.25">
      <c r="A8052" t="s">
        <v>30555</v>
      </c>
      <c r="B8052">
        <v>1</v>
      </c>
      <c r="C8052" t="s">
        <v>78</v>
      </c>
      <c r="D8052" t="s">
        <v>106</v>
      </c>
      <c r="E8052" t="s">
        <v>30556</v>
      </c>
      <c r="F8052" t="s">
        <v>780</v>
      </c>
      <c r="G8052" t="s">
        <v>71</v>
      </c>
      <c r="H8052" t="s">
        <v>136</v>
      </c>
      <c r="I8052" t="s">
        <v>22</v>
      </c>
      <c r="J8052" t="s">
        <v>131</v>
      </c>
      <c r="K8052" t="s">
        <v>30557</v>
      </c>
      <c r="L8052" t="s">
        <v>30558</v>
      </c>
      <c r="M8052">
        <v>5.8633333329999999</v>
      </c>
      <c r="N8052">
        <v>0</v>
      </c>
      <c r="O8052">
        <v>0</v>
      </c>
      <c r="P8052">
        <v>0</v>
      </c>
      <c r="Q8052">
        <v>17</v>
      </c>
      <c r="R8052">
        <v>0</v>
      </c>
      <c r="S8052">
        <v>0</v>
      </c>
      <c r="T8052">
        <v>0</v>
      </c>
      <c r="U8052">
        <v>99.676666999999995</v>
      </c>
    </row>
    <row r="8053" spans="1:21" x14ac:dyDescent="0.25">
      <c r="A8053" t="s">
        <v>30559</v>
      </c>
      <c r="B8053">
        <v>1</v>
      </c>
      <c r="C8053" t="s">
        <v>78</v>
      </c>
      <c r="D8053" t="s">
        <v>106</v>
      </c>
      <c r="E8053" t="s">
        <v>30560</v>
      </c>
      <c r="F8053" t="s">
        <v>231</v>
      </c>
      <c r="G8053" t="s">
        <v>71</v>
      </c>
      <c r="H8053" t="s">
        <v>136</v>
      </c>
      <c r="I8053" t="s">
        <v>22</v>
      </c>
      <c r="J8053" t="s">
        <v>131</v>
      </c>
      <c r="K8053" t="s">
        <v>30561</v>
      </c>
      <c r="L8053" t="s">
        <v>30562</v>
      </c>
      <c r="M8053">
        <v>1.811388888</v>
      </c>
      <c r="N8053">
        <v>0</v>
      </c>
      <c r="O8053">
        <v>0</v>
      </c>
      <c r="P8053">
        <v>0</v>
      </c>
      <c r="Q8053">
        <v>1</v>
      </c>
      <c r="R8053">
        <v>0</v>
      </c>
      <c r="S8053">
        <v>0</v>
      </c>
      <c r="T8053">
        <v>0</v>
      </c>
      <c r="U8053">
        <v>1.8113889999999999</v>
      </c>
    </row>
    <row r="8054" spans="1:21" x14ac:dyDescent="0.25">
      <c r="A8054" t="s">
        <v>30563</v>
      </c>
      <c r="B8054">
        <v>1</v>
      </c>
      <c r="C8054" t="s">
        <v>78</v>
      </c>
      <c r="D8054" t="s">
        <v>106</v>
      </c>
      <c r="E8054" t="s">
        <v>30560</v>
      </c>
      <c r="F8054" t="s">
        <v>231</v>
      </c>
      <c r="G8054" t="s">
        <v>71</v>
      </c>
      <c r="H8054" t="s">
        <v>136</v>
      </c>
      <c r="I8054" t="s">
        <v>22</v>
      </c>
      <c r="J8054" t="s">
        <v>131</v>
      </c>
      <c r="K8054" t="s">
        <v>30564</v>
      </c>
      <c r="L8054" t="s">
        <v>30565</v>
      </c>
      <c r="M8054">
        <v>4.8430555550000003</v>
      </c>
      <c r="N8054">
        <v>0</v>
      </c>
      <c r="O8054">
        <v>0</v>
      </c>
      <c r="P8054">
        <v>0</v>
      </c>
      <c r="Q8054">
        <v>1</v>
      </c>
      <c r="R8054">
        <v>0</v>
      </c>
      <c r="S8054">
        <v>0</v>
      </c>
      <c r="T8054">
        <v>0</v>
      </c>
      <c r="U8054">
        <v>4.8430559999999998</v>
      </c>
    </row>
    <row r="8055" spans="1:21" x14ac:dyDescent="0.25">
      <c r="A8055" t="s">
        <v>30566</v>
      </c>
      <c r="B8055">
        <v>1</v>
      </c>
      <c r="C8055" t="s">
        <v>78</v>
      </c>
      <c r="D8055" t="s">
        <v>91</v>
      </c>
      <c r="E8055" t="s">
        <v>30567</v>
      </c>
      <c r="F8055" t="s">
        <v>313</v>
      </c>
      <c r="G8055" t="s">
        <v>71</v>
      </c>
      <c r="H8055" t="s">
        <v>136</v>
      </c>
      <c r="I8055" t="s">
        <v>22</v>
      </c>
      <c r="J8055" t="s">
        <v>131</v>
      </c>
      <c r="K8055" t="s">
        <v>30568</v>
      </c>
      <c r="L8055" t="s">
        <v>30569</v>
      </c>
      <c r="M8055">
        <v>3.179444444</v>
      </c>
      <c r="N8055">
        <v>0</v>
      </c>
      <c r="O8055">
        <v>0</v>
      </c>
      <c r="P8055">
        <v>0</v>
      </c>
      <c r="Q8055">
        <v>5</v>
      </c>
      <c r="R8055">
        <v>0</v>
      </c>
      <c r="S8055">
        <v>0</v>
      </c>
      <c r="T8055">
        <v>0</v>
      </c>
      <c r="U8055">
        <v>15.897221999999999</v>
      </c>
    </row>
    <row r="8056" spans="1:21" x14ac:dyDescent="0.25">
      <c r="A8056" t="s">
        <v>30570</v>
      </c>
      <c r="B8056">
        <v>1</v>
      </c>
      <c r="C8056" t="s">
        <v>78</v>
      </c>
      <c r="D8056" t="s">
        <v>102</v>
      </c>
      <c r="E8056" t="s">
        <v>17527</v>
      </c>
      <c r="F8056" t="s">
        <v>129</v>
      </c>
      <c r="G8056" t="s">
        <v>72</v>
      </c>
      <c r="H8056" t="s">
        <v>136</v>
      </c>
      <c r="I8056" t="s">
        <v>22</v>
      </c>
      <c r="J8056" t="s">
        <v>131</v>
      </c>
      <c r="K8056" t="s">
        <v>30571</v>
      </c>
      <c r="L8056" t="s">
        <v>30572</v>
      </c>
      <c r="M8056">
        <v>2.5955555549999998</v>
      </c>
      <c r="N8056">
        <v>0</v>
      </c>
      <c r="O8056">
        <v>0</v>
      </c>
      <c r="P8056">
        <v>84</v>
      </c>
      <c r="Q8056">
        <v>1661</v>
      </c>
      <c r="R8056">
        <v>0</v>
      </c>
      <c r="S8056">
        <v>0</v>
      </c>
      <c r="T8056">
        <v>218.026667</v>
      </c>
      <c r="U8056">
        <v>4311.2177769999998</v>
      </c>
    </row>
    <row r="8057" spans="1:21" x14ac:dyDescent="0.25">
      <c r="A8057" t="s">
        <v>30573</v>
      </c>
      <c r="B8057">
        <v>1</v>
      </c>
      <c r="C8057" t="s">
        <v>78</v>
      </c>
      <c r="D8057" t="s">
        <v>102</v>
      </c>
      <c r="E8057" t="s">
        <v>28925</v>
      </c>
      <c r="F8057" t="s">
        <v>129</v>
      </c>
      <c r="G8057" t="s">
        <v>72</v>
      </c>
      <c r="H8057" t="s">
        <v>136</v>
      </c>
      <c r="I8057" t="s">
        <v>22</v>
      </c>
      <c r="J8057" t="s">
        <v>131</v>
      </c>
      <c r="K8057" t="s">
        <v>30574</v>
      </c>
      <c r="L8057" t="s">
        <v>30575</v>
      </c>
      <c r="M8057">
        <v>2.4877777769999998</v>
      </c>
      <c r="N8057">
        <v>0</v>
      </c>
      <c r="O8057">
        <v>0</v>
      </c>
      <c r="P8057">
        <v>75</v>
      </c>
      <c r="Q8057">
        <v>599</v>
      </c>
      <c r="R8057">
        <v>0</v>
      </c>
      <c r="S8057">
        <v>0</v>
      </c>
      <c r="T8057">
        <v>186.58333300000001</v>
      </c>
      <c r="U8057">
        <v>1490.1788879999999</v>
      </c>
    </row>
    <row r="8058" spans="1:21" x14ac:dyDescent="0.25">
      <c r="A8058" t="s">
        <v>30576</v>
      </c>
      <c r="B8058">
        <v>1</v>
      </c>
      <c r="C8058" t="s">
        <v>78</v>
      </c>
      <c r="D8058" t="s">
        <v>102</v>
      </c>
      <c r="E8058" t="s">
        <v>17527</v>
      </c>
      <c r="F8058" t="s">
        <v>166</v>
      </c>
      <c r="G8058" t="s">
        <v>72</v>
      </c>
      <c r="H8058" t="s">
        <v>136</v>
      </c>
      <c r="I8058" t="s">
        <v>22</v>
      </c>
      <c r="J8058" t="s">
        <v>131</v>
      </c>
      <c r="K8058" t="s">
        <v>30577</v>
      </c>
      <c r="L8058" t="s">
        <v>30578</v>
      </c>
      <c r="M8058">
        <v>0.74194444400000004</v>
      </c>
      <c r="N8058">
        <v>0</v>
      </c>
      <c r="O8058">
        <v>0</v>
      </c>
      <c r="P8058">
        <v>84</v>
      </c>
      <c r="Q8058">
        <v>1661</v>
      </c>
      <c r="R8058">
        <v>0</v>
      </c>
      <c r="S8058">
        <v>0</v>
      </c>
      <c r="T8058">
        <v>62.323332999999998</v>
      </c>
      <c r="U8058">
        <v>1232.369721</v>
      </c>
    </row>
    <row r="8059" spans="1:21" x14ac:dyDescent="0.25">
      <c r="A8059" t="s">
        <v>30579</v>
      </c>
      <c r="B8059">
        <v>1</v>
      </c>
      <c r="C8059" t="s">
        <v>78</v>
      </c>
      <c r="D8059" t="s">
        <v>102</v>
      </c>
      <c r="E8059" t="s">
        <v>17527</v>
      </c>
      <c r="F8059" t="s">
        <v>166</v>
      </c>
      <c r="G8059" t="s">
        <v>72</v>
      </c>
      <c r="H8059" t="s">
        <v>136</v>
      </c>
      <c r="I8059" t="s">
        <v>22</v>
      </c>
      <c r="J8059" t="s">
        <v>131</v>
      </c>
      <c r="K8059" t="s">
        <v>30580</v>
      </c>
      <c r="L8059" t="s">
        <v>30581</v>
      </c>
      <c r="M8059">
        <v>3.247797222</v>
      </c>
      <c r="N8059">
        <v>0</v>
      </c>
      <c r="O8059">
        <v>0</v>
      </c>
      <c r="P8059">
        <v>84</v>
      </c>
      <c r="Q8059">
        <v>1661</v>
      </c>
      <c r="R8059">
        <v>0</v>
      </c>
      <c r="S8059">
        <v>0</v>
      </c>
      <c r="T8059">
        <v>272.81496700000002</v>
      </c>
      <c r="U8059">
        <v>5394.5911859999997</v>
      </c>
    </row>
    <row r="8060" spans="1:21" x14ac:dyDescent="0.25">
      <c r="A8060" t="s">
        <v>30582</v>
      </c>
      <c r="B8060">
        <v>1</v>
      </c>
      <c r="C8060" t="s">
        <v>78</v>
      </c>
      <c r="D8060" t="s">
        <v>102</v>
      </c>
      <c r="E8060" t="s">
        <v>1118</v>
      </c>
      <c r="F8060" t="s">
        <v>166</v>
      </c>
      <c r="G8060" t="s">
        <v>72</v>
      </c>
      <c r="H8060" t="s">
        <v>136</v>
      </c>
      <c r="I8060" t="s">
        <v>22</v>
      </c>
      <c r="J8060" t="s">
        <v>131</v>
      </c>
      <c r="K8060" t="s">
        <v>30583</v>
      </c>
      <c r="L8060" t="s">
        <v>30584</v>
      </c>
      <c r="M8060">
        <v>0.419194444</v>
      </c>
      <c r="N8060">
        <v>5</v>
      </c>
      <c r="O8060">
        <v>4812</v>
      </c>
      <c r="P8060">
        <v>569</v>
      </c>
      <c r="Q8060">
        <v>4106</v>
      </c>
      <c r="R8060">
        <v>2.0959720000000002</v>
      </c>
      <c r="S8060">
        <v>2017.163665</v>
      </c>
      <c r="T8060">
        <v>238.52163899999999</v>
      </c>
      <c r="U8060">
        <v>1721.212387</v>
      </c>
    </row>
    <row r="8061" spans="1:21" x14ac:dyDescent="0.25">
      <c r="A8061" t="s">
        <v>30585</v>
      </c>
      <c r="B8061">
        <v>1</v>
      </c>
      <c r="C8061" t="s">
        <v>78</v>
      </c>
      <c r="D8061" t="s">
        <v>96</v>
      </c>
      <c r="E8061" t="s">
        <v>30586</v>
      </c>
      <c r="F8061" t="s">
        <v>231</v>
      </c>
      <c r="G8061" t="s">
        <v>71</v>
      </c>
      <c r="H8061" t="s">
        <v>136</v>
      </c>
      <c r="I8061" t="s">
        <v>22</v>
      </c>
      <c r="J8061" t="s">
        <v>131</v>
      </c>
      <c r="K8061" t="s">
        <v>30587</v>
      </c>
      <c r="L8061" t="s">
        <v>30588</v>
      </c>
      <c r="M8061">
        <v>1.2566666660000001</v>
      </c>
      <c r="N8061">
        <v>0</v>
      </c>
      <c r="O8061">
        <v>0</v>
      </c>
      <c r="P8061">
        <v>0</v>
      </c>
      <c r="Q8061">
        <v>1</v>
      </c>
      <c r="R8061">
        <v>0</v>
      </c>
      <c r="S8061">
        <v>0</v>
      </c>
      <c r="T8061">
        <v>0</v>
      </c>
      <c r="U8061">
        <v>1.256667</v>
      </c>
    </row>
    <row r="8062" spans="1:21" x14ac:dyDescent="0.25">
      <c r="A8062" t="s">
        <v>30589</v>
      </c>
      <c r="B8062">
        <v>1</v>
      </c>
      <c r="C8062" t="s">
        <v>78</v>
      </c>
      <c r="D8062" t="s">
        <v>96</v>
      </c>
      <c r="E8062" t="s">
        <v>30590</v>
      </c>
      <c r="F8062" t="s">
        <v>231</v>
      </c>
      <c r="G8062" t="s">
        <v>71</v>
      </c>
      <c r="H8062" t="s">
        <v>136</v>
      </c>
      <c r="I8062" t="s">
        <v>22</v>
      </c>
      <c r="J8062" t="s">
        <v>131</v>
      </c>
      <c r="K8062" t="s">
        <v>30591</v>
      </c>
      <c r="L8062" t="s">
        <v>30592</v>
      </c>
      <c r="M8062">
        <v>3.2291666659999998</v>
      </c>
      <c r="N8062">
        <v>0</v>
      </c>
      <c r="O8062">
        <v>0</v>
      </c>
      <c r="P8062">
        <v>0</v>
      </c>
      <c r="Q8062">
        <v>1</v>
      </c>
      <c r="R8062">
        <v>0</v>
      </c>
      <c r="S8062">
        <v>0</v>
      </c>
      <c r="T8062">
        <v>0</v>
      </c>
      <c r="U8062">
        <v>3.2291669999999999</v>
      </c>
    </row>
    <row r="8063" spans="1:21" x14ac:dyDescent="0.25">
      <c r="A8063" t="s">
        <v>30593</v>
      </c>
      <c r="B8063">
        <v>1</v>
      </c>
      <c r="C8063" t="s">
        <v>79</v>
      </c>
      <c r="D8063" t="s">
        <v>110</v>
      </c>
      <c r="E8063" t="s">
        <v>30594</v>
      </c>
      <c r="F8063" t="s">
        <v>226</v>
      </c>
      <c r="G8063" t="s">
        <v>72</v>
      </c>
      <c r="H8063" t="s">
        <v>136</v>
      </c>
      <c r="I8063" t="s">
        <v>22</v>
      </c>
      <c r="J8063" t="s">
        <v>131</v>
      </c>
      <c r="K8063" t="s">
        <v>30595</v>
      </c>
      <c r="L8063" t="s">
        <v>30596</v>
      </c>
      <c r="M8063">
        <v>2.1405555550000002</v>
      </c>
      <c r="N8063">
        <v>0</v>
      </c>
      <c r="O8063">
        <v>0</v>
      </c>
      <c r="P8063">
        <v>0</v>
      </c>
      <c r="Q8063">
        <v>59</v>
      </c>
      <c r="R8063">
        <v>0</v>
      </c>
      <c r="S8063">
        <v>0</v>
      </c>
      <c r="T8063">
        <v>0</v>
      </c>
      <c r="U8063">
        <v>126.292778</v>
      </c>
    </row>
    <row r="8064" spans="1:21" x14ac:dyDescent="0.25">
      <c r="A8064" t="s">
        <v>30597</v>
      </c>
      <c r="B8064">
        <v>1</v>
      </c>
      <c r="C8064" t="s">
        <v>78</v>
      </c>
      <c r="D8064" t="s">
        <v>106</v>
      </c>
      <c r="E8064" t="s">
        <v>30598</v>
      </c>
      <c r="F8064" t="s">
        <v>296</v>
      </c>
      <c r="G8064" t="s">
        <v>71</v>
      </c>
      <c r="H8064" t="s">
        <v>136</v>
      </c>
      <c r="I8064" t="s">
        <v>22</v>
      </c>
      <c r="J8064" t="s">
        <v>221</v>
      </c>
      <c r="K8064" t="s">
        <v>10370</v>
      </c>
      <c r="L8064" t="s">
        <v>30599</v>
      </c>
      <c r="M8064">
        <v>7.3691563880000004</v>
      </c>
      <c r="N8064">
        <v>0</v>
      </c>
      <c r="O8064">
        <v>0</v>
      </c>
      <c r="P8064">
        <v>0</v>
      </c>
      <c r="Q8064">
        <v>37</v>
      </c>
      <c r="R8064">
        <v>0</v>
      </c>
      <c r="S8064">
        <v>0</v>
      </c>
      <c r="T8064">
        <v>0</v>
      </c>
      <c r="U8064">
        <v>272.65878600000002</v>
      </c>
    </row>
    <row r="8065" spans="1:21" x14ac:dyDescent="0.25">
      <c r="A8065" t="s">
        <v>30600</v>
      </c>
      <c r="B8065">
        <v>1</v>
      </c>
      <c r="C8065" t="s">
        <v>79</v>
      </c>
      <c r="D8065" t="s">
        <v>114</v>
      </c>
      <c r="E8065" t="s">
        <v>30601</v>
      </c>
      <c r="F8065" t="s">
        <v>166</v>
      </c>
      <c r="G8065" t="s">
        <v>72</v>
      </c>
      <c r="H8065" t="s">
        <v>136</v>
      </c>
      <c r="I8065" t="s">
        <v>22</v>
      </c>
      <c r="J8065" t="s">
        <v>131</v>
      </c>
      <c r="K8065" t="s">
        <v>30602</v>
      </c>
      <c r="L8065" t="s">
        <v>30603</v>
      </c>
      <c r="M8065">
        <v>1.5419444440000001</v>
      </c>
      <c r="N8065">
        <v>0</v>
      </c>
      <c r="O8065">
        <v>0</v>
      </c>
      <c r="P8065">
        <v>61</v>
      </c>
      <c r="Q8065">
        <v>753</v>
      </c>
      <c r="R8065">
        <v>0</v>
      </c>
      <c r="S8065">
        <v>0</v>
      </c>
      <c r="T8065">
        <v>94.058610999999999</v>
      </c>
      <c r="U8065">
        <v>1161.0841660000001</v>
      </c>
    </row>
    <row r="8066" spans="1:21" x14ac:dyDescent="0.25">
      <c r="A8066" t="s">
        <v>30604</v>
      </c>
      <c r="B8066">
        <v>1</v>
      </c>
      <c r="C8066" t="s">
        <v>78</v>
      </c>
      <c r="D8066" t="s">
        <v>102</v>
      </c>
      <c r="E8066" t="s">
        <v>30605</v>
      </c>
      <c r="F8066" t="s">
        <v>226</v>
      </c>
      <c r="G8066" t="s">
        <v>72</v>
      </c>
      <c r="H8066" t="s">
        <v>136</v>
      </c>
      <c r="I8066" t="s">
        <v>22</v>
      </c>
      <c r="J8066" t="s">
        <v>131</v>
      </c>
      <c r="K8066" t="s">
        <v>30606</v>
      </c>
      <c r="L8066" t="s">
        <v>30607</v>
      </c>
      <c r="M8066">
        <v>3.2813888879999999</v>
      </c>
      <c r="N8066">
        <v>0</v>
      </c>
      <c r="O8066">
        <v>0</v>
      </c>
      <c r="P8066">
        <v>0</v>
      </c>
      <c r="Q8066">
        <v>26</v>
      </c>
      <c r="R8066">
        <v>0</v>
      </c>
      <c r="S8066">
        <v>0</v>
      </c>
      <c r="T8066">
        <v>0</v>
      </c>
      <c r="U8066">
        <v>85.316111000000006</v>
      </c>
    </row>
    <row r="8067" spans="1:21" x14ac:dyDescent="0.25">
      <c r="A8067" t="s">
        <v>30608</v>
      </c>
      <c r="B8067">
        <v>1</v>
      </c>
      <c r="C8067" t="s">
        <v>79</v>
      </c>
      <c r="D8067" t="s">
        <v>122</v>
      </c>
      <c r="E8067" t="s">
        <v>30609</v>
      </c>
      <c r="F8067" t="s">
        <v>226</v>
      </c>
      <c r="G8067" t="s">
        <v>72</v>
      </c>
      <c r="H8067" t="s">
        <v>136</v>
      </c>
      <c r="I8067" t="s">
        <v>22</v>
      </c>
      <c r="J8067" t="s">
        <v>131</v>
      </c>
      <c r="K8067" t="s">
        <v>30610</v>
      </c>
      <c r="L8067" t="s">
        <v>30611</v>
      </c>
      <c r="M8067">
        <v>0.91361111100000003</v>
      </c>
      <c r="N8067">
        <v>0</v>
      </c>
      <c r="O8067">
        <v>0</v>
      </c>
      <c r="P8067">
        <v>0</v>
      </c>
      <c r="Q8067">
        <v>142</v>
      </c>
      <c r="R8067">
        <v>0</v>
      </c>
      <c r="S8067">
        <v>0</v>
      </c>
      <c r="T8067">
        <v>0</v>
      </c>
      <c r="U8067">
        <v>129.732778</v>
      </c>
    </row>
    <row r="8068" spans="1:21" x14ac:dyDescent="0.25">
      <c r="A8068" t="s">
        <v>30612</v>
      </c>
      <c r="B8068">
        <v>1</v>
      </c>
      <c r="C8068" t="s">
        <v>79</v>
      </c>
      <c r="D8068" t="s">
        <v>122</v>
      </c>
      <c r="E8068" t="s">
        <v>30613</v>
      </c>
      <c r="F8068" t="s">
        <v>313</v>
      </c>
      <c r="G8068" t="s">
        <v>71</v>
      </c>
      <c r="H8068" t="s">
        <v>136</v>
      </c>
      <c r="I8068" t="s">
        <v>22</v>
      </c>
      <c r="J8068" t="s">
        <v>131</v>
      </c>
      <c r="K8068" t="s">
        <v>30614</v>
      </c>
      <c r="L8068" t="s">
        <v>30615</v>
      </c>
      <c r="M8068">
        <v>0.821111111</v>
      </c>
      <c r="N8068">
        <v>0</v>
      </c>
      <c r="O8068">
        <v>0</v>
      </c>
      <c r="P8068">
        <v>0</v>
      </c>
      <c r="Q8068">
        <v>54</v>
      </c>
      <c r="R8068">
        <v>0</v>
      </c>
      <c r="S8068">
        <v>0</v>
      </c>
      <c r="T8068">
        <v>0</v>
      </c>
      <c r="U8068">
        <v>44.34</v>
      </c>
    </row>
    <row r="8069" spans="1:21" x14ac:dyDescent="0.25">
      <c r="A8069" t="s">
        <v>30616</v>
      </c>
      <c r="B8069">
        <v>1</v>
      </c>
      <c r="C8069" t="s">
        <v>79</v>
      </c>
      <c r="D8069" t="s">
        <v>123</v>
      </c>
      <c r="E8069" t="s">
        <v>30617</v>
      </c>
      <c r="F8069" t="s">
        <v>226</v>
      </c>
      <c r="G8069" t="s">
        <v>72</v>
      </c>
      <c r="H8069" t="s">
        <v>136</v>
      </c>
      <c r="I8069" t="s">
        <v>22</v>
      </c>
      <c r="J8069" t="s">
        <v>131</v>
      </c>
      <c r="K8069" t="s">
        <v>30618</v>
      </c>
      <c r="L8069" t="s">
        <v>30619</v>
      </c>
      <c r="M8069">
        <v>1.534825833</v>
      </c>
      <c r="N8069">
        <v>0</v>
      </c>
      <c r="O8069">
        <v>0</v>
      </c>
      <c r="P8069">
        <v>0</v>
      </c>
      <c r="Q8069">
        <v>205</v>
      </c>
      <c r="R8069">
        <v>0</v>
      </c>
      <c r="S8069">
        <v>0</v>
      </c>
      <c r="T8069">
        <v>0</v>
      </c>
      <c r="U8069">
        <v>314.639296</v>
      </c>
    </row>
    <row r="8070" spans="1:21" x14ac:dyDescent="0.25">
      <c r="A8070" t="s">
        <v>30620</v>
      </c>
      <c r="B8070">
        <v>1</v>
      </c>
      <c r="C8070" t="s">
        <v>78</v>
      </c>
      <c r="D8070" t="s">
        <v>80</v>
      </c>
      <c r="E8070" t="s">
        <v>30621</v>
      </c>
      <c r="F8070" t="s">
        <v>247</v>
      </c>
      <c r="G8070" t="s">
        <v>71</v>
      </c>
      <c r="H8070" t="s">
        <v>136</v>
      </c>
      <c r="I8070" t="s">
        <v>22</v>
      </c>
      <c r="J8070" t="s">
        <v>221</v>
      </c>
      <c r="K8070" t="s">
        <v>30622</v>
      </c>
      <c r="L8070" t="s">
        <v>30623</v>
      </c>
      <c r="M8070">
        <v>1.5677777770000001</v>
      </c>
      <c r="N8070">
        <v>0</v>
      </c>
      <c r="O8070">
        <v>106</v>
      </c>
      <c r="P8070">
        <v>0</v>
      </c>
      <c r="Q8070">
        <v>0</v>
      </c>
      <c r="R8070">
        <v>0</v>
      </c>
      <c r="S8070">
        <v>166.18444400000001</v>
      </c>
      <c r="T8070">
        <v>0</v>
      </c>
      <c r="U8070">
        <v>0</v>
      </c>
    </row>
    <row r="8071" spans="1:21" x14ac:dyDescent="0.25">
      <c r="A8071" t="s">
        <v>30624</v>
      </c>
      <c r="B8071">
        <v>1</v>
      </c>
      <c r="C8071" t="s">
        <v>78</v>
      </c>
      <c r="D8071" t="s">
        <v>80</v>
      </c>
      <c r="E8071" t="s">
        <v>30621</v>
      </c>
      <c r="F8071" t="s">
        <v>247</v>
      </c>
      <c r="G8071" t="s">
        <v>71</v>
      </c>
      <c r="H8071" t="s">
        <v>136</v>
      </c>
      <c r="I8071" t="s">
        <v>22</v>
      </c>
      <c r="J8071" t="s">
        <v>221</v>
      </c>
      <c r="K8071" t="s">
        <v>30625</v>
      </c>
      <c r="L8071" t="s">
        <v>30626</v>
      </c>
      <c r="M8071">
        <v>3.6808333329999998</v>
      </c>
      <c r="N8071">
        <v>0</v>
      </c>
      <c r="O8071">
        <v>106</v>
      </c>
      <c r="P8071">
        <v>0</v>
      </c>
      <c r="Q8071">
        <v>0</v>
      </c>
      <c r="R8071">
        <v>0</v>
      </c>
      <c r="S8071">
        <v>390.16833300000002</v>
      </c>
      <c r="T8071">
        <v>0</v>
      </c>
      <c r="U8071">
        <v>0</v>
      </c>
    </row>
    <row r="8072" spans="1:21" x14ac:dyDescent="0.25">
      <c r="A8072" t="s">
        <v>30627</v>
      </c>
      <c r="B8072">
        <v>1</v>
      </c>
      <c r="C8072" t="s">
        <v>78</v>
      </c>
      <c r="D8072" t="s">
        <v>96</v>
      </c>
      <c r="E8072" t="s">
        <v>23042</v>
      </c>
      <c r="F8072" t="s">
        <v>226</v>
      </c>
      <c r="G8072" t="s">
        <v>72</v>
      </c>
      <c r="H8072" t="s">
        <v>136</v>
      </c>
      <c r="I8072" t="s">
        <v>22</v>
      </c>
      <c r="J8072" t="s">
        <v>131</v>
      </c>
      <c r="K8072" t="s">
        <v>30628</v>
      </c>
      <c r="L8072" t="s">
        <v>30629</v>
      </c>
      <c r="M8072">
        <v>1.205833333</v>
      </c>
      <c r="N8072">
        <v>0</v>
      </c>
      <c r="O8072">
        <v>9</v>
      </c>
      <c r="P8072">
        <v>0</v>
      </c>
      <c r="Q8072">
        <v>0</v>
      </c>
      <c r="R8072">
        <v>0</v>
      </c>
      <c r="S8072">
        <v>10.852499999999999</v>
      </c>
      <c r="T8072">
        <v>0</v>
      </c>
      <c r="U8072">
        <v>0</v>
      </c>
    </row>
    <row r="8073" spans="1:21" x14ac:dyDescent="0.25">
      <c r="A8073" t="s">
        <v>30630</v>
      </c>
      <c r="B8073">
        <v>1</v>
      </c>
      <c r="C8073" t="s">
        <v>78</v>
      </c>
      <c r="D8073" t="s">
        <v>96</v>
      </c>
      <c r="E8073" t="s">
        <v>23042</v>
      </c>
      <c r="F8073" t="s">
        <v>226</v>
      </c>
      <c r="G8073" t="s">
        <v>72</v>
      </c>
      <c r="H8073" t="s">
        <v>136</v>
      </c>
      <c r="I8073" t="s">
        <v>22</v>
      </c>
      <c r="J8073" t="s">
        <v>131</v>
      </c>
      <c r="K8073" t="s">
        <v>30631</v>
      </c>
      <c r="L8073" t="s">
        <v>30632</v>
      </c>
      <c r="M8073">
        <v>1.9711111109999999</v>
      </c>
      <c r="N8073">
        <v>0</v>
      </c>
      <c r="O8073">
        <v>9</v>
      </c>
      <c r="P8073">
        <v>0</v>
      </c>
      <c r="Q8073">
        <v>0</v>
      </c>
      <c r="R8073">
        <v>0</v>
      </c>
      <c r="S8073">
        <v>17.739999999999998</v>
      </c>
      <c r="T8073">
        <v>0</v>
      </c>
      <c r="U8073">
        <v>0</v>
      </c>
    </row>
    <row r="8074" spans="1:21" x14ac:dyDescent="0.25">
      <c r="A8074" t="s">
        <v>30633</v>
      </c>
      <c r="B8074">
        <v>1</v>
      </c>
      <c r="C8074" t="s">
        <v>78</v>
      </c>
      <c r="D8074" t="s">
        <v>96</v>
      </c>
      <c r="E8074" t="s">
        <v>30634</v>
      </c>
      <c r="F8074" t="s">
        <v>313</v>
      </c>
      <c r="G8074" t="s">
        <v>71</v>
      </c>
      <c r="H8074" t="s">
        <v>136</v>
      </c>
      <c r="I8074" t="s">
        <v>22</v>
      </c>
      <c r="J8074" t="s">
        <v>131</v>
      </c>
      <c r="K8074" t="s">
        <v>30635</v>
      </c>
      <c r="L8074" t="s">
        <v>30636</v>
      </c>
      <c r="M8074">
        <v>1.474444444</v>
      </c>
      <c r="N8074">
        <v>0</v>
      </c>
      <c r="O8074">
        <v>3</v>
      </c>
      <c r="P8074">
        <v>0</v>
      </c>
      <c r="Q8074">
        <v>1</v>
      </c>
      <c r="R8074">
        <v>0</v>
      </c>
      <c r="S8074">
        <v>4.4233330000000004</v>
      </c>
      <c r="T8074">
        <v>0</v>
      </c>
      <c r="U8074">
        <v>1.4744440000000001</v>
      </c>
    </row>
    <row r="8075" spans="1:21" x14ac:dyDescent="0.25">
      <c r="A8075" t="s">
        <v>30637</v>
      </c>
      <c r="B8075">
        <v>1</v>
      </c>
      <c r="C8075" t="s">
        <v>78</v>
      </c>
      <c r="D8075" t="s">
        <v>107</v>
      </c>
      <c r="E8075" t="s">
        <v>30638</v>
      </c>
      <c r="F8075" t="s">
        <v>296</v>
      </c>
      <c r="G8075" t="s">
        <v>71</v>
      </c>
      <c r="H8075" t="s">
        <v>136</v>
      </c>
      <c r="I8075" t="s">
        <v>22</v>
      </c>
      <c r="J8075" t="s">
        <v>221</v>
      </c>
      <c r="K8075" t="s">
        <v>2037</v>
      </c>
      <c r="L8075" t="s">
        <v>30639</v>
      </c>
      <c r="M8075">
        <v>4.3802777769999999</v>
      </c>
      <c r="N8075">
        <v>0</v>
      </c>
      <c r="O8075">
        <v>0</v>
      </c>
      <c r="P8075">
        <v>0</v>
      </c>
      <c r="Q8075">
        <v>25</v>
      </c>
      <c r="R8075">
        <v>0</v>
      </c>
      <c r="S8075">
        <v>0</v>
      </c>
      <c r="T8075">
        <v>0</v>
      </c>
      <c r="U8075">
        <v>109.506944</v>
      </c>
    </row>
    <row r="8076" spans="1:21" x14ac:dyDescent="0.25">
      <c r="A8076" t="s">
        <v>30640</v>
      </c>
      <c r="B8076">
        <v>1</v>
      </c>
      <c r="C8076" t="s">
        <v>79</v>
      </c>
      <c r="D8076" t="s">
        <v>113</v>
      </c>
      <c r="E8076" t="s">
        <v>30641</v>
      </c>
      <c r="F8076" t="s">
        <v>226</v>
      </c>
      <c r="G8076" t="s">
        <v>72</v>
      </c>
      <c r="H8076" t="s">
        <v>136</v>
      </c>
      <c r="I8076" t="s">
        <v>22</v>
      </c>
      <c r="J8076" t="s">
        <v>131</v>
      </c>
      <c r="K8076" t="s">
        <v>30642</v>
      </c>
      <c r="L8076" t="s">
        <v>30643</v>
      </c>
      <c r="M8076">
        <v>1.802171111</v>
      </c>
      <c r="N8076">
        <v>0</v>
      </c>
      <c r="O8076">
        <v>0</v>
      </c>
      <c r="P8076">
        <v>0</v>
      </c>
      <c r="Q8076">
        <v>23</v>
      </c>
      <c r="R8076">
        <v>0</v>
      </c>
      <c r="S8076">
        <v>0</v>
      </c>
      <c r="T8076">
        <v>0</v>
      </c>
      <c r="U8076">
        <v>41.449936000000001</v>
      </c>
    </row>
    <row r="8077" spans="1:21" x14ac:dyDescent="0.25">
      <c r="A8077" t="s">
        <v>30644</v>
      </c>
      <c r="B8077">
        <v>1</v>
      </c>
      <c r="C8077" t="s">
        <v>79</v>
      </c>
      <c r="D8077" t="s">
        <v>113</v>
      </c>
      <c r="E8077" t="s">
        <v>30645</v>
      </c>
      <c r="F8077" t="s">
        <v>226</v>
      </c>
      <c r="G8077" t="s">
        <v>72</v>
      </c>
      <c r="H8077" t="s">
        <v>136</v>
      </c>
      <c r="I8077" t="s">
        <v>22</v>
      </c>
      <c r="J8077" t="s">
        <v>131</v>
      </c>
      <c r="K8077" t="s">
        <v>30646</v>
      </c>
      <c r="L8077" t="s">
        <v>30647</v>
      </c>
      <c r="M8077">
        <v>2.8149999999999999</v>
      </c>
      <c r="N8077">
        <v>0</v>
      </c>
      <c r="O8077">
        <v>0</v>
      </c>
      <c r="P8077">
        <v>0</v>
      </c>
      <c r="Q8077">
        <v>20</v>
      </c>
      <c r="R8077">
        <v>0</v>
      </c>
      <c r="S8077">
        <v>0</v>
      </c>
      <c r="T8077">
        <v>0</v>
      </c>
      <c r="U8077">
        <v>56.3</v>
      </c>
    </row>
    <row r="8078" spans="1:21" x14ac:dyDescent="0.25">
      <c r="A8078" t="s">
        <v>30648</v>
      </c>
      <c r="B8078">
        <v>1</v>
      </c>
      <c r="C8078" t="s">
        <v>79</v>
      </c>
      <c r="D8078" t="s">
        <v>113</v>
      </c>
      <c r="E8078" t="s">
        <v>30649</v>
      </c>
      <c r="F8078" t="s">
        <v>226</v>
      </c>
      <c r="G8078" t="s">
        <v>72</v>
      </c>
      <c r="H8078" t="s">
        <v>136</v>
      </c>
      <c r="I8078" t="s">
        <v>22</v>
      </c>
      <c r="J8078" t="s">
        <v>131</v>
      </c>
      <c r="K8078" t="s">
        <v>30650</v>
      </c>
      <c r="L8078" t="s">
        <v>30651</v>
      </c>
      <c r="M8078">
        <v>1.6930555549999999</v>
      </c>
      <c r="N8078">
        <v>0</v>
      </c>
      <c r="O8078">
        <v>0</v>
      </c>
      <c r="P8078">
        <v>0</v>
      </c>
      <c r="Q8078">
        <v>13</v>
      </c>
      <c r="R8078">
        <v>0</v>
      </c>
      <c r="S8078">
        <v>0</v>
      </c>
      <c r="T8078">
        <v>0</v>
      </c>
      <c r="U8078">
        <v>22.009722</v>
      </c>
    </row>
    <row r="8079" spans="1:21" x14ac:dyDescent="0.25">
      <c r="A8079" t="s">
        <v>30652</v>
      </c>
      <c r="B8079">
        <v>1</v>
      </c>
      <c r="C8079" t="s">
        <v>79</v>
      </c>
      <c r="D8079" t="s">
        <v>113</v>
      </c>
      <c r="E8079" t="s">
        <v>30649</v>
      </c>
      <c r="F8079" t="s">
        <v>367</v>
      </c>
      <c r="G8079" t="s">
        <v>72</v>
      </c>
      <c r="H8079" t="s">
        <v>136</v>
      </c>
      <c r="I8079" t="s">
        <v>22</v>
      </c>
      <c r="J8079" t="s">
        <v>131</v>
      </c>
      <c r="K8079" t="s">
        <v>30653</v>
      </c>
      <c r="L8079" t="s">
        <v>30654</v>
      </c>
      <c r="M8079">
        <v>1.0038888880000001</v>
      </c>
      <c r="N8079">
        <v>0</v>
      </c>
      <c r="O8079">
        <v>0</v>
      </c>
      <c r="P8079">
        <v>0</v>
      </c>
      <c r="Q8079">
        <v>13</v>
      </c>
      <c r="R8079">
        <v>0</v>
      </c>
      <c r="S8079">
        <v>0</v>
      </c>
      <c r="T8079">
        <v>0</v>
      </c>
      <c r="U8079">
        <v>13.050556</v>
      </c>
    </row>
    <row r="8080" spans="1:21" x14ac:dyDescent="0.25">
      <c r="A8080" t="s">
        <v>30655</v>
      </c>
      <c r="B8080">
        <v>1</v>
      </c>
      <c r="C8080" t="s">
        <v>79</v>
      </c>
      <c r="D8080" t="s">
        <v>113</v>
      </c>
      <c r="E8080" t="s">
        <v>30656</v>
      </c>
      <c r="F8080" t="s">
        <v>226</v>
      </c>
      <c r="G8080" t="s">
        <v>72</v>
      </c>
      <c r="H8080" t="s">
        <v>136</v>
      </c>
      <c r="I8080" t="s">
        <v>22</v>
      </c>
      <c r="J8080" t="s">
        <v>131</v>
      </c>
      <c r="K8080" t="s">
        <v>30657</v>
      </c>
      <c r="L8080" t="s">
        <v>30658</v>
      </c>
      <c r="M8080">
        <v>3.554444444</v>
      </c>
      <c r="N8080">
        <v>0</v>
      </c>
      <c r="O8080">
        <v>0</v>
      </c>
      <c r="P8080">
        <v>0</v>
      </c>
      <c r="Q8080">
        <v>24</v>
      </c>
      <c r="R8080">
        <v>0</v>
      </c>
      <c r="S8080">
        <v>0</v>
      </c>
      <c r="T8080">
        <v>0</v>
      </c>
      <c r="U8080">
        <v>85.306667000000004</v>
      </c>
    </row>
    <row r="8081" spans="1:21" x14ac:dyDescent="0.25">
      <c r="A8081" t="s">
        <v>30659</v>
      </c>
      <c r="B8081">
        <v>1</v>
      </c>
      <c r="C8081" t="s">
        <v>78</v>
      </c>
      <c r="D8081" t="s">
        <v>102</v>
      </c>
      <c r="E8081" t="s">
        <v>30660</v>
      </c>
      <c r="F8081" t="s">
        <v>166</v>
      </c>
      <c r="G8081" t="s">
        <v>72</v>
      </c>
      <c r="H8081" t="s">
        <v>136</v>
      </c>
      <c r="I8081" t="s">
        <v>22</v>
      </c>
      <c r="J8081" t="s">
        <v>131</v>
      </c>
      <c r="K8081" t="s">
        <v>30661</v>
      </c>
      <c r="L8081" t="s">
        <v>30662</v>
      </c>
      <c r="M8081">
        <v>1.417777777</v>
      </c>
      <c r="N8081">
        <v>0</v>
      </c>
      <c r="O8081">
        <v>0</v>
      </c>
      <c r="P8081">
        <v>0</v>
      </c>
      <c r="Q8081">
        <v>9</v>
      </c>
      <c r="R8081">
        <v>0</v>
      </c>
      <c r="S8081">
        <v>0</v>
      </c>
      <c r="T8081">
        <v>0</v>
      </c>
      <c r="U8081">
        <v>12.76</v>
      </c>
    </row>
    <row r="8082" spans="1:21" x14ac:dyDescent="0.25">
      <c r="A8082" t="s">
        <v>30663</v>
      </c>
      <c r="B8082">
        <v>1</v>
      </c>
      <c r="C8082" t="s">
        <v>79</v>
      </c>
      <c r="D8082" t="s">
        <v>109</v>
      </c>
      <c r="E8082" t="s">
        <v>30664</v>
      </c>
      <c r="F8082" t="s">
        <v>166</v>
      </c>
      <c r="G8082" t="s">
        <v>72</v>
      </c>
      <c r="H8082" t="s">
        <v>136</v>
      </c>
      <c r="I8082" t="s">
        <v>22</v>
      </c>
      <c r="J8082" t="s">
        <v>131</v>
      </c>
      <c r="K8082" t="s">
        <v>30665</v>
      </c>
      <c r="L8082" t="s">
        <v>30666</v>
      </c>
      <c r="M8082">
        <v>0.78666666600000001</v>
      </c>
      <c r="N8082">
        <v>1</v>
      </c>
      <c r="O8082">
        <v>0</v>
      </c>
      <c r="P8082">
        <v>19</v>
      </c>
      <c r="Q8082">
        <v>94</v>
      </c>
      <c r="R8082">
        <v>0.78666700000000001</v>
      </c>
      <c r="S8082">
        <v>0</v>
      </c>
      <c r="T8082">
        <v>14.946667</v>
      </c>
      <c r="U8082">
        <v>73.946667000000005</v>
      </c>
    </row>
    <row r="8083" spans="1:21" x14ac:dyDescent="0.25">
      <c r="A8083" t="s">
        <v>30667</v>
      </c>
      <c r="B8083">
        <v>1</v>
      </c>
      <c r="C8083" t="s">
        <v>79</v>
      </c>
      <c r="D8083" t="s">
        <v>109</v>
      </c>
      <c r="E8083" t="s">
        <v>30668</v>
      </c>
      <c r="F8083" t="s">
        <v>416</v>
      </c>
      <c r="G8083" t="s">
        <v>71</v>
      </c>
      <c r="H8083" t="s">
        <v>136</v>
      </c>
      <c r="I8083" t="s">
        <v>22</v>
      </c>
      <c r="J8083" t="s">
        <v>131</v>
      </c>
      <c r="K8083" t="s">
        <v>30669</v>
      </c>
      <c r="L8083" t="s">
        <v>30670</v>
      </c>
      <c r="M8083">
        <v>3.7280555550000001</v>
      </c>
      <c r="N8083">
        <v>0</v>
      </c>
      <c r="O8083">
        <v>78</v>
      </c>
      <c r="P8083">
        <v>0</v>
      </c>
      <c r="Q8083">
        <v>0</v>
      </c>
      <c r="R8083">
        <v>0</v>
      </c>
      <c r="S8083">
        <v>290.78833300000002</v>
      </c>
      <c r="T8083">
        <v>0</v>
      </c>
      <c r="U8083">
        <v>0</v>
      </c>
    </row>
    <row r="8084" spans="1:21" x14ac:dyDescent="0.25">
      <c r="A8084" t="s">
        <v>30671</v>
      </c>
      <c r="B8084">
        <v>1</v>
      </c>
      <c r="C8084" t="s">
        <v>79</v>
      </c>
      <c r="D8084" t="s">
        <v>109</v>
      </c>
      <c r="E8084" t="s">
        <v>30672</v>
      </c>
      <c r="F8084" t="s">
        <v>362</v>
      </c>
      <c r="G8084" t="s">
        <v>71</v>
      </c>
      <c r="H8084" t="s">
        <v>136</v>
      </c>
      <c r="I8084" t="s">
        <v>22</v>
      </c>
      <c r="J8084" t="s">
        <v>131</v>
      </c>
      <c r="K8084" t="s">
        <v>30673</v>
      </c>
      <c r="L8084" t="s">
        <v>30674</v>
      </c>
      <c r="M8084">
        <v>1.03</v>
      </c>
      <c r="N8084">
        <v>0</v>
      </c>
      <c r="O8084">
        <v>39</v>
      </c>
      <c r="P8084">
        <v>0</v>
      </c>
      <c r="Q8084">
        <v>0</v>
      </c>
      <c r="R8084">
        <v>0</v>
      </c>
      <c r="S8084">
        <v>40.17</v>
      </c>
      <c r="T8084">
        <v>0</v>
      </c>
      <c r="U8084">
        <v>0</v>
      </c>
    </row>
    <row r="8085" spans="1:21" x14ac:dyDescent="0.25">
      <c r="A8085" t="s">
        <v>30675</v>
      </c>
      <c r="B8085">
        <v>1</v>
      </c>
      <c r="C8085" t="s">
        <v>79</v>
      </c>
      <c r="D8085" t="s">
        <v>109</v>
      </c>
      <c r="E8085" t="s">
        <v>30676</v>
      </c>
      <c r="F8085" t="s">
        <v>231</v>
      </c>
      <c r="G8085" t="s">
        <v>71</v>
      </c>
      <c r="H8085" t="s">
        <v>136</v>
      </c>
      <c r="I8085" t="s">
        <v>22</v>
      </c>
      <c r="J8085" t="s">
        <v>131</v>
      </c>
      <c r="K8085" t="s">
        <v>30677</v>
      </c>
      <c r="L8085" t="s">
        <v>30678</v>
      </c>
      <c r="M8085">
        <v>2.0613888880000002</v>
      </c>
      <c r="N8085">
        <v>0</v>
      </c>
      <c r="O8085">
        <v>1</v>
      </c>
      <c r="P8085">
        <v>0</v>
      </c>
      <c r="Q8085">
        <v>0</v>
      </c>
      <c r="R8085">
        <v>0</v>
      </c>
      <c r="S8085">
        <v>2.0613890000000001</v>
      </c>
      <c r="T8085">
        <v>0</v>
      </c>
      <c r="U8085">
        <v>0</v>
      </c>
    </row>
    <row r="8086" spans="1:21" x14ac:dyDescent="0.25">
      <c r="A8086" t="s">
        <v>30679</v>
      </c>
      <c r="B8086">
        <v>1</v>
      </c>
      <c r="C8086" t="s">
        <v>79</v>
      </c>
      <c r="D8086" t="s">
        <v>109</v>
      </c>
      <c r="E8086" t="s">
        <v>30680</v>
      </c>
      <c r="F8086" t="s">
        <v>166</v>
      </c>
      <c r="G8086" t="s">
        <v>72</v>
      </c>
      <c r="H8086" t="s">
        <v>136</v>
      </c>
      <c r="I8086" t="s">
        <v>22</v>
      </c>
      <c r="J8086" t="s">
        <v>131</v>
      </c>
      <c r="K8086" t="s">
        <v>30681</v>
      </c>
      <c r="L8086" t="s">
        <v>30682</v>
      </c>
      <c r="M8086">
        <v>0.26432305499999997</v>
      </c>
      <c r="N8086">
        <v>2</v>
      </c>
      <c r="O8086">
        <v>1714</v>
      </c>
      <c r="P8086">
        <v>9</v>
      </c>
      <c r="Q8086">
        <v>9</v>
      </c>
      <c r="R8086">
        <v>0.52864599999999995</v>
      </c>
      <c r="S8086">
        <v>453.04971599999999</v>
      </c>
      <c r="T8086">
        <v>2.3789069999999999</v>
      </c>
      <c r="U8086">
        <v>2.3789069999999999</v>
      </c>
    </row>
    <row r="8087" spans="1:21" x14ac:dyDescent="0.25">
      <c r="A8087" t="s">
        <v>30683</v>
      </c>
      <c r="B8087">
        <v>1</v>
      </c>
      <c r="C8087" t="s">
        <v>79</v>
      </c>
      <c r="D8087" t="s">
        <v>111</v>
      </c>
      <c r="E8087" t="s">
        <v>30684</v>
      </c>
      <c r="F8087" t="s">
        <v>226</v>
      </c>
      <c r="G8087" t="s">
        <v>72</v>
      </c>
      <c r="H8087" t="s">
        <v>136</v>
      </c>
      <c r="I8087" t="s">
        <v>22</v>
      </c>
      <c r="J8087" t="s">
        <v>131</v>
      </c>
      <c r="K8087" t="s">
        <v>30685</v>
      </c>
      <c r="L8087" t="s">
        <v>30686</v>
      </c>
      <c r="M8087">
        <v>1.776761944</v>
      </c>
      <c r="N8087">
        <v>0</v>
      </c>
      <c r="O8087">
        <v>0</v>
      </c>
      <c r="P8087">
        <v>0</v>
      </c>
      <c r="Q8087">
        <v>1</v>
      </c>
      <c r="R8087">
        <v>0</v>
      </c>
      <c r="S8087">
        <v>0</v>
      </c>
      <c r="T8087">
        <v>0</v>
      </c>
      <c r="U8087">
        <v>1.776762</v>
      </c>
    </row>
    <row r="8088" spans="1:21" x14ac:dyDescent="0.25">
      <c r="A8088" t="s">
        <v>30687</v>
      </c>
      <c r="B8088">
        <v>1</v>
      </c>
      <c r="C8088" t="s">
        <v>78</v>
      </c>
      <c r="D8088" t="s">
        <v>81</v>
      </c>
      <c r="E8088" t="s">
        <v>30688</v>
      </c>
      <c r="F8088" t="s">
        <v>247</v>
      </c>
      <c r="G8088" t="s">
        <v>71</v>
      </c>
      <c r="H8088" t="s">
        <v>136</v>
      </c>
      <c r="I8088" t="s">
        <v>22</v>
      </c>
      <c r="J8088" t="s">
        <v>221</v>
      </c>
      <c r="K8088" t="s">
        <v>30689</v>
      </c>
      <c r="L8088" t="s">
        <v>30690</v>
      </c>
      <c r="M8088">
        <v>2.0738888879999999</v>
      </c>
      <c r="N8088">
        <v>0</v>
      </c>
      <c r="O8088">
        <v>37</v>
      </c>
      <c r="P8088">
        <v>0</v>
      </c>
      <c r="Q8088">
        <v>0</v>
      </c>
      <c r="R8088">
        <v>0</v>
      </c>
      <c r="S8088">
        <v>76.733889000000005</v>
      </c>
      <c r="T8088">
        <v>0</v>
      </c>
      <c r="U8088">
        <v>0</v>
      </c>
    </row>
    <row r="8089" spans="1:21" x14ac:dyDescent="0.25">
      <c r="A8089" t="s">
        <v>30691</v>
      </c>
      <c r="B8089">
        <v>1</v>
      </c>
      <c r="C8089" t="s">
        <v>78</v>
      </c>
      <c r="D8089" t="s">
        <v>96</v>
      </c>
      <c r="E8089" t="s">
        <v>30692</v>
      </c>
      <c r="F8089" t="s">
        <v>231</v>
      </c>
      <c r="G8089" t="s">
        <v>71</v>
      </c>
      <c r="H8089" t="s">
        <v>136</v>
      </c>
      <c r="I8089" t="s">
        <v>22</v>
      </c>
      <c r="J8089" t="s">
        <v>131</v>
      </c>
      <c r="K8089" t="s">
        <v>30693</v>
      </c>
      <c r="L8089" t="s">
        <v>30694</v>
      </c>
      <c r="M8089">
        <v>1.441944444</v>
      </c>
      <c r="N8089">
        <v>0</v>
      </c>
      <c r="O8089">
        <v>1</v>
      </c>
      <c r="P8089">
        <v>0</v>
      </c>
      <c r="Q8089">
        <v>0</v>
      </c>
      <c r="R8089">
        <v>0</v>
      </c>
      <c r="S8089">
        <v>1.4419439999999999</v>
      </c>
      <c r="T8089">
        <v>0</v>
      </c>
      <c r="U8089">
        <v>0</v>
      </c>
    </row>
    <row r="8090" spans="1:21" x14ac:dyDescent="0.25">
      <c r="A8090" t="s">
        <v>30695</v>
      </c>
      <c r="B8090">
        <v>1</v>
      </c>
      <c r="C8090" t="s">
        <v>78</v>
      </c>
      <c r="D8090" t="s">
        <v>97</v>
      </c>
      <c r="E8090" t="s">
        <v>30696</v>
      </c>
      <c r="F8090" t="s">
        <v>2615</v>
      </c>
      <c r="G8090" t="s">
        <v>71</v>
      </c>
      <c r="H8090" t="s">
        <v>136</v>
      </c>
      <c r="I8090" t="s">
        <v>22</v>
      </c>
      <c r="J8090" t="s">
        <v>131</v>
      </c>
      <c r="K8090" t="s">
        <v>30697</v>
      </c>
      <c r="L8090" t="s">
        <v>30698</v>
      </c>
      <c r="M8090">
        <v>22.531388887999999</v>
      </c>
      <c r="N8090">
        <v>0</v>
      </c>
      <c r="O8090">
        <v>0</v>
      </c>
      <c r="P8090">
        <v>0</v>
      </c>
      <c r="Q8090">
        <v>5</v>
      </c>
      <c r="R8090">
        <v>0</v>
      </c>
      <c r="S8090">
        <v>0</v>
      </c>
      <c r="T8090">
        <v>0</v>
      </c>
      <c r="U8090">
        <v>112.656944</v>
      </c>
    </row>
    <row r="8091" spans="1:21" x14ac:dyDescent="0.25">
      <c r="A8091" t="s">
        <v>30699</v>
      </c>
      <c r="B8091">
        <v>1</v>
      </c>
      <c r="C8091" t="s">
        <v>78</v>
      </c>
      <c r="D8091" t="s">
        <v>102</v>
      </c>
      <c r="E8091" t="s">
        <v>30700</v>
      </c>
      <c r="F8091" t="s">
        <v>231</v>
      </c>
      <c r="G8091" t="s">
        <v>71</v>
      </c>
      <c r="H8091" t="s">
        <v>136</v>
      </c>
      <c r="I8091" t="s">
        <v>22</v>
      </c>
      <c r="J8091" t="s">
        <v>131</v>
      </c>
      <c r="K8091" t="s">
        <v>30701</v>
      </c>
      <c r="L8091" t="s">
        <v>30702</v>
      </c>
      <c r="M8091">
        <v>3.5788888879999998</v>
      </c>
      <c r="N8091">
        <v>0</v>
      </c>
      <c r="O8091">
        <v>0</v>
      </c>
      <c r="P8091">
        <v>0</v>
      </c>
      <c r="Q8091">
        <v>1</v>
      </c>
      <c r="R8091">
        <v>0</v>
      </c>
      <c r="S8091">
        <v>0</v>
      </c>
      <c r="T8091">
        <v>0</v>
      </c>
      <c r="U8091">
        <v>3.5788890000000002</v>
      </c>
    </row>
    <row r="8092" spans="1:21" x14ac:dyDescent="0.25">
      <c r="A8092" t="s">
        <v>30703</v>
      </c>
      <c r="B8092">
        <v>1</v>
      </c>
      <c r="C8092" t="s">
        <v>78</v>
      </c>
      <c r="D8092" t="s">
        <v>91</v>
      </c>
      <c r="E8092" t="s">
        <v>29515</v>
      </c>
      <c r="F8092" t="s">
        <v>166</v>
      </c>
      <c r="G8092" t="s">
        <v>72</v>
      </c>
      <c r="H8092" t="s">
        <v>136</v>
      </c>
      <c r="I8092" t="s">
        <v>22</v>
      </c>
      <c r="J8092" t="s">
        <v>131</v>
      </c>
      <c r="K8092" t="s">
        <v>30704</v>
      </c>
      <c r="L8092" t="s">
        <v>30705</v>
      </c>
      <c r="M8092">
        <v>0.64777777700000005</v>
      </c>
      <c r="N8092">
        <v>0</v>
      </c>
      <c r="O8092">
        <v>0</v>
      </c>
      <c r="P8092">
        <v>0</v>
      </c>
      <c r="Q8092">
        <v>71</v>
      </c>
      <c r="R8092">
        <v>0</v>
      </c>
      <c r="S8092">
        <v>0</v>
      </c>
      <c r="T8092">
        <v>0</v>
      </c>
      <c r="U8092">
        <v>45.992221999999998</v>
      </c>
    </row>
    <row r="8093" spans="1:21" x14ac:dyDescent="0.25">
      <c r="A8093" t="s">
        <v>30706</v>
      </c>
      <c r="B8093">
        <v>1</v>
      </c>
      <c r="C8093" t="s">
        <v>78</v>
      </c>
      <c r="D8093" t="s">
        <v>91</v>
      </c>
      <c r="E8093" t="s">
        <v>29515</v>
      </c>
      <c r="F8093" t="s">
        <v>166</v>
      </c>
      <c r="G8093" t="s">
        <v>72</v>
      </c>
      <c r="H8093" t="s">
        <v>136</v>
      </c>
      <c r="I8093" t="s">
        <v>22</v>
      </c>
      <c r="J8093" t="s">
        <v>131</v>
      </c>
      <c r="K8093" t="s">
        <v>30707</v>
      </c>
      <c r="L8093" t="s">
        <v>30708</v>
      </c>
      <c r="M8093">
        <v>0.71611111100000002</v>
      </c>
      <c r="N8093">
        <v>0</v>
      </c>
      <c r="O8093">
        <v>0</v>
      </c>
      <c r="P8093">
        <v>0</v>
      </c>
      <c r="Q8093">
        <v>71</v>
      </c>
      <c r="R8093">
        <v>0</v>
      </c>
      <c r="S8093">
        <v>0</v>
      </c>
      <c r="T8093">
        <v>0</v>
      </c>
      <c r="U8093">
        <v>50.843888999999997</v>
      </c>
    </row>
    <row r="8094" spans="1:21" x14ac:dyDescent="0.25">
      <c r="A8094" t="s">
        <v>30709</v>
      </c>
      <c r="B8094">
        <v>1</v>
      </c>
      <c r="C8094" t="s">
        <v>78</v>
      </c>
      <c r="D8094" t="s">
        <v>91</v>
      </c>
      <c r="E8094" t="s">
        <v>30710</v>
      </c>
      <c r="F8094" t="s">
        <v>166</v>
      </c>
      <c r="G8094" t="s">
        <v>72</v>
      </c>
      <c r="H8094" t="s">
        <v>136</v>
      </c>
      <c r="I8094" t="s">
        <v>22</v>
      </c>
      <c r="J8094" t="s">
        <v>131</v>
      </c>
      <c r="K8094" t="s">
        <v>30711</v>
      </c>
      <c r="L8094" t="s">
        <v>30712</v>
      </c>
      <c r="M8094">
        <v>0.58348138800000005</v>
      </c>
      <c r="N8094">
        <v>0</v>
      </c>
      <c r="O8094">
        <v>0</v>
      </c>
      <c r="P8094">
        <v>50</v>
      </c>
      <c r="Q8094">
        <v>278</v>
      </c>
      <c r="R8094">
        <v>0</v>
      </c>
      <c r="S8094">
        <v>0</v>
      </c>
      <c r="T8094">
        <v>29.174068999999999</v>
      </c>
      <c r="U8094">
        <v>162.20782600000001</v>
      </c>
    </row>
    <row r="8095" spans="1:21" x14ac:dyDescent="0.25">
      <c r="A8095" t="s">
        <v>30713</v>
      </c>
      <c r="B8095">
        <v>1</v>
      </c>
      <c r="C8095" t="s">
        <v>78</v>
      </c>
      <c r="D8095" t="s">
        <v>91</v>
      </c>
      <c r="E8095" t="s">
        <v>30714</v>
      </c>
      <c r="F8095" t="s">
        <v>296</v>
      </c>
      <c r="G8095" t="s">
        <v>72</v>
      </c>
      <c r="H8095" t="s">
        <v>136</v>
      </c>
      <c r="I8095" t="s">
        <v>22</v>
      </c>
      <c r="J8095" t="s">
        <v>221</v>
      </c>
      <c r="K8095" t="s">
        <v>30715</v>
      </c>
      <c r="L8095" t="s">
        <v>30716</v>
      </c>
      <c r="M8095">
        <v>5.6448999999999998</v>
      </c>
      <c r="N8095">
        <v>0</v>
      </c>
      <c r="O8095">
        <v>0</v>
      </c>
      <c r="P8095">
        <v>20</v>
      </c>
      <c r="Q8095">
        <v>535</v>
      </c>
      <c r="R8095">
        <v>0</v>
      </c>
      <c r="S8095">
        <v>0</v>
      </c>
      <c r="T8095">
        <v>112.898</v>
      </c>
      <c r="U8095">
        <v>3020.0214999999998</v>
      </c>
    </row>
    <row r="8096" spans="1:21" x14ac:dyDescent="0.25">
      <c r="A8096" t="s">
        <v>30717</v>
      </c>
      <c r="B8096">
        <v>1</v>
      </c>
      <c r="C8096" t="s">
        <v>78</v>
      </c>
      <c r="D8096" t="s">
        <v>91</v>
      </c>
      <c r="E8096" t="s">
        <v>30718</v>
      </c>
      <c r="F8096" t="s">
        <v>296</v>
      </c>
      <c r="G8096" t="s">
        <v>72</v>
      </c>
      <c r="H8096" t="s">
        <v>136</v>
      </c>
      <c r="I8096" t="s">
        <v>22</v>
      </c>
      <c r="J8096" t="s">
        <v>221</v>
      </c>
      <c r="K8096" t="s">
        <v>30719</v>
      </c>
      <c r="L8096" t="s">
        <v>6075</v>
      </c>
      <c r="M8096">
        <v>3.8034016660000001</v>
      </c>
      <c r="N8096">
        <v>0</v>
      </c>
      <c r="O8096">
        <v>0</v>
      </c>
      <c r="P8096">
        <v>0</v>
      </c>
      <c r="Q8096">
        <v>86</v>
      </c>
      <c r="R8096">
        <v>0</v>
      </c>
      <c r="S8096">
        <v>0</v>
      </c>
      <c r="T8096">
        <v>0</v>
      </c>
      <c r="U8096">
        <v>327.09254299999998</v>
      </c>
    </row>
    <row r="8097" spans="1:21" x14ac:dyDescent="0.25">
      <c r="A8097" t="s">
        <v>30720</v>
      </c>
      <c r="B8097">
        <v>1</v>
      </c>
      <c r="C8097" t="s">
        <v>78</v>
      </c>
      <c r="D8097" t="s">
        <v>91</v>
      </c>
      <c r="E8097" t="s">
        <v>30721</v>
      </c>
      <c r="F8097" t="s">
        <v>296</v>
      </c>
      <c r="G8097" t="s">
        <v>72</v>
      </c>
      <c r="H8097" t="s">
        <v>136</v>
      </c>
      <c r="I8097" t="s">
        <v>22</v>
      </c>
      <c r="J8097" t="s">
        <v>221</v>
      </c>
      <c r="K8097" t="s">
        <v>30722</v>
      </c>
      <c r="L8097" t="s">
        <v>30723</v>
      </c>
      <c r="M8097">
        <v>4.1450119440000002</v>
      </c>
      <c r="N8097">
        <v>0</v>
      </c>
      <c r="O8097">
        <v>0</v>
      </c>
      <c r="P8097">
        <v>0</v>
      </c>
      <c r="Q8097">
        <v>363</v>
      </c>
      <c r="R8097">
        <v>0</v>
      </c>
      <c r="S8097">
        <v>0</v>
      </c>
      <c r="T8097">
        <v>0</v>
      </c>
      <c r="U8097">
        <v>1504.639336</v>
      </c>
    </row>
    <row r="8098" spans="1:21" x14ac:dyDescent="0.25">
      <c r="A8098" t="s">
        <v>30724</v>
      </c>
      <c r="B8098">
        <v>1</v>
      </c>
      <c r="C8098" t="s">
        <v>78</v>
      </c>
      <c r="D8098" t="s">
        <v>91</v>
      </c>
      <c r="E8098" t="s">
        <v>30718</v>
      </c>
      <c r="F8098" t="s">
        <v>296</v>
      </c>
      <c r="G8098" t="s">
        <v>72</v>
      </c>
      <c r="H8098" t="s">
        <v>136</v>
      </c>
      <c r="I8098" t="s">
        <v>22</v>
      </c>
      <c r="J8098" t="s">
        <v>221</v>
      </c>
      <c r="K8098" t="s">
        <v>30725</v>
      </c>
      <c r="L8098" t="s">
        <v>30726</v>
      </c>
      <c r="M8098">
        <v>4.4170572220000004</v>
      </c>
      <c r="N8098">
        <v>0</v>
      </c>
      <c r="O8098">
        <v>0</v>
      </c>
      <c r="P8098">
        <v>0</v>
      </c>
      <c r="Q8098">
        <v>86</v>
      </c>
      <c r="R8098">
        <v>0</v>
      </c>
      <c r="S8098">
        <v>0</v>
      </c>
      <c r="T8098">
        <v>0</v>
      </c>
      <c r="U8098">
        <v>379.86692099999999</v>
      </c>
    </row>
    <row r="8099" spans="1:21" x14ac:dyDescent="0.25">
      <c r="A8099" t="s">
        <v>30727</v>
      </c>
      <c r="B8099">
        <v>1</v>
      </c>
      <c r="C8099" t="s">
        <v>78</v>
      </c>
      <c r="D8099" t="s">
        <v>91</v>
      </c>
      <c r="E8099" t="s">
        <v>30721</v>
      </c>
      <c r="F8099" t="s">
        <v>247</v>
      </c>
      <c r="G8099" t="s">
        <v>72</v>
      </c>
      <c r="H8099" t="s">
        <v>136</v>
      </c>
      <c r="I8099" t="s">
        <v>22</v>
      </c>
      <c r="J8099" t="s">
        <v>221</v>
      </c>
      <c r="K8099" t="s">
        <v>30728</v>
      </c>
      <c r="L8099" t="s">
        <v>30729</v>
      </c>
      <c r="M8099">
        <v>0.84555555500000001</v>
      </c>
      <c r="N8099">
        <v>0</v>
      </c>
      <c r="O8099">
        <v>0</v>
      </c>
      <c r="P8099">
        <v>0</v>
      </c>
      <c r="Q8099">
        <v>363</v>
      </c>
      <c r="R8099">
        <v>0</v>
      </c>
      <c r="S8099">
        <v>0</v>
      </c>
      <c r="T8099">
        <v>0</v>
      </c>
      <c r="U8099">
        <v>306.936666</v>
      </c>
    </row>
    <row r="8100" spans="1:21" x14ac:dyDescent="0.25">
      <c r="A8100" t="s">
        <v>30730</v>
      </c>
      <c r="B8100">
        <v>1</v>
      </c>
      <c r="C8100" t="s">
        <v>78</v>
      </c>
      <c r="D8100" t="s">
        <v>91</v>
      </c>
      <c r="E8100" t="s">
        <v>30731</v>
      </c>
      <c r="F8100" t="s">
        <v>1150</v>
      </c>
      <c r="G8100" t="s">
        <v>71</v>
      </c>
      <c r="H8100" t="s">
        <v>136</v>
      </c>
      <c r="I8100" t="s">
        <v>22</v>
      </c>
      <c r="J8100" t="s">
        <v>131</v>
      </c>
      <c r="K8100" t="s">
        <v>30732</v>
      </c>
      <c r="L8100" t="s">
        <v>30733</v>
      </c>
      <c r="M8100">
        <v>0.48777777700000002</v>
      </c>
      <c r="N8100">
        <v>0</v>
      </c>
      <c r="O8100">
        <v>0</v>
      </c>
      <c r="P8100">
        <v>0</v>
      </c>
      <c r="Q8100">
        <v>72</v>
      </c>
      <c r="R8100">
        <v>0</v>
      </c>
      <c r="S8100">
        <v>0</v>
      </c>
      <c r="T8100">
        <v>0</v>
      </c>
      <c r="U8100">
        <v>35.119999999999997</v>
      </c>
    </row>
    <row r="8101" spans="1:21" x14ac:dyDescent="0.25">
      <c r="A8101" t="s">
        <v>30734</v>
      </c>
      <c r="B8101">
        <v>1</v>
      </c>
      <c r="C8101" t="s">
        <v>78</v>
      </c>
      <c r="D8101" t="s">
        <v>91</v>
      </c>
      <c r="E8101" t="s">
        <v>29515</v>
      </c>
      <c r="F8101" t="s">
        <v>166</v>
      </c>
      <c r="G8101" t="s">
        <v>72</v>
      </c>
      <c r="H8101" t="s">
        <v>136</v>
      </c>
      <c r="I8101" t="s">
        <v>22</v>
      </c>
      <c r="J8101" t="s">
        <v>131</v>
      </c>
      <c r="K8101" t="s">
        <v>30735</v>
      </c>
      <c r="L8101" t="s">
        <v>30736</v>
      </c>
      <c r="M8101">
        <v>0.88643138799999999</v>
      </c>
      <c r="N8101">
        <v>0</v>
      </c>
      <c r="O8101">
        <v>0</v>
      </c>
      <c r="P8101">
        <v>0</v>
      </c>
      <c r="Q8101">
        <v>71</v>
      </c>
      <c r="R8101">
        <v>0</v>
      </c>
      <c r="S8101">
        <v>0</v>
      </c>
      <c r="T8101">
        <v>0</v>
      </c>
      <c r="U8101">
        <v>62.936629000000003</v>
      </c>
    </row>
    <row r="8102" spans="1:21" x14ac:dyDescent="0.25">
      <c r="A8102" t="s">
        <v>30737</v>
      </c>
      <c r="B8102">
        <v>1</v>
      </c>
      <c r="C8102" t="s">
        <v>78</v>
      </c>
      <c r="D8102" t="s">
        <v>91</v>
      </c>
      <c r="E8102" t="s">
        <v>30731</v>
      </c>
      <c r="F8102" t="s">
        <v>780</v>
      </c>
      <c r="G8102" t="s">
        <v>71</v>
      </c>
      <c r="H8102" t="s">
        <v>136</v>
      </c>
      <c r="I8102" t="s">
        <v>22</v>
      </c>
      <c r="J8102" t="s">
        <v>131</v>
      </c>
      <c r="K8102" t="s">
        <v>30738</v>
      </c>
      <c r="L8102" t="s">
        <v>30739</v>
      </c>
      <c r="M8102">
        <v>2.2966666660000001</v>
      </c>
      <c r="N8102">
        <v>0</v>
      </c>
      <c r="O8102">
        <v>0</v>
      </c>
      <c r="P8102">
        <v>0</v>
      </c>
      <c r="Q8102">
        <v>72</v>
      </c>
      <c r="R8102">
        <v>0</v>
      </c>
      <c r="S8102">
        <v>0</v>
      </c>
      <c r="T8102">
        <v>0</v>
      </c>
      <c r="U8102">
        <v>165.36</v>
      </c>
    </row>
    <row r="8103" spans="1:21" x14ac:dyDescent="0.25">
      <c r="A8103" t="s">
        <v>30740</v>
      </c>
      <c r="B8103">
        <v>1</v>
      </c>
      <c r="C8103" t="s">
        <v>78</v>
      </c>
      <c r="D8103" t="s">
        <v>91</v>
      </c>
      <c r="E8103" t="s">
        <v>30721</v>
      </c>
      <c r="F8103" t="s">
        <v>247</v>
      </c>
      <c r="G8103" t="s">
        <v>72</v>
      </c>
      <c r="H8103" t="s">
        <v>136</v>
      </c>
      <c r="I8103" t="s">
        <v>22</v>
      </c>
      <c r="J8103" t="s">
        <v>221</v>
      </c>
      <c r="K8103" t="s">
        <v>20032</v>
      </c>
      <c r="L8103" t="s">
        <v>30741</v>
      </c>
      <c r="M8103">
        <v>8.5833944439999996</v>
      </c>
      <c r="N8103">
        <v>0</v>
      </c>
      <c r="O8103">
        <v>0</v>
      </c>
      <c r="P8103">
        <v>0</v>
      </c>
      <c r="Q8103">
        <v>363</v>
      </c>
      <c r="R8103">
        <v>0</v>
      </c>
      <c r="S8103">
        <v>0</v>
      </c>
      <c r="T8103">
        <v>0</v>
      </c>
      <c r="U8103">
        <v>3115.772183</v>
      </c>
    </row>
    <row r="8104" spans="1:21" x14ac:dyDescent="0.25">
      <c r="A8104" t="s">
        <v>30742</v>
      </c>
      <c r="B8104">
        <v>1</v>
      </c>
      <c r="C8104" t="s">
        <v>78</v>
      </c>
      <c r="D8104" t="s">
        <v>91</v>
      </c>
      <c r="E8104" t="s">
        <v>30721</v>
      </c>
      <c r="F8104" t="s">
        <v>247</v>
      </c>
      <c r="G8104" t="s">
        <v>72</v>
      </c>
      <c r="H8104" t="s">
        <v>136</v>
      </c>
      <c r="I8104" t="s">
        <v>22</v>
      </c>
      <c r="J8104" t="s">
        <v>221</v>
      </c>
      <c r="K8104" t="s">
        <v>30743</v>
      </c>
      <c r="L8104" t="s">
        <v>30744</v>
      </c>
      <c r="M8104">
        <v>9.6222222219999995</v>
      </c>
      <c r="N8104">
        <v>0</v>
      </c>
      <c r="O8104">
        <v>0</v>
      </c>
      <c r="P8104">
        <v>0</v>
      </c>
      <c r="Q8104">
        <v>363</v>
      </c>
      <c r="R8104">
        <v>0</v>
      </c>
      <c r="S8104">
        <v>0</v>
      </c>
      <c r="T8104">
        <v>0</v>
      </c>
      <c r="U8104">
        <v>3492.8666669999998</v>
      </c>
    </row>
    <row r="8105" spans="1:21" x14ac:dyDescent="0.25">
      <c r="A8105" t="s">
        <v>30745</v>
      </c>
      <c r="B8105">
        <v>1</v>
      </c>
      <c r="C8105" t="s">
        <v>78</v>
      </c>
      <c r="D8105" t="s">
        <v>91</v>
      </c>
      <c r="E8105" t="s">
        <v>30746</v>
      </c>
      <c r="F8105" t="s">
        <v>247</v>
      </c>
      <c r="G8105" t="s">
        <v>72</v>
      </c>
      <c r="H8105" t="s">
        <v>136</v>
      </c>
      <c r="I8105" t="s">
        <v>22</v>
      </c>
      <c r="J8105" t="s">
        <v>221</v>
      </c>
      <c r="K8105" t="s">
        <v>30747</v>
      </c>
      <c r="L8105" t="s">
        <v>30748</v>
      </c>
      <c r="M8105">
        <v>8.9666666660000001</v>
      </c>
      <c r="N8105">
        <v>3</v>
      </c>
      <c r="O8105">
        <v>732</v>
      </c>
      <c r="P8105">
        <v>135</v>
      </c>
      <c r="Q8105">
        <v>3223</v>
      </c>
      <c r="R8105">
        <v>26.9</v>
      </c>
      <c r="S8105">
        <v>6563.6</v>
      </c>
      <c r="T8105">
        <v>1210.5</v>
      </c>
      <c r="U8105">
        <v>28899.566664999998</v>
      </c>
    </row>
    <row r="8106" spans="1:21" x14ac:dyDescent="0.25">
      <c r="A8106" t="s">
        <v>30749</v>
      </c>
      <c r="B8106">
        <v>1</v>
      </c>
      <c r="C8106" t="s">
        <v>78</v>
      </c>
      <c r="D8106" t="s">
        <v>91</v>
      </c>
      <c r="E8106" t="s">
        <v>30750</v>
      </c>
      <c r="F8106" t="s">
        <v>166</v>
      </c>
      <c r="G8106" t="s">
        <v>72</v>
      </c>
      <c r="H8106" t="s">
        <v>136</v>
      </c>
      <c r="I8106" t="s">
        <v>22</v>
      </c>
      <c r="J8106" t="s">
        <v>131</v>
      </c>
      <c r="K8106" t="s">
        <v>30751</v>
      </c>
      <c r="L8106" t="s">
        <v>30752</v>
      </c>
      <c r="M8106">
        <v>0.97527777699999996</v>
      </c>
      <c r="N8106">
        <v>3</v>
      </c>
      <c r="O8106">
        <v>732</v>
      </c>
      <c r="P8106">
        <v>11</v>
      </c>
      <c r="Q8106">
        <v>1098</v>
      </c>
      <c r="R8106">
        <v>2.9258329999999999</v>
      </c>
      <c r="S8106">
        <v>713.90333299999998</v>
      </c>
      <c r="T8106">
        <v>10.728056</v>
      </c>
      <c r="U8106">
        <v>1070.8549989999999</v>
      </c>
    </row>
    <row r="8107" spans="1:21" x14ac:dyDescent="0.25">
      <c r="A8107" t="s">
        <v>30753</v>
      </c>
      <c r="B8107">
        <v>1</v>
      </c>
      <c r="C8107" t="s">
        <v>78</v>
      </c>
      <c r="D8107" t="s">
        <v>91</v>
      </c>
      <c r="E8107" t="s">
        <v>30718</v>
      </c>
      <c r="F8107" t="s">
        <v>166</v>
      </c>
      <c r="G8107" t="s">
        <v>72</v>
      </c>
      <c r="H8107" t="s">
        <v>136</v>
      </c>
      <c r="I8107" t="s">
        <v>22</v>
      </c>
      <c r="J8107" t="s">
        <v>131</v>
      </c>
      <c r="K8107" t="s">
        <v>30754</v>
      </c>
      <c r="L8107" t="s">
        <v>30755</v>
      </c>
      <c r="M8107">
        <v>0.39868222199999998</v>
      </c>
      <c r="N8107">
        <v>0</v>
      </c>
      <c r="O8107">
        <v>0</v>
      </c>
      <c r="P8107">
        <v>0</v>
      </c>
      <c r="Q8107">
        <v>86</v>
      </c>
      <c r="R8107">
        <v>0</v>
      </c>
      <c r="S8107">
        <v>0</v>
      </c>
      <c r="T8107">
        <v>0</v>
      </c>
      <c r="U8107">
        <v>34.286670999999998</v>
      </c>
    </row>
    <row r="8108" spans="1:21" x14ac:dyDescent="0.25">
      <c r="A8108" t="s">
        <v>30756</v>
      </c>
      <c r="B8108">
        <v>1</v>
      </c>
      <c r="C8108" t="s">
        <v>78</v>
      </c>
      <c r="D8108" t="s">
        <v>91</v>
      </c>
      <c r="E8108" t="s">
        <v>30714</v>
      </c>
      <c r="F8108" t="s">
        <v>166</v>
      </c>
      <c r="G8108" t="s">
        <v>72</v>
      </c>
      <c r="H8108" t="s">
        <v>136</v>
      </c>
      <c r="I8108" t="s">
        <v>22</v>
      </c>
      <c r="J8108" t="s">
        <v>131</v>
      </c>
      <c r="K8108" t="s">
        <v>30757</v>
      </c>
      <c r="L8108" t="s">
        <v>30758</v>
      </c>
      <c r="M8108">
        <v>0.43251666599999999</v>
      </c>
      <c r="N8108">
        <v>0</v>
      </c>
      <c r="O8108">
        <v>0</v>
      </c>
      <c r="P8108">
        <v>20</v>
      </c>
      <c r="Q8108">
        <v>535</v>
      </c>
      <c r="R8108">
        <v>0</v>
      </c>
      <c r="S8108">
        <v>0</v>
      </c>
      <c r="T8108">
        <v>8.6503329999999998</v>
      </c>
      <c r="U8108">
        <v>231.39641599999999</v>
      </c>
    </row>
    <row r="8109" spans="1:21" x14ac:dyDescent="0.25">
      <c r="A8109" t="s">
        <v>30759</v>
      </c>
      <c r="B8109">
        <v>1</v>
      </c>
      <c r="C8109" t="s">
        <v>78</v>
      </c>
      <c r="D8109" t="s">
        <v>91</v>
      </c>
      <c r="E8109" t="s">
        <v>21444</v>
      </c>
      <c r="F8109" t="s">
        <v>166</v>
      </c>
      <c r="G8109" t="s">
        <v>72</v>
      </c>
      <c r="H8109" t="s">
        <v>136</v>
      </c>
      <c r="I8109" t="s">
        <v>22</v>
      </c>
      <c r="J8109" t="s">
        <v>131</v>
      </c>
      <c r="K8109" t="s">
        <v>30760</v>
      </c>
      <c r="L8109" t="s">
        <v>30761</v>
      </c>
      <c r="M8109">
        <v>0.67277777699999997</v>
      </c>
      <c r="N8109">
        <v>0</v>
      </c>
      <c r="O8109">
        <v>0</v>
      </c>
      <c r="P8109">
        <v>1</v>
      </c>
      <c r="Q8109">
        <v>347</v>
      </c>
      <c r="R8109">
        <v>0</v>
      </c>
      <c r="S8109">
        <v>0</v>
      </c>
      <c r="T8109">
        <v>0.67277799999999999</v>
      </c>
      <c r="U8109">
        <v>233.453889</v>
      </c>
    </row>
    <row r="8110" spans="1:21" x14ac:dyDescent="0.25">
      <c r="A8110" t="s">
        <v>30762</v>
      </c>
      <c r="B8110">
        <v>1</v>
      </c>
      <c r="C8110" t="s">
        <v>78</v>
      </c>
      <c r="D8110" t="s">
        <v>91</v>
      </c>
      <c r="E8110" t="s">
        <v>30714</v>
      </c>
      <c r="F8110" t="s">
        <v>296</v>
      </c>
      <c r="G8110" t="s">
        <v>72</v>
      </c>
      <c r="H8110" t="s">
        <v>136</v>
      </c>
      <c r="I8110" t="s">
        <v>22</v>
      </c>
      <c r="J8110" t="s">
        <v>221</v>
      </c>
      <c r="K8110" t="s">
        <v>6620</v>
      </c>
      <c r="L8110" t="s">
        <v>30763</v>
      </c>
      <c r="M8110">
        <v>7.0227813880000003</v>
      </c>
      <c r="N8110">
        <v>0</v>
      </c>
      <c r="O8110">
        <v>0</v>
      </c>
      <c r="P8110">
        <v>20</v>
      </c>
      <c r="Q8110">
        <v>535</v>
      </c>
      <c r="R8110">
        <v>0</v>
      </c>
      <c r="S8110">
        <v>0</v>
      </c>
      <c r="T8110">
        <v>140.45562799999999</v>
      </c>
      <c r="U8110">
        <v>3757.1880430000001</v>
      </c>
    </row>
    <row r="8111" spans="1:21" x14ac:dyDescent="0.25">
      <c r="A8111" t="s">
        <v>30764</v>
      </c>
      <c r="B8111">
        <v>1</v>
      </c>
      <c r="C8111" t="s">
        <v>78</v>
      </c>
      <c r="D8111" t="s">
        <v>91</v>
      </c>
      <c r="E8111" t="s">
        <v>29515</v>
      </c>
      <c r="F8111" t="s">
        <v>166</v>
      </c>
      <c r="G8111" t="s">
        <v>72</v>
      </c>
      <c r="H8111" t="s">
        <v>136</v>
      </c>
      <c r="I8111" t="s">
        <v>22</v>
      </c>
      <c r="J8111" t="s">
        <v>131</v>
      </c>
      <c r="K8111" t="s">
        <v>30765</v>
      </c>
      <c r="L8111" t="s">
        <v>30766</v>
      </c>
      <c r="M8111">
        <v>0.45166666599999999</v>
      </c>
      <c r="N8111">
        <v>0</v>
      </c>
      <c r="O8111">
        <v>0</v>
      </c>
      <c r="P8111">
        <v>0</v>
      </c>
      <c r="Q8111">
        <v>71</v>
      </c>
      <c r="R8111">
        <v>0</v>
      </c>
      <c r="S8111">
        <v>0</v>
      </c>
      <c r="T8111">
        <v>0</v>
      </c>
      <c r="U8111">
        <v>32.068333000000003</v>
      </c>
    </row>
    <row r="8112" spans="1:21" x14ac:dyDescent="0.25">
      <c r="A8112" t="s">
        <v>30767</v>
      </c>
      <c r="B8112">
        <v>1</v>
      </c>
      <c r="C8112" t="s">
        <v>78</v>
      </c>
      <c r="D8112" t="s">
        <v>91</v>
      </c>
      <c r="E8112" t="s">
        <v>30768</v>
      </c>
      <c r="F8112" t="s">
        <v>296</v>
      </c>
      <c r="G8112" t="s">
        <v>72</v>
      </c>
      <c r="H8112" t="s">
        <v>136</v>
      </c>
      <c r="I8112" t="s">
        <v>22</v>
      </c>
      <c r="J8112" t="s">
        <v>221</v>
      </c>
      <c r="K8112" t="s">
        <v>30769</v>
      </c>
      <c r="L8112" t="s">
        <v>30770</v>
      </c>
      <c r="M8112">
        <v>3.3696694439999999</v>
      </c>
      <c r="N8112">
        <v>0</v>
      </c>
      <c r="O8112">
        <v>0</v>
      </c>
      <c r="P8112">
        <v>36</v>
      </c>
      <c r="Q8112">
        <v>602</v>
      </c>
      <c r="R8112">
        <v>0</v>
      </c>
      <c r="S8112">
        <v>0</v>
      </c>
      <c r="T8112">
        <v>121.3081</v>
      </c>
      <c r="U8112">
        <v>2028.541005</v>
      </c>
    </row>
    <row r="8113" spans="1:21" x14ac:dyDescent="0.25">
      <c r="A8113" t="s">
        <v>30771</v>
      </c>
      <c r="B8113">
        <v>1</v>
      </c>
      <c r="C8113" t="s">
        <v>78</v>
      </c>
      <c r="D8113" t="s">
        <v>91</v>
      </c>
      <c r="E8113" t="s">
        <v>30768</v>
      </c>
      <c r="F8113" t="s">
        <v>296</v>
      </c>
      <c r="G8113" t="s">
        <v>72</v>
      </c>
      <c r="H8113" t="s">
        <v>136</v>
      </c>
      <c r="I8113" t="s">
        <v>22</v>
      </c>
      <c r="J8113" t="s">
        <v>221</v>
      </c>
      <c r="K8113" t="s">
        <v>30772</v>
      </c>
      <c r="L8113" t="s">
        <v>30773</v>
      </c>
      <c r="M8113">
        <v>0.87529805500000002</v>
      </c>
      <c r="N8113">
        <v>0</v>
      </c>
      <c r="O8113">
        <v>0</v>
      </c>
      <c r="P8113">
        <v>36</v>
      </c>
      <c r="Q8113">
        <v>602</v>
      </c>
      <c r="R8113">
        <v>0</v>
      </c>
      <c r="S8113">
        <v>0</v>
      </c>
      <c r="T8113">
        <v>31.510729999999999</v>
      </c>
      <c r="U8113">
        <v>526.92942900000003</v>
      </c>
    </row>
    <row r="8114" spans="1:21" x14ac:dyDescent="0.25">
      <c r="A8114" t="s">
        <v>30774</v>
      </c>
      <c r="B8114">
        <v>1</v>
      </c>
      <c r="C8114" t="s">
        <v>78</v>
      </c>
      <c r="D8114" t="s">
        <v>91</v>
      </c>
      <c r="E8114" t="s">
        <v>30775</v>
      </c>
      <c r="F8114" t="s">
        <v>247</v>
      </c>
      <c r="G8114" t="s">
        <v>72</v>
      </c>
      <c r="H8114" t="s">
        <v>136</v>
      </c>
      <c r="I8114" t="s">
        <v>22</v>
      </c>
      <c r="J8114" t="s">
        <v>221</v>
      </c>
      <c r="K8114" t="s">
        <v>30776</v>
      </c>
      <c r="L8114" t="s">
        <v>30777</v>
      </c>
      <c r="M8114">
        <v>3.9908333329999999</v>
      </c>
      <c r="N8114">
        <v>0</v>
      </c>
      <c r="O8114">
        <v>27</v>
      </c>
      <c r="P8114">
        <v>48</v>
      </c>
      <c r="Q8114">
        <v>219</v>
      </c>
      <c r="R8114">
        <v>0</v>
      </c>
      <c r="S8114">
        <v>107.7525</v>
      </c>
      <c r="T8114">
        <v>191.56</v>
      </c>
      <c r="U8114">
        <v>873.99249999999995</v>
      </c>
    </row>
    <row r="8115" spans="1:21" x14ac:dyDescent="0.25">
      <c r="A8115" t="s">
        <v>30778</v>
      </c>
      <c r="B8115">
        <v>1</v>
      </c>
      <c r="C8115" t="s">
        <v>78</v>
      </c>
      <c r="D8115" t="s">
        <v>92</v>
      </c>
      <c r="E8115" t="s">
        <v>30779</v>
      </c>
      <c r="F8115" t="s">
        <v>231</v>
      </c>
      <c r="G8115" t="s">
        <v>71</v>
      </c>
      <c r="H8115" t="s">
        <v>136</v>
      </c>
      <c r="I8115" t="s">
        <v>22</v>
      </c>
      <c r="J8115" t="s">
        <v>131</v>
      </c>
      <c r="K8115" t="s">
        <v>30780</v>
      </c>
      <c r="L8115" t="s">
        <v>30781</v>
      </c>
      <c r="M8115">
        <v>1.8747222219999999</v>
      </c>
      <c r="N8115">
        <v>0</v>
      </c>
      <c r="O8115">
        <v>1</v>
      </c>
      <c r="P8115">
        <v>0</v>
      </c>
      <c r="Q8115">
        <v>0</v>
      </c>
      <c r="R8115">
        <v>0</v>
      </c>
      <c r="S8115">
        <v>1.874722</v>
      </c>
      <c r="T8115">
        <v>0</v>
      </c>
      <c r="U8115">
        <v>0</v>
      </c>
    </row>
    <row r="8116" spans="1:21" x14ac:dyDescent="0.25">
      <c r="A8116" t="s">
        <v>30782</v>
      </c>
      <c r="B8116">
        <v>1</v>
      </c>
      <c r="C8116" t="s">
        <v>78</v>
      </c>
      <c r="D8116" t="s">
        <v>98</v>
      </c>
      <c r="E8116" t="s">
        <v>30783</v>
      </c>
      <c r="F8116" t="s">
        <v>231</v>
      </c>
      <c r="G8116" t="s">
        <v>71</v>
      </c>
      <c r="H8116" t="s">
        <v>136</v>
      </c>
      <c r="I8116" t="s">
        <v>22</v>
      </c>
      <c r="J8116" t="s">
        <v>131</v>
      </c>
      <c r="K8116" t="s">
        <v>30784</v>
      </c>
      <c r="L8116" t="s">
        <v>30785</v>
      </c>
      <c r="M8116">
        <v>0.995</v>
      </c>
      <c r="N8116">
        <v>0</v>
      </c>
      <c r="O8116">
        <v>1</v>
      </c>
      <c r="P8116">
        <v>0</v>
      </c>
      <c r="Q8116">
        <v>0</v>
      </c>
      <c r="R8116">
        <v>0</v>
      </c>
      <c r="S8116">
        <v>0.995</v>
      </c>
      <c r="T8116">
        <v>0</v>
      </c>
      <c r="U8116">
        <v>0</v>
      </c>
    </row>
    <row r="8117" spans="1:21" x14ac:dyDescent="0.25">
      <c r="A8117" t="s">
        <v>30786</v>
      </c>
      <c r="B8117">
        <v>1</v>
      </c>
      <c r="C8117" t="s">
        <v>78</v>
      </c>
      <c r="D8117" t="s">
        <v>98</v>
      </c>
      <c r="E8117" t="s">
        <v>30787</v>
      </c>
      <c r="F8117" t="s">
        <v>231</v>
      </c>
      <c r="G8117" t="s">
        <v>71</v>
      </c>
      <c r="H8117" t="s">
        <v>136</v>
      </c>
      <c r="I8117" t="s">
        <v>22</v>
      </c>
      <c r="J8117" t="s">
        <v>131</v>
      </c>
      <c r="K8117" t="s">
        <v>30788</v>
      </c>
      <c r="L8117" t="s">
        <v>30789</v>
      </c>
      <c r="M8117">
        <v>1.125555555</v>
      </c>
      <c r="N8117">
        <v>0</v>
      </c>
      <c r="O8117">
        <v>1</v>
      </c>
      <c r="P8117">
        <v>0</v>
      </c>
      <c r="Q8117">
        <v>0</v>
      </c>
      <c r="R8117">
        <v>0</v>
      </c>
      <c r="S8117">
        <v>1.125556</v>
      </c>
      <c r="T8117">
        <v>0</v>
      </c>
      <c r="U8117">
        <v>0</v>
      </c>
    </row>
    <row r="8118" spans="1:21" x14ac:dyDescent="0.25">
      <c r="A8118" t="s">
        <v>30790</v>
      </c>
      <c r="B8118">
        <v>1</v>
      </c>
      <c r="C8118" t="s">
        <v>78</v>
      </c>
      <c r="D8118" t="s">
        <v>107</v>
      </c>
      <c r="E8118" t="s">
        <v>30791</v>
      </c>
      <c r="F8118" t="s">
        <v>226</v>
      </c>
      <c r="G8118" t="s">
        <v>72</v>
      </c>
      <c r="H8118" t="s">
        <v>136</v>
      </c>
      <c r="I8118" t="s">
        <v>22</v>
      </c>
      <c r="J8118" t="s">
        <v>131</v>
      </c>
      <c r="K8118" t="s">
        <v>30792</v>
      </c>
      <c r="L8118" t="s">
        <v>30793</v>
      </c>
      <c r="M8118">
        <v>1.842222222</v>
      </c>
      <c r="N8118">
        <v>0</v>
      </c>
      <c r="O8118">
        <v>0</v>
      </c>
      <c r="P8118">
        <v>0</v>
      </c>
      <c r="Q8118">
        <v>34</v>
      </c>
      <c r="R8118">
        <v>0</v>
      </c>
      <c r="S8118">
        <v>0</v>
      </c>
      <c r="T8118">
        <v>0</v>
      </c>
      <c r="U8118">
        <v>62.635556000000001</v>
      </c>
    </row>
    <row r="8119" spans="1:21" x14ac:dyDescent="0.25">
      <c r="A8119" t="s">
        <v>30794</v>
      </c>
      <c r="B8119">
        <v>1</v>
      </c>
      <c r="C8119" t="s">
        <v>78</v>
      </c>
      <c r="D8119" t="s">
        <v>107</v>
      </c>
      <c r="E8119" t="s">
        <v>30795</v>
      </c>
      <c r="F8119" t="s">
        <v>231</v>
      </c>
      <c r="G8119" t="s">
        <v>71</v>
      </c>
      <c r="H8119" t="s">
        <v>136</v>
      </c>
      <c r="I8119" t="s">
        <v>22</v>
      </c>
      <c r="J8119" t="s">
        <v>131</v>
      </c>
      <c r="K8119" t="s">
        <v>30796</v>
      </c>
      <c r="L8119" t="s">
        <v>30797</v>
      </c>
      <c r="M8119">
        <v>1.9202777769999999</v>
      </c>
      <c r="N8119">
        <v>0</v>
      </c>
      <c r="O8119">
        <v>0</v>
      </c>
      <c r="P8119">
        <v>0</v>
      </c>
      <c r="Q8119">
        <v>1</v>
      </c>
      <c r="R8119">
        <v>0</v>
      </c>
      <c r="S8119">
        <v>0</v>
      </c>
      <c r="T8119">
        <v>0</v>
      </c>
      <c r="U8119">
        <v>1.9202779999999999</v>
      </c>
    </row>
    <row r="8120" spans="1:21" x14ac:dyDescent="0.25">
      <c r="A8120" t="s">
        <v>30798</v>
      </c>
      <c r="B8120">
        <v>1</v>
      </c>
      <c r="C8120" t="s">
        <v>79</v>
      </c>
      <c r="D8120" t="s">
        <v>123</v>
      </c>
      <c r="E8120" t="s">
        <v>30799</v>
      </c>
      <c r="F8120" t="s">
        <v>313</v>
      </c>
      <c r="G8120" t="s">
        <v>71</v>
      </c>
      <c r="H8120" t="s">
        <v>136</v>
      </c>
      <c r="I8120" t="s">
        <v>22</v>
      </c>
      <c r="J8120" t="s">
        <v>131</v>
      </c>
      <c r="K8120" t="s">
        <v>30800</v>
      </c>
      <c r="L8120" t="s">
        <v>30801</v>
      </c>
      <c r="M8120">
        <v>4.9394444440000003</v>
      </c>
      <c r="N8120">
        <v>0</v>
      </c>
      <c r="O8120">
        <v>0</v>
      </c>
      <c r="P8120">
        <v>0</v>
      </c>
      <c r="Q8120">
        <v>40</v>
      </c>
      <c r="R8120">
        <v>0</v>
      </c>
      <c r="S8120">
        <v>0</v>
      </c>
      <c r="T8120">
        <v>0</v>
      </c>
      <c r="U8120">
        <v>197.577778</v>
      </c>
    </row>
    <row r="8121" spans="1:21" x14ac:dyDescent="0.25">
      <c r="A8121" t="s">
        <v>30802</v>
      </c>
      <c r="B8121">
        <v>1</v>
      </c>
      <c r="C8121" t="s">
        <v>79</v>
      </c>
      <c r="D8121" t="s">
        <v>123</v>
      </c>
      <c r="E8121" t="s">
        <v>30803</v>
      </c>
      <c r="F8121" t="s">
        <v>226</v>
      </c>
      <c r="G8121" t="s">
        <v>72</v>
      </c>
      <c r="H8121" t="s">
        <v>136</v>
      </c>
      <c r="I8121" t="s">
        <v>22</v>
      </c>
      <c r="J8121" t="s">
        <v>131</v>
      </c>
      <c r="K8121" t="s">
        <v>30804</v>
      </c>
      <c r="L8121" t="s">
        <v>30805</v>
      </c>
      <c r="M8121">
        <v>2.6086286109999999</v>
      </c>
      <c r="N8121">
        <v>0</v>
      </c>
      <c r="O8121">
        <v>0</v>
      </c>
      <c r="P8121">
        <v>0</v>
      </c>
      <c r="Q8121">
        <v>150</v>
      </c>
      <c r="R8121">
        <v>0</v>
      </c>
      <c r="S8121">
        <v>0</v>
      </c>
      <c r="T8121">
        <v>0</v>
      </c>
      <c r="U8121">
        <v>391.29429199999998</v>
      </c>
    </row>
    <row r="8122" spans="1:21" x14ac:dyDescent="0.25">
      <c r="A8122" t="s">
        <v>30806</v>
      </c>
      <c r="B8122">
        <v>1</v>
      </c>
      <c r="C8122" t="s">
        <v>79</v>
      </c>
      <c r="D8122" t="s">
        <v>117</v>
      </c>
      <c r="E8122" t="s">
        <v>30807</v>
      </c>
      <c r="F8122" t="s">
        <v>226</v>
      </c>
      <c r="G8122" t="s">
        <v>72</v>
      </c>
      <c r="H8122" t="s">
        <v>136</v>
      </c>
      <c r="I8122" t="s">
        <v>22</v>
      </c>
      <c r="J8122" t="s">
        <v>131</v>
      </c>
      <c r="K8122" t="s">
        <v>30808</v>
      </c>
      <c r="L8122" t="s">
        <v>30809</v>
      </c>
      <c r="M8122">
        <v>1.0505472220000001</v>
      </c>
      <c r="N8122">
        <v>0</v>
      </c>
      <c r="O8122">
        <v>0</v>
      </c>
      <c r="P8122">
        <v>0</v>
      </c>
      <c r="Q8122">
        <v>85</v>
      </c>
      <c r="R8122">
        <v>0</v>
      </c>
      <c r="S8122">
        <v>0</v>
      </c>
      <c r="T8122">
        <v>0</v>
      </c>
      <c r="U8122">
        <v>89.296514000000002</v>
      </c>
    </row>
    <row r="8123" spans="1:21" x14ac:dyDescent="0.25">
      <c r="A8123" t="s">
        <v>30810</v>
      </c>
      <c r="B8123">
        <v>1</v>
      </c>
      <c r="C8123" t="s">
        <v>79</v>
      </c>
      <c r="D8123" t="s">
        <v>117</v>
      </c>
      <c r="E8123" t="s">
        <v>30807</v>
      </c>
      <c r="F8123" t="s">
        <v>226</v>
      </c>
      <c r="G8123" t="s">
        <v>72</v>
      </c>
      <c r="H8123" t="s">
        <v>136</v>
      </c>
      <c r="I8123" t="s">
        <v>22</v>
      </c>
      <c r="J8123" t="s">
        <v>131</v>
      </c>
      <c r="K8123" t="s">
        <v>30811</v>
      </c>
      <c r="L8123" t="s">
        <v>30812</v>
      </c>
      <c r="M8123">
        <v>1.4722222220000001</v>
      </c>
      <c r="N8123">
        <v>0</v>
      </c>
      <c r="O8123">
        <v>0</v>
      </c>
      <c r="P8123">
        <v>0</v>
      </c>
      <c r="Q8123">
        <v>85</v>
      </c>
      <c r="R8123">
        <v>0</v>
      </c>
      <c r="S8123">
        <v>0</v>
      </c>
      <c r="T8123">
        <v>0</v>
      </c>
      <c r="U8123">
        <v>125.13888900000001</v>
      </c>
    </row>
    <row r="8124" spans="1:21" x14ac:dyDescent="0.25">
      <c r="A8124" t="s">
        <v>30813</v>
      </c>
      <c r="B8124">
        <v>1</v>
      </c>
      <c r="C8124" t="s">
        <v>79</v>
      </c>
      <c r="D8124" t="s">
        <v>117</v>
      </c>
      <c r="E8124" t="s">
        <v>30807</v>
      </c>
      <c r="F8124" t="s">
        <v>226</v>
      </c>
      <c r="G8124" t="s">
        <v>72</v>
      </c>
      <c r="H8124" t="s">
        <v>136</v>
      </c>
      <c r="I8124" t="s">
        <v>22</v>
      </c>
      <c r="J8124" t="s">
        <v>131</v>
      </c>
      <c r="K8124" t="s">
        <v>30814</v>
      </c>
      <c r="L8124" t="s">
        <v>30815</v>
      </c>
      <c r="M8124">
        <v>3.2822222220000001</v>
      </c>
      <c r="N8124">
        <v>0</v>
      </c>
      <c r="O8124">
        <v>0</v>
      </c>
      <c r="P8124">
        <v>0</v>
      </c>
      <c r="Q8124">
        <v>85</v>
      </c>
      <c r="R8124">
        <v>0</v>
      </c>
      <c r="S8124">
        <v>0</v>
      </c>
      <c r="T8124">
        <v>0</v>
      </c>
      <c r="U8124">
        <v>278.98888899999997</v>
      </c>
    </row>
    <row r="8125" spans="1:21" x14ac:dyDescent="0.25">
      <c r="A8125" t="s">
        <v>30816</v>
      </c>
      <c r="B8125">
        <v>1</v>
      </c>
      <c r="C8125" t="s">
        <v>79</v>
      </c>
      <c r="D8125" t="s">
        <v>117</v>
      </c>
      <c r="E8125" t="s">
        <v>30807</v>
      </c>
      <c r="F8125" t="s">
        <v>226</v>
      </c>
      <c r="G8125" t="s">
        <v>72</v>
      </c>
      <c r="H8125" t="s">
        <v>136</v>
      </c>
      <c r="I8125" t="s">
        <v>22</v>
      </c>
      <c r="J8125" t="s">
        <v>131</v>
      </c>
      <c r="K8125" t="s">
        <v>30817</v>
      </c>
      <c r="L8125" t="s">
        <v>30818</v>
      </c>
      <c r="M8125">
        <v>0.98366472199999999</v>
      </c>
      <c r="N8125">
        <v>0</v>
      </c>
      <c r="O8125">
        <v>0</v>
      </c>
      <c r="P8125">
        <v>0</v>
      </c>
      <c r="Q8125">
        <v>85</v>
      </c>
      <c r="R8125">
        <v>0</v>
      </c>
      <c r="S8125">
        <v>0</v>
      </c>
      <c r="T8125">
        <v>0</v>
      </c>
      <c r="U8125">
        <v>83.611501000000004</v>
      </c>
    </row>
    <row r="8126" spans="1:21" x14ac:dyDescent="0.25">
      <c r="A8126" t="s">
        <v>30819</v>
      </c>
      <c r="B8126">
        <v>1</v>
      </c>
      <c r="C8126" t="s">
        <v>78</v>
      </c>
      <c r="D8126" t="s">
        <v>92</v>
      </c>
      <c r="E8126" t="s">
        <v>30820</v>
      </c>
      <c r="F8126" t="s">
        <v>313</v>
      </c>
      <c r="G8126" t="s">
        <v>71</v>
      </c>
      <c r="H8126" t="s">
        <v>136</v>
      </c>
      <c r="I8126" t="s">
        <v>22</v>
      </c>
      <c r="J8126" t="s">
        <v>131</v>
      </c>
      <c r="K8126" t="s">
        <v>30821</v>
      </c>
      <c r="L8126" t="s">
        <v>30822</v>
      </c>
      <c r="M8126">
        <v>3.051388888</v>
      </c>
      <c r="N8126">
        <v>0</v>
      </c>
      <c r="O8126">
        <v>0</v>
      </c>
      <c r="P8126">
        <v>0</v>
      </c>
      <c r="Q8126">
        <v>17</v>
      </c>
      <c r="R8126">
        <v>0</v>
      </c>
      <c r="S8126">
        <v>0</v>
      </c>
      <c r="T8126">
        <v>0</v>
      </c>
      <c r="U8126">
        <v>51.873610999999997</v>
      </c>
    </row>
    <row r="8127" spans="1:21" x14ac:dyDescent="0.25">
      <c r="A8127" t="s">
        <v>30823</v>
      </c>
      <c r="B8127">
        <v>1</v>
      </c>
      <c r="C8127" t="s">
        <v>78</v>
      </c>
      <c r="D8127" t="s">
        <v>104</v>
      </c>
      <c r="E8127" t="s">
        <v>30824</v>
      </c>
      <c r="F8127" t="s">
        <v>231</v>
      </c>
      <c r="G8127" t="s">
        <v>71</v>
      </c>
      <c r="H8127" t="s">
        <v>136</v>
      </c>
      <c r="I8127" t="s">
        <v>22</v>
      </c>
      <c r="J8127" t="s">
        <v>131</v>
      </c>
      <c r="K8127" t="s">
        <v>30825</v>
      </c>
      <c r="L8127" t="s">
        <v>30826</v>
      </c>
      <c r="M8127">
        <v>2.2577777769999998</v>
      </c>
      <c r="N8127">
        <v>0</v>
      </c>
      <c r="O8127">
        <v>0</v>
      </c>
      <c r="P8127">
        <v>0</v>
      </c>
      <c r="Q8127">
        <v>1</v>
      </c>
      <c r="R8127">
        <v>0</v>
      </c>
      <c r="S8127">
        <v>0</v>
      </c>
      <c r="T8127">
        <v>0</v>
      </c>
      <c r="U8127">
        <v>2.2577780000000001</v>
      </c>
    </row>
    <row r="8128" spans="1:21" x14ac:dyDescent="0.25">
      <c r="A8128" t="s">
        <v>30827</v>
      </c>
      <c r="B8128">
        <v>1</v>
      </c>
      <c r="C8128" t="s">
        <v>78</v>
      </c>
      <c r="D8128" t="s">
        <v>98</v>
      </c>
      <c r="E8128" t="s">
        <v>30828</v>
      </c>
      <c r="F8128" t="s">
        <v>231</v>
      </c>
      <c r="G8128" t="s">
        <v>71</v>
      </c>
      <c r="H8128" t="s">
        <v>136</v>
      </c>
      <c r="I8128" t="s">
        <v>22</v>
      </c>
      <c r="J8128" t="s">
        <v>131</v>
      </c>
      <c r="K8128" t="s">
        <v>30829</v>
      </c>
      <c r="L8128" t="s">
        <v>30830</v>
      </c>
      <c r="M8128">
        <v>3.1416666659999999</v>
      </c>
      <c r="N8128">
        <v>0</v>
      </c>
      <c r="O8128">
        <v>1</v>
      </c>
      <c r="P8128">
        <v>0</v>
      </c>
      <c r="Q8128">
        <v>0</v>
      </c>
      <c r="R8128">
        <v>0</v>
      </c>
      <c r="S8128">
        <v>3.141667</v>
      </c>
      <c r="T8128">
        <v>0</v>
      </c>
      <c r="U8128">
        <v>0</v>
      </c>
    </row>
    <row r="8129" spans="1:21" x14ac:dyDescent="0.25">
      <c r="A8129" t="s">
        <v>30831</v>
      </c>
      <c r="B8129">
        <v>1</v>
      </c>
      <c r="C8129" t="s">
        <v>78</v>
      </c>
      <c r="D8129" t="s">
        <v>98</v>
      </c>
      <c r="E8129" t="s">
        <v>30832</v>
      </c>
      <c r="F8129" t="s">
        <v>231</v>
      </c>
      <c r="G8129" t="s">
        <v>71</v>
      </c>
      <c r="H8129" t="s">
        <v>136</v>
      </c>
      <c r="I8129" t="s">
        <v>22</v>
      </c>
      <c r="J8129" t="s">
        <v>131</v>
      </c>
      <c r="K8129" t="s">
        <v>30833</v>
      </c>
      <c r="L8129" t="s">
        <v>30834</v>
      </c>
      <c r="M8129">
        <v>0.76333333299999995</v>
      </c>
      <c r="N8129">
        <v>0</v>
      </c>
      <c r="O8129">
        <v>1</v>
      </c>
      <c r="P8129">
        <v>0</v>
      </c>
      <c r="Q8129">
        <v>0</v>
      </c>
      <c r="R8129">
        <v>0</v>
      </c>
      <c r="S8129">
        <v>0.76333300000000004</v>
      </c>
      <c r="T8129">
        <v>0</v>
      </c>
      <c r="U8129">
        <v>0</v>
      </c>
    </row>
    <row r="8130" spans="1:21" x14ac:dyDescent="0.25">
      <c r="A8130" t="s">
        <v>30835</v>
      </c>
      <c r="B8130">
        <v>1</v>
      </c>
      <c r="C8130" t="s">
        <v>79</v>
      </c>
      <c r="D8130" t="s">
        <v>114</v>
      </c>
      <c r="E8130" t="s">
        <v>30836</v>
      </c>
      <c r="F8130" t="s">
        <v>231</v>
      </c>
      <c r="G8130" t="s">
        <v>71</v>
      </c>
      <c r="H8130" t="s">
        <v>136</v>
      </c>
      <c r="I8130" t="s">
        <v>22</v>
      </c>
      <c r="J8130" t="s">
        <v>131</v>
      </c>
      <c r="K8130" t="s">
        <v>30837</v>
      </c>
      <c r="L8130" t="s">
        <v>30838</v>
      </c>
      <c r="M8130">
        <v>1.7561111110000001</v>
      </c>
      <c r="N8130">
        <v>0</v>
      </c>
      <c r="O8130">
        <v>0</v>
      </c>
      <c r="P8130">
        <v>0</v>
      </c>
      <c r="Q8130">
        <v>1</v>
      </c>
      <c r="R8130">
        <v>0</v>
      </c>
      <c r="S8130">
        <v>0</v>
      </c>
      <c r="T8130">
        <v>0</v>
      </c>
      <c r="U8130">
        <v>1.756111</v>
      </c>
    </row>
    <row r="8131" spans="1:21" x14ac:dyDescent="0.25">
      <c r="A8131" t="s">
        <v>30839</v>
      </c>
      <c r="B8131">
        <v>1</v>
      </c>
      <c r="C8131" t="s">
        <v>78</v>
      </c>
      <c r="D8131" t="s">
        <v>91</v>
      </c>
      <c r="E8131" t="s">
        <v>30840</v>
      </c>
      <c r="F8131" t="s">
        <v>231</v>
      </c>
      <c r="G8131" t="s">
        <v>71</v>
      </c>
      <c r="H8131" t="s">
        <v>136</v>
      </c>
      <c r="I8131" t="s">
        <v>22</v>
      </c>
      <c r="J8131" t="s">
        <v>131</v>
      </c>
      <c r="K8131" t="s">
        <v>30841</v>
      </c>
      <c r="L8131" t="s">
        <v>30842</v>
      </c>
      <c r="M8131">
        <v>2.1380555550000002</v>
      </c>
      <c r="N8131">
        <v>0</v>
      </c>
      <c r="O8131">
        <v>0</v>
      </c>
      <c r="P8131">
        <v>0</v>
      </c>
      <c r="Q8131">
        <v>2</v>
      </c>
      <c r="R8131">
        <v>0</v>
      </c>
      <c r="S8131">
        <v>0</v>
      </c>
      <c r="T8131">
        <v>0</v>
      </c>
      <c r="U8131">
        <v>4.2761110000000002</v>
      </c>
    </row>
    <row r="8132" spans="1:21" x14ac:dyDescent="0.25">
      <c r="A8132" t="s">
        <v>30843</v>
      </c>
      <c r="B8132">
        <v>1</v>
      </c>
      <c r="C8132" t="s">
        <v>78</v>
      </c>
      <c r="D8132" t="s">
        <v>106</v>
      </c>
      <c r="E8132" t="s">
        <v>30844</v>
      </c>
      <c r="F8132" t="s">
        <v>231</v>
      </c>
      <c r="G8132" t="s">
        <v>71</v>
      </c>
      <c r="H8132" t="s">
        <v>136</v>
      </c>
      <c r="I8132" t="s">
        <v>22</v>
      </c>
      <c r="J8132" t="s">
        <v>131</v>
      </c>
      <c r="K8132" t="s">
        <v>30845</v>
      </c>
      <c r="L8132" t="s">
        <v>30846</v>
      </c>
      <c r="M8132">
        <v>1.032777777</v>
      </c>
      <c r="N8132">
        <v>0</v>
      </c>
      <c r="O8132">
        <v>0</v>
      </c>
      <c r="P8132">
        <v>0</v>
      </c>
      <c r="Q8132">
        <v>1</v>
      </c>
      <c r="R8132">
        <v>0</v>
      </c>
      <c r="S8132">
        <v>0</v>
      </c>
      <c r="T8132">
        <v>0</v>
      </c>
      <c r="U8132">
        <v>1.032778</v>
      </c>
    </row>
    <row r="8133" spans="1:21" x14ac:dyDescent="0.25">
      <c r="A8133" t="s">
        <v>30847</v>
      </c>
      <c r="B8133">
        <v>1</v>
      </c>
      <c r="C8133" t="s">
        <v>78</v>
      </c>
      <c r="D8133" t="s">
        <v>106</v>
      </c>
      <c r="E8133" t="s">
        <v>30848</v>
      </c>
      <c r="F8133" t="s">
        <v>231</v>
      </c>
      <c r="G8133" t="s">
        <v>71</v>
      </c>
      <c r="H8133" t="s">
        <v>136</v>
      </c>
      <c r="I8133" t="s">
        <v>22</v>
      </c>
      <c r="J8133" t="s">
        <v>131</v>
      </c>
      <c r="K8133" t="s">
        <v>30849</v>
      </c>
      <c r="L8133" t="s">
        <v>30850</v>
      </c>
      <c r="M8133">
        <v>1.2691666660000001</v>
      </c>
      <c r="N8133">
        <v>0</v>
      </c>
      <c r="O8133">
        <v>0</v>
      </c>
      <c r="P8133">
        <v>0</v>
      </c>
      <c r="Q8133">
        <v>1</v>
      </c>
      <c r="R8133">
        <v>0</v>
      </c>
      <c r="S8133">
        <v>0</v>
      </c>
      <c r="T8133">
        <v>0</v>
      </c>
      <c r="U8133">
        <v>1.2691669999999999</v>
      </c>
    </row>
    <row r="8134" spans="1:21" x14ac:dyDescent="0.25">
      <c r="A8134" t="s">
        <v>30851</v>
      </c>
      <c r="B8134">
        <v>1</v>
      </c>
      <c r="C8134" t="s">
        <v>78</v>
      </c>
      <c r="D8134" t="s">
        <v>91</v>
      </c>
      <c r="E8134" t="s">
        <v>30852</v>
      </c>
      <c r="F8134" t="s">
        <v>231</v>
      </c>
      <c r="G8134" t="s">
        <v>71</v>
      </c>
      <c r="H8134" t="s">
        <v>136</v>
      </c>
      <c r="I8134" t="s">
        <v>22</v>
      </c>
      <c r="J8134" t="s">
        <v>131</v>
      </c>
      <c r="K8134" t="s">
        <v>30853</v>
      </c>
      <c r="L8134" t="s">
        <v>30854</v>
      </c>
      <c r="M8134">
        <v>16.205277776999999</v>
      </c>
      <c r="N8134">
        <v>0</v>
      </c>
      <c r="O8134">
        <v>0</v>
      </c>
      <c r="P8134">
        <v>0</v>
      </c>
      <c r="Q8134">
        <v>1</v>
      </c>
      <c r="R8134">
        <v>0</v>
      </c>
      <c r="S8134">
        <v>0</v>
      </c>
      <c r="T8134">
        <v>0</v>
      </c>
      <c r="U8134">
        <v>16.205278</v>
      </c>
    </row>
    <row r="8135" spans="1:21" x14ac:dyDescent="0.25">
      <c r="A8135" t="s">
        <v>30855</v>
      </c>
      <c r="B8135">
        <v>1</v>
      </c>
      <c r="C8135" t="s">
        <v>78</v>
      </c>
      <c r="D8135" t="s">
        <v>91</v>
      </c>
      <c r="E8135" t="s">
        <v>30856</v>
      </c>
      <c r="F8135" t="s">
        <v>231</v>
      </c>
      <c r="G8135" t="s">
        <v>71</v>
      </c>
      <c r="H8135" t="s">
        <v>136</v>
      </c>
      <c r="I8135" t="s">
        <v>22</v>
      </c>
      <c r="J8135" t="s">
        <v>131</v>
      </c>
      <c r="K8135" t="s">
        <v>30857</v>
      </c>
      <c r="L8135" t="s">
        <v>30858</v>
      </c>
      <c r="M8135">
        <v>18.426666665999999</v>
      </c>
      <c r="N8135">
        <v>0</v>
      </c>
      <c r="O8135">
        <v>0</v>
      </c>
      <c r="P8135">
        <v>0</v>
      </c>
      <c r="Q8135">
        <v>1</v>
      </c>
      <c r="R8135">
        <v>0</v>
      </c>
      <c r="S8135">
        <v>0</v>
      </c>
      <c r="T8135">
        <v>0</v>
      </c>
      <c r="U8135">
        <v>18.426666999999998</v>
      </c>
    </row>
    <row r="8136" spans="1:21" x14ac:dyDescent="0.25">
      <c r="A8136" t="s">
        <v>30859</v>
      </c>
      <c r="B8136">
        <v>1</v>
      </c>
      <c r="C8136" t="s">
        <v>78</v>
      </c>
      <c r="D8136" t="s">
        <v>102</v>
      </c>
      <c r="E8136" t="s">
        <v>30860</v>
      </c>
      <c r="F8136" t="s">
        <v>231</v>
      </c>
      <c r="G8136" t="s">
        <v>71</v>
      </c>
      <c r="H8136" t="s">
        <v>136</v>
      </c>
      <c r="I8136" t="s">
        <v>22</v>
      </c>
      <c r="J8136" t="s">
        <v>131</v>
      </c>
      <c r="K8136" t="s">
        <v>30861</v>
      </c>
      <c r="L8136" t="s">
        <v>30862</v>
      </c>
      <c r="M8136">
        <v>22.900833333000001</v>
      </c>
      <c r="N8136">
        <v>0</v>
      </c>
      <c r="O8136">
        <v>1</v>
      </c>
      <c r="P8136">
        <v>0</v>
      </c>
      <c r="Q8136">
        <v>0</v>
      </c>
      <c r="R8136">
        <v>0</v>
      </c>
      <c r="S8136">
        <v>22.900832999999999</v>
      </c>
      <c r="T8136">
        <v>0</v>
      </c>
      <c r="U8136">
        <v>0</v>
      </c>
    </row>
    <row r="8137" spans="1:21" x14ac:dyDescent="0.25">
      <c r="A8137" t="s">
        <v>30863</v>
      </c>
      <c r="B8137">
        <v>1</v>
      </c>
      <c r="C8137" t="s">
        <v>78</v>
      </c>
      <c r="D8137" t="s">
        <v>97</v>
      </c>
      <c r="E8137" t="s">
        <v>30864</v>
      </c>
      <c r="F8137" t="s">
        <v>934</v>
      </c>
      <c r="G8137" t="s">
        <v>71</v>
      </c>
      <c r="H8137" t="s">
        <v>136</v>
      </c>
      <c r="I8137" t="s">
        <v>22</v>
      </c>
      <c r="J8137" t="s">
        <v>131</v>
      </c>
      <c r="K8137" t="s">
        <v>30865</v>
      </c>
      <c r="L8137" t="s">
        <v>30866</v>
      </c>
      <c r="M8137">
        <v>1.373888888</v>
      </c>
      <c r="N8137">
        <v>0</v>
      </c>
      <c r="O8137">
        <v>1</v>
      </c>
      <c r="P8137">
        <v>0</v>
      </c>
      <c r="Q8137">
        <v>0</v>
      </c>
      <c r="R8137">
        <v>0</v>
      </c>
      <c r="S8137">
        <v>1.3738889999999999</v>
      </c>
      <c r="T8137">
        <v>0</v>
      </c>
      <c r="U8137">
        <v>0</v>
      </c>
    </row>
    <row r="8138" spans="1:21" x14ac:dyDescent="0.25">
      <c r="A8138" t="s">
        <v>30867</v>
      </c>
      <c r="B8138">
        <v>1</v>
      </c>
      <c r="C8138" t="s">
        <v>79</v>
      </c>
      <c r="D8138" t="s">
        <v>108</v>
      </c>
      <c r="E8138" t="s">
        <v>30868</v>
      </c>
      <c r="F8138" t="s">
        <v>231</v>
      </c>
      <c r="G8138" t="s">
        <v>71</v>
      </c>
      <c r="H8138" t="s">
        <v>136</v>
      </c>
      <c r="I8138" t="s">
        <v>22</v>
      </c>
      <c r="J8138" t="s">
        <v>131</v>
      </c>
      <c r="K8138" t="s">
        <v>30869</v>
      </c>
      <c r="L8138" t="s">
        <v>30870</v>
      </c>
      <c r="M8138">
        <v>4.2744444440000002</v>
      </c>
      <c r="N8138">
        <v>0</v>
      </c>
      <c r="O8138">
        <v>0</v>
      </c>
      <c r="P8138">
        <v>0</v>
      </c>
      <c r="Q8138">
        <v>1</v>
      </c>
      <c r="R8138">
        <v>0</v>
      </c>
      <c r="S8138">
        <v>0</v>
      </c>
      <c r="T8138">
        <v>0</v>
      </c>
      <c r="U8138">
        <v>4.2744439999999999</v>
      </c>
    </row>
    <row r="8139" spans="1:21" x14ac:dyDescent="0.25">
      <c r="A8139" t="s">
        <v>30871</v>
      </c>
      <c r="B8139">
        <v>1</v>
      </c>
      <c r="C8139" t="s">
        <v>78</v>
      </c>
      <c r="D8139" t="s">
        <v>101</v>
      </c>
      <c r="E8139" t="s">
        <v>30872</v>
      </c>
      <c r="F8139" t="s">
        <v>231</v>
      </c>
      <c r="G8139" t="s">
        <v>71</v>
      </c>
      <c r="H8139" t="s">
        <v>136</v>
      </c>
      <c r="I8139" t="s">
        <v>22</v>
      </c>
      <c r="J8139" t="s">
        <v>131</v>
      </c>
      <c r="K8139" t="s">
        <v>30873</v>
      </c>
      <c r="L8139" t="s">
        <v>30874</v>
      </c>
      <c r="M8139">
        <v>2.9750000000000001</v>
      </c>
      <c r="N8139">
        <v>0</v>
      </c>
      <c r="O8139">
        <v>1</v>
      </c>
      <c r="P8139">
        <v>0</v>
      </c>
      <c r="Q8139">
        <v>0</v>
      </c>
      <c r="R8139">
        <v>0</v>
      </c>
      <c r="S8139">
        <v>2.9750000000000001</v>
      </c>
      <c r="T8139">
        <v>0</v>
      </c>
      <c r="U8139">
        <v>0</v>
      </c>
    </row>
    <row r="8140" spans="1:21" x14ac:dyDescent="0.25">
      <c r="A8140" t="s">
        <v>30875</v>
      </c>
      <c r="B8140">
        <v>1</v>
      </c>
      <c r="C8140" t="s">
        <v>79</v>
      </c>
      <c r="D8140" t="s">
        <v>124</v>
      </c>
      <c r="E8140" t="s">
        <v>30876</v>
      </c>
      <c r="F8140" t="s">
        <v>231</v>
      </c>
      <c r="G8140" t="s">
        <v>71</v>
      </c>
      <c r="H8140" t="s">
        <v>136</v>
      </c>
      <c r="I8140" t="s">
        <v>22</v>
      </c>
      <c r="J8140" t="s">
        <v>131</v>
      </c>
      <c r="K8140" t="s">
        <v>30877</v>
      </c>
      <c r="L8140" t="s">
        <v>30878</v>
      </c>
      <c r="M8140">
        <v>5.7202777769999997</v>
      </c>
      <c r="N8140">
        <v>0</v>
      </c>
      <c r="O8140">
        <v>0</v>
      </c>
      <c r="P8140">
        <v>0</v>
      </c>
      <c r="Q8140">
        <v>1</v>
      </c>
      <c r="R8140">
        <v>0</v>
      </c>
      <c r="S8140">
        <v>0</v>
      </c>
      <c r="T8140">
        <v>0</v>
      </c>
      <c r="U8140">
        <v>5.7202780000000004</v>
      </c>
    </row>
    <row r="8141" spans="1:21" x14ac:dyDescent="0.25">
      <c r="A8141" t="s">
        <v>30879</v>
      </c>
      <c r="B8141">
        <v>1</v>
      </c>
      <c r="C8141" t="s">
        <v>79</v>
      </c>
      <c r="D8141" t="s">
        <v>108</v>
      </c>
      <c r="E8141" t="s">
        <v>30880</v>
      </c>
      <c r="F8141" t="s">
        <v>231</v>
      </c>
      <c r="G8141" t="s">
        <v>71</v>
      </c>
      <c r="H8141" t="s">
        <v>136</v>
      </c>
      <c r="I8141" t="s">
        <v>22</v>
      </c>
      <c r="J8141" t="s">
        <v>131</v>
      </c>
      <c r="K8141" t="s">
        <v>30881</v>
      </c>
      <c r="L8141" t="s">
        <v>30882</v>
      </c>
      <c r="M8141">
        <v>7.8</v>
      </c>
      <c r="N8141">
        <v>0</v>
      </c>
      <c r="O8141">
        <v>0</v>
      </c>
      <c r="P8141">
        <v>0</v>
      </c>
      <c r="Q8141">
        <v>1</v>
      </c>
      <c r="R8141">
        <v>0</v>
      </c>
      <c r="S8141">
        <v>0</v>
      </c>
      <c r="T8141">
        <v>0</v>
      </c>
      <c r="U8141">
        <v>7.8</v>
      </c>
    </row>
    <row r="8142" spans="1:21" x14ac:dyDescent="0.25">
      <c r="A8142" t="s">
        <v>30883</v>
      </c>
      <c r="B8142">
        <v>1</v>
      </c>
      <c r="C8142" t="s">
        <v>79</v>
      </c>
      <c r="D8142" t="s">
        <v>108</v>
      </c>
      <c r="E8142" t="s">
        <v>30884</v>
      </c>
      <c r="F8142" t="s">
        <v>231</v>
      </c>
      <c r="G8142" t="s">
        <v>71</v>
      </c>
      <c r="H8142" t="s">
        <v>136</v>
      </c>
      <c r="I8142" t="s">
        <v>22</v>
      </c>
      <c r="J8142" t="s">
        <v>131</v>
      </c>
      <c r="K8142" t="s">
        <v>30885</v>
      </c>
      <c r="L8142" t="s">
        <v>30886</v>
      </c>
      <c r="M8142">
        <v>1.9002777769999999</v>
      </c>
      <c r="N8142">
        <v>0</v>
      </c>
      <c r="O8142">
        <v>0</v>
      </c>
      <c r="P8142">
        <v>0</v>
      </c>
      <c r="Q8142">
        <v>1</v>
      </c>
      <c r="R8142">
        <v>0</v>
      </c>
      <c r="S8142">
        <v>0</v>
      </c>
      <c r="T8142">
        <v>0</v>
      </c>
      <c r="U8142">
        <v>1.9002779999999999</v>
      </c>
    </row>
    <row r="8143" spans="1:21" x14ac:dyDescent="0.25">
      <c r="A8143" t="s">
        <v>30887</v>
      </c>
      <c r="B8143">
        <v>1</v>
      </c>
      <c r="C8143" t="s">
        <v>78</v>
      </c>
      <c r="D8143" t="s">
        <v>100</v>
      </c>
      <c r="E8143" t="s">
        <v>30888</v>
      </c>
      <c r="F8143" t="s">
        <v>231</v>
      </c>
      <c r="G8143" t="s">
        <v>71</v>
      </c>
      <c r="H8143" t="s">
        <v>136</v>
      </c>
      <c r="I8143" t="s">
        <v>22</v>
      </c>
      <c r="J8143" t="s">
        <v>131</v>
      </c>
      <c r="K8143" t="s">
        <v>30889</v>
      </c>
      <c r="L8143" t="s">
        <v>30890</v>
      </c>
      <c r="M8143">
        <v>3.5194444439999999</v>
      </c>
      <c r="N8143">
        <v>0</v>
      </c>
      <c r="O8143">
        <v>1</v>
      </c>
      <c r="P8143">
        <v>0</v>
      </c>
      <c r="Q8143">
        <v>0</v>
      </c>
      <c r="R8143">
        <v>0</v>
      </c>
      <c r="S8143">
        <v>3.519444</v>
      </c>
      <c r="T8143">
        <v>0</v>
      </c>
      <c r="U8143">
        <v>0</v>
      </c>
    </row>
    <row r="8144" spans="1:21" x14ac:dyDescent="0.25">
      <c r="A8144" t="s">
        <v>30891</v>
      </c>
      <c r="B8144">
        <v>1</v>
      </c>
      <c r="C8144" t="s">
        <v>78</v>
      </c>
      <c r="D8144" t="s">
        <v>100</v>
      </c>
      <c r="E8144" t="s">
        <v>30892</v>
      </c>
      <c r="F8144" t="s">
        <v>231</v>
      </c>
      <c r="G8144" t="s">
        <v>71</v>
      </c>
      <c r="H8144" t="s">
        <v>136</v>
      </c>
      <c r="I8144" t="s">
        <v>22</v>
      </c>
      <c r="J8144" t="s">
        <v>131</v>
      </c>
      <c r="K8144" t="s">
        <v>30893</v>
      </c>
      <c r="L8144" t="s">
        <v>30894</v>
      </c>
      <c r="M8144">
        <v>2.2655555550000002</v>
      </c>
      <c r="N8144">
        <v>0</v>
      </c>
      <c r="O8144">
        <v>1</v>
      </c>
      <c r="P8144">
        <v>0</v>
      </c>
      <c r="Q8144">
        <v>0</v>
      </c>
      <c r="R8144">
        <v>0</v>
      </c>
      <c r="S8144">
        <v>2.2655560000000001</v>
      </c>
      <c r="T8144">
        <v>0</v>
      </c>
      <c r="U8144">
        <v>0</v>
      </c>
    </row>
    <row r="8145" spans="1:21" x14ac:dyDescent="0.25">
      <c r="A8145" t="s">
        <v>30895</v>
      </c>
      <c r="B8145">
        <v>1</v>
      </c>
      <c r="C8145" t="s">
        <v>78</v>
      </c>
      <c r="D8145" t="s">
        <v>100</v>
      </c>
      <c r="E8145" t="s">
        <v>30892</v>
      </c>
      <c r="F8145" t="s">
        <v>231</v>
      </c>
      <c r="G8145" t="s">
        <v>71</v>
      </c>
      <c r="H8145" t="s">
        <v>136</v>
      </c>
      <c r="I8145" t="s">
        <v>22</v>
      </c>
      <c r="J8145" t="s">
        <v>131</v>
      </c>
      <c r="K8145" t="s">
        <v>30896</v>
      </c>
      <c r="L8145" t="s">
        <v>30897</v>
      </c>
      <c r="M8145">
        <v>1.5591666660000001</v>
      </c>
      <c r="N8145">
        <v>0</v>
      </c>
      <c r="O8145">
        <v>1</v>
      </c>
      <c r="P8145">
        <v>0</v>
      </c>
      <c r="Q8145">
        <v>0</v>
      </c>
      <c r="R8145">
        <v>0</v>
      </c>
      <c r="S8145">
        <v>1.559167</v>
      </c>
      <c r="T8145">
        <v>0</v>
      </c>
      <c r="U8145">
        <v>0</v>
      </c>
    </row>
    <row r="8146" spans="1:21" x14ac:dyDescent="0.25">
      <c r="A8146" t="s">
        <v>30898</v>
      </c>
      <c r="B8146">
        <v>1</v>
      </c>
      <c r="C8146" t="s">
        <v>78</v>
      </c>
      <c r="D8146" t="s">
        <v>83</v>
      </c>
      <c r="E8146" t="s">
        <v>30899</v>
      </c>
      <c r="F8146" t="s">
        <v>313</v>
      </c>
      <c r="G8146" t="s">
        <v>71</v>
      </c>
      <c r="H8146" t="s">
        <v>136</v>
      </c>
      <c r="I8146" t="s">
        <v>22</v>
      </c>
      <c r="J8146" t="s">
        <v>131</v>
      </c>
      <c r="K8146" t="s">
        <v>30900</v>
      </c>
      <c r="L8146" t="s">
        <v>30901</v>
      </c>
      <c r="M8146">
        <v>1.1061111109999999</v>
      </c>
      <c r="N8146">
        <v>0</v>
      </c>
      <c r="O8146">
        <v>6</v>
      </c>
      <c r="P8146">
        <v>0</v>
      </c>
      <c r="Q8146">
        <v>0</v>
      </c>
      <c r="R8146">
        <v>0</v>
      </c>
      <c r="S8146">
        <v>6.6366670000000001</v>
      </c>
      <c r="T8146">
        <v>0</v>
      </c>
      <c r="U8146">
        <v>0</v>
      </c>
    </row>
    <row r="8147" spans="1:21" x14ac:dyDescent="0.25">
      <c r="A8147" t="s">
        <v>30902</v>
      </c>
      <c r="B8147">
        <v>1</v>
      </c>
      <c r="C8147" t="s">
        <v>78</v>
      </c>
      <c r="D8147" t="s">
        <v>96</v>
      </c>
      <c r="E8147" t="s">
        <v>30903</v>
      </c>
      <c r="F8147" t="s">
        <v>231</v>
      </c>
      <c r="G8147" t="s">
        <v>71</v>
      </c>
      <c r="H8147" t="s">
        <v>136</v>
      </c>
      <c r="I8147" t="s">
        <v>22</v>
      </c>
      <c r="J8147" t="s">
        <v>131</v>
      </c>
      <c r="K8147" t="s">
        <v>30904</v>
      </c>
      <c r="L8147" t="s">
        <v>30905</v>
      </c>
      <c r="M8147">
        <v>0.60250000000000004</v>
      </c>
      <c r="N8147">
        <v>0</v>
      </c>
      <c r="O8147">
        <v>1</v>
      </c>
      <c r="P8147">
        <v>0</v>
      </c>
      <c r="Q8147">
        <v>0</v>
      </c>
      <c r="R8147">
        <v>0</v>
      </c>
      <c r="S8147">
        <v>0.60250000000000004</v>
      </c>
      <c r="T8147">
        <v>0</v>
      </c>
      <c r="U8147">
        <v>0</v>
      </c>
    </row>
    <row r="8148" spans="1:21" x14ac:dyDescent="0.25">
      <c r="A8148" t="s">
        <v>30906</v>
      </c>
      <c r="B8148">
        <v>1</v>
      </c>
      <c r="C8148" t="s">
        <v>78</v>
      </c>
      <c r="D8148" t="s">
        <v>106</v>
      </c>
      <c r="E8148" t="s">
        <v>30907</v>
      </c>
      <c r="F8148" t="s">
        <v>231</v>
      </c>
      <c r="G8148" t="s">
        <v>71</v>
      </c>
      <c r="H8148" t="s">
        <v>136</v>
      </c>
      <c r="I8148" t="s">
        <v>22</v>
      </c>
      <c r="J8148" t="s">
        <v>131</v>
      </c>
      <c r="K8148" t="s">
        <v>30908</v>
      </c>
      <c r="L8148" t="s">
        <v>30909</v>
      </c>
      <c r="M8148">
        <v>2.278888888</v>
      </c>
      <c r="N8148">
        <v>0</v>
      </c>
      <c r="O8148">
        <v>0</v>
      </c>
      <c r="P8148">
        <v>0</v>
      </c>
      <c r="Q8148">
        <v>1</v>
      </c>
      <c r="R8148">
        <v>0</v>
      </c>
      <c r="S8148">
        <v>0</v>
      </c>
      <c r="T8148">
        <v>0</v>
      </c>
      <c r="U8148">
        <v>2.2788889999999999</v>
      </c>
    </row>
    <row r="8149" spans="1:21" x14ac:dyDescent="0.25">
      <c r="A8149" t="s">
        <v>30910</v>
      </c>
      <c r="B8149">
        <v>1</v>
      </c>
      <c r="C8149" t="s">
        <v>78</v>
      </c>
      <c r="D8149" t="s">
        <v>107</v>
      </c>
      <c r="E8149" t="s">
        <v>30911</v>
      </c>
      <c r="F8149" t="s">
        <v>231</v>
      </c>
      <c r="G8149" t="s">
        <v>71</v>
      </c>
      <c r="H8149" t="s">
        <v>136</v>
      </c>
      <c r="I8149" t="s">
        <v>22</v>
      </c>
      <c r="J8149" t="s">
        <v>131</v>
      </c>
      <c r="K8149" t="s">
        <v>30912</v>
      </c>
      <c r="L8149" t="s">
        <v>30913</v>
      </c>
      <c r="M8149">
        <v>2.1130555549999999</v>
      </c>
      <c r="N8149">
        <v>0</v>
      </c>
      <c r="O8149">
        <v>0</v>
      </c>
      <c r="P8149">
        <v>0</v>
      </c>
      <c r="Q8149">
        <v>1</v>
      </c>
      <c r="R8149">
        <v>0</v>
      </c>
      <c r="S8149">
        <v>0</v>
      </c>
      <c r="T8149">
        <v>0</v>
      </c>
      <c r="U8149">
        <v>2.1130559999999998</v>
      </c>
    </row>
    <row r="8150" spans="1:21" x14ac:dyDescent="0.25">
      <c r="A8150" t="s">
        <v>30914</v>
      </c>
      <c r="B8150">
        <v>1</v>
      </c>
      <c r="C8150" t="s">
        <v>78</v>
      </c>
      <c r="D8150" t="s">
        <v>102</v>
      </c>
      <c r="E8150" t="s">
        <v>30915</v>
      </c>
      <c r="F8150" t="s">
        <v>231</v>
      </c>
      <c r="G8150" t="s">
        <v>71</v>
      </c>
      <c r="H8150" t="s">
        <v>136</v>
      </c>
      <c r="I8150" t="s">
        <v>22</v>
      </c>
      <c r="J8150" t="s">
        <v>131</v>
      </c>
      <c r="K8150" t="s">
        <v>30916</v>
      </c>
      <c r="L8150" t="s">
        <v>30917</v>
      </c>
      <c r="M8150">
        <v>7.4369444439999999</v>
      </c>
      <c r="N8150">
        <v>0</v>
      </c>
      <c r="O8150">
        <v>0</v>
      </c>
      <c r="P8150">
        <v>0</v>
      </c>
      <c r="Q8150">
        <v>1</v>
      </c>
      <c r="R8150">
        <v>0</v>
      </c>
      <c r="S8150">
        <v>0</v>
      </c>
      <c r="T8150">
        <v>0</v>
      </c>
      <c r="U8150">
        <v>7.4369440000000004</v>
      </c>
    </row>
    <row r="8151" spans="1:21" x14ac:dyDescent="0.25">
      <c r="A8151" t="s">
        <v>30918</v>
      </c>
      <c r="B8151">
        <v>1</v>
      </c>
      <c r="C8151" t="s">
        <v>78</v>
      </c>
      <c r="D8151" t="s">
        <v>91</v>
      </c>
      <c r="E8151" t="s">
        <v>30919</v>
      </c>
      <c r="F8151" t="s">
        <v>231</v>
      </c>
      <c r="G8151" t="s">
        <v>71</v>
      </c>
      <c r="H8151" t="s">
        <v>136</v>
      </c>
      <c r="I8151" t="s">
        <v>22</v>
      </c>
      <c r="J8151" t="s">
        <v>131</v>
      </c>
      <c r="K8151" t="s">
        <v>30920</v>
      </c>
      <c r="L8151" t="s">
        <v>30921</v>
      </c>
      <c r="M8151">
        <v>27.144444444000001</v>
      </c>
      <c r="N8151">
        <v>0</v>
      </c>
      <c r="O8151">
        <v>0</v>
      </c>
      <c r="P8151">
        <v>0</v>
      </c>
      <c r="Q8151">
        <v>1</v>
      </c>
      <c r="R8151">
        <v>0</v>
      </c>
      <c r="S8151">
        <v>0</v>
      </c>
      <c r="T8151">
        <v>0</v>
      </c>
      <c r="U8151">
        <v>27.144444</v>
      </c>
    </row>
    <row r="8152" spans="1:21" x14ac:dyDescent="0.25">
      <c r="A8152" t="s">
        <v>30922</v>
      </c>
      <c r="B8152">
        <v>1</v>
      </c>
      <c r="C8152" t="s">
        <v>78</v>
      </c>
      <c r="D8152" t="s">
        <v>91</v>
      </c>
      <c r="E8152" t="s">
        <v>30923</v>
      </c>
      <c r="F8152" t="s">
        <v>231</v>
      </c>
      <c r="G8152" t="s">
        <v>71</v>
      </c>
      <c r="H8152" t="s">
        <v>136</v>
      </c>
      <c r="I8152" t="s">
        <v>22</v>
      </c>
      <c r="J8152" t="s">
        <v>131</v>
      </c>
      <c r="K8152" t="s">
        <v>30924</v>
      </c>
      <c r="L8152" t="s">
        <v>30925</v>
      </c>
      <c r="M8152">
        <v>0.71333333300000001</v>
      </c>
      <c r="N8152">
        <v>0</v>
      </c>
      <c r="O8152">
        <v>1</v>
      </c>
      <c r="P8152">
        <v>0</v>
      </c>
      <c r="Q8152">
        <v>0</v>
      </c>
      <c r="R8152">
        <v>0</v>
      </c>
      <c r="S8152">
        <v>0.71333299999999999</v>
      </c>
      <c r="T8152">
        <v>0</v>
      </c>
      <c r="U8152">
        <v>0</v>
      </c>
    </row>
    <row r="8153" spans="1:21" x14ac:dyDescent="0.25">
      <c r="A8153" t="s">
        <v>30926</v>
      </c>
      <c r="B8153">
        <v>1</v>
      </c>
      <c r="C8153" t="s">
        <v>79</v>
      </c>
      <c r="D8153" t="s">
        <v>109</v>
      </c>
      <c r="E8153" t="s">
        <v>30927</v>
      </c>
      <c r="F8153" t="s">
        <v>231</v>
      </c>
      <c r="G8153" t="s">
        <v>71</v>
      </c>
      <c r="H8153" t="s">
        <v>136</v>
      </c>
      <c r="I8153" t="s">
        <v>22</v>
      </c>
      <c r="J8153" t="s">
        <v>131</v>
      </c>
      <c r="K8153" t="s">
        <v>30928</v>
      </c>
      <c r="L8153" t="s">
        <v>30929</v>
      </c>
      <c r="M8153">
        <v>1.791111111</v>
      </c>
      <c r="N8153">
        <v>0</v>
      </c>
      <c r="O8153">
        <v>0</v>
      </c>
      <c r="P8153">
        <v>0</v>
      </c>
      <c r="Q8153">
        <v>1</v>
      </c>
      <c r="R8153">
        <v>0</v>
      </c>
      <c r="S8153">
        <v>0</v>
      </c>
      <c r="T8153">
        <v>0</v>
      </c>
      <c r="U8153">
        <v>1.7911109999999999</v>
      </c>
    </row>
    <row r="8154" spans="1:21" x14ac:dyDescent="0.25">
      <c r="A8154" t="s">
        <v>30930</v>
      </c>
      <c r="B8154">
        <v>1</v>
      </c>
      <c r="C8154" t="s">
        <v>79</v>
      </c>
      <c r="D8154" t="s">
        <v>109</v>
      </c>
      <c r="E8154" t="s">
        <v>30931</v>
      </c>
      <c r="F8154" t="s">
        <v>231</v>
      </c>
      <c r="G8154" t="s">
        <v>71</v>
      </c>
      <c r="H8154" t="s">
        <v>136</v>
      </c>
      <c r="I8154" t="s">
        <v>22</v>
      </c>
      <c r="J8154" t="s">
        <v>131</v>
      </c>
      <c r="K8154" t="s">
        <v>30932</v>
      </c>
      <c r="L8154" t="s">
        <v>30933</v>
      </c>
      <c r="M8154">
        <v>0.634444444</v>
      </c>
      <c r="N8154">
        <v>0</v>
      </c>
      <c r="O8154">
        <v>2</v>
      </c>
      <c r="P8154">
        <v>0</v>
      </c>
      <c r="Q8154">
        <v>0</v>
      </c>
      <c r="R8154">
        <v>0</v>
      </c>
      <c r="S8154">
        <v>1.2688889999999999</v>
      </c>
      <c r="T8154">
        <v>0</v>
      </c>
      <c r="U8154">
        <v>0</v>
      </c>
    </row>
    <row r="8155" spans="1:21" x14ac:dyDescent="0.25">
      <c r="A8155" t="s">
        <v>30934</v>
      </c>
      <c r="B8155">
        <v>1</v>
      </c>
      <c r="C8155" t="s">
        <v>79</v>
      </c>
      <c r="D8155" t="s">
        <v>109</v>
      </c>
      <c r="E8155" t="s">
        <v>30935</v>
      </c>
      <c r="F8155" t="s">
        <v>231</v>
      </c>
      <c r="G8155" t="s">
        <v>71</v>
      </c>
      <c r="H8155" t="s">
        <v>136</v>
      </c>
      <c r="I8155" t="s">
        <v>22</v>
      </c>
      <c r="J8155" t="s">
        <v>131</v>
      </c>
      <c r="K8155" t="s">
        <v>30936</v>
      </c>
      <c r="L8155" t="s">
        <v>30937</v>
      </c>
      <c r="M8155">
        <v>0.83250000000000002</v>
      </c>
      <c r="N8155">
        <v>0</v>
      </c>
      <c r="O8155">
        <v>1</v>
      </c>
      <c r="P8155">
        <v>0</v>
      </c>
      <c r="Q8155">
        <v>0</v>
      </c>
      <c r="R8155">
        <v>0</v>
      </c>
      <c r="S8155">
        <v>0.83250000000000002</v>
      </c>
      <c r="T8155">
        <v>0</v>
      </c>
      <c r="U8155">
        <v>0</v>
      </c>
    </row>
    <row r="8156" spans="1:21" x14ac:dyDescent="0.25">
      <c r="A8156" t="s">
        <v>30938</v>
      </c>
      <c r="B8156">
        <v>1</v>
      </c>
      <c r="C8156" t="s">
        <v>79</v>
      </c>
      <c r="D8156" t="s">
        <v>109</v>
      </c>
      <c r="E8156" t="s">
        <v>30939</v>
      </c>
      <c r="F8156" t="s">
        <v>231</v>
      </c>
      <c r="G8156" t="s">
        <v>71</v>
      </c>
      <c r="H8156" t="s">
        <v>136</v>
      </c>
      <c r="I8156" t="s">
        <v>22</v>
      </c>
      <c r="J8156" t="s">
        <v>131</v>
      </c>
      <c r="K8156" t="s">
        <v>30940</v>
      </c>
      <c r="L8156" t="s">
        <v>30941</v>
      </c>
      <c r="M8156">
        <v>1.996111111</v>
      </c>
      <c r="N8156">
        <v>0</v>
      </c>
      <c r="O8156">
        <v>0</v>
      </c>
      <c r="P8156">
        <v>0</v>
      </c>
      <c r="Q8156">
        <v>1</v>
      </c>
      <c r="R8156">
        <v>0</v>
      </c>
      <c r="S8156">
        <v>0</v>
      </c>
      <c r="T8156">
        <v>0</v>
      </c>
      <c r="U8156">
        <v>1.996111</v>
      </c>
    </row>
    <row r="8157" spans="1:21" x14ac:dyDescent="0.25">
      <c r="A8157" t="s">
        <v>30942</v>
      </c>
      <c r="B8157">
        <v>1</v>
      </c>
      <c r="C8157" t="s">
        <v>79</v>
      </c>
      <c r="D8157" t="s">
        <v>109</v>
      </c>
      <c r="E8157" t="s">
        <v>30943</v>
      </c>
      <c r="F8157" t="s">
        <v>231</v>
      </c>
      <c r="G8157" t="s">
        <v>71</v>
      </c>
      <c r="H8157" t="s">
        <v>136</v>
      </c>
      <c r="I8157" t="s">
        <v>22</v>
      </c>
      <c r="J8157" t="s">
        <v>131</v>
      </c>
      <c r="K8157" t="s">
        <v>30944</v>
      </c>
      <c r="L8157" t="s">
        <v>30945</v>
      </c>
      <c r="M8157">
        <v>1.7075</v>
      </c>
      <c r="N8157">
        <v>0</v>
      </c>
      <c r="O8157">
        <v>1</v>
      </c>
      <c r="P8157">
        <v>0</v>
      </c>
      <c r="Q8157">
        <v>0</v>
      </c>
      <c r="R8157">
        <v>0</v>
      </c>
      <c r="S8157">
        <v>1.7075</v>
      </c>
      <c r="T8157">
        <v>0</v>
      </c>
      <c r="U8157">
        <v>0</v>
      </c>
    </row>
    <row r="8158" spans="1:21" x14ac:dyDescent="0.25">
      <c r="A8158" t="s">
        <v>30946</v>
      </c>
      <c r="B8158">
        <v>1</v>
      </c>
      <c r="C8158" t="s">
        <v>79</v>
      </c>
      <c r="D8158" t="s">
        <v>109</v>
      </c>
      <c r="E8158" t="s">
        <v>30943</v>
      </c>
      <c r="F8158" t="s">
        <v>231</v>
      </c>
      <c r="G8158" t="s">
        <v>71</v>
      </c>
      <c r="H8158" t="s">
        <v>136</v>
      </c>
      <c r="I8158" t="s">
        <v>22</v>
      </c>
      <c r="J8158" t="s">
        <v>131</v>
      </c>
      <c r="K8158" t="s">
        <v>30947</v>
      </c>
      <c r="L8158" t="s">
        <v>30948</v>
      </c>
      <c r="M8158">
        <v>1.3025</v>
      </c>
      <c r="N8158">
        <v>0</v>
      </c>
      <c r="O8158">
        <v>1</v>
      </c>
      <c r="P8158">
        <v>0</v>
      </c>
      <c r="Q8158">
        <v>0</v>
      </c>
      <c r="R8158">
        <v>0</v>
      </c>
      <c r="S8158">
        <v>1.3025</v>
      </c>
      <c r="T8158">
        <v>0</v>
      </c>
      <c r="U8158">
        <v>0</v>
      </c>
    </row>
    <row r="8159" spans="1:21" x14ac:dyDescent="0.25">
      <c r="A8159" t="s">
        <v>30949</v>
      </c>
      <c r="B8159">
        <v>1</v>
      </c>
      <c r="C8159" t="s">
        <v>79</v>
      </c>
      <c r="D8159" t="s">
        <v>109</v>
      </c>
      <c r="E8159" t="s">
        <v>30950</v>
      </c>
      <c r="F8159" t="s">
        <v>231</v>
      </c>
      <c r="G8159" t="s">
        <v>71</v>
      </c>
      <c r="H8159" t="s">
        <v>136</v>
      </c>
      <c r="I8159" t="s">
        <v>22</v>
      </c>
      <c r="J8159" t="s">
        <v>131</v>
      </c>
      <c r="K8159" t="s">
        <v>30951</v>
      </c>
      <c r="L8159" t="s">
        <v>30952</v>
      </c>
      <c r="M8159">
        <v>1.1427777770000001</v>
      </c>
      <c r="N8159">
        <v>0</v>
      </c>
      <c r="O8159">
        <v>1</v>
      </c>
      <c r="P8159">
        <v>0</v>
      </c>
      <c r="Q8159">
        <v>0</v>
      </c>
      <c r="R8159">
        <v>0</v>
      </c>
      <c r="S8159">
        <v>1.1427780000000001</v>
      </c>
      <c r="T8159">
        <v>0</v>
      </c>
      <c r="U8159">
        <v>0</v>
      </c>
    </row>
    <row r="8160" spans="1:21" x14ac:dyDescent="0.25">
      <c r="A8160" t="s">
        <v>30953</v>
      </c>
      <c r="B8160">
        <v>1</v>
      </c>
      <c r="C8160" t="s">
        <v>79</v>
      </c>
      <c r="D8160" t="s">
        <v>109</v>
      </c>
      <c r="E8160" t="s">
        <v>30954</v>
      </c>
      <c r="F8160" t="s">
        <v>231</v>
      </c>
      <c r="G8160" t="s">
        <v>71</v>
      </c>
      <c r="H8160" t="s">
        <v>136</v>
      </c>
      <c r="I8160" t="s">
        <v>22</v>
      </c>
      <c r="J8160" t="s">
        <v>131</v>
      </c>
      <c r="K8160" t="s">
        <v>30955</v>
      </c>
      <c r="L8160" t="s">
        <v>30956</v>
      </c>
      <c r="M8160">
        <v>1.4713888879999999</v>
      </c>
      <c r="N8160">
        <v>0</v>
      </c>
      <c r="O8160">
        <v>1</v>
      </c>
      <c r="P8160">
        <v>0</v>
      </c>
      <c r="Q8160">
        <v>0</v>
      </c>
      <c r="R8160">
        <v>0</v>
      </c>
      <c r="S8160">
        <v>1.4713890000000001</v>
      </c>
      <c r="T8160">
        <v>0</v>
      </c>
      <c r="U8160">
        <v>0</v>
      </c>
    </row>
    <row r="8161" spans="1:21" x14ac:dyDescent="0.25">
      <c r="A8161" t="s">
        <v>30957</v>
      </c>
      <c r="B8161">
        <v>1</v>
      </c>
      <c r="C8161" t="s">
        <v>79</v>
      </c>
      <c r="D8161" t="s">
        <v>110</v>
      </c>
      <c r="E8161" t="s">
        <v>30958</v>
      </c>
      <c r="F8161" t="s">
        <v>231</v>
      </c>
      <c r="G8161" t="s">
        <v>71</v>
      </c>
      <c r="H8161" t="s">
        <v>136</v>
      </c>
      <c r="I8161" t="s">
        <v>22</v>
      </c>
      <c r="J8161" t="s">
        <v>131</v>
      </c>
      <c r="K8161" t="s">
        <v>30959</v>
      </c>
      <c r="L8161" t="s">
        <v>30960</v>
      </c>
      <c r="M8161">
        <v>1.0888888880000001</v>
      </c>
      <c r="N8161">
        <v>0</v>
      </c>
      <c r="O8161">
        <v>0</v>
      </c>
      <c r="P8161">
        <v>0</v>
      </c>
      <c r="Q8161">
        <v>1</v>
      </c>
      <c r="R8161">
        <v>0</v>
      </c>
      <c r="S8161">
        <v>0</v>
      </c>
      <c r="T8161">
        <v>0</v>
      </c>
      <c r="U8161">
        <v>1.088889</v>
      </c>
    </row>
    <row r="8162" spans="1:21" x14ac:dyDescent="0.25">
      <c r="A8162" t="s">
        <v>30961</v>
      </c>
      <c r="B8162">
        <v>1</v>
      </c>
      <c r="C8162" t="s">
        <v>79</v>
      </c>
      <c r="D8162" t="s">
        <v>123</v>
      </c>
      <c r="E8162" t="s">
        <v>30962</v>
      </c>
      <c r="F8162" t="s">
        <v>231</v>
      </c>
      <c r="G8162" t="s">
        <v>71</v>
      </c>
      <c r="H8162" t="s">
        <v>136</v>
      </c>
      <c r="I8162" t="s">
        <v>22</v>
      </c>
      <c r="J8162" t="s">
        <v>131</v>
      </c>
      <c r="K8162" t="s">
        <v>30963</v>
      </c>
      <c r="L8162" t="s">
        <v>30964</v>
      </c>
      <c r="M8162">
        <v>3.994722222</v>
      </c>
      <c r="N8162">
        <v>0</v>
      </c>
      <c r="O8162">
        <v>0</v>
      </c>
      <c r="P8162">
        <v>0</v>
      </c>
      <c r="Q8162">
        <v>1</v>
      </c>
      <c r="R8162">
        <v>0</v>
      </c>
      <c r="S8162">
        <v>0</v>
      </c>
      <c r="T8162">
        <v>0</v>
      </c>
      <c r="U8162">
        <v>3.9947219999999999</v>
      </c>
    </row>
    <row r="8163" spans="1:21" x14ac:dyDescent="0.25">
      <c r="A8163" t="s">
        <v>30965</v>
      </c>
      <c r="B8163">
        <v>1</v>
      </c>
      <c r="C8163" t="s">
        <v>79</v>
      </c>
      <c r="D8163" t="s">
        <v>114</v>
      </c>
      <c r="E8163" t="s">
        <v>30966</v>
      </c>
      <c r="F8163" t="s">
        <v>231</v>
      </c>
      <c r="G8163" t="s">
        <v>71</v>
      </c>
      <c r="H8163" t="s">
        <v>136</v>
      </c>
      <c r="I8163" t="s">
        <v>22</v>
      </c>
      <c r="J8163" t="s">
        <v>131</v>
      </c>
      <c r="K8163" t="s">
        <v>30967</v>
      </c>
      <c r="L8163" t="s">
        <v>30968</v>
      </c>
      <c r="M8163">
        <v>0.71861111099999997</v>
      </c>
      <c r="N8163">
        <v>0</v>
      </c>
      <c r="O8163">
        <v>0</v>
      </c>
      <c r="P8163">
        <v>0</v>
      </c>
      <c r="Q8163">
        <v>1</v>
      </c>
      <c r="R8163">
        <v>0</v>
      </c>
      <c r="S8163">
        <v>0</v>
      </c>
      <c r="T8163">
        <v>0</v>
      </c>
      <c r="U8163">
        <v>0.718611</v>
      </c>
    </row>
    <row r="8164" spans="1:21" x14ac:dyDescent="0.25">
      <c r="A8164" t="s">
        <v>30969</v>
      </c>
      <c r="B8164">
        <v>1</v>
      </c>
      <c r="C8164" t="s">
        <v>78</v>
      </c>
      <c r="D8164" t="s">
        <v>102</v>
      </c>
      <c r="E8164" t="s">
        <v>17655</v>
      </c>
      <c r="F8164" t="s">
        <v>296</v>
      </c>
      <c r="G8164" t="s">
        <v>72</v>
      </c>
      <c r="H8164" t="s">
        <v>136</v>
      </c>
      <c r="I8164" t="s">
        <v>22</v>
      </c>
      <c r="J8164" t="s">
        <v>221</v>
      </c>
      <c r="K8164" t="s">
        <v>30970</v>
      </c>
      <c r="L8164" t="s">
        <v>30971</v>
      </c>
      <c r="M8164">
        <v>0.80361111100000004</v>
      </c>
      <c r="N8164">
        <v>0</v>
      </c>
      <c r="O8164">
        <v>0</v>
      </c>
      <c r="P8164">
        <v>0</v>
      </c>
      <c r="Q8164">
        <v>4</v>
      </c>
      <c r="R8164">
        <v>0</v>
      </c>
      <c r="S8164">
        <v>0</v>
      </c>
      <c r="T8164">
        <v>0</v>
      </c>
      <c r="U8164">
        <v>3.2144439999999999</v>
      </c>
    </row>
    <row r="8165" spans="1:21" x14ac:dyDescent="0.25">
      <c r="A8165" t="s">
        <v>30972</v>
      </c>
      <c r="B8165">
        <v>1</v>
      </c>
      <c r="C8165" t="s">
        <v>78</v>
      </c>
      <c r="D8165" t="s">
        <v>92</v>
      </c>
      <c r="E8165" t="s">
        <v>30973</v>
      </c>
      <c r="F8165" t="s">
        <v>231</v>
      </c>
      <c r="G8165" t="s">
        <v>71</v>
      </c>
      <c r="H8165" t="s">
        <v>136</v>
      </c>
      <c r="I8165" t="s">
        <v>22</v>
      </c>
      <c r="J8165" t="s">
        <v>131</v>
      </c>
      <c r="K8165" t="s">
        <v>30974</v>
      </c>
      <c r="L8165" t="s">
        <v>30975</v>
      </c>
      <c r="M8165">
        <v>2.037222222</v>
      </c>
      <c r="N8165">
        <v>0</v>
      </c>
      <c r="O8165">
        <v>1</v>
      </c>
      <c r="P8165">
        <v>0</v>
      </c>
      <c r="Q8165">
        <v>0</v>
      </c>
      <c r="R8165">
        <v>0</v>
      </c>
      <c r="S8165">
        <v>2.0372219999999999</v>
      </c>
      <c r="T8165">
        <v>0</v>
      </c>
      <c r="U8165">
        <v>0</v>
      </c>
    </row>
    <row r="8166" spans="1:21" x14ac:dyDescent="0.25">
      <c r="A8166" t="s">
        <v>30976</v>
      </c>
      <c r="B8166">
        <v>1</v>
      </c>
      <c r="C8166" t="s">
        <v>78</v>
      </c>
      <c r="D8166" t="s">
        <v>91</v>
      </c>
      <c r="E8166" t="s">
        <v>30977</v>
      </c>
      <c r="F8166" t="s">
        <v>296</v>
      </c>
      <c r="G8166" t="s">
        <v>72</v>
      </c>
      <c r="H8166" t="s">
        <v>136</v>
      </c>
      <c r="I8166" t="s">
        <v>22</v>
      </c>
      <c r="J8166" t="s">
        <v>221</v>
      </c>
      <c r="K8166" t="s">
        <v>30978</v>
      </c>
      <c r="L8166" t="s">
        <v>30979</v>
      </c>
      <c r="M8166">
        <v>6.2507286110000004</v>
      </c>
      <c r="N8166">
        <v>0</v>
      </c>
      <c r="O8166">
        <v>0</v>
      </c>
      <c r="P8166">
        <v>6</v>
      </c>
      <c r="Q8166">
        <v>364</v>
      </c>
      <c r="R8166">
        <v>0</v>
      </c>
      <c r="S8166">
        <v>0</v>
      </c>
      <c r="T8166">
        <v>37.504371999999996</v>
      </c>
      <c r="U8166">
        <v>2275.265214</v>
      </c>
    </row>
    <row r="8167" spans="1:21" x14ac:dyDescent="0.25">
      <c r="A8167" t="s">
        <v>30980</v>
      </c>
      <c r="B8167">
        <v>1</v>
      </c>
      <c r="C8167" t="s">
        <v>78</v>
      </c>
      <c r="D8167" t="s">
        <v>91</v>
      </c>
      <c r="E8167" t="s">
        <v>30981</v>
      </c>
      <c r="F8167" t="s">
        <v>892</v>
      </c>
      <c r="G8167" t="s">
        <v>71</v>
      </c>
      <c r="H8167" t="s">
        <v>136</v>
      </c>
      <c r="I8167" t="s">
        <v>22</v>
      </c>
      <c r="J8167" t="s">
        <v>131</v>
      </c>
      <c r="K8167" t="s">
        <v>30982</v>
      </c>
      <c r="L8167" t="s">
        <v>30983</v>
      </c>
      <c r="M8167">
        <v>1.5201905550000001</v>
      </c>
      <c r="N8167">
        <v>0</v>
      </c>
      <c r="O8167">
        <v>0</v>
      </c>
      <c r="P8167">
        <v>0</v>
      </c>
      <c r="Q8167">
        <v>48</v>
      </c>
      <c r="R8167">
        <v>0</v>
      </c>
      <c r="S8167">
        <v>0</v>
      </c>
      <c r="T8167">
        <v>0</v>
      </c>
      <c r="U8167">
        <v>72.969147000000007</v>
      </c>
    </row>
    <row r="8168" spans="1:21" x14ac:dyDescent="0.25">
      <c r="A8168" t="s">
        <v>30984</v>
      </c>
      <c r="B8168">
        <v>1</v>
      </c>
      <c r="C8168" t="s">
        <v>78</v>
      </c>
      <c r="D8168" t="s">
        <v>96</v>
      </c>
      <c r="E8168" t="s">
        <v>30985</v>
      </c>
      <c r="F8168" t="s">
        <v>231</v>
      </c>
      <c r="G8168" t="s">
        <v>71</v>
      </c>
      <c r="H8168" t="s">
        <v>136</v>
      </c>
      <c r="I8168" t="s">
        <v>22</v>
      </c>
      <c r="J8168" t="s">
        <v>131</v>
      </c>
      <c r="K8168" t="s">
        <v>30986</v>
      </c>
      <c r="L8168" t="s">
        <v>30987</v>
      </c>
      <c r="M8168">
        <v>69.928333332999998</v>
      </c>
      <c r="N8168">
        <v>0</v>
      </c>
      <c r="O8168">
        <v>1</v>
      </c>
      <c r="P8168">
        <v>0</v>
      </c>
      <c r="Q8168">
        <v>0</v>
      </c>
      <c r="R8168">
        <v>0</v>
      </c>
      <c r="S8168">
        <v>69.928332999999995</v>
      </c>
      <c r="T8168">
        <v>0</v>
      </c>
      <c r="U8168">
        <v>0</v>
      </c>
    </row>
    <row r="8169" spans="1:21" x14ac:dyDescent="0.25">
      <c r="A8169" t="s">
        <v>30988</v>
      </c>
      <c r="B8169">
        <v>1</v>
      </c>
      <c r="C8169" t="s">
        <v>78</v>
      </c>
      <c r="D8169" t="s">
        <v>96</v>
      </c>
      <c r="E8169" t="s">
        <v>30989</v>
      </c>
      <c r="F8169" t="s">
        <v>362</v>
      </c>
      <c r="G8169" t="s">
        <v>71</v>
      </c>
      <c r="H8169" t="s">
        <v>136</v>
      </c>
      <c r="I8169" t="s">
        <v>22</v>
      </c>
      <c r="J8169" t="s">
        <v>131</v>
      </c>
      <c r="K8169" t="s">
        <v>30990</v>
      </c>
      <c r="L8169" t="s">
        <v>30991</v>
      </c>
      <c r="M8169">
        <v>0.20430833300000001</v>
      </c>
      <c r="N8169">
        <v>0</v>
      </c>
      <c r="O8169">
        <v>86</v>
      </c>
      <c r="P8169">
        <v>0</v>
      </c>
      <c r="Q8169">
        <v>6</v>
      </c>
      <c r="R8169">
        <v>0</v>
      </c>
      <c r="S8169">
        <v>17.570516999999999</v>
      </c>
      <c r="T8169">
        <v>0</v>
      </c>
      <c r="U8169">
        <v>1.2258500000000001</v>
      </c>
    </row>
    <row r="8170" spans="1:21" x14ac:dyDescent="0.25">
      <c r="A8170" t="s">
        <v>30992</v>
      </c>
      <c r="B8170">
        <v>1</v>
      </c>
      <c r="C8170" t="s">
        <v>78</v>
      </c>
      <c r="D8170" t="s">
        <v>96</v>
      </c>
      <c r="E8170" t="s">
        <v>30993</v>
      </c>
      <c r="F8170" t="s">
        <v>231</v>
      </c>
      <c r="G8170" t="s">
        <v>71</v>
      </c>
      <c r="H8170" t="s">
        <v>136</v>
      </c>
      <c r="I8170" t="s">
        <v>22</v>
      </c>
      <c r="J8170" t="s">
        <v>131</v>
      </c>
      <c r="K8170" t="s">
        <v>30994</v>
      </c>
      <c r="L8170" t="s">
        <v>30995</v>
      </c>
      <c r="M8170">
        <v>2.6616666659999999</v>
      </c>
      <c r="N8170">
        <v>0</v>
      </c>
      <c r="O8170">
        <v>1</v>
      </c>
      <c r="P8170">
        <v>0</v>
      </c>
      <c r="Q8170">
        <v>0</v>
      </c>
      <c r="R8170">
        <v>0</v>
      </c>
      <c r="S8170">
        <v>2.661667</v>
      </c>
      <c r="T8170">
        <v>0</v>
      </c>
      <c r="U8170">
        <v>0</v>
      </c>
    </row>
    <row r="8171" spans="1:21" x14ac:dyDescent="0.25">
      <c r="A8171" t="s">
        <v>30996</v>
      </c>
      <c r="B8171">
        <v>1</v>
      </c>
      <c r="C8171" t="s">
        <v>78</v>
      </c>
      <c r="D8171" t="s">
        <v>96</v>
      </c>
      <c r="E8171" t="s">
        <v>30997</v>
      </c>
      <c r="F8171" t="s">
        <v>231</v>
      </c>
      <c r="G8171" t="s">
        <v>71</v>
      </c>
      <c r="H8171" t="s">
        <v>136</v>
      </c>
      <c r="I8171" t="s">
        <v>22</v>
      </c>
      <c r="J8171" t="s">
        <v>131</v>
      </c>
      <c r="K8171" t="s">
        <v>30998</v>
      </c>
      <c r="L8171" t="s">
        <v>30999</v>
      </c>
      <c r="M8171">
        <v>7.1086111110000001</v>
      </c>
      <c r="N8171">
        <v>0</v>
      </c>
      <c r="O8171">
        <v>2</v>
      </c>
      <c r="P8171">
        <v>0</v>
      </c>
      <c r="Q8171">
        <v>0</v>
      </c>
      <c r="R8171">
        <v>0</v>
      </c>
      <c r="S8171">
        <v>14.217222</v>
      </c>
      <c r="T8171">
        <v>0</v>
      </c>
      <c r="U8171">
        <v>0</v>
      </c>
    </row>
    <row r="8172" spans="1:21" x14ac:dyDescent="0.25">
      <c r="A8172" t="s">
        <v>31000</v>
      </c>
      <c r="B8172">
        <v>1</v>
      </c>
      <c r="C8172" t="s">
        <v>78</v>
      </c>
      <c r="D8172" t="s">
        <v>96</v>
      </c>
      <c r="E8172" t="s">
        <v>31001</v>
      </c>
      <c r="F8172" t="s">
        <v>231</v>
      </c>
      <c r="G8172" t="s">
        <v>71</v>
      </c>
      <c r="H8172" t="s">
        <v>136</v>
      </c>
      <c r="I8172" t="s">
        <v>22</v>
      </c>
      <c r="J8172" t="s">
        <v>131</v>
      </c>
      <c r="K8172" t="s">
        <v>31002</v>
      </c>
      <c r="L8172" t="s">
        <v>31003</v>
      </c>
      <c r="M8172">
        <v>0.94388888800000004</v>
      </c>
      <c r="N8172">
        <v>0</v>
      </c>
      <c r="O8172">
        <v>1</v>
      </c>
      <c r="P8172">
        <v>0</v>
      </c>
      <c r="Q8172">
        <v>0</v>
      </c>
      <c r="R8172">
        <v>0</v>
      </c>
      <c r="S8172">
        <v>0.94388899999999998</v>
      </c>
      <c r="T8172">
        <v>0</v>
      </c>
      <c r="U8172">
        <v>0</v>
      </c>
    </row>
    <row r="8173" spans="1:21" x14ac:dyDescent="0.25">
      <c r="A8173" t="s">
        <v>31004</v>
      </c>
      <c r="B8173">
        <v>1</v>
      </c>
      <c r="C8173" t="s">
        <v>78</v>
      </c>
      <c r="D8173" t="s">
        <v>96</v>
      </c>
      <c r="E8173" t="s">
        <v>31005</v>
      </c>
      <c r="F8173" t="s">
        <v>780</v>
      </c>
      <c r="G8173" t="s">
        <v>71</v>
      </c>
      <c r="H8173" t="s">
        <v>136</v>
      </c>
      <c r="I8173" t="s">
        <v>22</v>
      </c>
      <c r="J8173" t="s">
        <v>131</v>
      </c>
      <c r="K8173" t="s">
        <v>31006</v>
      </c>
      <c r="L8173" t="s">
        <v>31007</v>
      </c>
      <c r="M8173">
        <v>2.4411111110000001</v>
      </c>
      <c r="N8173">
        <v>0</v>
      </c>
      <c r="O8173">
        <v>30</v>
      </c>
      <c r="P8173">
        <v>0</v>
      </c>
      <c r="Q8173">
        <v>0</v>
      </c>
      <c r="R8173">
        <v>0</v>
      </c>
      <c r="S8173">
        <v>73.233333000000002</v>
      </c>
      <c r="T8173">
        <v>0</v>
      </c>
      <c r="U8173">
        <v>0</v>
      </c>
    </row>
    <row r="8174" spans="1:21" x14ac:dyDescent="0.25">
      <c r="A8174" t="s">
        <v>31008</v>
      </c>
      <c r="B8174">
        <v>1</v>
      </c>
      <c r="C8174" t="s">
        <v>78</v>
      </c>
      <c r="D8174" t="s">
        <v>92</v>
      </c>
      <c r="E8174" t="s">
        <v>31009</v>
      </c>
      <c r="F8174" t="s">
        <v>934</v>
      </c>
      <c r="G8174" t="s">
        <v>71</v>
      </c>
      <c r="H8174" t="s">
        <v>136</v>
      </c>
      <c r="I8174" t="s">
        <v>22</v>
      </c>
      <c r="J8174" t="s">
        <v>131</v>
      </c>
      <c r="K8174" t="s">
        <v>31010</v>
      </c>
      <c r="L8174" t="s">
        <v>31011</v>
      </c>
      <c r="M8174">
        <v>0.87555555500000004</v>
      </c>
      <c r="N8174">
        <v>0</v>
      </c>
      <c r="O8174">
        <v>3</v>
      </c>
      <c r="P8174">
        <v>0</v>
      </c>
      <c r="Q8174">
        <v>0</v>
      </c>
      <c r="R8174">
        <v>0</v>
      </c>
      <c r="S8174">
        <v>2.6266669999999999</v>
      </c>
      <c r="T8174">
        <v>0</v>
      </c>
      <c r="U8174">
        <v>0</v>
      </c>
    </row>
    <row r="8175" spans="1:21" x14ac:dyDescent="0.25">
      <c r="A8175" t="s">
        <v>31012</v>
      </c>
      <c r="B8175">
        <v>1</v>
      </c>
      <c r="C8175" t="s">
        <v>79</v>
      </c>
      <c r="D8175" t="s">
        <v>111</v>
      </c>
      <c r="E8175" t="s">
        <v>31013</v>
      </c>
      <c r="F8175" t="s">
        <v>847</v>
      </c>
      <c r="G8175" t="s">
        <v>71</v>
      </c>
      <c r="H8175" t="s">
        <v>136</v>
      </c>
      <c r="I8175" t="s">
        <v>22</v>
      </c>
      <c r="J8175" t="s">
        <v>131</v>
      </c>
      <c r="K8175" t="s">
        <v>31014</v>
      </c>
      <c r="L8175" t="s">
        <v>31015</v>
      </c>
      <c r="M8175">
        <v>1.0691666660000001</v>
      </c>
      <c r="N8175">
        <v>0</v>
      </c>
      <c r="O8175">
        <v>21</v>
      </c>
      <c r="P8175">
        <v>0</v>
      </c>
      <c r="Q8175">
        <v>0</v>
      </c>
      <c r="R8175">
        <v>0</v>
      </c>
      <c r="S8175">
        <v>22.452500000000001</v>
      </c>
      <c r="T8175">
        <v>0</v>
      </c>
      <c r="U8175">
        <v>0</v>
      </c>
    </row>
    <row r="8176" spans="1:21" x14ac:dyDescent="0.25">
      <c r="A8176" t="s">
        <v>31016</v>
      </c>
      <c r="B8176">
        <v>1</v>
      </c>
      <c r="C8176" t="s">
        <v>79</v>
      </c>
      <c r="D8176" t="s">
        <v>116</v>
      </c>
      <c r="E8176" t="s">
        <v>31017</v>
      </c>
      <c r="F8176" t="s">
        <v>6035</v>
      </c>
      <c r="G8176" t="s">
        <v>71</v>
      </c>
      <c r="H8176" t="s">
        <v>136</v>
      </c>
      <c r="I8176" t="s">
        <v>22</v>
      </c>
      <c r="J8176" t="s">
        <v>131</v>
      </c>
      <c r="K8176" t="s">
        <v>31018</v>
      </c>
      <c r="L8176" t="s">
        <v>31019</v>
      </c>
      <c r="M8176">
        <v>0.47722222199999997</v>
      </c>
      <c r="N8176">
        <v>0</v>
      </c>
      <c r="O8176">
        <v>51</v>
      </c>
      <c r="P8176">
        <v>0</v>
      </c>
      <c r="Q8176">
        <v>0</v>
      </c>
      <c r="R8176">
        <v>0</v>
      </c>
      <c r="S8176">
        <v>24.338332999999999</v>
      </c>
      <c r="T8176">
        <v>0</v>
      </c>
      <c r="U8176">
        <v>0</v>
      </c>
    </row>
    <row r="8177" spans="1:21" x14ac:dyDescent="0.25">
      <c r="A8177" t="s">
        <v>31020</v>
      </c>
      <c r="B8177">
        <v>1</v>
      </c>
      <c r="C8177" t="s">
        <v>78</v>
      </c>
      <c r="D8177" t="s">
        <v>103</v>
      </c>
      <c r="E8177" t="s">
        <v>31021</v>
      </c>
      <c r="F8177" t="s">
        <v>847</v>
      </c>
      <c r="G8177" t="s">
        <v>71</v>
      </c>
      <c r="H8177" t="s">
        <v>136</v>
      </c>
      <c r="I8177" t="s">
        <v>22</v>
      </c>
      <c r="J8177" t="s">
        <v>131</v>
      </c>
      <c r="K8177" t="s">
        <v>31022</v>
      </c>
      <c r="L8177" t="s">
        <v>31023</v>
      </c>
      <c r="M8177">
        <v>138.530833333</v>
      </c>
      <c r="N8177">
        <v>0</v>
      </c>
      <c r="O8177">
        <v>5</v>
      </c>
      <c r="P8177">
        <v>0</v>
      </c>
      <c r="Q8177">
        <v>0</v>
      </c>
      <c r="R8177">
        <v>0</v>
      </c>
      <c r="S8177">
        <v>692.65416700000003</v>
      </c>
      <c r="T8177">
        <v>0</v>
      </c>
      <c r="U8177">
        <v>0</v>
      </c>
    </row>
    <row r="8178" spans="1:21" x14ac:dyDescent="0.25">
      <c r="A8178" t="s">
        <v>31024</v>
      </c>
      <c r="B8178">
        <v>1</v>
      </c>
      <c r="C8178" t="s">
        <v>78</v>
      </c>
      <c r="D8178" t="s">
        <v>105</v>
      </c>
      <c r="E8178" t="s">
        <v>31025</v>
      </c>
      <c r="F8178" t="s">
        <v>847</v>
      </c>
      <c r="G8178" t="s">
        <v>71</v>
      </c>
      <c r="H8178" t="s">
        <v>136</v>
      </c>
      <c r="I8178" t="s">
        <v>22</v>
      </c>
      <c r="J8178" t="s">
        <v>131</v>
      </c>
      <c r="K8178" t="s">
        <v>31026</v>
      </c>
      <c r="L8178" t="s">
        <v>31027</v>
      </c>
      <c r="M8178">
        <v>1.4069444440000001</v>
      </c>
      <c r="N8178">
        <v>0</v>
      </c>
      <c r="O8178">
        <v>7</v>
      </c>
      <c r="P8178">
        <v>0</v>
      </c>
      <c r="Q8178">
        <v>0</v>
      </c>
      <c r="R8178">
        <v>0</v>
      </c>
      <c r="S8178">
        <v>9.848611</v>
      </c>
      <c r="T8178">
        <v>0</v>
      </c>
      <c r="U8178">
        <v>0</v>
      </c>
    </row>
    <row r="8179" spans="1:21" x14ac:dyDescent="0.25">
      <c r="A8179" t="s">
        <v>31028</v>
      </c>
      <c r="B8179">
        <v>1</v>
      </c>
      <c r="C8179" t="s">
        <v>78</v>
      </c>
      <c r="D8179" t="s">
        <v>92</v>
      </c>
      <c r="E8179" t="s">
        <v>31029</v>
      </c>
      <c r="F8179" t="s">
        <v>231</v>
      </c>
      <c r="G8179" t="s">
        <v>71</v>
      </c>
      <c r="H8179" t="s">
        <v>136</v>
      </c>
      <c r="I8179" t="s">
        <v>22</v>
      </c>
      <c r="J8179" t="s">
        <v>131</v>
      </c>
      <c r="K8179" t="s">
        <v>31030</v>
      </c>
      <c r="L8179" t="s">
        <v>31031</v>
      </c>
      <c r="M8179">
        <v>2.5269444440000002</v>
      </c>
      <c r="N8179">
        <v>0</v>
      </c>
      <c r="O8179">
        <v>1</v>
      </c>
      <c r="P8179">
        <v>0</v>
      </c>
      <c r="Q8179">
        <v>0</v>
      </c>
      <c r="R8179">
        <v>0</v>
      </c>
      <c r="S8179">
        <v>2.5269439999999999</v>
      </c>
      <c r="T8179">
        <v>0</v>
      </c>
      <c r="U8179">
        <v>0</v>
      </c>
    </row>
    <row r="8180" spans="1:21" x14ac:dyDescent="0.25">
      <c r="A8180" t="s">
        <v>31032</v>
      </c>
      <c r="B8180">
        <v>1</v>
      </c>
      <c r="C8180" t="s">
        <v>78</v>
      </c>
      <c r="D8180" t="s">
        <v>95</v>
      </c>
      <c r="E8180" t="s">
        <v>31033</v>
      </c>
      <c r="F8180" t="s">
        <v>847</v>
      </c>
      <c r="G8180" t="s">
        <v>71</v>
      </c>
      <c r="H8180" t="s">
        <v>136</v>
      </c>
      <c r="I8180" t="s">
        <v>22</v>
      </c>
      <c r="J8180" t="s">
        <v>131</v>
      </c>
      <c r="K8180" t="s">
        <v>31034</v>
      </c>
      <c r="L8180" t="s">
        <v>31035</v>
      </c>
      <c r="M8180">
        <v>2.7013888879999999</v>
      </c>
      <c r="N8180">
        <v>0</v>
      </c>
      <c r="O8180">
        <v>0</v>
      </c>
      <c r="P8180">
        <v>0</v>
      </c>
      <c r="Q8180">
        <v>1</v>
      </c>
      <c r="R8180">
        <v>0</v>
      </c>
      <c r="S8180">
        <v>0</v>
      </c>
      <c r="T8180">
        <v>0</v>
      </c>
      <c r="U8180">
        <v>2.7013889999999998</v>
      </c>
    </row>
    <row r="8181" spans="1:21" x14ac:dyDescent="0.25">
      <c r="A8181" t="s">
        <v>31036</v>
      </c>
      <c r="B8181">
        <v>1</v>
      </c>
      <c r="C8181" t="s">
        <v>78</v>
      </c>
      <c r="D8181" t="s">
        <v>107</v>
      </c>
      <c r="E8181" t="s">
        <v>31037</v>
      </c>
      <c r="F8181" t="s">
        <v>296</v>
      </c>
      <c r="G8181" t="s">
        <v>71</v>
      </c>
      <c r="H8181" t="s">
        <v>136</v>
      </c>
      <c r="I8181" t="s">
        <v>22</v>
      </c>
      <c r="J8181" t="s">
        <v>221</v>
      </c>
      <c r="K8181" t="s">
        <v>31038</v>
      </c>
      <c r="L8181" t="s">
        <v>31039</v>
      </c>
      <c r="M8181">
        <v>7.1436111110000002</v>
      </c>
      <c r="N8181">
        <v>0</v>
      </c>
      <c r="O8181">
        <v>388</v>
      </c>
      <c r="P8181">
        <v>0</v>
      </c>
      <c r="Q8181">
        <v>24</v>
      </c>
      <c r="R8181">
        <v>0</v>
      </c>
      <c r="S8181">
        <v>2771.7211109999998</v>
      </c>
      <c r="T8181">
        <v>0</v>
      </c>
      <c r="U8181">
        <v>171.44666699999999</v>
      </c>
    </row>
    <row r="8182" spans="1:21" x14ac:dyDescent="0.25">
      <c r="A8182" t="s">
        <v>31040</v>
      </c>
      <c r="B8182">
        <v>1</v>
      </c>
      <c r="C8182" t="s">
        <v>78</v>
      </c>
      <c r="D8182" t="s">
        <v>93</v>
      </c>
      <c r="E8182" t="s">
        <v>18136</v>
      </c>
      <c r="F8182" t="s">
        <v>226</v>
      </c>
      <c r="G8182" t="s">
        <v>72</v>
      </c>
      <c r="H8182" t="s">
        <v>136</v>
      </c>
      <c r="I8182" t="s">
        <v>22</v>
      </c>
      <c r="J8182" t="s">
        <v>131</v>
      </c>
      <c r="K8182" t="s">
        <v>31041</v>
      </c>
      <c r="L8182" t="s">
        <v>31042</v>
      </c>
      <c r="M8182">
        <v>0.72638888800000001</v>
      </c>
      <c r="N8182">
        <v>0</v>
      </c>
      <c r="O8182">
        <v>33</v>
      </c>
      <c r="P8182">
        <v>0</v>
      </c>
      <c r="Q8182">
        <v>164</v>
      </c>
      <c r="R8182">
        <v>0</v>
      </c>
      <c r="S8182">
        <v>23.970832999999999</v>
      </c>
      <c r="T8182">
        <v>0</v>
      </c>
      <c r="U8182">
        <v>119.12777800000001</v>
      </c>
    </row>
    <row r="8183" spans="1:21" x14ac:dyDescent="0.25">
      <c r="A8183" t="s">
        <v>31043</v>
      </c>
      <c r="B8183">
        <v>1</v>
      </c>
      <c r="C8183" t="s">
        <v>79</v>
      </c>
      <c r="D8183" t="s">
        <v>108</v>
      </c>
      <c r="E8183" t="s">
        <v>30089</v>
      </c>
      <c r="F8183" t="s">
        <v>226</v>
      </c>
      <c r="G8183" t="s">
        <v>72</v>
      </c>
      <c r="H8183" t="s">
        <v>136</v>
      </c>
      <c r="I8183" t="s">
        <v>22</v>
      </c>
      <c r="J8183" t="s">
        <v>131</v>
      </c>
      <c r="K8183" t="s">
        <v>31044</v>
      </c>
      <c r="L8183" t="s">
        <v>31045</v>
      </c>
      <c r="M8183">
        <v>3.62</v>
      </c>
      <c r="N8183">
        <v>0</v>
      </c>
      <c r="O8183">
        <v>44</v>
      </c>
      <c r="P8183">
        <v>0</v>
      </c>
      <c r="Q8183">
        <v>3</v>
      </c>
      <c r="R8183">
        <v>0</v>
      </c>
      <c r="S8183">
        <v>159.28</v>
      </c>
      <c r="T8183">
        <v>0</v>
      </c>
      <c r="U8183">
        <v>10.86</v>
      </c>
    </row>
    <row r="8184" spans="1:21" x14ac:dyDescent="0.25">
      <c r="A8184" t="s">
        <v>31046</v>
      </c>
      <c r="B8184">
        <v>1</v>
      </c>
      <c r="C8184" t="s">
        <v>78</v>
      </c>
      <c r="D8184" t="s">
        <v>96</v>
      </c>
      <c r="E8184" t="s">
        <v>31047</v>
      </c>
      <c r="F8184" t="s">
        <v>231</v>
      </c>
      <c r="G8184" t="s">
        <v>71</v>
      </c>
      <c r="H8184" t="s">
        <v>136</v>
      </c>
      <c r="I8184" t="s">
        <v>22</v>
      </c>
      <c r="J8184" t="s">
        <v>131</v>
      </c>
      <c r="K8184" t="s">
        <v>31048</v>
      </c>
      <c r="L8184" t="s">
        <v>31049</v>
      </c>
      <c r="M8184">
        <v>0.81</v>
      </c>
      <c r="N8184">
        <v>0</v>
      </c>
      <c r="O8184">
        <v>1</v>
      </c>
      <c r="P8184">
        <v>0</v>
      </c>
      <c r="Q8184">
        <v>0</v>
      </c>
      <c r="R8184">
        <v>0</v>
      </c>
      <c r="S8184">
        <v>0.81</v>
      </c>
      <c r="T8184">
        <v>0</v>
      </c>
      <c r="U8184">
        <v>0</v>
      </c>
    </row>
    <row r="8185" spans="1:21" x14ac:dyDescent="0.25">
      <c r="A8185" t="s">
        <v>31050</v>
      </c>
      <c r="B8185">
        <v>1</v>
      </c>
      <c r="C8185" t="s">
        <v>78</v>
      </c>
      <c r="D8185" t="s">
        <v>96</v>
      </c>
      <c r="E8185" t="s">
        <v>31051</v>
      </c>
      <c r="F8185" t="s">
        <v>231</v>
      </c>
      <c r="G8185" t="s">
        <v>71</v>
      </c>
      <c r="H8185" t="s">
        <v>136</v>
      </c>
      <c r="I8185" t="s">
        <v>22</v>
      </c>
      <c r="J8185" t="s">
        <v>131</v>
      </c>
      <c r="K8185" t="s">
        <v>31052</v>
      </c>
      <c r="L8185" t="s">
        <v>31053</v>
      </c>
      <c r="M8185">
        <v>1.800277777</v>
      </c>
      <c r="N8185">
        <v>0</v>
      </c>
      <c r="O8185">
        <v>1</v>
      </c>
      <c r="P8185">
        <v>0</v>
      </c>
      <c r="Q8185">
        <v>0</v>
      </c>
      <c r="R8185">
        <v>0</v>
      </c>
      <c r="S8185">
        <v>1.800278</v>
      </c>
      <c r="T8185">
        <v>0</v>
      </c>
      <c r="U8185">
        <v>0</v>
      </c>
    </row>
    <row r="8186" spans="1:21" x14ac:dyDescent="0.25">
      <c r="A8186" t="s">
        <v>31054</v>
      </c>
      <c r="B8186">
        <v>1</v>
      </c>
      <c r="C8186" t="s">
        <v>78</v>
      </c>
      <c r="D8186" t="s">
        <v>96</v>
      </c>
      <c r="E8186" t="s">
        <v>31055</v>
      </c>
      <c r="F8186" t="s">
        <v>231</v>
      </c>
      <c r="G8186" t="s">
        <v>71</v>
      </c>
      <c r="H8186" t="s">
        <v>136</v>
      </c>
      <c r="I8186" t="s">
        <v>22</v>
      </c>
      <c r="J8186" t="s">
        <v>131</v>
      </c>
      <c r="K8186" t="s">
        <v>31056</v>
      </c>
      <c r="L8186" t="s">
        <v>31057</v>
      </c>
      <c r="M8186">
        <v>2.3888888879999999</v>
      </c>
      <c r="N8186">
        <v>0</v>
      </c>
      <c r="O8186">
        <v>3</v>
      </c>
      <c r="P8186">
        <v>0</v>
      </c>
      <c r="Q8186">
        <v>0</v>
      </c>
      <c r="R8186">
        <v>0</v>
      </c>
      <c r="S8186">
        <v>7.1666670000000003</v>
      </c>
      <c r="T8186">
        <v>0</v>
      </c>
      <c r="U8186">
        <v>0</v>
      </c>
    </row>
    <row r="8187" spans="1:21" x14ac:dyDescent="0.25">
      <c r="A8187" t="s">
        <v>31058</v>
      </c>
      <c r="B8187">
        <v>1</v>
      </c>
      <c r="C8187" t="s">
        <v>79</v>
      </c>
      <c r="D8187" t="s">
        <v>117</v>
      </c>
      <c r="E8187" t="s">
        <v>31059</v>
      </c>
      <c r="F8187" t="s">
        <v>166</v>
      </c>
      <c r="G8187" t="s">
        <v>72</v>
      </c>
      <c r="H8187" t="s">
        <v>136</v>
      </c>
      <c r="I8187" t="s">
        <v>22</v>
      </c>
      <c r="J8187" t="s">
        <v>131</v>
      </c>
      <c r="K8187" t="s">
        <v>31060</v>
      </c>
      <c r="L8187" t="s">
        <v>31061</v>
      </c>
      <c r="M8187">
        <v>0.391907222</v>
      </c>
      <c r="N8187">
        <v>0</v>
      </c>
      <c r="O8187">
        <v>0</v>
      </c>
      <c r="P8187">
        <v>2</v>
      </c>
      <c r="Q8187">
        <v>487</v>
      </c>
      <c r="R8187">
        <v>0</v>
      </c>
      <c r="S8187">
        <v>0</v>
      </c>
      <c r="T8187">
        <v>0.78381400000000001</v>
      </c>
      <c r="U8187">
        <v>190.85881699999999</v>
      </c>
    </row>
    <row r="8188" spans="1:21" x14ac:dyDescent="0.25">
      <c r="A8188" t="s">
        <v>31062</v>
      </c>
      <c r="B8188">
        <v>1</v>
      </c>
      <c r="C8188" t="s">
        <v>79</v>
      </c>
      <c r="D8188" t="s">
        <v>117</v>
      </c>
      <c r="E8188" t="s">
        <v>31063</v>
      </c>
      <c r="F8188" t="s">
        <v>166</v>
      </c>
      <c r="G8188" t="s">
        <v>72</v>
      </c>
      <c r="H8188" t="s">
        <v>136</v>
      </c>
      <c r="I8188" t="s">
        <v>22</v>
      </c>
      <c r="J8188" t="s">
        <v>131</v>
      </c>
      <c r="K8188" t="s">
        <v>31064</v>
      </c>
      <c r="L8188" t="s">
        <v>31065</v>
      </c>
      <c r="M8188">
        <v>0.87472222200000005</v>
      </c>
      <c r="N8188">
        <v>0</v>
      </c>
      <c r="O8188">
        <v>0</v>
      </c>
      <c r="P8188">
        <v>12</v>
      </c>
      <c r="Q8188">
        <v>874</v>
      </c>
      <c r="R8188">
        <v>0</v>
      </c>
      <c r="S8188">
        <v>0</v>
      </c>
      <c r="T8188">
        <v>10.496667</v>
      </c>
      <c r="U8188">
        <v>764.50722199999996</v>
      </c>
    </row>
    <row r="8189" spans="1:21" x14ac:dyDescent="0.25">
      <c r="A8189" t="s">
        <v>31066</v>
      </c>
      <c r="B8189">
        <v>1</v>
      </c>
      <c r="C8189" t="s">
        <v>79</v>
      </c>
      <c r="D8189" t="s">
        <v>117</v>
      </c>
      <c r="E8189" t="s">
        <v>31067</v>
      </c>
      <c r="F8189" t="s">
        <v>313</v>
      </c>
      <c r="G8189" t="s">
        <v>71</v>
      </c>
      <c r="H8189" t="s">
        <v>136</v>
      </c>
      <c r="I8189" t="s">
        <v>22</v>
      </c>
      <c r="J8189" t="s">
        <v>131</v>
      </c>
      <c r="K8189" t="s">
        <v>31068</v>
      </c>
      <c r="L8189" t="s">
        <v>31069</v>
      </c>
      <c r="M8189">
        <v>1.1258333330000001</v>
      </c>
      <c r="N8189">
        <v>0</v>
      </c>
      <c r="O8189">
        <v>0</v>
      </c>
      <c r="P8189">
        <v>0</v>
      </c>
      <c r="Q8189">
        <v>10</v>
      </c>
      <c r="R8189">
        <v>0</v>
      </c>
      <c r="S8189">
        <v>0</v>
      </c>
      <c r="T8189">
        <v>0</v>
      </c>
      <c r="U8189">
        <v>11.258333</v>
      </c>
    </row>
    <row r="8190" spans="1:21" x14ac:dyDescent="0.25">
      <c r="A8190" t="s">
        <v>31070</v>
      </c>
      <c r="B8190">
        <v>1</v>
      </c>
      <c r="C8190" t="s">
        <v>79</v>
      </c>
      <c r="D8190" t="s">
        <v>117</v>
      </c>
      <c r="E8190" t="s">
        <v>31059</v>
      </c>
      <c r="F8190" t="s">
        <v>166</v>
      </c>
      <c r="G8190" t="s">
        <v>72</v>
      </c>
      <c r="H8190" t="s">
        <v>136</v>
      </c>
      <c r="I8190" t="s">
        <v>22</v>
      </c>
      <c r="J8190" t="s">
        <v>131</v>
      </c>
      <c r="K8190" t="s">
        <v>31071</v>
      </c>
      <c r="L8190" t="s">
        <v>31072</v>
      </c>
      <c r="M8190">
        <v>1.2536111109999999</v>
      </c>
      <c r="N8190">
        <v>0</v>
      </c>
      <c r="O8190">
        <v>0</v>
      </c>
      <c r="P8190">
        <v>2</v>
      </c>
      <c r="Q8190">
        <v>487</v>
      </c>
      <c r="R8190">
        <v>0</v>
      </c>
      <c r="S8190">
        <v>0</v>
      </c>
      <c r="T8190">
        <v>2.5072220000000001</v>
      </c>
      <c r="U8190">
        <v>610.50861099999997</v>
      </c>
    </row>
    <row r="8191" spans="1:21" x14ac:dyDescent="0.25">
      <c r="A8191" t="s">
        <v>31073</v>
      </c>
      <c r="B8191">
        <v>1</v>
      </c>
      <c r="C8191" t="s">
        <v>79</v>
      </c>
      <c r="D8191" t="s">
        <v>117</v>
      </c>
      <c r="E8191" t="s">
        <v>31059</v>
      </c>
      <c r="F8191" t="s">
        <v>166</v>
      </c>
      <c r="G8191" t="s">
        <v>72</v>
      </c>
      <c r="H8191" t="s">
        <v>136</v>
      </c>
      <c r="I8191" t="s">
        <v>22</v>
      </c>
      <c r="J8191" t="s">
        <v>131</v>
      </c>
      <c r="K8191" t="s">
        <v>31074</v>
      </c>
      <c r="L8191" t="s">
        <v>31075</v>
      </c>
      <c r="M8191">
        <v>0.51687499999999997</v>
      </c>
      <c r="N8191">
        <v>0</v>
      </c>
      <c r="O8191">
        <v>0</v>
      </c>
      <c r="P8191">
        <v>2</v>
      </c>
      <c r="Q8191">
        <v>487</v>
      </c>
      <c r="R8191">
        <v>0</v>
      </c>
      <c r="S8191">
        <v>0</v>
      </c>
      <c r="T8191">
        <v>1.0337499999999999</v>
      </c>
      <c r="U8191">
        <v>251.71812499999999</v>
      </c>
    </row>
    <row r="8192" spans="1:21" x14ac:dyDescent="0.25">
      <c r="A8192" t="s">
        <v>31076</v>
      </c>
      <c r="B8192">
        <v>1</v>
      </c>
      <c r="C8192" t="s">
        <v>79</v>
      </c>
      <c r="D8192" t="s">
        <v>117</v>
      </c>
      <c r="E8192" t="s">
        <v>31059</v>
      </c>
      <c r="F8192" t="s">
        <v>166</v>
      </c>
      <c r="G8192" t="s">
        <v>72</v>
      </c>
      <c r="H8192" t="s">
        <v>136</v>
      </c>
      <c r="I8192" t="s">
        <v>22</v>
      </c>
      <c r="J8192" t="s">
        <v>131</v>
      </c>
      <c r="K8192" t="s">
        <v>31077</v>
      </c>
      <c r="L8192" t="s">
        <v>31078</v>
      </c>
      <c r="M8192">
        <v>0.64745638800000005</v>
      </c>
      <c r="N8192">
        <v>0</v>
      </c>
      <c r="O8192">
        <v>0</v>
      </c>
      <c r="P8192">
        <v>2</v>
      </c>
      <c r="Q8192">
        <v>487</v>
      </c>
      <c r="R8192">
        <v>0</v>
      </c>
      <c r="S8192">
        <v>0</v>
      </c>
      <c r="T8192">
        <v>1.294913</v>
      </c>
      <c r="U8192">
        <v>315.311261</v>
      </c>
    </row>
    <row r="8193" spans="1:21" x14ac:dyDescent="0.25">
      <c r="A8193" t="s">
        <v>31079</v>
      </c>
      <c r="B8193">
        <v>1</v>
      </c>
      <c r="C8193" t="s">
        <v>79</v>
      </c>
      <c r="D8193" t="s">
        <v>117</v>
      </c>
      <c r="E8193" t="s">
        <v>31063</v>
      </c>
      <c r="F8193" t="s">
        <v>166</v>
      </c>
      <c r="G8193" t="s">
        <v>72</v>
      </c>
      <c r="H8193" t="s">
        <v>136</v>
      </c>
      <c r="I8193" t="s">
        <v>22</v>
      </c>
      <c r="J8193" t="s">
        <v>131</v>
      </c>
      <c r="K8193" t="s">
        <v>31080</v>
      </c>
      <c r="L8193" t="s">
        <v>26535</v>
      </c>
      <c r="M8193">
        <v>0.69764333300000003</v>
      </c>
      <c r="N8193">
        <v>0</v>
      </c>
      <c r="O8193">
        <v>0</v>
      </c>
      <c r="P8193">
        <v>12</v>
      </c>
      <c r="Q8193">
        <v>888</v>
      </c>
      <c r="R8193">
        <v>0</v>
      </c>
      <c r="S8193">
        <v>0</v>
      </c>
      <c r="T8193">
        <v>8.3717199999999998</v>
      </c>
      <c r="U8193">
        <v>619.50728000000004</v>
      </c>
    </row>
    <row r="8194" spans="1:21" x14ac:dyDescent="0.25">
      <c r="A8194" t="s">
        <v>31081</v>
      </c>
      <c r="B8194">
        <v>1</v>
      </c>
      <c r="C8194" t="s">
        <v>79</v>
      </c>
      <c r="D8194" t="s">
        <v>117</v>
      </c>
      <c r="E8194" t="s">
        <v>31082</v>
      </c>
      <c r="F8194" t="s">
        <v>166</v>
      </c>
      <c r="G8194" t="s">
        <v>72</v>
      </c>
      <c r="H8194" t="s">
        <v>136</v>
      </c>
      <c r="I8194" t="s">
        <v>22</v>
      </c>
      <c r="J8194" t="s">
        <v>131</v>
      </c>
      <c r="K8194" t="s">
        <v>31083</v>
      </c>
      <c r="L8194" t="s">
        <v>31084</v>
      </c>
      <c r="M8194">
        <v>0.75555555500000005</v>
      </c>
      <c r="N8194">
        <v>0</v>
      </c>
      <c r="O8194">
        <v>0</v>
      </c>
      <c r="P8194">
        <v>1</v>
      </c>
      <c r="Q8194">
        <v>51</v>
      </c>
      <c r="R8194">
        <v>0</v>
      </c>
      <c r="S8194">
        <v>0</v>
      </c>
      <c r="T8194">
        <v>0.75555600000000001</v>
      </c>
      <c r="U8194">
        <v>38.533332999999999</v>
      </c>
    </row>
    <row r="8195" spans="1:21" x14ac:dyDescent="0.25">
      <c r="A8195" t="s">
        <v>31085</v>
      </c>
      <c r="B8195">
        <v>1</v>
      </c>
      <c r="C8195" t="s">
        <v>78</v>
      </c>
      <c r="D8195" t="s">
        <v>81</v>
      </c>
      <c r="E8195" t="s">
        <v>31086</v>
      </c>
      <c r="F8195" t="s">
        <v>780</v>
      </c>
      <c r="G8195" t="s">
        <v>71</v>
      </c>
      <c r="H8195" t="s">
        <v>136</v>
      </c>
      <c r="I8195" t="s">
        <v>22</v>
      </c>
      <c r="J8195" t="s">
        <v>131</v>
      </c>
      <c r="K8195" t="s">
        <v>31087</v>
      </c>
      <c r="L8195" t="s">
        <v>31088</v>
      </c>
      <c r="M8195">
        <v>3.2044444439999999</v>
      </c>
      <c r="N8195">
        <v>0</v>
      </c>
      <c r="O8195">
        <v>163</v>
      </c>
      <c r="P8195">
        <v>0</v>
      </c>
      <c r="Q8195">
        <v>0</v>
      </c>
      <c r="R8195">
        <v>0</v>
      </c>
      <c r="S8195">
        <v>522.32444399999997</v>
      </c>
      <c r="T8195">
        <v>0</v>
      </c>
      <c r="U8195">
        <v>0</v>
      </c>
    </row>
    <row r="8196" spans="1:21" x14ac:dyDescent="0.25">
      <c r="A8196" t="s">
        <v>31089</v>
      </c>
      <c r="B8196">
        <v>1</v>
      </c>
      <c r="C8196" t="s">
        <v>78</v>
      </c>
      <c r="D8196" t="s">
        <v>83</v>
      </c>
      <c r="E8196" t="s">
        <v>31090</v>
      </c>
      <c r="F8196" t="s">
        <v>785</v>
      </c>
      <c r="G8196" t="s">
        <v>71</v>
      </c>
      <c r="H8196" t="s">
        <v>136</v>
      </c>
      <c r="I8196" t="s">
        <v>22</v>
      </c>
      <c r="J8196" t="s">
        <v>131</v>
      </c>
      <c r="K8196" t="s">
        <v>31091</v>
      </c>
      <c r="L8196" t="s">
        <v>31092</v>
      </c>
      <c r="M8196">
        <v>2.1572222220000001</v>
      </c>
      <c r="N8196">
        <v>0</v>
      </c>
      <c r="O8196">
        <v>6</v>
      </c>
      <c r="P8196">
        <v>0</v>
      </c>
      <c r="Q8196">
        <v>0</v>
      </c>
      <c r="R8196">
        <v>0</v>
      </c>
      <c r="S8196">
        <v>12.943333000000001</v>
      </c>
      <c r="T8196">
        <v>0</v>
      </c>
      <c r="U8196">
        <v>0</v>
      </c>
    </row>
    <row r="8197" spans="1:21" x14ac:dyDescent="0.25">
      <c r="A8197" t="s">
        <v>31093</v>
      </c>
      <c r="B8197">
        <v>1</v>
      </c>
      <c r="C8197" t="s">
        <v>78</v>
      </c>
      <c r="D8197" t="s">
        <v>84</v>
      </c>
      <c r="E8197" t="s">
        <v>31094</v>
      </c>
      <c r="F8197" t="s">
        <v>231</v>
      </c>
      <c r="G8197" t="s">
        <v>71</v>
      </c>
      <c r="H8197" t="s">
        <v>136</v>
      </c>
      <c r="I8197" t="s">
        <v>22</v>
      </c>
      <c r="J8197" t="s">
        <v>131</v>
      </c>
      <c r="K8197" t="s">
        <v>25641</v>
      </c>
      <c r="L8197" t="s">
        <v>31095</v>
      </c>
      <c r="M8197">
        <v>0.49694444399999999</v>
      </c>
      <c r="N8197">
        <v>0</v>
      </c>
      <c r="O8197">
        <v>2</v>
      </c>
      <c r="P8197">
        <v>0</v>
      </c>
      <c r="Q8197">
        <v>0</v>
      </c>
      <c r="R8197">
        <v>0</v>
      </c>
      <c r="S8197">
        <v>0.99388900000000002</v>
      </c>
      <c r="T8197">
        <v>0</v>
      </c>
      <c r="U8197">
        <v>0</v>
      </c>
    </row>
    <row r="8198" spans="1:21" x14ac:dyDescent="0.25">
      <c r="A8198" t="s">
        <v>31096</v>
      </c>
      <c r="B8198">
        <v>1</v>
      </c>
      <c r="C8198" t="s">
        <v>78</v>
      </c>
      <c r="D8198" t="s">
        <v>91</v>
      </c>
      <c r="E8198" t="s">
        <v>31097</v>
      </c>
      <c r="F8198" t="s">
        <v>296</v>
      </c>
      <c r="G8198" t="s">
        <v>71</v>
      </c>
      <c r="H8198" t="s">
        <v>136</v>
      </c>
      <c r="I8198" t="s">
        <v>22</v>
      </c>
      <c r="J8198" t="s">
        <v>221</v>
      </c>
      <c r="K8198" t="s">
        <v>31098</v>
      </c>
      <c r="L8198" t="s">
        <v>31099</v>
      </c>
      <c r="M8198">
        <v>1.2975000000000001</v>
      </c>
      <c r="N8198">
        <v>0</v>
      </c>
      <c r="O8198">
        <v>0</v>
      </c>
      <c r="P8198">
        <v>0</v>
      </c>
      <c r="Q8198">
        <v>53</v>
      </c>
      <c r="R8198">
        <v>0</v>
      </c>
      <c r="S8198">
        <v>0</v>
      </c>
      <c r="T8198">
        <v>0</v>
      </c>
      <c r="U8198">
        <v>68.767499999999998</v>
      </c>
    </row>
    <row r="8199" spans="1:21" x14ac:dyDescent="0.25">
      <c r="A8199" t="s">
        <v>31100</v>
      </c>
      <c r="B8199">
        <v>1</v>
      </c>
      <c r="C8199" t="s">
        <v>78</v>
      </c>
      <c r="D8199" t="s">
        <v>104</v>
      </c>
      <c r="E8199" t="s">
        <v>31101</v>
      </c>
      <c r="F8199" t="s">
        <v>416</v>
      </c>
      <c r="G8199" t="s">
        <v>71</v>
      </c>
      <c r="H8199" t="s">
        <v>136</v>
      </c>
      <c r="I8199" t="s">
        <v>22</v>
      </c>
      <c r="J8199" t="s">
        <v>131</v>
      </c>
      <c r="K8199" t="s">
        <v>31102</v>
      </c>
      <c r="L8199" t="s">
        <v>31103</v>
      </c>
      <c r="M8199">
        <v>1.488888888</v>
      </c>
      <c r="N8199">
        <v>0</v>
      </c>
      <c r="O8199">
        <v>0</v>
      </c>
      <c r="P8199">
        <v>0</v>
      </c>
      <c r="Q8199">
        <v>4</v>
      </c>
      <c r="R8199">
        <v>0</v>
      </c>
      <c r="S8199">
        <v>0</v>
      </c>
      <c r="T8199">
        <v>0</v>
      </c>
      <c r="U8199">
        <v>5.9555559999999996</v>
      </c>
    </row>
    <row r="8200" spans="1:21" x14ac:dyDescent="0.25">
      <c r="A8200" t="s">
        <v>31104</v>
      </c>
      <c r="B8200">
        <v>1</v>
      </c>
      <c r="C8200" t="s">
        <v>78</v>
      </c>
      <c r="D8200" t="s">
        <v>104</v>
      </c>
      <c r="E8200" t="s">
        <v>31105</v>
      </c>
      <c r="F8200" t="s">
        <v>367</v>
      </c>
      <c r="G8200" t="s">
        <v>72</v>
      </c>
      <c r="H8200" t="s">
        <v>136</v>
      </c>
      <c r="I8200" t="s">
        <v>22</v>
      </c>
      <c r="J8200" t="s">
        <v>131</v>
      </c>
      <c r="K8200" t="s">
        <v>31106</v>
      </c>
      <c r="L8200" t="s">
        <v>31107</v>
      </c>
      <c r="M8200">
        <v>1.777222222</v>
      </c>
      <c r="N8200">
        <v>0</v>
      </c>
      <c r="O8200">
        <v>0</v>
      </c>
      <c r="P8200">
        <v>32</v>
      </c>
      <c r="Q8200">
        <v>1388</v>
      </c>
      <c r="R8200">
        <v>0</v>
      </c>
      <c r="S8200">
        <v>0</v>
      </c>
      <c r="T8200">
        <v>56.871110999999999</v>
      </c>
      <c r="U8200">
        <v>2466.7844439999999</v>
      </c>
    </row>
    <row r="8201" spans="1:21" x14ac:dyDescent="0.25">
      <c r="A8201" t="s">
        <v>31108</v>
      </c>
      <c r="B8201">
        <v>1</v>
      </c>
      <c r="C8201" t="s">
        <v>78</v>
      </c>
      <c r="D8201" t="s">
        <v>104</v>
      </c>
      <c r="E8201" t="s">
        <v>31105</v>
      </c>
      <c r="F8201" t="s">
        <v>166</v>
      </c>
      <c r="G8201" t="s">
        <v>72</v>
      </c>
      <c r="H8201" t="s">
        <v>136</v>
      </c>
      <c r="I8201" t="s">
        <v>22</v>
      </c>
      <c r="J8201" t="s">
        <v>131</v>
      </c>
      <c r="K8201" t="s">
        <v>31109</v>
      </c>
      <c r="L8201" t="s">
        <v>31110</v>
      </c>
      <c r="M8201">
        <v>0.80029333300000005</v>
      </c>
      <c r="N8201">
        <v>0</v>
      </c>
      <c r="O8201">
        <v>0</v>
      </c>
      <c r="P8201">
        <v>32</v>
      </c>
      <c r="Q8201">
        <v>1388</v>
      </c>
      <c r="R8201">
        <v>0</v>
      </c>
      <c r="S8201">
        <v>0</v>
      </c>
      <c r="T8201">
        <v>25.609387000000002</v>
      </c>
      <c r="U8201">
        <v>1110.8071460000001</v>
      </c>
    </row>
    <row r="8202" spans="1:21" x14ac:dyDescent="0.25">
      <c r="A8202" t="s">
        <v>31111</v>
      </c>
      <c r="B8202">
        <v>1</v>
      </c>
      <c r="C8202" t="s">
        <v>78</v>
      </c>
      <c r="D8202" t="s">
        <v>104</v>
      </c>
      <c r="E8202" t="s">
        <v>31105</v>
      </c>
      <c r="F8202" t="s">
        <v>226</v>
      </c>
      <c r="G8202" t="s">
        <v>72</v>
      </c>
      <c r="H8202" t="s">
        <v>136</v>
      </c>
      <c r="I8202" t="s">
        <v>22</v>
      </c>
      <c r="J8202" t="s">
        <v>131</v>
      </c>
      <c r="K8202" t="s">
        <v>31112</v>
      </c>
      <c r="L8202" t="s">
        <v>31113</v>
      </c>
      <c r="M8202">
        <v>1.539711944</v>
      </c>
      <c r="N8202">
        <v>0</v>
      </c>
      <c r="O8202">
        <v>0</v>
      </c>
      <c r="P8202">
        <v>32</v>
      </c>
      <c r="Q8202">
        <v>1388</v>
      </c>
      <c r="R8202">
        <v>0</v>
      </c>
      <c r="S8202">
        <v>0</v>
      </c>
      <c r="T8202">
        <v>49.270781999999997</v>
      </c>
      <c r="U8202">
        <v>2137.1201780000001</v>
      </c>
    </row>
    <row r="8203" spans="1:21" x14ac:dyDescent="0.25">
      <c r="A8203" t="s">
        <v>31114</v>
      </c>
      <c r="B8203">
        <v>1</v>
      </c>
      <c r="C8203" t="s">
        <v>78</v>
      </c>
      <c r="D8203" t="s">
        <v>104</v>
      </c>
      <c r="E8203" t="s">
        <v>31101</v>
      </c>
      <c r="F8203" t="s">
        <v>313</v>
      </c>
      <c r="G8203" t="s">
        <v>71</v>
      </c>
      <c r="H8203" t="s">
        <v>136</v>
      </c>
      <c r="I8203" t="s">
        <v>22</v>
      </c>
      <c r="J8203" t="s">
        <v>131</v>
      </c>
      <c r="K8203" t="s">
        <v>31115</v>
      </c>
      <c r="L8203" t="s">
        <v>31116</v>
      </c>
      <c r="M8203">
        <v>3.3877777770000002</v>
      </c>
      <c r="N8203">
        <v>0</v>
      </c>
      <c r="O8203">
        <v>0</v>
      </c>
      <c r="P8203">
        <v>0</v>
      </c>
      <c r="Q8203">
        <v>4</v>
      </c>
      <c r="R8203">
        <v>0</v>
      </c>
      <c r="S8203">
        <v>0</v>
      </c>
      <c r="T8203">
        <v>0</v>
      </c>
      <c r="U8203">
        <v>13.551111000000001</v>
      </c>
    </row>
    <row r="8204" spans="1:21" x14ac:dyDescent="0.25">
      <c r="A8204" t="s">
        <v>31117</v>
      </c>
      <c r="B8204">
        <v>1</v>
      </c>
      <c r="C8204" t="s">
        <v>78</v>
      </c>
      <c r="D8204" t="s">
        <v>104</v>
      </c>
      <c r="E8204" t="s">
        <v>31118</v>
      </c>
      <c r="F8204" t="s">
        <v>166</v>
      </c>
      <c r="G8204" t="s">
        <v>72</v>
      </c>
      <c r="H8204" t="s">
        <v>136</v>
      </c>
      <c r="I8204" t="s">
        <v>22</v>
      </c>
      <c r="J8204" t="s">
        <v>131</v>
      </c>
      <c r="K8204" t="s">
        <v>31119</v>
      </c>
      <c r="L8204" t="s">
        <v>31120</v>
      </c>
      <c r="M8204">
        <v>0.56701833300000004</v>
      </c>
      <c r="N8204">
        <v>0</v>
      </c>
      <c r="O8204">
        <v>0</v>
      </c>
      <c r="P8204">
        <v>1</v>
      </c>
      <c r="Q8204">
        <v>804</v>
      </c>
      <c r="R8204">
        <v>0</v>
      </c>
      <c r="S8204">
        <v>0</v>
      </c>
      <c r="T8204">
        <v>0.56701800000000002</v>
      </c>
      <c r="U8204">
        <v>455.88274000000001</v>
      </c>
    </row>
    <row r="8205" spans="1:21" x14ac:dyDescent="0.25">
      <c r="A8205" t="s">
        <v>31121</v>
      </c>
      <c r="B8205">
        <v>1</v>
      </c>
      <c r="C8205" t="s">
        <v>79</v>
      </c>
      <c r="D8205" t="s">
        <v>117</v>
      </c>
      <c r="E8205" t="s">
        <v>31122</v>
      </c>
      <c r="F8205" t="s">
        <v>247</v>
      </c>
      <c r="G8205" t="s">
        <v>71</v>
      </c>
      <c r="H8205" t="s">
        <v>136</v>
      </c>
      <c r="I8205" t="s">
        <v>22</v>
      </c>
      <c r="J8205" t="s">
        <v>221</v>
      </c>
      <c r="K8205" t="s">
        <v>8739</v>
      </c>
      <c r="L8205" t="s">
        <v>1393</v>
      </c>
      <c r="M8205">
        <v>7</v>
      </c>
      <c r="N8205">
        <v>0</v>
      </c>
      <c r="O8205">
        <v>0</v>
      </c>
      <c r="P8205">
        <v>0</v>
      </c>
      <c r="Q8205">
        <v>23</v>
      </c>
      <c r="R8205">
        <v>0</v>
      </c>
      <c r="S8205">
        <v>0</v>
      </c>
      <c r="T8205">
        <v>0</v>
      </c>
      <c r="U8205">
        <v>161</v>
      </c>
    </row>
    <row r="8206" spans="1:21" x14ac:dyDescent="0.25">
      <c r="A8206" t="s">
        <v>31123</v>
      </c>
      <c r="B8206">
        <v>1</v>
      </c>
      <c r="C8206" t="s">
        <v>79</v>
      </c>
      <c r="D8206" t="s">
        <v>117</v>
      </c>
      <c r="E8206" t="s">
        <v>31124</v>
      </c>
      <c r="F8206" t="s">
        <v>892</v>
      </c>
      <c r="G8206" t="s">
        <v>71</v>
      </c>
      <c r="H8206" t="s">
        <v>136</v>
      </c>
      <c r="I8206" t="s">
        <v>22</v>
      </c>
      <c r="J8206" t="s">
        <v>131</v>
      </c>
      <c r="K8206" t="s">
        <v>31125</v>
      </c>
      <c r="L8206" t="s">
        <v>31126</v>
      </c>
      <c r="M8206">
        <v>1.386456388</v>
      </c>
      <c r="N8206">
        <v>0</v>
      </c>
      <c r="O8206">
        <v>0</v>
      </c>
      <c r="P8206">
        <v>0</v>
      </c>
      <c r="Q8206">
        <v>39</v>
      </c>
      <c r="R8206">
        <v>0</v>
      </c>
      <c r="S8206">
        <v>0</v>
      </c>
      <c r="T8206">
        <v>0</v>
      </c>
      <c r="U8206">
        <v>54.071798999999999</v>
      </c>
    </row>
    <row r="8207" spans="1:21" x14ac:dyDescent="0.25">
      <c r="A8207" t="s">
        <v>31127</v>
      </c>
      <c r="B8207">
        <v>1</v>
      </c>
      <c r="C8207" t="s">
        <v>79</v>
      </c>
      <c r="D8207" t="s">
        <v>117</v>
      </c>
      <c r="E8207" t="s">
        <v>31128</v>
      </c>
      <c r="F8207" t="s">
        <v>1569</v>
      </c>
      <c r="G8207" t="s">
        <v>71</v>
      </c>
      <c r="H8207" t="s">
        <v>136</v>
      </c>
      <c r="I8207" t="s">
        <v>22</v>
      </c>
      <c r="J8207" t="s">
        <v>131</v>
      </c>
      <c r="K8207" t="s">
        <v>31129</v>
      </c>
      <c r="L8207" t="s">
        <v>31130</v>
      </c>
      <c r="M8207">
        <v>2.2797222220000002</v>
      </c>
      <c r="N8207">
        <v>0</v>
      </c>
      <c r="O8207">
        <v>0</v>
      </c>
      <c r="P8207">
        <v>0</v>
      </c>
      <c r="Q8207">
        <v>4</v>
      </c>
      <c r="R8207">
        <v>0</v>
      </c>
      <c r="S8207">
        <v>0</v>
      </c>
      <c r="T8207">
        <v>0</v>
      </c>
      <c r="U8207">
        <v>9.1188889999999994</v>
      </c>
    </row>
    <row r="8208" spans="1:21" x14ac:dyDescent="0.25">
      <c r="A8208" t="s">
        <v>31131</v>
      </c>
      <c r="B8208">
        <v>1</v>
      </c>
      <c r="C8208" t="s">
        <v>79</v>
      </c>
      <c r="D8208" t="s">
        <v>117</v>
      </c>
      <c r="E8208" t="s">
        <v>31132</v>
      </c>
      <c r="F8208" t="s">
        <v>780</v>
      </c>
      <c r="G8208" t="s">
        <v>71</v>
      </c>
      <c r="H8208" t="s">
        <v>136</v>
      </c>
      <c r="I8208" t="s">
        <v>22</v>
      </c>
      <c r="J8208" t="s">
        <v>131</v>
      </c>
      <c r="K8208" t="s">
        <v>31133</v>
      </c>
      <c r="L8208" t="s">
        <v>31134</v>
      </c>
      <c r="M8208">
        <v>2.7197222220000001</v>
      </c>
      <c r="N8208">
        <v>0</v>
      </c>
      <c r="O8208">
        <v>0</v>
      </c>
      <c r="P8208">
        <v>0</v>
      </c>
      <c r="Q8208">
        <v>13</v>
      </c>
      <c r="R8208">
        <v>0</v>
      </c>
      <c r="S8208">
        <v>0</v>
      </c>
      <c r="T8208">
        <v>0</v>
      </c>
      <c r="U8208">
        <v>35.356389</v>
      </c>
    </row>
    <row r="8209" spans="1:21" x14ac:dyDescent="0.25">
      <c r="A8209" t="s">
        <v>31135</v>
      </c>
      <c r="B8209">
        <v>1</v>
      </c>
      <c r="C8209" t="s">
        <v>78</v>
      </c>
      <c r="D8209" t="s">
        <v>106</v>
      </c>
      <c r="E8209" t="s">
        <v>31136</v>
      </c>
      <c r="F8209" t="s">
        <v>780</v>
      </c>
      <c r="G8209" t="s">
        <v>71</v>
      </c>
      <c r="H8209" t="s">
        <v>136</v>
      </c>
      <c r="I8209" t="s">
        <v>22</v>
      </c>
      <c r="J8209" t="s">
        <v>131</v>
      </c>
      <c r="K8209" t="s">
        <v>31137</v>
      </c>
      <c r="L8209" t="s">
        <v>31138</v>
      </c>
      <c r="M8209">
        <v>1.5338888879999999</v>
      </c>
      <c r="N8209">
        <v>0</v>
      </c>
      <c r="O8209">
        <v>0</v>
      </c>
      <c r="P8209">
        <v>0</v>
      </c>
      <c r="Q8209">
        <v>25</v>
      </c>
      <c r="R8209">
        <v>0</v>
      </c>
      <c r="S8209">
        <v>0</v>
      </c>
      <c r="T8209">
        <v>0</v>
      </c>
      <c r="U8209">
        <v>38.347222000000002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O27" sqref="O27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85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21.185948447653427</v>
      </c>
      <c r="D17" s="23">
        <f t="shared" si="1"/>
        <v>22.773802376144104</v>
      </c>
      <c r="E17" s="23">
        <f t="shared" si="2"/>
        <v>22.766671334165604</v>
      </c>
      <c r="F17" s="23">
        <f t="shared" si="3"/>
        <v>74.199997500000009</v>
      </c>
      <c r="G17" s="23">
        <v>0</v>
      </c>
      <c r="H17" s="23">
        <f t="shared" si="4"/>
        <v>2761.4683275000002</v>
      </c>
      <c r="I17" s="23">
        <f t="shared" si="5"/>
        <v>23.121845248431605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4.4468665212859522</v>
      </c>
      <c r="E21" s="23">
        <f t="shared" si="2"/>
        <v>4.4268956717845631</v>
      </c>
      <c r="F21" s="23">
        <f t="shared" si="3"/>
        <v>0</v>
      </c>
      <c r="G21" s="23">
        <v>0</v>
      </c>
      <c r="H21" s="23">
        <f t="shared" si="4"/>
        <v>0</v>
      </c>
      <c r="I21" s="23">
        <f t="shared" si="5"/>
        <v>4.4263215611068789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v>0</v>
      </c>
      <c r="H22" s="23">
        <f t="shared" si="4"/>
        <v>0</v>
      </c>
      <c r="I22" s="23">
        <f t="shared" si="5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0" t="s">
        <v>60</v>
      </c>
      <c r="B25" s="61"/>
      <c r="C25" s="23">
        <f t="shared" ref="C25:I25" si="6">SUM(C15:C24)</f>
        <v>21.185948447653427</v>
      </c>
      <c r="D25" s="23">
        <f t="shared" si="6"/>
        <v>27.220668897430055</v>
      </c>
      <c r="E25" s="23">
        <f t="shared" si="6"/>
        <v>27.193567005950168</v>
      </c>
      <c r="F25" s="23">
        <f t="shared" si="6"/>
        <v>74.199997500000009</v>
      </c>
      <c r="G25" s="23">
        <f t="shared" si="6"/>
        <v>0</v>
      </c>
      <c r="H25" s="23">
        <f t="shared" si="6"/>
        <v>2761.4683275000002</v>
      </c>
      <c r="I25" s="23">
        <f t="shared" si="6"/>
        <v>27.548166809538483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5.0998195667870032</v>
      </c>
      <c r="D29" s="23">
        <f>(SUMIFS(AGİİ2,KAYNAK,A29,SEBEP,B29,SÜRE,"Uzun",BİLDİRİM,"Bildirimli",İL,$B$10,İLÇE,$B$11)/VLOOKUP($B$11,ABONE,4,FALSE))*60</f>
        <v>3.5581718220904857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3.5650953523889815</v>
      </c>
      <c r="F29" s="23">
        <f>(SUMIFS(OGİD2,KAYNAK,A29,SEBEP,B29,SÜRE,"Uzun",BİLDİRİM,"Bildirimli",İL,$B$10,İLÇE,$B$11)/VLOOKUP($B$11,ABONE,6,FALSE))*60</f>
        <v>15.218745</v>
      </c>
      <c r="G29" s="23"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135.012495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3.5821423671113846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3.2344765342960287</v>
      </c>
      <c r="D31" s="23">
        <f>(SUMIFS(AGİİ2,KAYNAK,A31,SEBEP,B31,SÜRE,"Uzun",BİLDİRİM,"Bildirimli",İL,$B$10,İLÇE,$B$11)/VLOOKUP($B$11,ABONE,4,FALSE))*60</f>
        <v>30.979363088173027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30.854760977642307</v>
      </c>
      <c r="F31" s="23">
        <f>(SUMIFS(OGİD2,KAYNAK,A31,SEBEP,B31,SÜRE,"Uzun",BİLDİRİM,"Bildirimli",İL,$B$10,İLÇE,$B$11)/VLOOKUP($B$11,ABONE,6,FALSE))*60</f>
        <v>0</v>
      </c>
      <c r="G31" s="23"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30.85075951724026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8.3342961010830319</v>
      </c>
      <c r="D33" s="23">
        <f t="shared" ref="D33:I33" si="7">SUM(D28:D32)</f>
        <v>34.53753491026351</v>
      </c>
      <c r="E33" s="23">
        <f t="shared" si="7"/>
        <v>34.419856330031287</v>
      </c>
      <c r="F33" s="23">
        <f t="shared" si="7"/>
        <v>15.218745</v>
      </c>
      <c r="G33" s="23">
        <f t="shared" si="7"/>
        <v>0</v>
      </c>
      <c r="H33" s="23">
        <f t="shared" si="7"/>
        <v>135.012495</v>
      </c>
      <c r="I33" s="23">
        <f t="shared" si="7"/>
        <v>34.432901884351644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1">(SUMIFS(OGİD1,KAYNAK,A36,SEBEP,B36,SÜRE,"Uzun",BİLDİRİM,"Bildirimsiz",İL,$B$10,İLÇE,$B$11)/VLOOKUP($B$11,ABONE,6,FALSE))</f>
        <v>0</v>
      </c>
      <c r="G36" s="23"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f t="shared" si="11"/>
        <v>0</v>
      </c>
      <c r="G37" s="23"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8"/>
        <v>0.63898916967509023</v>
      </c>
      <c r="D38" s="23">
        <f t="shared" si="9"/>
        <v>0.82140646884466306</v>
      </c>
      <c r="E38" s="23">
        <f t="shared" si="10"/>
        <v>0.82058723390457045</v>
      </c>
      <c r="F38" s="23">
        <f t="shared" si="11"/>
        <v>2.625</v>
      </c>
      <c r="G38" s="23">
        <v>0</v>
      </c>
      <c r="H38" s="23">
        <f t="shared" si="12"/>
        <v>89.625</v>
      </c>
      <c r="I38" s="23">
        <f t="shared" si="13"/>
        <v>0.83210400894840075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f t="shared" si="11"/>
        <v>0</v>
      </c>
      <c r="G39" s="23"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f t="shared" si="11"/>
        <v>0</v>
      </c>
      <c r="G40" s="23"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f t="shared" si="11"/>
        <v>0</v>
      </c>
      <c r="G41" s="23"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8"/>
        <v>0</v>
      </c>
      <c r="D42" s="23">
        <f t="shared" si="9"/>
        <v>5.8027425816748641E-2</v>
      </c>
      <c r="E42" s="23">
        <f t="shared" si="10"/>
        <v>5.7766825013375704E-2</v>
      </c>
      <c r="F42" s="23">
        <f t="shared" si="11"/>
        <v>0</v>
      </c>
      <c r="G42" s="23">
        <v>0</v>
      </c>
      <c r="H42" s="23">
        <f t="shared" si="12"/>
        <v>0</v>
      </c>
      <c r="I42" s="23">
        <f t="shared" si="13"/>
        <v>5.7759333408984065E-2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f t="shared" si="11"/>
        <v>0</v>
      </c>
      <c r="G43" s="23">
        <v>0</v>
      </c>
      <c r="H43" s="23">
        <f t="shared" si="12"/>
        <v>0</v>
      </c>
      <c r="I43" s="23">
        <f t="shared" si="13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f t="shared" si="11"/>
        <v>0</v>
      </c>
      <c r="G44" s="23"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f t="shared" si="11"/>
        <v>0</v>
      </c>
      <c r="G45" s="23"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0" t="s">
        <v>60</v>
      </c>
      <c r="B46" s="61"/>
      <c r="C46" s="23">
        <f>SUM(C36:C45)</f>
        <v>0.63898916967509023</v>
      </c>
      <c r="D46" s="23">
        <f t="shared" ref="D46:I46" si="14">SUM(D36:D45)</f>
        <v>0.87943389466141175</v>
      </c>
      <c r="E46" s="23">
        <f t="shared" si="14"/>
        <v>0.87835405891794616</v>
      </c>
      <c r="F46" s="23">
        <f t="shared" si="14"/>
        <v>2.625</v>
      </c>
      <c r="G46" s="23">
        <f t="shared" si="14"/>
        <v>0</v>
      </c>
      <c r="H46" s="23">
        <f t="shared" si="14"/>
        <v>89.625</v>
      </c>
      <c r="I46" s="23">
        <f t="shared" si="14"/>
        <v>0.88986334235738485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0.1444043321299639</v>
      </c>
      <c r="D50" s="23">
        <f>(SUMIFS(AGİİ1,KAYNAK,A50,SEBEP,B50,SÜRE,"Uzun",BİLDİRİM,"Bildirimli",İL,$B$10,İLÇE,$B$11)/VLOOKUP($B$11,ABONE,4,FALSE))</f>
        <v>0.18196475684831112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0.18179607321778887</v>
      </c>
      <c r="F50" s="23">
        <f>(SUMIFS(OGİD1,KAYNAK,A50,SEBEP,B50,SÜRE,"Uzun",BİLDİRİM,"Bildirimli",İL,$B$10,İLÇE,$B$11)/VLOOKUP($B$11,ABONE,6,FALSE))</f>
        <v>0.75</v>
      </c>
      <c r="G50" s="23"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7.375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0.18272893802584012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3.2490974729241874E-2</v>
      </c>
      <c r="D52" s="23">
        <f>(SUMIFS(AGİİ1,KAYNAK,A52,SEBEP,B52,SÜRE,"Uzun",BİLDİRİM,"Bildirimli",İL,$B$10,İLÇE,$B$11)/VLOOKUP($B$11,ABONE,4,FALSE))</f>
        <v>0.11146216735611218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0.11110750822808411</v>
      </c>
      <c r="F52" s="23">
        <f>(SUMIFS(OGİD1,KAYNAK,A52,SEBEP,B52,SÜRE,"Uzun",BİLDİRİM,"Bildirimli",İL,$B$10,İLÇE,$B$11)/VLOOKUP($B$11,ABONE,6,FALSE))</f>
        <v>0</v>
      </c>
      <c r="G52" s="23"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0.111093099032211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0.17689530685920576</v>
      </c>
      <c r="D54" s="23">
        <f t="shared" ref="D54:I54" si="15">SUM(D49:D53)</f>
        <v>0.29342692420442329</v>
      </c>
      <c r="E54" s="23">
        <f t="shared" si="15"/>
        <v>0.29290358144587297</v>
      </c>
      <c r="F54" s="23">
        <f t="shared" si="15"/>
        <v>0.75</v>
      </c>
      <c r="G54" s="23">
        <f t="shared" si="15"/>
        <v>0</v>
      </c>
      <c r="H54" s="23">
        <f t="shared" si="15"/>
        <v>7.375</v>
      </c>
      <c r="I54" s="23">
        <f t="shared" si="15"/>
        <v>0.2938220370580511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4.3321299638989168E-2</v>
      </c>
      <c r="D58" s="23">
        <f>(SUMIFS(AGİİ1,KAYNAK,A58,SÜRE,"Kısa",İL,$B$10,İLÇE,$B$11)/VLOOKUP($B$11,ABONE,4,FALSE))</f>
        <v>4.8483762743884565E-2</v>
      </c>
      <c r="E58" s="23">
        <f>((SUMIFS(OGİİ1,KAYNAK,A58,SÜRE,"Kısa",İL,$B$10,İLÇE,$B$11)+SUMIFS(AGİİ1,KAYNAK,A58,SÜRE,"Kısa",İL,$B$10,İLÇE,$B$11))/VLOOKUP($B$11,ABONE,5,FALSE))</f>
        <v>4.846057815463934E-2</v>
      </c>
      <c r="F58" s="23">
        <f>(SUMIFS(OGİD1,KAYNAK,A58,SÜRE,"Kısa",İL,$B$10,İLÇE,$B$11)/VLOOKUP($B$11,ABONE,6,FALSE))</f>
        <v>0.625</v>
      </c>
      <c r="G58" s="23">
        <v>0</v>
      </c>
      <c r="H58" s="23">
        <f>((SUMIFS(OGİD1,KAYNAK,A58,SÜRE,"Kısa",İL,$B$10,İLÇE,$B$11)+SUMIFS(AGİD1,KAYNAK,A58,SÜRE,"Kısa",İL,$B$10,İLÇE,$B$11))/VLOOKUP($B$11,ABONE,8,FALSE))</f>
        <v>7.125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4.9378313096762688E-2</v>
      </c>
    </row>
    <row r="59" spans="1:9" ht="15.75" thickBot="1" x14ac:dyDescent="0.3">
      <c r="A59" s="60" t="s">
        <v>60</v>
      </c>
      <c r="B59" s="61"/>
      <c r="C59" s="23">
        <f>SUM(C57:C58)</f>
        <v>4.3321299638989168E-2</v>
      </c>
      <c r="D59" s="23">
        <f t="shared" ref="D59:I59" si="16">SUM(D57:D58)</f>
        <v>4.8483762743884565E-2</v>
      </c>
      <c r="E59" s="23">
        <f t="shared" si="16"/>
        <v>4.846057815463934E-2</v>
      </c>
      <c r="F59" s="23">
        <f t="shared" si="16"/>
        <v>0.625</v>
      </c>
      <c r="G59" s="23">
        <f t="shared" si="16"/>
        <v>0</v>
      </c>
      <c r="H59" s="23">
        <f t="shared" si="16"/>
        <v>7.125</v>
      </c>
      <c r="I59" s="23">
        <f t="shared" si="16"/>
        <v>4.9378313096762688E-2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277</v>
      </c>
      <c r="D63" s="34">
        <f>VLOOKUP($B$11,ABONE,4,FALSE)</f>
        <v>61402</v>
      </c>
      <c r="E63" s="34">
        <f>VLOOKUP($B$11,ABONE,5,FALSE)</f>
        <v>61679</v>
      </c>
      <c r="F63" s="34">
        <f>VLOOKUP($B$11,ABONE,6,FALSE)</f>
        <v>8</v>
      </c>
      <c r="G63" s="34">
        <f>VLOOKUP($B$11,ABONE,7,FALSE)</f>
        <v>0</v>
      </c>
      <c r="H63" s="34">
        <f>VLOOKUP($B$11,ABONE,8,FALSE)</f>
        <v>8</v>
      </c>
      <c r="I63" s="34">
        <f>VLOOKUP($B$11,ABONE,9,FALSE)</f>
        <v>61687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N20" sqref="N20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86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24.698079463087247</v>
      </c>
      <c r="D17" s="23">
        <f t="shared" si="1"/>
        <v>16.711706889724891</v>
      </c>
      <c r="E17" s="23">
        <f t="shared" si="2"/>
        <v>16.724192012254619</v>
      </c>
      <c r="F17" s="23">
        <f t="shared" si="3"/>
        <v>123.47454428571429</v>
      </c>
      <c r="G17" s="23">
        <v>0</v>
      </c>
      <c r="H17" s="23">
        <f t="shared" si="4"/>
        <v>6192.3569528571425</v>
      </c>
      <c r="I17" s="23">
        <f t="shared" si="5"/>
        <v>17.631182399370577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0.42740496644295295</v>
      </c>
      <c r="D21" s="23">
        <f t="shared" si="1"/>
        <v>6.8548138904184448</v>
      </c>
      <c r="E21" s="23">
        <f t="shared" si="2"/>
        <v>6.8447659008928667</v>
      </c>
      <c r="F21" s="23">
        <f t="shared" si="3"/>
        <v>0</v>
      </c>
      <c r="G21" s="23">
        <v>0</v>
      </c>
      <c r="H21" s="23">
        <f t="shared" si="4"/>
        <v>28.601194285714289</v>
      </c>
      <c r="I21" s="23">
        <f t="shared" si="5"/>
        <v>6.8479611801730931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v>0</v>
      </c>
      <c r="H22" s="23">
        <f t="shared" si="4"/>
        <v>0</v>
      </c>
      <c r="I22" s="23">
        <f t="shared" si="5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0" t="s">
        <v>60</v>
      </c>
      <c r="B25" s="61"/>
      <c r="C25" s="23">
        <f t="shared" ref="C25:I25" si="6">SUM(C15:C24)</f>
        <v>25.1254844295302</v>
      </c>
      <c r="D25" s="23">
        <f t="shared" si="6"/>
        <v>23.566520780143335</v>
      </c>
      <c r="E25" s="23">
        <f t="shared" si="6"/>
        <v>23.568957913147486</v>
      </c>
      <c r="F25" s="23">
        <f t="shared" si="6"/>
        <v>123.47454428571429</v>
      </c>
      <c r="G25" s="23">
        <f t="shared" si="6"/>
        <v>0</v>
      </c>
      <c r="H25" s="23">
        <f t="shared" si="6"/>
        <v>6220.9581471428564</v>
      </c>
      <c r="I25" s="23">
        <f t="shared" si="6"/>
        <v>24.47914357954367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0.64485463087248329</v>
      </c>
      <c r="D28" s="23">
        <f>(SUMIFS(AGİİ2,KAYNAK,A28,SEBEP,B28,SÜRE,"Uzun",BİLDİRİM,"Bildirimli",İL,$B$10,İLÇE,$B$11)/VLOOKUP($B$11,ABONE,4,FALSE))*60</f>
        <v>1.9181956362833905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1.9162050180986454</v>
      </c>
      <c r="F28" s="23">
        <f>(SUMIFS(OGİD2,KAYNAK,A28,SEBEP,B28,SÜRE,"Uzun",BİLDİRİM,"Bildirimli",İL,$B$10,İLÇE,$B$11)/VLOOKUP($B$11,ABONE,6,FALSE))*60</f>
        <v>0</v>
      </c>
      <c r="G28" s="23"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2.1940457142857142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1.9162458234461053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7.340154362416107</v>
      </c>
      <c r="D29" s="23">
        <f>(SUMIFS(AGİİ2,KAYNAK,A29,SEBEP,B29,SÜRE,"Uzun",BİLDİRİM,"Bildirimli",İL,$B$10,İLÇE,$B$11)/VLOOKUP($B$11,ABONE,4,FALSE))*60</f>
        <v>5.8427478220298017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5.8450887226028474</v>
      </c>
      <c r="F29" s="23">
        <f>(SUMIFS(OGİD2,KAYNAK,A29,SEBEP,B29,SÜRE,"Uzun",BİLDİRİM,"Bildirimli",İL,$B$10,İLÇE,$B$11)/VLOOKUP($B$11,ABONE,6,FALSE))*60</f>
        <v>14.501974285714287</v>
      </c>
      <c r="G29" s="23"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362.54940428571427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5.8974764531864672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1.4079909154914778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1.4057897986591268</v>
      </c>
      <c r="F31" s="23">
        <f>(SUMIFS(OGİD2,KAYNAK,A31,SEBEP,B31,SÜRE,"Uzun",BİLDİRİM,"Bildirimli",İL,$B$10,İLÇE,$B$11)/VLOOKUP($B$11,ABONE,6,FALSE))*60</f>
        <v>0</v>
      </c>
      <c r="G31" s="23"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1.4055833359559404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7.9850089932885906</v>
      </c>
      <c r="D33" s="23">
        <f t="shared" ref="D33:I33" si="7">SUM(D28:D32)</f>
        <v>9.1689343738046691</v>
      </c>
      <c r="E33" s="23">
        <f t="shared" si="7"/>
        <v>9.16708353936062</v>
      </c>
      <c r="F33" s="23">
        <f t="shared" si="7"/>
        <v>14.501974285714287</v>
      </c>
      <c r="G33" s="23">
        <f t="shared" si="7"/>
        <v>0</v>
      </c>
      <c r="H33" s="23">
        <f t="shared" si="7"/>
        <v>364.74345</v>
      </c>
      <c r="I33" s="23">
        <f t="shared" si="7"/>
        <v>9.2193056125885136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1">(SUMIFS(OGİD1,KAYNAK,A36,SEBEP,B36,SÜRE,"Uzun",BİLDİRİM,"Bildirimsiz",İL,$B$10,İLÇE,$B$11)/VLOOKUP($B$11,ABONE,6,FALSE))</f>
        <v>0</v>
      </c>
      <c r="G36" s="23"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f t="shared" si="11"/>
        <v>0</v>
      </c>
      <c r="G37" s="23"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8"/>
        <v>0.40268456375838924</v>
      </c>
      <c r="D38" s="23">
        <f t="shared" si="9"/>
        <v>0.53213467560580907</v>
      </c>
      <c r="E38" s="23">
        <f t="shared" si="10"/>
        <v>0.53193230581989492</v>
      </c>
      <c r="F38" s="23">
        <f t="shared" si="11"/>
        <v>2.6428571428571428</v>
      </c>
      <c r="G38" s="23">
        <v>0</v>
      </c>
      <c r="H38" s="23">
        <f t="shared" si="12"/>
        <v>148.5</v>
      </c>
      <c r="I38" s="23">
        <f t="shared" si="13"/>
        <v>0.55366378179910836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f t="shared" si="11"/>
        <v>0</v>
      </c>
      <c r="G39" s="23"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f t="shared" si="11"/>
        <v>0</v>
      </c>
      <c r="G40" s="23"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f t="shared" si="11"/>
        <v>0</v>
      </c>
      <c r="G41" s="23"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8"/>
        <v>6.7114093959731542E-3</v>
      </c>
      <c r="D42" s="23">
        <f t="shared" si="9"/>
        <v>6.125344149975831E-2</v>
      </c>
      <c r="E42" s="23">
        <f t="shared" si="10"/>
        <v>6.1168175761454606E-2</v>
      </c>
      <c r="F42" s="23">
        <f t="shared" si="11"/>
        <v>0</v>
      </c>
      <c r="G42" s="23">
        <v>0</v>
      </c>
      <c r="H42" s="23">
        <f t="shared" si="12"/>
        <v>0.2857142857142857</v>
      </c>
      <c r="I42" s="23">
        <f t="shared" si="13"/>
        <v>6.1201153947023343E-2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f t="shared" si="11"/>
        <v>0</v>
      </c>
      <c r="G43" s="23">
        <v>0</v>
      </c>
      <c r="H43" s="23">
        <f t="shared" si="12"/>
        <v>0</v>
      </c>
      <c r="I43" s="23">
        <f t="shared" si="13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f t="shared" si="11"/>
        <v>0</v>
      </c>
      <c r="G44" s="23"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f t="shared" si="11"/>
        <v>0</v>
      </c>
      <c r="G45" s="23"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0" t="s">
        <v>60</v>
      </c>
      <c r="B46" s="61"/>
      <c r="C46" s="23">
        <f>SUM(C36:C45)</f>
        <v>0.40939597315436238</v>
      </c>
      <c r="D46" s="23">
        <f t="shared" ref="D46:I46" si="14">SUM(D36:D45)</f>
        <v>0.59338811710556738</v>
      </c>
      <c r="E46" s="23">
        <f t="shared" si="14"/>
        <v>0.59310048158134954</v>
      </c>
      <c r="F46" s="23">
        <f t="shared" si="14"/>
        <v>2.6428571428571428</v>
      </c>
      <c r="G46" s="23">
        <f t="shared" si="14"/>
        <v>0</v>
      </c>
      <c r="H46" s="23">
        <f t="shared" si="14"/>
        <v>148.78571428571428</v>
      </c>
      <c r="I46" s="23">
        <f t="shared" si="14"/>
        <v>0.61486493574613166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5.3691275167785234E-2</v>
      </c>
      <c r="D49" s="23">
        <f>(SUMIFS(AGİİ1,KAYNAK,A49,SEBEP,B49,SÜRE,"Uzun",BİLDİRİM,"Bildirimli",İL,$B$10,İLÇE,$B$11)/VLOOKUP($B$11,ABONE,4,FALSE))</f>
        <v>0.14032912296925243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0.1401936817366306</v>
      </c>
      <c r="F49" s="23">
        <f>(SUMIFS(OGİD1,KAYNAK,A49,SEBEP,B49,SÜRE,"Uzun",BİLDİRİM,"Bildirimli",İL,$B$10,İLÇE,$B$11)/VLOOKUP($B$11,ABONE,6,FALSE))</f>
        <v>0</v>
      </c>
      <c r="G49" s="23"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0.14285714285714285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0.14019407290847102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3.3557046979865772E-2</v>
      </c>
      <c r="D50" s="23">
        <f>(SUMIFS(AGİİ1,KAYNAK,A50,SEBEP,B50,SÜRE,"Uzun",BİLDİRİM,"Bildirimli",İL,$B$10,İLÇE,$B$11)/VLOOKUP($B$11,ABONE,4,FALSE))</f>
        <v>2.8771988819066435E-2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2.8779469316238419E-2</v>
      </c>
      <c r="F50" s="23">
        <f>(SUMIFS(OGİD1,KAYNAK,A50,SEBEP,B50,SÜRE,"Uzun",BİLDİRİM,"Bildirimli",İL,$B$10,İLÇE,$B$11)/VLOOKUP($B$11,ABONE,6,FALSE))</f>
        <v>7.1428571428571425E-2</v>
      </c>
      <c r="G50" s="23"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1.7857142857142858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2.9037503278258589E-2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1.9398499401021417E-2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1.9368173663060928E-2</v>
      </c>
      <c r="F52" s="23">
        <f>(SUMIFS(OGİD1,KAYNAK,A52,SEBEP,B52,SÜRE,"Uzun",BİLDİRİM,"Bildirimli",İL,$B$10,İLÇE,$B$11)/VLOOKUP($B$11,ABONE,6,FALSE))</f>
        <v>0</v>
      </c>
      <c r="G52" s="23"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1.9365329137162341E-2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8.7248322147651006E-2</v>
      </c>
      <c r="D54" s="23">
        <f t="shared" ref="D54:I54" si="15">SUM(D49:D53)</f>
        <v>0.18849961118934028</v>
      </c>
      <c r="E54" s="23">
        <f t="shared" si="15"/>
        <v>0.18834132471592996</v>
      </c>
      <c r="F54" s="23">
        <f t="shared" si="15"/>
        <v>7.1428571428571425E-2</v>
      </c>
      <c r="G54" s="23">
        <f t="shared" si="15"/>
        <v>0</v>
      </c>
      <c r="H54" s="23">
        <f t="shared" si="15"/>
        <v>1.9285714285714286</v>
      </c>
      <c r="I54" s="23">
        <f t="shared" si="15"/>
        <v>0.18859690532389198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149</v>
      </c>
      <c r="D63" s="34">
        <f>VLOOKUP($B$11,ABONE,4,FALSE)</f>
        <v>95162</v>
      </c>
      <c r="E63" s="34">
        <f>VLOOKUP($B$11,ABONE,5,FALSE)</f>
        <v>95311</v>
      </c>
      <c r="F63" s="34">
        <f>VLOOKUP($B$11,ABONE,6,FALSE)</f>
        <v>14</v>
      </c>
      <c r="G63" s="34">
        <f>VLOOKUP($B$11,ABONE,7,FALSE)</f>
        <v>0</v>
      </c>
      <c r="H63" s="34">
        <f>VLOOKUP($B$11,ABONE,8,FALSE)</f>
        <v>14</v>
      </c>
      <c r="I63" s="34">
        <f>VLOOKUP($B$11,ABONE,9,FALSE)</f>
        <v>95325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87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13.322978019801981</v>
      </c>
      <c r="D17" s="23">
        <f t="shared" si="1"/>
        <v>25.277893213296398</v>
      </c>
      <c r="E17" s="23">
        <f t="shared" si="2"/>
        <v>25.213915762199967</v>
      </c>
      <c r="F17" s="23">
        <f t="shared" si="3"/>
        <v>1275.1672799999999</v>
      </c>
      <c r="G17" s="23">
        <f t="shared" si="4"/>
        <v>212.86492391752577</v>
      </c>
      <c r="H17" s="23">
        <f t="shared" si="5"/>
        <v>223.70474387755101</v>
      </c>
      <c r="I17" s="23">
        <f t="shared" si="6"/>
        <v>27.254096280874716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2.2289722118048156</v>
      </c>
      <c r="E21" s="23">
        <f t="shared" si="2"/>
        <v>2.2170437323160068</v>
      </c>
      <c r="F21" s="23">
        <f t="shared" si="3"/>
        <v>0</v>
      </c>
      <c r="G21" s="23">
        <f t="shared" si="4"/>
        <v>281.02405453608247</v>
      </c>
      <c r="H21" s="23">
        <f t="shared" si="5"/>
        <v>278.15646214285715</v>
      </c>
      <c r="I21" s="23">
        <f t="shared" si="6"/>
        <v>5.0532766762808752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13.322978019801981</v>
      </c>
      <c r="D25" s="23">
        <f t="shared" si="7"/>
        <v>27.506865425101214</v>
      </c>
      <c r="E25" s="23">
        <f t="shared" si="7"/>
        <v>27.430959494515974</v>
      </c>
      <c r="F25" s="23">
        <f t="shared" si="7"/>
        <v>1275.1672799999999</v>
      </c>
      <c r="G25" s="23">
        <f t="shared" si="7"/>
        <v>493.88897845360827</v>
      </c>
      <c r="H25" s="23">
        <f t="shared" si="7"/>
        <v>501.86120602040819</v>
      </c>
      <c r="I25" s="23">
        <f t="shared" si="7"/>
        <v>32.307372957155593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10.976199460899212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10.917459666189796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14.008762886597935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13.865816326530611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10.947764239341339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8">SUM(D28:D32)</f>
        <v>10.976199460899212</v>
      </c>
      <c r="E33" s="23">
        <f t="shared" si="8"/>
        <v>10.917459666189796</v>
      </c>
      <c r="F33" s="23">
        <f t="shared" si="8"/>
        <v>0</v>
      </c>
      <c r="G33" s="23">
        <f t="shared" si="8"/>
        <v>14.008762886597935</v>
      </c>
      <c r="H33" s="23">
        <f t="shared" si="8"/>
        <v>13.865816326530611</v>
      </c>
      <c r="I33" s="23">
        <f t="shared" si="8"/>
        <v>10.947764239341339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0.40594059405940597</v>
      </c>
      <c r="D38" s="23">
        <f t="shared" si="10"/>
        <v>0.78974003835499684</v>
      </c>
      <c r="E38" s="23">
        <f t="shared" si="11"/>
        <v>0.78768611243575481</v>
      </c>
      <c r="F38" s="23">
        <f t="shared" si="12"/>
        <v>39</v>
      </c>
      <c r="G38" s="23">
        <f t="shared" si="13"/>
        <v>6.7628865979381443</v>
      </c>
      <c r="H38" s="23">
        <f t="shared" si="14"/>
        <v>7.091836734693878</v>
      </c>
      <c r="I38" s="23">
        <f t="shared" si="15"/>
        <v>0.8524830877340186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0</v>
      </c>
      <c r="D42" s="23">
        <f t="shared" si="10"/>
        <v>2.6049435329213722E-2</v>
      </c>
      <c r="E42" s="23">
        <f t="shared" si="11"/>
        <v>2.5910030201875694E-2</v>
      </c>
      <c r="F42" s="23">
        <f t="shared" si="12"/>
        <v>0</v>
      </c>
      <c r="G42" s="23">
        <f t="shared" si="13"/>
        <v>1.634020618556701</v>
      </c>
      <c r="H42" s="23">
        <f t="shared" si="14"/>
        <v>1.6173469387755102</v>
      </c>
      <c r="I42" s="23">
        <f t="shared" si="15"/>
        <v>4.2267554669883058E-2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0.40594059405940597</v>
      </c>
      <c r="D46" s="23">
        <f t="shared" ref="D46:I46" si="16">SUM(D36:D45)</f>
        <v>0.81578947368421062</v>
      </c>
      <c r="E46" s="23">
        <f t="shared" si="16"/>
        <v>0.81359614263763047</v>
      </c>
      <c r="F46" s="23">
        <f t="shared" si="16"/>
        <v>39</v>
      </c>
      <c r="G46" s="23">
        <f t="shared" si="16"/>
        <v>8.3969072164948457</v>
      </c>
      <c r="H46" s="23">
        <f t="shared" si="16"/>
        <v>8.7091836734693882</v>
      </c>
      <c r="I46" s="23">
        <f t="shared" si="16"/>
        <v>0.89475064240390167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7.0637119113573413E-2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7.0259100302018762E-2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0.10309278350515463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0.10204081632653061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7.0585767476008185E-2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7">SUM(D49:D53)</f>
        <v>7.0637119113573413E-2</v>
      </c>
      <c r="E54" s="23">
        <f t="shared" si="17"/>
        <v>7.0259100302018762E-2</v>
      </c>
      <c r="F54" s="23">
        <f t="shared" si="17"/>
        <v>0</v>
      </c>
      <c r="G54" s="23">
        <f t="shared" si="17"/>
        <v>0.10309278350515463</v>
      </c>
      <c r="H54" s="23">
        <f t="shared" si="17"/>
        <v>0.10204081632653061</v>
      </c>
      <c r="I54" s="23">
        <f t="shared" si="17"/>
        <v>7.0585767476008185E-2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101</v>
      </c>
      <c r="D63" s="34">
        <f>VLOOKUP($B$11,ABONE,4,FALSE)</f>
        <v>18772</v>
      </c>
      <c r="E63" s="34">
        <f>VLOOKUP($B$11,ABONE,5,FALSE)</f>
        <v>18873</v>
      </c>
      <c r="F63" s="34">
        <f>VLOOKUP($B$11,ABONE,6,FALSE)</f>
        <v>2</v>
      </c>
      <c r="G63" s="34">
        <f>VLOOKUP($B$11,ABONE,7,FALSE)</f>
        <v>194</v>
      </c>
      <c r="H63" s="34">
        <f>VLOOKUP($B$11,ABONE,8,FALSE)</f>
        <v>196</v>
      </c>
      <c r="I63" s="34">
        <f>VLOOKUP($B$11,ABONE,9,FALSE)</f>
        <v>19069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F57" sqref="F57:H58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88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v>0</v>
      </c>
      <c r="H15" s="23">
        <v>0</v>
      </c>
      <c r="I15" s="23">
        <f t="shared" ref="I15:I24" si="3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v>0</v>
      </c>
      <c r="H16" s="23">
        <v>0</v>
      </c>
      <c r="I16" s="23">
        <f t="shared" si="3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12522.64662</v>
      </c>
      <c r="D17" s="23">
        <f t="shared" si="1"/>
        <v>24.874478899154148</v>
      </c>
      <c r="E17" s="23">
        <f t="shared" si="2"/>
        <v>24.993389787063993</v>
      </c>
      <c r="F17" s="23">
        <v>0</v>
      </c>
      <c r="G17" s="23">
        <v>0</v>
      </c>
      <c r="H17" s="23">
        <v>0</v>
      </c>
      <c r="I17" s="23">
        <f t="shared" si="3"/>
        <v>25.018818814294683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1481.9128199999998</v>
      </c>
      <c r="D18" s="23">
        <f t="shared" si="1"/>
        <v>29.794492108733504</v>
      </c>
      <c r="E18" s="23">
        <f t="shared" si="2"/>
        <v>29.808308385568303</v>
      </c>
      <c r="F18" s="23">
        <v>0</v>
      </c>
      <c r="G18" s="23">
        <v>0</v>
      </c>
      <c r="H18" s="23">
        <v>0</v>
      </c>
      <c r="I18" s="23">
        <f t="shared" si="3"/>
        <v>29.813389170520065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v>0</v>
      </c>
      <c r="H19" s="23">
        <v>0</v>
      </c>
      <c r="I19" s="23">
        <f t="shared" si="3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v>0</v>
      </c>
      <c r="H20" s="23">
        <v>0</v>
      </c>
      <c r="I20" s="23">
        <f t="shared" si="3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25.52364</v>
      </c>
      <c r="D21" s="23">
        <f t="shared" si="1"/>
        <v>17.877351288950628</v>
      </c>
      <c r="E21" s="23">
        <f t="shared" si="2"/>
        <v>17.877424040075354</v>
      </c>
      <c r="F21" s="23">
        <v>0</v>
      </c>
      <c r="G21" s="23">
        <v>0</v>
      </c>
      <c r="H21" s="23">
        <v>0</v>
      </c>
      <c r="I21" s="23">
        <f t="shared" si="3"/>
        <v>17.888053079294401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v>0</v>
      </c>
      <c r="H22" s="23">
        <v>0</v>
      </c>
      <c r="I22" s="23">
        <f t="shared" si="3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v>0</v>
      </c>
      <c r="H23" s="23">
        <v>0</v>
      </c>
      <c r="I23" s="23">
        <f t="shared" si="3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v>0</v>
      </c>
      <c r="H24" s="23">
        <v>0</v>
      </c>
      <c r="I24" s="23">
        <f t="shared" si="3"/>
        <v>0</v>
      </c>
    </row>
    <row r="25" spans="1:9" ht="15.75" thickBot="1" x14ac:dyDescent="0.3">
      <c r="A25" s="60" t="s">
        <v>60</v>
      </c>
      <c r="B25" s="61"/>
      <c r="C25" s="23">
        <f t="shared" ref="C25:I25" si="4">SUM(C15:C24)</f>
        <v>14030.083079999999</v>
      </c>
      <c r="D25" s="23">
        <f t="shared" si="4"/>
        <v>72.546322296838269</v>
      </c>
      <c r="E25" s="23">
        <f t="shared" si="4"/>
        <v>72.679122212707654</v>
      </c>
      <c r="F25" s="23">
        <f t="shared" si="4"/>
        <v>0</v>
      </c>
      <c r="G25" s="23">
        <f t="shared" si="4"/>
        <v>0</v>
      </c>
      <c r="H25" s="23">
        <f t="shared" si="4"/>
        <v>0</v>
      </c>
      <c r="I25" s="23">
        <f t="shared" si="4"/>
        <v>72.720261064109138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7.4217599999999999</v>
      </c>
      <c r="D28" s="23">
        <f>(SUMIFS(AGİİ2,KAYNAK,A28,SEBEP,B28,SÜRE,"Uzun",BİLDİRİM,"Bildirimli",İL,$B$10,İLÇE,$B$11)/VLOOKUP($B$11,ABONE,4,FALSE))*60</f>
        <v>0.42751642762675907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0.42758297482445629</v>
      </c>
      <c r="F28" s="23">
        <v>0</v>
      </c>
      <c r="G28" s="23">
        <v>0</v>
      </c>
      <c r="H28" s="23"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0.42761853856253923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290.44997999999998</v>
      </c>
      <c r="D29" s="23">
        <f>(SUMIFS(AGİİ2,KAYNAK,A29,SEBEP,B29,SÜRE,"Uzun",BİLDİRİM,"Bildirimli",İL,$B$10,İLÇE,$B$11)/VLOOKUP($B$11,ABONE,4,FALSE))*60</f>
        <v>14.878057772238133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14.880679719700863</v>
      </c>
      <c r="F29" s="23">
        <v>0</v>
      </c>
      <c r="G29" s="23">
        <v>0</v>
      </c>
      <c r="H29" s="23"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14.883326196266484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v>0</v>
      </c>
      <c r="H30" s="23"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10.298604292632803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10.298506305874296</v>
      </c>
      <c r="F31" s="23">
        <v>0</v>
      </c>
      <c r="G31" s="23">
        <v>0</v>
      </c>
      <c r="H31" s="23"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10.387730353371015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v>0</v>
      </c>
      <c r="H32" s="23"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297.87173999999999</v>
      </c>
      <c r="D33" s="23">
        <f t="shared" ref="D33:I33" si="5">SUM(D28:D32)</f>
        <v>25.604178492497695</v>
      </c>
      <c r="E33" s="23">
        <f t="shared" si="5"/>
        <v>25.606769000399616</v>
      </c>
      <c r="F33" s="23">
        <f t="shared" si="5"/>
        <v>0</v>
      </c>
      <c r="G33" s="23">
        <f t="shared" si="5"/>
        <v>0</v>
      </c>
      <c r="H33" s="23">
        <f t="shared" si="5"/>
        <v>0</v>
      </c>
      <c r="I33" s="23">
        <f t="shared" si="5"/>
        <v>25.698675088200041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6">(SUMIFS(OGİİ1,KAYNAK,A36,SEBEP,B36,SÜRE,"Uzun",BİLDİRİM,"Bildirimsiz",İL,$B$10,İLÇE,$B$11)/VLOOKUP($B$11,ABONE,3,FALSE))</f>
        <v>0</v>
      </c>
      <c r="D36" s="23">
        <f t="shared" ref="D36:D45" si="7">(SUMIFS(AGİİ1,KAYNAK,A36,SEBEP,B36,SÜRE,"Uzun",BİLDİRİM,"Bildirimsiz",İL,$B$10,İLÇE,$B$11)/VLOOKUP($B$11,ABONE,4,FALSE))</f>
        <v>0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v>0</v>
      </c>
      <c r="H36" s="23">
        <v>0</v>
      </c>
      <c r="I36" s="23">
        <f t="shared" ref="I36:I45" si="9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6"/>
        <v>0</v>
      </c>
      <c r="D37" s="23">
        <f t="shared" si="7"/>
        <v>0</v>
      </c>
      <c r="E37" s="23">
        <f t="shared" si="8"/>
        <v>0</v>
      </c>
      <c r="F37" s="23">
        <v>0</v>
      </c>
      <c r="G37" s="23">
        <v>0</v>
      </c>
      <c r="H37" s="23">
        <v>0</v>
      </c>
      <c r="I37" s="23">
        <f t="shared" si="9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6"/>
        <v>150</v>
      </c>
      <c r="D38" s="23">
        <f t="shared" si="7"/>
        <v>0.42946308788688975</v>
      </c>
      <c r="E38" s="23">
        <f t="shared" si="8"/>
        <v>0.4308861867519172</v>
      </c>
      <c r="F38" s="23">
        <v>0</v>
      </c>
      <c r="G38" s="23">
        <v>0</v>
      </c>
      <c r="H38" s="23">
        <v>0</v>
      </c>
      <c r="I38" s="23">
        <f t="shared" si="9"/>
        <v>0.4312477402903846</v>
      </c>
    </row>
    <row r="39" spans="1:9" ht="15.75" thickBot="1" x14ac:dyDescent="0.3">
      <c r="A39" s="19" t="s">
        <v>72</v>
      </c>
      <c r="B39" s="20" t="s">
        <v>24</v>
      </c>
      <c r="C39" s="23">
        <f t="shared" si="6"/>
        <v>12</v>
      </c>
      <c r="D39" s="23">
        <f t="shared" si="7"/>
        <v>0.22287133328893161</v>
      </c>
      <c r="E39" s="23">
        <f t="shared" si="8"/>
        <v>0.2229833875663641</v>
      </c>
      <c r="F39" s="23">
        <v>0</v>
      </c>
      <c r="G39" s="23">
        <v>0</v>
      </c>
      <c r="H39" s="23">
        <v>0</v>
      </c>
      <c r="I39" s="23">
        <f t="shared" si="9"/>
        <v>0.2230214458335712</v>
      </c>
    </row>
    <row r="40" spans="1:9" ht="15.75" thickBot="1" x14ac:dyDescent="0.3">
      <c r="A40" s="19" t="s">
        <v>72</v>
      </c>
      <c r="B40" s="24" t="s">
        <v>25</v>
      </c>
      <c r="C40" s="23">
        <f t="shared" si="6"/>
        <v>0</v>
      </c>
      <c r="D40" s="23">
        <f t="shared" si="7"/>
        <v>0</v>
      </c>
      <c r="E40" s="23">
        <f t="shared" si="8"/>
        <v>0</v>
      </c>
      <c r="F40" s="23">
        <v>0</v>
      </c>
      <c r="G40" s="23">
        <v>0</v>
      </c>
      <c r="H40" s="23">
        <v>0</v>
      </c>
      <c r="I40" s="23">
        <f t="shared" si="9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6"/>
        <v>0</v>
      </c>
      <c r="D41" s="23">
        <f t="shared" si="7"/>
        <v>0</v>
      </c>
      <c r="E41" s="23">
        <f t="shared" si="8"/>
        <v>0</v>
      </c>
      <c r="F41" s="23">
        <v>0</v>
      </c>
      <c r="G41" s="23">
        <v>0</v>
      </c>
      <c r="H41" s="23">
        <v>0</v>
      </c>
      <c r="I41" s="23">
        <f t="shared" si="9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6"/>
        <v>1</v>
      </c>
      <c r="D42" s="23">
        <f t="shared" si="7"/>
        <v>0.19713418521231957</v>
      </c>
      <c r="E42" s="23">
        <f t="shared" si="8"/>
        <v>0.19714182413274722</v>
      </c>
      <c r="F42" s="23">
        <v>0</v>
      </c>
      <c r="G42" s="23">
        <v>0</v>
      </c>
      <c r="H42" s="23">
        <v>0</v>
      </c>
      <c r="I42" s="23">
        <f t="shared" si="9"/>
        <v>0.19734163003558447</v>
      </c>
    </row>
    <row r="43" spans="1:9" ht="15.75" thickBot="1" x14ac:dyDescent="0.3">
      <c r="A43" s="19" t="s">
        <v>71</v>
      </c>
      <c r="B43" s="20" t="s">
        <v>24</v>
      </c>
      <c r="C43" s="23">
        <f t="shared" si="6"/>
        <v>0</v>
      </c>
      <c r="D43" s="23">
        <f t="shared" si="7"/>
        <v>0</v>
      </c>
      <c r="E43" s="23">
        <f t="shared" si="8"/>
        <v>0</v>
      </c>
      <c r="F43" s="23">
        <v>0</v>
      </c>
      <c r="G43" s="23">
        <v>0</v>
      </c>
      <c r="H43" s="23">
        <v>0</v>
      </c>
      <c r="I43" s="23">
        <f t="shared" si="9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6"/>
        <v>0</v>
      </c>
      <c r="D44" s="23">
        <f t="shared" si="7"/>
        <v>0</v>
      </c>
      <c r="E44" s="23">
        <f t="shared" si="8"/>
        <v>0</v>
      </c>
      <c r="F44" s="23">
        <v>0</v>
      </c>
      <c r="G44" s="23">
        <v>0</v>
      </c>
      <c r="H44" s="23">
        <v>0</v>
      </c>
      <c r="I44" s="23">
        <f t="shared" si="9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6"/>
        <v>0</v>
      </c>
      <c r="D45" s="23">
        <f t="shared" si="7"/>
        <v>0</v>
      </c>
      <c r="E45" s="23">
        <f t="shared" si="8"/>
        <v>0</v>
      </c>
      <c r="F45" s="23">
        <v>0</v>
      </c>
      <c r="G45" s="23">
        <v>0</v>
      </c>
      <c r="H45" s="23">
        <v>0</v>
      </c>
      <c r="I45" s="23">
        <f t="shared" si="9"/>
        <v>0</v>
      </c>
    </row>
    <row r="46" spans="1:9" ht="15.75" thickBot="1" x14ac:dyDescent="0.3">
      <c r="A46" s="60" t="s">
        <v>60</v>
      </c>
      <c r="B46" s="61"/>
      <c r="C46" s="23">
        <f>SUM(C36:C45)</f>
        <v>163</v>
      </c>
      <c r="D46" s="23">
        <f t="shared" ref="D46:I46" si="10">SUM(D36:D45)</f>
        <v>0.84946860638814092</v>
      </c>
      <c r="E46" s="23">
        <f t="shared" si="10"/>
        <v>0.85101139845102858</v>
      </c>
      <c r="F46" s="23">
        <f t="shared" si="10"/>
        <v>0</v>
      </c>
      <c r="G46" s="23">
        <f t="shared" si="10"/>
        <v>0</v>
      </c>
      <c r="H46" s="23">
        <f t="shared" si="10"/>
        <v>0</v>
      </c>
      <c r="I46" s="23">
        <f t="shared" si="10"/>
        <v>0.85161081615954026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2</v>
      </c>
      <c r="D49" s="23">
        <f>(SUMIFS(AGİİ1,KAYNAK,A49,SEBEP,B49,SÜRE,"Uzun",BİLDİRİM,"Bildirimli",İL,$B$10,İLÇE,$B$11)/VLOOKUP($B$11,ABONE,4,FALSE))</f>
        <v>0.11449938630460224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0.11451732602614603</v>
      </c>
      <c r="F49" s="23">
        <v>0</v>
      </c>
      <c r="G49" s="23">
        <v>0</v>
      </c>
      <c r="H49" s="23"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0.11452684059294781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1</v>
      </c>
      <c r="D50" s="23">
        <f>(SUMIFS(AGİİ1,KAYNAK,A50,SEBEP,B50,SÜRE,"Uzun",BİLDİRİM,"Bildirimli",İL,$B$10,İLÇE,$B$11)/VLOOKUP($B$11,ABONE,4,FALSE))</f>
        <v>4.5965309559376222E-2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4.5974386786169628E-2</v>
      </c>
      <c r="F50" s="23">
        <v>0</v>
      </c>
      <c r="G50" s="23">
        <v>0</v>
      </c>
      <c r="H50" s="23"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4.5983901352971396E-2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v>0</v>
      </c>
      <c r="H51" s="23"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3.9990104756377202E-2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3.9989724267854083E-2</v>
      </c>
      <c r="F52" s="23">
        <v>0</v>
      </c>
      <c r="G52" s="23">
        <v>0</v>
      </c>
      <c r="H52" s="23"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4.0322734105916157E-2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v>0</v>
      </c>
      <c r="H53" s="23"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3</v>
      </c>
      <c r="D54" s="23">
        <f t="shared" ref="D54:I54" si="11">SUM(D49:D53)</f>
        <v>0.20045480062035567</v>
      </c>
      <c r="E54" s="23">
        <f t="shared" si="11"/>
        <v>0.20048143708016974</v>
      </c>
      <c r="F54" s="23">
        <f t="shared" si="11"/>
        <v>0</v>
      </c>
      <c r="G54" s="23">
        <f t="shared" si="11"/>
        <v>0</v>
      </c>
      <c r="H54" s="23">
        <f t="shared" si="11"/>
        <v>0</v>
      </c>
      <c r="I54" s="23">
        <f t="shared" si="11"/>
        <v>0.20083347605183535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v>0</v>
      </c>
      <c r="H57" s="23"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v>0</v>
      </c>
      <c r="H58" s="23"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2">SUM(D57:D58)</f>
        <v>0</v>
      </c>
      <c r="E59" s="23">
        <f t="shared" si="12"/>
        <v>0</v>
      </c>
      <c r="F59" s="23">
        <f t="shared" si="12"/>
        <v>0</v>
      </c>
      <c r="G59" s="23">
        <f t="shared" si="12"/>
        <v>0</v>
      </c>
      <c r="H59" s="23">
        <f t="shared" si="12"/>
        <v>0</v>
      </c>
      <c r="I59" s="23">
        <f t="shared" si="12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</v>
      </c>
      <c r="D63" s="34">
        <f>VLOOKUP($B$11,ABONE,4,FALSE)</f>
        <v>105101</v>
      </c>
      <c r="E63" s="34">
        <f>VLOOKUP($B$11,ABONE,5,FALSE)</f>
        <v>105102</v>
      </c>
      <c r="F63" s="34">
        <f>VLOOKUP($B$11,ABONE,6,FALSE)</f>
        <v>0</v>
      </c>
      <c r="G63" s="34">
        <f>VLOOKUP($B$11,ABONE,7,FALSE)</f>
        <v>0</v>
      </c>
      <c r="H63" s="34">
        <f>VLOOKUP($B$11,ABONE,8,FALSE)</f>
        <v>0</v>
      </c>
      <c r="I63" s="34">
        <f>VLOOKUP($B$11,ABONE,9,FALSE)</f>
        <v>105102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36:I46 C28:I33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89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1.2445375119617224</v>
      </c>
      <c r="D15" s="23">
        <f t="shared" ref="D15:D24" si="1">(SUMIFS(AGİİ2,KAYNAK,A15,SEBEP,B15,SÜRE,"Uzun",BİLDİRİM,"Bildirimsiz",İL,$B$10,İLÇE,$B$11)/VLOOKUP($B$11,ABONE,4,FALSE))*60</f>
        <v>23.308709575961252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22.862126972690294</v>
      </c>
      <c r="F15" s="23">
        <f t="shared" ref="F15:F24" si="3">(SUMIFS(OGİD2,KAYNAK,A15,SEBEP,B15,SÜRE,"Uzun",BİLDİRİM,"Bildirimsiz",İL,$B$10,İLÇE,$B$11)/VLOOKUP($B$11,ABONE,6,FALSE))*60</f>
        <v>70.549931506849319</v>
      </c>
      <c r="G15" s="23">
        <f t="shared" ref="G15:G24" si="4">(SUMIFS(AGİD2,KAYNAK,A15,SEBEP,B15,SÜRE,"Uzun",BİLDİRİM,"Bildirimsiz",İL,$B$10,İLÇE,$B$11)/VLOOKUP($B$11,ABONE,7,FALSE))*60</f>
        <v>16.888474022346369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18.077331805766313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22.203760577107779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7.2222844019138766</v>
      </c>
      <c r="D17" s="23">
        <f t="shared" si="1"/>
        <v>51.96111127804685</v>
      </c>
      <c r="E17" s="23">
        <f t="shared" si="2"/>
        <v>51.05558979662986</v>
      </c>
      <c r="F17" s="23">
        <f t="shared" si="3"/>
        <v>1000.8168534246573</v>
      </c>
      <c r="G17" s="23">
        <f t="shared" si="4"/>
        <v>99.273492364990716</v>
      </c>
      <c r="H17" s="23">
        <f t="shared" si="5"/>
        <v>119.24698716236723</v>
      </c>
      <c r="I17" s="23">
        <f t="shared" si="6"/>
        <v>60.43842081179271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3.7928980755164563</v>
      </c>
      <c r="E21" s="23">
        <f t="shared" si="2"/>
        <v>3.7161291719930265</v>
      </c>
      <c r="F21" s="23">
        <f t="shared" si="3"/>
        <v>0</v>
      </c>
      <c r="G21" s="23">
        <f t="shared" si="4"/>
        <v>18.566449776536313</v>
      </c>
      <c r="H21" s="23">
        <f t="shared" si="5"/>
        <v>18.155114166919578</v>
      </c>
      <c r="I21" s="23">
        <f t="shared" si="6"/>
        <v>5.7028688704221819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8.4668219138755987</v>
      </c>
      <c r="D25" s="23">
        <f t="shared" si="7"/>
        <v>79.062718929524564</v>
      </c>
      <c r="E25" s="23">
        <f t="shared" si="7"/>
        <v>77.633845941313183</v>
      </c>
      <c r="F25" s="23">
        <f t="shared" si="7"/>
        <v>1071.3667849315066</v>
      </c>
      <c r="G25" s="23">
        <f t="shared" si="7"/>
        <v>134.72841616387339</v>
      </c>
      <c r="H25" s="23">
        <f t="shared" si="7"/>
        <v>155.47943313505314</v>
      </c>
      <c r="I25" s="23">
        <f t="shared" si="7"/>
        <v>88.345050259322676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3.3508373684210522</v>
      </c>
      <c r="D29" s="23">
        <f>(SUMIFS(AGİİ2,KAYNAK,A29,SEBEP,B29,SÜRE,"Uzun",BİLDİRİM,"Bildirimli",İL,$B$10,İLÇE,$B$11)/VLOOKUP($B$11,ABONE,4,FALSE))*60</f>
        <v>25.582694968864288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25.132718381754788</v>
      </c>
      <c r="F29" s="23">
        <f>(SUMIFS(OGİD2,KAYNAK,A29,SEBEP,B29,SÜRE,"Uzun",BİLDİRİM,"Bildirimli",İL,$B$10,İLÇE,$B$11)/VLOOKUP($B$11,ABONE,6,FALSE))*60</f>
        <v>204.66118684931507</v>
      </c>
      <c r="G29" s="23">
        <f>(SUMIFS(AGİD2,KAYNAK,A29,SEBEP,B29,SÜRE,"Uzun",BİLDİRİM,"Bildirimli",İL,$B$10,İLÇE,$B$11)/VLOOKUP($B$11,ABONE,7,FALSE))*60</f>
        <v>4.2323246368715086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8.6727819787556903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22.867904816469704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0.97107306316101616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0.95141837884950609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0.14065797020484172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0.13754172382397573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0.83943259447947549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3.3508373684210522</v>
      </c>
      <c r="D33" s="23">
        <f t="shared" ref="D33:I33" si="8">SUM(D28:D32)</f>
        <v>26.553768032025303</v>
      </c>
      <c r="E33" s="23">
        <f t="shared" si="8"/>
        <v>26.084136760604295</v>
      </c>
      <c r="F33" s="23">
        <f t="shared" si="8"/>
        <v>204.66118684931507</v>
      </c>
      <c r="G33" s="23">
        <f t="shared" si="8"/>
        <v>4.3729826070763504</v>
      </c>
      <c r="H33" s="23">
        <f t="shared" si="8"/>
        <v>8.8103237025796659</v>
      </c>
      <c r="I33" s="23">
        <f t="shared" si="8"/>
        <v>23.707337410949179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2.3923444976076555E-2</v>
      </c>
      <c r="D36" s="23">
        <f t="shared" ref="D36:D45" si="10">(SUMIFS(AGİİ1,KAYNAK,A36,SEBEP,B36,SÜRE,"Uzun",BİLDİRİM,"Bildirimsiz",İL,$B$10,İLÇE,$B$11)/VLOOKUP($B$11,ABONE,4,FALSE))</f>
        <v>0.4480577246219235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0.43947317451094325</v>
      </c>
      <c r="F36" s="23">
        <f t="shared" ref="F36:F45" si="12">(SUMIFS(OGİD1,KAYNAK,A36,SEBEP,B36,SÜRE,"Uzun",BİLDİRİM,"Bildirimsiz",İL,$B$10,İLÇE,$B$11)/VLOOKUP($B$11,ABONE,6,FALSE))</f>
        <v>1.3561643835616439</v>
      </c>
      <c r="G36" s="23">
        <f t="shared" ref="G36:G45" si="13">(SUMIFS(AGİD1,KAYNAK,A36,SEBEP,B36,SÜRE,"Uzun",BİLDİRİM,"Bildirimsiz",İL,$B$10,İLÇE,$B$11)/VLOOKUP($B$11,ABONE,7,FALSE))</f>
        <v>0.32464307883302296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0.34749620637329287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0.42681755543491878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7.4162679425837319E-2</v>
      </c>
      <c r="D38" s="23">
        <f t="shared" si="10"/>
        <v>1.3221310665216961</v>
      </c>
      <c r="E38" s="23">
        <f t="shared" si="11"/>
        <v>1.2968719736587255</v>
      </c>
      <c r="F38" s="23">
        <f t="shared" si="12"/>
        <v>10.602739726027398</v>
      </c>
      <c r="G38" s="23">
        <f t="shared" si="13"/>
        <v>1.7026691495965238</v>
      </c>
      <c r="H38" s="23">
        <f t="shared" si="14"/>
        <v>1.8998482549317146</v>
      </c>
      <c r="I38" s="23">
        <f t="shared" si="15"/>
        <v>1.3798388107069779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0</v>
      </c>
      <c r="D42" s="23">
        <f t="shared" si="10"/>
        <v>3.1432242759711376E-2</v>
      </c>
      <c r="E42" s="23">
        <f t="shared" si="11"/>
        <v>3.0796048808832074E-2</v>
      </c>
      <c r="F42" s="23">
        <f t="shared" si="12"/>
        <v>0</v>
      </c>
      <c r="G42" s="23">
        <f t="shared" si="13"/>
        <v>0.12600869025450032</v>
      </c>
      <c r="H42" s="23">
        <f t="shared" si="14"/>
        <v>0.12321699544764796</v>
      </c>
      <c r="I42" s="23">
        <f t="shared" si="15"/>
        <v>4.3512757339123902E-2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9.8086124401913874E-2</v>
      </c>
      <c r="D46" s="23">
        <f t="shared" ref="D46:I46" si="16">SUM(D36:D45)</f>
        <v>1.8016210339033309</v>
      </c>
      <c r="E46" s="23">
        <f t="shared" si="16"/>
        <v>1.7671411969785009</v>
      </c>
      <c r="F46" s="23">
        <f t="shared" si="16"/>
        <v>11.958904109589042</v>
      </c>
      <c r="G46" s="23">
        <f t="shared" si="16"/>
        <v>2.153320918684047</v>
      </c>
      <c r="H46" s="23">
        <f t="shared" si="16"/>
        <v>2.3705614567526556</v>
      </c>
      <c r="I46" s="23">
        <f t="shared" si="16"/>
        <v>1.8501691234810205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7.1770334928229667E-3</v>
      </c>
      <c r="D50" s="23">
        <f>(SUMIFS(AGİİ1,KAYNAK,A50,SEBEP,B50,SÜRE,"Uzun",BİLDİRİM,"Bildirimli",İL,$B$10,İLÇE,$B$11)/VLOOKUP($B$11,ABONE,4,FALSE))</f>
        <v>7.423149154887812E-2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7.2874297888824324E-2</v>
      </c>
      <c r="F50" s="23">
        <f>(SUMIFS(OGİD1,KAYNAK,A50,SEBEP,B50,SÜRE,"Uzun",BİLDİRİM,"Bildirimli",İL,$B$10,İLÇE,$B$11)/VLOOKUP($B$11,ABONE,6,FALSE))</f>
        <v>0.43835616438356162</v>
      </c>
      <c r="G50" s="23">
        <f>(SUMIFS(AGİD1,KAYNAK,A50,SEBEP,B50,SÜRE,"Uzun",BİLDİRİM,"Bildirimli",İL,$B$10,İLÇE,$B$11)/VLOOKUP($B$11,ABONE,7,FALSE))</f>
        <v>9.3109869646182501E-3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1.8816388467374809E-2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6.5436171545496302E-2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1.6803400217455767E-3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1.6463296533023436E-3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6.207324643078833E-4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6.0698027314112291E-4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1.5033198312941079E-3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7.1770334928229667E-3</v>
      </c>
      <c r="D54" s="23">
        <f t="shared" ref="D54:I54" si="17">SUM(D49:D53)</f>
        <v>7.59118315706237E-2</v>
      </c>
      <c r="E54" s="23">
        <f t="shared" si="17"/>
        <v>7.4520627542126669E-2</v>
      </c>
      <c r="F54" s="23">
        <f t="shared" si="17"/>
        <v>0.43835616438356162</v>
      </c>
      <c r="G54" s="23">
        <f t="shared" si="17"/>
        <v>9.9317194289261328E-3</v>
      </c>
      <c r="H54" s="23">
        <f t="shared" si="17"/>
        <v>1.9423368740515933E-2</v>
      </c>
      <c r="I54" s="23">
        <f t="shared" si="17"/>
        <v>6.6939491376790408E-2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418</v>
      </c>
      <c r="D63" s="34">
        <f>VLOOKUP($B$11,ABONE,4,FALSE)</f>
        <v>20234</v>
      </c>
      <c r="E63" s="34">
        <f>VLOOKUP($B$11,ABONE,5,FALSE)</f>
        <v>20652</v>
      </c>
      <c r="F63" s="34">
        <f>VLOOKUP($B$11,ABONE,6,FALSE)</f>
        <v>73</v>
      </c>
      <c r="G63" s="34">
        <f>VLOOKUP($B$11,ABONE,7,FALSE)</f>
        <v>3222</v>
      </c>
      <c r="H63" s="34">
        <f>VLOOKUP($B$11,ABONE,8,FALSE)</f>
        <v>3295</v>
      </c>
      <c r="I63" s="34">
        <f>VLOOKUP($B$11,ABONE,9,FALSE)</f>
        <v>23947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90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116.43723009836064</v>
      </c>
      <c r="D17" s="23">
        <f t="shared" si="1"/>
        <v>162.1334557907704</v>
      </c>
      <c r="E17" s="23">
        <f t="shared" si="2"/>
        <v>161.77851783176706</v>
      </c>
      <c r="F17" s="23">
        <f t="shared" si="3"/>
        <v>1710.8407088888882</v>
      </c>
      <c r="G17" s="23">
        <f t="shared" si="4"/>
        <v>907.79090138509082</v>
      </c>
      <c r="H17" s="23">
        <f t="shared" si="5"/>
        <v>917.242664594595</v>
      </c>
      <c r="I17" s="23">
        <f t="shared" si="6"/>
        <v>203.47709949904953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0.6045489836065574</v>
      </c>
      <c r="D21" s="23">
        <f t="shared" si="1"/>
        <v>15.305153421282281</v>
      </c>
      <c r="E21" s="23">
        <f t="shared" si="2"/>
        <v>15.190968880739561</v>
      </c>
      <c r="F21" s="23">
        <f t="shared" si="3"/>
        <v>0</v>
      </c>
      <c r="G21" s="23">
        <f t="shared" si="4"/>
        <v>21.874209660344068</v>
      </c>
      <c r="H21" s="23">
        <f t="shared" si="5"/>
        <v>21.616753836094162</v>
      </c>
      <c r="I21" s="23">
        <f t="shared" si="6"/>
        <v>15.545646359327261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117.04177908196721</v>
      </c>
      <c r="D25" s="23">
        <f t="shared" si="7"/>
        <v>177.43860921205268</v>
      </c>
      <c r="E25" s="23">
        <f t="shared" si="7"/>
        <v>176.96948671250664</v>
      </c>
      <c r="F25" s="23">
        <f t="shared" si="7"/>
        <v>1710.8407088888882</v>
      </c>
      <c r="G25" s="23">
        <f t="shared" si="7"/>
        <v>929.66511104543486</v>
      </c>
      <c r="H25" s="23">
        <f t="shared" si="7"/>
        <v>938.85941843068917</v>
      </c>
      <c r="I25" s="23">
        <f t="shared" si="7"/>
        <v>219.02274585837679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16.422926163934424</v>
      </c>
      <c r="D29" s="23">
        <f>(SUMIFS(AGİİ2,KAYNAK,A29,SEBEP,B29,SÜRE,"Uzun",BİLDİRİM,"Bildirimli",İL,$B$10,İLÇE,$B$11)/VLOOKUP($B$11,ABONE,4,FALSE))*60</f>
        <v>75.240431244802622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74.783575894262356</v>
      </c>
      <c r="F29" s="23">
        <f>(SUMIFS(OGİD2,KAYNAK,A29,SEBEP,B29,SÜRE,"Uzun",BİLDİRİM,"Bildirimli",İL,$B$10,İLÇE,$B$11)/VLOOKUP($B$11,ABONE,6,FALSE))*60</f>
        <v>207.78333333333333</v>
      </c>
      <c r="G29" s="23">
        <f>(SUMIFS(AGİD2,KAYNAK,A29,SEBEP,B29,SÜRE,"Uzun",BİLDİRİM,"Bildirimli",İL,$B$10,İLÇE,$B$11)/VLOOKUP($B$11,ABONE,7,FALSE))*60</f>
        <v>119.57524216144687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120.61343678291196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77.313199841678511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3.2509064483342742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3.2256555642142257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1.7407146007940009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1.7202266782911944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3.1425619460551957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16.422926163934424</v>
      </c>
      <c r="D33" s="23">
        <f t="shared" ref="D33:I33" si="8">SUM(D28:D32)</f>
        <v>78.491337693136899</v>
      </c>
      <c r="E33" s="23">
        <f t="shared" si="8"/>
        <v>78.009231458476577</v>
      </c>
      <c r="F33" s="23">
        <f t="shared" si="8"/>
        <v>207.78333333333333</v>
      </c>
      <c r="G33" s="23">
        <f t="shared" si="8"/>
        <v>121.31595676224087</v>
      </c>
      <c r="H33" s="23">
        <f t="shared" si="8"/>
        <v>122.33366346120316</v>
      </c>
      <c r="I33" s="23">
        <f t="shared" si="8"/>
        <v>80.455761787733707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1.7934426229508196</v>
      </c>
      <c r="D38" s="23">
        <f t="shared" si="10"/>
        <v>1.961911606180381</v>
      </c>
      <c r="E38" s="23">
        <f t="shared" si="11"/>
        <v>1.9606030509078871</v>
      </c>
      <c r="F38" s="23">
        <f t="shared" si="12"/>
        <v>21.74074074074074</v>
      </c>
      <c r="G38" s="23">
        <f t="shared" si="13"/>
        <v>9.961623290692545</v>
      </c>
      <c r="H38" s="23">
        <f t="shared" si="14"/>
        <v>10.100261551874455</v>
      </c>
      <c r="I38" s="23">
        <f t="shared" si="15"/>
        <v>2.4098794542960951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9.8360655737704927E-3</v>
      </c>
      <c r="D42" s="23">
        <f t="shared" si="10"/>
        <v>0.23594784661978338</v>
      </c>
      <c r="E42" s="23">
        <f t="shared" si="11"/>
        <v>0.23419156034329081</v>
      </c>
      <c r="F42" s="23">
        <f t="shared" si="12"/>
        <v>0</v>
      </c>
      <c r="G42" s="23">
        <f t="shared" si="13"/>
        <v>0.16850463167181298</v>
      </c>
      <c r="H42" s="23">
        <f t="shared" si="14"/>
        <v>0.16652136006974716</v>
      </c>
      <c r="I42" s="23">
        <f t="shared" si="15"/>
        <v>0.23045643752556483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1.8032786885245902</v>
      </c>
      <c r="D46" s="23">
        <f t="shared" ref="D46:I46" si="16">SUM(D36:D45)</f>
        <v>2.1978594528001643</v>
      </c>
      <c r="E46" s="23">
        <f t="shared" si="16"/>
        <v>2.194794611251178</v>
      </c>
      <c r="F46" s="23">
        <f t="shared" si="16"/>
        <v>21.74074074074074</v>
      </c>
      <c r="G46" s="23">
        <f t="shared" si="16"/>
        <v>10.130127922364357</v>
      </c>
      <c r="H46" s="23">
        <f t="shared" si="16"/>
        <v>10.266782911944203</v>
      </c>
      <c r="I46" s="23">
        <f t="shared" si="16"/>
        <v>2.64033589182166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0.15081967213114755</v>
      </c>
      <c r="D50" s="23">
        <f>(SUMIFS(AGİİ1,KAYNAK,A50,SEBEP,B50,SÜRE,"Uzun",BİLDİRİM,"Bildirimli",İL,$B$10,İLÇE,$B$11)/VLOOKUP($B$11,ABONE,4,FALSE))</f>
        <v>0.6508392792977773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0.64695545878218352</v>
      </c>
      <c r="F50" s="23">
        <f>(SUMIFS(OGİD1,KAYNAK,A50,SEBEP,B50,SÜRE,"Uzun",BİLDİRİM,"Bildirimli",İL,$B$10,İLÇE,$B$11)/VLOOKUP($B$11,ABONE,6,FALSE))</f>
        <v>2.4444444444444446</v>
      </c>
      <c r="G50" s="23">
        <f>(SUMIFS(AGİD1,KAYNAK,A50,SEBEP,B50,SÜRE,"Uzun",BİLDİRİM,"Bildirimli",İL,$B$10,İLÇE,$B$11)/VLOOKUP($B$11,ABONE,7,FALSE))</f>
        <v>1.3895015438906044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1.4019180470793373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0.68862635643993164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1.8325547969816745E-2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1.818320727328291E-2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1.7203352448169385E-2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1.7000871839581516E-2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1.8117947113880803E-2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0.15081967213114755</v>
      </c>
      <c r="D54" s="23">
        <f t="shared" ref="D54:I54" si="17">SUM(D49:D53)</f>
        <v>0.66916482726759408</v>
      </c>
      <c r="E54" s="23">
        <f t="shared" si="17"/>
        <v>0.66513866605546645</v>
      </c>
      <c r="F54" s="23">
        <f t="shared" si="17"/>
        <v>2.4444444444444446</v>
      </c>
      <c r="G54" s="23">
        <f t="shared" si="17"/>
        <v>1.4067048963387738</v>
      </c>
      <c r="H54" s="23">
        <f t="shared" si="17"/>
        <v>1.4189189189189189</v>
      </c>
      <c r="I54" s="23">
        <f t="shared" si="17"/>
        <v>0.70674430355381246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305</v>
      </c>
      <c r="D63" s="34">
        <f>VLOOKUP($B$11,ABONE,4,FALSE)</f>
        <v>38962</v>
      </c>
      <c r="E63" s="34">
        <f>VLOOKUP($B$11,ABONE,5,FALSE)</f>
        <v>39267</v>
      </c>
      <c r="F63" s="34">
        <f>VLOOKUP($B$11,ABONE,6,FALSE)</f>
        <v>27</v>
      </c>
      <c r="G63" s="34">
        <f>VLOOKUP($B$11,ABONE,7,FALSE)</f>
        <v>2267</v>
      </c>
      <c r="H63" s="34">
        <f>VLOOKUP($B$11,ABONE,8,FALSE)</f>
        <v>2294</v>
      </c>
      <c r="I63" s="34">
        <f>VLOOKUP($B$11,ABONE,9,FALSE)</f>
        <v>41561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91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8.5055889122807002</v>
      </c>
      <c r="D17" s="23">
        <f t="shared" si="1"/>
        <v>31.610016545977796</v>
      </c>
      <c r="E17" s="23">
        <f t="shared" si="2"/>
        <v>31.342433943515069</v>
      </c>
      <c r="F17" s="23">
        <f t="shared" si="3"/>
        <v>173.32303283422459</v>
      </c>
      <c r="G17" s="23">
        <f t="shared" si="4"/>
        <v>148.15212008305872</v>
      </c>
      <c r="H17" s="23">
        <f t="shared" si="5"/>
        <v>149.04976689848075</v>
      </c>
      <c r="I17" s="23">
        <f t="shared" si="6"/>
        <v>52.01836916521507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2.9454882995751674</v>
      </c>
      <c r="E21" s="23">
        <f t="shared" si="2"/>
        <v>2.9113752959024715</v>
      </c>
      <c r="F21" s="23">
        <f t="shared" si="3"/>
        <v>0</v>
      </c>
      <c r="G21" s="23">
        <f t="shared" si="4"/>
        <v>13.683961427818064</v>
      </c>
      <c r="H21" s="23">
        <f t="shared" si="5"/>
        <v>13.195963057656856</v>
      </c>
      <c r="I21" s="23">
        <f t="shared" si="6"/>
        <v>4.7179192469516282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8.5055889122807002</v>
      </c>
      <c r="D25" s="23">
        <f t="shared" si="7"/>
        <v>34.55550484555296</v>
      </c>
      <c r="E25" s="23">
        <f t="shared" si="7"/>
        <v>34.253809239417542</v>
      </c>
      <c r="F25" s="23">
        <f t="shared" si="7"/>
        <v>173.32303283422459</v>
      </c>
      <c r="G25" s="23">
        <f t="shared" si="7"/>
        <v>161.8360815108768</v>
      </c>
      <c r="H25" s="23">
        <f t="shared" si="7"/>
        <v>162.24572995613761</v>
      </c>
      <c r="I25" s="23">
        <f t="shared" si="7"/>
        <v>56.736288412166701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6.1538011228070175</v>
      </c>
      <c r="D28" s="23">
        <f>(SUMIFS(AGİİ2,KAYNAK,A28,SEBEP,B28,SÜRE,"Uzun",BİLDİRİM,"Bildirimli",İL,$B$10,İLÇE,$B$11)/VLOOKUP($B$11,ABONE,4,FALSE))*60</f>
        <v>41.300356943401397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40.893309124551301</v>
      </c>
      <c r="F28" s="23">
        <f>(SUMIFS(OGİD2,KAYNAK,A28,SEBEP,B28,SÜRE,"Uzun",BİLDİRİM,"Bildirimli",İL,$B$10,İLÇE,$B$11)/VLOOKUP($B$11,ABONE,6,FALSE))*60</f>
        <v>112.36408181818182</v>
      </c>
      <c r="G28" s="23">
        <f>(SUMIFS(AGİD2,KAYNAK,A28,SEBEP,B28,SÜRE,"Uzun",BİLDİRİM,"Bildirimli",İL,$B$10,İLÇE,$B$11)/VLOOKUP($B$11,ABONE,7,FALSE))*60</f>
        <v>146.73948123796967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145.51358338821436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59.270431086694352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16.806741824561406</v>
      </c>
      <c r="D29" s="23">
        <f>(SUMIFS(AGİİ2,KAYNAK,A29,SEBEP,B29,SÜRE,"Uzun",BİLDİRİM,"Bildirimli",İL,$B$10,İLÇE,$B$11)/VLOOKUP($B$11,ABONE,4,FALSE))*60</f>
        <v>62.993414225023983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62.45850592969861</v>
      </c>
      <c r="F29" s="23">
        <f>(SUMIFS(OGİD2,KAYNAK,A29,SEBEP,B29,SÜRE,"Uzun",BİLDİRİM,"Bildirimli",İL,$B$10,İLÇE,$B$11)/VLOOKUP($B$11,ABONE,6,FALSE))*60</f>
        <v>319.62407069518719</v>
      </c>
      <c r="G29" s="23">
        <f>(SUMIFS(AGİD2,KAYNAK,A29,SEBEP,B29,SÜRE,"Uzun",BİLDİRİM,"Bildirimli",İL,$B$10,İLÇE,$B$11)/VLOOKUP($B$11,ABONE,7,FALSE))*60</f>
        <v>348.53021599736326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347.49936306274236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112.5274876122203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1.3298606731533507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1.314458968100237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3.4423796875411994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3.3196173072277664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1.6666759701192551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22.960542947368424</v>
      </c>
      <c r="D33" s="23">
        <f t="shared" ref="D33:I33" si="8">SUM(D28:D32)</f>
        <v>105.62363184157873</v>
      </c>
      <c r="E33" s="23">
        <f t="shared" si="8"/>
        <v>104.66627402235015</v>
      </c>
      <c r="F33" s="23">
        <f t="shared" si="8"/>
        <v>431.98815251336902</v>
      </c>
      <c r="G33" s="23">
        <f t="shared" si="8"/>
        <v>498.71207692287413</v>
      </c>
      <c r="H33" s="23">
        <f t="shared" si="8"/>
        <v>496.33256375818451</v>
      </c>
      <c r="I33" s="23">
        <f t="shared" si="8"/>
        <v>173.46459466903391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0.16023391812865498</v>
      </c>
      <c r="D38" s="23">
        <f t="shared" si="10"/>
        <v>0.53892010415239144</v>
      </c>
      <c r="E38" s="23">
        <f t="shared" si="11"/>
        <v>0.53453437182526242</v>
      </c>
      <c r="F38" s="23">
        <f t="shared" si="12"/>
        <v>2.786096256684492</v>
      </c>
      <c r="G38" s="23">
        <f t="shared" si="13"/>
        <v>2.1904416611733684</v>
      </c>
      <c r="H38" s="23">
        <f t="shared" si="14"/>
        <v>2.2116839361769753</v>
      </c>
      <c r="I38" s="23">
        <f t="shared" si="15"/>
        <v>0.82913484300326057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1.8582979306564343E-2</v>
      </c>
      <c r="E42" s="23">
        <f t="shared" si="11"/>
        <v>1.8367761598374534E-2</v>
      </c>
      <c r="F42" s="23">
        <f t="shared" si="12"/>
        <v>0</v>
      </c>
      <c r="G42" s="23">
        <f t="shared" si="13"/>
        <v>9.1628213579433085E-2</v>
      </c>
      <c r="H42" s="23">
        <f t="shared" si="14"/>
        <v>8.8360561947746483E-2</v>
      </c>
      <c r="I42" s="23">
        <f t="shared" si="15"/>
        <v>3.0662378846755104E-2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0.16023391812865498</v>
      </c>
      <c r="D46" s="23">
        <f t="shared" ref="D46:I46" si="16">SUM(D36:D45)</f>
        <v>0.55750308345895583</v>
      </c>
      <c r="E46" s="23">
        <f t="shared" si="16"/>
        <v>0.55290213342363692</v>
      </c>
      <c r="F46" s="23">
        <f t="shared" si="16"/>
        <v>2.786096256684492</v>
      </c>
      <c r="G46" s="23">
        <f t="shared" si="16"/>
        <v>2.2820698747528017</v>
      </c>
      <c r="H46" s="23">
        <f t="shared" si="16"/>
        <v>2.3000444981247217</v>
      </c>
      <c r="I46" s="23">
        <f t="shared" si="16"/>
        <v>0.85979722185001572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0.22456140350877193</v>
      </c>
      <c r="D49" s="23">
        <f>(SUMIFS(AGİİ1,KAYNAK,A49,SEBEP,B49,SÜRE,"Uzun",BİLDİRİM,"Bildirimli",İL,$B$10,İLÇE,$B$11)/VLOOKUP($B$11,ABONE,4,FALSE))</f>
        <v>1.5928463752226942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1.5769996613613275</v>
      </c>
      <c r="F49" s="23">
        <f>(SUMIFS(OGİD1,KAYNAK,A49,SEBEP,B49,SÜRE,"Uzun",BİLDİRİM,"Bildirimli",İL,$B$10,İLÇE,$B$11)/VLOOKUP($B$11,ABONE,6,FALSE))</f>
        <v>4.0855614973262036</v>
      </c>
      <c r="G49" s="23">
        <f>(SUMIFS(AGİD1,KAYNAK,A49,SEBEP,B49,SÜRE,"Uzun",BİLDİRİM,"Bildirimli",İL,$B$10,İLÇE,$B$11)/VLOOKUP($B$11,ABONE,7,FALSE))</f>
        <v>5.3899802241265657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5.343461954103363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2.2385993121622225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8.771929824561403E-2</v>
      </c>
      <c r="D50" s="23">
        <f>(SUMIFS(AGİİ1,KAYNAK,A50,SEBEP,B50,SÜRE,"Uzun",BİLDİRİM,"Bildirimli",İL,$B$10,İLÇE,$B$11)/VLOOKUP($B$11,ABONE,4,FALSE))</f>
        <v>0.48081403316431409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0.47626142905519808</v>
      </c>
      <c r="F50" s="23">
        <f>(SUMIFS(OGİD1,KAYNAK,A50,SEBEP,B50,SÜRE,"Uzun",BİLDİRİM,"Bildirimli",İL,$B$10,İLÇE,$B$11)/VLOOKUP($B$11,ABONE,6,FALSE))</f>
        <v>1.5579322638146167</v>
      </c>
      <c r="G50" s="23">
        <f>(SUMIFS(AGİD1,KAYNAK,A50,SEBEP,B50,SÜRE,"Uzun",BİLDİRİM,"Bildirimli",İL,$B$10,İLÇE,$B$11)/VLOOKUP($B$11,ABONE,7,FALSE))</f>
        <v>2.709030982201714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2.6679804208251223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0.86124882754924292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9.5792791558174592E-3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9.4683372841178459E-3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1.6282135794330917E-2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1.5701481151865742E-2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1.0563223011300192E-2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0.31228070175438594</v>
      </c>
      <c r="D54" s="23">
        <f t="shared" ref="D54:I54" si="17">SUM(D49:D53)</f>
        <v>2.0832396875428261</v>
      </c>
      <c r="E54" s="23">
        <f t="shared" si="17"/>
        <v>2.0627294277006438</v>
      </c>
      <c r="F54" s="23">
        <f t="shared" si="17"/>
        <v>5.64349376114082</v>
      </c>
      <c r="G54" s="23">
        <f t="shared" si="17"/>
        <v>8.1152933421226106</v>
      </c>
      <c r="H54" s="23">
        <f t="shared" si="17"/>
        <v>8.0271438560803503</v>
      </c>
      <c r="I54" s="23">
        <f t="shared" si="17"/>
        <v>3.1104113627227652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6.3039605317253666E-4</v>
      </c>
      <c r="E58" s="23">
        <f>((SUMIFS(OGİİ1,KAYNAK,A58,SÜRE,"Kısa",İL,$B$10,İLÇE,$B$11)+SUMIFS(AGİİ1,KAYNAK,A58,SÜRE,"Kısa",İL,$B$10,İLÇE,$B$11))/VLOOKUP($B$11,ABONE,5,FALSE))</f>
        <v>6.2309515746698275E-4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1.3843111404087014E-3</v>
      </c>
      <c r="H58" s="23">
        <f>((SUMIFS(OGİD1,KAYNAK,A58,SÜRE,"Kısa",İL,$B$10,İLÇE,$B$11)+SUMIFS(AGİD1,KAYNAK,A58,SÜRE,"Kısa",İL,$B$10,İLÇE,$B$11))/VLOOKUP($B$11,ABONE,8,FALSE))</f>
        <v>1.3349437416566017E-3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7.4813524498637725E-4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6.3039605317253666E-4</v>
      </c>
      <c r="E59" s="23">
        <f t="shared" si="18"/>
        <v>6.2309515746698275E-4</v>
      </c>
      <c r="F59" s="23">
        <f t="shared" si="18"/>
        <v>0</v>
      </c>
      <c r="G59" s="23">
        <f t="shared" si="18"/>
        <v>1.3843111404087014E-3</v>
      </c>
      <c r="H59" s="23">
        <f t="shared" si="18"/>
        <v>1.3349437416566017E-3</v>
      </c>
      <c r="I59" s="23">
        <f t="shared" si="18"/>
        <v>7.4813524498637725E-4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855</v>
      </c>
      <c r="D63" s="34">
        <f>VLOOKUP($B$11,ABONE,4,FALSE)</f>
        <v>72970</v>
      </c>
      <c r="E63" s="34">
        <f>VLOOKUP($B$11,ABONE,5,FALSE)</f>
        <v>73825</v>
      </c>
      <c r="F63" s="34">
        <f>VLOOKUP($B$11,ABONE,6,FALSE)</f>
        <v>561</v>
      </c>
      <c r="G63" s="34">
        <f>VLOOKUP($B$11,ABONE,7,FALSE)</f>
        <v>15170</v>
      </c>
      <c r="H63" s="34">
        <f>VLOOKUP($B$11,ABONE,8,FALSE)</f>
        <v>15731</v>
      </c>
      <c r="I63" s="34">
        <f>VLOOKUP($B$11,ABONE,9,FALSE)</f>
        <v>89556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92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27.171034491017959</v>
      </c>
      <c r="D17" s="23">
        <f t="shared" si="1"/>
        <v>222.10857610375572</v>
      </c>
      <c r="E17" s="23">
        <f t="shared" si="2"/>
        <v>219.43912943810088</v>
      </c>
      <c r="F17" s="23">
        <f t="shared" si="3"/>
        <v>483.28307512195147</v>
      </c>
      <c r="G17" s="23">
        <f t="shared" si="4"/>
        <v>189.11331520924526</v>
      </c>
      <c r="H17" s="23">
        <f t="shared" si="5"/>
        <v>195.31538591018165</v>
      </c>
      <c r="I17" s="23">
        <f t="shared" si="6"/>
        <v>213.0692644768643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6.5064346983143837</v>
      </c>
      <c r="E21" s="23">
        <f t="shared" si="2"/>
        <v>6.4173365170865697</v>
      </c>
      <c r="F21" s="23">
        <f t="shared" si="3"/>
        <v>0</v>
      </c>
      <c r="G21" s="23">
        <f t="shared" si="4"/>
        <v>7.0719325722290307</v>
      </c>
      <c r="H21" s="23">
        <f t="shared" si="5"/>
        <v>6.9228328625299955</v>
      </c>
      <c r="I21" s="23">
        <f t="shared" si="6"/>
        <v>6.5508126276722525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27.171034491017959</v>
      </c>
      <c r="D25" s="23">
        <f t="shared" si="7"/>
        <v>228.61501080207012</v>
      </c>
      <c r="E25" s="23">
        <f t="shared" si="7"/>
        <v>225.85646595518745</v>
      </c>
      <c r="F25" s="23">
        <f t="shared" si="7"/>
        <v>483.28307512195147</v>
      </c>
      <c r="G25" s="23">
        <f t="shared" si="7"/>
        <v>196.18524778147429</v>
      </c>
      <c r="H25" s="23">
        <f t="shared" si="7"/>
        <v>202.23821877271163</v>
      </c>
      <c r="I25" s="23">
        <f t="shared" si="7"/>
        <v>219.62007710453656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4.9940840119760477</v>
      </c>
      <c r="D29" s="23">
        <f>(SUMIFS(AGİİ2,KAYNAK,A29,SEBEP,B29,SÜRE,"Uzun",BİLDİRİM,"Bildirimli",İL,$B$10,İLÇE,$B$11)/VLOOKUP($B$11,ABONE,4,FALSE))*60</f>
        <v>15.578011590630393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15.433076808183516</v>
      </c>
      <c r="F29" s="23">
        <f>(SUMIFS(OGİD2,KAYNAK,A29,SEBEP,B29,SÜRE,"Uzun",BİLDİRİM,"Bildirimli",İL,$B$10,İLÇE,$B$11)/VLOOKUP($B$11,ABONE,6,FALSE))*60</f>
        <v>210.4607294308943</v>
      </c>
      <c r="G29" s="23">
        <f>(SUMIFS(AGİD2,KAYNAK,A29,SEBEP,B29,SÜRE,"Uzun",BİLDİRİM,"Bildirimli",İL,$B$10,İLÇE,$B$11)/VLOOKUP($B$11,ABONE,7,FALSE))*60</f>
        <v>122.13443238312026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123.99664262255739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44.09924353092044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14.217851703729643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13.918092403153922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3.6750668080805027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4.9940840119760477</v>
      </c>
      <c r="D33" s="23">
        <f t="shared" ref="D33:I33" si="8">SUM(D28:D32)</f>
        <v>15.578011590630393</v>
      </c>
      <c r="E33" s="23">
        <f t="shared" si="8"/>
        <v>15.433076808183516</v>
      </c>
      <c r="F33" s="23">
        <f t="shared" si="8"/>
        <v>210.4607294308943</v>
      </c>
      <c r="G33" s="23">
        <f t="shared" si="8"/>
        <v>136.35228408684989</v>
      </c>
      <c r="H33" s="23">
        <f t="shared" si="8"/>
        <v>137.91473502571131</v>
      </c>
      <c r="I33" s="23">
        <f t="shared" si="8"/>
        <v>47.774310339000941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0.4026946107784431</v>
      </c>
      <c r="D38" s="23">
        <f t="shared" si="10"/>
        <v>3.2630889780308858</v>
      </c>
      <c r="E38" s="23">
        <f t="shared" si="11"/>
        <v>3.2239191488489372</v>
      </c>
      <c r="F38" s="23">
        <f t="shared" si="12"/>
        <v>7.2032520325203251</v>
      </c>
      <c r="G38" s="23">
        <f t="shared" si="13"/>
        <v>3.2169497461040097</v>
      </c>
      <c r="H38" s="23">
        <f t="shared" si="14"/>
        <v>3.3009941720946179</v>
      </c>
      <c r="I38" s="23">
        <f t="shared" si="15"/>
        <v>3.2442707783292852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0</v>
      </c>
      <c r="D42" s="23">
        <f t="shared" si="10"/>
        <v>9.3987072101095331E-2</v>
      </c>
      <c r="E42" s="23">
        <f t="shared" si="11"/>
        <v>9.2700026649720171E-2</v>
      </c>
      <c r="F42" s="23">
        <f t="shared" si="12"/>
        <v>0</v>
      </c>
      <c r="G42" s="23">
        <f t="shared" si="13"/>
        <v>3.2627093912332927E-2</v>
      </c>
      <c r="H42" s="23">
        <f t="shared" si="14"/>
        <v>3.1939206947777396E-2</v>
      </c>
      <c r="I42" s="23">
        <f t="shared" si="15"/>
        <v>7.665615617880904E-2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0.4026946107784431</v>
      </c>
      <c r="D46" s="23">
        <f t="shared" ref="D46:I46" si="16">SUM(D36:D45)</f>
        <v>3.357076050131981</v>
      </c>
      <c r="E46" s="23">
        <f t="shared" si="16"/>
        <v>3.3166191754986571</v>
      </c>
      <c r="F46" s="23">
        <f t="shared" si="16"/>
        <v>7.2032520325203251</v>
      </c>
      <c r="G46" s="23">
        <f t="shared" si="16"/>
        <v>3.2495768400163425</v>
      </c>
      <c r="H46" s="23">
        <f t="shared" si="16"/>
        <v>3.3329333790423954</v>
      </c>
      <c r="I46" s="23">
        <f t="shared" si="16"/>
        <v>3.3209269345080941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3.4431137724550899E-2</v>
      </c>
      <c r="D50" s="23">
        <f>(SUMIFS(AGİİ1,KAYNAK,A50,SEBEP,B50,SÜRE,"Uzun",BİLDİRİM,"Bildirimli",İL,$B$10,İLÇE,$B$11)/VLOOKUP($B$11,ABONE,4,FALSE))</f>
        <v>6.021241660258142E-2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5.9859371476599497E-2</v>
      </c>
      <c r="F50" s="23">
        <f>(SUMIFS(OGİD1,KAYNAK,A50,SEBEP,B50,SÜRE,"Uzun",BİLDİRİM,"Bildirimli",İL,$B$10,İLÇE,$B$11)/VLOOKUP($B$11,ABONE,6,FALSE))</f>
        <v>1.0487804878048781</v>
      </c>
      <c r="G50" s="23">
        <f>(SUMIFS(AGİD1,KAYNAK,A50,SEBEP,B50,SÜRE,"Uzun",BİLDİRİM,"Bildirimli",İL,$B$10,İLÇE,$B$11)/VLOOKUP($B$11,ABONE,7,FALSE))</f>
        <v>0.76787486137862604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0.77379728031082162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0.24837439464115987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4.7277184381019084E-2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4.6280425094274942E-2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1.2220327987568457E-2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3.4431137724550899E-2</v>
      </c>
      <c r="D54" s="23">
        <f t="shared" ref="D54:I54" si="17">SUM(D49:D53)</f>
        <v>6.021241660258142E-2</v>
      </c>
      <c r="E54" s="23">
        <f t="shared" si="17"/>
        <v>5.9859371476599497E-2</v>
      </c>
      <c r="F54" s="23">
        <f t="shared" si="17"/>
        <v>1.0487804878048781</v>
      </c>
      <c r="G54" s="23">
        <f t="shared" si="17"/>
        <v>0.81515204575964517</v>
      </c>
      <c r="H54" s="23">
        <f t="shared" si="17"/>
        <v>0.82007770540509661</v>
      </c>
      <c r="I54" s="23">
        <f t="shared" si="17"/>
        <v>0.26059472262872835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668</v>
      </c>
      <c r="D63" s="34">
        <f>VLOOKUP($B$11,ABONE,4,FALSE)</f>
        <v>48113</v>
      </c>
      <c r="E63" s="34">
        <f>VLOOKUP($B$11,ABONE,5,FALSE)</f>
        <v>48781</v>
      </c>
      <c r="F63" s="34">
        <f>VLOOKUP($B$11,ABONE,6,FALSE)</f>
        <v>369</v>
      </c>
      <c r="G63" s="34">
        <f>VLOOKUP($B$11,ABONE,7,FALSE)</f>
        <v>17133</v>
      </c>
      <c r="H63" s="34">
        <f>VLOOKUP($B$11,ABONE,8,FALSE)</f>
        <v>17502</v>
      </c>
      <c r="I63" s="34">
        <f>VLOOKUP($B$11,ABONE,9,FALSE)</f>
        <v>66283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93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69.430517066189637</v>
      </c>
      <c r="D17" s="23">
        <f t="shared" si="1"/>
        <v>273.20363326136095</v>
      </c>
      <c r="E17" s="23">
        <f t="shared" si="2"/>
        <v>270.50109768630335</v>
      </c>
      <c r="F17" s="23">
        <f t="shared" si="3"/>
        <v>2885.9144467741939</v>
      </c>
      <c r="G17" s="23">
        <f t="shared" si="4"/>
        <v>621.60543973986978</v>
      </c>
      <c r="H17" s="23">
        <f t="shared" si="5"/>
        <v>656.18355758128064</v>
      </c>
      <c r="I17" s="23">
        <f t="shared" si="6"/>
        <v>304.38780346166334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0.33246869409660107</v>
      </c>
      <c r="D18" s="23">
        <f t="shared" si="1"/>
        <v>0</v>
      </c>
      <c r="E18" s="23">
        <f t="shared" si="2"/>
        <v>4.4093572801252702E-3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4.0219437771862624E-3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8.3989961461889848</v>
      </c>
      <c r="E21" s="23">
        <f t="shared" si="2"/>
        <v>8.2876046814871014</v>
      </c>
      <c r="F21" s="23">
        <f t="shared" si="3"/>
        <v>0</v>
      </c>
      <c r="G21" s="23">
        <f t="shared" si="4"/>
        <v>10.966811015507755</v>
      </c>
      <c r="H21" s="23">
        <f t="shared" si="5"/>
        <v>10.79933754679803</v>
      </c>
      <c r="I21" s="23">
        <f t="shared" si="6"/>
        <v>8.5082897305719651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69.762985760286242</v>
      </c>
      <c r="D25" s="23">
        <f t="shared" si="7"/>
        <v>281.60262940754995</v>
      </c>
      <c r="E25" s="23">
        <f t="shared" si="7"/>
        <v>278.79311172507056</v>
      </c>
      <c r="F25" s="23">
        <f t="shared" si="7"/>
        <v>2885.9144467741939</v>
      </c>
      <c r="G25" s="23">
        <f t="shared" si="7"/>
        <v>632.57225075537758</v>
      </c>
      <c r="H25" s="23">
        <f t="shared" si="7"/>
        <v>666.98289512807867</v>
      </c>
      <c r="I25" s="23">
        <f t="shared" si="7"/>
        <v>312.90011513601246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0.81020543828264757</v>
      </c>
      <c r="D28" s="23">
        <f>(SUMIFS(AGİİ2,KAYNAK,A28,SEBEP,B28,SÜRE,"Uzun",BİLDİRİM,"Bildirimli",İL,$B$10,İLÇE,$B$11)/VLOOKUP($B$11,ABONE,4,FALSE))*60</f>
        <v>15.266959500360661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15.075227181190538</v>
      </c>
      <c r="F28" s="23">
        <f>(SUMIFS(OGİD2,KAYNAK,A28,SEBEP,B28,SÜRE,"Uzun",BİLDİRİM,"Bildirimli",İL,$B$10,İLÇE,$B$11)/VLOOKUP($B$11,ABONE,6,FALSE))*60</f>
        <v>6.0344622580645151</v>
      </c>
      <c r="G28" s="23">
        <f>(SUMIFS(AGİD2,KAYNAK,A28,SEBEP,B28,SÜRE,"Uzun",BİLDİRİM,"Bildirimli",İL,$B$10,İLÇE,$B$11)/VLOOKUP($B$11,ABONE,7,FALSE))*60</f>
        <v>1.5134078239119559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1.5824485566502464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13.889729091735378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28.596505116279069</v>
      </c>
      <c r="D29" s="23">
        <f>(SUMIFS(AGİİ2,KAYNAK,A29,SEBEP,B29,SÜRE,"Uzun",BİLDİRİM,"Bildirimli",İL,$B$10,İLÇE,$B$11)/VLOOKUP($B$11,ABONE,4,FALSE))*60</f>
        <v>191.1281420096177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188.97257046525419</v>
      </c>
      <c r="F29" s="23">
        <f>(SUMIFS(OGİD2,KAYNAK,A29,SEBEP,B29,SÜRE,"Uzun",BİLDİRİM,"Bildirimli",İL,$B$10,İLÇE,$B$11)/VLOOKUP($B$11,ABONE,6,FALSE))*60</f>
        <v>4969.3465616129033</v>
      </c>
      <c r="G29" s="23">
        <f>(SUMIFS(AGİD2,KAYNAK,A29,SEBEP,B29,SÜRE,"Uzun",BİLDİRİM,"Bildirimli",İL,$B$10,İLÇE,$B$11)/VLOOKUP($B$11,ABONE,7,FALSE))*60</f>
        <v>808.44792531265637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871.98874192610845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248.98351327144064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29.406710554561716</v>
      </c>
      <c r="D33" s="23">
        <f t="shared" ref="D33:I33" si="8">SUM(D28:D32)</f>
        <v>206.39510150997836</v>
      </c>
      <c r="E33" s="23">
        <f t="shared" si="8"/>
        <v>204.04779764644474</v>
      </c>
      <c r="F33" s="23">
        <f t="shared" si="8"/>
        <v>4975.3810238709675</v>
      </c>
      <c r="G33" s="23">
        <f t="shared" si="8"/>
        <v>809.96133313656833</v>
      </c>
      <c r="H33" s="23">
        <f t="shared" si="8"/>
        <v>873.57119048275865</v>
      </c>
      <c r="I33" s="23">
        <f t="shared" si="8"/>
        <v>262.87324236317602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1.0232558139534884</v>
      </c>
      <c r="D38" s="23">
        <f t="shared" si="10"/>
        <v>4.2041836980043277</v>
      </c>
      <c r="E38" s="23">
        <f t="shared" si="11"/>
        <v>4.1619967259009707</v>
      </c>
      <c r="F38" s="23">
        <f t="shared" si="12"/>
        <v>51.645161290322584</v>
      </c>
      <c r="G38" s="23">
        <f t="shared" si="13"/>
        <v>9.4154577288644319</v>
      </c>
      <c r="H38" s="23">
        <f t="shared" si="14"/>
        <v>10.060344827586206</v>
      </c>
      <c r="I38" s="23">
        <f t="shared" si="15"/>
        <v>4.6802354519682314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3.5778175313059034E-3</v>
      </c>
      <c r="D39" s="23">
        <f t="shared" si="10"/>
        <v>0</v>
      </c>
      <c r="E39" s="23">
        <f t="shared" si="11"/>
        <v>4.7450710574390853E-5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4.3281611807223699E-5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5.8259196922337102E-2</v>
      </c>
      <c r="E42" s="23">
        <f t="shared" si="11"/>
        <v>5.7486535860874516E-2</v>
      </c>
      <c r="F42" s="23">
        <f t="shared" si="12"/>
        <v>0</v>
      </c>
      <c r="G42" s="23">
        <f t="shared" si="13"/>
        <v>7.6288144072036018E-2</v>
      </c>
      <c r="H42" s="23">
        <f t="shared" si="14"/>
        <v>7.5123152709359611E-2</v>
      </c>
      <c r="I42" s="23">
        <f t="shared" si="15"/>
        <v>5.903611850505313E-2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1.0268336314847943</v>
      </c>
      <c r="D46" s="23">
        <f t="shared" ref="D46:I46" si="16">SUM(D36:D45)</f>
        <v>4.2624428949266644</v>
      </c>
      <c r="E46" s="23">
        <f t="shared" si="16"/>
        <v>4.2195307124724195</v>
      </c>
      <c r="F46" s="23">
        <f t="shared" si="16"/>
        <v>51.645161290322584</v>
      </c>
      <c r="G46" s="23">
        <f t="shared" si="16"/>
        <v>9.4917458729364679</v>
      </c>
      <c r="H46" s="23">
        <f t="shared" si="16"/>
        <v>10.135467980295566</v>
      </c>
      <c r="I46" s="23">
        <f t="shared" si="16"/>
        <v>4.7393148520850916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5.5456171735241505E-2</v>
      </c>
      <c r="D49" s="23">
        <f>(SUMIFS(AGİİ1,KAYNAK,A49,SEBEP,B49,SÜRE,"Uzun",BİLDİRİM,"Bildirimli",İL,$B$10,İLÇE,$B$11)/VLOOKUP($B$11,ABONE,4,FALSE))</f>
        <v>0.49067083433517672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0.48489881135970009</v>
      </c>
      <c r="F49" s="23">
        <f>(SUMIFS(OGİD1,KAYNAK,A49,SEBEP,B49,SÜRE,"Uzun",BİLDİRİM,"Bildirimli",İL,$B$10,İLÇE,$B$11)/VLOOKUP($B$11,ABONE,6,FALSE))</f>
        <v>0.82258064516129037</v>
      </c>
      <c r="G49" s="23">
        <f>(SUMIFS(AGİD1,KAYNAK,A49,SEBEP,B49,SÜRE,"Uzun",BİLDİRİM,"Bildirimli",İL,$B$10,İLÇE,$B$11)/VLOOKUP($B$11,ABONE,7,FALSE))</f>
        <v>0.23336668334167082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0.24236453201970443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0.46358934406717306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0.16279069767441862</v>
      </c>
      <c r="D50" s="23">
        <f>(SUMIFS(AGİİ1,KAYNAK,A50,SEBEP,B50,SÜRE,"Uzun",BİLDİRİM,"Bildirimli",İL,$B$10,İLÇE,$B$11)/VLOOKUP($B$11,ABONE,4,FALSE))</f>
        <v>1.1366674681413802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1.1237514531780113</v>
      </c>
      <c r="F50" s="23">
        <f>(SUMIFS(OGİD1,KAYNAK,A50,SEBEP,B50,SÜRE,"Uzun",BİLDİRİM,"Bildirimli",İL,$B$10,İLÇE,$B$11)/VLOOKUP($B$11,ABONE,6,FALSE))</f>
        <v>23.822580645161292</v>
      </c>
      <c r="G50" s="23">
        <f>(SUMIFS(AGİD1,KAYNAK,A50,SEBEP,B50,SÜRE,"Uzun",BİLDİRİM,"Bildirimli",İL,$B$10,İLÇE,$B$11)/VLOOKUP($B$11,ABONE,7,FALSE))</f>
        <v>3.5737868934467234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3.8830049261083746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1.3661840766950162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0.21824686940966012</v>
      </c>
      <c r="D54" s="23">
        <f t="shared" ref="D54:I54" si="17">SUM(D49:D53)</f>
        <v>1.6273383024765569</v>
      </c>
      <c r="E54" s="23">
        <f t="shared" si="17"/>
        <v>1.6086502645377114</v>
      </c>
      <c r="F54" s="23">
        <f t="shared" si="17"/>
        <v>24.645161290322584</v>
      </c>
      <c r="G54" s="23">
        <f t="shared" si="17"/>
        <v>3.8071535767883944</v>
      </c>
      <c r="H54" s="23">
        <f t="shared" si="17"/>
        <v>4.1253694581280786</v>
      </c>
      <c r="I54" s="23">
        <f t="shared" si="17"/>
        <v>1.8297734207621892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8.9445438282647581E-3</v>
      </c>
      <c r="D58" s="23">
        <f>(SUMIFS(AGİİ1,KAYNAK,A58,SÜRE,"Kısa",İL,$B$10,İLÇE,$B$11)/VLOOKUP($B$11,ABONE,4,FALSE))</f>
        <v>0.22753065640779033</v>
      </c>
      <c r="E58" s="23">
        <f>((SUMIFS(OGİİ1,KAYNAK,A58,SÜRE,"Kısa",İL,$B$10,İLÇE,$B$11)+SUMIFS(AGİİ1,KAYNAK,A58,SÜRE,"Kısa",İL,$B$10,İLÇE,$B$11))/VLOOKUP($B$11,ABONE,5,FALSE))</f>
        <v>0.2246316638591663</v>
      </c>
      <c r="F58" s="23">
        <f>(SUMIFS(OGİD1,KAYNAK,A58,SÜRE,"Kısa",İL,$B$10,İLÇE,$B$11)/VLOOKUP($B$11,ABONE,6,FALSE))</f>
        <v>0.532258064516129</v>
      </c>
      <c r="G58" s="23">
        <f>(SUMIFS(AGİD1,KAYNAK,A58,SÜRE,"Kısa",İL,$B$10,İLÇE,$B$11)/VLOOKUP($B$11,ABONE,7,FALSE))</f>
        <v>8.9044522261130563E-2</v>
      </c>
      <c r="H58" s="23">
        <f>((SUMIFS(OGİD1,KAYNAK,A58,SÜRE,"Kısa",İL,$B$10,İLÇE,$B$11)+SUMIFS(AGİD1,KAYNAK,A58,SÜRE,"Kısa",İL,$B$10,İLÇE,$B$11))/VLOOKUP($B$11,ABONE,8,FALSE))</f>
        <v>9.5812807881773404E-2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0.21331342379190202</v>
      </c>
    </row>
    <row r="59" spans="1:9" ht="15.75" thickBot="1" x14ac:dyDescent="0.3">
      <c r="A59" s="60" t="s">
        <v>60</v>
      </c>
      <c r="B59" s="61"/>
      <c r="C59" s="23">
        <f>SUM(C57:C58)</f>
        <v>8.9445438282647581E-3</v>
      </c>
      <c r="D59" s="23">
        <f t="shared" ref="D59:I59" si="18">SUM(D57:D58)</f>
        <v>0.22753065640779033</v>
      </c>
      <c r="E59" s="23">
        <f t="shared" si="18"/>
        <v>0.2246316638591663</v>
      </c>
      <c r="F59" s="23">
        <f t="shared" si="18"/>
        <v>0.532258064516129</v>
      </c>
      <c r="G59" s="23">
        <f t="shared" si="18"/>
        <v>8.9044522261130563E-2</v>
      </c>
      <c r="H59" s="23">
        <f t="shared" si="18"/>
        <v>9.5812807881773404E-2</v>
      </c>
      <c r="I59" s="23">
        <f t="shared" si="18"/>
        <v>0.21331342379190202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559</v>
      </c>
      <c r="D63" s="34">
        <f>VLOOKUP($B$11,ABONE,4,FALSE)</f>
        <v>41590</v>
      </c>
      <c r="E63" s="34">
        <f>VLOOKUP($B$11,ABONE,5,FALSE)</f>
        <v>42149</v>
      </c>
      <c r="F63" s="34">
        <f>VLOOKUP($B$11,ABONE,6,FALSE)</f>
        <v>62</v>
      </c>
      <c r="G63" s="34">
        <f>VLOOKUP($B$11,ABONE,7,FALSE)</f>
        <v>3998</v>
      </c>
      <c r="H63" s="34">
        <f>VLOOKUP($B$11,ABONE,8,FALSE)</f>
        <v>4060</v>
      </c>
      <c r="I63" s="34">
        <f>VLOOKUP($B$11,ABONE,9,FALSE)</f>
        <v>46209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94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0.17306075471698115</v>
      </c>
      <c r="D15" s="23">
        <f t="shared" ref="D15:D24" si="1">(SUMIFS(AGİİ2,KAYNAK,A15,SEBEP,B15,SÜRE,"Uzun",BİLDİRİM,"Bildirimsiz",İL,$B$10,İLÇE,$B$11)/VLOOKUP($B$11,ABONE,4,FALSE))*60</f>
        <v>0.25355026306280265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0.25286251571876395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0.24676251970981558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40.267395094339626</v>
      </c>
      <c r="D17" s="23">
        <f t="shared" si="1"/>
        <v>72.761609519765841</v>
      </c>
      <c r="E17" s="23">
        <f t="shared" si="2"/>
        <v>72.48396079104343</v>
      </c>
      <c r="F17" s="23">
        <f t="shared" si="3"/>
        <v>1618.233248</v>
      </c>
      <c r="G17" s="23">
        <f t="shared" si="4"/>
        <v>1143.0286504444443</v>
      </c>
      <c r="H17" s="23">
        <f t="shared" si="5"/>
        <v>1153.3591851739127</v>
      </c>
      <c r="I17" s="23">
        <f t="shared" si="6"/>
        <v>98.558741136264302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0.15391079497000795</v>
      </c>
      <c r="E18" s="23">
        <f t="shared" si="2"/>
        <v>0.15259569511867441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0.14891451236780001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7.7599007547169814</v>
      </c>
      <c r="D21" s="23">
        <f t="shared" si="1"/>
        <v>25.834786465635606</v>
      </c>
      <c r="E21" s="23">
        <f t="shared" si="2"/>
        <v>25.680344540259732</v>
      </c>
      <c r="F21" s="23">
        <f t="shared" si="3"/>
        <v>8.0011119999999991</v>
      </c>
      <c r="G21" s="23">
        <f t="shared" si="4"/>
        <v>18.0496324</v>
      </c>
      <c r="H21" s="23">
        <f t="shared" si="5"/>
        <v>17.831186304347828</v>
      </c>
      <c r="I21" s="23">
        <f t="shared" si="6"/>
        <v>25.490993288348914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48.200356603773585</v>
      </c>
      <c r="D25" s="23">
        <f t="shared" si="7"/>
        <v>99.003857043434252</v>
      </c>
      <c r="E25" s="23">
        <f t="shared" si="7"/>
        <v>98.569763542140606</v>
      </c>
      <c r="F25" s="23">
        <f t="shared" si="7"/>
        <v>1626.2343599999999</v>
      </c>
      <c r="G25" s="23">
        <f t="shared" si="7"/>
        <v>1161.0782828444444</v>
      </c>
      <c r="H25" s="23">
        <f t="shared" si="7"/>
        <v>1171.1903714782604</v>
      </c>
      <c r="I25" s="23">
        <f t="shared" si="7"/>
        <v>124.44541145669083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0.62976943396226415</v>
      </c>
      <c r="D29" s="23">
        <f>(SUMIFS(AGİİ2,KAYNAK,A29,SEBEP,B29,SÜRE,"Uzun",BİLDİRİM,"Bildirimli",İL,$B$10,İLÇE,$B$11)/VLOOKUP($B$11,ABONE,4,FALSE))*60</f>
        <v>1.1289989390763893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1.1247332431706225</v>
      </c>
      <c r="F29" s="23">
        <f>(SUMIFS(OGİD2,KAYNAK,A29,SEBEP,B29,SÜRE,"Uzun",BİLDİRİM,"Bildirimli",İL,$B$10,İLÇE,$B$11)/VLOOKUP($B$11,ABONE,6,FALSE))*60</f>
        <v>287.77944400000001</v>
      </c>
      <c r="G29" s="23">
        <f>(SUMIFS(AGİD2,KAYNAK,A29,SEBEP,B29,SÜRE,"Uzun",BİLDİRİM,"Bildirimli",İL,$B$10,İLÇE,$B$11)/VLOOKUP($B$11,ABONE,7,FALSE))*60</f>
        <v>93.155049333333338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97.386014434782624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3.4469178082335468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0.32703349714533497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0.32423914017017463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1.8158888888888891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1.776413043478261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0.35927104274101918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0.62976943396226415</v>
      </c>
      <c r="D33" s="23">
        <f t="shared" ref="D33:I33" si="8">SUM(D28:D32)</f>
        <v>1.4560324362217243</v>
      </c>
      <c r="E33" s="23">
        <f t="shared" si="8"/>
        <v>1.4489723833407973</v>
      </c>
      <c r="F33" s="23">
        <f t="shared" si="8"/>
        <v>287.77944400000001</v>
      </c>
      <c r="G33" s="23">
        <f t="shared" si="8"/>
        <v>94.97093822222223</v>
      </c>
      <c r="H33" s="23">
        <f t="shared" si="8"/>
        <v>99.162427478260881</v>
      </c>
      <c r="I33" s="23">
        <f t="shared" si="8"/>
        <v>3.8061888509745661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4.1928721174004195E-3</v>
      </c>
      <c r="D36" s="23">
        <f t="shared" ref="D36:D45" si="10">(SUMIFS(AGİİ1,KAYNAK,A36,SEBEP,B36,SÜRE,"Uzun",BİLDİRİM,"Bildirimsiz",İL,$B$10,İLÇE,$B$11)/VLOOKUP($B$11,ABONE,4,FALSE))</f>
        <v>6.1429500614295007E-3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6.1262875055978503E-3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5.9784983830084779E-3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0.49685534591194969</v>
      </c>
      <c r="D38" s="23">
        <f t="shared" si="10"/>
        <v>0.82214352822143533</v>
      </c>
      <c r="E38" s="23">
        <f t="shared" si="11"/>
        <v>0.81936408419167039</v>
      </c>
      <c r="F38" s="23">
        <f t="shared" si="12"/>
        <v>12.266666666666667</v>
      </c>
      <c r="G38" s="23">
        <f t="shared" si="13"/>
        <v>5.9585185185185185</v>
      </c>
      <c r="H38" s="23">
        <f t="shared" si="14"/>
        <v>6.0956521739130434</v>
      </c>
      <c r="I38" s="23">
        <f t="shared" si="15"/>
        <v>0.9466480202779477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3.8303100383031002E-3</v>
      </c>
      <c r="E39" s="23">
        <f t="shared" si="11"/>
        <v>3.7975817286162112E-3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3.7059697578882963E-3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6.2893081761006293E-3</v>
      </c>
      <c r="D42" s="23">
        <f t="shared" si="10"/>
        <v>0.10097925850979259</v>
      </c>
      <c r="E42" s="23">
        <f t="shared" si="11"/>
        <v>0.10017017465293328</v>
      </c>
      <c r="F42" s="23">
        <f t="shared" si="12"/>
        <v>3.3333333333333333E-2</v>
      </c>
      <c r="G42" s="23">
        <f t="shared" si="13"/>
        <v>0.18222222222222223</v>
      </c>
      <c r="H42" s="23">
        <f t="shared" si="14"/>
        <v>0.17898550724637682</v>
      </c>
      <c r="I42" s="23">
        <f t="shared" si="15"/>
        <v>0.10207149724674416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0.5073375262054507</v>
      </c>
      <c r="D46" s="23">
        <f t="shared" ref="D46:I46" si="16">SUM(D36:D45)</f>
        <v>0.93309604683096059</v>
      </c>
      <c r="E46" s="23">
        <f t="shared" si="16"/>
        <v>0.92945812807881778</v>
      </c>
      <c r="F46" s="23">
        <f t="shared" si="16"/>
        <v>12.3</v>
      </c>
      <c r="G46" s="23">
        <f t="shared" si="16"/>
        <v>6.1407407407407408</v>
      </c>
      <c r="H46" s="23">
        <f t="shared" si="16"/>
        <v>6.2746376811594198</v>
      </c>
      <c r="I46" s="23">
        <f t="shared" si="16"/>
        <v>1.0584039856655887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1.2578616352201259E-2</v>
      </c>
      <c r="D50" s="23">
        <f>(SUMIFS(AGİİ1,KAYNAK,A50,SEBEP,B50,SÜRE,"Uzun",BİLDİRİM,"Bildirimli",İL,$B$10,İLÇE,$B$11)/VLOOKUP($B$11,ABONE,4,FALSE))</f>
        <v>2.1482257714822577E-2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2.140618002686968E-2</v>
      </c>
      <c r="F50" s="23">
        <f>(SUMIFS(OGİD1,KAYNAK,A50,SEBEP,B50,SÜRE,"Uzun",BİLDİRİM,"Bildirimli",İL,$B$10,İLÇE,$B$11)/VLOOKUP($B$11,ABONE,6,FALSE))</f>
        <v>1.9</v>
      </c>
      <c r="G50" s="23">
        <f>(SUMIFS(AGİD1,KAYNAK,A50,SEBEP,B50,SÜRE,"Uzun",BİLDİRİM,"Bildirimli",İL,$B$10,İLÇE,$B$11)/VLOOKUP($B$11,ABONE,7,FALSE))</f>
        <v>0.63111111111111107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0.65869565217391302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3.6780001748098944E-2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1.9693575196935752E-3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1.9525302283922973E-3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6.6666666666666671E-3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6.5217391304347823E-3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2.0627567520321651E-3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1.2578616352201259E-2</v>
      </c>
      <c r="D54" s="23">
        <f t="shared" ref="D54:I54" si="17">SUM(D49:D53)</f>
        <v>2.3451615234516152E-2</v>
      </c>
      <c r="E54" s="23">
        <f t="shared" si="17"/>
        <v>2.3358710255261976E-2</v>
      </c>
      <c r="F54" s="23">
        <f t="shared" si="17"/>
        <v>1.9</v>
      </c>
      <c r="G54" s="23">
        <f t="shared" si="17"/>
        <v>0.63777777777777778</v>
      </c>
      <c r="H54" s="23">
        <f t="shared" si="17"/>
        <v>0.66521739130434776</v>
      </c>
      <c r="I54" s="23">
        <f t="shared" si="17"/>
        <v>3.8842758500131108E-2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477</v>
      </c>
      <c r="D63" s="34">
        <f>VLOOKUP($B$11,ABONE,4,FALSE)</f>
        <v>55348</v>
      </c>
      <c r="E63" s="34">
        <f>VLOOKUP($B$11,ABONE,5,FALSE)</f>
        <v>55825</v>
      </c>
      <c r="F63" s="34">
        <f>VLOOKUP($B$11,ABONE,6,FALSE)</f>
        <v>30</v>
      </c>
      <c r="G63" s="34">
        <f>VLOOKUP($B$11,ABONE,7,FALSE)</f>
        <v>1350</v>
      </c>
      <c r="H63" s="34">
        <f>VLOOKUP($B$11,ABONE,8,FALSE)</f>
        <v>1380</v>
      </c>
      <c r="I63" s="34">
        <f>VLOOKUP($B$11,ABONE,9,FALSE)</f>
        <v>57205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73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8"/>
      <c r="B11" s="14"/>
      <c r="C11" s="14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1" t="s">
        <v>58</v>
      </c>
      <c r="D14" s="21" t="s">
        <v>59</v>
      </c>
      <c r="E14" s="21" t="s">
        <v>36</v>
      </c>
      <c r="F14" s="21" t="s">
        <v>58</v>
      </c>
      <c r="G14" s="21" t="s">
        <v>59</v>
      </c>
      <c r="H14" s="21" t="s">
        <v>36</v>
      </c>
      <c r="I14" s="71"/>
    </row>
    <row r="15" spans="1:9" ht="15.75" thickBot="1" x14ac:dyDescent="0.3">
      <c r="A15" s="19" t="s">
        <v>76</v>
      </c>
      <c r="B15" s="22" t="s">
        <v>22</v>
      </c>
      <c r="C15" s="23">
        <f t="shared" ref="C15:C24" si="0">(SUMIFS(OGİİ2,KAYNAK,A15,SEBEP,B15,SÜRE,"Uzun",BİLDİRİM,"Bildirimsiz")/VLOOKUP($B$10,ABONE,3,FALSE))*60</f>
        <v>3.499434050098134</v>
      </c>
      <c r="D15" s="23">
        <f t="shared" ref="D15:D24" si="1">(SUMIFS(AGİİ2,KAYNAK,A15,SEBEP,B15,SÜRE,"Uzun",BİLDİRİM,"Bildirimsiz")/VLOOKUP($B$10,ABONE,4,FALSE))*60</f>
        <v>7.5039570099584649</v>
      </c>
      <c r="E15" s="23">
        <f t="shared" ref="E15:E24" si="2">((SUMIFS(OGİİ2,KAYNAK,A15,SEBEP,B15,SÜRE,"Uzun",BİLDİRİM,"Bildirimsiz")+SUMIFS(AGİİ2,KAYNAK,A15,SEBEP,B15,SÜRE,"Uzun",BİLDİRİM,"Bildirimsiz"))/VLOOKUP($B$10,ABONE,5,FALSE))*60</f>
        <v>7.4638719099466888</v>
      </c>
      <c r="F15" s="23">
        <f t="shared" ref="F15:F24" si="3">(SUMIFS(OGİD2,KAYNAK,A15,SEBEP,B15,SÜRE,"Uzun",BİLDİRİM,"Bildirimsiz")/VLOOKUP($B$10,ABONE,6,FALSE))*60</f>
        <v>17.059954080919642</v>
      </c>
      <c r="G15" s="23">
        <f t="shared" ref="G15:G24" si="4">(SUMIFS(AGİD2,KAYNAK,A15,SEBEP,B15,SÜRE,"Uzun",BİLDİRİM,"Bildirimsiz")/VLOOKUP($B$10,ABONE,7,FALSE))*60</f>
        <v>8.8798803248239775</v>
      </c>
      <c r="H15" s="23">
        <f t="shared" ref="H15:H24" si="5">((SUMIFS(OGİD2,KAYNAK,A15,SEBEP,B15,SÜRE,"Uzun",BİLDİRİM,"Bildirimsiz")+SUMIFS(AGİD2,KAYNAK,A15,SEBEP,B15,SÜRE,"Uzun",BİLDİRİM,"Bildirimsiz"))/VLOOKUP($B$10,ABONE,8,FALSE))*60</f>
        <v>9.114465397585688</v>
      </c>
      <c r="I15" s="23">
        <f t="shared" ref="I15:I24" si="6">((SUMIFS(OGİİ2,KAYNAK,A15,SEBEP,B15,SÜRE,"Uzun",BİLDİRİM,"Bildirimsiz")+SUMIFS(AGİİ2,KAYNAK,A15,SEBEP,B15,SÜRE,"Uzun",BİLDİRİM,"Bildirimsiz")+SUMIFS(OGİD2,KAYNAK,A15,SEBEP,B15,SÜRE,"Uzun",BİLDİRİM,"Bildirimsiz")+SUMIFS(AGİD2,KAYNAK,A15,SEBEP,B15,SÜRE,"Uzun",BİLDİRİM,"Bildirimsiz"))/VLOOKUP($B$10,ABONE,9,FALSE))*60</f>
        <v>7.618045363664768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2" t="s">
        <v>22</v>
      </c>
      <c r="C17" s="23">
        <f t="shared" si="0"/>
        <v>19.540900112438042</v>
      </c>
      <c r="D17" s="23">
        <f t="shared" si="1"/>
        <v>46.77230628921366</v>
      </c>
      <c r="E17" s="23">
        <f t="shared" si="2"/>
        <v>46.499721102164209</v>
      </c>
      <c r="F17" s="23">
        <f t="shared" si="3"/>
        <v>431.02747476839841</v>
      </c>
      <c r="G17" s="23">
        <f t="shared" si="4"/>
        <v>141.35478888604248</v>
      </c>
      <c r="H17" s="23">
        <f t="shared" si="5"/>
        <v>149.6619130173078</v>
      </c>
      <c r="I17" s="23">
        <f t="shared" si="6"/>
        <v>56.13557120080678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0.36235446658461135</v>
      </c>
      <c r="D18" s="23">
        <f t="shared" si="1"/>
        <v>1.8558585384095587</v>
      </c>
      <c r="E18" s="23">
        <f t="shared" si="2"/>
        <v>1.8409086278491298</v>
      </c>
      <c r="F18" s="23">
        <f t="shared" si="3"/>
        <v>4.379553026034036E-2</v>
      </c>
      <c r="G18" s="23">
        <f t="shared" si="4"/>
        <v>0.11235021222365672</v>
      </c>
      <c r="H18" s="23">
        <f t="shared" si="5"/>
        <v>0.11038422688708975</v>
      </c>
      <c r="I18" s="23">
        <f t="shared" si="6"/>
        <v>1.679269238358166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2" t="s">
        <v>22</v>
      </c>
      <c r="C21" s="23">
        <f t="shared" si="0"/>
        <v>0.15319296763248061</v>
      </c>
      <c r="D21" s="23">
        <f t="shared" si="1"/>
        <v>6.1984387364217692</v>
      </c>
      <c r="E21" s="23">
        <f t="shared" si="2"/>
        <v>6.1379260901798487</v>
      </c>
      <c r="F21" s="23">
        <f t="shared" si="3"/>
        <v>7.651489687816973E-2</v>
      </c>
      <c r="G21" s="23">
        <f t="shared" si="4"/>
        <v>10.134526472588606</v>
      </c>
      <c r="H21" s="23">
        <f t="shared" si="5"/>
        <v>9.8460866066805615</v>
      </c>
      <c r="I21" s="23">
        <f t="shared" si="6"/>
        <v>6.4842863042793777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2.744081356210409E-2</v>
      </c>
      <c r="E22" s="23">
        <f t="shared" si="2"/>
        <v>2.7166132216269134E-2</v>
      </c>
      <c r="F22" s="23">
        <f t="shared" si="3"/>
        <v>0</v>
      </c>
      <c r="G22" s="23">
        <f t="shared" si="4"/>
        <v>0.23903267099676573</v>
      </c>
      <c r="H22" s="23">
        <f t="shared" si="5"/>
        <v>0.23217778213021767</v>
      </c>
      <c r="I22" s="23">
        <f t="shared" si="6"/>
        <v>4.6315216685811234E-2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3.943598635609437E-3</v>
      </c>
      <c r="E24" s="23">
        <f t="shared" si="2"/>
        <v>3.9041233854237778E-3</v>
      </c>
      <c r="F24" s="23">
        <f t="shared" si="3"/>
        <v>0</v>
      </c>
      <c r="G24" s="23">
        <f t="shared" si="4"/>
        <v>9.6089960470099683E-4</v>
      </c>
      <c r="H24" s="23">
        <f t="shared" si="5"/>
        <v>9.3334328792359512E-4</v>
      </c>
      <c r="I24" s="23">
        <f t="shared" si="6"/>
        <v>3.6266380861671569E-3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23.55588159675327</v>
      </c>
      <c r="D25" s="23">
        <f t="shared" si="7"/>
        <v>62.361944986201159</v>
      </c>
      <c r="E25" s="23">
        <f t="shared" si="7"/>
        <v>61.973497985741567</v>
      </c>
      <c r="F25" s="23">
        <f t="shared" si="7"/>
        <v>448.20773927645655</v>
      </c>
      <c r="G25" s="23">
        <f t="shared" si="7"/>
        <v>160.72153946628021</v>
      </c>
      <c r="H25" s="23">
        <f t="shared" si="7"/>
        <v>168.96596037387926</v>
      </c>
      <c r="I25" s="23">
        <f t="shared" si="7"/>
        <v>71.967113961881068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1" t="s">
        <v>58</v>
      </c>
      <c r="D27" s="21" t="s">
        <v>59</v>
      </c>
      <c r="E27" s="27" t="s">
        <v>36</v>
      </c>
      <c r="F27" s="21" t="s">
        <v>23</v>
      </c>
      <c r="G27" s="21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2" t="s">
        <v>22</v>
      </c>
      <c r="C28" s="23">
        <f>(SUMIFS(OGİİ2,KAYNAK,A28,SEBEP,B28,SÜRE,"Uzun",BİLDİRİM,"Bildirimli")/VLOOKUP($B$10,ABONE,3,FALSE))*60</f>
        <v>0.45415766408303115</v>
      </c>
      <c r="D28" s="23">
        <f>(SUMIFS(AGİİ2,KAYNAK,A28,SEBEP,B28,SÜRE,"Uzun",BİLDİRİM,"Bildirimli")/VLOOKUP($B$10,ABONE,4,FALSE))*60</f>
        <v>2.8470294535811549</v>
      </c>
      <c r="E28" s="23">
        <f>((SUMIFS(OGİİ2,KAYNAK,A28,SEBEP,B28,SÜRE,"Uzun",BİLDİRİM,"Bildirimli")+SUMIFS(AGİİ2,KAYNAK,A28,SEBEP,B28,SÜRE,"Uzun",BİLDİRİM,"Bildirimli"))/VLOOKUP($B$10,ABONE,5,FALSE))*60</f>
        <v>2.823076911428485</v>
      </c>
      <c r="F28" s="23">
        <f>(SUMIFS(OGİD2,KAYNAK,A28,SEBEP,B28,SÜRE,"Uzun",BİLDİRİM,"Bildirimli")/VLOOKUP($B$10,ABONE,6,FALSE))*60</f>
        <v>20.538534597092305</v>
      </c>
      <c r="G28" s="23">
        <f>(SUMIFS(AGİD2,KAYNAK,A28,SEBEP,B28,SÜRE,"Uzun",BİLDİRİM,"Bildirimli")/VLOOKUP($B$10,ABONE,7,FALSE))*60</f>
        <v>13.499006114490305</v>
      </c>
      <c r="H28" s="23">
        <f>((SUMIFS(OGİD2,KAYNAK,A28,SEBEP,B28,SÜRE,"Uzun",BİLDİRİM,"Bildirimli")+SUMIFS(AGİD2,KAYNAK,A28,SEBEP,B28,SÜRE,"Uzun",BİLDİRİM,"Bildirimli"))/VLOOKUP($B$10,ABONE,8,FALSE))*60</f>
        <v>13.700883059679061</v>
      </c>
      <c r="I28" s="23">
        <f>((SUMIFS(OGİİ2,KAYNAK,A28,SEBEP,B28,SÜRE,"Uzun",BİLDİRİM,"Bildirimli")+SUMIFS(AGİİ2,KAYNAK,A28,SEBEP,B28,SÜRE,"Uzun",BİLDİRİM,"Bildirimli")+SUMIFS(OGİD2,KAYNAK,A28,SEBEP,B28,SÜRE,"Uzun",BİLDİRİM,"Bildirimli")+SUMIFS(AGİD2,KAYNAK,A28,SEBEP,B28,SÜRE,"Uzun",BİLDİRİM,"Bildirimli"))/VLOOKUP($B$10,ABONE,9,FALSE))*60</f>
        <v>3.839116872394539</v>
      </c>
    </row>
    <row r="29" spans="1:9" ht="15.75" thickBot="1" x14ac:dyDescent="0.3">
      <c r="A29" s="19" t="s">
        <v>72</v>
      </c>
      <c r="B29" s="22" t="s">
        <v>22</v>
      </c>
      <c r="C29" s="23">
        <f>(SUMIFS(OGİİ2,KAYNAK,A29,SEBEP,B29,SÜRE,"Uzun",BİLDİRİM,"Bildirimli")/VLOOKUP($B$10,ABONE,3,FALSE))*60</f>
        <v>7.7985026705698406</v>
      </c>
      <c r="D29" s="23">
        <f>(SUMIFS(AGİİ2,KAYNAK,A29,SEBEP,B29,SÜRE,"Uzun",BİLDİRİM,"Bildirimli")/VLOOKUP($B$10,ABONE,4,FALSE))*60</f>
        <v>22.838724860357154</v>
      </c>
      <c r="E29" s="23">
        <f>((SUMIFS(OGİİ2,KAYNAK,A29,SEBEP,B29,SÜRE,"Uzun",BİLDİRİM,"Bildirimli")+SUMIFS(AGİİ2,KAYNAK,A29,SEBEP,B29,SÜRE,"Uzun",BİLDİRİM,"Bildirimli"))/VLOOKUP($B$10,ABONE,5,FALSE))*60</f>
        <v>22.688172892814443</v>
      </c>
      <c r="F29" s="23">
        <f>(SUMIFS(OGİD2,KAYNAK,A29,SEBEP,B29,SÜRE,"Uzun",BİLDİRİM,"Bildirimli")/VLOOKUP($B$10,ABONE,6,FALSE))*60</f>
        <v>319.40826329313677</v>
      </c>
      <c r="G29" s="23">
        <f>(SUMIFS(AGİD2,KAYNAK,A29,SEBEP,B29,SÜRE,"Uzun",BİLDİRİM,"Bildirimli")/VLOOKUP($B$10,ABONE,7,FALSE))*60</f>
        <v>161.41244187141473</v>
      </c>
      <c r="H29" s="23">
        <f>((SUMIFS(OGİD2,KAYNAK,A29,SEBEP,B29,SÜRE,"Uzun",BİLDİRİM,"Bildirimli")+SUMIFS(AGİD2,KAYNAK,A29,SEBEP,B29,SÜRE,"Uzun",BİLDİRİM,"Bildirimli"))/VLOOKUP($B$10,ABONE,8,FALSE))*60</f>
        <v>165.94338650215741</v>
      </c>
      <c r="I29" s="23">
        <f>((SUMIFS(OGİİ2,KAYNAK,A29,SEBEP,B29,SÜRE,"Uzun",BİLDİRİM,"Bildirimli")+SUMIFS(AGİİ2,KAYNAK,A29,SEBEP,B29,SÜRE,"Uzun",BİLDİRİM,"Bildirimli")+SUMIFS(OGİD2,KAYNAK,A29,SEBEP,B29,SÜRE,"Uzun",BİLDİRİM,"Bildirimli")+SUMIFS(AGİD2,KAYNAK,A29,SEBEP,B29,SÜRE,"Uzun",BİLDİRİM,"Bildirimli"))/VLOOKUP($B$10,ABONE,9,FALSE))*60</f>
        <v>36.068906071924204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(SUMIFS(OGİİ2,KAYNAK,A30,SEBEP,B30,SÜRE,"Uzun",BİLDİRİM,"Bildirimli")/VLOOKUP($B$10,ABONE,3,FALSE))*60</f>
        <v>0</v>
      </c>
      <c r="D30" s="23">
        <f>(SUMIFS(AGİİ2,KAYNAK,A30,SEBEP,B30,SÜRE,"Uzun",BİLDİRİM,"Bildirimli")/VLOOKUP($B$10,ABONE,4,FALSE))*60</f>
        <v>0</v>
      </c>
      <c r="E30" s="23">
        <f>((SUMIFS(OGİİ2,KAYNAK,A30,SEBEP,B30,SÜRE,"Uzun",BİLDİRİM,"Bildirimli")+SUMIFS(AGİİ2,KAYNAK,A30,SEBEP,B30,SÜRE,"Uzun",BİLDİRİM,"Bildirimli"))/VLOOKUP($B$10,ABONE,5,FALSE))*60</f>
        <v>0</v>
      </c>
      <c r="F30" s="23">
        <f>(SUMIFS(OGİD2,KAYNAK,A30,SEBEP,B30,SÜRE,"Uzun",BİLDİRİM,"Bildirimli")/VLOOKUP($B$10,ABONE,6,FALSE))*60</f>
        <v>0</v>
      </c>
      <c r="G30" s="23">
        <f>(SUMIFS(AGİD2,KAYNAK,A30,SEBEP,B30,SÜRE,"Uzun",BİLDİRİM,"Bildirimli")/VLOOKUP($B$10,ABONE,7,FALSE))*60</f>
        <v>0</v>
      </c>
      <c r="H30" s="23">
        <f>((SUMIFS(OGİD2,KAYNAK,A30,SEBEP,B30,SÜRE,"Uzun",BİLDİRİM,"Bildirimli")+SUMIFS(AGİD2,KAYNAK,A30,SEBEP,B30,SÜRE,"Uzun",BİLDİRİM,"Bildirimli"))/VLOOKUP($B$10,ABONE,8,FALSE))*60</f>
        <v>0</v>
      </c>
      <c r="I30" s="23">
        <f>((SUMIFS(OGİİ2,KAYNAK,A30,SEBEP,B30,SÜRE,"Uzun",BİLDİRİM,"Bildirimli")+SUMIFS(AGİİ2,KAYNAK,A30,SEBEP,B30,SÜRE,"Uzun",BİLDİRİM,"Bildirimli")+SUMIFS(OGİD2,KAYNAK,A30,SEBEP,B30,SÜRE,"Uzun",BİLDİRİM,"Bildirimli")+SUMIFS(AGİD2,KAYNAK,A30,SEBEP,B30,SÜRE,"Uzun",BİLDİRİM,"Bildirimli"))/VLOOKUP($B$10,ABONE,9,FALSE))*60</f>
        <v>0</v>
      </c>
    </row>
    <row r="31" spans="1:9" ht="15.75" thickBot="1" x14ac:dyDescent="0.3">
      <c r="A31" s="19" t="s">
        <v>71</v>
      </c>
      <c r="B31" s="22" t="s">
        <v>22</v>
      </c>
      <c r="C31" s="23">
        <f>(SUMIFS(OGİİ2,KAYNAK,A31,SEBEP,B31,SÜRE,"Uzun",BİLDİRİM,"Bildirimli")/VLOOKUP($B$10,ABONE,3,FALSE))*60</f>
        <v>0.71928191410798048</v>
      </c>
      <c r="D31" s="23">
        <f>(SUMIFS(AGİİ2,KAYNAK,A31,SEBEP,B31,SÜRE,"Uzun",BİLDİRİM,"Bildirimli")/VLOOKUP($B$10,ABONE,4,FALSE))*60</f>
        <v>8.2403243696017103</v>
      </c>
      <c r="E31" s="23">
        <f>((SUMIFS(OGİİ2,KAYNAK,A31,SEBEP,B31,SÜRE,"Uzun",BİLDİRİM,"Bildirimli")+SUMIFS(AGİİ2,KAYNAK,A31,SEBEP,B31,SÜRE,"Uzun",BİLDİRİM,"Bildirimli"))/VLOOKUP($B$10,ABONE,5,FALSE))*60</f>
        <v>8.1650390629514078</v>
      </c>
      <c r="F31" s="23">
        <f>(SUMIFS(OGİD2,KAYNAK,A31,SEBEP,B31,SÜRE,"Uzun",BİLDİRİM,"Bildirimli")/VLOOKUP($B$10,ABONE,6,FALSE))*60</f>
        <v>0</v>
      </c>
      <c r="G31" s="23">
        <f>(SUMIFS(AGİD2,KAYNAK,A31,SEBEP,B31,SÜRE,"Uzun",BİLDİRİM,"Bildirimli")/VLOOKUP($B$10,ABONE,7,FALSE))*60</f>
        <v>27.906407074321535</v>
      </c>
      <c r="H31" s="23">
        <f>((SUMIFS(OGİD2,KAYNAK,A31,SEBEP,B31,SÜRE,"Uzun",BİLDİRİM,"Bildirimli")+SUMIFS(AGİD2,KAYNAK,A31,SEBEP,B31,SÜRE,"Uzun",BİLDİRİM,"Bildirimli"))/VLOOKUP($B$10,ABONE,8,FALSE))*60</f>
        <v>27.106117647937168</v>
      </c>
      <c r="I31" s="23">
        <f>((SUMIFS(OGİİ2,KAYNAK,A31,SEBEP,B31,SÜRE,"Uzun",BİLDİRİM,"Bildirimli")+SUMIFS(AGİİ2,KAYNAK,A31,SEBEP,B31,SÜRE,"Uzun",BİLDİRİM,"Bildirimli")+SUMIFS(OGİD2,KAYNAK,A31,SEBEP,B31,SÜRE,"Uzun",BİLDİRİM,"Bildirimli")+SUMIFS(AGİD2,KAYNAK,A31,SEBEP,B31,SÜRE,"Uzun",BİLDİRİM,"Bildirimli"))/VLOOKUP($B$10,ABONE,9,FALSE))*60</f>
        <v>9.9342278574436627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(SUMIFS(OGİİ2,KAYNAK,A32,SEBEP,B32,SÜRE,"Uzun",BİLDİRİM,"Bildirimli")/VLOOKUP($B$10,ABONE,3,FALSE))*60</f>
        <v>0</v>
      </c>
      <c r="D32" s="23">
        <f>(SUMIFS(AGİİ2,KAYNAK,A32,SEBEP,B32,SÜRE,"Uzun",BİLDİRİM,"Bildirimli")/VLOOKUP($B$10,ABONE,4,FALSE))*60</f>
        <v>0</v>
      </c>
      <c r="E32" s="23">
        <f>((SUMIFS(OGİİ2,KAYNAK,A32,SEBEP,B32,SÜRE,"Uzun",BİLDİRİM,"Bildirimli")+SUMIFS(AGİİ2,KAYNAK,A32,SEBEP,B32,SÜRE,"Uzun",BİLDİRİM,"Bildirimli"))/VLOOKUP($B$10,ABONE,5,FALSE))*60</f>
        <v>0</v>
      </c>
      <c r="F32" s="23">
        <f>(SUMIFS(OGİD2,KAYNAK,A32,SEBEP,B32,SÜRE,"Uzun",BİLDİRİM,"Bildirimli")/VLOOKUP($B$10,ABONE,6,FALSE))*60</f>
        <v>0</v>
      </c>
      <c r="G32" s="23">
        <f>(SUMIFS(AGİD2,KAYNAK,A32,SEBEP,B32,SÜRE,"Uzun",BİLDİRİM,"Bildirimli")/VLOOKUP($B$10,ABONE,7,FALSE))*60</f>
        <v>0</v>
      </c>
      <c r="H32" s="23">
        <f>((SUMIFS(OGİD2,KAYNAK,A32,SEBEP,B32,SÜRE,"Uzun",BİLDİRİM,"Bildirimli")+SUMIFS(AGİD2,KAYNAK,A32,SEBEP,B32,SÜRE,"Uzun",BİLDİRİM,"Bildirimli"))/VLOOKUP($B$10,ABONE,8,FALSE))*60</f>
        <v>0</v>
      </c>
      <c r="I32" s="23">
        <f>((SUMIFS(OGİİ2,KAYNAK,A32,SEBEP,B32,SÜRE,"Uzun",BİLDİRİM,"Bildirimli")+SUMIFS(AGİİ2,KAYNAK,A32,SEBEP,B32,SÜRE,"Uzun",BİLDİRİM,"Bildirimli")+SUMIFS(OGİD2,KAYNAK,A32,SEBEP,B32,SÜRE,"Uzun",BİLDİRİM,"Bildirimli")+SUMIFS(AGİD2,KAYNAK,A32,SEBEP,B32,SÜRE,"Uzun",BİLDİRİM,"Bildirimli"))/VLOOKUP($B$10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8.9719422487608522</v>
      </c>
      <c r="D33" s="23">
        <f t="shared" ref="D33:I33" si="8">SUM(D28:D32)</f>
        <v>33.92607868354002</v>
      </c>
      <c r="E33" s="23">
        <f t="shared" si="8"/>
        <v>33.676288867194337</v>
      </c>
      <c r="F33" s="23">
        <f t="shared" si="8"/>
        <v>339.94679789022905</v>
      </c>
      <c r="G33" s="23">
        <f t="shared" si="8"/>
        <v>202.81785506022658</v>
      </c>
      <c r="H33" s="23">
        <f t="shared" si="8"/>
        <v>206.75038720977363</v>
      </c>
      <c r="I33" s="23">
        <f t="shared" si="8"/>
        <v>49.842250801762404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1" t="s">
        <v>58</v>
      </c>
      <c r="D35" s="21" t="s">
        <v>59</v>
      </c>
      <c r="E35" s="27" t="s">
        <v>36</v>
      </c>
      <c r="F35" s="21" t="s">
        <v>23</v>
      </c>
      <c r="G35" s="21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2" t="s">
        <v>22</v>
      </c>
      <c r="C36" s="23">
        <f t="shared" ref="C36:C45" si="9">(SUMIFS(OGİİ1,KAYNAK,A36,SEBEP,B36,SÜRE,"Uzun",BİLDİRİM,"Bildirimsiz")/VLOOKUP($B$10,ABONE,3,FALSE))</f>
        <v>4.0451082798310105E-2</v>
      </c>
      <c r="D36" s="23">
        <f t="shared" ref="D36:D45" si="10">(SUMIFS(AGİİ1,KAYNAK,A36,SEBEP,B36,SÜRE,"Uzun",BİLDİRİM,"Bildirimsiz")/VLOOKUP($B$10,ABONE,4,FALSE))</f>
        <v>0.1773277197920384</v>
      </c>
      <c r="E36" s="23">
        <f t="shared" ref="E36:E45" si="11">((SUMIFS(OGİİ1,KAYNAK,A36,SEBEP,B36,SÜRE,"Uzun",BİLDİRİM,"Bildirimsiz")+SUMIFS(AGİİ1,KAYNAK,A36,SEBEP,B36,SÜRE,"Uzun",BİLDİRİM,"Bildirimsiz"))/VLOOKUP($B$10,ABONE,5,FALSE))</f>
        <v>0.17595759063104582</v>
      </c>
      <c r="F36" s="23">
        <f t="shared" ref="F36:F45" si="12">(SUMIFS(OGİD1,KAYNAK,A36,SEBEP,B36,SÜRE,"Uzun",BİLDİRİM,"Bildirimsiz")/VLOOKUP($B$10,ABONE,6,FALSE))</f>
        <v>0.17040459821931703</v>
      </c>
      <c r="G36" s="23">
        <f t="shared" ref="G36:G45" si="13">(SUMIFS(AGİD1,KAYNAK,A36,SEBEP,B36,SÜRE,"Uzun",BİLDİRİM,"Bildirimsiz")/VLOOKUP($B$10,ABONE,7,FALSE))</f>
        <v>0.12048633756139113</v>
      </c>
      <c r="H36" s="23">
        <f t="shared" ref="H36:H45" si="14">((SUMIFS(OGİD1,KAYNAK,A36,SEBEP,B36,SÜRE,"Uzun",BİLDİRİM,"Bildirimsiz")+SUMIFS(AGİD1,KAYNAK,A36,SEBEP,B36,SÜRE,"Uzun",BİLDİRİM,"Bildirimsiz"))/VLOOKUP($B$10,ABONE,8,FALSE))</f>
        <v>0.12191787463033887</v>
      </c>
      <c r="I36" s="23">
        <f t="shared" ref="I36:I45" si="15">((SUMIFS(OGİİ1,KAYNAK,A36,SEBEP,B36,SÜRE,"Uzun",BİLDİRİM,"Bildirimsiz")+SUMIFS(AGİİ1,KAYNAK,A36,SEBEP,B36,SÜRE,"Uzun",BİLDİRİM,"Bildirimsiz")+SUMIFS(OGİD1,KAYNAK,A36,SEBEP,B36,SÜRE,"Uzun",BİLDİRİM,"Bildirimsiz")+SUMIFS(AGİD1,KAYNAK,A36,SEBEP,B36,SÜRE,"Uzun",BİLDİRİM,"Bildirimsiz"))/VLOOKUP($B$10,ABONE,9,FALSE))</f>
        <v>0.17091001852067084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2" t="s">
        <v>22</v>
      </c>
      <c r="C38" s="23">
        <f t="shared" si="9"/>
        <v>0.33232427397624831</v>
      </c>
      <c r="D38" s="23">
        <f t="shared" si="10"/>
        <v>0.90534027525277927</v>
      </c>
      <c r="E38" s="23">
        <f t="shared" si="11"/>
        <v>0.89960441009486836</v>
      </c>
      <c r="F38" s="23">
        <f t="shared" si="12"/>
        <v>7.6769976332694689</v>
      </c>
      <c r="G38" s="23">
        <f t="shared" si="13"/>
        <v>2.3624539150572983</v>
      </c>
      <c r="H38" s="23">
        <f t="shared" si="14"/>
        <v>2.5148623971816875</v>
      </c>
      <c r="I38" s="23">
        <f t="shared" si="15"/>
        <v>1.0504773563289524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2.7943182196201056E-3</v>
      </c>
      <c r="D39" s="23">
        <f t="shared" si="10"/>
        <v>1.7633412701909722E-2</v>
      </c>
      <c r="E39" s="23">
        <f t="shared" si="11"/>
        <v>1.7484874013938882E-2</v>
      </c>
      <c r="F39" s="23">
        <f t="shared" si="12"/>
        <v>7.8891017694128257E-4</v>
      </c>
      <c r="G39" s="23">
        <f t="shared" si="13"/>
        <v>2.2659816591910345E-3</v>
      </c>
      <c r="H39" s="23">
        <f t="shared" si="14"/>
        <v>2.22362275981319E-3</v>
      </c>
      <c r="I39" s="23">
        <f t="shared" si="15"/>
        <v>1.6059398976306521E-2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2" t="s">
        <v>22</v>
      </c>
      <c r="C42" s="23">
        <f t="shared" si="9"/>
        <v>4.9898539636073316E-4</v>
      </c>
      <c r="D42" s="23">
        <f t="shared" si="10"/>
        <v>6.2618880482629119E-2</v>
      </c>
      <c r="E42" s="23">
        <f t="shared" si="11"/>
        <v>6.1997063044643717E-2</v>
      </c>
      <c r="F42" s="23">
        <f t="shared" si="12"/>
        <v>9.0161163079003714E-4</v>
      </c>
      <c r="G42" s="23">
        <f t="shared" si="13"/>
        <v>8.786418750748673E-2</v>
      </c>
      <c r="H42" s="23">
        <f t="shared" si="14"/>
        <v>8.5370307525734879E-2</v>
      </c>
      <c r="I42" s="23">
        <f t="shared" si="15"/>
        <v>6.4180237674395443E-2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1.1772426219682218E-4</v>
      </c>
      <c r="E43" s="23">
        <f t="shared" si="11"/>
        <v>1.1654584747145459E-4</v>
      </c>
      <c r="F43" s="23">
        <f t="shared" si="12"/>
        <v>0</v>
      </c>
      <c r="G43" s="23">
        <f t="shared" si="13"/>
        <v>1.1047076517642048E-3</v>
      </c>
      <c r="H43" s="23">
        <f t="shared" si="14"/>
        <v>1.0730272620028765E-3</v>
      </c>
      <c r="I43" s="23">
        <f t="shared" si="15"/>
        <v>2.0588586013950126E-4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6.8280072074156868E-5</v>
      </c>
      <c r="E45" s="23">
        <f t="shared" si="11"/>
        <v>6.7596591533443669E-5</v>
      </c>
      <c r="F45" s="23">
        <f t="shared" si="12"/>
        <v>0</v>
      </c>
      <c r="G45" s="23">
        <f t="shared" si="13"/>
        <v>1.6637163430183808E-5</v>
      </c>
      <c r="H45" s="23">
        <f t="shared" si="14"/>
        <v>1.6160049126549343E-5</v>
      </c>
      <c r="I45" s="23">
        <f t="shared" si="15"/>
        <v>6.2792168488293634E-5</v>
      </c>
    </row>
    <row r="46" spans="1:9" ht="15.75" thickBot="1" x14ac:dyDescent="0.3">
      <c r="A46" s="60" t="s">
        <v>60</v>
      </c>
      <c r="B46" s="61"/>
      <c r="C46" s="23">
        <f>SUM(C36:C45)</f>
        <v>0.37606866039053927</v>
      </c>
      <c r="D46" s="23">
        <f t="shared" ref="D46:I46" si="16">SUM(D36:D45)</f>
        <v>1.1631062925636275</v>
      </c>
      <c r="E46" s="23">
        <f t="shared" si="16"/>
        <v>1.1552280802235018</v>
      </c>
      <c r="F46" s="23">
        <f t="shared" si="16"/>
        <v>7.8490927532965173</v>
      </c>
      <c r="G46" s="23">
        <f t="shared" si="16"/>
        <v>2.5741917666005611</v>
      </c>
      <c r="H46" s="23">
        <f t="shared" si="16"/>
        <v>2.7254633894087035</v>
      </c>
      <c r="I46" s="23">
        <f t="shared" si="16"/>
        <v>1.3018956895289531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1" t="s">
        <v>58</v>
      </c>
      <c r="D48" s="21" t="s">
        <v>59</v>
      </c>
      <c r="E48" s="27" t="s">
        <v>36</v>
      </c>
      <c r="F48" s="21" t="s">
        <v>23</v>
      </c>
      <c r="G48" s="21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2" t="s">
        <v>22</v>
      </c>
      <c r="C49" s="23">
        <f>(SUMIFS(OGİİ1,KAYNAK,A49,SEBEP,B49,SÜRE,"Uzun",BİLDİRİM,"Bildirimli")/VLOOKUP($B$10,ABONE,3,FALSE))</f>
        <v>1.1443398423206148E-2</v>
      </c>
      <c r="D49" s="23">
        <f>(SUMIFS(AGİİ1,KAYNAK,A49,SEBEP,B49,SÜRE,"Uzun",BİLDİRİM,"Bildirimli")/VLOOKUP($B$10,ABONE,4,FALSE))</f>
        <v>8.1879915198168618E-2</v>
      </c>
      <c r="E49" s="23">
        <f>((SUMIFS(OGİİ1,KAYNAK,A49,SEBEP,B49,SÜRE,"Uzun",BİLDİRİM,"Bildirimli")+SUMIFS(AGİİ1,KAYNAK,A49,SEBEP,B49,SÜRE,"Uzun",BİLDİRİM,"Bildirimli"))/VLOOKUP($B$10,ABONE,5,FALSE))</f>
        <v>8.1174848740139388E-2</v>
      </c>
      <c r="F49" s="23">
        <f>(SUMIFS(OGİD1,KAYNAK,A49,SEBEP,B49,SÜRE,"Uzun",BİLDİRİM,"Bildirimli")/VLOOKUP($B$10,ABONE,6,FALSE))</f>
        <v>0.39321537247830496</v>
      </c>
      <c r="G49" s="23">
        <f>(SUMIFS(AGİD1,KAYNAK,A49,SEBEP,B49,SÜRE,"Uzun",BİLDİRİM,"Bildirimli")/VLOOKUP($B$10,ABONE,7,FALSE))</f>
        <v>0.35273781161407103</v>
      </c>
      <c r="H49" s="23">
        <f>((SUMIFS(OGİD1,KAYNAK,A49,SEBEP,B49,SÜRE,"Uzun",BİLDİRİM,"Bildirimli")+SUMIFS(AGİD1,KAYNAK,A49,SEBEP,B49,SÜRE,"Uzun",BİLDİRİM,"Bildirimli"))/VLOOKUP($B$10,ABONE,8,FALSE))</f>
        <v>0.35389861185178001</v>
      </c>
      <c r="I49" s="23">
        <f>((SUMIFS(OGİİ1,KAYNAK,A49,SEBEP,B49,SÜRE,"Uzun",BİLDİRİM,"Bildirimli")+SUMIFS(AGİİ1,KAYNAK,A49,SEBEP,B49,SÜRE,"Uzun",BİLDİRİM,"Bildirimli")+SUMIFS(OGİD1,KAYNAK,A49,SEBEP,B49,SÜRE,"Uzun",BİLDİRİM,"Bildirimli")+SUMIFS(AGİD1,KAYNAK,A49,SEBEP,B49,SÜRE,"Uzun",BİLDİRİM,"Bildirimli"))/VLOOKUP($B$10,ABONE,9,FALSE))</f>
        <v>0.10664857366683622</v>
      </c>
    </row>
    <row r="50" spans="1:9" ht="15.75" thickBot="1" x14ac:dyDescent="0.3">
      <c r="A50" s="19" t="s">
        <v>72</v>
      </c>
      <c r="B50" s="22" t="s">
        <v>22</v>
      </c>
      <c r="C50" s="23">
        <f>(SUMIFS(OGİİ1,KAYNAK,A50,SEBEP,B50,SÜRE,"Uzun",BİLDİRİM,"Bildirimli")/VLOOKUP($B$10,ABONE,3,FALSE))</f>
        <v>5.4622268054954924E-2</v>
      </c>
      <c r="D50" s="23">
        <f>(SUMIFS(AGİİ1,KAYNAK,A50,SEBEP,B50,SÜRE,"Uzun",BİLDİRİM,"Bildirimli")/VLOOKUP($B$10,ABONE,4,FALSE))</f>
        <v>0.16116417859241472</v>
      </c>
      <c r="E50" s="23">
        <f>((SUMIFS(OGİİ1,KAYNAK,A50,SEBEP,B50,SÜRE,"Uzun",BİLDİRİM,"Bildirimli")+SUMIFS(AGİİ1,KAYNAK,A50,SEBEP,B50,SÜRE,"Uzun",BİLDİRİM,"Bildirimli"))/VLOOKUP($B$10,ABONE,5,FALSE))</f>
        <v>0.16009769871899465</v>
      </c>
      <c r="F50" s="23">
        <f>(SUMIFS(OGİD1,KAYNAK,A50,SEBEP,B50,SÜRE,"Uzun",BİLDİRİM,"Bildirimli")/VLOOKUP($B$10,ABONE,6,FALSE))</f>
        <v>1.5420939930125099</v>
      </c>
      <c r="G50" s="23">
        <f>(SUMIFS(AGİD1,KAYNAK,A50,SEBEP,B50,SÜRE,"Uzun",BİLDİRİM,"Bildirimli")/VLOOKUP($B$10,ABONE,7,FALSE))</f>
        <v>0.7183461328577323</v>
      </c>
      <c r="H50" s="23">
        <f>((SUMIFS(OGİD1,KAYNAK,A50,SEBEP,B50,SÜRE,"Uzun",BİLDİRİM,"Bildirimli")+SUMIFS(AGİD1,KAYNAK,A50,SEBEP,B50,SÜRE,"Uzun",BİLDİRİM,"Bildirimli"))/VLOOKUP($B$10,ABONE,8,FALSE))</f>
        <v>0.74196926358656135</v>
      </c>
      <c r="I50" s="23">
        <f>((SUMIFS(OGİİ1,KAYNAK,A50,SEBEP,B50,SÜRE,"Uzun",BİLDİRİM,"Bildirimli")+SUMIFS(AGİİ1,KAYNAK,A50,SEBEP,B50,SÜRE,"Uzun",BİLDİRİM,"Bildirimli")+SUMIFS(OGİD1,KAYNAK,A50,SEBEP,B50,SÜRE,"Uzun",BİLDİRİM,"Bildirimli")+SUMIFS(AGİD1,KAYNAK,A50,SEBEP,B50,SÜRE,"Uzun",BİLDİRİM,"Bildirimli"))/VLOOKUP($B$10,ABONE,9,FALSE))</f>
        <v>0.21444733080453976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(SUMIFS(OGİİ1,KAYNAK,A51,SEBEP,B51,SÜRE,"Uzun",BİLDİRİM,"Bildirimli")/VLOOKUP($B$10,ABONE,3,FALSE))</f>
        <v>0</v>
      </c>
      <c r="D51" s="23">
        <f>(SUMIFS(AGİİ1,KAYNAK,A51,SEBEP,B51,SÜRE,"Uzun",BİLDİRİM,"Bildirimli")/VLOOKUP($B$10,ABONE,4,FALSE))</f>
        <v>0</v>
      </c>
      <c r="E51" s="23">
        <f>((SUMIFS(OGİİ1,KAYNAK,A51,SEBEP,B51,SÜRE,"Uzun",BİLDİRİM,"Bildirimli")+SUMIFS(AGİİ1,KAYNAK,A51,SEBEP,B51,SÜRE,"Uzun",BİLDİRİM,"Bildirimli"))/VLOOKUP($B$10,ABONE,5,FALSE))</f>
        <v>0</v>
      </c>
      <c r="F51" s="23">
        <f>(SUMIFS(OGİD1,KAYNAK,A51,SEBEP,B51,SÜRE,"Uzun",BİLDİRİM,"Bildirimli")/VLOOKUP($B$10,ABONE,6,FALSE))</f>
        <v>0</v>
      </c>
      <c r="G51" s="23">
        <f>(SUMIFS(AGİD1,KAYNAK,A51,SEBEP,B51,SÜRE,"Uzun",BİLDİRİM,"Bildirimli")/VLOOKUP($B$10,ABONE,7,FALSE))</f>
        <v>0</v>
      </c>
      <c r="H51" s="23">
        <f>((SUMIFS(OGİD1,KAYNAK,A51,SEBEP,B51,SÜRE,"Uzun",BİLDİRİM,"Bildirimli")+SUMIFS(AGİD1,KAYNAK,A51,SEBEP,B51,SÜRE,"Uzun",BİLDİRİM,"Bildirimli"))/VLOOKUP($B$10,ABONE,8,FALSE))</f>
        <v>0</v>
      </c>
      <c r="I51" s="23">
        <f>((SUMIFS(OGİİ1,KAYNAK,A51,SEBEP,B51,SÜRE,"Uzun",BİLDİRİM,"Bildirimli")+SUMIFS(AGİİ1,KAYNAK,A51,SEBEP,B51,SÜRE,"Uzun",BİLDİRİM,"Bildirimli")+SUMIFS(OGİD1,KAYNAK,A51,SEBEP,B51,SÜRE,"Uzun",BİLDİRİM,"Bildirimli")+SUMIFS(AGİD1,KAYNAK,A51,SEBEP,B51,SÜRE,"Uzun",BİLDİRİM,"Bildirimli"))/VLOOKUP($B$10,ABONE,9,FALSE))</f>
        <v>0</v>
      </c>
    </row>
    <row r="52" spans="1:9" ht="15.75" thickBot="1" x14ac:dyDescent="0.3">
      <c r="A52" s="19" t="s">
        <v>71</v>
      </c>
      <c r="B52" s="22" t="s">
        <v>22</v>
      </c>
      <c r="C52" s="23">
        <f>(SUMIFS(OGİİ1,KAYNAK,A52,SEBEP,B52,SÜRE,"Uzun",BİLDİRİM,"Bildirimli")/VLOOKUP($B$10,ABONE,3,FALSE))</f>
        <v>2.5281926748943816E-3</v>
      </c>
      <c r="D52" s="23">
        <f>(SUMIFS(AGİİ1,KAYNAK,A52,SEBEP,B52,SÜRE,"Uzun",BİLDİRİM,"Bildirimli")/VLOOKUP($B$10,ABONE,4,FALSE))</f>
        <v>3.4623378222155103E-2</v>
      </c>
      <c r="E52" s="23">
        <f>((SUMIFS(OGİİ1,KAYNAK,A52,SEBEP,B52,SÜRE,"Uzun",BİLDİRİM,"Bildirimli")+SUMIFS(AGİİ1,KAYNAK,A52,SEBEP,B52,SÜRE,"Uzun",BİLDİRİM,"Bildirimli"))/VLOOKUP($B$10,ABONE,5,FALSE))</f>
        <v>3.4302106815934146E-2</v>
      </c>
      <c r="F52" s="23">
        <f>(SUMIFS(OGİD1,KAYNAK,A52,SEBEP,B52,SÜRE,"Uzun",BİLDİRİM,"Bildirimli")/VLOOKUP($B$10,ABONE,6,FALSE))</f>
        <v>0</v>
      </c>
      <c r="G52" s="23">
        <f>(SUMIFS(AGİD1,KAYNAK,A52,SEBEP,B52,SÜRE,"Uzun",BİLDİRİM,"Bildirimli")/VLOOKUP($B$10,ABONE,7,FALSE))</f>
        <v>7.4784049618676213E-2</v>
      </c>
      <c r="H52" s="23">
        <f>((SUMIFS(OGİD1,KAYNAK,A52,SEBEP,B52,SÜRE,"Uzun",BİLDİRİM,"Bildirimli")+SUMIFS(AGİD1,KAYNAK,A52,SEBEP,B52,SÜRE,"Uzun",BİLDİRİM,"Bildirimli"))/VLOOKUP($B$10,ABONE,8,FALSE))</f>
        <v>7.2639420823839299E-2</v>
      </c>
      <c r="I52" s="23">
        <f>((SUMIFS(OGİİ1,KAYNAK,A52,SEBEP,B52,SÜRE,"Uzun",BİLDİRİM,"Bildirimli")+SUMIFS(AGİİ1,KAYNAK,A52,SEBEP,B52,SÜRE,"Uzun",BİLDİRİM,"Bildirimli")+SUMIFS(OGİD1,KAYNAK,A52,SEBEP,B52,SÜRE,"Uzun",BİLDİRİM,"Bildirimli")+SUMIFS(AGİD1,KAYNAK,A52,SEBEP,B52,SÜRE,"Uzun",BİLDİRİM,"Bildirimli"))/VLOOKUP($B$10,ABONE,9,FALSE))</f>
        <v>3.7882998265668232E-2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(SUMIFS(OGİİ1,KAYNAK,A53,SEBEP,B53,SÜRE,"Uzun",BİLDİRİM,"Bildirimli")/VLOOKUP($B$10,ABONE,3,FALSE))</f>
        <v>0</v>
      </c>
      <c r="D53" s="23">
        <f>(SUMIFS(AGİİ1,KAYNAK,A53,SEBEP,B53,SÜRE,"Uzun",BİLDİRİM,"Bildirimli")/VLOOKUP($B$10,ABONE,4,FALSE))</f>
        <v>0</v>
      </c>
      <c r="E53" s="23">
        <f>((SUMIFS(OGİİ1,KAYNAK,A53,SEBEP,B53,SÜRE,"Uzun",BİLDİRİM,"Bildirimli")+SUMIFS(AGİİ1,KAYNAK,A53,SEBEP,B53,SÜRE,"Uzun",BİLDİRİM,"Bildirimli"))/VLOOKUP($B$10,ABONE,5,FALSE))</f>
        <v>0</v>
      </c>
      <c r="F53" s="23">
        <f>(SUMIFS(OGİD1,KAYNAK,A53,SEBEP,B53,SÜRE,"Uzun",BİLDİRİM,"Bildirimli")/VLOOKUP($B$10,ABONE,6,FALSE))</f>
        <v>0</v>
      </c>
      <c r="G53" s="23">
        <f>(SUMIFS(AGİD1,KAYNAK,A53,SEBEP,B53,SÜRE,"Uzun",BİLDİRİM,"Bildirimli")/VLOOKUP($B$10,ABONE,7,FALSE))</f>
        <v>0</v>
      </c>
      <c r="H53" s="23">
        <f>((SUMIFS(OGİD1,KAYNAK,A53,SEBEP,B53,SÜRE,"Uzun",BİLDİRİM,"Bildirimli")+SUMIFS(AGİD1,KAYNAK,A53,SEBEP,B53,SÜRE,"Uzun",BİLDİRİM,"Bildirimli"))/VLOOKUP($B$10,ABONE,8,FALSE))</f>
        <v>0</v>
      </c>
      <c r="I53" s="23">
        <f>((SUMIFS(OGİİ1,KAYNAK,A53,SEBEP,B53,SÜRE,"Uzun",BİLDİRİM,"Bildirimli")+SUMIFS(AGİİ1,KAYNAK,A53,SEBEP,B53,SÜRE,"Uzun",BİLDİRİM,"Bildirimli")+SUMIFS(OGİD1,KAYNAK,A53,SEBEP,B53,SÜRE,"Uzun",BİLDİRİM,"Bildirimli")+SUMIFS(AGİD1,KAYNAK,A53,SEBEP,B53,SÜRE,"Uzun",BİLDİRİM,"Bildirimli"))/VLOOKUP($B$10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6.859385915305545E-2</v>
      </c>
      <c r="D54" s="23">
        <f t="shared" ref="D54:I54" si="17">SUM(D49:D53)</f>
        <v>0.27766747201273845</v>
      </c>
      <c r="E54" s="23">
        <f t="shared" si="17"/>
        <v>0.27557465427506816</v>
      </c>
      <c r="F54" s="23">
        <f t="shared" si="17"/>
        <v>1.9353093654908149</v>
      </c>
      <c r="G54" s="23">
        <f t="shared" si="17"/>
        <v>1.1458679940904795</v>
      </c>
      <c r="H54" s="23">
        <f t="shared" si="17"/>
        <v>1.1685072962621805</v>
      </c>
      <c r="I54" s="23">
        <f t="shared" si="17"/>
        <v>0.35897890273704419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1" t="s">
        <v>58</v>
      </c>
      <c r="D56" s="21" t="s">
        <v>59</v>
      </c>
      <c r="E56" s="27" t="s">
        <v>36</v>
      </c>
      <c r="F56" s="21" t="s">
        <v>23</v>
      </c>
      <c r="G56" s="21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(SUMIFS(OGİİ1,KAYNAK,A57,SÜRE,"Kısa")/VLOOKUP($B$10,ABONE,3,FALSE))</f>
        <v>2.5614583679850968E-3</v>
      </c>
      <c r="D57" s="23">
        <f>(SUMIFS(AGİİ1,KAYNAK,A57,SÜRE,"Kısa")/VLOOKUP($B$10,ABONE,4,FALSE))</f>
        <v>1.20536190288152E-2</v>
      </c>
      <c r="E57" s="23">
        <f>((SUMIFS(OGİİ1,KAYNAK,A57,SÜRE,"Kısa")+SUMIFS(AGİİ1,KAYNAK,A57,SÜRE,"Kısa"))/VLOOKUP($B$10,ABONE,5,FALSE))</f>
        <v>1.1958602914978139E-2</v>
      </c>
      <c r="F57" s="23">
        <f>(SUMIFS(OGİD1,KAYNAK,A57,SÜRE,"Kısa")/VLOOKUP($B$10,ABONE,6,FALSE))</f>
        <v>1.9835455877380819E-2</v>
      </c>
      <c r="G57" s="23">
        <f>(SUMIFS(AGİD1,KAYNAK,A57,SÜRE,"Kısa")/VLOOKUP($B$10,ABONE,7,FALSE))</f>
        <v>1.0607855403085195E-2</v>
      </c>
      <c r="H57" s="23">
        <f>((SUMIFS(OGİD1,KAYNAK,A57,SÜRE,"Kısa")+SUMIFS(AGİD1,KAYNAK,A57,SÜRE,"Kısa"))/VLOOKUP($B$10,ABONE,8,FALSE))</f>
        <v>1.0872481052342399E-2</v>
      </c>
      <c r="I57" s="23">
        <f>((SUMIFS(OGİİ1,KAYNAK,A57,SÜRE,"Kısa")+SUMIFS(AGİİ1,KAYNAK,A57,SÜRE,"Kısa")+SUMIFS(OGİD1,KAYNAK,A57,SÜRE,"Kısa")+SUMIFS(AGİD1,KAYNAK,A57,SÜRE,"Kısa"))/VLOOKUP($B$10,ABONE,9,FALSE))</f>
        <v>1.185715385439764E-2</v>
      </c>
    </row>
    <row r="58" spans="1:9" ht="15.75" thickBot="1" x14ac:dyDescent="0.3">
      <c r="A58" s="58" t="s">
        <v>72</v>
      </c>
      <c r="B58" s="59"/>
      <c r="C58" s="23">
        <f>(SUMIFS(OGİİ1,KAYNAK,A58,SÜRE,"Kısa")/VLOOKUP($B$10,ABONE,3,FALSE))</f>
        <v>5.2559795083330562E-3</v>
      </c>
      <c r="D58" s="23">
        <f>(SUMIFS(AGİİ1,KAYNAK,A58,SÜRE,"Kısa")/VLOOKUP($B$10,ABONE,4,FALSE))</f>
        <v>1.5768324033677211E-2</v>
      </c>
      <c r="E58" s="23">
        <f>((SUMIFS(OGİİ1,KAYNAK,A58,SÜRE,"Kısa")+SUMIFS(AGİİ1,KAYNAK,A58,SÜRE,"Kısa"))/VLOOKUP($B$10,ABONE,5,FALSE))</f>
        <v>1.5663095923892232E-2</v>
      </c>
      <c r="F58" s="23">
        <f>(SUMIFS(OGİD1,KAYNAK,A58,SÜRE,"Kısa")/VLOOKUP($B$10,ABONE,6,FALSE))</f>
        <v>3.8656598670122846E-2</v>
      </c>
      <c r="G58" s="23">
        <f>(SUMIFS(AGİD1,KAYNAK,A58,SÜRE,"Kısa")/VLOOKUP($B$10,ABONE,7,FALSE))</f>
        <v>5.7325010315041329E-2</v>
      </c>
      <c r="H58" s="23">
        <f>((SUMIFS(OGİD1,KAYNAK,A58,SÜRE,"Kısa")+SUMIFS(AGİD1,KAYNAK,A58,SÜRE,"Kısa"))/VLOOKUP($B$10,ABONE,8,FALSE))</f>
        <v>5.6789644640519707E-2</v>
      </c>
      <c r="I58" s="23">
        <f>((SUMIFS(OGİİ1,KAYNAK,A58,SÜRE,"Kısa")+SUMIFS(AGİİ1,KAYNAK,A58,SÜRE,"Kısa")+SUMIFS(OGİD1,KAYNAK,A58,SÜRE,"Kısa")+SUMIFS(AGİD1,KAYNAK,A58,SÜRE,"Kısa"))/VLOOKUP($B$10,ABONE,9,FALSE))</f>
        <v>1.9504515451250787E-2</v>
      </c>
    </row>
    <row r="59" spans="1:9" ht="15.75" thickBot="1" x14ac:dyDescent="0.3">
      <c r="A59" s="60" t="s">
        <v>60</v>
      </c>
      <c r="B59" s="61"/>
      <c r="C59" s="23">
        <f>SUM(C57:C58)</f>
        <v>7.8174378763181535E-3</v>
      </c>
      <c r="D59" s="23">
        <f t="shared" ref="D59:I59" si="18">SUM(D57:D58)</f>
        <v>2.7821943062492409E-2</v>
      </c>
      <c r="E59" s="23">
        <f t="shared" si="18"/>
        <v>2.7621698838870369E-2</v>
      </c>
      <c r="F59" s="23">
        <f t="shared" si="18"/>
        <v>5.8492054547503669E-2</v>
      </c>
      <c r="G59" s="23">
        <f t="shared" si="18"/>
        <v>6.7932865718126526E-2</v>
      </c>
      <c r="H59" s="23">
        <f t="shared" si="18"/>
        <v>6.7662125692862105E-2</v>
      </c>
      <c r="I59" s="23">
        <f t="shared" si="18"/>
        <v>3.1361669305648425E-2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VLOOKUP($B$10,ABONE,3,FALSE)</f>
        <v>30061</v>
      </c>
      <c r="D63" s="34">
        <f>VLOOKUP($B$10,ABONE,4,FALSE)</f>
        <v>2973049</v>
      </c>
      <c r="E63" s="34">
        <f>VLOOKUP($B$10,ABONE,5,FALSE)</f>
        <v>3003110</v>
      </c>
      <c r="F63" s="34">
        <f>VLOOKUP($B$10,ABONE,6,FALSE)</f>
        <v>8873</v>
      </c>
      <c r="G63" s="34">
        <f>VLOOKUP($B$10,ABONE,7,FALSE)</f>
        <v>300532</v>
      </c>
      <c r="H63" s="34">
        <f>VLOOKUP($B$10,ABONE,8,FALSE)</f>
        <v>309405</v>
      </c>
      <c r="I63" s="34">
        <f>VLOOKUP($B$10,ABONE,9,FALSE)</f>
        <v>3312515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5">
    <mergeCell ref="B10:C10"/>
    <mergeCell ref="A1:C1"/>
    <mergeCell ref="B2:C2"/>
    <mergeCell ref="B3:C3"/>
    <mergeCell ref="B4:C4"/>
    <mergeCell ref="B5:C5"/>
    <mergeCell ref="B6:C6"/>
    <mergeCell ref="F6:I6"/>
    <mergeCell ref="B7:C7"/>
    <mergeCell ref="F7:I7"/>
    <mergeCell ref="B8:C8"/>
    <mergeCell ref="B9:C9"/>
    <mergeCell ref="A46:B46"/>
    <mergeCell ref="A13:B13"/>
    <mergeCell ref="C13:E13"/>
    <mergeCell ref="F13:H13"/>
    <mergeCell ref="I13:I14"/>
    <mergeCell ref="A25:B25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55:B55"/>
    <mergeCell ref="C55:E55"/>
    <mergeCell ref="F55:H55"/>
    <mergeCell ref="I55:I56"/>
    <mergeCell ref="A56:B56"/>
    <mergeCell ref="A47:B47"/>
    <mergeCell ref="C47:E47"/>
    <mergeCell ref="F47:H47"/>
    <mergeCell ref="I47:I48"/>
    <mergeCell ref="A54:B54"/>
    <mergeCell ref="B64:I64"/>
    <mergeCell ref="B69:I69"/>
    <mergeCell ref="A57:B57"/>
    <mergeCell ref="A58:B58"/>
    <mergeCell ref="A59:B59"/>
    <mergeCell ref="C61:E61"/>
    <mergeCell ref="F61:H61"/>
    <mergeCell ref="I61:I62"/>
  </mergeCells>
  <dataValidations count="3">
    <dataValidation type="decimal" allowBlank="1" showErrorMessage="1" errorTitle="İstenen Aralıkta Değil!" error="İstenen Aralık: Minimum=-9223372036854775808 Maksimum=9223372036854775807" sqref="C15:I25 C28:I33 C49:I54 C36:I46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95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86.787028982035935</v>
      </c>
      <c r="D17" s="23">
        <f t="shared" si="1"/>
        <v>113.61489075630256</v>
      </c>
      <c r="E17" s="23">
        <f t="shared" si="2"/>
        <v>113.30814317547987</v>
      </c>
      <c r="F17" s="23">
        <f t="shared" si="3"/>
        <v>780.02987478260854</v>
      </c>
      <c r="G17" s="23">
        <f t="shared" si="4"/>
        <v>361.6149418635502</v>
      </c>
      <c r="H17" s="23">
        <f t="shared" si="5"/>
        <v>367.60718561021179</v>
      </c>
      <c r="I17" s="23">
        <f t="shared" si="6"/>
        <v>130.67633140615368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7.769328111090589</v>
      </c>
      <c r="E21" s="23">
        <f t="shared" si="2"/>
        <v>7.6804942478946518</v>
      </c>
      <c r="F21" s="23">
        <f t="shared" si="3"/>
        <v>0</v>
      </c>
      <c r="G21" s="23">
        <f t="shared" si="4"/>
        <v>36.993243885028427</v>
      </c>
      <c r="H21" s="23">
        <f t="shared" si="5"/>
        <v>36.463452721046075</v>
      </c>
      <c r="I21" s="23">
        <f t="shared" si="6"/>
        <v>9.6463209211337677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3.0769635691724573</v>
      </c>
      <c r="H22" s="23">
        <f t="shared" si="5"/>
        <v>3.0328974657534244</v>
      </c>
      <c r="I22" s="23">
        <f t="shared" si="6"/>
        <v>0.20714169257266793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86.787028982035935</v>
      </c>
      <c r="D25" s="23">
        <f t="shared" si="7"/>
        <v>121.38421886739314</v>
      </c>
      <c r="E25" s="23">
        <f t="shared" si="7"/>
        <v>120.98863742337453</v>
      </c>
      <c r="F25" s="23">
        <f t="shared" si="7"/>
        <v>780.02987478260854</v>
      </c>
      <c r="G25" s="23">
        <f t="shared" si="7"/>
        <v>401.6851493177511</v>
      </c>
      <c r="H25" s="23">
        <f t="shared" si="7"/>
        <v>407.10353579701126</v>
      </c>
      <c r="I25" s="23">
        <f t="shared" si="7"/>
        <v>140.52979401986011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40.546169940119761</v>
      </c>
      <c r="D29" s="23">
        <f>(SUMIFS(AGİİ2,KAYNAK,A29,SEBEP,B29,SÜRE,"Uzun",BİLDİRİM,"Bildirimli",İL,$B$10,İLÇE,$B$11)/VLOOKUP($B$11,ABONE,4,FALSE))*60</f>
        <v>88.077323830455256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87.53385649816282</v>
      </c>
      <c r="F29" s="23">
        <f>(SUMIFS(OGİD2,KAYNAK,A29,SEBEP,B29,SÜRE,"Uzun",BİLDİRİM,"Bildirimli",İL,$B$10,İLÇE,$B$11)/VLOOKUP($B$11,ABONE,6,FALSE))*60</f>
        <v>407.05425782608694</v>
      </c>
      <c r="G29" s="23">
        <f>(SUMIFS(AGİD2,KAYNAK,A29,SEBEP,B29,SÜRE,"Uzun",BİLDİRİM,"Bildirimli",İL,$B$10,İLÇE,$B$11)/VLOOKUP($B$11,ABONE,7,FALSE))*60</f>
        <v>467.77635487049906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466.90673579701121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113.44437316464311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6.3680302885769686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6.2952187502567485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196.32737941250792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193.51571706724783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19.082057521954539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40.546169940119761</v>
      </c>
      <c r="D33" s="23">
        <f t="shared" ref="D33:I33" si="8">SUM(D28:D32)</f>
        <v>94.445354119032231</v>
      </c>
      <c r="E33" s="23">
        <f t="shared" si="8"/>
        <v>93.829075248419571</v>
      </c>
      <c r="F33" s="23">
        <f t="shared" si="8"/>
        <v>407.05425782608694</v>
      </c>
      <c r="G33" s="23">
        <f t="shared" si="8"/>
        <v>664.10373428300704</v>
      </c>
      <c r="H33" s="23">
        <f t="shared" si="8"/>
        <v>660.42245286425907</v>
      </c>
      <c r="I33" s="23">
        <f t="shared" si="8"/>
        <v>132.52643068659765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1.3672654690618762</v>
      </c>
      <c r="D38" s="23">
        <f t="shared" si="10"/>
        <v>1.6257733862775881</v>
      </c>
      <c r="E38" s="23">
        <f t="shared" si="11"/>
        <v>1.6228176278613324</v>
      </c>
      <c r="F38" s="23">
        <f t="shared" si="12"/>
        <v>12</v>
      </c>
      <c r="G38" s="23">
        <f t="shared" si="13"/>
        <v>5.5495893872394184</v>
      </c>
      <c r="H38" s="23">
        <f t="shared" si="14"/>
        <v>5.6419676214196759</v>
      </c>
      <c r="I38" s="23">
        <f t="shared" si="15"/>
        <v>1.8973186757107317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5.7669221534767751E-2</v>
      </c>
      <c r="E42" s="23">
        <f t="shared" si="11"/>
        <v>5.700983636488121E-2</v>
      </c>
      <c r="F42" s="23">
        <f t="shared" si="12"/>
        <v>0</v>
      </c>
      <c r="G42" s="23">
        <f t="shared" si="13"/>
        <v>0.3474415666456096</v>
      </c>
      <c r="H42" s="23">
        <f t="shared" si="14"/>
        <v>0.34246575342465752</v>
      </c>
      <c r="I42" s="23">
        <f t="shared" si="15"/>
        <v>7.6505985668417362E-2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1.5792798483891344E-2</v>
      </c>
      <c r="H43" s="23">
        <f t="shared" si="14"/>
        <v>1.5566625155666251E-2</v>
      </c>
      <c r="I43" s="23">
        <f t="shared" si="15"/>
        <v>1.0631737863871229E-3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1.3672654690618762</v>
      </c>
      <c r="D46" s="23">
        <f t="shared" ref="D46:I46" si="16">SUM(D36:D45)</f>
        <v>1.6834426078123559</v>
      </c>
      <c r="E46" s="23">
        <f t="shared" si="16"/>
        <v>1.6798274642262137</v>
      </c>
      <c r="F46" s="23">
        <f t="shared" si="16"/>
        <v>12</v>
      </c>
      <c r="G46" s="23">
        <f t="shared" si="16"/>
        <v>5.9128237523689195</v>
      </c>
      <c r="H46" s="23">
        <f t="shared" si="16"/>
        <v>6</v>
      </c>
      <c r="I46" s="23">
        <f t="shared" si="16"/>
        <v>1.9748878351655361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0.2435129740518962</v>
      </c>
      <c r="D50" s="23">
        <f>(SUMIFS(AGİİ1,KAYNAK,A50,SEBEP,B50,SÜRE,"Uzun",BİLDİRİM,"Bildirimli",İL,$B$10,İLÇE,$B$11)/VLOOKUP($B$11,ABONE,4,FALSE))</f>
        <v>0.33980515283036289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0.33870415592121778</v>
      </c>
      <c r="F50" s="23">
        <f>(SUMIFS(OGİD1,KAYNAK,A50,SEBEP,B50,SÜRE,"Uzun",BİLDİRİM,"Bildirimli",İL,$B$10,İLÇE,$B$11)/VLOOKUP($B$11,ABONE,6,FALSE))</f>
        <v>0.84782608695652173</v>
      </c>
      <c r="G50" s="23">
        <f>(SUMIFS(AGİD1,KAYNAK,A50,SEBEP,B50,SÜRE,"Uzun",BİLDİRİM,"Bildirimli",İL,$B$10,İLÇE,$B$11)/VLOOKUP($B$11,ABONE,7,FALSE))</f>
        <v>0.99873657612128874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0.99657534246575341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0.38363562907992943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1.5929448702557945E-2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1.5747312686856699E-2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0.54106127605811749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0.5333125778331258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5.1096132173765123E-2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0.2435129740518962</v>
      </c>
      <c r="D54" s="23">
        <f t="shared" ref="D54:I54" si="17">SUM(D49:D53)</f>
        <v>0.35573460153292086</v>
      </c>
      <c r="E54" s="23">
        <f t="shared" si="17"/>
        <v>0.35445146860807447</v>
      </c>
      <c r="F54" s="23">
        <f t="shared" si="17"/>
        <v>0.84782608695652173</v>
      </c>
      <c r="G54" s="23">
        <f t="shared" si="17"/>
        <v>1.5397978521794062</v>
      </c>
      <c r="H54" s="23">
        <f t="shared" si="17"/>
        <v>1.5298879202988793</v>
      </c>
      <c r="I54" s="23">
        <f t="shared" si="17"/>
        <v>0.43473176125369456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501</v>
      </c>
      <c r="D63" s="34">
        <f>VLOOKUP($B$11,ABONE,4,FALSE)</f>
        <v>43316</v>
      </c>
      <c r="E63" s="34">
        <f>VLOOKUP($B$11,ABONE,5,FALSE)</f>
        <v>43817</v>
      </c>
      <c r="F63" s="34">
        <f>VLOOKUP($B$11,ABONE,6,FALSE)</f>
        <v>46</v>
      </c>
      <c r="G63" s="34">
        <f>VLOOKUP($B$11,ABONE,7,FALSE)</f>
        <v>3166</v>
      </c>
      <c r="H63" s="34">
        <f>VLOOKUP($B$11,ABONE,8,FALSE)</f>
        <v>3212</v>
      </c>
      <c r="I63" s="34">
        <f>VLOOKUP($B$11,ABONE,9,FALSE)</f>
        <v>47029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96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v>0</v>
      </c>
      <c r="D15" s="23">
        <f t="shared" ref="D15:D24" si="0">(SUMIFS(AGİİ2,KAYNAK,A15,SEBEP,B15,SÜRE,"Uzun",BİLDİRİM,"Bildirimsiz",İL,$B$10,İLÇE,$B$11)/VLOOKUP($B$11,ABONE,4,FALSE))*60</f>
        <v>0</v>
      </c>
      <c r="E15" s="23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2">(SUMIFS(AGİD2,KAYNAK,A15,SEBEP,B15,SÜRE,"Uzun",BİLDİRİM,"Bildirimsiz",İL,$B$10,İLÇE,$B$11)/VLOOKUP($B$11,ABONE,7,FALSE))*60</f>
        <v>0</v>
      </c>
      <c r="H15" s="23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v>0</v>
      </c>
      <c r="D16" s="23">
        <f t="shared" si="0"/>
        <v>0</v>
      </c>
      <c r="E16" s="23">
        <f t="shared" si="1"/>
        <v>0</v>
      </c>
      <c r="F16" s="23">
        <v>0</v>
      </c>
      <c r="G16" s="23">
        <f t="shared" si="2"/>
        <v>0</v>
      </c>
      <c r="H16" s="23">
        <f t="shared" si="3"/>
        <v>0</v>
      </c>
      <c r="I16" s="23">
        <f t="shared" si="4"/>
        <v>0</v>
      </c>
    </row>
    <row r="17" spans="1:9" ht="15.75" thickBot="1" x14ac:dyDescent="0.3">
      <c r="A17" s="19" t="s">
        <v>72</v>
      </c>
      <c r="B17" s="37" t="s">
        <v>22</v>
      </c>
      <c r="C17" s="23">
        <v>0</v>
      </c>
      <c r="D17" s="23">
        <f t="shared" si="0"/>
        <v>156.73427683723617</v>
      </c>
      <c r="E17" s="23">
        <f t="shared" si="1"/>
        <v>154.13502911234195</v>
      </c>
      <c r="F17" s="23">
        <v>0</v>
      </c>
      <c r="G17" s="23">
        <f t="shared" si="2"/>
        <v>44.55859639385033</v>
      </c>
      <c r="H17" s="23">
        <f t="shared" si="3"/>
        <v>50.447648294470348</v>
      </c>
      <c r="I17" s="23">
        <f t="shared" si="4"/>
        <v>123.14135021009656</v>
      </c>
    </row>
    <row r="18" spans="1:9" ht="15.75" thickBot="1" x14ac:dyDescent="0.3">
      <c r="A18" s="19" t="s">
        <v>72</v>
      </c>
      <c r="B18" s="24" t="s">
        <v>24</v>
      </c>
      <c r="C18" s="23">
        <v>0</v>
      </c>
      <c r="D18" s="23">
        <f t="shared" si="0"/>
        <v>0</v>
      </c>
      <c r="E18" s="23">
        <f t="shared" si="1"/>
        <v>0</v>
      </c>
      <c r="F18" s="23">
        <v>0</v>
      </c>
      <c r="G18" s="23">
        <f t="shared" si="2"/>
        <v>0</v>
      </c>
      <c r="H18" s="23">
        <f t="shared" si="3"/>
        <v>0</v>
      </c>
      <c r="I18" s="23">
        <f t="shared" si="4"/>
        <v>0</v>
      </c>
    </row>
    <row r="19" spans="1:9" ht="15.75" thickBot="1" x14ac:dyDescent="0.3">
      <c r="A19" s="19" t="s">
        <v>72</v>
      </c>
      <c r="B19" s="24" t="s">
        <v>25</v>
      </c>
      <c r="C19" s="23">
        <v>0</v>
      </c>
      <c r="D19" s="23">
        <f t="shared" si="0"/>
        <v>0</v>
      </c>
      <c r="E19" s="23">
        <f t="shared" si="1"/>
        <v>0</v>
      </c>
      <c r="F19" s="23">
        <v>0</v>
      </c>
      <c r="G19" s="23">
        <f t="shared" si="2"/>
        <v>0</v>
      </c>
      <c r="H19" s="23">
        <f t="shared" si="3"/>
        <v>0</v>
      </c>
      <c r="I19" s="23">
        <f t="shared" si="4"/>
        <v>0</v>
      </c>
    </row>
    <row r="20" spans="1:9" ht="15.75" thickBot="1" x14ac:dyDescent="0.3">
      <c r="A20" s="19" t="s">
        <v>72</v>
      </c>
      <c r="B20" s="24" t="s">
        <v>26</v>
      </c>
      <c r="C20" s="23">
        <v>0</v>
      </c>
      <c r="D20" s="23">
        <f t="shared" si="0"/>
        <v>0</v>
      </c>
      <c r="E20" s="23">
        <f t="shared" si="1"/>
        <v>0</v>
      </c>
      <c r="F20" s="23">
        <v>0</v>
      </c>
      <c r="G20" s="23">
        <f t="shared" si="2"/>
        <v>0</v>
      </c>
      <c r="H20" s="23">
        <f t="shared" si="3"/>
        <v>0</v>
      </c>
      <c r="I20" s="23">
        <f t="shared" si="4"/>
        <v>0</v>
      </c>
    </row>
    <row r="21" spans="1:9" ht="15.75" thickBot="1" x14ac:dyDescent="0.3">
      <c r="A21" s="19" t="s">
        <v>71</v>
      </c>
      <c r="B21" s="37" t="s">
        <v>22</v>
      </c>
      <c r="C21" s="23">
        <v>0</v>
      </c>
      <c r="D21" s="23">
        <f t="shared" si="0"/>
        <v>8.458932191384795</v>
      </c>
      <c r="E21" s="23">
        <f t="shared" si="1"/>
        <v>8.3202454850163345</v>
      </c>
      <c r="F21" s="23">
        <v>0</v>
      </c>
      <c r="G21" s="23">
        <f t="shared" si="2"/>
        <v>0.83662370110784545</v>
      </c>
      <c r="H21" s="23">
        <f t="shared" si="3"/>
        <v>0.82176029980013332</v>
      </c>
      <c r="I21" s="23">
        <f t="shared" si="4"/>
        <v>6.0788382833814616</v>
      </c>
    </row>
    <row r="22" spans="1:9" ht="15.75" thickBot="1" x14ac:dyDescent="0.3">
      <c r="A22" s="19" t="s">
        <v>71</v>
      </c>
      <c r="B22" s="24" t="s">
        <v>24</v>
      </c>
      <c r="C22" s="23">
        <v>0</v>
      </c>
      <c r="D22" s="23">
        <f t="shared" si="0"/>
        <v>0</v>
      </c>
      <c r="E22" s="23">
        <f t="shared" si="1"/>
        <v>0</v>
      </c>
      <c r="F22" s="23">
        <v>0</v>
      </c>
      <c r="G22" s="23">
        <f t="shared" si="2"/>
        <v>0</v>
      </c>
      <c r="H22" s="23">
        <f t="shared" si="3"/>
        <v>0</v>
      </c>
      <c r="I22" s="23">
        <f t="shared" si="4"/>
        <v>0</v>
      </c>
    </row>
    <row r="23" spans="1:9" ht="15.75" thickBot="1" x14ac:dyDescent="0.3">
      <c r="A23" s="19" t="s">
        <v>71</v>
      </c>
      <c r="B23" s="24" t="s">
        <v>25</v>
      </c>
      <c r="C23" s="23">
        <v>0</v>
      </c>
      <c r="D23" s="23">
        <f t="shared" si="0"/>
        <v>0</v>
      </c>
      <c r="E23" s="23">
        <f t="shared" si="1"/>
        <v>0</v>
      </c>
      <c r="F23" s="23">
        <v>0</v>
      </c>
      <c r="G23" s="23">
        <f t="shared" si="2"/>
        <v>0</v>
      </c>
      <c r="H23" s="23">
        <f t="shared" si="3"/>
        <v>0</v>
      </c>
      <c r="I23" s="23">
        <f t="shared" si="4"/>
        <v>0</v>
      </c>
    </row>
    <row r="24" spans="1:9" ht="15.75" thickBot="1" x14ac:dyDescent="0.3">
      <c r="A24" s="19" t="s">
        <v>71</v>
      </c>
      <c r="B24" s="24" t="s">
        <v>26</v>
      </c>
      <c r="C24" s="23">
        <v>0</v>
      </c>
      <c r="D24" s="23">
        <f t="shared" si="0"/>
        <v>0</v>
      </c>
      <c r="E24" s="23">
        <f t="shared" si="1"/>
        <v>0</v>
      </c>
      <c r="F24" s="23">
        <v>0</v>
      </c>
      <c r="G24" s="23">
        <f t="shared" si="2"/>
        <v>0</v>
      </c>
      <c r="H24" s="23">
        <f t="shared" si="3"/>
        <v>0</v>
      </c>
      <c r="I24" s="23">
        <f t="shared" si="4"/>
        <v>0</v>
      </c>
    </row>
    <row r="25" spans="1:9" ht="15.75" thickBot="1" x14ac:dyDescent="0.3">
      <c r="A25" s="60" t="s">
        <v>60</v>
      </c>
      <c r="B25" s="61"/>
      <c r="C25" s="23">
        <v>0</v>
      </c>
      <c r="D25" s="23">
        <f t="shared" ref="D25:I25" si="5">SUM(D15:D24)</f>
        <v>165.19320902862097</v>
      </c>
      <c r="E25" s="23">
        <f t="shared" si="5"/>
        <v>162.45527459735828</v>
      </c>
      <c r="F25" s="23">
        <f t="shared" si="5"/>
        <v>0</v>
      </c>
      <c r="G25" s="23">
        <f t="shared" si="5"/>
        <v>45.395220094958177</v>
      </c>
      <c r="H25" s="23">
        <f t="shared" si="5"/>
        <v>51.26940859427048</v>
      </c>
      <c r="I25" s="23">
        <f t="shared" si="5"/>
        <v>129.22018849347802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v>0</v>
      </c>
      <c r="D29" s="23">
        <f>(SUMIFS(AGİİ2,KAYNAK,A29,SEBEP,B29,SÜRE,"Uzun",BİLDİRİM,"Bildirimli",İL,$B$10,İLÇE,$B$11)/VLOOKUP($B$11,ABONE,4,FALSE))*60</f>
        <v>18.545589768719285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18.22161483027979</v>
      </c>
      <c r="F29" s="23">
        <v>0</v>
      </c>
      <c r="G29" s="23">
        <f>(SUMIFS(AGİD2,KAYNAK,A29,SEBEP,B29,SÜRE,"Uzun",BİLDİRİM,"Bildirimli",İL,$B$10,İLÇE,$B$11)/VLOOKUP($B$11,ABONE,7,FALSE))*60</f>
        <v>18.590093298666062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19.434497128580944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18.584163138504433</v>
      </c>
    </row>
    <row r="30" spans="1:9" ht="15.75" thickBot="1" x14ac:dyDescent="0.3">
      <c r="A30" s="19" t="s">
        <v>72</v>
      </c>
      <c r="B30" s="20" t="s">
        <v>26</v>
      </c>
      <c r="C30" s="23"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v>0</v>
      </c>
      <c r="D31" s="23">
        <f>(SUMIFS(AGİİ2,KAYNAK,A31,SEBEP,B31,SÜRE,"Uzun",BİLDİRİM,"Bildirimli",İL,$B$10,İLÇE,$B$11)/VLOOKUP($B$11,ABONE,4,FALSE))*60</f>
        <v>5.2259014686325527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5.1346096236330068</v>
      </c>
      <c r="F31" s="23">
        <v>0</v>
      </c>
      <c r="G31" s="23">
        <f>(SUMIFS(AGİD2,KAYNAK,A31,SEBEP,B31,SÜRE,"Uzun",BİLDİRİM,"Bildirimli",İL,$B$10,İLÇE,$B$11)/VLOOKUP($B$11,ABONE,7,FALSE))*60</f>
        <v>2.268363472756048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2.2280638774150567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4.2658004699790899</v>
      </c>
    </row>
    <row r="32" spans="1:9" ht="15.75" thickBot="1" x14ac:dyDescent="0.3">
      <c r="A32" s="19" t="s">
        <v>71</v>
      </c>
      <c r="B32" s="20" t="s">
        <v>26</v>
      </c>
      <c r="C32" s="23"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v>0</v>
      </c>
      <c r="D33" s="23">
        <f t="shared" ref="D33:I33" si="6">SUM(D28:D32)</f>
        <v>23.771491237351839</v>
      </c>
      <c r="E33" s="23">
        <f t="shared" si="6"/>
        <v>23.356224453912798</v>
      </c>
      <c r="F33" s="23">
        <f t="shared" si="6"/>
        <v>0</v>
      </c>
      <c r="G33" s="23">
        <f t="shared" si="6"/>
        <v>20.858456771422109</v>
      </c>
      <c r="H33" s="23">
        <f t="shared" si="6"/>
        <v>21.662561005996</v>
      </c>
      <c r="I33" s="23">
        <f t="shared" si="6"/>
        <v>22.849963608483524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v>0</v>
      </c>
      <c r="D36" s="23">
        <f t="shared" ref="D36:D45" si="7">(SUMIFS(AGİİ1,KAYNAK,A36,SEBEP,B36,SÜRE,"Uzun",BİLDİRİM,"Bildirimsiz",İL,$B$10,İLÇE,$B$11)/VLOOKUP($B$11,ABONE,4,FALSE))</f>
        <v>0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9">(SUMIFS(AGİD1,KAYNAK,A36,SEBEP,B36,SÜRE,"Uzun",BİLDİRİM,"Bildirimsiz",İL,$B$10,İLÇE,$B$11)/VLOOKUP($B$11,ABONE,7,FALSE))</f>
        <v>0</v>
      </c>
      <c r="H36" s="23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v>1</v>
      </c>
      <c r="D37" s="23">
        <f t="shared" si="7"/>
        <v>0</v>
      </c>
      <c r="E37" s="23">
        <f t="shared" si="8"/>
        <v>0</v>
      </c>
      <c r="F37" s="23">
        <v>1</v>
      </c>
      <c r="G37" s="23">
        <f t="shared" si="9"/>
        <v>0</v>
      </c>
      <c r="H37" s="23">
        <f t="shared" si="10"/>
        <v>0</v>
      </c>
      <c r="I37" s="23">
        <f t="shared" si="11"/>
        <v>0</v>
      </c>
    </row>
    <row r="38" spans="1:9" ht="15.75" thickBot="1" x14ac:dyDescent="0.3">
      <c r="A38" s="19" t="s">
        <v>72</v>
      </c>
      <c r="B38" s="37" t="s">
        <v>22</v>
      </c>
      <c r="C38" s="23">
        <v>2</v>
      </c>
      <c r="D38" s="23">
        <f t="shared" si="7"/>
        <v>3.3589669461308662</v>
      </c>
      <c r="E38" s="23">
        <f t="shared" si="8"/>
        <v>3.3032239738673486</v>
      </c>
      <c r="F38" s="23">
        <v>2</v>
      </c>
      <c r="G38" s="23">
        <f t="shared" si="9"/>
        <v>0.67228125706534025</v>
      </c>
      <c r="H38" s="23">
        <f t="shared" si="10"/>
        <v>0.77326226959804578</v>
      </c>
      <c r="I38" s="23">
        <f t="shared" si="11"/>
        <v>2.5469813136844901</v>
      </c>
    </row>
    <row r="39" spans="1:9" ht="15.75" thickBot="1" x14ac:dyDescent="0.3">
      <c r="A39" s="19" t="s">
        <v>72</v>
      </c>
      <c r="B39" s="20" t="s">
        <v>24</v>
      </c>
      <c r="C39" s="23">
        <v>3</v>
      </c>
      <c r="D39" s="23">
        <f t="shared" si="7"/>
        <v>0</v>
      </c>
      <c r="E39" s="23">
        <f t="shared" si="8"/>
        <v>0</v>
      </c>
      <c r="F39" s="23">
        <v>3</v>
      </c>
      <c r="G39" s="23">
        <f t="shared" si="9"/>
        <v>0</v>
      </c>
      <c r="H39" s="23">
        <f t="shared" si="10"/>
        <v>0</v>
      </c>
      <c r="I39" s="23">
        <f t="shared" si="11"/>
        <v>0</v>
      </c>
    </row>
    <row r="40" spans="1:9" ht="15.75" thickBot="1" x14ac:dyDescent="0.3">
      <c r="A40" s="19" t="s">
        <v>72</v>
      </c>
      <c r="B40" s="24" t="s">
        <v>25</v>
      </c>
      <c r="C40" s="23">
        <v>4</v>
      </c>
      <c r="D40" s="23">
        <f t="shared" si="7"/>
        <v>0</v>
      </c>
      <c r="E40" s="23">
        <f t="shared" si="8"/>
        <v>0</v>
      </c>
      <c r="F40" s="23">
        <v>4</v>
      </c>
      <c r="G40" s="23">
        <f t="shared" si="9"/>
        <v>0</v>
      </c>
      <c r="H40" s="23">
        <f t="shared" si="10"/>
        <v>0</v>
      </c>
      <c r="I40" s="23">
        <f t="shared" si="11"/>
        <v>0</v>
      </c>
    </row>
    <row r="41" spans="1:9" ht="15.75" thickBot="1" x14ac:dyDescent="0.3">
      <c r="A41" s="19" t="s">
        <v>72</v>
      </c>
      <c r="B41" s="20" t="s">
        <v>26</v>
      </c>
      <c r="C41" s="23">
        <v>5</v>
      </c>
      <c r="D41" s="23">
        <f t="shared" si="7"/>
        <v>0</v>
      </c>
      <c r="E41" s="23">
        <f t="shared" si="8"/>
        <v>0</v>
      </c>
      <c r="F41" s="23">
        <v>5</v>
      </c>
      <c r="G41" s="23">
        <f t="shared" si="9"/>
        <v>0</v>
      </c>
      <c r="H41" s="23">
        <f t="shared" si="10"/>
        <v>0</v>
      </c>
      <c r="I41" s="23">
        <f t="shared" si="11"/>
        <v>0</v>
      </c>
    </row>
    <row r="42" spans="1:9" ht="15.75" thickBot="1" x14ac:dyDescent="0.3">
      <c r="A42" s="19" t="s">
        <v>71</v>
      </c>
      <c r="B42" s="37" t="s">
        <v>22</v>
      </c>
      <c r="C42" s="23">
        <v>6</v>
      </c>
      <c r="D42" s="23">
        <f t="shared" si="7"/>
        <v>7.1167003951045582E-2</v>
      </c>
      <c r="E42" s="23">
        <f t="shared" si="8"/>
        <v>6.9971121526298349E-2</v>
      </c>
      <c r="F42" s="23">
        <v>6</v>
      </c>
      <c r="G42" s="23">
        <f t="shared" si="9"/>
        <v>8.8175446529504854E-3</v>
      </c>
      <c r="H42" s="23">
        <f t="shared" si="10"/>
        <v>8.6608927381745509E-3</v>
      </c>
      <c r="I42" s="23">
        <f t="shared" si="11"/>
        <v>5.1644594908559861E-2</v>
      </c>
    </row>
    <row r="43" spans="1:9" ht="15.75" thickBot="1" x14ac:dyDescent="0.3">
      <c r="A43" s="19" t="s">
        <v>71</v>
      </c>
      <c r="B43" s="20" t="s">
        <v>24</v>
      </c>
      <c r="C43" s="23">
        <v>7</v>
      </c>
      <c r="D43" s="23">
        <f t="shared" si="7"/>
        <v>0</v>
      </c>
      <c r="E43" s="23">
        <f t="shared" si="8"/>
        <v>0</v>
      </c>
      <c r="F43" s="23">
        <v>7</v>
      </c>
      <c r="G43" s="23">
        <f t="shared" si="9"/>
        <v>0</v>
      </c>
      <c r="H43" s="23">
        <f t="shared" si="10"/>
        <v>0</v>
      </c>
      <c r="I43" s="23">
        <f t="shared" si="11"/>
        <v>0</v>
      </c>
    </row>
    <row r="44" spans="1:9" ht="15.75" thickBot="1" x14ac:dyDescent="0.3">
      <c r="A44" s="19" t="s">
        <v>71</v>
      </c>
      <c r="B44" s="24" t="s">
        <v>25</v>
      </c>
      <c r="C44" s="23">
        <v>8</v>
      </c>
      <c r="D44" s="23">
        <f t="shared" si="7"/>
        <v>0</v>
      </c>
      <c r="E44" s="23">
        <f t="shared" si="8"/>
        <v>0</v>
      </c>
      <c r="F44" s="23">
        <v>8</v>
      </c>
      <c r="G44" s="23">
        <f t="shared" si="9"/>
        <v>0</v>
      </c>
      <c r="H44" s="23">
        <f t="shared" si="10"/>
        <v>0</v>
      </c>
      <c r="I44" s="23">
        <f t="shared" si="11"/>
        <v>0</v>
      </c>
    </row>
    <row r="45" spans="1:9" ht="15.75" thickBot="1" x14ac:dyDescent="0.3">
      <c r="A45" s="19" t="s">
        <v>71</v>
      </c>
      <c r="B45" s="20" t="s">
        <v>26</v>
      </c>
      <c r="C45" s="23">
        <v>9</v>
      </c>
      <c r="D45" s="23">
        <f t="shared" si="7"/>
        <v>0</v>
      </c>
      <c r="E45" s="23">
        <f t="shared" si="8"/>
        <v>0</v>
      </c>
      <c r="F45" s="23">
        <v>9</v>
      </c>
      <c r="G45" s="23">
        <f t="shared" si="9"/>
        <v>0</v>
      </c>
      <c r="H45" s="23">
        <f t="shared" si="10"/>
        <v>0</v>
      </c>
      <c r="I45" s="23">
        <f t="shared" si="11"/>
        <v>0</v>
      </c>
    </row>
    <row r="46" spans="1:9" ht="15.75" thickBot="1" x14ac:dyDescent="0.3">
      <c r="A46" s="60" t="s">
        <v>60</v>
      </c>
      <c r="B46" s="61"/>
      <c r="C46" s="23">
        <v>0</v>
      </c>
      <c r="D46" s="23">
        <f t="shared" ref="D46:I46" si="12">SUM(D36:D45)</f>
        <v>3.4301339500819119</v>
      </c>
      <c r="E46" s="23">
        <f t="shared" si="12"/>
        <v>3.3731950953936467</v>
      </c>
      <c r="F46" s="23">
        <f t="shared" si="12"/>
        <v>45</v>
      </c>
      <c r="G46" s="23">
        <f t="shared" si="12"/>
        <v>0.68109880171829074</v>
      </c>
      <c r="H46" s="23">
        <f t="shared" si="12"/>
        <v>0.78192316233622028</v>
      </c>
      <c r="I46" s="23">
        <f t="shared" si="12"/>
        <v>2.5986259085930499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v>1</v>
      </c>
      <c r="D50" s="23">
        <f>(SUMIFS(AGİİ1,KAYNAK,A50,SEBEP,B50,SÜRE,"Uzun",BİLDİRİM,"Bildirimli",İL,$B$10,İLÇE,$B$11)/VLOOKUP($B$11,ABONE,4,FALSE))</f>
        <v>7.9791847354726803E-2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7.8397954835960806E-2</v>
      </c>
      <c r="F50" s="23">
        <v>1</v>
      </c>
      <c r="G50" s="23">
        <f>(SUMIFS(AGİD1,KAYNAK,A50,SEBEP,B50,SÜRE,"Uzun",BİLDİRİM,"Bildirimli",İL,$B$10,İLÇE,$B$11)/VLOOKUP($B$11,ABONE,7,FALSE))</f>
        <v>5.1774813475016959E-2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5.5629580279813455E-2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7.1592153738922637E-2</v>
      </c>
    </row>
    <row r="51" spans="1:9" ht="15.75" thickBot="1" x14ac:dyDescent="0.3">
      <c r="A51" s="19" t="s">
        <v>72</v>
      </c>
      <c r="B51" s="20" t="s">
        <v>26</v>
      </c>
      <c r="C51" s="23">
        <v>2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2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v>3</v>
      </c>
      <c r="D52" s="23">
        <f>(SUMIFS(AGİİ1,KAYNAK,A52,SEBEP,B52,SÜRE,"Uzun",BİLDİRİM,"Bildirimli",İL,$B$10,İLÇE,$B$11)/VLOOKUP($B$11,ABONE,4,FALSE))</f>
        <v>2.9199190517490606E-2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2.8689106660985654E-2</v>
      </c>
      <c r="F52" s="23">
        <v>3</v>
      </c>
      <c r="G52" s="23">
        <f>(SUMIFS(AGİD1,KAYNAK,A52,SEBEP,B52,SÜRE,"Uzun",BİLDİRİM,"Bildirimli",İL,$B$10,İLÇE,$B$11)/VLOOKUP($B$11,ABONE,7,FALSE))</f>
        <v>1.209586253673977E-2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1.1880968243393294E-2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2.3664907564140861E-2</v>
      </c>
    </row>
    <row r="53" spans="1:9" ht="15.75" thickBot="1" x14ac:dyDescent="0.3">
      <c r="A53" s="19" t="s">
        <v>71</v>
      </c>
      <c r="B53" s="20" t="s">
        <v>26</v>
      </c>
      <c r="C53" s="23">
        <v>4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4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v>0</v>
      </c>
      <c r="D54" s="23">
        <f t="shared" ref="D54:I54" si="13">SUM(D49:D53)</f>
        <v>0.10899103787221741</v>
      </c>
      <c r="E54" s="23">
        <f t="shared" si="13"/>
        <v>0.10708706149694647</v>
      </c>
      <c r="F54" s="23">
        <f t="shared" si="13"/>
        <v>10</v>
      </c>
      <c r="G54" s="23">
        <f t="shared" si="13"/>
        <v>6.3870676011756722E-2</v>
      </c>
      <c r="H54" s="23">
        <f t="shared" si="13"/>
        <v>6.7510548523206745E-2</v>
      </c>
      <c r="I54" s="23">
        <f t="shared" si="13"/>
        <v>9.5257061303063495E-2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v>1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1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v>0</v>
      </c>
      <c r="D59" s="23">
        <f t="shared" ref="D59:I59" si="14">SUM(D57:D58)</f>
        <v>0</v>
      </c>
      <c r="E59" s="23">
        <f t="shared" si="14"/>
        <v>0</v>
      </c>
      <c r="F59" s="23">
        <f t="shared" si="14"/>
        <v>1</v>
      </c>
      <c r="G59" s="23">
        <f t="shared" si="14"/>
        <v>0</v>
      </c>
      <c r="H59" s="23">
        <f t="shared" si="14"/>
        <v>0</v>
      </c>
      <c r="I59" s="23">
        <f t="shared" si="14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369</v>
      </c>
      <c r="D63" s="34">
        <f>VLOOKUP($B$11,ABONE,4,FALSE)</f>
        <v>20754</v>
      </c>
      <c r="E63" s="34">
        <f>VLOOKUP($B$11,ABONE,5,FALSE)</f>
        <v>21123</v>
      </c>
      <c r="F63" s="34">
        <f>VLOOKUP($B$11,ABONE,6,FALSE)</f>
        <v>160</v>
      </c>
      <c r="G63" s="34">
        <f>VLOOKUP($B$11,ABONE,7,FALSE)</f>
        <v>8846</v>
      </c>
      <c r="H63" s="34">
        <f>VLOOKUP($B$11,ABONE,8,FALSE)</f>
        <v>9006</v>
      </c>
      <c r="I63" s="34">
        <f>VLOOKUP($B$11,ABONE,9,FALSE)</f>
        <v>30129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49:I54 C15:I25 C28:I33 C36:I46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97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58.22607178807948</v>
      </c>
      <c r="D17" s="23">
        <f t="shared" si="1"/>
        <v>100.03588056189237</v>
      </c>
      <c r="E17" s="23">
        <f t="shared" si="2"/>
        <v>99.558108416830635</v>
      </c>
      <c r="F17" s="23">
        <f t="shared" si="3"/>
        <v>832.35148222222233</v>
      </c>
      <c r="G17" s="23">
        <f t="shared" si="4"/>
        <v>761.60060441379301</v>
      </c>
      <c r="H17" s="23">
        <f t="shared" si="5"/>
        <v>762.68168743633271</v>
      </c>
      <c r="I17" s="23">
        <f t="shared" si="6"/>
        <v>177.77313839663574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9.1490979652453497</v>
      </c>
      <c r="E21" s="23">
        <f t="shared" si="2"/>
        <v>9.0445487149992427</v>
      </c>
      <c r="F21" s="23">
        <f t="shared" si="3"/>
        <v>0</v>
      </c>
      <c r="G21" s="23">
        <f t="shared" si="4"/>
        <v>56.295464206896554</v>
      </c>
      <c r="H21" s="23">
        <f t="shared" si="5"/>
        <v>55.435261867572159</v>
      </c>
      <c r="I21" s="23">
        <f t="shared" si="6"/>
        <v>14.5163056164475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58.22607178807948</v>
      </c>
      <c r="D25" s="23">
        <f t="shared" si="7"/>
        <v>109.18497852713772</v>
      </c>
      <c r="E25" s="23">
        <f t="shared" si="7"/>
        <v>108.60265713182987</v>
      </c>
      <c r="F25" s="23">
        <f t="shared" si="7"/>
        <v>832.35148222222233</v>
      </c>
      <c r="G25" s="23">
        <f t="shared" si="7"/>
        <v>817.89606862068956</v>
      </c>
      <c r="H25" s="23">
        <f t="shared" si="7"/>
        <v>818.1169493039049</v>
      </c>
      <c r="I25" s="23">
        <f t="shared" si="7"/>
        <v>192.28944401308325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1.4101323178807947</v>
      </c>
      <c r="D29" s="23">
        <f>(SUMIFS(AGİİ2,KAYNAK,A29,SEBEP,B29,SÜRE,"Uzun",BİLDİRİM,"Bildirimli",İL,$B$10,İLÇE,$B$11)/VLOOKUP($B$11,ABONE,4,FALSE))*60</f>
        <v>6.3652426670749449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6.3086192629029822</v>
      </c>
      <c r="F29" s="23">
        <f>(SUMIFS(OGİD2,KAYNAK,A29,SEBEP,B29,SÜRE,"Uzun",BİLDİRİM,"Bildirimli",İL,$B$10,İLÇE,$B$11)/VLOOKUP($B$11,ABONE,6,FALSE))*60</f>
        <v>86.586420000000004</v>
      </c>
      <c r="G29" s="23">
        <f>(SUMIFS(AGİD2,KAYNAK,A29,SEBEP,B29,SÜRE,"Uzun",BİLDİRİM,"Bildirimli",İL,$B$10,İLÇE,$B$11)/VLOOKUP($B$11,ABONE,7,FALSE))*60</f>
        <v>32.532995206896551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33.358938879456701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9.4991883011814995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20.174678099977037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19.944136523384294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25.968438689655173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25.57163741935484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20.607896892063284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1.4101323178807947</v>
      </c>
      <c r="D33" s="23">
        <f t="shared" ref="D33:I33" si="8">SUM(D28:D32)</f>
        <v>26.539920767051981</v>
      </c>
      <c r="E33" s="23">
        <f t="shared" si="8"/>
        <v>26.252755786287278</v>
      </c>
      <c r="F33" s="23">
        <f t="shared" si="8"/>
        <v>86.586420000000004</v>
      </c>
      <c r="G33" s="23">
        <f t="shared" si="8"/>
        <v>58.501433896551724</v>
      </c>
      <c r="H33" s="23">
        <f t="shared" si="8"/>
        <v>58.930576298811545</v>
      </c>
      <c r="I33" s="23">
        <f t="shared" si="8"/>
        <v>30.107085193244785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0.37748344370860926</v>
      </c>
      <c r="D38" s="23">
        <f t="shared" si="10"/>
        <v>0.9222230728010411</v>
      </c>
      <c r="E38" s="23">
        <f t="shared" si="11"/>
        <v>0.91599818374451336</v>
      </c>
      <c r="F38" s="23">
        <f t="shared" si="12"/>
        <v>4.5555555555555554</v>
      </c>
      <c r="G38" s="23">
        <f t="shared" si="13"/>
        <v>4.1356321839080463</v>
      </c>
      <c r="H38" s="23">
        <f t="shared" si="14"/>
        <v>4.1420486700622527</v>
      </c>
      <c r="I38" s="23">
        <f t="shared" si="15"/>
        <v>1.2965089112876309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6.0552706116512284E-2</v>
      </c>
      <c r="E42" s="23">
        <f t="shared" si="11"/>
        <v>5.9860753746026944E-2</v>
      </c>
      <c r="F42" s="23">
        <f t="shared" si="12"/>
        <v>0</v>
      </c>
      <c r="G42" s="23">
        <f t="shared" si="13"/>
        <v>0.30287356321839082</v>
      </c>
      <c r="H42" s="23">
        <f t="shared" si="14"/>
        <v>0.2982456140350877</v>
      </c>
      <c r="I42" s="23">
        <f t="shared" si="15"/>
        <v>8.7978105600427209E-2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0.37748344370860926</v>
      </c>
      <c r="D46" s="23">
        <f t="shared" ref="D46:I46" si="16">SUM(D36:D45)</f>
        <v>0.98277577891755341</v>
      </c>
      <c r="E46" s="23">
        <f t="shared" si="16"/>
        <v>0.97585893749054031</v>
      </c>
      <c r="F46" s="23">
        <f t="shared" si="16"/>
        <v>4.5555555555555554</v>
      </c>
      <c r="G46" s="23">
        <f t="shared" si="16"/>
        <v>4.4385057471264373</v>
      </c>
      <c r="H46" s="23">
        <f t="shared" si="16"/>
        <v>4.4402942840973401</v>
      </c>
      <c r="I46" s="23">
        <f t="shared" si="16"/>
        <v>1.3844870168880581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1.3245033112582781E-2</v>
      </c>
      <c r="D50" s="23">
        <f>(SUMIFS(AGİİ1,KAYNAK,A50,SEBEP,B50,SÜRE,"Uzun",BİLDİRİM,"Bildirimli",İL,$B$10,İLÇE,$B$11)/VLOOKUP($B$11,ABONE,4,FALSE))</f>
        <v>5.978718517951466E-2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5.9255335250491904E-2</v>
      </c>
      <c r="F50" s="23">
        <f>(SUMIFS(OGİD1,KAYNAK,A50,SEBEP,B50,SÜRE,"Uzun",BİLDİRİM,"Bildirimli",İL,$B$10,İLÇE,$B$11)/VLOOKUP($B$11,ABONE,6,FALSE))</f>
        <v>0.37037037037037035</v>
      </c>
      <c r="G50" s="23">
        <f>(SUMIFS(AGİD1,KAYNAK,A50,SEBEP,B50,SÜRE,"Uzun",BİLDİRİM,"Bildirimli",İL,$B$10,İLÇE,$B$11)/VLOOKUP($B$11,ABONE,7,FALSE))</f>
        <v>0.1557471264367816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0.1590265987549519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7.1023296175155196E-2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8.5814897037433974E-2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8.4834266686847279E-2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0.12241379310344827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0.12054329371816638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8.9046125091782918E-2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1.3245033112582781E-2</v>
      </c>
      <c r="D54" s="23">
        <f t="shared" ref="D54:I54" si="17">SUM(D49:D53)</f>
        <v>0.14560208221694865</v>
      </c>
      <c r="E54" s="23">
        <f t="shared" si="17"/>
        <v>0.14408960193733919</v>
      </c>
      <c r="F54" s="23">
        <f t="shared" si="17"/>
        <v>0.37037037037037035</v>
      </c>
      <c r="G54" s="23">
        <f t="shared" si="17"/>
        <v>0.27816091954022987</v>
      </c>
      <c r="H54" s="23">
        <f t="shared" si="17"/>
        <v>0.27956989247311825</v>
      </c>
      <c r="I54" s="23">
        <f t="shared" si="17"/>
        <v>0.16006942126693813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0.11258278145695365</v>
      </c>
      <c r="D58" s="23">
        <f>(SUMIFS(AGİİ1,KAYNAK,A58,SÜRE,"Kısa",İL,$B$10,İLÇE,$B$11)/VLOOKUP($B$11,ABONE,4,FALSE))</f>
        <v>0.24159840771645105</v>
      </c>
      <c r="E58" s="23">
        <f>((SUMIFS(OGİİ1,KAYNAK,A58,SÜRE,"Kısa",İL,$B$10,İLÇE,$B$11)+SUMIFS(AGİİ1,KAYNAK,A58,SÜRE,"Kısa",İL,$B$10,İLÇE,$B$11))/VLOOKUP($B$11,ABONE,5,FALSE))</f>
        <v>0.24012411079158469</v>
      </c>
      <c r="F58" s="23">
        <f>(SUMIFS(OGİD1,KAYNAK,A58,SÜRE,"Kısa",İL,$B$10,İLÇE,$B$11)/VLOOKUP($B$11,ABONE,6,FALSE))</f>
        <v>1.8518518518518519</v>
      </c>
      <c r="G58" s="23">
        <f>(SUMIFS(AGİD1,KAYNAK,A58,SÜRE,"Kısa",İL,$B$10,İLÇE,$B$11)/VLOOKUP($B$11,ABONE,7,FALSE))</f>
        <v>1.9545977011494253</v>
      </c>
      <c r="H58" s="23">
        <f>((SUMIFS(OGİD1,KAYNAK,A58,SÜRE,"Kısa",İL,$B$10,İLÇE,$B$11)+SUMIFS(AGİD1,KAYNAK,A58,SÜRE,"Kısa",İL,$B$10,İLÇE,$B$11))/VLOOKUP($B$11,ABONE,8,FALSE))</f>
        <v>1.9530277306168646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0.44216006942126695</v>
      </c>
    </row>
    <row r="59" spans="1:9" ht="15.75" thickBot="1" x14ac:dyDescent="0.3">
      <c r="A59" s="60" t="s">
        <v>60</v>
      </c>
      <c r="B59" s="61"/>
      <c r="C59" s="23">
        <f>SUM(C57:C58)</f>
        <v>0.11258278145695365</v>
      </c>
      <c r="D59" s="23">
        <f t="shared" ref="D59:I59" si="18">SUM(D57:D58)</f>
        <v>0.24159840771645105</v>
      </c>
      <c r="E59" s="23">
        <f t="shared" si="18"/>
        <v>0.24012411079158469</v>
      </c>
      <c r="F59" s="23">
        <f t="shared" si="18"/>
        <v>1.8518518518518519</v>
      </c>
      <c r="G59" s="23">
        <f t="shared" si="18"/>
        <v>1.9545977011494253</v>
      </c>
      <c r="H59" s="23">
        <f t="shared" si="18"/>
        <v>1.9530277306168646</v>
      </c>
      <c r="I59" s="23">
        <f t="shared" si="18"/>
        <v>0.44216006942126695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151</v>
      </c>
      <c r="D63" s="34">
        <f>VLOOKUP($B$11,ABONE,4,FALSE)</f>
        <v>13063</v>
      </c>
      <c r="E63" s="34">
        <f>VLOOKUP($B$11,ABONE,5,FALSE)</f>
        <v>13214</v>
      </c>
      <c r="F63" s="34">
        <f>VLOOKUP($B$11,ABONE,6,FALSE)</f>
        <v>27</v>
      </c>
      <c r="G63" s="34">
        <f>VLOOKUP($B$11,ABONE,7,FALSE)</f>
        <v>1740</v>
      </c>
      <c r="H63" s="34">
        <f>VLOOKUP($B$11,ABONE,8,FALSE)</f>
        <v>1767</v>
      </c>
      <c r="I63" s="34">
        <f>VLOOKUP($B$11,ABONE,9,FALSE)</f>
        <v>14981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98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18.198619843444224</v>
      </c>
      <c r="D17" s="23">
        <f t="shared" si="1"/>
        <v>95.612328317020442</v>
      </c>
      <c r="E17" s="23">
        <f t="shared" si="2"/>
        <v>94.288618533353429</v>
      </c>
      <c r="F17" s="23">
        <f t="shared" si="3"/>
        <v>1370.6368774999999</v>
      </c>
      <c r="G17" s="23">
        <f t="shared" si="4"/>
        <v>43.480995751426747</v>
      </c>
      <c r="H17" s="23">
        <f t="shared" si="5"/>
        <v>59.444780320761794</v>
      </c>
      <c r="I17" s="23">
        <f t="shared" si="6"/>
        <v>90.18398867690037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5.9437405358571542</v>
      </c>
      <c r="E21" s="23">
        <f t="shared" si="2"/>
        <v>5.8421075350097915</v>
      </c>
      <c r="F21" s="23">
        <f t="shared" si="3"/>
        <v>0</v>
      </c>
      <c r="G21" s="23">
        <f t="shared" si="4"/>
        <v>1.7122711959416612</v>
      </c>
      <c r="H21" s="23">
        <f t="shared" si="5"/>
        <v>1.691675025686004</v>
      </c>
      <c r="I21" s="23">
        <f t="shared" si="6"/>
        <v>5.3531835223616255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18.198619843444224</v>
      </c>
      <c r="D25" s="23">
        <f t="shared" si="7"/>
        <v>101.5560688528776</v>
      </c>
      <c r="E25" s="23">
        <f t="shared" si="7"/>
        <v>100.13072606836322</v>
      </c>
      <c r="F25" s="23">
        <f t="shared" si="7"/>
        <v>1370.6368774999999</v>
      </c>
      <c r="G25" s="23">
        <f t="shared" si="7"/>
        <v>45.193266947368407</v>
      </c>
      <c r="H25" s="23">
        <f t="shared" si="7"/>
        <v>61.136455346447796</v>
      </c>
      <c r="I25" s="23">
        <f t="shared" si="7"/>
        <v>95.537172199261988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4.4873599608610562</v>
      </c>
      <c r="D29" s="23">
        <f>(SUMIFS(AGİİ2,KAYNAK,A29,SEBEP,B29,SÜRE,"Uzun",BİLDİRİM,"Bildirimli",İL,$B$10,İLÇE,$B$11)/VLOOKUP($B$11,ABONE,4,FALSE))*60</f>
        <v>33.765521135036686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33.264889022737542</v>
      </c>
      <c r="F29" s="23">
        <f>(SUMIFS(OGİD2,KAYNAK,A29,SEBEP,B29,SÜRE,"Uzun",BİLDİRİM,"Bildirimli",İL,$B$10,İLÇE,$B$11)/VLOOKUP($B$11,ABONE,6,FALSE))*60</f>
        <v>795.90918062500009</v>
      </c>
      <c r="G29" s="23">
        <f>(SUMIFS(AGİD2,KAYNAK,A29,SEBEP,B29,SÜRE,"Uzun",BİLDİRİM,"Bildirimli",İL,$B$10,İLÇE,$B$11)/VLOOKUP($B$11,ABONE,7,FALSE))*60</f>
        <v>7.1376890374128088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16.62548044104749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31.304754411808112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1.0226993146884096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1.005212010239422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0.85872542549143938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0.84839618844756293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0.98673899070110704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4.4873599608610562</v>
      </c>
      <c r="D33" s="23">
        <f t="shared" ref="D33:I33" si="8">SUM(D28:D32)</f>
        <v>34.788220449725095</v>
      </c>
      <c r="E33" s="23">
        <f t="shared" si="8"/>
        <v>34.270101032976967</v>
      </c>
      <c r="F33" s="23">
        <f t="shared" si="8"/>
        <v>795.90918062500009</v>
      </c>
      <c r="G33" s="23">
        <f t="shared" si="8"/>
        <v>7.996414462904248</v>
      </c>
      <c r="H33" s="23">
        <f t="shared" si="8"/>
        <v>17.473876629495052</v>
      </c>
      <c r="I33" s="23">
        <f t="shared" si="8"/>
        <v>32.291493402509218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0.29060665362035226</v>
      </c>
      <c r="D38" s="23">
        <f t="shared" si="10"/>
        <v>1.5551091970653821</v>
      </c>
      <c r="E38" s="23">
        <f t="shared" si="11"/>
        <v>1.5334872592815674</v>
      </c>
      <c r="F38" s="23">
        <f t="shared" si="12"/>
        <v>26.322916666666668</v>
      </c>
      <c r="G38" s="23">
        <f t="shared" si="13"/>
        <v>0.81382371591629676</v>
      </c>
      <c r="H38" s="23">
        <f t="shared" si="14"/>
        <v>1.1206615712316752</v>
      </c>
      <c r="I38" s="23">
        <f t="shared" si="15"/>
        <v>1.4848560885608857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5.8607248029686622E-2</v>
      </c>
      <c r="E42" s="23">
        <f t="shared" si="11"/>
        <v>5.7605113018454383E-2</v>
      </c>
      <c r="F42" s="23">
        <f t="shared" si="12"/>
        <v>0</v>
      </c>
      <c r="G42" s="23">
        <f t="shared" si="13"/>
        <v>1.3189600507292327E-2</v>
      </c>
      <c r="H42" s="23">
        <f t="shared" si="14"/>
        <v>1.3030948502693897E-2</v>
      </c>
      <c r="I42" s="23">
        <f t="shared" si="15"/>
        <v>5.2354243542435425E-2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0.29060665362035226</v>
      </c>
      <c r="D46" s="23">
        <f t="shared" ref="D46:I46" si="16">SUM(D36:D45)</f>
        <v>1.6137164450950687</v>
      </c>
      <c r="E46" s="23">
        <f t="shared" si="16"/>
        <v>1.5910923723000217</v>
      </c>
      <c r="F46" s="23">
        <f t="shared" si="16"/>
        <v>26.322916666666668</v>
      </c>
      <c r="G46" s="23">
        <f t="shared" si="16"/>
        <v>0.82701331642358911</v>
      </c>
      <c r="H46" s="23">
        <f t="shared" si="16"/>
        <v>1.133692519734369</v>
      </c>
      <c r="I46" s="23">
        <f t="shared" si="16"/>
        <v>1.537210332103321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1.5655577299412915E-2</v>
      </c>
      <c r="D50" s="23">
        <f>(SUMIFS(AGİİ1,KAYNAK,A50,SEBEP,B50,SÜRE,"Uzun",BİLDİRİM,"Bildirimli",İL,$B$10,İLÇE,$B$11)/VLOOKUP($B$11,ABONE,4,FALSE))</f>
        <v>0.11743578395492536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0.11569542739547257</v>
      </c>
      <c r="F50" s="23">
        <f>(SUMIFS(OGİD1,KAYNAK,A50,SEBEP,B50,SÜRE,"Uzun",BİLDİRİM,"Bildirimli",İL,$B$10,İLÇE,$B$11)/VLOOKUP($B$11,ABONE,6,FALSE))</f>
        <v>2.28125</v>
      </c>
      <c r="G50" s="23">
        <f>(SUMIFS(AGİD1,KAYNAK,A50,SEBEP,B50,SÜRE,"Uzun",BİLDİRİM,"Bildirimli",İL,$B$10,İLÇE,$B$11)/VLOOKUP($B$11,ABONE,7,FALSE))</f>
        <v>2.5871908687381102E-2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5.3000877083072294E-2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0.10830996309963099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2.9788755170476792E-3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2.9279392327126101E-3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1.6487000634115409E-3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1.6288685628367372E-3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2.7749077490774906E-3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1.5655577299412915E-2</v>
      </c>
      <c r="D54" s="23">
        <f t="shared" ref="D54:I54" si="17">SUM(D49:D53)</f>
        <v>0.12041465947197304</v>
      </c>
      <c r="E54" s="23">
        <f t="shared" si="17"/>
        <v>0.11862336662818518</v>
      </c>
      <c r="F54" s="23">
        <f t="shared" si="17"/>
        <v>2.28125</v>
      </c>
      <c r="G54" s="23">
        <f t="shared" si="17"/>
        <v>2.7520608750792642E-2</v>
      </c>
      <c r="H54" s="23">
        <f t="shared" si="17"/>
        <v>5.4629745645909028E-2</v>
      </c>
      <c r="I54" s="23">
        <f t="shared" si="17"/>
        <v>0.11108487084870848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1022</v>
      </c>
      <c r="D63" s="34">
        <f>VLOOKUP($B$11,ABONE,4,FALSE)</f>
        <v>58747</v>
      </c>
      <c r="E63" s="34">
        <f>VLOOKUP($B$11,ABONE,5,FALSE)</f>
        <v>59769</v>
      </c>
      <c r="F63" s="34">
        <f>VLOOKUP($B$11,ABONE,6,FALSE)</f>
        <v>96</v>
      </c>
      <c r="G63" s="34">
        <f>VLOOKUP($B$11,ABONE,7,FALSE)</f>
        <v>7885</v>
      </c>
      <c r="H63" s="34">
        <f>VLOOKUP($B$11,ABONE,8,FALSE)</f>
        <v>7981</v>
      </c>
      <c r="I63" s="34">
        <f>VLOOKUP($B$11,ABONE,9,FALSE)</f>
        <v>67750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99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8.8818323580786007</v>
      </c>
      <c r="D17" s="23">
        <f t="shared" si="1"/>
        <v>126.05825158487593</v>
      </c>
      <c r="E17" s="23">
        <f t="shared" si="2"/>
        <v>123.98200584029712</v>
      </c>
      <c r="F17" s="23">
        <f t="shared" si="3"/>
        <v>2298.9379904347825</v>
      </c>
      <c r="G17" s="23">
        <f t="shared" si="4"/>
        <v>59.26666461391801</v>
      </c>
      <c r="H17" s="23">
        <f t="shared" si="5"/>
        <v>83.553529533239029</v>
      </c>
      <c r="I17" s="23">
        <f t="shared" si="6"/>
        <v>120.91615442454145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8.5410706624655361</v>
      </c>
      <c r="E21" s="23">
        <f t="shared" si="2"/>
        <v>8.3897316666666661</v>
      </c>
      <c r="F21" s="23">
        <f t="shared" si="3"/>
        <v>0</v>
      </c>
      <c r="G21" s="23">
        <f t="shared" si="4"/>
        <v>13.319931649189703</v>
      </c>
      <c r="H21" s="23">
        <f t="shared" si="5"/>
        <v>13.175491089108911</v>
      </c>
      <c r="I21" s="23">
        <f t="shared" si="6"/>
        <v>8.7526547506167525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8.8818323580786007</v>
      </c>
      <c r="D25" s="23">
        <f t="shared" si="7"/>
        <v>134.59932224734146</v>
      </c>
      <c r="E25" s="23">
        <f t="shared" si="7"/>
        <v>132.3717375069638</v>
      </c>
      <c r="F25" s="23">
        <f t="shared" si="7"/>
        <v>2298.9379904347825</v>
      </c>
      <c r="G25" s="23">
        <f t="shared" si="7"/>
        <v>72.586596263107708</v>
      </c>
      <c r="H25" s="23">
        <f t="shared" si="7"/>
        <v>96.729020622347946</v>
      </c>
      <c r="I25" s="23">
        <f t="shared" si="7"/>
        <v>129.6688091751582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8.0029638864628829</v>
      </c>
      <c r="D29" s="23">
        <f>(SUMIFS(AGİİ2,KAYNAK,A29,SEBEP,B29,SÜRE,"Uzun",BİLDİRİM,"Bildirimli",İL,$B$10,İLÇE,$B$11)/VLOOKUP($B$11,ABONE,4,FALSE))*60</f>
        <v>67.396572127609303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66.344178419220057</v>
      </c>
      <c r="F29" s="23">
        <f>(SUMIFS(OGİD2,KAYNAK,A29,SEBEP,B29,SÜRE,"Uzun",BİLDİRİM,"Bildirimli",İL,$B$10,İLÇE,$B$11)/VLOOKUP($B$11,ABONE,6,FALSE))*60</f>
        <v>972.94244086956519</v>
      </c>
      <c r="G29" s="23">
        <f>(SUMIFS(AGİD2,KAYNAK,A29,SEBEP,B29,SÜRE,"Uzun",BİLDİRİM,"Bildirimli",İL,$B$10,İLÇE,$B$11)/VLOOKUP($B$11,ABONE,7,FALSE))*60</f>
        <v>1.6211868446139179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12.154137736916548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62.234733094497471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7.5384751217014561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7.4049010886722373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0.72799492850333647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0.72010059405940596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6.8979662018663515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8.0029638864628829</v>
      </c>
      <c r="D33" s="23">
        <f t="shared" ref="D33:I33" si="8">SUM(D28:D32)</f>
        <v>74.935047249310756</v>
      </c>
      <c r="E33" s="23">
        <f t="shared" si="8"/>
        <v>73.74907950789229</v>
      </c>
      <c r="F33" s="23">
        <f t="shared" si="8"/>
        <v>972.94244086956519</v>
      </c>
      <c r="G33" s="23">
        <f t="shared" si="8"/>
        <v>2.3491817731172544</v>
      </c>
      <c r="H33" s="23">
        <f t="shared" si="8"/>
        <v>12.874238330975954</v>
      </c>
      <c r="I33" s="23">
        <f t="shared" si="8"/>
        <v>69.132699296363825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0.1222707423580786</v>
      </c>
      <c r="D38" s="23">
        <f t="shared" si="10"/>
        <v>1.962780622292241</v>
      </c>
      <c r="E38" s="23">
        <f t="shared" si="11"/>
        <v>1.9301686784277314</v>
      </c>
      <c r="F38" s="23">
        <f t="shared" si="12"/>
        <v>34.869565217391305</v>
      </c>
      <c r="G38" s="23">
        <f t="shared" si="13"/>
        <v>1.1420400381315539</v>
      </c>
      <c r="H38" s="23">
        <f t="shared" si="14"/>
        <v>1.5077793493635079</v>
      </c>
      <c r="I38" s="23">
        <f t="shared" si="15"/>
        <v>1.898137223354428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5.0925561244584479E-2</v>
      </c>
      <c r="E42" s="23">
        <f t="shared" si="11"/>
        <v>5.0023212627669456E-2</v>
      </c>
      <c r="F42" s="23">
        <f t="shared" si="12"/>
        <v>0</v>
      </c>
      <c r="G42" s="23">
        <f t="shared" si="13"/>
        <v>3.8131553860819827E-3</v>
      </c>
      <c r="H42" s="23">
        <f t="shared" si="14"/>
        <v>3.7718057520037718E-3</v>
      </c>
      <c r="I42" s="23">
        <f t="shared" si="15"/>
        <v>4.6515785333762383E-2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0.1222707423580786</v>
      </c>
      <c r="D46" s="23">
        <f t="shared" ref="D46:I46" si="16">SUM(D36:D45)</f>
        <v>2.0137061835368257</v>
      </c>
      <c r="E46" s="23">
        <f t="shared" si="16"/>
        <v>1.9801918910554008</v>
      </c>
      <c r="F46" s="23">
        <f t="shared" si="16"/>
        <v>34.869565217391305</v>
      </c>
      <c r="G46" s="23">
        <f t="shared" si="16"/>
        <v>1.1458531935176359</v>
      </c>
      <c r="H46" s="23">
        <f t="shared" si="16"/>
        <v>1.5115511551155116</v>
      </c>
      <c r="I46" s="23">
        <f t="shared" si="16"/>
        <v>1.9446530086881904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6.1135371179039298E-2</v>
      </c>
      <c r="D50" s="23">
        <f>(SUMIFS(AGİİ1,KAYNAK,A50,SEBEP,B50,SÜRE,"Uzun",BİLDİRİM,"Bildirimli",İL,$B$10,İLÇE,$B$11)/VLOOKUP($B$11,ABONE,4,FALSE))</f>
        <v>0.79487987396612836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0.78187867533271438</v>
      </c>
      <c r="F50" s="23">
        <f>(SUMIFS(OGİD1,KAYNAK,A50,SEBEP,B50,SÜRE,"Uzun",BİLDİRİM,"Bildirimli",İL,$B$10,İLÇE,$B$11)/VLOOKUP($B$11,ABONE,6,FALSE))</f>
        <v>2.4347826086956523</v>
      </c>
      <c r="G50" s="23">
        <f>(SUMIFS(AGİD1,KAYNAK,A50,SEBEP,B50,SÜRE,"Uzun",BİLDİRİM,"Bildirimli",İL,$B$10,İLÇE,$B$11)/VLOOKUP($B$11,ABONE,7,FALSE))</f>
        <v>4.4327931363203052E-2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7.0249882131070251E-2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0.72791304658729306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4.1669948798739663E-2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4.0931600123800684E-2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4.7664442326024788E-3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4.7147571900047151E-3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3.8185133540705782E-2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6.1135371179039298E-2</v>
      </c>
      <c r="D54" s="23">
        <f t="shared" ref="D54:I54" si="17">SUM(D49:D53)</f>
        <v>0.836549822764868</v>
      </c>
      <c r="E54" s="23">
        <f t="shared" si="17"/>
        <v>0.82281027545651508</v>
      </c>
      <c r="F54" s="23">
        <f t="shared" si="17"/>
        <v>2.4347826086956523</v>
      </c>
      <c r="G54" s="23">
        <f t="shared" si="17"/>
        <v>4.9094375595805533E-2</v>
      </c>
      <c r="H54" s="23">
        <f t="shared" si="17"/>
        <v>7.4964639321074972E-2</v>
      </c>
      <c r="I54" s="23">
        <f t="shared" si="17"/>
        <v>0.7660981801279988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458</v>
      </c>
      <c r="D63" s="34">
        <f>VLOOKUP($B$11,ABONE,4,FALSE)</f>
        <v>25390</v>
      </c>
      <c r="E63" s="34">
        <f>VLOOKUP($B$11,ABONE,5,FALSE)</f>
        <v>25848</v>
      </c>
      <c r="F63" s="34">
        <f>VLOOKUP($B$11,ABONE,6,FALSE)</f>
        <v>23</v>
      </c>
      <c r="G63" s="34">
        <f>VLOOKUP($B$11,ABONE,7,FALSE)</f>
        <v>2098</v>
      </c>
      <c r="H63" s="34">
        <f>VLOOKUP($B$11,ABONE,8,FALSE)</f>
        <v>2121</v>
      </c>
      <c r="I63" s="34">
        <f>VLOOKUP($B$11,ABONE,9,FALSE)</f>
        <v>27969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100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0.39660362637362634</v>
      </c>
      <c r="D17" s="23">
        <f t="shared" si="1"/>
        <v>70.80775948469649</v>
      </c>
      <c r="E17" s="23">
        <f t="shared" si="2"/>
        <v>69.716949954034703</v>
      </c>
      <c r="F17" s="23">
        <f t="shared" si="3"/>
        <v>462.54867200000001</v>
      </c>
      <c r="G17" s="23">
        <f t="shared" si="4"/>
        <v>14.743036863711003</v>
      </c>
      <c r="H17" s="23">
        <f t="shared" si="5"/>
        <v>16.573803973834835</v>
      </c>
      <c r="I17" s="23">
        <f t="shared" si="6"/>
        <v>57.069729184666251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4.5956337489192451</v>
      </c>
      <c r="E21" s="23">
        <f t="shared" si="2"/>
        <v>4.5244381971399381</v>
      </c>
      <c r="F21" s="23">
        <f t="shared" si="3"/>
        <v>8.7655560000000001</v>
      </c>
      <c r="G21" s="23">
        <f t="shared" si="4"/>
        <v>0.11202791461412151</v>
      </c>
      <c r="H21" s="23">
        <f t="shared" si="5"/>
        <v>0.14740619787408013</v>
      </c>
      <c r="I21" s="23">
        <f t="shared" si="6"/>
        <v>3.4827744230395012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0.39660362637362634</v>
      </c>
      <c r="D25" s="23">
        <f t="shared" si="7"/>
        <v>75.403393233615731</v>
      </c>
      <c r="E25" s="23">
        <f t="shared" si="7"/>
        <v>74.241388151174647</v>
      </c>
      <c r="F25" s="23">
        <f t="shared" si="7"/>
        <v>471.31422800000001</v>
      </c>
      <c r="G25" s="23">
        <f t="shared" si="7"/>
        <v>14.855064778325124</v>
      </c>
      <c r="H25" s="23">
        <f t="shared" si="7"/>
        <v>16.721210171708915</v>
      </c>
      <c r="I25" s="23">
        <f t="shared" si="7"/>
        <v>60.552503607705752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1.0834249450549449</v>
      </c>
      <c r="D29" s="23">
        <f>(SUMIFS(AGİİ2,KAYNAK,A29,SEBEP,B29,SÜRE,"Uzun",BİLDİRİM,"Bildirimli",İL,$B$10,İLÇE,$B$11)/VLOOKUP($B$11,ABONE,4,FALSE))*60</f>
        <v>31.563578642573059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31.091380143003061</v>
      </c>
      <c r="F29" s="23">
        <f>(SUMIFS(OGİD2,KAYNAK,A29,SEBEP,B29,SÜRE,"Uzun",BİLDİRİM,"Bildirimli",İL,$B$10,İLÇE,$B$11)/VLOOKUP($B$11,ABONE,6,FALSE))*60</f>
        <v>1275.118888</v>
      </c>
      <c r="G29" s="23">
        <f>(SUMIFS(AGİD2,KAYNAK,A29,SEBEP,B29,SÜRE,"Uzun",BİLDİRİM,"Bildirimli",İL,$B$10,İLÇE,$B$11)/VLOOKUP($B$11,ABONE,7,FALSE))*60</f>
        <v>11.261953481116585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16.428989190515129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27.601965055458258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3.4239653588103058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3.3709212921348315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0.49205436781609191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0.49004269828291086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2.6853181552831287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1.0834249450549449</v>
      </c>
      <c r="D33" s="23">
        <f t="shared" ref="D33:I33" si="8">SUM(D28:D32)</f>
        <v>34.987544001383363</v>
      </c>
      <c r="E33" s="23">
        <f t="shared" si="8"/>
        <v>34.462301435137896</v>
      </c>
      <c r="F33" s="23">
        <f t="shared" si="8"/>
        <v>1275.118888</v>
      </c>
      <c r="G33" s="23">
        <f t="shared" si="8"/>
        <v>11.754007848932677</v>
      </c>
      <c r="H33" s="23">
        <f t="shared" si="8"/>
        <v>16.919031888798038</v>
      </c>
      <c r="I33" s="23">
        <f t="shared" si="8"/>
        <v>30.287283210741386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1.098901098901099E-2</v>
      </c>
      <c r="D38" s="23">
        <f t="shared" si="10"/>
        <v>1.0270620785059659</v>
      </c>
      <c r="E38" s="23">
        <f t="shared" si="11"/>
        <v>1.0113210759278175</v>
      </c>
      <c r="F38" s="23">
        <f t="shared" si="12"/>
        <v>8.8000000000000007</v>
      </c>
      <c r="G38" s="23">
        <f t="shared" si="13"/>
        <v>0.21237000547345375</v>
      </c>
      <c r="H38" s="23">
        <f t="shared" si="14"/>
        <v>0.24747887707822294</v>
      </c>
      <c r="I38" s="23">
        <f t="shared" si="15"/>
        <v>0.82953882078225338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4.7899014352412242E-2</v>
      </c>
      <c r="E42" s="23">
        <f t="shared" si="11"/>
        <v>4.7156962887299966E-2</v>
      </c>
      <c r="F42" s="23">
        <f t="shared" si="12"/>
        <v>6.6666666666666666E-2</v>
      </c>
      <c r="G42" s="23">
        <f t="shared" si="13"/>
        <v>1.0946907498631637E-3</v>
      </c>
      <c r="H42" s="23">
        <f t="shared" si="14"/>
        <v>1.3627691469065141E-3</v>
      </c>
      <c r="I42" s="23">
        <f t="shared" si="15"/>
        <v>3.6258675488097553E-2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1.098901098901099E-2</v>
      </c>
      <c r="D46" s="23">
        <f t="shared" ref="D46:I46" si="16">SUM(D36:D45)</f>
        <v>1.0749610928583782</v>
      </c>
      <c r="E46" s="23">
        <f t="shared" si="16"/>
        <v>1.0584780388151174</v>
      </c>
      <c r="F46" s="23">
        <f t="shared" si="16"/>
        <v>8.8666666666666671</v>
      </c>
      <c r="G46" s="23">
        <f t="shared" si="16"/>
        <v>0.2134646962233169</v>
      </c>
      <c r="H46" s="23">
        <f t="shared" si="16"/>
        <v>0.24884164622512944</v>
      </c>
      <c r="I46" s="23">
        <f t="shared" si="16"/>
        <v>0.86579749627035096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5.4945054945054949E-3</v>
      </c>
      <c r="D50" s="23">
        <f>(SUMIFS(AGİİ1,KAYNAK,A50,SEBEP,B50,SÜRE,"Uzun",BİLDİRİM,"Bildirimli",İL,$B$10,İLÇE,$B$11)/VLOOKUP($B$11,ABONE,4,FALSE))</f>
        <v>0.17335293100466886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0.1707524685052775</v>
      </c>
      <c r="F50" s="23">
        <f>(SUMIFS(OGİD1,KAYNAK,A50,SEBEP,B50,SÜRE,"Uzun",BİLDİRİM,"Bildirimli",İL,$B$10,İLÇE,$B$11)/VLOOKUP($B$11,ABONE,6,FALSE))</f>
        <v>6.4666666666666668</v>
      </c>
      <c r="G50" s="23">
        <f>(SUMIFS(AGİD1,KAYNAK,A50,SEBEP,B50,SÜRE,"Uzun",BİLDİRİM,"Bildirimli",İL,$B$10,İLÇE,$B$11)/VLOOKUP($B$11,ABONE,7,FALSE))</f>
        <v>5.8018609742747675E-2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8.4219133278822564E-2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0.15015891548290847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2.4295348435068302E-2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2.3918964930200886E-2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2.4630541871921183E-3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2.4529844644317253E-3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1.8810404099370823E-2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5.4945054945054949E-3</v>
      </c>
      <c r="D54" s="23">
        <f t="shared" ref="D54:I54" si="17">SUM(D49:D53)</f>
        <v>0.19764827943973717</v>
      </c>
      <c r="E54" s="23">
        <f t="shared" si="17"/>
        <v>0.19467143343547838</v>
      </c>
      <c r="F54" s="23">
        <f t="shared" si="17"/>
        <v>6.4666666666666668</v>
      </c>
      <c r="G54" s="23">
        <f t="shared" si="17"/>
        <v>6.048166392993979E-2</v>
      </c>
      <c r="H54" s="23">
        <f t="shared" si="17"/>
        <v>8.6672117743254284E-2</v>
      </c>
      <c r="I54" s="23">
        <f t="shared" si="17"/>
        <v>0.16896931958227929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182</v>
      </c>
      <c r="D63" s="34">
        <f>VLOOKUP($B$11,ABONE,4,FALSE)</f>
        <v>11566</v>
      </c>
      <c r="E63" s="34">
        <f>VLOOKUP($B$11,ABONE,5,FALSE)</f>
        <v>11748</v>
      </c>
      <c r="F63" s="34">
        <f>VLOOKUP($B$11,ABONE,6,FALSE)</f>
        <v>15</v>
      </c>
      <c r="G63" s="34">
        <f>VLOOKUP($B$11,ABONE,7,FALSE)</f>
        <v>3654</v>
      </c>
      <c r="H63" s="34">
        <f>VLOOKUP($B$11,ABONE,8,FALSE)</f>
        <v>3669</v>
      </c>
      <c r="I63" s="34">
        <f>VLOOKUP($B$11,ABONE,9,FALSE)</f>
        <v>15417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101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35.709215408409861</v>
      </c>
      <c r="D15" s="23">
        <f t="shared" ref="D15:D24" si="1">(SUMIFS(AGİİ2,KAYNAK,A15,SEBEP,B15,SÜRE,"Uzun",BİLDİRİM,"Bildirimsiz",İL,$B$10,İLÇE,$B$11)/VLOOKUP($B$11,ABONE,4,FALSE))*60</f>
        <v>95.411033889906847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93.879572734170623</v>
      </c>
      <c r="F15" s="23">
        <f t="shared" ref="F15:F24" si="3">(SUMIFS(OGİD2,KAYNAK,A15,SEBEP,B15,SÜRE,"Uzun",BİLDİRİM,"Bildirimsiz",İL,$B$10,İLÇE,$B$11)/VLOOKUP($B$11,ABONE,6,FALSE))*60</f>
        <v>1215.1128207692309</v>
      </c>
      <c r="G15" s="23">
        <f t="shared" ref="G15:G24" si="4">(SUMIFS(AGİD2,KAYNAK,A15,SEBEP,B15,SÜRE,"Uzun",BİLDİRİM,"Bildirimsiz",İL,$B$10,İLÇE,$B$11)/VLOOKUP($B$11,ABONE,7,FALSE))*60</f>
        <v>93.48418752465642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98.179461146353233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94.45342090460791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45.184791097148377</v>
      </c>
      <c r="D17" s="23">
        <f t="shared" si="1"/>
        <v>76.225194822110211</v>
      </c>
      <c r="E17" s="23">
        <f t="shared" si="2"/>
        <v>75.428951528819525</v>
      </c>
      <c r="F17" s="23">
        <f t="shared" si="3"/>
        <v>5843.2862723076923</v>
      </c>
      <c r="G17" s="23">
        <f t="shared" si="4"/>
        <v>492.55062573807595</v>
      </c>
      <c r="H17" s="23">
        <f t="shared" si="5"/>
        <v>514.94945472065683</v>
      </c>
      <c r="I17" s="23">
        <f t="shared" si="6"/>
        <v>134.08583106823232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3.1519778149335789</v>
      </c>
      <c r="E21" s="23">
        <f t="shared" si="2"/>
        <v>3.0711238022738274</v>
      </c>
      <c r="F21" s="23">
        <f t="shared" si="3"/>
        <v>0</v>
      </c>
      <c r="G21" s="23">
        <f t="shared" si="4"/>
        <v>9.6223539094583668</v>
      </c>
      <c r="H21" s="23">
        <f t="shared" si="5"/>
        <v>9.5820735678634676</v>
      </c>
      <c r="I21" s="23">
        <f t="shared" si="6"/>
        <v>3.9400525401003463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0.4230746434923201</v>
      </c>
      <c r="H22" s="23">
        <f t="shared" si="5"/>
        <v>0.42130360167444858</v>
      </c>
      <c r="I22" s="23">
        <f t="shared" si="6"/>
        <v>5.6225715145199244E-2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80.894006505558238</v>
      </c>
      <c r="D25" s="23">
        <f t="shared" si="7"/>
        <v>174.78820652695063</v>
      </c>
      <c r="E25" s="23">
        <f t="shared" si="7"/>
        <v>172.37964806526398</v>
      </c>
      <c r="F25" s="23">
        <f t="shared" si="7"/>
        <v>7058.3990930769232</v>
      </c>
      <c r="G25" s="23">
        <f t="shared" si="7"/>
        <v>596.08024181568305</v>
      </c>
      <c r="H25" s="23">
        <f t="shared" si="7"/>
        <v>623.13229303654805</v>
      </c>
      <c r="I25" s="23">
        <f t="shared" si="7"/>
        <v>232.53553022808578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10.615767346544223</v>
      </c>
      <c r="D29" s="23">
        <f>(SUMIFS(AGİİ2,KAYNAK,A29,SEBEP,B29,SÜRE,"Uzun",BİLDİRİM,"Bildirimli",İL,$B$10,İLÇE,$B$11)/VLOOKUP($B$11,ABONE,4,FALSE))*60</f>
        <v>72.004292841655229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70.429564557075039</v>
      </c>
      <c r="F29" s="23">
        <f>(SUMIFS(OGİD2,KAYNAK,A29,SEBEP,B29,SÜRE,"Uzun",BİLDİRİM,"Bildirimli",İL,$B$10,İLÇE,$B$11)/VLOOKUP($B$11,ABONE,6,FALSE))*60</f>
        <v>2850.8294053846153</v>
      </c>
      <c r="G29" s="23">
        <f>(SUMIFS(AGİD2,KAYNAK,A29,SEBEP,B29,SÜRE,"Uzun",BİLDİRİM,"Bildirimli",İL,$B$10,İLÇE,$B$11)/VLOOKUP($B$11,ABONE,7,FALSE))*60</f>
        <v>179.42128464834275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190.60412334406698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86.467643707603216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7.6340824713696733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7.4382542526997035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8.3128535165723522E-2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8.278054902592176E-2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6.4566182838234196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10.615767346544223</v>
      </c>
      <c r="D33" s="23">
        <f t="shared" ref="D33:I33" si="8">SUM(D28:D32)</f>
        <v>79.638375313024909</v>
      </c>
      <c r="E33" s="23">
        <f t="shared" si="8"/>
        <v>77.867818809774747</v>
      </c>
      <c r="F33" s="23">
        <f t="shared" si="8"/>
        <v>2850.8294053846153</v>
      </c>
      <c r="G33" s="23">
        <f t="shared" si="8"/>
        <v>179.50441318350846</v>
      </c>
      <c r="H33" s="23">
        <f t="shared" si="8"/>
        <v>190.6869038930929</v>
      </c>
      <c r="I33" s="23">
        <f t="shared" si="8"/>
        <v>92.924261991426633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0.27597873368777187</v>
      </c>
      <c r="D36" s="23">
        <f t="shared" ref="D36:D45" si="10">(SUMIFS(AGİİ1,KAYNAK,A36,SEBEP,B36,SÜRE,"Uzun",BİLDİRİM,"Bildirimsiz",İL,$B$10,İLÇE,$B$11)/VLOOKUP($B$11,ABONE,4,FALSE))</f>
        <v>0.74258156461546287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0.7306123461075914</v>
      </c>
      <c r="F36" s="23">
        <f t="shared" ref="F36:F45" si="12">(SUMIFS(OGİD1,KAYNAK,A36,SEBEP,B36,SÜRE,"Uzun",BİLDİRİM,"Bildirimsiz",İL,$B$10,İLÇE,$B$11)/VLOOKUP($B$11,ABONE,6,FALSE))</f>
        <v>8.2692307692307701</v>
      </c>
      <c r="G36" s="23">
        <f t="shared" ref="G36:G45" si="13">(SUMIFS(AGİD1,KAYNAK,A36,SEBEP,B36,SÜRE,"Uzun",BİLDİRİM,"Bildirimsiz",İL,$B$10,İLÇE,$B$11)/VLOOKUP($B$11,ABONE,7,FALSE))</f>
        <v>0.62376717865804365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0.65577201738850421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0.72062441581882053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0.60995650072498797</v>
      </c>
      <c r="D38" s="23">
        <f t="shared" si="10"/>
        <v>1.2002086832595307</v>
      </c>
      <c r="E38" s="23">
        <f t="shared" si="11"/>
        <v>1.1850676320716118</v>
      </c>
      <c r="F38" s="23">
        <f t="shared" si="12"/>
        <v>91.07692307692308</v>
      </c>
      <c r="G38" s="23">
        <f t="shared" si="13"/>
        <v>7.3463217461600649</v>
      </c>
      <c r="H38" s="23">
        <f t="shared" si="14"/>
        <v>7.6968282080180321</v>
      </c>
      <c r="I38" s="23">
        <f t="shared" si="15"/>
        <v>2.0541045778317342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3.4140072275665498E-2</v>
      </c>
      <c r="E42" s="23">
        <f t="shared" si="11"/>
        <v>3.3264316798294009E-2</v>
      </c>
      <c r="F42" s="23">
        <f t="shared" si="12"/>
        <v>0</v>
      </c>
      <c r="G42" s="23">
        <f t="shared" si="13"/>
        <v>0.1143088116410671</v>
      </c>
      <c r="H42" s="23">
        <f t="shared" si="14"/>
        <v>0.11383030107873128</v>
      </c>
      <c r="I42" s="23">
        <f t="shared" si="15"/>
        <v>4.4016373188366868E-2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6.2247372675828614E-3</v>
      </c>
      <c r="H43" s="23">
        <f t="shared" si="14"/>
        <v>6.1986797617130896E-3</v>
      </c>
      <c r="I43" s="23">
        <f t="shared" si="15"/>
        <v>8.272542678799729E-4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0.88593523441275979</v>
      </c>
      <c r="D46" s="23">
        <f t="shared" ref="D46:I46" si="16">SUM(D36:D45)</f>
        <v>1.9769303201506589</v>
      </c>
      <c r="E46" s="23">
        <f t="shared" si="16"/>
        <v>1.9489442949774973</v>
      </c>
      <c r="F46" s="23">
        <f t="shared" si="16"/>
        <v>99.346153846153854</v>
      </c>
      <c r="G46" s="23">
        <f t="shared" si="16"/>
        <v>8.0906224737267589</v>
      </c>
      <c r="H46" s="23">
        <f t="shared" si="16"/>
        <v>8.4726292062469817</v>
      </c>
      <c r="I46" s="23">
        <f t="shared" si="16"/>
        <v>2.8195726211068015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6.8148864185596902E-2</v>
      </c>
      <c r="D50" s="23">
        <f>(SUMIFS(AGİİ1,KAYNAK,A50,SEBEP,B50,SÜRE,"Uzun",BİLDİRİM,"Bildirimli",İL,$B$10,İLÇE,$B$11)/VLOOKUP($B$11,ABONE,4,FALSE))</f>
        <v>0.34702499109278773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0.33987130689214823</v>
      </c>
      <c r="F50" s="23">
        <f>(SUMIFS(OGİD1,KAYNAK,A50,SEBEP,B50,SÜRE,"Uzun",BİLDİRİM,"Bildirimli",İL,$B$10,İLÇE,$B$11)/VLOOKUP($B$11,ABONE,6,FALSE))</f>
        <v>10.096153846153847</v>
      </c>
      <c r="G50" s="23">
        <f>(SUMIFS(AGİD1,KAYNAK,A50,SEBEP,B50,SÜRE,"Uzun",BİLDİRİM,"Bildirimli",İL,$B$10,İLÇE,$B$11)/VLOOKUP($B$11,ABONE,7,FALSE))</f>
        <v>0.50824575586095389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0.54838190307518919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0.36769840672976717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3.1213416806637147E-2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3.0412735410441746E-2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2.4252223120452707E-4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2.4150700370310739E-4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2.6386188076794981E-2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6.8148864185596902E-2</v>
      </c>
      <c r="D54" s="23">
        <f t="shared" ref="D54:I54" si="17">SUM(D49:D53)</f>
        <v>0.37823840789942487</v>
      </c>
      <c r="E54" s="23">
        <f t="shared" si="17"/>
        <v>0.37028404230258999</v>
      </c>
      <c r="F54" s="23">
        <f t="shared" si="17"/>
        <v>10.096153846153847</v>
      </c>
      <c r="G54" s="23">
        <f t="shared" si="17"/>
        <v>0.50848827809215846</v>
      </c>
      <c r="H54" s="23">
        <f t="shared" si="17"/>
        <v>0.54862341007889226</v>
      </c>
      <c r="I54" s="23">
        <f t="shared" si="17"/>
        <v>0.39408459480656216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2.9482841952634124E-2</v>
      </c>
      <c r="D57" s="23">
        <f>(SUMIFS(AGİİ1,KAYNAK,A57,SÜRE,"Kısa",İL,$B$10,İLÇE,$B$11)/VLOOKUP($B$11,ABONE,4,FALSE))</f>
        <v>0.17454318725505166</v>
      </c>
      <c r="E57" s="23">
        <f>((SUMIFS(OGİİ1,KAYNAK,A57,SÜRE,"Kısa",İL,$B$10,İLÇE,$B$11)+SUMIFS(AGİİ1,KAYNAK,A57,SÜRE,"Kısa",İL,$B$10,İLÇE,$B$11))/VLOOKUP($B$11,ABONE,5,FALSE))</f>
        <v>0.17082212331229776</v>
      </c>
      <c r="F57" s="23">
        <f>(SUMIFS(OGİD1,KAYNAK,A57,SÜRE,"Kısa",İL,$B$10,İLÇE,$B$11)/VLOOKUP($B$11,ABONE,6,FALSE))</f>
        <v>3.3846153846153846</v>
      </c>
      <c r="G57" s="23">
        <f>(SUMIFS(AGİD1,KAYNAK,A57,SÜRE,"Kısa",İL,$B$10,İLÇE,$B$11)/VLOOKUP($B$11,ABONE,7,FALSE))</f>
        <v>0.25666936135812451</v>
      </c>
      <c r="H57" s="23">
        <f>((SUMIFS(OGİD1,KAYNAK,A57,SÜRE,"Kısa",İL,$B$10,İLÇE,$B$11)+SUMIFS(AGİD1,KAYNAK,A57,SÜRE,"Kısa",İL,$B$10,İLÇE,$B$11))/VLOOKUP($B$11,ABONE,8,FALSE))</f>
        <v>0.26976332313637097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0.18402647213657217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1.0192307692307692</v>
      </c>
      <c r="G58" s="23">
        <f>(SUMIFS(AGİD1,KAYNAK,A58,SÜRE,"Kısa",İL,$B$10,İLÇE,$B$11)/VLOOKUP($B$11,ABONE,7,FALSE))</f>
        <v>9.2643492320129348E-2</v>
      </c>
      <c r="H58" s="23">
        <f>((SUMIFS(OGİD1,KAYNAK,A58,SÜRE,"Kısa",İL,$B$10,İLÇE,$B$11)+SUMIFS(AGİD1,KAYNAK,A58,SÜRE,"Kısa",İL,$B$10,İLÇE,$B$11))/VLOOKUP($B$11,ABONE,8,FALSE))</f>
        <v>9.6522299146675247E-2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1.2881530742702436E-2</v>
      </c>
    </row>
    <row r="59" spans="1:9" ht="15.75" thickBot="1" x14ac:dyDescent="0.3">
      <c r="A59" s="60" t="s">
        <v>60</v>
      </c>
      <c r="B59" s="61"/>
      <c r="C59" s="23">
        <f>SUM(C57:C58)</f>
        <v>2.9482841952634124E-2</v>
      </c>
      <c r="D59" s="23">
        <f t="shared" ref="D59:I59" si="18">SUM(D57:D58)</f>
        <v>0.17454318725505166</v>
      </c>
      <c r="E59" s="23">
        <f t="shared" si="18"/>
        <v>0.17082212331229776</v>
      </c>
      <c r="F59" s="23">
        <f t="shared" si="18"/>
        <v>4.4038461538461533</v>
      </c>
      <c r="G59" s="23">
        <f t="shared" si="18"/>
        <v>0.34931285367825388</v>
      </c>
      <c r="H59" s="23">
        <f t="shared" si="18"/>
        <v>0.36628562228304623</v>
      </c>
      <c r="I59" s="23">
        <f t="shared" si="18"/>
        <v>0.1969080028792746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2069</v>
      </c>
      <c r="D63" s="34">
        <f>VLOOKUP($B$11,ABONE,4,FALSE)</f>
        <v>78588</v>
      </c>
      <c r="E63" s="34">
        <f>VLOOKUP($B$11,ABONE,5,FALSE)</f>
        <v>80657</v>
      </c>
      <c r="F63" s="34">
        <f>VLOOKUP($B$11,ABONE,6,FALSE)</f>
        <v>52</v>
      </c>
      <c r="G63" s="34">
        <f>VLOOKUP($B$11,ABONE,7,FALSE)</f>
        <v>12370</v>
      </c>
      <c r="H63" s="34">
        <f>VLOOKUP($B$11,ABONE,8,FALSE)</f>
        <v>12422</v>
      </c>
      <c r="I63" s="34">
        <f>VLOOKUP($B$11,ABONE,9,FALSE)</f>
        <v>93079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102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5.8841150492797585</v>
      </c>
      <c r="D17" s="23">
        <f t="shared" si="1"/>
        <v>35.060652635291206</v>
      </c>
      <c r="E17" s="23">
        <f t="shared" si="2"/>
        <v>33.555201276845445</v>
      </c>
      <c r="F17" s="23">
        <f t="shared" si="3"/>
        <v>2761.7436799999991</v>
      </c>
      <c r="G17" s="23">
        <f t="shared" si="4"/>
        <v>245.55342781664655</v>
      </c>
      <c r="H17" s="23">
        <f t="shared" si="5"/>
        <v>278.23476024028571</v>
      </c>
      <c r="I17" s="23">
        <f t="shared" si="6"/>
        <v>71.003962069742386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7.8464808917670377</v>
      </c>
      <c r="E21" s="23">
        <f t="shared" si="2"/>
        <v>7.4416180706489872</v>
      </c>
      <c r="F21" s="23">
        <f t="shared" si="3"/>
        <v>0</v>
      </c>
      <c r="G21" s="23">
        <f t="shared" si="4"/>
        <v>18.045677528237743</v>
      </c>
      <c r="H21" s="23">
        <f t="shared" si="5"/>
        <v>17.811292713497128</v>
      </c>
      <c r="I21" s="23">
        <f t="shared" si="6"/>
        <v>9.0287202660482073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5.8841150492797585</v>
      </c>
      <c r="D25" s="23">
        <f t="shared" si="7"/>
        <v>42.907133527058242</v>
      </c>
      <c r="E25" s="23">
        <f t="shared" si="7"/>
        <v>40.99681934749443</v>
      </c>
      <c r="F25" s="23">
        <f t="shared" si="7"/>
        <v>2761.7436799999991</v>
      </c>
      <c r="G25" s="23">
        <f t="shared" si="7"/>
        <v>263.59910534488426</v>
      </c>
      <c r="H25" s="23">
        <f t="shared" si="7"/>
        <v>296.04605295378286</v>
      </c>
      <c r="I25" s="23">
        <f t="shared" si="7"/>
        <v>80.032682335790597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4.3640506444275964</v>
      </c>
      <c r="D29" s="23">
        <f>(SUMIFS(AGİİ2,KAYNAK,A29,SEBEP,B29,SÜRE,"Uzun",BİLDİRİM,"Bildirimli",İL,$B$10,İLÇE,$B$11)/VLOOKUP($B$11,ABONE,4,FALSE))*60</f>
        <v>32.545723291123572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31.091604986503928</v>
      </c>
      <c r="F29" s="23">
        <f>(SUMIFS(OGİD2,KAYNAK,A29,SEBEP,B29,SÜRE,"Uzun",BİLDİRİM,"Bildirimli",İL,$B$10,İLÇE,$B$11)/VLOOKUP($B$11,ABONE,6,FALSE))*60</f>
        <v>4126.9418939999996</v>
      </c>
      <c r="G29" s="23">
        <f>(SUMIFS(AGİD2,KAYNAK,A29,SEBEP,B29,SÜRE,"Uzun",BİLDİRİM,"Bildirimli",İL,$B$10,İLÇE,$B$11)/VLOOKUP($B$11,ABONE,7,FALSE))*60</f>
        <v>250.41032802938918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300.76034295702999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72.365016236560919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16.638221292690979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15.779722138246688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108.72366386884526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107.31151540426454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29.788870452414482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4.3640506444275964</v>
      </c>
      <c r="D33" s="23">
        <f t="shared" ref="D33:I33" si="8">SUM(D28:D32)</f>
        <v>49.183944583814551</v>
      </c>
      <c r="E33" s="23">
        <f t="shared" si="8"/>
        <v>46.871327124750614</v>
      </c>
      <c r="F33" s="23">
        <f t="shared" si="8"/>
        <v>4126.9418939999996</v>
      </c>
      <c r="G33" s="23">
        <f t="shared" si="8"/>
        <v>359.13399189823446</v>
      </c>
      <c r="H33" s="23">
        <f t="shared" si="8"/>
        <v>408.07185836129452</v>
      </c>
      <c r="I33" s="23">
        <f t="shared" si="8"/>
        <v>102.1538866889754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0.10045489006823351</v>
      </c>
      <c r="D38" s="23">
        <f t="shared" si="10"/>
        <v>1.0590455370400924</v>
      </c>
      <c r="E38" s="23">
        <f t="shared" si="11"/>
        <v>1.0095841646129171</v>
      </c>
      <c r="F38" s="23">
        <f t="shared" si="12"/>
        <v>45.516666666666666</v>
      </c>
      <c r="G38" s="23">
        <f t="shared" si="13"/>
        <v>4.6875753920386005</v>
      </c>
      <c r="H38" s="23">
        <f t="shared" si="14"/>
        <v>5.2178807230219721</v>
      </c>
      <c r="I38" s="23">
        <f t="shared" si="15"/>
        <v>1.6536734862917253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7.1399109057911234E-2</v>
      </c>
      <c r="E42" s="23">
        <f t="shared" si="11"/>
        <v>6.7715056918202093E-2</v>
      </c>
      <c r="F42" s="23">
        <f t="shared" si="12"/>
        <v>0</v>
      </c>
      <c r="G42" s="23">
        <f t="shared" si="13"/>
        <v>0.20451803925869064</v>
      </c>
      <c r="H42" s="23">
        <f t="shared" si="14"/>
        <v>0.2018616733412707</v>
      </c>
      <c r="I42" s="23">
        <f t="shared" si="15"/>
        <v>8.8246500455561996E-2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0.10045489006823351</v>
      </c>
      <c r="D46" s="23">
        <f t="shared" ref="D46:I46" si="16">SUM(D36:D45)</f>
        <v>1.1304446460980035</v>
      </c>
      <c r="E46" s="23">
        <f t="shared" si="16"/>
        <v>1.0772992215311192</v>
      </c>
      <c r="F46" s="23">
        <f t="shared" si="16"/>
        <v>45.516666666666666</v>
      </c>
      <c r="G46" s="23">
        <f t="shared" si="16"/>
        <v>4.8920934312972912</v>
      </c>
      <c r="H46" s="23">
        <f t="shared" si="16"/>
        <v>5.419742396363243</v>
      </c>
      <c r="I46" s="23">
        <f t="shared" si="16"/>
        <v>1.7419199867472872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4.7763457164518575E-2</v>
      </c>
      <c r="D50" s="23">
        <f>(SUMIFS(AGİİ1,KAYNAK,A50,SEBEP,B50,SÜRE,"Uzun",BİLDİRİM,"Bildirimli",İL,$B$10,İLÇE,$B$11)/VLOOKUP($B$11,ABONE,4,FALSE))</f>
        <v>0.22669526480778748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0.21746273911512734</v>
      </c>
      <c r="F50" s="23">
        <f>(SUMIFS(OGİD1,KAYNAK,A50,SEBEP,B50,SÜRE,"Uzun",BİLDİRİM,"Bildirimli",İL,$B$10,İLÇE,$B$11)/VLOOKUP($B$11,ABONE,6,FALSE))</f>
        <v>17.683333333333334</v>
      </c>
      <c r="G50" s="23">
        <f>(SUMIFS(AGİD1,KAYNAK,A50,SEBEP,B50,SÜRE,"Uzun",BİLDİRİM,"Bildirimli",İL,$B$10,İLÇE,$B$11)/VLOOKUP($B$11,ABONE,7,FALSE))</f>
        <v>1.1817085206711262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1.3960385323086915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0.39784643419199867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6.7459990100643463E-2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6.397918867112623E-2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0.39719267463537666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0.39203376988851607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0.11418868549656258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4.7763457164518575E-2</v>
      </c>
      <c r="D54" s="23">
        <f t="shared" ref="D54:I54" si="17">SUM(D49:D53)</f>
        <v>0.29415525490843097</v>
      </c>
      <c r="E54" s="23">
        <f t="shared" si="17"/>
        <v>0.28144192778625354</v>
      </c>
      <c r="F54" s="23">
        <f t="shared" si="17"/>
        <v>17.683333333333334</v>
      </c>
      <c r="G54" s="23">
        <f t="shared" si="17"/>
        <v>1.5789011953065029</v>
      </c>
      <c r="H54" s="23">
        <f t="shared" si="17"/>
        <v>1.7880723021972076</v>
      </c>
      <c r="I54" s="23">
        <f t="shared" si="17"/>
        <v>0.5120351196885613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2638</v>
      </c>
      <c r="D63" s="34">
        <f>VLOOKUP($B$11,ABONE,4,FALSE)</f>
        <v>48488</v>
      </c>
      <c r="E63" s="34">
        <f>VLOOKUP($B$11,ABONE,5,FALSE)</f>
        <v>51126</v>
      </c>
      <c r="F63" s="34">
        <f>VLOOKUP($B$11,ABONE,6,FALSE)</f>
        <v>120</v>
      </c>
      <c r="G63" s="34">
        <f>VLOOKUP($B$11,ABONE,7,FALSE)</f>
        <v>9119</v>
      </c>
      <c r="H63" s="34">
        <f>VLOOKUP($B$11,ABONE,8,FALSE)</f>
        <v>9239</v>
      </c>
      <c r="I63" s="34">
        <f>VLOOKUP($B$11,ABONE,9,FALSE)</f>
        <v>60365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103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v>0</v>
      </c>
      <c r="D15" s="23">
        <f t="shared" ref="D15:D24" si="0">(SUMIFS(AGİİ2,KAYNAK,A15,SEBEP,B15,SÜRE,"Uzun",BİLDİRİM,"Bildirimsiz",İL,$B$10,İLÇE,$B$11)/VLOOKUP($B$11,ABONE,4,FALSE))*60</f>
        <v>57.76810571316625</v>
      </c>
      <c r="E15" s="23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57.236471179591348</v>
      </c>
      <c r="F15" s="23">
        <f t="shared" ref="F15:F24" si="2">(SUMIFS(OGİD2,KAYNAK,A15,SEBEP,B15,SÜRE,"Uzun",BİLDİRİM,"Bildirimsiz",İL,$B$10,İLÇE,$B$11)/VLOOKUP($B$11,ABONE,6,FALSE))*60</f>
        <v>51.524975000000005</v>
      </c>
      <c r="G15" s="23">
        <f t="shared" ref="G15:G24" si="3">(SUMIFS(AGİD2,KAYNAK,A15,SEBEP,B15,SÜRE,"Uzun",BİLDİRİM,"Bildirimsiz",İL,$B$10,İLÇE,$B$11)/VLOOKUP($B$11,ABONE,7,FALSE))*60</f>
        <v>26.318919227481398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26.602975576772579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54.826751856685554</v>
      </c>
    </row>
    <row r="16" spans="1:9" ht="15.75" thickBot="1" x14ac:dyDescent="0.3">
      <c r="A16" s="19" t="s">
        <v>76</v>
      </c>
      <c r="B16" s="24" t="s">
        <v>25</v>
      </c>
      <c r="C16" s="23">
        <v>0</v>
      </c>
      <c r="D16" s="23">
        <f t="shared" si="0"/>
        <v>0</v>
      </c>
      <c r="E16" s="23">
        <f t="shared" si="1"/>
        <v>0</v>
      </c>
      <c r="F16" s="23">
        <f t="shared" si="2"/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37" t="s">
        <v>22</v>
      </c>
      <c r="C17" s="23">
        <v>0</v>
      </c>
      <c r="D17" s="23">
        <f t="shared" si="0"/>
        <v>125.36315703060184</v>
      </c>
      <c r="E17" s="23">
        <f t="shared" si="1"/>
        <v>124.1436888898985</v>
      </c>
      <c r="F17" s="23">
        <f t="shared" si="2"/>
        <v>301.43939833333326</v>
      </c>
      <c r="G17" s="23">
        <f t="shared" si="3"/>
        <v>120.32027235396542</v>
      </c>
      <c r="H17" s="23">
        <f t="shared" si="4"/>
        <v>122.36137065894502</v>
      </c>
      <c r="I17" s="23">
        <f t="shared" si="5"/>
        <v>124.00348658532374</v>
      </c>
    </row>
    <row r="18" spans="1:9" ht="15.75" thickBot="1" x14ac:dyDescent="0.3">
      <c r="A18" s="19" t="s">
        <v>72</v>
      </c>
      <c r="B18" s="24" t="s">
        <v>24</v>
      </c>
      <c r="C18" s="23">
        <v>0</v>
      </c>
      <c r="D18" s="23">
        <f t="shared" si="0"/>
        <v>0</v>
      </c>
      <c r="E18" s="23">
        <f t="shared" si="1"/>
        <v>0</v>
      </c>
      <c r="F18" s="23">
        <f t="shared" si="2"/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v>0</v>
      </c>
      <c r="D19" s="23">
        <f t="shared" si="0"/>
        <v>0</v>
      </c>
      <c r="E19" s="23">
        <f t="shared" si="1"/>
        <v>0</v>
      </c>
      <c r="F19" s="23">
        <f t="shared" si="2"/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v>0</v>
      </c>
      <c r="D20" s="23">
        <f t="shared" si="0"/>
        <v>0</v>
      </c>
      <c r="E20" s="23">
        <f t="shared" si="1"/>
        <v>0</v>
      </c>
      <c r="F20" s="23">
        <f t="shared" si="2"/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37" t="s">
        <v>22</v>
      </c>
      <c r="C21" s="23">
        <v>0</v>
      </c>
      <c r="D21" s="23">
        <f t="shared" si="0"/>
        <v>11.603404152941971</v>
      </c>
      <c r="E21" s="23">
        <f t="shared" si="1"/>
        <v>11.477003626839144</v>
      </c>
      <c r="F21" s="23">
        <f t="shared" si="2"/>
        <v>0</v>
      </c>
      <c r="G21" s="23">
        <f t="shared" si="3"/>
        <v>13.719967323096411</v>
      </c>
      <c r="H21" s="23">
        <f t="shared" si="4"/>
        <v>13.565351945531384</v>
      </c>
      <c r="I21" s="23">
        <f t="shared" si="5"/>
        <v>11.641279142821967</v>
      </c>
    </row>
    <row r="22" spans="1:9" ht="15.75" thickBot="1" x14ac:dyDescent="0.3">
      <c r="A22" s="19" t="s">
        <v>71</v>
      </c>
      <c r="B22" s="24" t="s">
        <v>24</v>
      </c>
      <c r="C22" s="23">
        <v>0</v>
      </c>
      <c r="D22" s="23">
        <f t="shared" si="0"/>
        <v>0</v>
      </c>
      <c r="E22" s="23">
        <f t="shared" si="1"/>
        <v>0</v>
      </c>
      <c r="F22" s="23">
        <f t="shared" si="2"/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5.75" thickBot="1" x14ac:dyDescent="0.3">
      <c r="A23" s="19" t="s">
        <v>71</v>
      </c>
      <c r="B23" s="24" t="s">
        <v>25</v>
      </c>
      <c r="C23" s="23">
        <v>0</v>
      </c>
      <c r="D23" s="23">
        <f t="shared" si="0"/>
        <v>0</v>
      </c>
      <c r="E23" s="23">
        <f t="shared" si="1"/>
        <v>0</v>
      </c>
      <c r="F23" s="23">
        <f t="shared" si="2"/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v>0</v>
      </c>
      <c r="D24" s="23">
        <f t="shared" si="0"/>
        <v>0</v>
      </c>
      <c r="E24" s="23">
        <f t="shared" si="1"/>
        <v>0</v>
      </c>
      <c r="F24" s="23">
        <f t="shared" si="2"/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0" t="s">
        <v>60</v>
      </c>
      <c r="B25" s="61"/>
      <c r="C25" s="23">
        <f t="shared" ref="C25:I25" si="6">SUM(C15:C24)</f>
        <v>0</v>
      </c>
      <c r="D25" s="23">
        <f t="shared" si="6"/>
        <v>194.73466689671008</v>
      </c>
      <c r="E25" s="23">
        <f t="shared" si="6"/>
        <v>192.857163696329</v>
      </c>
      <c r="F25" s="23">
        <f t="shared" si="6"/>
        <v>352.96437333333324</v>
      </c>
      <c r="G25" s="23">
        <f t="shared" si="6"/>
        <v>160.35915890454322</v>
      </c>
      <c r="H25" s="23">
        <f t="shared" si="6"/>
        <v>162.52969818124896</v>
      </c>
      <c r="I25" s="23">
        <f t="shared" si="6"/>
        <v>190.47151758483125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v>0</v>
      </c>
      <c r="D29" s="23">
        <f>(SUMIFS(AGİİ2,KAYNAK,A29,SEBEP,B29,SÜRE,"Uzun",BİLDİRİM,"Bildirimli",İL,$B$10,İLÇE,$B$11)/VLOOKUP($B$11,ABONE,4,FALSE))*60</f>
        <v>94.416899178004456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93.661650552845742</v>
      </c>
      <c r="F29" s="23">
        <f>(SUMIFS(OGİD2,KAYNAK,A29,SEBEP,B29,SÜRE,"Uzun",BİLDİRİM,"Bildirimli",İL,$B$10,İLÇE,$B$11)/VLOOKUP($B$11,ABONE,6,FALSE))*60</f>
        <v>621.30479250000008</v>
      </c>
      <c r="G29" s="23">
        <f>(SUMIFS(AGİD2,KAYNAK,A29,SEBEP,B29,SÜRE,"Uzun",BİLDİRİM,"Bildirimli",İL,$B$10,İLÇE,$B$11)/VLOOKUP($B$11,ABONE,7,FALSE))*60</f>
        <v>93.977644435649808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99.920288771325701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94.153973128293529</v>
      </c>
    </row>
    <row r="30" spans="1:9" ht="15.75" thickBot="1" x14ac:dyDescent="0.3">
      <c r="A30" s="19" t="s">
        <v>72</v>
      </c>
      <c r="B30" s="20" t="s">
        <v>26</v>
      </c>
      <c r="C30" s="23"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v>0</v>
      </c>
      <c r="D31" s="23">
        <f>(SUMIFS(AGİİ2,KAYNAK,A31,SEBEP,B31,SÜRE,"Uzun",BİLDİRİM,"Bildirimli",İL,$B$10,İLÇE,$B$11)/VLOOKUP($B$11,ABONE,4,FALSE))*60</f>
        <v>3.2423512282645408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3.2069947770309097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32.338753183473173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31.97431583346377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5.4699154151686784</v>
      </c>
    </row>
    <row r="32" spans="1:9" ht="15.75" thickBot="1" x14ac:dyDescent="0.3">
      <c r="A32" s="19" t="s">
        <v>71</v>
      </c>
      <c r="B32" s="20" t="s">
        <v>26</v>
      </c>
      <c r="C32" s="23"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7">SUM(D28:D32)</f>
        <v>97.659250406268995</v>
      </c>
      <c r="E33" s="23">
        <f t="shared" si="7"/>
        <v>96.868645329876657</v>
      </c>
      <c r="F33" s="23">
        <f t="shared" si="7"/>
        <v>621.30479250000008</v>
      </c>
      <c r="G33" s="23">
        <f t="shared" si="7"/>
        <v>126.31639761912298</v>
      </c>
      <c r="H33" s="23">
        <f t="shared" si="7"/>
        <v>131.89460460478946</v>
      </c>
      <c r="I33" s="23">
        <f t="shared" si="7"/>
        <v>99.623888543462215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v>0</v>
      </c>
      <c r="D36" s="23">
        <f t="shared" ref="D36:D45" si="8">(SUMIFS(AGİİ1,KAYNAK,A36,SEBEP,B36,SÜRE,"Uzun",BİLDİRİM,"Bildirimsiz",İL,$B$10,İLÇE,$B$11)/VLOOKUP($B$11,ABONE,4,FALSE))</f>
        <v>2.2856583125042222</v>
      </c>
      <c r="E36" s="23">
        <f t="shared" ref="E36:E45" si="9">((SUMIFS(OGİİ1,KAYNAK,A36,SEBEP,B36,SÜRE,"Uzun",BİLDİRİM,"Bildirimsiz",İL,$B$10,İLÇE,$B$11)+SUMIFS(AGİİ1,KAYNAK,A36,SEBEP,B36,SÜRE,"Uzun",BİLDİRİM,"Bildirimsiz",İL,$B$10,İLÇE,$B$11))/VLOOKUP($B$11,ABONE,5,FALSE))</f>
        <v>2.2638478705349385</v>
      </c>
      <c r="F36" s="23">
        <f t="shared" ref="F36:F45" si="10">(SUMIFS(OGİD1,KAYNAK,A36,SEBEP,B36,SÜRE,"Uzun",BİLDİRİM,"Bildirimsiz",İL,$B$10,İLÇE,$B$11)/VLOOKUP($B$11,ABONE,6,FALSE))</f>
        <v>2.4305555555555554</v>
      </c>
      <c r="G36" s="23">
        <f t="shared" ref="G36:G45" si="11">(SUMIFS(AGİD1,KAYNAK,A36,SEBEP,B36,SÜRE,"Uzun",BİLDİRİM,"Bildirimsiz",İL,$B$10,İLÇE,$B$11)/VLOOKUP($B$11,ABONE,7,FALSE))</f>
        <v>1.2824125375969606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1.295351385193301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2.1876631371583355</v>
      </c>
    </row>
    <row r="37" spans="1:9" ht="15.75" thickBot="1" x14ac:dyDescent="0.3">
      <c r="A37" s="19" t="s">
        <v>76</v>
      </c>
      <c r="B37" s="24" t="s">
        <v>25</v>
      </c>
      <c r="C37" s="23">
        <v>0</v>
      </c>
      <c r="D37" s="23">
        <f t="shared" si="8"/>
        <v>0</v>
      </c>
      <c r="E37" s="23">
        <f t="shared" si="9"/>
        <v>0</v>
      </c>
      <c r="F37" s="23">
        <f t="shared" si="10"/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37" t="s">
        <v>22</v>
      </c>
      <c r="C38" s="23">
        <v>0</v>
      </c>
      <c r="D38" s="23">
        <f t="shared" si="8"/>
        <v>1.8168749577788286</v>
      </c>
      <c r="E38" s="23">
        <f t="shared" si="9"/>
        <v>1.798893506701768</v>
      </c>
      <c r="F38" s="23">
        <f t="shared" si="10"/>
        <v>5.2777777777777777</v>
      </c>
      <c r="G38" s="23">
        <f t="shared" si="11"/>
        <v>2.1133449422194079</v>
      </c>
      <c r="H38" s="23">
        <f t="shared" si="12"/>
        <v>2.1490061042416655</v>
      </c>
      <c r="I38" s="23">
        <f t="shared" si="13"/>
        <v>1.826434375769515</v>
      </c>
    </row>
    <row r="39" spans="1:9" ht="15.75" thickBot="1" x14ac:dyDescent="0.3">
      <c r="A39" s="19" t="s">
        <v>72</v>
      </c>
      <c r="B39" s="20" t="s">
        <v>24</v>
      </c>
      <c r="C39" s="23">
        <v>0</v>
      </c>
      <c r="D39" s="23">
        <f t="shared" si="8"/>
        <v>0</v>
      </c>
      <c r="E39" s="23">
        <f t="shared" si="9"/>
        <v>0</v>
      </c>
      <c r="F39" s="23">
        <f t="shared" si="10"/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v>0</v>
      </c>
      <c r="D40" s="23">
        <f t="shared" si="8"/>
        <v>0</v>
      </c>
      <c r="E40" s="23">
        <f t="shared" si="9"/>
        <v>0</v>
      </c>
      <c r="F40" s="23">
        <f t="shared" si="10"/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v>0</v>
      </c>
      <c r="D41" s="23">
        <f t="shared" si="8"/>
        <v>0</v>
      </c>
      <c r="E41" s="23">
        <f t="shared" si="9"/>
        <v>0</v>
      </c>
      <c r="F41" s="23">
        <f t="shared" si="10"/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37" t="s">
        <v>22</v>
      </c>
      <c r="C42" s="23">
        <v>0</v>
      </c>
      <c r="D42" s="23">
        <f t="shared" si="8"/>
        <v>0.10751874620009458</v>
      </c>
      <c r="E42" s="23">
        <f t="shared" si="9"/>
        <v>0.10635966377570792</v>
      </c>
      <c r="F42" s="23">
        <f t="shared" si="10"/>
        <v>0</v>
      </c>
      <c r="G42" s="23">
        <f t="shared" si="11"/>
        <v>0.14611366154820327</v>
      </c>
      <c r="H42" s="23">
        <f t="shared" si="12"/>
        <v>0.14446705274690874</v>
      </c>
      <c r="I42" s="23">
        <f t="shared" si="13"/>
        <v>0.1093573011573504</v>
      </c>
    </row>
    <row r="43" spans="1:9" ht="15.75" thickBot="1" x14ac:dyDescent="0.3">
      <c r="A43" s="19" t="s">
        <v>71</v>
      </c>
      <c r="B43" s="20" t="s">
        <v>24</v>
      </c>
      <c r="C43" s="23">
        <v>0</v>
      </c>
      <c r="D43" s="23">
        <f t="shared" si="8"/>
        <v>0</v>
      </c>
      <c r="E43" s="23">
        <f t="shared" si="9"/>
        <v>0</v>
      </c>
      <c r="F43" s="23">
        <f t="shared" si="10"/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5.75" thickBot="1" x14ac:dyDescent="0.3">
      <c r="A44" s="19" t="s">
        <v>71</v>
      </c>
      <c r="B44" s="24" t="s">
        <v>25</v>
      </c>
      <c r="C44" s="23">
        <v>0</v>
      </c>
      <c r="D44" s="23">
        <f t="shared" si="8"/>
        <v>0</v>
      </c>
      <c r="E44" s="23">
        <f t="shared" si="9"/>
        <v>0</v>
      </c>
      <c r="F44" s="23">
        <f t="shared" si="10"/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v>0</v>
      </c>
      <c r="D45" s="23">
        <f t="shared" si="8"/>
        <v>0</v>
      </c>
      <c r="E45" s="23">
        <f t="shared" si="9"/>
        <v>0</v>
      </c>
      <c r="F45" s="23">
        <f t="shared" si="10"/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0" t="s">
        <v>60</v>
      </c>
      <c r="B46" s="61"/>
      <c r="C46" s="23">
        <f>SUM(C36:C45)</f>
        <v>0</v>
      </c>
      <c r="D46" s="23">
        <f t="shared" ref="D46:I46" si="14">SUM(D36:D45)</f>
        <v>4.2100520164831448</v>
      </c>
      <c r="E46" s="23">
        <f t="shared" si="14"/>
        <v>4.1691010410124143</v>
      </c>
      <c r="F46" s="23">
        <f t="shared" si="14"/>
        <v>7.708333333333333</v>
      </c>
      <c r="G46" s="23">
        <f t="shared" si="14"/>
        <v>3.541871141364572</v>
      </c>
      <c r="H46" s="23">
        <f t="shared" si="14"/>
        <v>3.5888245421818752</v>
      </c>
      <c r="I46" s="23">
        <f t="shared" si="14"/>
        <v>4.1234548140852016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v>0</v>
      </c>
      <c r="D50" s="23">
        <f>(SUMIFS(AGİİ1,KAYNAK,A50,SEBEP,B50,SÜRE,"Uzun",BİLDİRİM,"Bildirimli",İL,$B$10,İLÇE,$B$11)/VLOOKUP($B$11,ABONE,4,FALSE))</f>
        <v>0.95606296021076809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0.94777565447474976</v>
      </c>
      <c r="F50" s="23">
        <f>(SUMIFS(OGİD1,KAYNAK,A50,SEBEP,B50,SÜRE,"Uzun",BİLDİRİM,"Bildirimli",İL,$B$10,İLÇE,$B$11)/VLOOKUP($B$11,ABONE,6,FALSE))</f>
        <v>3.9861111111111112</v>
      </c>
      <c r="G50" s="23">
        <f>(SUMIFS(AGİD1,KAYNAK,A50,SEBEP,B50,SÜRE,"Uzun",BİLDİRİM,"Bildirimli",İL,$B$10,İLÇE,$B$11)/VLOOKUP($B$11,ABONE,7,FALSE))</f>
        <v>1.025486781700174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1.0588511504147753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0.95651317409505043</v>
      </c>
    </row>
    <row r="51" spans="1:9" ht="15.75" thickBot="1" x14ac:dyDescent="0.3">
      <c r="A51" s="19" t="s">
        <v>72</v>
      </c>
      <c r="B51" s="20" t="s">
        <v>26</v>
      </c>
      <c r="C51" s="23"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v>0</v>
      </c>
      <c r="D52" s="23">
        <f>(SUMIFS(AGİİ1,KAYNAK,A52,SEBEP,B52,SÜRE,"Uzun",BİLDİRİM,"Bildirimli",İL,$B$10,İLÇE,$B$11)/VLOOKUP($B$11,ABONE,4,FALSE))</f>
        <v>4.3423630345200297E-2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4.2950114257460141E-2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0.14959632737058731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0.14791047112224134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5.1206599359763606E-2</v>
      </c>
    </row>
    <row r="53" spans="1:9" ht="15.75" thickBot="1" x14ac:dyDescent="0.3">
      <c r="A53" s="19" t="s">
        <v>71</v>
      </c>
      <c r="B53" s="20" t="s">
        <v>26</v>
      </c>
      <c r="C53" s="23"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5">SUM(D49:D53)</f>
        <v>0.99948659055596834</v>
      </c>
      <c r="E54" s="23">
        <f t="shared" si="15"/>
        <v>0.99072576873220985</v>
      </c>
      <c r="F54" s="23">
        <f t="shared" si="15"/>
        <v>3.9861111111111112</v>
      </c>
      <c r="G54" s="23">
        <f t="shared" si="15"/>
        <v>1.1750831090707614</v>
      </c>
      <c r="H54" s="23">
        <f t="shared" si="15"/>
        <v>1.2067616215370167</v>
      </c>
      <c r="I54" s="23">
        <f t="shared" si="15"/>
        <v>1.007719773454814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v>0</v>
      </c>
      <c r="D58" s="23">
        <f>(SUMIFS(AGİİ1,KAYNAK,A58,SÜRE,"Kısa",İL,$B$10,İLÇE,$B$11)/VLOOKUP($B$11,ABONE,4,FALSE))</f>
        <v>1.283523610079038E-3</v>
      </c>
      <c r="E58" s="23">
        <f>((SUMIFS(OGİİ1,KAYNAK,A58,SÜRE,"Kısa",İL,$B$10,İLÇE,$B$11)+SUMIFS(AGİİ1,KAYNAK,A58,SÜRE,"Kısa",İL,$B$10,İLÇE,$B$11))/VLOOKUP($B$11,ABONE,5,FALSE))</f>
        <v>1.2695273349280379E-3</v>
      </c>
      <c r="F58" s="23">
        <f>(SUMIFS(OGİD1,KAYNAK,A58,SÜRE,"Kısa",İL,$B$10,İLÇE,$B$11)/VLOOKUP($B$11,ABONE,6,FALSE))</f>
        <v>0.93055555555555558</v>
      </c>
      <c r="G58" s="23">
        <f>(SUMIFS(AGİD1,KAYNAK,A58,SÜRE,"Kısa",İL,$B$10,İLÇE,$B$11)/VLOOKUP($B$11,ABONE,7,FALSE))</f>
        <v>0.41016305208168435</v>
      </c>
      <c r="H58" s="23">
        <f>((SUMIFS(OGİD1,KAYNAK,A58,SÜRE,"Kısa",İL,$B$10,İLÇE,$B$11)+SUMIFS(AGİD1,KAYNAK,A58,SÜRE,"Kısa",İL,$B$10,İLÇE,$B$11))/VLOOKUP($B$11,ABONE,8,FALSE))</f>
        <v>0.41602754734700265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3.3895592218665352E-2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6">SUM(D57:D58)</f>
        <v>1.283523610079038E-3</v>
      </c>
      <c r="E59" s="23">
        <f t="shared" si="16"/>
        <v>1.2695273349280379E-3</v>
      </c>
      <c r="F59" s="23">
        <f t="shared" si="16"/>
        <v>0.93055555555555558</v>
      </c>
      <c r="G59" s="23">
        <f t="shared" si="16"/>
        <v>0.41016305208168435</v>
      </c>
      <c r="H59" s="23">
        <f t="shared" si="16"/>
        <v>0.41602754734700265</v>
      </c>
      <c r="I59" s="23">
        <f t="shared" si="16"/>
        <v>3.3895592218665352E-2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816</v>
      </c>
      <c r="D63" s="34">
        <f>VLOOKUP($B$11,ABONE,4,FALSE)</f>
        <v>74015</v>
      </c>
      <c r="E63" s="34">
        <f>VLOOKUP($B$11,ABONE,5,FALSE)</f>
        <v>74831</v>
      </c>
      <c r="F63" s="34">
        <f>VLOOKUP($B$11,ABONE,6,FALSE)</f>
        <v>72</v>
      </c>
      <c r="G63" s="34">
        <f>VLOOKUP($B$11,ABONE,7,FALSE)</f>
        <v>6317</v>
      </c>
      <c r="H63" s="34">
        <f>VLOOKUP($B$11,ABONE,8,FALSE)</f>
        <v>6389</v>
      </c>
      <c r="I63" s="34">
        <f>VLOOKUP($B$11,ABONE,9,FALSE)</f>
        <v>81220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15:I25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104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3.7686119101123592</v>
      </c>
      <c r="D17" s="23">
        <f t="shared" si="1"/>
        <v>45.750853603158468</v>
      </c>
      <c r="E17" s="23">
        <f t="shared" si="2"/>
        <v>44.970626791183292</v>
      </c>
      <c r="F17" s="23">
        <f t="shared" si="3"/>
        <v>264.87580722222231</v>
      </c>
      <c r="G17" s="23">
        <f t="shared" si="4"/>
        <v>150.749554808933</v>
      </c>
      <c r="H17" s="23">
        <f t="shared" si="5"/>
        <v>155.62906203800475</v>
      </c>
      <c r="I17" s="23">
        <f t="shared" si="6"/>
        <v>70.048969464202401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4.3931283103619467</v>
      </c>
      <c r="E21" s="23">
        <f t="shared" si="2"/>
        <v>4.3114833967517399</v>
      </c>
      <c r="F21" s="23">
        <f t="shared" si="3"/>
        <v>0.1339197777777778</v>
      </c>
      <c r="G21" s="23">
        <f t="shared" si="4"/>
        <v>8.2066002779156335</v>
      </c>
      <c r="H21" s="23">
        <f t="shared" si="5"/>
        <v>7.8614500427553438</v>
      </c>
      <c r="I21" s="23">
        <f t="shared" si="6"/>
        <v>5.1160066111609552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3.7686119101123592</v>
      </c>
      <c r="D25" s="23">
        <f t="shared" si="7"/>
        <v>50.143981913520413</v>
      </c>
      <c r="E25" s="23">
        <f t="shared" si="7"/>
        <v>49.282110187935032</v>
      </c>
      <c r="F25" s="23">
        <f t="shared" si="7"/>
        <v>265.00972700000011</v>
      </c>
      <c r="G25" s="23">
        <f t="shared" si="7"/>
        <v>158.95615508684864</v>
      </c>
      <c r="H25" s="23">
        <f t="shared" si="7"/>
        <v>163.49051208076008</v>
      </c>
      <c r="I25" s="23">
        <f t="shared" si="7"/>
        <v>75.164976075363356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8.6493954307116123</v>
      </c>
      <c r="D28" s="23">
        <f>(SUMIFS(AGİİ2,KAYNAK,A28,SEBEP,B28,SÜRE,"Uzun",BİLDİRİM,"Bildirimli",İL,$B$10,İLÇE,$B$11)/VLOOKUP($B$11,ABONE,4,FALSE))*60</f>
        <v>88.02530887727842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86.550132388399064</v>
      </c>
      <c r="F28" s="23">
        <f>(SUMIFS(OGİD2,KAYNAK,A28,SEBEP,B28,SÜRE,"Uzun",BİLDİRİM,"Bildirimli",İL,$B$10,İLÇE,$B$11)/VLOOKUP($B$11,ABONE,6,FALSE))*60</f>
        <v>214.81387888888889</v>
      </c>
      <c r="G28" s="23">
        <f>(SUMIFS(AGİD2,KAYNAK,A28,SEBEP,B28,SÜRE,"Uzun",BİLDİRİM,"Bildirimli",İL,$B$10,İLÇE,$B$11)/VLOOKUP($B$11,ABONE,7,FALSE))*60</f>
        <v>126.98588871960298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130.74100468883611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96.565038492015077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1.70749063670412</v>
      </c>
      <c r="D29" s="23">
        <f>(SUMIFS(AGİİ2,KAYNAK,A29,SEBEP,B29,SÜRE,"Uzun",BİLDİRİM,"Bildirimli",İL,$B$10,İLÇE,$B$11)/VLOOKUP($B$11,ABONE,4,FALSE))*60</f>
        <v>17.622083262961301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17.326315543851507</v>
      </c>
      <c r="F29" s="23">
        <f>(SUMIFS(OGİD2,KAYNAK,A29,SEBEP,B29,SÜRE,"Uzun",BİLDİRİM,"Bildirimli",İL,$B$10,İLÇE,$B$11)/VLOOKUP($B$11,ABONE,6,FALSE))*60</f>
        <v>461.81531933333332</v>
      </c>
      <c r="G29" s="23">
        <f>(SUMIFS(AGİD2,KAYNAK,A29,SEBEP,B29,SÜRE,"Uzun",BİLDİRİM,"Bildirimli",İL,$B$10,İLÇE,$B$11)/VLOOKUP($B$11,ABONE,7,FALSE))*60</f>
        <v>299.43740334491315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306.3799270688836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82.834069241342178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32.739932168734491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31.340125092636583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7.1025619938991564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10.356886067415733</v>
      </c>
      <c r="D33" s="23">
        <f t="shared" ref="D33:I33" si="8">SUM(D28:D32)</f>
        <v>105.64739214023972</v>
      </c>
      <c r="E33" s="23">
        <f t="shared" si="8"/>
        <v>103.87644793225057</v>
      </c>
      <c r="F33" s="23">
        <f t="shared" si="8"/>
        <v>676.62919822222216</v>
      </c>
      <c r="G33" s="23">
        <f t="shared" si="8"/>
        <v>459.16322423325062</v>
      </c>
      <c r="H33" s="23">
        <f t="shared" si="8"/>
        <v>468.46105685035633</v>
      </c>
      <c r="I33" s="23">
        <f t="shared" si="8"/>
        <v>186.5016697272564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0.10486891385767791</v>
      </c>
      <c r="D38" s="23">
        <f t="shared" si="10"/>
        <v>0.72105723539563582</v>
      </c>
      <c r="E38" s="23">
        <f t="shared" si="11"/>
        <v>0.70960556844547562</v>
      </c>
      <c r="F38" s="23">
        <f t="shared" si="12"/>
        <v>3.8574074074074076</v>
      </c>
      <c r="G38" s="23">
        <f t="shared" si="13"/>
        <v>2.4731182795698925</v>
      </c>
      <c r="H38" s="23">
        <f t="shared" si="14"/>
        <v>2.5323040380047508</v>
      </c>
      <c r="I38" s="23">
        <f t="shared" si="15"/>
        <v>1.1226807823434415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2.702191541171186E-2</v>
      </c>
      <c r="E42" s="23">
        <f t="shared" si="11"/>
        <v>2.6519721577726217E-2</v>
      </c>
      <c r="F42" s="23">
        <f t="shared" si="12"/>
        <v>1.8518518518518519E-3</v>
      </c>
      <c r="G42" s="23">
        <f t="shared" si="13"/>
        <v>6.5674110835401159E-2</v>
      </c>
      <c r="H42" s="23">
        <f t="shared" si="14"/>
        <v>6.2945368171021379E-2</v>
      </c>
      <c r="I42" s="23">
        <f t="shared" si="15"/>
        <v>3.4774807105688137E-2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0.10486891385767791</v>
      </c>
      <c r="D46" s="23">
        <f t="shared" ref="D46:I46" si="16">SUM(D36:D45)</f>
        <v>0.74807915080734766</v>
      </c>
      <c r="E46" s="23">
        <f t="shared" si="16"/>
        <v>0.73612529002320182</v>
      </c>
      <c r="F46" s="23">
        <f t="shared" si="16"/>
        <v>3.8592592592592596</v>
      </c>
      <c r="G46" s="23">
        <f t="shared" si="16"/>
        <v>2.5387923904052938</v>
      </c>
      <c r="H46" s="23">
        <f t="shared" si="16"/>
        <v>2.595249406175772</v>
      </c>
      <c r="I46" s="23">
        <f t="shared" si="16"/>
        <v>1.1574555894491296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9.3632958801498134E-2</v>
      </c>
      <c r="D49" s="23">
        <f>(SUMIFS(AGİİ1,KAYNAK,A49,SEBEP,B49,SÜRE,"Uzun",BİLDİRİM,"Bildirimli",İL,$B$10,İLÇE,$B$11)/VLOOKUP($B$11,ABONE,4,FALSE))</f>
        <v>1.1143053027258327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1.0953364269141532</v>
      </c>
      <c r="F49" s="23">
        <f>(SUMIFS(OGİD1,KAYNAK,A49,SEBEP,B49,SÜRE,"Uzun",BİLDİRİM,"Bildirimli",İL,$B$10,İLÇE,$B$11)/VLOOKUP($B$11,ABONE,6,FALSE))</f>
        <v>1.9833333333333334</v>
      </c>
      <c r="G49" s="23">
        <f>(SUMIFS(AGİD1,KAYNAK,A49,SEBEP,B49,SÜRE,"Uzun",BİLDİRİM,"Bildirimli",İL,$B$10,İLÇE,$B$11)/VLOOKUP($B$11,ABONE,7,FALSE))</f>
        <v>1.2217535153019023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1.2543151227236737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1.131365512291405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4.9937578027465668E-3</v>
      </c>
      <c r="D50" s="23">
        <f>(SUMIFS(AGİİ1,KAYNAK,A50,SEBEP,B50,SÜRE,"Uzun",BİLDİRİM,"Bildirimli",İL,$B$10,İLÇE,$B$11)/VLOOKUP($B$11,ABONE,4,FALSE))</f>
        <v>5.1537861415163477E-2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5.0672853828306268E-2</v>
      </c>
      <c r="F50" s="23">
        <f>(SUMIFS(OGİD1,KAYNAK,A50,SEBEP,B50,SÜRE,"Uzun",BİLDİRİM,"Bildirimli",İL,$B$10,İLÇE,$B$11)/VLOOKUP($B$11,ABONE,6,FALSE))</f>
        <v>1.3351851851851853</v>
      </c>
      <c r="G50" s="23">
        <f>(SUMIFS(AGİD1,KAYNAK,A50,SEBEP,B50,SÜRE,"Uzun",BİLDİRİM,"Bildirimli",İL,$B$10,İLÇE,$B$11)/VLOOKUP($B$11,ABONE,7,FALSE))</f>
        <v>0.90057899090157156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0.91916072842438634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0.24749685986003947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0.13606286186931349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0.13024544734758511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2.9517315628925175E-2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9.8626716604244699E-2</v>
      </c>
      <c r="D54" s="23">
        <f t="shared" ref="D54:I54" si="17">SUM(D49:D53)</f>
        <v>1.1658431641409961</v>
      </c>
      <c r="E54" s="23">
        <f t="shared" si="17"/>
        <v>1.1460092807424596</v>
      </c>
      <c r="F54" s="23">
        <f t="shared" si="17"/>
        <v>3.3185185185185189</v>
      </c>
      <c r="G54" s="23">
        <f t="shared" si="17"/>
        <v>2.2583953680727875</v>
      </c>
      <c r="H54" s="23">
        <f t="shared" si="17"/>
        <v>2.3037212984956454</v>
      </c>
      <c r="I54" s="23">
        <f t="shared" si="17"/>
        <v>1.4083796877803698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801</v>
      </c>
      <c r="D63" s="34">
        <f>VLOOKUP($B$11,ABONE,4,FALSE)</f>
        <v>42299</v>
      </c>
      <c r="E63" s="34">
        <f>VLOOKUP($B$11,ABONE,5,FALSE)</f>
        <v>43100</v>
      </c>
      <c r="F63" s="34">
        <f>VLOOKUP($B$11,ABONE,6,FALSE)</f>
        <v>540</v>
      </c>
      <c r="G63" s="34">
        <f>VLOOKUP($B$11,ABONE,7,FALSE)</f>
        <v>12090</v>
      </c>
      <c r="H63" s="34">
        <f>VLOOKUP($B$11,ABONE,8,FALSE)</f>
        <v>12630</v>
      </c>
      <c r="I63" s="34">
        <f>VLOOKUP($B$11,ABONE,9,FALSE)</f>
        <v>55730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D63" sqref="D6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8"/>
      <c r="B11" s="14"/>
      <c r="C11" s="14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1" t="s">
        <v>58</v>
      </c>
      <c r="D14" s="21" t="s">
        <v>59</v>
      </c>
      <c r="E14" s="21" t="s">
        <v>36</v>
      </c>
      <c r="F14" s="21" t="s">
        <v>58</v>
      </c>
      <c r="G14" s="21" t="s">
        <v>59</v>
      </c>
      <c r="H14" s="21" t="s">
        <v>36</v>
      </c>
      <c r="I14" s="71"/>
    </row>
    <row r="15" spans="1:9" ht="15.75" thickBot="1" x14ac:dyDescent="0.3">
      <c r="A15" s="19" t="s">
        <v>76</v>
      </c>
      <c r="B15" s="22" t="s">
        <v>22</v>
      </c>
      <c r="C15" s="23">
        <f t="shared" ref="C15:C24" si="0">(SUMIFS(OGİİ2,KAYNAK,A15,SEBEP,B15,SÜRE,"Uzun",BİLDİRİM,"Bildirimsiz",İL,$B$10)/VLOOKUP($B$10,ABONE,3,FALSE))*60</f>
        <v>5.5538980266159701</v>
      </c>
      <c r="D15" s="23">
        <f t="shared" ref="D15:D24" si="1">(SUMIFS(AGİİ2,KAYNAK,A15,SEBEP,B15,SÜRE,"Uzun",BİLDİRİM,"Bildirimsiz",İL,$B$10)/VLOOKUP($B$10,ABONE,4,FALSE))*60</f>
        <v>7.4745019811601026</v>
      </c>
      <c r="E15" s="23">
        <f t="shared" ref="E15:E24" si="2">((SUMIFS(OGİİ2,KAYNAK,A15,SEBEP,B15,SÜRE,"Uzun",BİLDİRİM,"Bildirimsiz",İL,$B$10)+SUMIFS(AGİİ2,KAYNAK,A15,SEBEP,B15,SÜRE,"Uzun",BİLDİRİM,"Bildirimsiz",İL,$B$10))/VLOOKUP($B$10,ABONE,5,FALSE))*60</f>
        <v>7.4615407887018668</v>
      </c>
      <c r="F15" s="23">
        <f t="shared" ref="F15:F24" si="3">(SUMIFS(OGİD2,KAYNAK,A15,SEBEP,B15,SÜRE,"Uzun",BİLDİRİM,"Bildirimsiz",İL,$B$10)/VLOOKUP($B$10,ABONE,6,FALSE))*60</f>
        <v>27.730503693728359</v>
      </c>
      <c r="G15" s="23">
        <f t="shared" ref="G15:G24" si="4">(SUMIFS(AGİD2,KAYNAK,A15,SEBEP,B15,SÜRE,"Uzun",BİLDİRİM,"Bildirimsiz",İL,$B$10)/VLOOKUP($B$10,ABONE,7,FALSE))*60</f>
        <v>9.7351200672925646</v>
      </c>
      <c r="H15" s="23">
        <f t="shared" ref="H15:H24" si="5">((SUMIFS(OGİD2,KAYNAK,A15,SEBEP,B15,SÜRE,"Uzun",BİLDİRİM,"Bildirimsiz",İL,$B$10)+SUMIFS(AGİD2,KAYNAK,A15,SEBEP,B15,SÜRE,"Uzun",BİLDİRİM,"Bildirimsiz",İL,$B$10))/VLOOKUP($B$10,ABONE,8,FALSE))*60</f>
        <v>10.05908384074033</v>
      </c>
      <c r="I15" s="23">
        <f t="shared" ref="I15:I24" si="6">((SUMIFS(OGİİ2,KAYNAK,A15,SEBEP,B15,SÜRE,"Uzun",BİLDİRİM,"Bildirimsiz",İL,$B$10)+SUMIFS(AGİİ2,KAYNAK,A15,SEBEP,B15,SÜRE,"Uzun",BİLDİRİM,"Bildirimsiz",İL,$B$10)+SUMIFS(OGİD2,KAYNAK,A15,SEBEP,B15,SÜRE,"Uzun",BİLDİRİM,"Bildirimsiz",İL,$B$10)+SUMIFS(AGİD2,KAYNAK,A15,SEBEP,B15,SÜRE,"Uzun",BİLDİRİM,"Bildirimsiz",İL,$B$10))/VLOOKUP($B$10,ABONE,9,FALSE))*60</f>
        <v>7.6125889342585751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2" t="s">
        <v>22</v>
      </c>
      <c r="C17" s="23">
        <f t="shared" si="0"/>
        <v>25.991124501901147</v>
      </c>
      <c r="D17" s="23">
        <f t="shared" si="1"/>
        <v>48.572817541478734</v>
      </c>
      <c r="E17" s="23">
        <f t="shared" si="2"/>
        <v>48.420425025142272</v>
      </c>
      <c r="F17" s="23">
        <f t="shared" si="3"/>
        <v>711.43978776452411</v>
      </c>
      <c r="G17" s="23">
        <f t="shared" si="4"/>
        <v>189.27609369537757</v>
      </c>
      <c r="H17" s="23">
        <f t="shared" si="5"/>
        <v>198.67640014061274</v>
      </c>
      <c r="I17" s="23">
        <f t="shared" si="6"/>
        <v>57.15786881156793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0.69028755513307993</v>
      </c>
      <c r="D18" s="23">
        <f t="shared" si="1"/>
        <v>2.3743383008269472</v>
      </c>
      <c r="E18" s="23">
        <f t="shared" si="2"/>
        <v>2.3629734872886177</v>
      </c>
      <c r="F18" s="23">
        <f t="shared" si="3"/>
        <v>0.14951817622162369</v>
      </c>
      <c r="G18" s="23">
        <f t="shared" si="4"/>
        <v>0.23816796323596839</v>
      </c>
      <c r="H18" s="23">
        <f t="shared" si="5"/>
        <v>0.23657203618530426</v>
      </c>
      <c r="I18" s="23">
        <f t="shared" si="6"/>
        <v>2.2393224103040845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2" t="s">
        <v>22</v>
      </c>
      <c r="C21" s="23">
        <f t="shared" si="0"/>
        <v>0.26579428136882127</v>
      </c>
      <c r="D21" s="23">
        <f t="shared" si="1"/>
        <v>6.5237990071723813</v>
      </c>
      <c r="E21" s="23">
        <f t="shared" si="2"/>
        <v>6.4815668731273712</v>
      </c>
      <c r="F21" s="23">
        <f t="shared" si="3"/>
        <v>0.17077082724124662</v>
      </c>
      <c r="G21" s="23">
        <f t="shared" si="4"/>
        <v>11.517273851547229</v>
      </c>
      <c r="H21" s="23">
        <f t="shared" si="5"/>
        <v>11.313007245649999</v>
      </c>
      <c r="I21" s="23">
        <f t="shared" si="6"/>
        <v>6.7625170225636415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1.6793267651746941E-3</v>
      </c>
      <c r="E22" s="23">
        <f t="shared" si="2"/>
        <v>1.66799383141071E-3</v>
      </c>
      <c r="F22" s="23">
        <f t="shared" si="3"/>
        <v>0</v>
      </c>
      <c r="G22" s="23">
        <f t="shared" si="4"/>
        <v>0.10563028588760588</v>
      </c>
      <c r="H22" s="23">
        <f t="shared" si="5"/>
        <v>0.10372866563227308</v>
      </c>
      <c r="I22" s="23">
        <f t="shared" si="6"/>
        <v>7.6028618589854616E-3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32.501104365019017</v>
      </c>
      <c r="D25" s="23">
        <f t="shared" si="7"/>
        <v>64.947136157403335</v>
      </c>
      <c r="E25" s="23">
        <f t="shared" si="7"/>
        <v>64.728174168091542</v>
      </c>
      <c r="F25" s="23">
        <f t="shared" si="7"/>
        <v>739.49058046171524</v>
      </c>
      <c r="G25" s="23">
        <f t="shared" si="7"/>
        <v>210.87228586334095</v>
      </c>
      <c r="H25" s="23">
        <f t="shared" si="7"/>
        <v>220.38879192882064</v>
      </c>
      <c r="I25" s="23">
        <f t="shared" si="7"/>
        <v>73.779900040553215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1" t="s">
        <v>58</v>
      </c>
      <c r="D27" s="21" t="s">
        <v>59</v>
      </c>
      <c r="E27" s="27" t="s">
        <v>36</v>
      </c>
      <c r="F27" s="21" t="s">
        <v>23</v>
      </c>
      <c r="G27" s="21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2" t="s">
        <v>22</v>
      </c>
      <c r="C28" s="23">
        <f>(SUMIFS(OGİİ2,KAYNAK,A28,SEBEP,B28,SÜRE,"Uzun",BİLDİRİM,"Bildirimli",İL,$B$10)/VLOOKUP($B$10,ABONE,3,FALSE))*60</f>
        <v>0.84580644106463876</v>
      </c>
      <c r="D28" s="23">
        <f>(SUMIFS(AGİİ2,KAYNAK,A28,SEBEP,B28,SÜRE,"Uzun",BİLDİRİM,"Bildirimli",İL,$B$10)/VLOOKUP($B$10,ABONE,4,FALSE))*60</f>
        <v>3.5167497813407689</v>
      </c>
      <c r="E28" s="23">
        <f>((SUMIFS(OGİİ2,KAYNAK,A28,SEBEP,B28,SÜRE,"Uzun",BİLDİRİM,"Bildirimli",İL,$B$10)+SUMIFS(AGİİ2,KAYNAK,A28,SEBEP,B28,SÜRE,"Uzun",BİLDİRİM,"Bildirimli",İL,$B$10))/VLOOKUP($B$10,ABONE,5,FALSE))*60</f>
        <v>3.4987249248384935</v>
      </c>
      <c r="F28" s="23">
        <f>(SUMIFS(OGİD2,KAYNAK,A28,SEBEP,B28,SÜRE,"Uzun",BİLDİRİM,"Bildirimli",İL,$B$10)/VLOOKUP($B$10,ABONE,6,FALSE))*60</f>
        <v>69.038911558291659</v>
      </c>
      <c r="G28" s="23">
        <f>(SUMIFS(AGİD2,KAYNAK,A28,SEBEP,B28,SÜRE,"Uzun",BİLDİRİM,"Bildirimli",İL,$B$10)/VLOOKUP($B$10,ABONE,7,FALSE))*60</f>
        <v>26.578799906467559</v>
      </c>
      <c r="H28" s="23">
        <f>((SUMIFS(OGİD2,KAYNAK,A28,SEBEP,B28,SÜRE,"Uzun",BİLDİRİM,"Bildirimli",İL,$B$10)+SUMIFS(AGİD2,KAYNAK,A28,SEBEP,B28,SÜRE,"Uzun",BİLDİRİM,"Bildirimli",İL,$B$10))/VLOOKUP($B$10,ABONE,8,FALSE))*60</f>
        <v>27.343192501662415</v>
      </c>
      <c r="I28" s="23">
        <f>((SUMIFS(OGİİ2,KAYNAK,A28,SEBEP,B28,SÜRE,"Uzun",BİLDİRİM,"Bildirimli",İL,$B$10)+SUMIFS(AGİİ2,KAYNAK,A28,SEBEP,B28,SÜRE,"Uzun",BİLDİRİM,"Bildirimli",İL,$B$10)+SUMIFS(OGİD2,KAYNAK,A28,SEBEP,B28,SÜRE,"Uzun",BİLDİRİM,"Bildirimli",İL,$B$10)+SUMIFS(AGİD2,KAYNAK,A28,SEBEP,B28,SÜRE,"Uzun",BİLDİRİM,"Bildirimli",İL,$B$10))/VLOOKUP($B$10,ABONE,9,FALSE))*60</f>
        <v>4.885290050848563</v>
      </c>
    </row>
    <row r="29" spans="1:9" ht="15.75" thickBot="1" x14ac:dyDescent="0.3">
      <c r="A29" s="19" t="s">
        <v>72</v>
      </c>
      <c r="B29" s="22" t="s">
        <v>22</v>
      </c>
      <c r="C29" s="23">
        <f>(SUMIFS(OGİİ2,KAYNAK,A29,SEBEP,B29,SÜRE,"Uzun",BİLDİRİM,"Bildirimli",İL,$B$10)/VLOOKUP($B$10,ABONE,3,FALSE))*60</f>
        <v>9.6393538973384096</v>
      </c>
      <c r="D29" s="23">
        <f>(SUMIFS(AGİİ2,KAYNAK,A29,SEBEP,B29,SÜRE,"Uzun",BİLDİRİM,"Bildirimli",İL,$B$10)/VLOOKUP($B$10,ABONE,4,FALSE))*60</f>
        <v>23.422025459195577</v>
      </c>
      <c r="E29" s="23">
        <f>((SUMIFS(OGİİ2,KAYNAK,A29,SEBEP,B29,SÜRE,"Uzun",BİLDİRİM,"Bildirimli",İL,$B$10)+SUMIFS(AGİİ2,KAYNAK,A29,SEBEP,B29,SÜRE,"Uzun",BİLDİRİM,"Bildirimli",İL,$B$10))/VLOOKUP($B$10,ABONE,5,FALSE))*60</f>
        <v>23.329013124050054</v>
      </c>
      <c r="F29" s="23">
        <f>(SUMIFS(OGİD2,KAYNAK,A29,SEBEP,B29,SÜRE,"Uzun",BİLDİRİM,"Bildirimli",İL,$B$10)/VLOOKUP($B$10,ABONE,6,FALSE))*60</f>
        <v>692.31407268180033</v>
      </c>
      <c r="G29" s="23">
        <f>(SUMIFS(AGİD2,KAYNAK,A29,SEBEP,B29,SÜRE,"Uzun",BİLDİRİM,"Bildirimli",İL,$B$10)/VLOOKUP($B$10,ABONE,7,FALSE))*60</f>
        <v>241.13083790955716</v>
      </c>
      <c r="H29" s="23">
        <f>((SUMIFS(OGİD2,KAYNAK,A29,SEBEP,B29,SÜRE,"Uzun",BİLDİRİM,"Bildirimli",İL,$B$10)+SUMIFS(AGİD2,KAYNAK,A29,SEBEP,B29,SÜRE,"Uzun",BİLDİRİM,"Bildirimli",İL,$B$10))/VLOOKUP($B$10,ABONE,8,FALSE))*60</f>
        <v>249.25331122201595</v>
      </c>
      <c r="I29" s="23">
        <f>((SUMIFS(OGİİ2,KAYNAK,A29,SEBEP,B29,SÜRE,"Uzun",BİLDİRİM,"Bildirimli",İL,$B$10)+SUMIFS(AGİİ2,KAYNAK,A29,SEBEP,B29,SÜRE,"Uzun",BİLDİRİM,"Bildirimli",İL,$B$10)+SUMIFS(OGİD2,KAYNAK,A29,SEBEP,B29,SÜRE,"Uzun",BİLDİRİM,"Bildirimli",İL,$B$10)+SUMIFS(AGİD2,KAYNAK,A29,SEBEP,B29,SÜRE,"Uzun",BİLDİRİM,"Bildirimli",İL,$B$10))/VLOOKUP($B$10,ABONE,9,FALSE))*60</f>
        <v>36.466599520209314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(SUMIFS(OGİİ2,KAYNAK,A30,SEBEP,B30,SÜRE,"Uzun",BİLDİRİM,"Bildirimli",İL,$B$10)/VLOOKUP($B$10,ABONE,3,FALSE))*60</f>
        <v>0</v>
      </c>
      <c r="D30" s="23">
        <f>(SUMIFS(AGİİ2,KAYNAK,A30,SEBEP,B30,SÜRE,"Uzun",BİLDİRİM,"Bildirimli",İL,$B$10)/VLOOKUP($B$10,ABONE,4,FALSE))*60</f>
        <v>0</v>
      </c>
      <c r="E30" s="23">
        <f>((SUMIFS(OGİİ2,KAYNAK,A30,SEBEP,B30,SÜRE,"Uzun",BİLDİRİM,"Bildirimli",İL,$B$10)+SUMIFS(AGİİ2,KAYNAK,A30,SEBEP,B30,SÜRE,"Uzun",BİLDİRİM,"Bildirimli",İL,$B$10))/VLOOKUP($B$10,ABONE,5,FALSE))*60</f>
        <v>0</v>
      </c>
      <c r="F30" s="23">
        <f>(SUMIFS(OGİD2,KAYNAK,A30,SEBEP,B30,SÜRE,"Uzun",BİLDİRİM,"Bildirimli",İL,$B$10)/VLOOKUP($B$10,ABONE,6,FALSE))*60</f>
        <v>0</v>
      </c>
      <c r="G30" s="23">
        <f>(SUMIFS(AGİD2,KAYNAK,A30,SEBEP,B30,SÜRE,"Uzun",BİLDİRİM,"Bildirimli",İL,$B$10)/VLOOKUP($B$10,ABONE,7,FALSE))*60</f>
        <v>0</v>
      </c>
      <c r="H30" s="23">
        <f>((SUMIFS(OGİD2,KAYNAK,A30,SEBEP,B30,SÜRE,"Uzun",BİLDİRİM,"Bildirimli",İL,$B$10)+SUMIFS(AGİD2,KAYNAK,A30,SEBEP,B30,SÜRE,"Uzun",BİLDİRİM,"Bildirimli",İL,$B$10))/VLOOKUP($B$10,ABONE,8,FALSE))*60</f>
        <v>0</v>
      </c>
      <c r="I30" s="23">
        <f>((SUMIFS(OGİİ2,KAYNAK,A30,SEBEP,B30,SÜRE,"Uzun",BİLDİRİM,"Bildirimli",İL,$B$10)+SUMIFS(AGİİ2,KAYNAK,A30,SEBEP,B30,SÜRE,"Uzun",BİLDİRİM,"Bildirimli",İL,$B$10)+SUMIFS(OGİD2,KAYNAK,A30,SEBEP,B30,SÜRE,"Uzun",BİLDİRİM,"Bildirimli",İL,$B$10)+SUMIFS(AGİD2,KAYNAK,A30,SEBEP,B30,SÜRE,"Uzun",BİLDİRİM,"Bildirimli",İL,$B$10))/VLOOKUP($B$10,ABONE,9,FALSE))*60</f>
        <v>0</v>
      </c>
    </row>
    <row r="31" spans="1:9" ht="15.75" thickBot="1" x14ac:dyDescent="0.3">
      <c r="A31" s="19" t="s">
        <v>71</v>
      </c>
      <c r="B31" s="22" t="s">
        <v>22</v>
      </c>
      <c r="C31" s="23">
        <f>(SUMIFS(OGİİ2,KAYNAK,A31,SEBEP,B31,SÜRE,"Uzun",BİLDİRİM,"Bildirimli",İL,$B$10)/VLOOKUP($B$10,ABONE,3,FALSE))*60</f>
        <v>1.2704584030418251</v>
      </c>
      <c r="D31" s="23">
        <f>(SUMIFS(AGİİ2,KAYNAK,A31,SEBEP,B31,SÜRE,"Uzun",BİLDİRİM,"Bildirimli",İL,$B$10)/VLOOKUP($B$10,ABONE,4,FALSE))*60</f>
        <v>9.7031296719680959</v>
      </c>
      <c r="E31" s="23">
        <f>((SUMIFS(OGİİ2,KAYNAK,A31,SEBEP,B31,SÜRE,"Uzun",BİLDİRİM,"Bildirimli",İL,$B$10)+SUMIFS(AGİİ2,KAYNAK,A31,SEBEP,B31,SÜRE,"Uzun",BİLDİRİM,"Bildirimli",İL,$B$10))/VLOOKUP($B$10,ABONE,5,FALSE))*60</f>
        <v>9.6462218045261974</v>
      </c>
      <c r="F31" s="23">
        <f>(SUMIFS(OGİD2,KAYNAK,A31,SEBEP,B31,SÜRE,"Uzun",BİLDİRİM,"Bildirimli",İL,$B$10)/VLOOKUP($B$10,ABONE,6,FALSE))*60</f>
        <v>0</v>
      </c>
      <c r="G31" s="23">
        <f>(SUMIFS(AGİD2,KAYNAK,A31,SEBEP,B31,SÜRE,"Uzun",BİLDİRİM,"Bildirimli",İL,$B$10)/VLOOKUP($B$10,ABONE,7,FALSE))*60</f>
        <v>42.49603770979548</v>
      </c>
      <c r="H31" s="23">
        <f>((SUMIFS(OGİD2,KAYNAK,A31,SEBEP,B31,SÜRE,"Uzun",BİLDİRİM,"Bildirimli",İL,$B$10)+SUMIFS(AGİD2,KAYNAK,A31,SEBEP,B31,SÜRE,"Uzun",BİLDİRİM,"Bildirimli",İL,$B$10))/VLOOKUP($B$10,ABONE,8,FALSE))*60</f>
        <v>41.730998351989335</v>
      </c>
      <c r="I31" s="23">
        <f>((SUMIFS(OGİİ2,KAYNAK,A31,SEBEP,B31,SÜRE,"Uzun",BİLDİRİM,"Bildirimli",İL,$B$10)+SUMIFS(AGİİ2,KAYNAK,A31,SEBEP,B31,SÜRE,"Uzun",BİLDİRİM,"Bildirimli",İL,$B$10)+SUMIFS(OGİD2,KAYNAK,A31,SEBEP,B31,SÜRE,"Uzun",BİLDİRİM,"Bildirimli",İL,$B$10)+SUMIFS(AGİD2,KAYNAK,A31,SEBEP,B31,SÜRE,"Uzun",BİLDİRİM,"Bildirimli",İL,$B$10))/VLOOKUP($B$10,ABONE,9,FALSE))*60</f>
        <v>11.511964123712168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(SUMIFS(OGİİ2,KAYNAK,A32,SEBEP,B32,SÜRE,"Uzun",BİLDİRİM,"Bildirimli",İL,$B$10)/VLOOKUP($B$10,ABONE,3,FALSE))*60</f>
        <v>0</v>
      </c>
      <c r="D32" s="23">
        <f>(SUMIFS(AGİİ2,KAYNAK,A32,SEBEP,B32,SÜRE,"Uzun",BİLDİRİM,"Bildirimli",İL,$B$10)/VLOOKUP($B$10,ABONE,4,FALSE))*60</f>
        <v>0</v>
      </c>
      <c r="E32" s="23">
        <f>((SUMIFS(OGİİ2,KAYNAK,A32,SEBEP,B32,SÜRE,"Uzun",BİLDİRİM,"Bildirimli",İL,$B$10)+SUMIFS(AGİİ2,KAYNAK,A32,SEBEP,B32,SÜRE,"Uzun",BİLDİRİM,"Bildirimli",İL,$B$10))/VLOOKUP($B$10,ABONE,5,FALSE))*60</f>
        <v>0</v>
      </c>
      <c r="F32" s="23">
        <f>(SUMIFS(OGİD2,KAYNAK,A32,SEBEP,B32,SÜRE,"Uzun",BİLDİRİM,"Bildirimli",İL,$B$10)/VLOOKUP($B$10,ABONE,6,FALSE))*60</f>
        <v>0</v>
      </c>
      <c r="G32" s="23">
        <f>(SUMIFS(AGİD2,KAYNAK,A32,SEBEP,B32,SÜRE,"Uzun",BİLDİRİM,"Bildirimli",İL,$B$10)/VLOOKUP($B$10,ABONE,7,FALSE))*60</f>
        <v>0</v>
      </c>
      <c r="H32" s="23">
        <f>((SUMIFS(OGİD2,KAYNAK,A32,SEBEP,B32,SÜRE,"Uzun",BİLDİRİM,"Bildirimli",İL,$B$10)+SUMIFS(AGİD2,KAYNAK,A32,SEBEP,B32,SÜRE,"Uzun",BİLDİRİM,"Bildirimli",İL,$B$10))/VLOOKUP($B$10,ABONE,8,FALSE))*60</f>
        <v>0</v>
      </c>
      <c r="I32" s="23">
        <f>((SUMIFS(OGİİ2,KAYNAK,A32,SEBEP,B32,SÜRE,"Uzun",BİLDİRİM,"Bildirimli",İL,$B$10)+SUMIFS(AGİİ2,KAYNAK,A32,SEBEP,B32,SÜRE,"Uzun",BİLDİRİM,"Bildirimli",İL,$B$10)+SUMIFS(OGİD2,KAYNAK,A32,SEBEP,B32,SÜRE,"Uzun",BİLDİRİM,"Bildirimli",İL,$B$10)+SUMIFS(AGİD2,KAYNAK,A32,SEBEP,B32,SÜRE,"Uzun",BİLDİRİM,"Bildirimli",İL,$B$10))/VLOOKUP($B$10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11.755618741444874</v>
      </c>
      <c r="D33" s="23">
        <f t="shared" ref="D33:I33" si="8">SUM(D28:D32)</f>
        <v>36.641904912504444</v>
      </c>
      <c r="E33" s="23">
        <f t="shared" si="8"/>
        <v>36.473959853414748</v>
      </c>
      <c r="F33" s="23">
        <f t="shared" si="8"/>
        <v>761.35298424009193</v>
      </c>
      <c r="G33" s="23">
        <f t="shared" si="8"/>
        <v>310.2056755258202</v>
      </c>
      <c r="H33" s="23">
        <f t="shared" si="8"/>
        <v>318.32750207566772</v>
      </c>
      <c r="I33" s="23">
        <f t="shared" si="8"/>
        <v>52.863853694770043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1" t="s">
        <v>58</v>
      </c>
      <c r="D35" s="21" t="s">
        <v>59</v>
      </c>
      <c r="E35" s="27" t="s">
        <v>36</v>
      </c>
      <c r="F35" s="21" t="s">
        <v>23</v>
      </c>
      <c r="G35" s="21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2" t="s">
        <v>22</v>
      </c>
      <c r="C36" s="23">
        <f t="shared" ref="C36:C45" si="9">(SUMIFS(OGİİ1,KAYNAK,A36,SEBEP,B36,SÜRE,"Uzun",BİLDİRİM,"Bildirimsiz",İL,$B$10)/VLOOKUP($B$10,ABONE,3,FALSE))</f>
        <v>6.5462610899873264E-2</v>
      </c>
      <c r="D36" s="23">
        <f t="shared" ref="D36:D45" si="10">(SUMIFS(AGİİ1,KAYNAK,A36,SEBEP,B36,SÜRE,"Uzun",BİLDİRİM,"Bildirimsiz",İL,$B$10)/VLOOKUP($B$10,ABONE,4,FALSE))</f>
        <v>0.19968930273091531</v>
      </c>
      <c r="E36" s="23">
        <f t="shared" ref="E36:E45" si="11">((SUMIFS(OGİİ1,KAYNAK,A36,SEBEP,B36,SÜRE,"Uzun",BİLDİRİM,"Bildirimsiz",İL,$B$10)+SUMIFS(AGİİ1,KAYNAK,A36,SEBEP,B36,SÜRE,"Uzun",BİLDİRİM,"Bildirimsiz",İL,$B$10))/VLOOKUP($B$10,ABONE,5,FALSE))</f>
        <v>0.19878347413375028</v>
      </c>
      <c r="F36" s="23">
        <f t="shared" ref="F36:F45" si="12">(SUMIFS(OGİD1,KAYNAK,A36,SEBEP,B36,SÜRE,"Uzun",BİLDİRİM,"Bildirimsiz",İL,$B$10)/VLOOKUP($B$10,ABONE,6,FALSE))</f>
        <v>0.27241246633320509</v>
      </c>
      <c r="G36" s="23">
        <f t="shared" ref="G36:G45" si="13">(SUMIFS(AGİD1,KAYNAK,A36,SEBEP,B36,SÜRE,"Uzun",BİLDİRİM,"Bildirimsiz",İL,$B$10)/VLOOKUP($B$10,ABONE,7,FALSE))</f>
        <v>0.12176145701810692</v>
      </c>
      <c r="H36" s="23">
        <f t="shared" ref="H36:H45" si="14">((SUMIFS(OGİD1,KAYNAK,A36,SEBEP,B36,SÜRE,"Uzun",BİLDİRİM,"Bildirimsiz",İL,$B$10)+SUMIFS(AGİD1,KAYNAK,A36,SEBEP,B36,SÜRE,"Uzun",BİLDİRİM,"Bildirimsiz",İL,$B$10))/VLOOKUP($B$10,ABONE,8,FALSE))</f>
        <v>0.12447356754959547</v>
      </c>
      <c r="I36" s="23">
        <f t="shared" ref="I36:I45" si="15">((SUMIFS(OGİİ1,KAYNAK,A36,SEBEP,B36,SÜRE,"Uzun",BİLDİRİM,"Bildirimsiz",İL,$B$10)+SUMIFS(AGİİ1,KAYNAK,A36,SEBEP,B36,SÜRE,"Uzun",BİLDİRİM,"Bildirimsiz",İL,$B$10)+SUMIFS(OGİD1,KAYNAK,A36,SEBEP,B36,SÜRE,"Uzun",BİLDİRİM,"Bildirimsiz",İL,$B$10)+SUMIFS(AGİD1,KAYNAK,A36,SEBEP,B36,SÜRE,"Uzun",BİLDİRİM,"Bildirimsiz",İL,$B$10))/VLOOKUP($B$10,ABONE,9,FALSE))</f>
        <v>0.19446232396947474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2" t="s">
        <v>22</v>
      </c>
      <c r="C38" s="23">
        <f t="shared" si="9"/>
        <v>0.41381495564005072</v>
      </c>
      <c r="D38" s="23">
        <f t="shared" si="10"/>
        <v>0.85605278409037089</v>
      </c>
      <c r="E38" s="23">
        <f t="shared" si="11"/>
        <v>0.85306834287161004</v>
      </c>
      <c r="F38" s="23">
        <f t="shared" si="12"/>
        <v>11.048480184686419</v>
      </c>
      <c r="G38" s="23">
        <f t="shared" si="13"/>
        <v>2.7658867594467056</v>
      </c>
      <c r="H38" s="23">
        <f t="shared" si="14"/>
        <v>2.9149950127452069</v>
      </c>
      <c r="I38" s="23">
        <f t="shared" si="15"/>
        <v>0.97297018608221963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5.3231939163498098E-3</v>
      </c>
      <c r="D39" s="23">
        <f t="shared" si="10"/>
        <v>2.2509190456220362E-2</v>
      </c>
      <c r="E39" s="23">
        <f t="shared" si="11"/>
        <v>2.2393210788359739E-2</v>
      </c>
      <c r="F39" s="23">
        <f t="shared" si="12"/>
        <v>2.6933435936898806E-3</v>
      </c>
      <c r="G39" s="23">
        <f t="shared" si="13"/>
        <v>4.8035889369326158E-3</v>
      </c>
      <c r="H39" s="23">
        <f t="shared" si="14"/>
        <v>4.7655990247146181E-3</v>
      </c>
      <c r="I39" s="23">
        <f t="shared" si="15"/>
        <v>2.1368158262126277E-2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2" t="s">
        <v>22</v>
      </c>
      <c r="C42" s="23">
        <f t="shared" si="9"/>
        <v>6.9708491761723702E-4</v>
      </c>
      <c r="D42" s="23">
        <f t="shared" si="10"/>
        <v>6.4865805130466164E-2</v>
      </c>
      <c r="E42" s="23">
        <f t="shared" si="11"/>
        <v>6.4432762633334154E-2</v>
      </c>
      <c r="F42" s="23">
        <f t="shared" si="12"/>
        <v>1.1542901115813775E-3</v>
      </c>
      <c r="G42" s="23">
        <f t="shared" si="13"/>
        <v>9.1063631682525806E-2</v>
      </c>
      <c r="H42" s="23">
        <f t="shared" si="14"/>
        <v>8.9445029369389334E-2</v>
      </c>
      <c r="I42" s="23">
        <f t="shared" si="15"/>
        <v>6.5887235737710992E-2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4.4348418397618448E-5</v>
      </c>
      <c r="E43" s="23">
        <f t="shared" si="11"/>
        <v>4.4049133172931766E-5</v>
      </c>
      <c r="F43" s="23">
        <f t="shared" si="12"/>
        <v>0</v>
      </c>
      <c r="G43" s="23">
        <f t="shared" si="13"/>
        <v>8.9582348750432046E-4</v>
      </c>
      <c r="H43" s="23">
        <f t="shared" si="14"/>
        <v>8.796963315970298E-4</v>
      </c>
      <c r="I43" s="23">
        <f t="shared" si="15"/>
        <v>9.2642344963035701E-5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0.48529784537389103</v>
      </c>
      <c r="D46" s="23">
        <f t="shared" ref="D46:I46" si="16">SUM(D36:D45)</f>
        <v>1.1431614308263705</v>
      </c>
      <c r="E46" s="23">
        <f t="shared" si="16"/>
        <v>1.1387218395602272</v>
      </c>
      <c r="F46" s="23">
        <f t="shared" si="16"/>
        <v>11.324740284724895</v>
      </c>
      <c r="G46" s="23">
        <f t="shared" si="16"/>
        <v>2.9844112605717754</v>
      </c>
      <c r="H46" s="23">
        <f t="shared" si="16"/>
        <v>3.1345589050205032</v>
      </c>
      <c r="I46" s="23">
        <f t="shared" si="16"/>
        <v>1.2547805463964947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1" t="s">
        <v>58</v>
      </c>
      <c r="D48" s="21" t="s">
        <v>59</v>
      </c>
      <c r="E48" s="27" t="s">
        <v>36</v>
      </c>
      <c r="F48" s="21" t="s">
        <v>23</v>
      </c>
      <c r="G48" s="21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2" t="s">
        <v>22</v>
      </c>
      <c r="C49" s="23">
        <f>(SUMIFS(OGİİ1,KAYNAK,A49,SEBEP,B49,SÜRE,"Uzun",BİLDİRİM,"Bildirimli",İL,$B$10)/VLOOKUP($B$10,ABONE,3,FALSE))</f>
        <v>2.1229404309252218E-2</v>
      </c>
      <c r="D49" s="23">
        <f>(SUMIFS(AGİİ1,KAYNAK,A49,SEBEP,B49,SÜRE,"Uzun",BİLDİRİM,"Bildirimli",İL,$B$10)/VLOOKUP($B$10,ABONE,4,FALSE))</f>
        <v>0.10105282284141609</v>
      </c>
      <c r="E49" s="23">
        <f>((SUMIFS(OGİİ1,KAYNAK,A49,SEBEP,B49,SÜRE,"Uzun",BİLDİRİM,"Bildirimli",İL,$B$10)+SUMIFS(AGİİ1,KAYNAK,A49,SEBEP,B49,SÜRE,"Uzun",BİLDİRİM,"Bildirimli",İL,$B$10))/VLOOKUP($B$10,ABONE,5,FALSE))</f>
        <v>0.10051413463981067</v>
      </c>
      <c r="F49" s="23">
        <f>(SUMIFS(OGİD1,KAYNAK,A49,SEBEP,B49,SÜRE,"Uzun",BİLDİRİM,"Bildirimli",İL,$B$10)/VLOOKUP($B$10,ABONE,6,FALSE))</f>
        <v>1.3139669103501346</v>
      </c>
      <c r="G49" s="23">
        <f>(SUMIFS(AGİD1,KAYNAK,A49,SEBEP,B49,SÜRE,"Uzun",BİLDİRİM,"Bildirimli",İL,$B$10)/VLOOKUP($B$10,ABONE,7,FALSE))</f>
        <v>0.68775966537113187</v>
      </c>
      <c r="H49" s="23">
        <f>((SUMIFS(OGİD1,KAYNAK,A49,SEBEP,B49,SÜRE,"Uzun",BİLDİRİM,"Bildirimli",İL,$B$10)+SUMIFS(AGİD1,KAYNAK,A49,SEBEP,B49,SÜRE,"Uzun",BİLDİRİM,"Bildirimli",İL,$B$10))/VLOOKUP($B$10,ABONE,8,FALSE))</f>
        <v>0.69903302670952017</v>
      </c>
      <c r="I49" s="23">
        <f>((SUMIFS(OGİİ1,KAYNAK,A49,SEBEP,B49,SÜRE,"Uzun",BİLDİRİM,"Bildirimli",İL,$B$10)+SUMIFS(AGİİ1,KAYNAK,A49,SEBEP,B49,SÜRE,"Uzun",BİLDİRİM,"Bildirimli",İL,$B$10)+SUMIFS(OGİD1,KAYNAK,A49,SEBEP,B49,SÜRE,"Uzun",BİLDİRİM,"Bildirimli",İL,$B$10)+SUMIFS(AGİD1,KAYNAK,A49,SEBEP,B49,SÜRE,"Uzun",BİLDİRİM,"Bildirimli",İL,$B$10))/VLOOKUP($B$10,ABONE,9,FALSE))</f>
        <v>0.1353182425666602</v>
      </c>
    </row>
    <row r="50" spans="1:9" ht="15.75" thickBot="1" x14ac:dyDescent="0.3">
      <c r="A50" s="19" t="s">
        <v>72</v>
      </c>
      <c r="B50" s="22" t="s">
        <v>22</v>
      </c>
      <c r="C50" s="23">
        <f>(SUMIFS(OGİİ1,KAYNAK,A50,SEBEP,B50,SÜRE,"Uzun",BİLDİRİM,"Bildirimli",İL,$B$10)/VLOOKUP($B$10,ABONE,3,FALSE))</f>
        <v>6.6032953105196454E-2</v>
      </c>
      <c r="D50" s="23">
        <f>(SUMIFS(AGİİ1,KAYNAK,A50,SEBEP,B50,SÜRE,"Uzun",BİLDİRİM,"Bildirimli",İL,$B$10)/VLOOKUP($B$10,ABONE,4,FALSE))</f>
        <v>0.16199917503330438</v>
      </c>
      <c r="E50" s="23">
        <f>((SUMIFS(OGİİ1,KAYNAK,A50,SEBEP,B50,SÜRE,"Uzun",BİLDİRİM,"Bildirimli",İL,$B$10)+SUMIFS(AGİİ1,KAYNAK,A50,SEBEP,B50,SÜRE,"Uzun",BİLDİRİM,"Bildirimli",İL,$B$10))/VLOOKUP($B$10,ABONE,5,FALSE))</f>
        <v>0.16135154715096195</v>
      </c>
      <c r="F50" s="23">
        <f>(SUMIFS(OGİD1,KAYNAK,A50,SEBEP,B50,SÜRE,"Uzun",BİLDİRİM,"Bildirimli",İL,$B$10)/VLOOKUP($B$10,ABONE,6,FALSE))</f>
        <v>2.8280107733743747</v>
      </c>
      <c r="G50" s="23">
        <f>(SUMIFS(AGİD1,KAYNAK,A50,SEBEP,B50,SÜRE,"Uzun",BİLDİRİM,"Bildirimli",İL,$B$10)/VLOOKUP($B$10,ABONE,7,FALSE))</f>
        <v>1.0061014749345767</v>
      </c>
      <c r="H50" s="23">
        <f>((SUMIFS(OGİD1,KAYNAK,A50,SEBEP,B50,SÜRE,"Uzun",BİLDİRİM,"Bildirimli",İL,$B$10)+SUMIFS(AGİD1,KAYNAK,A50,SEBEP,B50,SÜRE,"Uzun",BİLDİRİM,"Bildirimli",İL,$B$10))/VLOOKUP($B$10,ABONE,8,FALSE))</f>
        <v>1.0389005873877868</v>
      </c>
      <c r="I50" s="23">
        <f>((SUMIFS(OGİİ1,KAYNAK,A50,SEBEP,B50,SÜRE,"Uzun",BİLDİRİM,"Bildirimli",İL,$B$10)+SUMIFS(AGİİ1,KAYNAK,A50,SEBEP,B50,SÜRE,"Uzun",BİLDİRİM,"Bildirimli",İL,$B$10)+SUMIFS(OGİD1,KAYNAK,A50,SEBEP,B50,SÜRE,"Uzun",BİLDİRİM,"Bildirimli",İL,$B$10)+SUMIFS(AGİD1,KAYNAK,A50,SEBEP,B50,SÜRE,"Uzun",BİLDİRİM,"Bildirimli",İL,$B$10))/VLOOKUP($B$10,ABONE,9,FALSE))</f>
        <v>0.2123813674493468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(SUMIFS(OGİİ1,KAYNAK,A51,SEBEP,B51,SÜRE,"Uzun",BİLDİRİM,"Bildirimli",İL,$B$10)/VLOOKUP($B$10,ABONE,3,FALSE))</f>
        <v>0</v>
      </c>
      <c r="D51" s="23">
        <f>(SUMIFS(AGİİ1,KAYNAK,A51,SEBEP,B51,SÜRE,"Uzun",BİLDİRİM,"Bildirimli",İL,$B$10)/VLOOKUP($B$10,ABONE,4,FALSE))</f>
        <v>0</v>
      </c>
      <c r="E51" s="23">
        <f>((SUMIFS(OGİİ1,KAYNAK,A51,SEBEP,B51,SÜRE,"Uzun",BİLDİRİM,"Bildirimli",İL,$B$10)+SUMIFS(AGİİ1,KAYNAK,A51,SEBEP,B51,SÜRE,"Uzun",BİLDİRİM,"Bildirimli",İL,$B$10))/VLOOKUP($B$10,ABONE,5,FALSE))</f>
        <v>0</v>
      </c>
      <c r="F51" s="23">
        <f>(SUMIFS(OGİD1,KAYNAK,A51,SEBEP,B51,SÜRE,"Uzun",BİLDİRİM,"Bildirimli",İL,$B$10)/VLOOKUP($B$10,ABONE,6,FALSE))</f>
        <v>0</v>
      </c>
      <c r="G51" s="23">
        <f>(SUMIFS(AGİD1,KAYNAK,A51,SEBEP,B51,SÜRE,"Uzun",BİLDİRİM,"Bildirimli",İL,$B$10)/VLOOKUP($B$10,ABONE,7,FALSE))</f>
        <v>0</v>
      </c>
      <c r="H51" s="23">
        <f>((SUMIFS(OGİD1,KAYNAK,A51,SEBEP,B51,SÜRE,"Uzun",BİLDİRİM,"Bildirimli",İL,$B$10)+SUMIFS(AGİD1,KAYNAK,A51,SEBEP,B51,SÜRE,"Uzun",BİLDİRİM,"Bildirimli",İL,$B$10))/VLOOKUP($B$10,ABONE,8,FALSE))</f>
        <v>0</v>
      </c>
      <c r="I51" s="23">
        <f>((SUMIFS(OGİİ1,KAYNAK,A51,SEBEP,B51,SÜRE,"Uzun",BİLDİRİM,"Bildirimli",İL,$B$10)+SUMIFS(AGİİ1,KAYNAK,A51,SEBEP,B51,SÜRE,"Uzun",BİLDİRİM,"Bildirimli",İL,$B$10)+SUMIFS(OGİD1,KAYNAK,A51,SEBEP,B51,SÜRE,"Uzun",BİLDİRİM,"Bildirimli",İL,$B$10)+SUMIFS(AGİD1,KAYNAK,A51,SEBEP,B51,SÜRE,"Uzun",BİLDİRİM,"Bildirimli",İL,$B$10))/VLOOKUP($B$10,ABONE,9,FALSE))</f>
        <v>0</v>
      </c>
    </row>
    <row r="52" spans="1:9" ht="15.75" thickBot="1" x14ac:dyDescent="0.3">
      <c r="A52" s="19" t="s">
        <v>71</v>
      </c>
      <c r="B52" s="22" t="s">
        <v>22</v>
      </c>
      <c r="C52" s="23">
        <f>(SUMIFS(OGİİ1,KAYNAK,A52,SEBEP,B52,SÜRE,"Uzun",BİLDİRİM,"Bildirimli",İL,$B$10)/VLOOKUP($B$10,ABONE,3,FALSE))</f>
        <v>4.6261089987325726E-3</v>
      </c>
      <c r="D52" s="23">
        <f>(SUMIFS(AGİİ1,KAYNAK,A52,SEBEP,B52,SÜRE,"Uzun",BİLDİRİM,"Bildirimli",İL,$B$10)/VLOOKUP($B$10,ABONE,4,FALSE))</f>
        <v>4.1443812276158891E-2</v>
      </c>
      <c r="E52" s="23">
        <f>((SUMIFS(OGİİ1,KAYNAK,A52,SEBEP,B52,SÜRE,"Uzun",BİLDİRİM,"Bildirimli",İL,$B$10)+SUMIFS(AGİİ1,KAYNAK,A52,SEBEP,B52,SÜRE,"Uzun",BİLDİRİM,"Bildirimli",İL,$B$10))/VLOOKUP($B$10,ABONE,5,FALSE))</f>
        <v>4.119534806940775E-2</v>
      </c>
      <c r="F52" s="23">
        <f>(SUMIFS(OGİD1,KAYNAK,A52,SEBEP,B52,SÜRE,"Uzun",BİLDİRİM,"Bildirimli",İL,$B$10)/VLOOKUP($B$10,ABONE,6,FALSE))</f>
        <v>0</v>
      </c>
      <c r="G52" s="23">
        <f>(SUMIFS(AGİD1,KAYNAK,A52,SEBEP,B52,SÜRE,"Uzun",BİLDİRİM,"Bildirimli",İL,$B$10)/VLOOKUP($B$10,ABONE,7,FALSE))</f>
        <v>0.11817816306808963</v>
      </c>
      <c r="H52" s="23">
        <f>((SUMIFS(OGİD1,KAYNAK,A52,SEBEP,B52,SÜRE,"Uzun",BİLDİRİM,"Bildirimli",İL,$B$10)+SUMIFS(AGİD1,KAYNAK,A52,SEBEP,B52,SÜRE,"Uzun",BİLDİRİM,"Bildirimli",İL,$B$10))/VLOOKUP($B$10,ABONE,8,FALSE))</f>
        <v>0.11605064834312313</v>
      </c>
      <c r="I52" s="23">
        <f>((SUMIFS(OGİİ1,KAYNAK,A52,SEBEP,B52,SÜRE,"Uzun",BİLDİRİM,"Bildirimli",İL,$B$10)+SUMIFS(AGİİ1,KAYNAK,A52,SEBEP,B52,SÜRE,"Uzun",BİLDİRİM,"Bildirimli",İL,$B$10)+SUMIFS(OGİD1,KAYNAK,A52,SEBEP,B52,SÜRE,"Uzun",BİLDİRİM,"Bildirimli",İL,$B$10)+SUMIFS(AGİD1,KAYNAK,A52,SEBEP,B52,SÜRE,"Uzun",BİLDİRİM,"Bildirimli",İL,$B$10))/VLOOKUP($B$10,ABONE,9,FALSE))</f>
        <v>4.5548213090282785E-2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(SUMIFS(OGİİ1,KAYNAK,A53,SEBEP,B53,SÜRE,"Uzun",BİLDİRİM,"Bildirimli",İL,$B$10)/VLOOKUP($B$10,ABONE,3,FALSE))</f>
        <v>0</v>
      </c>
      <c r="D53" s="23">
        <f>(SUMIFS(AGİİ1,KAYNAK,A53,SEBEP,B53,SÜRE,"Uzun",BİLDİRİM,"Bildirimli",İL,$B$10)/VLOOKUP($B$10,ABONE,4,FALSE))</f>
        <v>0</v>
      </c>
      <c r="E53" s="23">
        <f>((SUMIFS(OGİİ1,KAYNAK,A53,SEBEP,B53,SÜRE,"Uzun",BİLDİRİM,"Bildirimli",İL,$B$10)+SUMIFS(AGİİ1,KAYNAK,A53,SEBEP,B53,SÜRE,"Uzun",BİLDİRİM,"Bildirimli",İL,$B$10))/VLOOKUP($B$10,ABONE,5,FALSE))</f>
        <v>0</v>
      </c>
      <c r="F53" s="23">
        <f>(SUMIFS(OGİD1,KAYNAK,A53,SEBEP,B53,SÜRE,"Uzun",BİLDİRİM,"Bildirimli",İL,$B$10)/VLOOKUP($B$10,ABONE,6,FALSE))</f>
        <v>0</v>
      </c>
      <c r="G53" s="23">
        <f>(SUMIFS(AGİD1,KAYNAK,A53,SEBEP,B53,SÜRE,"Uzun",BİLDİRİM,"Bildirimli",İL,$B$10)/VLOOKUP($B$10,ABONE,7,FALSE))</f>
        <v>0</v>
      </c>
      <c r="H53" s="23">
        <f>((SUMIFS(OGİD1,KAYNAK,A53,SEBEP,B53,SÜRE,"Uzun",BİLDİRİM,"Bildirimli",İL,$B$10)+SUMIFS(AGİD1,KAYNAK,A53,SEBEP,B53,SÜRE,"Uzun",BİLDİRİM,"Bildirimli",İL,$B$10))/VLOOKUP($B$10,ABONE,8,FALSE))</f>
        <v>0</v>
      </c>
      <c r="I53" s="23">
        <f>((SUMIFS(OGİİ1,KAYNAK,A53,SEBEP,B53,SÜRE,"Uzun",BİLDİRİM,"Bildirimli",İL,$B$10)+SUMIFS(AGİİ1,KAYNAK,A53,SEBEP,B53,SÜRE,"Uzun",BİLDİRİM,"Bildirimli",İL,$B$10)+SUMIFS(OGİD1,KAYNAK,A53,SEBEP,B53,SÜRE,"Uzun",BİLDİRİM,"Bildirimli",İL,$B$10)+SUMIFS(AGİD1,KAYNAK,A53,SEBEP,B53,SÜRE,"Uzun",BİLDİRİM,"Bildirimli",İL,$B$10))/VLOOKUP($B$10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9.1888466413181241E-2</v>
      </c>
      <c r="D54" s="23">
        <f t="shared" ref="D54:I54" si="17">SUM(D49:D53)</f>
        <v>0.30449581015087934</v>
      </c>
      <c r="E54" s="23">
        <f t="shared" si="17"/>
        <v>0.30306102986018035</v>
      </c>
      <c r="F54" s="23">
        <f t="shared" si="17"/>
        <v>4.1419776837245088</v>
      </c>
      <c r="G54" s="23">
        <f t="shared" si="17"/>
        <v>1.812039303373798</v>
      </c>
      <c r="H54" s="23">
        <f t="shared" si="17"/>
        <v>1.8539842624404301</v>
      </c>
      <c r="I54" s="23">
        <f t="shared" si="17"/>
        <v>0.39324782310628981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1" t="s">
        <v>58</v>
      </c>
      <c r="D56" s="21" t="s">
        <v>59</v>
      </c>
      <c r="E56" s="27" t="s">
        <v>36</v>
      </c>
      <c r="F56" s="21" t="s">
        <v>23</v>
      </c>
      <c r="G56" s="21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(SUMIFS(OGİİ1,KAYNAK,A57,SÜRE,"Kısa",İL,$B$10)/VLOOKUP($B$10,ABONE,3,FALSE))</f>
        <v>4.879594423320659E-3</v>
      </c>
      <c r="D57" s="23">
        <f>(SUMIFS(AGİİ1,KAYNAK,A57,SÜRE,"Kısa",İL,$B$10)/VLOOKUP($B$10,ABONE,4,FALSE))</f>
        <v>1.5429805065019947E-2</v>
      </c>
      <c r="E57" s="23">
        <f>((SUMIFS(OGİİ1,KAYNAK,A57,SÜRE,"Kısa",İL,$B$10)+SUMIFS(AGİİ1,KAYNAK,A57,SÜRE,"Kısa",İL,$B$10))/VLOOKUP($B$10,ABONE,5,FALSE))</f>
        <v>1.5358606986791248E-2</v>
      </c>
      <c r="F57" s="23">
        <f>(SUMIFS(OGİD1,KAYNAK,A57,SÜRE,"Kısa",İL,$B$10)/VLOOKUP($B$10,ABONE,6,FALSE))</f>
        <v>6.7718353212774141E-2</v>
      </c>
      <c r="G57" s="23">
        <f>(SUMIFS(AGİD1,KAYNAK,A57,SÜRE,"Kısa",İL,$B$10)/VLOOKUP($B$10,ABONE,7,FALSE))</f>
        <v>2.2487285654832861E-2</v>
      </c>
      <c r="H57" s="23">
        <f>((SUMIFS(OGİD1,KAYNAK,A57,SÜRE,"Kısa",İL,$B$10)+SUMIFS(AGİD1,KAYNAK,A57,SÜRE,"Kısa",İL,$B$10))/VLOOKUP($B$10,ABONE,8,FALSE))</f>
        <v>2.3301562673168571E-2</v>
      </c>
      <c r="I57" s="23">
        <f>((SUMIFS(OGİİ1,KAYNAK,A57,SÜRE,"Kısa",İL,$B$10)+SUMIFS(AGİİ1,KAYNAK,A57,SÜRE,"Kısa",İL,$B$10)+SUMIFS(OGİD1,KAYNAK,A57,SÜRE,"Kısa",İL,$B$10)+SUMIFS(AGİD1,KAYNAK,A57,SÜRE,"Kısa",İL,$B$10))/VLOOKUP($B$10,ABONE,9,FALSE))</f>
        <v>1.5820492970057189E-2</v>
      </c>
    </row>
    <row r="58" spans="1:9" ht="15.75" thickBot="1" x14ac:dyDescent="0.3">
      <c r="A58" s="58" t="s">
        <v>72</v>
      </c>
      <c r="B58" s="59"/>
      <c r="C58" s="23">
        <f>(SUMIFS(OGİİ1,KAYNAK,A58,SÜRE,"Kısa",İL,$B$10)/VLOOKUP($B$10,ABONE,3,FALSE))</f>
        <v>2.9150823827629913E-3</v>
      </c>
      <c r="D58" s="23">
        <f>(SUMIFS(AGİİ1,KAYNAK,A58,SÜRE,"Kısa",İL,$B$10)/VLOOKUP($B$10,ABONE,4,FALSE))</f>
        <v>1.7130114815041262E-2</v>
      </c>
      <c r="E58" s="23">
        <f>((SUMIFS(OGİİ1,KAYNAK,A58,SÜRE,"Kısa",İL,$B$10)+SUMIFS(AGİİ1,KAYNAK,A58,SÜRE,"Kısa",İL,$B$10))/VLOOKUP($B$10,ABONE,5,FALSE))</f>
        <v>1.7034184693311118E-2</v>
      </c>
      <c r="F58" s="23">
        <f>(SUMIFS(OGİD1,KAYNAK,A58,SÜRE,"Kısa",İL,$B$10)/VLOOKUP($B$10,ABONE,6,FALSE))</f>
        <v>8.0800307810696428E-2</v>
      </c>
      <c r="G58" s="23">
        <f>(SUMIFS(AGİD1,KAYNAK,A58,SÜRE,"Kısa",İL,$B$10)/VLOOKUP($B$10,ABONE,7,FALSE))</f>
        <v>5.4525319357546433E-2</v>
      </c>
      <c r="H58" s="23">
        <f>((SUMIFS(OGİD1,KAYNAK,A58,SÜRE,"Kısa",İL,$B$10)+SUMIFS(AGİD1,KAYNAK,A58,SÜRE,"Kısa",İL,$B$10))/VLOOKUP($B$10,ABONE,8,FALSE))</f>
        <v>5.4998337581735564E-2</v>
      </c>
      <c r="I58" s="23">
        <f>((SUMIFS(OGİİ1,KAYNAK,A58,SÜRE,"Kısa",İL,$B$10)+SUMIFS(AGİİ1,KAYNAK,A58,SÜRE,"Kısa",İL,$B$10)+SUMIFS(OGİD1,KAYNAK,A58,SÜRE,"Kısa",İL,$B$10)+SUMIFS(AGİD1,KAYNAK,A58,SÜRE,"Kısa",İL,$B$10))/VLOOKUP($B$10,ABONE,9,FALSE))</f>
        <v>1.9241815048822514E-2</v>
      </c>
    </row>
    <row r="59" spans="1:9" ht="15.75" thickBot="1" x14ac:dyDescent="0.3">
      <c r="A59" s="60" t="s">
        <v>60</v>
      </c>
      <c r="B59" s="61"/>
      <c r="C59" s="23">
        <f>SUM(C57:C58)</f>
        <v>7.7946768060836499E-3</v>
      </c>
      <c r="D59" s="23">
        <f t="shared" ref="D59:I59" si="18">SUM(D57:D58)</f>
        <v>3.2559919880061211E-2</v>
      </c>
      <c r="E59" s="23">
        <f t="shared" si="18"/>
        <v>3.2392791680102367E-2</v>
      </c>
      <c r="F59" s="23">
        <f t="shared" si="18"/>
        <v>0.14851866102347056</v>
      </c>
      <c r="G59" s="23">
        <f t="shared" si="18"/>
        <v>7.701260501237929E-2</v>
      </c>
      <c r="H59" s="23">
        <f t="shared" si="18"/>
        <v>7.8299900254904131E-2</v>
      </c>
      <c r="I59" s="23">
        <f t="shared" si="18"/>
        <v>3.5062308018879704E-2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VLOOKUP($B$10,ABONE,3,FALSE)</f>
        <v>15780</v>
      </c>
      <c r="D63" s="34">
        <f>VLOOKUP($B$10,ABONE,4,FALSE)</f>
        <v>2322518</v>
      </c>
      <c r="E63" s="34">
        <f>VLOOKUP($B$10,ABONE,5,FALSE)</f>
        <v>2338298</v>
      </c>
      <c r="F63" s="34">
        <f>VLOOKUP($B$10,ABONE,6,FALSE)</f>
        <v>2599</v>
      </c>
      <c r="G63" s="34">
        <f>VLOOKUP($B$10,ABONE,7,FALSE)</f>
        <v>141769</v>
      </c>
      <c r="H63" s="34">
        <f>VLOOKUP($B$10,ABONE,8,FALSE)</f>
        <v>144368</v>
      </c>
      <c r="I63" s="34">
        <f>VLOOKUP($B$10,ABONE,9,FALSE)</f>
        <v>2482666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5">
    <mergeCell ref="B10:C10"/>
    <mergeCell ref="A1:C1"/>
    <mergeCell ref="B2:C2"/>
    <mergeCell ref="B3:C3"/>
    <mergeCell ref="B4:C4"/>
    <mergeCell ref="B5:C5"/>
    <mergeCell ref="B6:C6"/>
    <mergeCell ref="F6:I6"/>
    <mergeCell ref="B7:C7"/>
    <mergeCell ref="F7:I7"/>
    <mergeCell ref="B8:C8"/>
    <mergeCell ref="B9:C9"/>
    <mergeCell ref="A46:B46"/>
    <mergeCell ref="A13:B13"/>
    <mergeCell ref="C13:E13"/>
    <mergeCell ref="F13:H13"/>
    <mergeCell ref="I13:I14"/>
    <mergeCell ref="A25:B25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55:B55"/>
    <mergeCell ref="C55:E55"/>
    <mergeCell ref="F55:H55"/>
    <mergeCell ref="I55:I56"/>
    <mergeCell ref="A56:B56"/>
    <mergeCell ref="A47:B47"/>
    <mergeCell ref="C47:E47"/>
    <mergeCell ref="F47:H47"/>
    <mergeCell ref="I47:I48"/>
    <mergeCell ref="A54:B54"/>
    <mergeCell ref="B64:I64"/>
    <mergeCell ref="B69:I69"/>
    <mergeCell ref="A57:B57"/>
    <mergeCell ref="A58:B58"/>
    <mergeCell ref="A59:B59"/>
    <mergeCell ref="C61:E61"/>
    <mergeCell ref="F61:H61"/>
    <mergeCell ref="I61:I62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36:I46 C15:I25 C49:I54 C28:I33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105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48.830489571428579</v>
      </c>
      <c r="D17" s="23">
        <f t="shared" si="1"/>
        <v>100.68337567202461</v>
      </c>
      <c r="E17" s="23">
        <f t="shared" si="2"/>
        <v>100.07004312267657</v>
      </c>
      <c r="F17" s="23">
        <f t="shared" si="3"/>
        <v>737.67255089552225</v>
      </c>
      <c r="G17" s="23">
        <f t="shared" si="4"/>
        <v>19.746720429261313</v>
      </c>
      <c r="H17" s="23">
        <f t="shared" si="5"/>
        <v>36.550573928384281</v>
      </c>
      <c r="I17" s="23">
        <f t="shared" si="6"/>
        <v>93.21766299233073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9.5840914919630613</v>
      </c>
      <c r="E21" s="23">
        <f t="shared" si="2"/>
        <v>9.4707277872592055</v>
      </c>
      <c r="F21" s="23">
        <f t="shared" si="3"/>
        <v>0</v>
      </c>
      <c r="G21" s="23">
        <f t="shared" si="4"/>
        <v>0.32550379896261844</v>
      </c>
      <c r="H21" s="23">
        <f t="shared" si="5"/>
        <v>0.31788502008733621</v>
      </c>
      <c r="I21" s="23">
        <f t="shared" si="6"/>
        <v>8.4833335487761197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48.830489571428579</v>
      </c>
      <c r="D25" s="23">
        <f t="shared" si="7"/>
        <v>110.26746716398767</v>
      </c>
      <c r="E25" s="23">
        <f t="shared" si="7"/>
        <v>109.54077090993577</v>
      </c>
      <c r="F25" s="23">
        <f t="shared" si="7"/>
        <v>737.67255089552225</v>
      </c>
      <c r="G25" s="23">
        <f t="shared" si="7"/>
        <v>20.072224228223931</v>
      </c>
      <c r="H25" s="23">
        <f t="shared" si="7"/>
        <v>36.86845894847162</v>
      </c>
      <c r="I25" s="23">
        <f t="shared" si="7"/>
        <v>101.70099654110685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32.357169750000004</v>
      </c>
      <c r="D29" s="23">
        <f>(SUMIFS(AGİİ2,KAYNAK,A29,SEBEP,B29,SÜRE,"Uzun",BİLDİRİM,"Bildirimli",İL,$B$10,İLÇE,$B$11)/VLOOKUP($B$11,ABONE,4,FALSE))*60</f>
        <v>81.420696967766759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80.840357848935454</v>
      </c>
      <c r="F29" s="23">
        <f>(SUMIFS(OGİD2,KAYNAK,A29,SEBEP,B29,SÜRE,"Uzun",BİLDİRİM,"Bildirimli",İL,$B$10,İLÇE,$B$11)/VLOOKUP($B$11,ABONE,6,FALSE))*60</f>
        <v>174.54478925373138</v>
      </c>
      <c r="G29" s="23">
        <f>(SUMIFS(AGİD2,KAYNAK,A29,SEBEP,B29,SÜRE,"Uzun",BİLDİRİM,"Bildirimli",İL,$B$10,İLÇE,$B$11)/VLOOKUP($B$11,ABONE,7,FALSE))*60</f>
        <v>15.741990960472185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19.458947287336244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74.218628110949894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2.3717064949555402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2.3436531906894222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2.0908235817520584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32.357169750000004</v>
      </c>
      <c r="D33" s="23">
        <f t="shared" ref="D33:I33" si="8">SUM(D28:D32)</f>
        <v>83.792403462722305</v>
      </c>
      <c r="E33" s="23">
        <f t="shared" si="8"/>
        <v>83.184011039624878</v>
      </c>
      <c r="F33" s="23">
        <f t="shared" si="8"/>
        <v>174.54478925373138</v>
      </c>
      <c r="G33" s="23">
        <f t="shared" si="8"/>
        <v>15.741990960472185</v>
      </c>
      <c r="H33" s="23">
        <f t="shared" si="8"/>
        <v>19.458947287336244</v>
      </c>
      <c r="I33" s="23">
        <f t="shared" si="8"/>
        <v>76.309451692701955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1.1982142857142857</v>
      </c>
      <c r="D38" s="23">
        <f t="shared" si="10"/>
        <v>2.3944083447332423</v>
      </c>
      <c r="E38" s="23">
        <f t="shared" si="11"/>
        <v>2.3802593781682999</v>
      </c>
      <c r="F38" s="23">
        <f t="shared" si="12"/>
        <v>9.8656716417910442</v>
      </c>
      <c r="G38" s="23">
        <f t="shared" si="13"/>
        <v>0.44947236630298693</v>
      </c>
      <c r="H38" s="23">
        <f t="shared" si="14"/>
        <v>0.6698689956331878</v>
      </c>
      <c r="I38" s="23">
        <f t="shared" si="15"/>
        <v>2.1957451619589592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7.6842510259917923E-2</v>
      </c>
      <c r="E42" s="23">
        <f t="shared" si="11"/>
        <v>7.5933592429874963E-2</v>
      </c>
      <c r="F42" s="23">
        <f t="shared" si="12"/>
        <v>0</v>
      </c>
      <c r="G42" s="23">
        <f t="shared" si="13"/>
        <v>4.2926131282418171E-3</v>
      </c>
      <c r="H42" s="23">
        <f t="shared" si="14"/>
        <v>4.1921397379912663E-3</v>
      </c>
      <c r="I42" s="23">
        <f t="shared" si="15"/>
        <v>6.8194237690553813E-2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1.1982142857142857</v>
      </c>
      <c r="D46" s="23">
        <f t="shared" ref="D46:I46" si="16">SUM(D36:D45)</f>
        <v>2.4712508549931602</v>
      </c>
      <c r="E46" s="23">
        <f t="shared" si="16"/>
        <v>2.4561929705981749</v>
      </c>
      <c r="F46" s="23">
        <f t="shared" si="16"/>
        <v>9.8656716417910442</v>
      </c>
      <c r="G46" s="23">
        <f t="shared" si="16"/>
        <v>0.45376497943122873</v>
      </c>
      <c r="H46" s="23">
        <f t="shared" si="16"/>
        <v>0.67406113537117907</v>
      </c>
      <c r="I46" s="23">
        <f t="shared" si="16"/>
        <v>2.2639393996495132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0.10535714285714286</v>
      </c>
      <c r="D50" s="23">
        <f>(SUMIFS(AGİİ1,KAYNAK,A50,SEBEP,B50,SÜRE,"Uzun",BİLDİRİM,"Bildirimli",İL,$B$10,İLÇE,$B$11)/VLOOKUP($B$11,ABONE,4,FALSE))</f>
        <v>0.27795827633378933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0.27591669482933423</v>
      </c>
      <c r="F50" s="23">
        <f>(SUMIFS(OGİD1,KAYNAK,A50,SEBEP,B50,SÜRE,"Uzun",BİLDİRİM,"Bildirimli",İL,$B$10,İLÇE,$B$11)/VLOOKUP($B$11,ABONE,6,FALSE))</f>
        <v>0.64925373134328357</v>
      </c>
      <c r="G50" s="23">
        <f>(SUMIFS(AGİD1,KAYNAK,A50,SEBEP,B50,SÜRE,"Uzun",BİLDİRİM,"Bildirimli",İL,$B$10,İLÇE,$B$11)/VLOOKUP($B$11,ABONE,7,FALSE))</f>
        <v>6.9039527812555887E-2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8.2620087336244541E-2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0.25506416175168178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4.5955882352941178E-3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4.5412301453193644E-3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4.0513294013454181E-3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0.10535714285714286</v>
      </c>
      <c r="D54" s="23">
        <f t="shared" ref="D54:I54" si="17">SUM(D49:D53)</f>
        <v>0.28255386456908343</v>
      </c>
      <c r="E54" s="23">
        <f t="shared" si="17"/>
        <v>0.28045792497465361</v>
      </c>
      <c r="F54" s="23">
        <f t="shared" si="17"/>
        <v>0.64925373134328357</v>
      </c>
      <c r="G54" s="23">
        <f t="shared" si="17"/>
        <v>6.9039527812555887E-2</v>
      </c>
      <c r="H54" s="23">
        <f t="shared" si="17"/>
        <v>8.2620087336244541E-2</v>
      </c>
      <c r="I54" s="23">
        <f t="shared" si="17"/>
        <v>0.25911549115302718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560</v>
      </c>
      <c r="D63" s="34">
        <f>VLOOKUP($B$11,ABONE,4,FALSE)</f>
        <v>46784</v>
      </c>
      <c r="E63" s="34">
        <f>VLOOKUP($B$11,ABONE,5,FALSE)</f>
        <v>47344</v>
      </c>
      <c r="F63" s="34">
        <f>VLOOKUP($B$11,ABONE,6,FALSE)</f>
        <v>134</v>
      </c>
      <c r="G63" s="34">
        <f>VLOOKUP($B$11,ABONE,7,FALSE)</f>
        <v>5591</v>
      </c>
      <c r="H63" s="34">
        <f>VLOOKUP($B$11,ABONE,8,FALSE)</f>
        <v>5725</v>
      </c>
      <c r="I63" s="34">
        <f>VLOOKUP($B$11,ABONE,9,FALSE)</f>
        <v>53069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106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50" t="s">
        <v>58</v>
      </c>
      <c r="D14" s="50" t="s">
        <v>59</v>
      </c>
      <c r="E14" s="50" t="s">
        <v>36</v>
      </c>
      <c r="F14" s="50" t="s">
        <v>58</v>
      </c>
      <c r="G14" s="50" t="s">
        <v>59</v>
      </c>
      <c r="H14" s="50" t="s">
        <v>36</v>
      </c>
      <c r="I14" s="71"/>
    </row>
    <row r="15" spans="1:9" ht="15.75" thickBot="1" x14ac:dyDescent="0.3">
      <c r="A15" s="19" t="s">
        <v>76</v>
      </c>
      <c r="B15" s="49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49" t="s">
        <v>22</v>
      </c>
      <c r="C17" s="23">
        <f t="shared" si="0"/>
        <v>0</v>
      </c>
      <c r="D17" s="23">
        <f t="shared" si="1"/>
        <v>0.25896776787789572</v>
      </c>
      <c r="E17" s="23">
        <f t="shared" si="2"/>
        <v>0.25660194841087053</v>
      </c>
      <c r="F17" s="23">
        <f t="shared" si="3"/>
        <v>8.0679057142857147</v>
      </c>
      <c r="G17" s="23">
        <f t="shared" si="4"/>
        <v>5.0403531402508541</v>
      </c>
      <c r="H17" s="23">
        <f t="shared" si="5"/>
        <v>5.0451784744990888</v>
      </c>
      <c r="I17" s="23">
        <f t="shared" si="6"/>
        <v>2.6645969223723376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49" t="s">
        <v>22</v>
      </c>
      <c r="C21" s="23">
        <f t="shared" si="0"/>
        <v>0</v>
      </c>
      <c r="D21" s="23">
        <f t="shared" si="1"/>
        <v>0.17844838149841169</v>
      </c>
      <c r="E21" s="23">
        <f t="shared" si="2"/>
        <v>0.17681815292491937</v>
      </c>
      <c r="F21" s="23">
        <f t="shared" si="3"/>
        <v>0</v>
      </c>
      <c r="G21" s="23">
        <f t="shared" si="4"/>
        <v>11.448513514253134</v>
      </c>
      <c r="H21" s="23">
        <f t="shared" si="5"/>
        <v>11.430266794171219</v>
      </c>
      <c r="I21" s="23">
        <f t="shared" si="6"/>
        <v>5.8357540851843357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0</v>
      </c>
      <c r="D25" s="23">
        <f t="shared" si="7"/>
        <v>0.43741614937630741</v>
      </c>
      <c r="E25" s="23">
        <f t="shared" si="7"/>
        <v>0.4334201013357899</v>
      </c>
      <c r="F25" s="23">
        <f t="shared" si="7"/>
        <v>8.0679057142857147</v>
      </c>
      <c r="G25" s="23">
        <f t="shared" si="7"/>
        <v>16.488866654503987</v>
      </c>
      <c r="H25" s="23">
        <f t="shared" si="7"/>
        <v>16.475445268670306</v>
      </c>
      <c r="I25" s="23">
        <f t="shared" si="7"/>
        <v>8.5003510075566737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50" t="s">
        <v>58</v>
      </c>
      <c r="D27" s="50" t="s">
        <v>59</v>
      </c>
      <c r="E27" s="27" t="s">
        <v>36</v>
      </c>
      <c r="F27" s="50" t="s">
        <v>23</v>
      </c>
      <c r="G27" s="50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49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49" t="s">
        <v>22</v>
      </c>
      <c r="C29" s="23">
        <f>(SUMIFS(OGİİ2,KAYNAK,A29,SEBEP,B29,SÜRE,"Uzun",BİLDİRİM,"Bildirimli",İL,$B$10,İLÇE,$B$11)/VLOOKUP($B$11,ABONE,3,FALSE))*60</f>
        <v>24.856295294117643</v>
      </c>
      <c r="D29" s="23">
        <f>(SUMIFS(AGİİ2,KAYNAK,A29,SEBEP,B29,SÜRE,"Uzun",BİLDİRİM,"Bildirimli",İL,$B$10,İLÇE,$B$11)/VLOOKUP($B$11,ABONE,4,FALSE))*60</f>
        <v>92.369702761292331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91.752928963611254</v>
      </c>
      <c r="F29" s="23">
        <f>(SUMIFS(OGİD2,KAYNAK,A29,SEBEP,B29,SÜRE,"Uzun",BİLDİRİM,"Bildirimli",İL,$B$10,İLÇE,$B$11)/VLOOKUP($B$11,ABONE,6,FALSE))*60</f>
        <v>2808.8453457142859</v>
      </c>
      <c r="G29" s="23">
        <f>(SUMIFS(AGİD2,KAYNAK,A29,SEBEP,B29,SÜRE,"Uzun",BİLDİRİM,"Bildirimli",İL,$B$10,İLÇE,$B$11)/VLOOKUP($B$11,ABONE,7,FALSE))*60</f>
        <v>682.35775218243987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685.74696282786863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390.45018070757953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49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3.1790630433098324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3.1500204744357441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114.38143061801595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114.19912870218577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58.992438992443311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24.856295294117643</v>
      </c>
      <c r="D33" s="23">
        <f t="shared" ref="D33:I33" si="8">SUM(D28:D32)</f>
        <v>95.548765804602169</v>
      </c>
      <c r="E33" s="23">
        <f t="shared" si="8"/>
        <v>94.902949438047003</v>
      </c>
      <c r="F33" s="23">
        <f t="shared" si="8"/>
        <v>2808.8453457142859</v>
      </c>
      <c r="G33" s="23">
        <f t="shared" si="8"/>
        <v>796.73918280045586</v>
      </c>
      <c r="H33" s="23">
        <f t="shared" si="8"/>
        <v>799.94609153005445</v>
      </c>
      <c r="I33" s="23">
        <f t="shared" si="8"/>
        <v>449.44261970002287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50" t="s">
        <v>58</v>
      </c>
      <c r="D35" s="50" t="s">
        <v>59</v>
      </c>
      <c r="E35" s="27" t="s">
        <v>36</v>
      </c>
      <c r="F35" s="50" t="s">
        <v>23</v>
      </c>
      <c r="G35" s="50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49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49" t="s">
        <v>22</v>
      </c>
      <c r="C38" s="23">
        <f t="shared" si="9"/>
        <v>0</v>
      </c>
      <c r="D38" s="23">
        <f t="shared" si="10"/>
        <v>7.9336793987758586E-2</v>
      </c>
      <c r="E38" s="23">
        <f t="shared" si="11"/>
        <v>7.8612006755719332E-2</v>
      </c>
      <c r="F38" s="23">
        <f t="shared" si="12"/>
        <v>0.2857142857142857</v>
      </c>
      <c r="G38" s="23">
        <f t="shared" si="13"/>
        <v>0.11273280121626758</v>
      </c>
      <c r="H38" s="23">
        <f t="shared" si="14"/>
        <v>0.11300850030358227</v>
      </c>
      <c r="I38" s="23">
        <f t="shared" si="15"/>
        <v>9.5908709258835198E-2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49" t="s">
        <v>22</v>
      </c>
      <c r="C42" s="23">
        <f t="shared" si="9"/>
        <v>0</v>
      </c>
      <c r="D42" s="23">
        <f t="shared" si="10"/>
        <v>1.0846827303013869E-3</v>
      </c>
      <c r="E42" s="23">
        <f t="shared" si="11"/>
        <v>1.0747735298633502E-3</v>
      </c>
      <c r="F42" s="23">
        <f t="shared" si="12"/>
        <v>0</v>
      </c>
      <c r="G42" s="23">
        <f t="shared" si="13"/>
        <v>9.1904218928164194E-2</v>
      </c>
      <c r="H42" s="23">
        <f t="shared" si="14"/>
        <v>9.1757741347905278E-2</v>
      </c>
      <c r="I42" s="23">
        <f t="shared" si="15"/>
        <v>4.6675826272803603E-2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</v>
      </c>
      <c r="D46" s="23">
        <f t="shared" ref="D46:I46" si="16">SUM(D36:D45)</f>
        <v>8.0421476718059978E-2</v>
      </c>
      <c r="E46" s="23">
        <f t="shared" si="16"/>
        <v>7.9686780285582681E-2</v>
      </c>
      <c r="F46" s="23">
        <f t="shared" si="16"/>
        <v>0.2857142857142857</v>
      </c>
      <c r="G46" s="23">
        <f t="shared" si="16"/>
        <v>0.20463702014443177</v>
      </c>
      <c r="H46" s="23">
        <f t="shared" si="16"/>
        <v>0.20476624165148755</v>
      </c>
      <c r="I46" s="23">
        <f t="shared" si="16"/>
        <v>0.1425845355316388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50" t="s">
        <v>58</v>
      </c>
      <c r="D48" s="50" t="s">
        <v>59</v>
      </c>
      <c r="E48" s="27" t="s">
        <v>36</v>
      </c>
      <c r="F48" s="50" t="s">
        <v>23</v>
      </c>
      <c r="G48" s="50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49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49" t="s">
        <v>22</v>
      </c>
      <c r="C50" s="23">
        <f>(SUMIFS(OGİİ1,KAYNAK,A50,SEBEP,B50,SÜRE,"Uzun",BİLDİRİM,"Bildirimli",İL,$B$10,İLÇE,$B$11)/VLOOKUP($B$11,ABONE,3,FALSE))</f>
        <v>8.4033613445378158E-2</v>
      </c>
      <c r="D50" s="23">
        <f>(SUMIFS(AGİİ1,KAYNAK,A50,SEBEP,B50,SÜRE,"Uzun",BİLDİRİM,"Bildirimli",İL,$B$10,İLÇE,$B$11)/VLOOKUP($B$11,ABONE,4,FALSE))</f>
        <v>0.31246610366467809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0.31037924151696605</v>
      </c>
      <c r="F50" s="23">
        <f>(SUMIFS(OGİD1,KAYNAK,A50,SEBEP,B50,SÜRE,"Uzun",BİLDİRİM,"Bildirimli",İL,$B$10,İLÇE,$B$11)/VLOOKUP($B$11,ABONE,6,FALSE))</f>
        <v>6.9047619047619051</v>
      </c>
      <c r="G50" s="23">
        <f>(SUMIFS(AGİD1,KAYNAK,A50,SEBEP,B50,SÜRE,"Uzun",BİLDİRİM,"Bildirimli",İL,$B$10,İLÇE,$B$11)/VLOOKUP($B$11,ABONE,7,FALSE))</f>
        <v>1.70672748004561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1.7150121432908318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1.0167162811999084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49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7.1279150848376849E-3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7.0627974819591583E-3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0.24568605093120485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0.24529447480267152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0.12686054499656516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8.4033613445378158E-2</v>
      </c>
      <c r="D54" s="23">
        <f t="shared" ref="D54:I54" si="17">SUM(D49:D53)</f>
        <v>0.31959401874951576</v>
      </c>
      <c r="E54" s="23">
        <f t="shared" si="17"/>
        <v>0.3174420389989252</v>
      </c>
      <c r="F54" s="23">
        <f t="shared" si="17"/>
        <v>6.9047619047619051</v>
      </c>
      <c r="G54" s="23">
        <f t="shared" si="17"/>
        <v>1.9524135309768149</v>
      </c>
      <c r="H54" s="23">
        <f t="shared" si="17"/>
        <v>1.9603066180935034</v>
      </c>
      <c r="I54" s="23">
        <f t="shared" si="17"/>
        <v>1.1435768261964736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50" t="s">
        <v>58</v>
      </c>
      <c r="D56" s="50" t="s">
        <v>59</v>
      </c>
      <c r="E56" s="27" t="s">
        <v>36</v>
      </c>
      <c r="F56" s="50" t="s">
        <v>23</v>
      </c>
      <c r="G56" s="50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119</v>
      </c>
      <c r="D63" s="34">
        <f>VLOOKUP($B$11,ABONE,4,FALSE)</f>
        <v>12907</v>
      </c>
      <c r="E63" s="34">
        <f>VLOOKUP($B$11,ABONE,5,FALSE)</f>
        <v>13026</v>
      </c>
      <c r="F63" s="34">
        <f>VLOOKUP($B$11,ABONE,6,FALSE)</f>
        <v>21</v>
      </c>
      <c r="G63" s="34">
        <f>VLOOKUP($B$11,ABONE,7,FALSE)</f>
        <v>13155</v>
      </c>
      <c r="H63" s="34">
        <f>VLOOKUP($B$11,ABONE,8,FALSE)</f>
        <v>13176</v>
      </c>
      <c r="I63" s="34">
        <f>VLOOKUP($B$11,ABONE,9,FALSE)</f>
        <v>26202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107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50" t="s">
        <v>58</v>
      </c>
      <c r="D14" s="50" t="s">
        <v>59</v>
      </c>
      <c r="E14" s="50" t="s">
        <v>36</v>
      </c>
      <c r="F14" s="50" t="s">
        <v>58</v>
      </c>
      <c r="G14" s="50" t="s">
        <v>59</v>
      </c>
      <c r="H14" s="50" t="s">
        <v>36</v>
      </c>
      <c r="I14" s="71"/>
    </row>
    <row r="15" spans="1:9" ht="15.75" thickBot="1" x14ac:dyDescent="0.3">
      <c r="A15" s="19" t="s">
        <v>76</v>
      </c>
      <c r="B15" s="49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49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4.2962416596417281</v>
      </c>
      <c r="H17" s="23">
        <f t="shared" si="5"/>
        <v>4.2827030829831942</v>
      </c>
      <c r="I17" s="23">
        <f t="shared" si="6"/>
        <v>1.6151860295137173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49" t="s">
        <v>22</v>
      </c>
      <c r="C21" s="23">
        <f t="shared" si="0"/>
        <v>0</v>
      </c>
      <c r="D21" s="23">
        <f t="shared" si="1"/>
        <v>8.552673390970221E-2</v>
      </c>
      <c r="E21" s="23">
        <f t="shared" si="2"/>
        <v>8.4941958975989815E-2</v>
      </c>
      <c r="F21" s="23">
        <f t="shared" si="3"/>
        <v>0</v>
      </c>
      <c r="G21" s="23">
        <f t="shared" si="4"/>
        <v>5.8322225184404637</v>
      </c>
      <c r="H21" s="23">
        <f t="shared" si="5"/>
        <v>5.8138436659663872</v>
      </c>
      <c r="I21" s="23">
        <f t="shared" si="6"/>
        <v>2.2455498326235519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0</v>
      </c>
      <c r="D25" s="23">
        <f t="shared" si="7"/>
        <v>8.552673390970221E-2</v>
      </c>
      <c r="E25" s="23">
        <f t="shared" si="7"/>
        <v>8.4941958975989815E-2</v>
      </c>
      <c r="F25" s="23">
        <f t="shared" si="7"/>
        <v>0</v>
      </c>
      <c r="G25" s="23">
        <f t="shared" si="7"/>
        <v>10.128464178082192</v>
      </c>
      <c r="H25" s="23">
        <f t="shared" si="7"/>
        <v>10.096546748949581</v>
      </c>
      <c r="I25" s="23">
        <f t="shared" si="7"/>
        <v>3.8607358621372692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50" t="s">
        <v>58</v>
      </c>
      <c r="D27" s="50" t="s">
        <v>59</v>
      </c>
      <c r="E27" s="27" t="s">
        <v>36</v>
      </c>
      <c r="F27" s="50" t="s">
        <v>23</v>
      </c>
      <c r="G27" s="50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49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49" t="s">
        <v>22</v>
      </c>
      <c r="C29" s="23">
        <f>(SUMIFS(OGİİ2,KAYNAK,A29,SEBEP,B29,SÜRE,"Uzun",BİLDİRİM,"Bildirimli",İL,$B$10,İLÇE,$B$11)/VLOOKUP($B$11,ABONE,3,FALSE))*60</f>
        <v>34.503350232558141</v>
      </c>
      <c r="D29" s="23">
        <f>(SUMIFS(AGİİ2,KAYNAK,A29,SEBEP,B29,SÜRE,"Uzun",BİLDİRİM,"Bildirimli",İL,$B$10,İLÇE,$B$11)/VLOOKUP($B$11,ABONE,4,FALSE))*60</f>
        <v>693.36489397694538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688.86003686436641</v>
      </c>
      <c r="F29" s="23">
        <f>(SUMIFS(OGİD2,KAYNAK,A29,SEBEP,B29,SÜRE,"Uzun",BİLDİRİM,"Bildirimli",İL,$B$10,İLÇE,$B$11)/VLOOKUP($B$11,ABONE,6,FALSE))*60</f>
        <v>2600.295165</v>
      </c>
      <c r="G29" s="23">
        <f>(SUMIFS(AGİD2,KAYNAK,A29,SEBEP,B29,SÜRE,"Uzun",BİLDİRİM,"Bildirimli",İL,$B$10,İLÇE,$B$11)/VLOOKUP($B$11,ABONE,7,FALSE))*60</f>
        <v>878.98015315068494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884.4044651628152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762.60799991878787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49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101.18491566762728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100.49308049928445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42.226703424657543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42.093636081932779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78.468213277211049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34.503350232558141</v>
      </c>
      <c r="D33" s="23">
        <f t="shared" ref="D33:I33" si="8">SUM(D28:D32)</f>
        <v>794.54980964457263</v>
      </c>
      <c r="E33" s="23">
        <f t="shared" si="8"/>
        <v>789.35311736365088</v>
      </c>
      <c r="F33" s="23">
        <f t="shared" si="8"/>
        <v>2600.295165</v>
      </c>
      <c r="G33" s="23">
        <f t="shared" si="8"/>
        <v>921.2068565753425</v>
      </c>
      <c r="H33" s="23">
        <f t="shared" si="8"/>
        <v>926.498101244748</v>
      </c>
      <c r="I33" s="23">
        <f t="shared" si="8"/>
        <v>841.07621319599889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50" t="s">
        <v>58</v>
      </c>
      <c r="D35" s="50" t="s">
        <v>59</v>
      </c>
      <c r="E35" s="27" t="s">
        <v>36</v>
      </c>
      <c r="F35" s="50" t="s">
        <v>23</v>
      </c>
      <c r="G35" s="50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49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49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2.8451001053740779E-2</v>
      </c>
      <c r="H38" s="23">
        <f t="shared" si="14"/>
        <v>2.8361344537815126E-2</v>
      </c>
      <c r="I38" s="23">
        <f t="shared" si="15"/>
        <v>1.06962464098247E-2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49" t="s">
        <v>22</v>
      </c>
      <c r="C42" s="23">
        <f t="shared" si="9"/>
        <v>0</v>
      </c>
      <c r="D42" s="23">
        <f t="shared" si="10"/>
        <v>8.0051232788984946E-4</v>
      </c>
      <c r="E42" s="23">
        <f t="shared" si="11"/>
        <v>7.9503895690888858E-4</v>
      </c>
      <c r="F42" s="23">
        <f t="shared" si="12"/>
        <v>0</v>
      </c>
      <c r="G42" s="23">
        <f t="shared" si="13"/>
        <v>6.3224446786090627E-2</v>
      </c>
      <c r="H42" s="23">
        <f t="shared" si="14"/>
        <v>6.3025210084033612E-2</v>
      </c>
      <c r="I42" s="23">
        <f t="shared" si="15"/>
        <v>2.4264633059324553E-2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</v>
      </c>
      <c r="D46" s="23">
        <f t="shared" ref="D46:I46" si="16">SUM(D36:D45)</f>
        <v>8.0051232788984946E-4</v>
      </c>
      <c r="E46" s="23">
        <f t="shared" si="16"/>
        <v>7.9503895690888858E-4</v>
      </c>
      <c r="F46" s="23">
        <f t="shared" si="16"/>
        <v>0</v>
      </c>
      <c r="G46" s="23">
        <f t="shared" si="16"/>
        <v>9.1675447839831406E-2</v>
      </c>
      <c r="H46" s="23">
        <f t="shared" si="16"/>
        <v>9.1386554621848734E-2</v>
      </c>
      <c r="I46" s="23">
        <f t="shared" si="16"/>
        <v>3.4960879469149254E-2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50" t="s">
        <v>58</v>
      </c>
      <c r="D48" s="50" t="s">
        <v>59</v>
      </c>
      <c r="E48" s="27" t="s">
        <v>36</v>
      </c>
      <c r="F48" s="50" t="s">
        <v>23</v>
      </c>
      <c r="G48" s="50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49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49" t="s">
        <v>22</v>
      </c>
      <c r="C50" s="23">
        <f>(SUMIFS(OGİİ1,KAYNAK,A50,SEBEP,B50,SÜRE,"Uzun",BİLDİRİM,"Bildirimli",İL,$B$10,İLÇE,$B$11)/VLOOKUP($B$11,ABONE,3,FALSE))</f>
        <v>6.9767441860465115E-2</v>
      </c>
      <c r="D50" s="23">
        <f>(SUMIFS(AGİİ1,KAYNAK,A50,SEBEP,B50,SÜRE,"Uzun",BİLDİRİM,"Bildirimli",İL,$B$10,İLÇE,$B$11)/VLOOKUP($B$11,ABONE,4,FALSE))</f>
        <v>1.4020172910662825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1.3929082525043728</v>
      </c>
      <c r="F50" s="23">
        <f>(SUMIFS(OGİD1,KAYNAK,A50,SEBEP,B50,SÜRE,"Uzun",BİLDİRİM,"Bildirimli",İL,$B$10,İLÇE,$B$11)/VLOOKUP($B$11,ABONE,6,FALSE))</f>
        <v>5.416666666666667</v>
      </c>
      <c r="G50" s="23">
        <f>(SUMIFS(AGİD1,KAYNAK,A50,SEBEP,B50,SÜRE,"Uzun",BİLDİRİM,"Bildirimli",İL,$B$10,İLÇE,$B$11)/VLOOKUP($B$11,ABONE,7,FALSE))</f>
        <v>1.891991570073762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1.9030987394957983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1.5853223729820738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49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0.26689081011847582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0.26506598823342342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0.14857744994731295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0.14810924369747899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0.22095671981776766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6.9767441860465115E-2</v>
      </c>
      <c r="D54" s="23">
        <f t="shared" ref="D54:I54" si="17">SUM(D49:D53)</f>
        <v>1.6689081011847584</v>
      </c>
      <c r="E54" s="23">
        <f t="shared" si="17"/>
        <v>1.6579742407377962</v>
      </c>
      <c r="F54" s="23">
        <f t="shared" si="17"/>
        <v>5.416666666666667</v>
      </c>
      <c r="G54" s="23">
        <f t="shared" si="17"/>
        <v>2.0405690200210751</v>
      </c>
      <c r="H54" s="23">
        <f t="shared" si="17"/>
        <v>2.0512079831932772</v>
      </c>
      <c r="I54" s="23">
        <f t="shared" si="17"/>
        <v>1.8062790927998416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50" t="s">
        <v>58</v>
      </c>
      <c r="D56" s="50" t="s">
        <v>59</v>
      </c>
      <c r="E56" s="27" t="s">
        <v>36</v>
      </c>
      <c r="F56" s="50" t="s">
        <v>23</v>
      </c>
      <c r="G56" s="50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43</v>
      </c>
      <c r="D63" s="34">
        <f>VLOOKUP($B$11,ABONE,4,FALSE)</f>
        <v>6246</v>
      </c>
      <c r="E63" s="34">
        <f>VLOOKUP($B$11,ABONE,5,FALSE)</f>
        <v>6289</v>
      </c>
      <c r="F63" s="34">
        <f>VLOOKUP($B$11,ABONE,6,FALSE)</f>
        <v>12</v>
      </c>
      <c r="G63" s="34">
        <f>VLOOKUP($B$11,ABONE,7,FALSE)</f>
        <v>3796</v>
      </c>
      <c r="H63" s="34">
        <f>VLOOKUP($B$11,ABONE,8,FALSE)</f>
        <v>3808</v>
      </c>
      <c r="I63" s="34">
        <f>VLOOKUP($B$11,ABONE,9,FALSE)</f>
        <v>10097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topLeftCell="A19" zoomScale="70" zoomScaleNormal="70" workbookViewId="0">
      <selection activeCell="F19" sqref="F19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125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25.335420000000003</v>
      </c>
      <c r="D15" s="23">
        <f t="shared" ref="D15:D24" si="1">(SUMIFS(AGİİ2,KAYNAK,A15,SEBEP,B15,SÜRE,"Uzun",BİLDİRİM,"Bildirimsiz",İL,$B$10,İLÇE,$B$11)/VLOOKUP($B$11,ABONE,4,FALSE))*60</f>
        <v>10.647903774581392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10.652603497790134</v>
      </c>
      <c r="F15" s="23">
        <v>0</v>
      </c>
      <c r="G15" s="23">
        <v>0</v>
      </c>
      <c r="H15" s="23">
        <v>0</v>
      </c>
      <c r="I15" s="23">
        <f t="shared" ref="I15:I24" si="3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10.668511988880669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v>0</v>
      </c>
      <c r="H16" s="23">
        <v>0</v>
      </c>
      <c r="I16" s="23">
        <f t="shared" si="3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35.220456249999998</v>
      </c>
      <c r="D17" s="23">
        <f t="shared" si="1"/>
        <v>70.29113519515073</v>
      </c>
      <c r="E17" s="23">
        <f t="shared" si="2"/>
        <v>70.279913251204917</v>
      </c>
      <c r="F17" s="23">
        <v>0</v>
      </c>
      <c r="G17" s="23">
        <v>0</v>
      </c>
      <c r="H17" s="23">
        <v>0</v>
      </c>
      <c r="I17" s="23">
        <f t="shared" si="3"/>
        <v>70.343031061336319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4.0026314141676833</v>
      </c>
      <c r="E18" s="23">
        <f t="shared" si="2"/>
        <v>4.0013506489610622</v>
      </c>
      <c r="F18" s="23">
        <v>0</v>
      </c>
      <c r="G18" s="23">
        <v>0</v>
      </c>
      <c r="H18" s="23">
        <v>0</v>
      </c>
      <c r="I18" s="23">
        <f t="shared" si="3"/>
        <v>4.1027050940943539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v>0</v>
      </c>
      <c r="H19" s="23">
        <v>0</v>
      </c>
      <c r="I19" s="23">
        <f t="shared" si="3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v>0</v>
      </c>
      <c r="H20" s="23">
        <v>0</v>
      </c>
      <c r="I20" s="23">
        <f t="shared" si="3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5.2673664076659943</v>
      </c>
      <c r="E21" s="23">
        <f t="shared" si="2"/>
        <v>5.2656809515429082</v>
      </c>
      <c r="F21" s="23">
        <v>0</v>
      </c>
      <c r="G21" s="23">
        <v>0</v>
      </c>
      <c r="H21" s="23">
        <v>0</v>
      </c>
      <c r="I21" s="23">
        <f t="shared" si="3"/>
        <v>5.2665029022258674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v>0</v>
      </c>
      <c r="H22" s="23">
        <v>0</v>
      </c>
      <c r="I22" s="23">
        <f t="shared" si="3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v>0</v>
      </c>
      <c r="H23" s="23">
        <v>0</v>
      </c>
      <c r="I23" s="23">
        <f t="shared" si="3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v>0</v>
      </c>
      <c r="H24" s="23">
        <v>0</v>
      </c>
      <c r="I24" s="23">
        <f t="shared" si="3"/>
        <v>0</v>
      </c>
    </row>
    <row r="25" spans="1:9" ht="15.75" thickBot="1" x14ac:dyDescent="0.3">
      <c r="A25" s="60" t="s">
        <v>60</v>
      </c>
      <c r="B25" s="61"/>
      <c r="C25" s="23">
        <f t="shared" ref="C25:I25" si="4">SUM(C15:C24)</f>
        <v>60.555876249999997</v>
      </c>
      <c r="D25" s="23">
        <f t="shared" si="4"/>
        <v>90.209036791565794</v>
      </c>
      <c r="E25" s="23">
        <f t="shared" si="4"/>
        <v>90.199548349499025</v>
      </c>
      <c r="F25" s="23">
        <f t="shared" si="4"/>
        <v>0</v>
      </c>
      <c r="G25" s="23">
        <v>0</v>
      </c>
      <c r="H25" s="23">
        <f t="shared" si="4"/>
        <v>0</v>
      </c>
      <c r="I25" s="23">
        <f t="shared" si="4"/>
        <v>90.380751046537213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v>0</v>
      </c>
      <c r="H28" s="23"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5.2864792542060934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5.2847876823390596</v>
      </c>
      <c r="F29" s="23">
        <v>0</v>
      </c>
      <c r="G29" s="23">
        <v>0</v>
      </c>
      <c r="H29" s="23"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5.3071549703017817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v>0</v>
      </c>
      <c r="H30" s="23"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43.04583375</v>
      </c>
      <c r="D31" s="23">
        <f>(SUMIFS(AGİİ2,KAYNAK,A31,SEBEP,B31,SÜRE,"Uzun",BİLDİRİM,"Bildirimli",İL,$B$10,İLÇE,$B$11)/VLOOKUP($B$11,ABONE,4,FALSE))*60</f>
        <v>18.25987210074619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18.267803132612041</v>
      </c>
      <c r="F31" s="23">
        <v>0</v>
      </c>
      <c r="G31" s="23">
        <v>0</v>
      </c>
      <c r="H31" s="23"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18.291311055336674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v>0</v>
      </c>
      <c r="H32" s="23"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43.04583375</v>
      </c>
      <c r="D33" s="23">
        <f t="shared" ref="D33:I33" si="5">SUM(D28:D32)</f>
        <v>23.546351354952282</v>
      </c>
      <c r="E33" s="23">
        <f t="shared" si="5"/>
        <v>23.552590814951103</v>
      </c>
      <c r="F33" s="23">
        <f t="shared" si="5"/>
        <v>0</v>
      </c>
      <c r="G33" s="23">
        <v>0</v>
      </c>
      <c r="H33" s="23">
        <f t="shared" si="5"/>
        <v>0</v>
      </c>
      <c r="I33" s="23">
        <f t="shared" si="5"/>
        <v>23.598466025638455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6">(SUMIFS(OGİİ1,KAYNAK,A36,SEBEP,B36,SÜRE,"Uzun",BİLDİRİM,"Bildirimsiz",İL,$B$10,İLÇE,$B$11)/VLOOKUP($B$11,ABONE,3,FALSE))</f>
        <v>0.41666666666666669</v>
      </c>
      <c r="D36" s="23">
        <f t="shared" ref="D36:D45" si="7">(SUMIFS(AGİİ1,KAYNAK,A36,SEBEP,B36,SÜRE,"Uzun",BİLDİRİM,"Bildirimsiz",İL,$B$10,İLÇE,$B$11)/VLOOKUP($B$11,ABONE,4,FALSE))</f>
        <v>0.40550543141216716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0.40550900279316576</v>
      </c>
      <c r="F36" s="23">
        <v>0</v>
      </c>
      <c r="G36" s="23">
        <v>0</v>
      </c>
      <c r="H36" s="23">
        <v>0</v>
      </c>
      <c r="I36" s="23">
        <f t="shared" ref="I36:I45" si="9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0.40779553226806392</v>
      </c>
    </row>
    <row r="37" spans="1:9" ht="15.75" thickBot="1" x14ac:dyDescent="0.3">
      <c r="A37" s="19" t="s">
        <v>76</v>
      </c>
      <c r="B37" s="24" t="s">
        <v>25</v>
      </c>
      <c r="C37" s="23">
        <f t="shared" si="6"/>
        <v>0</v>
      </c>
      <c r="D37" s="23">
        <f t="shared" si="7"/>
        <v>0</v>
      </c>
      <c r="E37" s="23">
        <f t="shared" si="8"/>
        <v>0</v>
      </c>
      <c r="F37" s="23">
        <v>0</v>
      </c>
      <c r="G37" s="23">
        <v>0</v>
      </c>
      <c r="H37" s="23">
        <v>0</v>
      </c>
      <c r="I37" s="23">
        <f t="shared" si="9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6"/>
        <v>0.52083333333333337</v>
      </c>
      <c r="D38" s="23">
        <f t="shared" si="7"/>
        <v>0.60413707563966634</v>
      </c>
      <c r="E38" s="23">
        <f t="shared" si="8"/>
        <v>0.6041104200414642</v>
      </c>
      <c r="F38" s="23">
        <v>0</v>
      </c>
      <c r="G38" s="23">
        <v>0</v>
      </c>
      <c r="H38" s="23">
        <v>0</v>
      </c>
      <c r="I38" s="23">
        <f t="shared" si="9"/>
        <v>0.60905678992593781</v>
      </c>
    </row>
    <row r="39" spans="1:9" ht="15.75" thickBot="1" x14ac:dyDescent="0.3">
      <c r="A39" s="19" t="s">
        <v>72</v>
      </c>
      <c r="B39" s="20" t="s">
        <v>24</v>
      </c>
      <c r="C39" s="23">
        <f t="shared" si="6"/>
        <v>0</v>
      </c>
      <c r="D39" s="23">
        <f t="shared" si="7"/>
        <v>8.6875921072812265E-2</v>
      </c>
      <c r="E39" s="23">
        <f t="shared" si="8"/>
        <v>8.6848122445986581E-2</v>
      </c>
      <c r="F39" s="23">
        <v>0</v>
      </c>
      <c r="G39" s="23">
        <v>0</v>
      </c>
      <c r="H39" s="23">
        <v>0</v>
      </c>
      <c r="I39" s="23">
        <f t="shared" si="9"/>
        <v>8.9047990453906101E-2</v>
      </c>
    </row>
    <row r="40" spans="1:9" ht="15.75" thickBot="1" x14ac:dyDescent="0.3">
      <c r="A40" s="19" t="s">
        <v>72</v>
      </c>
      <c r="B40" s="24" t="s">
        <v>25</v>
      </c>
      <c r="C40" s="23">
        <f t="shared" si="6"/>
        <v>0</v>
      </c>
      <c r="D40" s="23">
        <f t="shared" si="7"/>
        <v>0</v>
      </c>
      <c r="E40" s="23">
        <f t="shared" si="8"/>
        <v>0</v>
      </c>
      <c r="F40" s="23">
        <v>0</v>
      </c>
      <c r="G40" s="23">
        <v>0</v>
      </c>
      <c r="H40" s="23">
        <v>0</v>
      </c>
      <c r="I40" s="23">
        <f t="shared" si="9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6"/>
        <v>0</v>
      </c>
      <c r="D41" s="23">
        <f t="shared" si="7"/>
        <v>0</v>
      </c>
      <c r="E41" s="23">
        <f t="shared" si="8"/>
        <v>0</v>
      </c>
      <c r="F41" s="23">
        <v>0</v>
      </c>
      <c r="G41" s="23">
        <v>0</v>
      </c>
      <c r="H41" s="23">
        <v>0</v>
      </c>
      <c r="I41" s="23">
        <f t="shared" si="9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6"/>
        <v>0</v>
      </c>
      <c r="D42" s="23">
        <f t="shared" si="7"/>
        <v>7.0418308760277673E-2</v>
      </c>
      <c r="E42" s="23">
        <f t="shared" si="8"/>
        <v>7.0395776253424788E-2</v>
      </c>
      <c r="F42" s="23">
        <v>0</v>
      </c>
      <c r="G42" s="23">
        <v>0</v>
      </c>
      <c r="H42" s="23">
        <v>0</v>
      </c>
      <c r="I42" s="23">
        <f t="shared" si="9"/>
        <v>7.040244252011546E-2</v>
      </c>
    </row>
    <row r="43" spans="1:9" ht="15.75" thickBot="1" x14ac:dyDescent="0.3">
      <c r="A43" s="19" t="s">
        <v>71</v>
      </c>
      <c r="B43" s="20" t="s">
        <v>24</v>
      </c>
      <c r="C43" s="23">
        <f t="shared" si="6"/>
        <v>0</v>
      </c>
      <c r="D43" s="23">
        <f t="shared" si="7"/>
        <v>0</v>
      </c>
      <c r="E43" s="23">
        <f t="shared" si="8"/>
        <v>0</v>
      </c>
      <c r="F43" s="23">
        <v>0</v>
      </c>
      <c r="G43" s="23">
        <v>0</v>
      </c>
      <c r="H43" s="23">
        <v>0</v>
      </c>
      <c r="I43" s="23">
        <f t="shared" si="9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6"/>
        <v>0</v>
      </c>
      <c r="D44" s="23">
        <f t="shared" si="7"/>
        <v>0</v>
      </c>
      <c r="E44" s="23">
        <f t="shared" si="8"/>
        <v>0</v>
      </c>
      <c r="F44" s="23">
        <v>0</v>
      </c>
      <c r="G44" s="23">
        <v>0</v>
      </c>
      <c r="H44" s="23">
        <v>0</v>
      </c>
      <c r="I44" s="23">
        <f t="shared" si="9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6"/>
        <v>0</v>
      </c>
      <c r="D45" s="23">
        <f t="shared" si="7"/>
        <v>0</v>
      </c>
      <c r="E45" s="23">
        <f t="shared" si="8"/>
        <v>0</v>
      </c>
      <c r="F45" s="23">
        <v>0</v>
      </c>
      <c r="G45" s="23">
        <v>0</v>
      </c>
      <c r="H45" s="23">
        <v>0</v>
      </c>
      <c r="I45" s="23">
        <f t="shared" si="9"/>
        <v>0</v>
      </c>
    </row>
    <row r="46" spans="1:9" ht="15.75" thickBot="1" x14ac:dyDescent="0.3">
      <c r="A46" s="60" t="s">
        <v>60</v>
      </c>
      <c r="B46" s="61"/>
      <c r="C46" s="23">
        <f>SUM(C36:C45)</f>
        <v>0.9375</v>
      </c>
      <c r="D46" s="23">
        <f t="shared" ref="D46:I46" si="10">SUM(D36:D45)</f>
        <v>1.1669367368849235</v>
      </c>
      <c r="E46" s="23">
        <f t="shared" si="10"/>
        <v>1.1668633215340414</v>
      </c>
      <c r="F46" s="23">
        <f t="shared" si="10"/>
        <v>0</v>
      </c>
      <c r="G46" s="23">
        <v>0</v>
      </c>
      <c r="H46" s="23">
        <f t="shared" si="10"/>
        <v>0</v>
      </c>
      <c r="I46" s="23">
        <f t="shared" si="10"/>
        <v>1.1763027551680234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v>0</v>
      </c>
      <c r="H49" s="23"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1.7011089549949652E-2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1.7005646327886995E-2</v>
      </c>
      <c r="F50" s="23">
        <v>0</v>
      </c>
      <c r="G50" s="23">
        <v>0</v>
      </c>
      <c r="H50" s="23"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1.706564272810298E-2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v>0</v>
      </c>
      <c r="H51" s="23"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8.3333333333333329E-2</v>
      </c>
      <c r="D52" s="23">
        <f>(SUMIFS(AGİİ1,KAYNAK,A52,SEBEP,B52,SÜRE,"Uzun",BİLDİRİM,"Bildirimli",İL,$B$10,İLÇE,$B$11)/VLOOKUP($B$11,ABONE,4,FALSE))</f>
        <v>5.184014510439381E-2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5.1850222319994137E-2</v>
      </c>
      <c r="F52" s="23">
        <v>0</v>
      </c>
      <c r="G52" s="23">
        <v>0</v>
      </c>
      <c r="H52" s="23"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5.1930217520282117E-2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v>0</v>
      </c>
      <c r="H53" s="23"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8.3333333333333329E-2</v>
      </c>
      <c r="D54" s="23">
        <f t="shared" ref="D54:I54" si="11">SUM(D49:D53)</f>
        <v>6.8851234654343466E-2</v>
      </c>
      <c r="E54" s="23">
        <f t="shared" si="11"/>
        <v>6.8855868647881124E-2</v>
      </c>
      <c r="F54" s="23">
        <f t="shared" si="11"/>
        <v>0</v>
      </c>
      <c r="G54" s="23">
        <v>0</v>
      </c>
      <c r="H54" s="23">
        <f t="shared" si="11"/>
        <v>0</v>
      </c>
      <c r="I54" s="23">
        <f t="shared" si="11"/>
        <v>6.8995860248385096E-2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0.33333333333333331</v>
      </c>
      <c r="D57" s="23">
        <f>(SUMIFS(AGİİ1,KAYNAK,A57,SÜRE,"Kısa",İL,$B$10,İLÇE,$B$11)/VLOOKUP($B$11,ABONE,4,FALSE))</f>
        <v>0.14749834957088842</v>
      </c>
      <c r="E57" s="23">
        <f>((SUMIFS(OGİİ1,KAYNAK,A57,SÜRE,"Kısa",İL,$B$10,İLÇE,$B$11)+SUMIFS(AGİİ1,KAYNAK,A57,SÜRE,"Kısa",İL,$B$10,İLÇE,$B$11))/VLOOKUP($B$11,ABONE,5,FALSE))</f>
        <v>0.14755781319787478</v>
      </c>
      <c r="F57" s="23">
        <v>0</v>
      </c>
      <c r="G57" s="23">
        <v>0</v>
      </c>
      <c r="H57" s="23"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0.14764447466485345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v>0</v>
      </c>
      <c r="H58" s="23"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0.33333333333333331</v>
      </c>
      <c r="D59" s="23">
        <f t="shared" ref="D59:I59" si="12">SUM(D57:D58)</f>
        <v>0.14749834957088842</v>
      </c>
      <c r="E59" s="23">
        <f t="shared" si="12"/>
        <v>0.14755781319787478</v>
      </c>
      <c r="F59" s="23">
        <f t="shared" si="12"/>
        <v>0</v>
      </c>
      <c r="G59" s="23">
        <v>0</v>
      </c>
      <c r="H59" s="23">
        <f t="shared" si="12"/>
        <v>0</v>
      </c>
      <c r="I59" s="23">
        <f t="shared" si="12"/>
        <v>0.14764447466485345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48</v>
      </c>
      <c r="D63" s="34">
        <f>VLOOKUP($B$11,ABONE,4,FALSE)</f>
        <v>149961</v>
      </c>
      <c r="E63" s="34">
        <f>VLOOKUP($B$11,ABONE,5,FALSE)</f>
        <v>150009</v>
      </c>
      <c r="F63" s="34">
        <f>VLOOKUP($B$11,ABONE,6,FALSE)</f>
        <v>0</v>
      </c>
      <c r="G63" s="34">
        <f>VLOOKUP($B$11,ABONE,7,FALSE)</f>
        <v>0</v>
      </c>
      <c r="H63" s="34">
        <f>VLOOKUP($B$11,ABONE,8,FALSE)</f>
        <v>0</v>
      </c>
      <c r="I63" s="34">
        <f>VLOOKUP($B$11,ABONE,9,FALSE)</f>
        <v>150009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36:I46 C15:I25 C28:I33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126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55" t="s">
        <v>58</v>
      </c>
      <c r="D14" s="55" t="s">
        <v>59</v>
      </c>
      <c r="E14" s="55" t="s">
        <v>36</v>
      </c>
      <c r="F14" s="55" t="s">
        <v>58</v>
      </c>
      <c r="G14" s="55" t="s">
        <v>59</v>
      </c>
      <c r="H14" s="55" t="s">
        <v>36</v>
      </c>
      <c r="I14" s="71"/>
    </row>
    <row r="15" spans="1:9" ht="15.75" thickBot="1" x14ac:dyDescent="0.3">
      <c r="A15" s="19" t="s">
        <v>76</v>
      </c>
      <c r="B15" s="54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v>0</v>
      </c>
      <c r="H15" s="23">
        <v>0</v>
      </c>
      <c r="I15" s="23">
        <f t="shared" ref="I15:I24" si="3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v>0</v>
      </c>
      <c r="H16" s="23">
        <v>0</v>
      </c>
      <c r="I16" s="23">
        <f t="shared" si="3"/>
        <v>0</v>
      </c>
    </row>
    <row r="17" spans="1:9" ht="15.75" thickBot="1" x14ac:dyDescent="0.3">
      <c r="A17" s="19" t="s">
        <v>72</v>
      </c>
      <c r="B17" s="54" t="s">
        <v>22</v>
      </c>
      <c r="C17" s="23">
        <f t="shared" si="0"/>
        <v>0</v>
      </c>
      <c r="D17" s="23">
        <f t="shared" si="1"/>
        <v>2.1429848519334311</v>
      </c>
      <c r="E17" s="23">
        <f t="shared" si="2"/>
        <v>2.1407145558634175</v>
      </c>
      <c r="F17" s="23">
        <v>0</v>
      </c>
      <c r="G17" s="23">
        <v>0</v>
      </c>
      <c r="H17" s="23">
        <v>0</v>
      </c>
      <c r="I17" s="23">
        <f t="shared" si="3"/>
        <v>2.1407145558634175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v>0</v>
      </c>
      <c r="H18" s="23">
        <v>0</v>
      </c>
      <c r="I18" s="23">
        <f t="shared" si="3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v>0</v>
      </c>
      <c r="H19" s="23">
        <v>0</v>
      </c>
      <c r="I19" s="23">
        <f t="shared" si="3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v>0</v>
      </c>
      <c r="H20" s="23">
        <v>0</v>
      </c>
      <c r="I20" s="23">
        <f t="shared" si="3"/>
        <v>0</v>
      </c>
    </row>
    <row r="21" spans="1:9" ht="15.75" thickBot="1" x14ac:dyDescent="0.3">
      <c r="A21" s="19" t="s">
        <v>71</v>
      </c>
      <c r="B21" s="54" t="s">
        <v>22</v>
      </c>
      <c r="C21" s="23">
        <f t="shared" si="0"/>
        <v>0</v>
      </c>
      <c r="D21" s="23">
        <f t="shared" si="1"/>
        <v>2.2013487787567296</v>
      </c>
      <c r="E21" s="23">
        <f t="shared" si="2"/>
        <v>2.1990166514546488</v>
      </c>
      <c r="F21" s="23">
        <v>0</v>
      </c>
      <c r="G21" s="23">
        <v>0</v>
      </c>
      <c r="H21" s="23">
        <v>0</v>
      </c>
      <c r="I21" s="23">
        <f t="shared" si="3"/>
        <v>2.244256103822019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v>0</v>
      </c>
      <c r="H22" s="23">
        <v>0</v>
      </c>
      <c r="I22" s="23">
        <f t="shared" si="3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v>0</v>
      </c>
      <c r="H23" s="23">
        <v>0</v>
      </c>
      <c r="I23" s="23">
        <f t="shared" si="3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v>0</v>
      </c>
      <c r="H24" s="23">
        <v>0</v>
      </c>
      <c r="I24" s="23">
        <f t="shared" si="3"/>
        <v>0</v>
      </c>
    </row>
    <row r="25" spans="1:9" ht="15.75" thickBot="1" x14ac:dyDescent="0.3">
      <c r="A25" s="60" t="s">
        <v>60</v>
      </c>
      <c r="B25" s="61"/>
      <c r="C25" s="23">
        <f t="shared" ref="C25:I25" si="4">SUM(C15:C24)</f>
        <v>0</v>
      </c>
      <c r="D25" s="23">
        <f t="shared" si="4"/>
        <v>4.3443336306901603</v>
      </c>
      <c r="E25" s="23">
        <f t="shared" si="4"/>
        <v>4.3397312073180663</v>
      </c>
      <c r="F25" s="23">
        <f t="shared" si="4"/>
        <v>0</v>
      </c>
      <c r="G25" s="23">
        <v>0</v>
      </c>
      <c r="H25" s="23">
        <f t="shared" si="4"/>
        <v>0</v>
      </c>
      <c r="I25" s="23">
        <f t="shared" si="4"/>
        <v>4.3849706596854361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55" t="s">
        <v>58</v>
      </c>
      <c r="D27" s="55" t="s">
        <v>59</v>
      </c>
      <c r="E27" s="27" t="s">
        <v>36</v>
      </c>
      <c r="F27" s="55" t="s">
        <v>23</v>
      </c>
      <c r="G27" s="55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54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v>0</v>
      </c>
      <c r="H28" s="23"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54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v>0</v>
      </c>
      <c r="H29" s="23"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v>0</v>
      </c>
      <c r="H30" s="23"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54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6.502381418257464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6.4954927410154015</v>
      </c>
      <c r="F31" s="23">
        <v>0</v>
      </c>
      <c r="G31" s="23">
        <v>0</v>
      </c>
      <c r="H31" s="23"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6.8356882792763418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v>0</v>
      </c>
      <c r="H32" s="23"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5">SUM(D28:D32)</f>
        <v>6.502381418257464</v>
      </c>
      <c r="E33" s="23">
        <f t="shared" si="5"/>
        <v>6.4954927410154015</v>
      </c>
      <c r="F33" s="23">
        <f t="shared" si="5"/>
        <v>0</v>
      </c>
      <c r="G33" s="23">
        <v>0</v>
      </c>
      <c r="H33" s="23">
        <f t="shared" si="5"/>
        <v>0</v>
      </c>
      <c r="I33" s="23">
        <f t="shared" si="5"/>
        <v>6.8356882792763418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55" t="s">
        <v>58</v>
      </c>
      <c r="D35" s="55" t="s">
        <v>59</v>
      </c>
      <c r="E35" s="27" t="s">
        <v>36</v>
      </c>
      <c r="F35" s="55" t="s">
        <v>23</v>
      </c>
      <c r="G35" s="55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54" t="s">
        <v>22</v>
      </c>
      <c r="C36" s="23">
        <f t="shared" ref="C36:C45" si="6">(SUMIFS(OGİİ1,KAYNAK,A36,SEBEP,B36,SÜRE,"Uzun",BİLDİRİM,"Bildirimsiz",İL,$B$10,İLÇE,$B$11)/VLOOKUP($B$11,ABONE,3,FALSE))</f>
        <v>0</v>
      </c>
      <c r="D36" s="23">
        <f t="shared" ref="D36:D45" si="7">(SUMIFS(AGİİ1,KAYNAK,A36,SEBEP,B36,SÜRE,"Uzun",BİLDİRİM,"Bildirimsiz",İL,$B$10,İLÇE,$B$11)/VLOOKUP($B$11,ABONE,4,FALSE))</f>
        <v>0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v>0</v>
      </c>
      <c r="H36" s="23">
        <v>0</v>
      </c>
      <c r="I36" s="23">
        <f t="shared" ref="I36:I45" si="9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6"/>
        <v>0</v>
      </c>
      <c r="D37" s="23">
        <f t="shared" si="7"/>
        <v>0</v>
      </c>
      <c r="E37" s="23">
        <f t="shared" si="8"/>
        <v>0</v>
      </c>
      <c r="F37" s="23">
        <v>0</v>
      </c>
      <c r="G37" s="23">
        <v>0</v>
      </c>
      <c r="H37" s="23">
        <v>0</v>
      </c>
      <c r="I37" s="23">
        <f t="shared" si="9"/>
        <v>0</v>
      </c>
    </row>
    <row r="38" spans="1:9" ht="15.75" thickBot="1" x14ac:dyDescent="0.3">
      <c r="A38" s="19" t="s">
        <v>72</v>
      </c>
      <c r="B38" s="54" t="s">
        <v>22</v>
      </c>
      <c r="C38" s="23">
        <f t="shared" si="6"/>
        <v>0</v>
      </c>
      <c r="D38" s="23">
        <f t="shared" si="7"/>
        <v>2.9776472507750042E-2</v>
      </c>
      <c r="E38" s="23">
        <f t="shared" si="8"/>
        <v>2.974492706380898E-2</v>
      </c>
      <c r="F38" s="23">
        <v>0</v>
      </c>
      <c r="G38" s="23">
        <v>0</v>
      </c>
      <c r="H38" s="23">
        <v>0</v>
      </c>
      <c r="I38" s="23">
        <f t="shared" si="9"/>
        <v>2.974492706380898E-2</v>
      </c>
    </row>
    <row r="39" spans="1:9" ht="15.75" thickBot="1" x14ac:dyDescent="0.3">
      <c r="A39" s="19" t="s">
        <v>72</v>
      </c>
      <c r="B39" s="20" t="s">
        <v>24</v>
      </c>
      <c r="C39" s="23">
        <f t="shared" si="6"/>
        <v>0</v>
      </c>
      <c r="D39" s="23">
        <f t="shared" si="7"/>
        <v>0</v>
      </c>
      <c r="E39" s="23">
        <f t="shared" si="8"/>
        <v>0</v>
      </c>
      <c r="F39" s="23">
        <v>0</v>
      </c>
      <c r="G39" s="23">
        <v>0</v>
      </c>
      <c r="H39" s="23">
        <v>0</v>
      </c>
      <c r="I39" s="23">
        <f t="shared" si="9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6"/>
        <v>0</v>
      </c>
      <c r="D40" s="23">
        <f t="shared" si="7"/>
        <v>0</v>
      </c>
      <c r="E40" s="23">
        <f t="shared" si="8"/>
        <v>0</v>
      </c>
      <c r="F40" s="23">
        <v>0</v>
      </c>
      <c r="G40" s="23">
        <v>0</v>
      </c>
      <c r="H40" s="23">
        <v>0</v>
      </c>
      <c r="I40" s="23">
        <f t="shared" si="9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6"/>
        <v>0</v>
      </c>
      <c r="D41" s="23">
        <f t="shared" si="7"/>
        <v>0</v>
      </c>
      <c r="E41" s="23">
        <f t="shared" si="8"/>
        <v>0</v>
      </c>
      <c r="F41" s="23">
        <v>0</v>
      </c>
      <c r="G41" s="23">
        <v>0</v>
      </c>
      <c r="H41" s="23">
        <v>0</v>
      </c>
      <c r="I41" s="23">
        <f t="shared" si="9"/>
        <v>0</v>
      </c>
    </row>
    <row r="42" spans="1:9" ht="15.75" thickBot="1" x14ac:dyDescent="0.3">
      <c r="A42" s="19" t="s">
        <v>71</v>
      </c>
      <c r="B42" s="54" t="s">
        <v>22</v>
      </c>
      <c r="C42" s="23">
        <f t="shared" si="6"/>
        <v>0</v>
      </c>
      <c r="D42" s="23">
        <f t="shared" si="7"/>
        <v>3.2550171316691141E-2</v>
      </c>
      <c r="E42" s="23">
        <f t="shared" si="8"/>
        <v>3.2515687393040504E-2</v>
      </c>
      <c r="F42" s="23">
        <v>0</v>
      </c>
      <c r="G42" s="23">
        <v>0</v>
      </c>
      <c r="H42" s="23">
        <v>0</v>
      </c>
      <c r="I42" s="23">
        <f t="shared" si="9"/>
        <v>3.2739793007904819E-2</v>
      </c>
    </row>
    <row r="43" spans="1:9" ht="15.75" thickBot="1" x14ac:dyDescent="0.3">
      <c r="A43" s="19" t="s">
        <v>71</v>
      </c>
      <c r="B43" s="20" t="s">
        <v>24</v>
      </c>
      <c r="C43" s="23">
        <f t="shared" si="6"/>
        <v>0</v>
      </c>
      <c r="D43" s="23">
        <f t="shared" si="7"/>
        <v>0</v>
      </c>
      <c r="E43" s="23">
        <f t="shared" si="8"/>
        <v>0</v>
      </c>
      <c r="F43" s="23">
        <v>0</v>
      </c>
      <c r="G43" s="23">
        <v>0</v>
      </c>
      <c r="H43" s="23">
        <v>0</v>
      </c>
      <c r="I43" s="23">
        <f t="shared" si="9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6"/>
        <v>0</v>
      </c>
      <c r="D44" s="23">
        <f t="shared" si="7"/>
        <v>0</v>
      </c>
      <c r="E44" s="23">
        <f t="shared" si="8"/>
        <v>0</v>
      </c>
      <c r="F44" s="23">
        <v>0</v>
      </c>
      <c r="G44" s="23">
        <v>0</v>
      </c>
      <c r="H44" s="23">
        <v>0</v>
      </c>
      <c r="I44" s="23">
        <f t="shared" si="9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6"/>
        <v>0</v>
      </c>
      <c r="D45" s="23">
        <f t="shared" si="7"/>
        <v>0</v>
      </c>
      <c r="E45" s="23">
        <f t="shared" si="8"/>
        <v>0</v>
      </c>
      <c r="F45" s="23">
        <v>0</v>
      </c>
      <c r="G45" s="23">
        <v>0</v>
      </c>
      <c r="H45" s="23">
        <v>0</v>
      </c>
      <c r="I45" s="23">
        <f t="shared" si="9"/>
        <v>0</v>
      </c>
    </row>
    <row r="46" spans="1:9" ht="15.75" thickBot="1" x14ac:dyDescent="0.3">
      <c r="A46" s="60" t="s">
        <v>60</v>
      </c>
      <c r="B46" s="61"/>
      <c r="C46" s="23">
        <f>SUM(C36:C45)</f>
        <v>0</v>
      </c>
      <c r="D46" s="23">
        <f t="shared" ref="D46:I46" si="10">SUM(D36:D45)</f>
        <v>6.2326643824441183E-2</v>
      </c>
      <c r="E46" s="23">
        <f t="shared" si="10"/>
        <v>6.2260614456849481E-2</v>
      </c>
      <c r="F46" s="23">
        <f t="shared" si="10"/>
        <v>0</v>
      </c>
      <c r="G46" s="23">
        <v>0</v>
      </c>
      <c r="H46" s="23">
        <f t="shared" si="10"/>
        <v>0</v>
      </c>
      <c r="I46" s="23">
        <f t="shared" si="10"/>
        <v>6.2484720071713795E-2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55" t="s">
        <v>58</v>
      </c>
      <c r="D48" s="55" t="s">
        <v>59</v>
      </c>
      <c r="E48" s="27" t="s">
        <v>36</v>
      </c>
      <c r="F48" s="55" t="s">
        <v>23</v>
      </c>
      <c r="G48" s="55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54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v>0</v>
      </c>
      <c r="H49" s="23"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54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v>0</v>
      </c>
      <c r="H50" s="23"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v>0</v>
      </c>
      <c r="H51" s="23"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54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5.1456191874694079E-2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5.1401678754787711E-2</v>
      </c>
      <c r="F52" s="23">
        <v>0</v>
      </c>
      <c r="G52" s="23">
        <v>0</v>
      </c>
      <c r="H52" s="23"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5.3235270149132097E-2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v>0</v>
      </c>
      <c r="H53" s="23"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1">SUM(D49:D53)</f>
        <v>5.1456191874694079E-2</v>
      </c>
      <c r="E54" s="23">
        <f t="shared" si="11"/>
        <v>5.1401678754787711E-2</v>
      </c>
      <c r="F54" s="23">
        <f t="shared" si="11"/>
        <v>0</v>
      </c>
      <c r="G54" s="23">
        <v>0</v>
      </c>
      <c r="H54" s="23">
        <f t="shared" si="11"/>
        <v>0</v>
      </c>
      <c r="I54" s="23">
        <f t="shared" si="11"/>
        <v>5.3235270149132097E-2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55" t="s">
        <v>58</v>
      </c>
      <c r="D56" s="55" t="s">
        <v>59</v>
      </c>
      <c r="E56" s="27" t="s">
        <v>36</v>
      </c>
      <c r="F56" s="55" t="s">
        <v>23</v>
      </c>
      <c r="G56" s="55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v>0</v>
      </c>
      <c r="H57" s="23"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v>0</v>
      </c>
      <c r="H58" s="23"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2">SUM(D57:D58)</f>
        <v>0</v>
      </c>
      <c r="E59" s="23">
        <f t="shared" si="12"/>
        <v>0</v>
      </c>
      <c r="F59" s="23">
        <f t="shared" si="12"/>
        <v>0</v>
      </c>
      <c r="G59" s="23">
        <v>0</v>
      </c>
      <c r="H59" s="23">
        <f t="shared" si="12"/>
        <v>0</v>
      </c>
      <c r="I59" s="23">
        <f t="shared" si="12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52</v>
      </c>
      <c r="D63" s="34">
        <f>VLOOKUP($B$11,ABONE,4,FALSE)</f>
        <v>49032</v>
      </c>
      <c r="E63" s="34">
        <f>VLOOKUP($B$11,ABONE,5,FALSE)</f>
        <v>49084</v>
      </c>
      <c r="F63" s="34">
        <f>VLOOKUP($B$11,ABONE,6,FALSE)</f>
        <v>0</v>
      </c>
      <c r="G63" s="34">
        <f>VLOOKUP($B$11,ABONE,7,FALSE)</f>
        <v>0</v>
      </c>
      <c r="H63" s="34">
        <f>VLOOKUP($B$11,ABONE,8,FALSE)</f>
        <v>0</v>
      </c>
      <c r="I63" s="34">
        <f>VLOOKUP($B$11,ABONE,9,FALSE)</f>
        <v>49084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57:B57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decimal" allowBlank="1" showErrorMessage="1" errorTitle="İstenen Aralıkta Değil!" error="İstenen Aralık: Minimum=-9223372036854775808 Maksimum=9223372036854775807" sqref="C36:I46 C15:I25 C28:I33 C49:I54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108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4.4023315167785242</v>
      </c>
      <c r="D17" s="23">
        <f t="shared" si="1"/>
        <v>17.71020932286488</v>
      </c>
      <c r="E17" s="23">
        <f t="shared" si="2"/>
        <v>17.487391982560034</v>
      </c>
      <c r="F17" s="23">
        <v>0</v>
      </c>
      <c r="G17" s="23">
        <f t="shared" si="3"/>
        <v>56.360701213461446</v>
      </c>
      <c r="H17" s="23">
        <f t="shared" si="4"/>
        <v>60.291609428505836</v>
      </c>
      <c r="I17" s="23">
        <f t="shared" si="5"/>
        <v>27.206480796991301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2.7111076778551104</v>
      </c>
      <c r="E21" s="23">
        <f t="shared" si="2"/>
        <v>2.6657148803811626</v>
      </c>
      <c r="F21" s="23">
        <v>0</v>
      </c>
      <c r="G21" s="23">
        <f t="shared" si="3"/>
        <v>3.0583805500381964</v>
      </c>
      <c r="H21" s="23">
        <f t="shared" si="4"/>
        <v>2.9096849001606606</v>
      </c>
      <c r="I21" s="23">
        <f t="shared" si="5"/>
        <v>2.7211105033309302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f t="shared" si="3"/>
        <v>0.3255833428491014</v>
      </c>
      <c r="H22" s="23">
        <f t="shared" si="4"/>
        <v>0.3097537801239385</v>
      </c>
      <c r="I22" s="23">
        <f t="shared" si="5"/>
        <v>7.0332427019186503E-2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0" t="s">
        <v>60</v>
      </c>
      <c r="B25" s="61"/>
      <c r="C25" s="23">
        <f t="shared" ref="C25:I25" si="6">SUM(C15:C24)</f>
        <v>4.4023315167785242</v>
      </c>
      <c r="D25" s="23">
        <f t="shared" si="6"/>
        <v>20.421317000719991</v>
      </c>
      <c r="E25" s="23">
        <f t="shared" si="6"/>
        <v>20.153106862941197</v>
      </c>
      <c r="F25" s="23">
        <f t="shared" si="6"/>
        <v>0</v>
      </c>
      <c r="G25" s="23">
        <f t="shared" si="6"/>
        <v>59.744665106348741</v>
      </c>
      <c r="H25" s="23">
        <f t="shared" si="6"/>
        <v>63.51104810879044</v>
      </c>
      <c r="I25" s="23">
        <f t="shared" si="6"/>
        <v>29.997923727341416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0.67945191946308725</v>
      </c>
      <c r="D29" s="23">
        <f>(SUMIFS(AGİİ2,KAYNAK,A29,SEBEP,B29,SÜRE,"Uzun",BİLDİRİM,"Bildirimli",İL,$B$10,İLÇE,$B$11)/VLOOKUP($B$11,ABONE,4,FALSE))*60</f>
        <v>2.1733852655398223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2.1483719418817633</v>
      </c>
      <c r="F29" s="23">
        <v>0</v>
      </c>
      <c r="G29" s="23">
        <f>(SUMIFS(AGİD2,KAYNAK,A29,SEBEP,B29,SÜRE,"Uzun",BİLDİRİM,"Bildirimli",İL,$B$10,İLÇE,$B$11)/VLOOKUP($B$11,ABONE,7,FALSE))*60</f>
        <v>10.841314823690242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12.350042910259351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4.4647545815708787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6.9153082264484738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6.5790922997475327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1.4938430415258874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0.67945191946308725</v>
      </c>
      <c r="D33" s="23">
        <f t="shared" ref="D33:I33" si="7">SUM(D28:D32)</f>
        <v>2.1733852655398223</v>
      </c>
      <c r="E33" s="23">
        <f t="shared" si="7"/>
        <v>2.1483719418817633</v>
      </c>
      <c r="F33" s="23">
        <f t="shared" si="7"/>
        <v>0</v>
      </c>
      <c r="G33" s="23">
        <f t="shared" si="7"/>
        <v>17.756623050138714</v>
      </c>
      <c r="H33" s="23">
        <f t="shared" si="7"/>
        <v>18.929135210006883</v>
      </c>
      <c r="I33" s="23">
        <f t="shared" si="7"/>
        <v>5.9585976230967663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8"/>
        <v>0.10939597315436242</v>
      </c>
      <c r="D38" s="23">
        <f t="shared" si="9"/>
        <v>0.68608358761614152</v>
      </c>
      <c r="E38" s="23">
        <f t="shared" si="10"/>
        <v>0.67642795338854489</v>
      </c>
      <c r="F38" s="23">
        <v>0</v>
      </c>
      <c r="G38" s="23">
        <f t="shared" si="11"/>
        <v>1.105584817659121</v>
      </c>
      <c r="H38" s="23">
        <f t="shared" si="12"/>
        <v>1.1476933669956393</v>
      </c>
      <c r="I38" s="23">
        <f t="shared" si="13"/>
        <v>0.78343307305464116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8"/>
        <v>0</v>
      </c>
      <c r="D42" s="23">
        <f t="shared" si="9"/>
        <v>3.6319584919029493E-2</v>
      </c>
      <c r="E42" s="23">
        <f t="shared" si="10"/>
        <v>3.5711476441437899E-2</v>
      </c>
      <c r="F42" s="23">
        <v>0</v>
      </c>
      <c r="G42" s="23">
        <f t="shared" si="11"/>
        <v>2.7341079972658919E-2</v>
      </c>
      <c r="H42" s="23">
        <f t="shared" si="12"/>
        <v>2.6011781807053783E-2</v>
      </c>
      <c r="I42" s="23">
        <f t="shared" si="13"/>
        <v>3.3509072116595588E-2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v>0</v>
      </c>
      <c r="G43" s="23">
        <f t="shared" si="11"/>
        <v>2.3320332917856137E-3</v>
      </c>
      <c r="H43" s="23">
        <f t="shared" si="12"/>
        <v>2.2186519776604698E-3</v>
      </c>
      <c r="I43" s="23">
        <f t="shared" si="13"/>
        <v>5.0376521066939977E-4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0" t="s">
        <v>60</v>
      </c>
      <c r="B46" s="61"/>
      <c r="C46" s="23">
        <f>SUM(C36:C45)</f>
        <v>0.10939597315436242</v>
      </c>
      <c r="D46" s="23">
        <f t="shared" ref="D46:I46" si="14">SUM(D36:D45)</f>
        <v>0.72240317253517106</v>
      </c>
      <c r="E46" s="23">
        <f t="shared" si="14"/>
        <v>0.7121394298299828</v>
      </c>
      <c r="F46" s="23">
        <f t="shared" si="14"/>
        <v>0</v>
      </c>
      <c r="G46" s="23">
        <f t="shared" si="14"/>
        <v>1.1352579309235655</v>
      </c>
      <c r="H46" s="23">
        <f t="shared" si="14"/>
        <v>1.1759238007803536</v>
      </c>
      <c r="I46" s="23">
        <f t="shared" si="14"/>
        <v>0.81744591038190617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1.5436241610738255E-2</v>
      </c>
      <c r="D50" s="23">
        <f>(SUMIFS(AGİİ1,KAYNAK,A50,SEBEP,B50,SÜRE,"Uzun",BİLDİRİM,"Bildirimli",İL,$B$10,İLÇE,$B$11)/VLOOKUP($B$11,ABONE,4,FALSE))</f>
        <v>1.1428440817819225E-2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1.1495544493263364E-2</v>
      </c>
      <c r="F50" s="23">
        <v>0</v>
      </c>
      <c r="G50" s="23">
        <f>(SUMIFS(AGİD1,KAYNAK,A50,SEBEP,B50,SÜRE,"Uzun",BİLDİRİM,"Bildirimli",İL,$B$10,İLÇE,$B$11)/VLOOKUP($B$11,ABONE,7,FALSE))</f>
        <v>5.2510956535724337E-2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6.0553897942009029E-2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2.2634692051800961E-2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1.4635519279482128E-2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1.3923953790834671E-2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3.1615609773045089E-3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1.5436241610738255E-2</v>
      </c>
      <c r="D54" s="23">
        <f t="shared" ref="D54:I54" si="15">SUM(D49:D53)</f>
        <v>1.1428440817819225E-2</v>
      </c>
      <c r="E54" s="23">
        <f t="shared" si="15"/>
        <v>1.1495544493263364E-2</v>
      </c>
      <c r="F54" s="23">
        <f t="shared" si="15"/>
        <v>0</v>
      </c>
      <c r="G54" s="23">
        <f t="shared" si="15"/>
        <v>6.7146475815206469E-2</v>
      </c>
      <c r="H54" s="23">
        <f t="shared" si="15"/>
        <v>7.44778517328437E-2</v>
      </c>
      <c r="I54" s="23">
        <f t="shared" si="15"/>
        <v>2.579625302910547E-2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1490</v>
      </c>
      <c r="D63" s="34">
        <f>VLOOKUP($B$11,ABONE,4,FALSE)</f>
        <v>87501</v>
      </c>
      <c r="E63" s="34">
        <f>VLOOKUP($B$11,ABONE,5,FALSE)</f>
        <v>88991</v>
      </c>
      <c r="F63" s="34">
        <f>VLOOKUP($B$11,ABONE,6,FALSE)</f>
        <v>1271</v>
      </c>
      <c r="G63" s="34">
        <f>VLOOKUP($B$11,ABONE,7,FALSE)</f>
        <v>24871</v>
      </c>
      <c r="H63" s="34">
        <f>VLOOKUP($B$11,ABONE,8,FALSE)</f>
        <v>26142</v>
      </c>
      <c r="I63" s="34">
        <f>VLOOKUP($B$11,ABONE,9,FALSE)</f>
        <v>115133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109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0.65970940486169327</v>
      </c>
      <c r="D15" s="23">
        <f t="shared" ref="D15:D24" si="1">(SUMIFS(AGİİ2,KAYNAK,A15,SEBEP,B15,SÜRE,"Uzun",BİLDİRİM,"Bildirimsiz",İL,$B$10,İLÇE,$B$11)/VLOOKUP($B$11,ABONE,4,FALSE))*60</f>
        <v>12.879958583009161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12.524708393683904</v>
      </c>
      <c r="F15" s="23">
        <f t="shared" ref="F15:F24" si="3">(SUMIFS(OGİD2,KAYNAK,A15,SEBEP,B15,SÜRE,"Uzun",BİLDİRİM,"Bildirimsiz",İL,$B$10,İLÇE,$B$11)/VLOOKUP($B$11,ABONE,6,FALSE))*60</f>
        <v>0.98625729323308275</v>
      </c>
      <c r="G15" s="23">
        <f t="shared" ref="G15:G24" si="4">(SUMIFS(AGİD2,KAYNAK,A15,SEBEP,B15,SÜRE,"Uzun",BİLDİRİM,"Bildirimsiz",İL,$B$10,İLÇE,$B$11)/VLOOKUP($B$11,ABONE,7,FALSE))*60</f>
        <v>0.6644996048632219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0.6715671147811727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8.8878604074117877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0.68479508801341149</v>
      </c>
      <c r="D17" s="23">
        <f t="shared" si="1"/>
        <v>14.35786233956582</v>
      </c>
      <c r="E17" s="23">
        <f t="shared" si="2"/>
        <v>13.960377831765683</v>
      </c>
      <c r="F17" s="23">
        <f t="shared" si="3"/>
        <v>51.762764511278185</v>
      </c>
      <c r="G17" s="23">
        <f t="shared" si="4"/>
        <v>38.516870256670046</v>
      </c>
      <c r="H17" s="23">
        <f t="shared" si="5"/>
        <v>38.807820535094969</v>
      </c>
      <c r="I17" s="23">
        <f t="shared" si="6"/>
        <v>21.584211027819535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3.3518176247960842</v>
      </c>
      <c r="E21" s="23">
        <f t="shared" si="2"/>
        <v>3.2543782167746964</v>
      </c>
      <c r="F21" s="23">
        <f t="shared" si="3"/>
        <v>0</v>
      </c>
      <c r="G21" s="23">
        <f t="shared" si="4"/>
        <v>8.2849010773387395</v>
      </c>
      <c r="H21" s="23">
        <f t="shared" si="5"/>
        <v>8.1029205912469049</v>
      </c>
      <c r="I21" s="23">
        <f t="shared" si="6"/>
        <v>4.7420354677972396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0.16152382180951186</v>
      </c>
      <c r="E22" s="23">
        <f t="shared" si="2"/>
        <v>0.15682822457234757</v>
      </c>
      <c r="F22" s="23">
        <f t="shared" si="3"/>
        <v>0</v>
      </c>
      <c r="G22" s="23">
        <f t="shared" si="4"/>
        <v>4.2618844984802428E-3</v>
      </c>
      <c r="H22" s="23">
        <f t="shared" si="5"/>
        <v>4.1682708505367469E-3</v>
      </c>
      <c r="I22" s="23">
        <f t="shared" si="6"/>
        <v>0.10998823235309022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1.3445044928751049</v>
      </c>
      <c r="D25" s="23">
        <f t="shared" si="7"/>
        <v>30.751162369180577</v>
      </c>
      <c r="E25" s="23">
        <f t="shared" si="7"/>
        <v>29.896292666796629</v>
      </c>
      <c r="F25" s="23">
        <f t="shared" si="7"/>
        <v>52.749021804511266</v>
      </c>
      <c r="G25" s="23">
        <f t="shared" si="7"/>
        <v>47.47053282337049</v>
      </c>
      <c r="H25" s="23">
        <f t="shared" si="7"/>
        <v>47.586476511973586</v>
      </c>
      <c r="I25" s="23">
        <f t="shared" si="7"/>
        <v>35.324095135381647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0.82071849624060156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1.8027342691990092E-2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5.5312514568518489E-3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0.5680637049455155</v>
      </c>
      <c r="D29" s="23">
        <f>(SUMIFS(AGİİ2,KAYNAK,A29,SEBEP,B29,SÜRE,"Uzun",BİLDİRİM,"Bildirimli",İL,$B$10,İLÇE,$B$11)/VLOOKUP($B$11,ABONE,4,FALSE))*60</f>
        <v>11.086526960471828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10.780748738729956</v>
      </c>
      <c r="F29" s="23">
        <f>(SUMIFS(OGİD2,KAYNAK,A29,SEBEP,B29,SÜRE,"Uzun",BİLDİRİM,"Bildirimli",İL,$B$10,İLÇE,$B$11)/VLOOKUP($B$11,ABONE,6,FALSE))*60</f>
        <v>47.286221353383461</v>
      </c>
      <c r="G29" s="23">
        <f>(SUMIFS(AGİD2,KAYNAK,A29,SEBEP,B29,SÜRE,"Uzun",BİLDİRİM,"Bildirimli",İL,$B$10,İLÇE,$B$11)/VLOOKUP($B$11,ABONE,7,FALSE))*60</f>
        <v>125.95172730158731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124.22381445417011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45.587993113524647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1.5265113137453563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1.4929810074318746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0.45808489434657029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0.5680637049455155</v>
      </c>
      <c r="D33" s="23">
        <f t="shared" ref="D33:I33" si="8">SUM(D28:D32)</f>
        <v>11.086526960471828</v>
      </c>
      <c r="E33" s="23">
        <f t="shared" si="8"/>
        <v>10.780748738729956</v>
      </c>
      <c r="F33" s="23">
        <f t="shared" si="8"/>
        <v>48.106939849624062</v>
      </c>
      <c r="G33" s="23">
        <f t="shared" si="8"/>
        <v>127.47823861533267</v>
      </c>
      <c r="H33" s="23">
        <f t="shared" si="8"/>
        <v>125.73482280429398</v>
      </c>
      <c r="I33" s="23">
        <f t="shared" si="8"/>
        <v>46.051609259328067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1.173512154233026E-2</v>
      </c>
      <c r="D36" s="23">
        <f t="shared" ref="D36:D45" si="10">(SUMIFS(AGİİ1,KAYNAK,A36,SEBEP,B36,SÜRE,"Uzun",BİLDİRİM,"Bildirimsiz",İL,$B$10,İLÇE,$B$11)/VLOOKUP($B$11,ABONE,4,FALSE))</f>
        <v>0.22911281214706988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0.22279350845557774</v>
      </c>
      <c r="F36" s="23">
        <f t="shared" ref="F36:F45" si="12">(SUMIFS(OGİD1,KAYNAK,A36,SEBEP,B36,SÜRE,"Uzun",BİLDİRİM,"Bildirimsiz",İL,$B$10,İLÇE,$B$11)/VLOOKUP($B$11,ABONE,6,FALSE))</f>
        <v>1.7543859649122806E-2</v>
      </c>
      <c r="G36" s="23">
        <f t="shared" ref="G36:G45" si="13">(SUMIFS(AGİD1,KAYNAK,A36,SEBEP,B36,SÜRE,"Uzun",BİLDİRİM,"Bildirimsiz",İL,$B$10,İLÇE,$B$11)/VLOOKUP($B$11,ABONE,7,FALSE))</f>
        <v>1.1820330969267139E-2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1.1946050096339113E-2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0.15810009627890478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3.269069572506287E-2</v>
      </c>
      <c r="D38" s="23">
        <f t="shared" si="10"/>
        <v>0.35053331660183212</v>
      </c>
      <c r="E38" s="23">
        <f t="shared" si="11"/>
        <v>0.34129343535260004</v>
      </c>
      <c r="F38" s="23">
        <f t="shared" si="12"/>
        <v>1.6215538847117794</v>
      </c>
      <c r="G38" s="23">
        <f t="shared" si="13"/>
        <v>1.0535292131036811</v>
      </c>
      <c r="H38" s="23">
        <f t="shared" si="14"/>
        <v>1.0660060556014312</v>
      </c>
      <c r="I38" s="23">
        <f t="shared" si="15"/>
        <v>0.56365386889177915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2.7606977036014557E-2</v>
      </c>
      <c r="E42" s="23">
        <f t="shared" si="11"/>
        <v>2.6804425166918465E-2</v>
      </c>
      <c r="F42" s="23">
        <f t="shared" si="12"/>
        <v>0</v>
      </c>
      <c r="G42" s="23">
        <f t="shared" si="13"/>
        <v>7.1203422267252056E-2</v>
      </c>
      <c r="H42" s="23">
        <f t="shared" si="14"/>
        <v>6.9639416460225714E-2</v>
      </c>
      <c r="I42" s="23">
        <f t="shared" si="15"/>
        <v>3.9947299967907031E-2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2.1332664073283976E-3</v>
      </c>
      <c r="E43" s="23">
        <f t="shared" si="11"/>
        <v>2.0712510356255178E-3</v>
      </c>
      <c r="F43" s="23">
        <f t="shared" si="12"/>
        <v>0</v>
      </c>
      <c r="G43" s="23">
        <f t="shared" si="13"/>
        <v>5.6287290329843518E-5</v>
      </c>
      <c r="H43" s="23">
        <f t="shared" si="14"/>
        <v>5.5050922102945225E-5</v>
      </c>
      <c r="I43" s="23">
        <f t="shared" si="15"/>
        <v>1.4526290897420738E-3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4.4425817267393128E-2</v>
      </c>
      <c r="D46" s="23">
        <f t="shared" ref="D46:I46" si="16">SUM(D36:D45)</f>
        <v>0.6093863721922449</v>
      </c>
      <c r="E46" s="23">
        <f t="shared" si="16"/>
        <v>0.59296262001072186</v>
      </c>
      <c r="F46" s="23">
        <f t="shared" si="16"/>
        <v>1.6390977443609023</v>
      </c>
      <c r="G46" s="23">
        <f t="shared" si="16"/>
        <v>1.1366092536305299</v>
      </c>
      <c r="H46" s="23">
        <f t="shared" si="16"/>
        <v>1.1476465730800989</v>
      </c>
      <c r="I46" s="23">
        <f t="shared" si="16"/>
        <v>0.76315389422833302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2.5062656641604009E-3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5.5050922102945225E-5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1.6891035927233419E-5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2.5146689019279128E-3</v>
      </c>
      <c r="D50" s="23">
        <f>(SUMIFS(AGİİ1,KAYNAK,A50,SEBEP,B50,SÜRE,"Uzun",BİLDİRİM,"Bildirimli",İL,$B$10,İLÇE,$B$11)/VLOOKUP($B$11,ABONE,4,FALSE))</f>
        <v>2.4344334295394655E-2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2.3709732443101515E-2</v>
      </c>
      <c r="F50" s="23">
        <f>(SUMIFS(OGİD1,KAYNAK,A50,SEBEP,B50,SÜRE,"Uzun",BİLDİRİM,"Bildirimli",İL,$B$10,İLÇE,$B$11)/VLOOKUP($B$11,ABONE,6,FALSE))</f>
        <v>0.14035087719298245</v>
      </c>
      <c r="G50" s="23">
        <f>(SUMIFS(AGİD1,KAYNAK,A50,SEBEP,B50,SÜRE,"Uzun",BİLDİRİM,"Bildirimli",İL,$B$10,İLÇE,$B$11)/VLOOKUP($B$11,ABONE,7,FALSE))</f>
        <v>0.34172013959248004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0.33729699972474542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0.11992635508335726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6.3604638072723178E-3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6.2207541976328105E-3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1.9086870597773762E-3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2.5146689019279128E-3</v>
      </c>
      <c r="D54" s="23">
        <f t="shared" ref="D54:I54" si="17">SUM(D49:D53)</f>
        <v>2.4344334295394655E-2</v>
      </c>
      <c r="E54" s="23">
        <f t="shared" si="17"/>
        <v>2.3709732443101515E-2</v>
      </c>
      <c r="F54" s="23">
        <f t="shared" si="17"/>
        <v>0.14285714285714285</v>
      </c>
      <c r="G54" s="23">
        <f t="shared" si="17"/>
        <v>0.34808060339975239</v>
      </c>
      <c r="H54" s="23">
        <f t="shared" si="17"/>
        <v>0.34357280484448116</v>
      </c>
      <c r="I54" s="23">
        <f t="shared" si="17"/>
        <v>0.12185193317906187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1193</v>
      </c>
      <c r="D63" s="34">
        <f>VLOOKUP($B$11,ABONE,4,FALSE)</f>
        <v>39845</v>
      </c>
      <c r="E63" s="34">
        <f>VLOOKUP($B$11,ABONE,5,FALSE)</f>
        <v>41038</v>
      </c>
      <c r="F63" s="34">
        <f>VLOOKUP($B$11,ABONE,6,FALSE)</f>
        <v>399</v>
      </c>
      <c r="G63" s="34">
        <f>VLOOKUP($B$11,ABONE,7,FALSE)</f>
        <v>17766</v>
      </c>
      <c r="H63" s="34">
        <f>VLOOKUP($B$11,ABONE,8,FALSE)</f>
        <v>18165</v>
      </c>
      <c r="I63" s="34">
        <f>VLOOKUP($B$11,ABONE,9,FALSE)</f>
        <v>59203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110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4.0573470731707308</v>
      </c>
      <c r="D15" s="23">
        <f t="shared" ref="D15:D24" si="1">(SUMIFS(AGİİ2,KAYNAK,A15,SEBEP,B15,SÜRE,"Uzun",BİLDİRİM,"Bildirimsiz",İL,$B$10,İLÇE,$B$11)/VLOOKUP($B$11,ABONE,4,FALSE))*60</f>
        <v>27.430521913848743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27.296830484095981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20.027342872464899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20.08894139336309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24.282281950328706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3.3523185365853663</v>
      </c>
      <c r="D17" s="23">
        <f t="shared" si="1"/>
        <v>8.6306998442542451</v>
      </c>
      <c r="E17" s="23">
        <f t="shared" si="2"/>
        <v>8.6005082101004469</v>
      </c>
      <c r="F17" s="23">
        <v>0</v>
      </c>
      <c r="G17" s="23">
        <f t="shared" si="3"/>
        <v>82.840954662636506</v>
      </c>
      <c r="H17" s="23">
        <f t="shared" si="4"/>
        <v>82.962596786338054</v>
      </c>
      <c r="I17" s="23">
        <f t="shared" si="5"/>
        <v>39.700893116630141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8.8061832468079124E-2</v>
      </c>
      <c r="E21" s="23">
        <f t="shared" si="2"/>
        <v>8.7558130580357135E-2</v>
      </c>
      <c r="F21" s="23">
        <v>0</v>
      </c>
      <c r="G21" s="23">
        <f t="shared" si="3"/>
        <v>3.0213231084243364</v>
      </c>
      <c r="H21" s="23">
        <f t="shared" si="4"/>
        <v>3.0066650300795645</v>
      </c>
      <c r="I21" s="23">
        <f t="shared" si="5"/>
        <v>1.3084134063793522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0" t="s">
        <v>60</v>
      </c>
      <c r="B25" s="61"/>
      <c r="C25" s="23">
        <f t="shared" ref="C25:I25" si="6">SUM(C15:C24)</f>
        <v>7.4096656097560967</v>
      </c>
      <c r="D25" s="23">
        <f t="shared" si="6"/>
        <v>36.149283590571066</v>
      </c>
      <c r="E25" s="23">
        <f t="shared" si="6"/>
        <v>35.984896824776783</v>
      </c>
      <c r="F25" s="23">
        <f t="shared" si="6"/>
        <v>0</v>
      </c>
      <c r="G25" s="23">
        <f t="shared" si="6"/>
        <v>105.88962064352575</v>
      </c>
      <c r="H25" s="23">
        <f t="shared" si="6"/>
        <v>106.0582032097807</v>
      </c>
      <c r="I25" s="23">
        <f t="shared" si="6"/>
        <v>65.291588473338209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3.7269256097560977</v>
      </c>
      <c r="D28" s="23">
        <f>(SUMIFS(AGİİ2,KAYNAK,A28,SEBEP,B28,SÜRE,"Uzun",BİLDİRİM,"Bildirimli",İL,$B$10,İLÇE,$B$11)/VLOOKUP($B$11,ABONE,4,FALSE))*60</f>
        <v>20.811239040269399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20.71351905552455</v>
      </c>
      <c r="F28" s="23">
        <v>0</v>
      </c>
      <c r="G28" s="23">
        <f>(SUMIFS(AGİD2,KAYNAK,A28,SEBEP,B28,SÜRE,"Uzun",BİLDİRİM,"Bildirimli",İL,$B$10,İLÇE,$B$11)/VLOOKUP($B$11,ABONE,7,FALSE))*60</f>
        <v>28.162385107254288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28.266276083834658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23.872301375700026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8.6297063715448292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8.5803456068638386</v>
      </c>
      <c r="F29" s="23">
        <v>0</v>
      </c>
      <c r="G29" s="23">
        <f>(SUMIFS(AGİD2,KAYNAK,A29,SEBEP,B29,SÜRE,"Uzun",BİLDİRİM,"Bildirimli",İL,$B$10,İLÇE,$B$11)/VLOOKUP($B$11,ABONE,7,FALSE))*60</f>
        <v>90.672720608424356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90.604436209974779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42.885202264426596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0.31624089898595947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0.31470664273238891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0.13161945702459216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3.7269256097560977</v>
      </c>
      <c r="D33" s="23">
        <f t="shared" ref="D33:I33" si="7">SUM(D28:D32)</f>
        <v>29.440945411814226</v>
      </c>
      <c r="E33" s="23">
        <f t="shared" si="7"/>
        <v>29.293864662388387</v>
      </c>
      <c r="F33" s="23">
        <f t="shared" si="7"/>
        <v>0</v>
      </c>
      <c r="G33" s="23">
        <f t="shared" si="7"/>
        <v>119.1513466146646</v>
      </c>
      <c r="H33" s="23">
        <f t="shared" si="7"/>
        <v>119.18541893654182</v>
      </c>
      <c r="I33" s="23">
        <f t="shared" si="7"/>
        <v>66.889123097151227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6" si="8">(SUMIFS(OGİİ1,KAYNAK,A36,SEBEP,B36,SÜRE,"Uzun",BİLDİRİM,"Bildirimsiz",İL,$B$10,İLÇE,$B$11)/VLOOKUP($B$11,ABONE,3,FALSE))</f>
        <v>0.18292682926829268</v>
      </c>
      <c r="D36" s="23">
        <f t="shared" ref="D36:D46" si="9">(SUMIFS(AGİİ1,KAYNAK,A36,SEBEP,B36,SÜRE,"Uzun",BİLDİRİM,"Bildirimsiz",İL,$B$10,İLÇE,$B$11)/VLOOKUP($B$11,ABONE,4,FALSE))</f>
        <v>1.149572049950891</v>
      </c>
      <c r="E36" s="23">
        <f t="shared" ref="E36:E46" si="10">((SUMIFS(OGİİ1,KAYNAK,A36,SEBEP,B36,SÜRE,"Uzun",BİLDİRİM,"Bildirimsiz",İL,$B$10,İLÇE,$B$11)+SUMIFS(AGİİ1,KAYNAK,A36,SEBEP,B36,SÜRE,"Uzun",BİLDİRİM,"Bildirimsiz",İL,$B$10,İLÇE,$B$11))/VLOOKUP($B$11,ABONE,5,FALSE))</f>
        <v>1.14404296875</v>
      </c>
      <c r="F36" s="23">
        <v>0</v>
      </c>
      <c r="G36" s="23">
        <f t="shared" ref="G36:G46" si="11">(SUMIFS(AGİD1,KAYNAK,A36,SEBEP,B36,SÜRE,"Uzun",BİLDİRİM,"Bildirimsiz",İL,$B$10,İLÇE,$B$11)/VLOOKUP($B$11,ABONE,7,FALSE))</f>
        <v>0.84828393135725433</v>
      </c>
      <c r="H36" s="23">
        <f t="shared" ref="H36:H46" si="12">((SUMIFS(OGİD1,KAYNAK,A36,SEBEP,B36,SÜRE,"Uzun",BİLDİRİM,"Bildirimsiz",İL,$B$10,İLÇE,$B$11)+SUMIFS(AGİD1,KAYNAK,A36,SEBEP,B36,SÜRE,"Uzun",BİLDİRİM,"Bildirimsiz",İL,$B$10,İLÇE,$B$11))/VLOOKUP($B$11,ABONE,8,FALSE))</f>
        <v>0.85125169803997669</v>
      </c>
      <c r="I36" s="23">
        <f t="shared" ref="I36:I46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1.0215891567242918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8"/>
        <v>0.14634146341463414</v>
      </c>
      <c r="D38" s="23">
        <f t="shared" si="9"/>
        <v>0.29072541041111266</v>
      </c>
      <c r="E38" s="23">
        <f t="shared" si="10"/>
        <v>0.28989955357142855</v>
      </c>
      <c r="F38" s="23">
        <v>0</v>
      </c>
      <c r="G38" s="23">
        <f t="shared" si="11"/>
        <v>2.1901326053042123</v>
      </c>
      <c r="H38" s="23">
        <f t="shared" si="12"/>
        <v>2.1993013778381525</v>
      </c>
      <c r="I38" s="23">
        <f t="shared" si="13"/>
        <v>1.0884668452236019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8"/>
        <v>0</v>
      </c>
      <c r="D42" s="23">
        <f t="shared" si="9"/>
        <v>1.2628034236003929E-3</v>
      </c>
      <c r="E42" s="23">
        <f t="shared" si="10"/>
        <v>1.2555803571428572E-3</v>
      </c>
      <c r="F42" s="23">
        <v>0</v>
      </c>
      <c r="G42" s="23">
        <f t="shared" si="11"/>
        <v>4.407176287051482E-2</v>
      </c>
      <c r="H42" s="23">
        <f t="shared" si="12"/>
        <v>4.3857946827091016E-2</v>
      </c>
      <c r="I42" s="23">
        <f t="shared" si="13"/>
        <v>1.9073127181235289E-2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0" t="s">
        <v>60</v>
      </c>
      <c r="B46" s="61"/>
      <c r="C46" s="23">
        <f t="shared" si="8"/>
        <v>0</v>
      </c>
      <c r="D46" s="23">
        <f t="shared" si="9"/>
        <v>0</v>
      </c>
      <c r="E46" s="23">
        <f t="shared" si="10"/>
        <v>0</v>
      </c>
      <c r="F46" s="23">
        <v>10</v>
      </c>
      <c r="G46" s="23">
        <f t="shared" si="11"/>
        <v>0</v>
      </c>
      <c r="H46" s="23">
        <f t="shared" si="12"/>
        <v>0</v>
      </c>
      <c r="I46" s="23">
        <f t="shared" si="13"/>
        <v>0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0.10975609756097561</v>
      </c>
      <c r="D49" s="23">
        <f>(SUMIFS(AGİİ1,KAYNAK,A49,SEBEP,B49,SÜRE,"Uzun",BİLDİRİM,"Bildirimli",İL,$B$10,İLÇE,$B$11)/VLOOKUP($B$11,ABONE,4,FALSE))</f>
        <v>0.612880594920724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0.6100027901785714</v>
      </c>
      <c r="F49" s="23">
        <v>0</v>
      </c>
      <c r="G49" s="23">
        <f>(SUMIFS(AGİD1,KAYNAK,A49,SEBEP,B49,SÜRE,"Uzun",BİLDİRİM,"Bildirimli",İL,$B$10,İLÇE,$B$11)/VLOOKUP($B$11,ABONE,7,FALSE))</f>
        <v>0.82936817472698909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0.83242771201241994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0.70302735167600028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2.2239371404518031E-2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2.2112165178571428E-2</v>
      </c>
      <c r="F50" s="23">
        <v>0</v>
      </c>
      <c r="G50" s="23">
        <f>(SUMIFS(AGİD1,KAYNAK,A50,SEBEP,B50,SÜRE,"Uzun",BİLDİRİM,"Bildirimli",İL,$B$10,İLÇE,$B$11)/VLOOKUP($B$11,ABONE,7,FALSE))</f>
        <v>0.24609984399375975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0.24587618862798369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0.11569677785894002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2.4375975039001561E-3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2.4257713953037066E-3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1.0145280415550686E-3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0.10975609756097561</v>
      </c>
      <c r="D54" s="23">
        <f t="shared" ref="D54:I54" si="14">SUM(D49:D53)</f>
        <v>0.63511996632524204</v>
      </c>
      <c r="E54" s="23">
        <f t="shared" si="14"/>
        <v>0.63211495535714279</v>
      </c>
      <c r="F54" s="23">
        <f t="shared" si="14"/>
        <v>0</v>
      </c>
      <c r="G54" s="23">
        <f t="shared" si="14"/>
        <v>1.077905616224649</v>
      </c>
      <c r="H54" s="23">
        <f t="shared" si="14"/>
        <v>1.0807296720357074</v>
      </c>
      <c r="I54" s="23">
        <f t="shared" si="14"/>
        <v>0.81973865757649544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7.3170731707317069E-2</v>
      </c>
      <c r="D58" s="23">
        <f>(SUMIFS(AGİİ1,KAYNAK,A58,SÜRE,"Kısa",İL,$B$10,İLÇE,$B$11)/VLOOKUP($B$11,ABONE,4,FALSE))</f>
        <v>0.10789953697207802</v>
      </c>
      <c r="E58" s="23">
        <f>((SUMIFS(OGİİ1,KAYNAK,A58,SÜRE,"Kısa",İL,$B$10,İLÇE,$B$11)+SUMIFS(AGİİ1,KAYNAK,A58,SÜRE,"Kısa",İL,$B$10,İLÇE,$B$11))/VLOOKUP($B$11,ABONE,5,FALSE))</f>
        <v>0.10770089285714286</v>
      </c>
      <c r="F58" s="23">
        <v>0</v>
      </c>
      <c r="G58" s="23">
        <f>(SUMIFS(AGİD1,KAYNAK,A58,SÜRE,"Kısa",İL,$B$10,İLÇE,$B$11)/VLOOKUP($B$11,ABONE,7,FALSE))</f>
        <v>0.83453588143525737</v>
      </c>
      <c r="H58" s="23">
        <f>((SUMIFS(OGİD1,KAYNAK,A58,SÜRE,"Kısa",İL,$B$10,İLÇE,$B$11)+SUMIFS(AGİD1,KAYNAK,A58,SÜRE,"Kısa",İL,$B$10,İLÇE,$B$11))/VLOOKUP($B$11,ABONE,8,FALSE))</f>
        <v>0.83883174849602171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0.41348104861618373</v>
      </c>
    </row>
    <row r="59" spans="1:9" ht="15.75" thickBot="1" x14ac:dyDescent="0.3">
      <c r="A59" s="60" t="s">
        <v>60</v>
      </c>
      <c r="B59" s="61"/>
      <c r="C59" s="23">
        <f>SUM(C57:C58)</f>
        <v>7.3170731707317069E-2</v>
      </c>
      <c r="D59" s="23">
        <f t="shared" ref="D59:I59" si="15">SUM(D57:D58)</f>
        <v>0.10789953697207802</v>
      </c>
      <c r="E59" s="23">
        <f t="shared" si="15"/>
        <v>0.10770089285714286</v>
      </c>
      <c r="F59" s="23">
        <f t="shared" si="15"/>
        <v>0</v>
      </c>
      <c r="G59" s="23">
        <f t="shared" si="15"/>
        <v>0.83453588143525737</v>
      </c>
      <c r="H59" s="23">
        <f t="shared" si="15"/>
        <v>0.83883174849602171</v>
      </c>
      <c r="I59" s="23">
        <f t="shared" si="15"/>
        <v>0.41348104861618373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82</v>
      </c>
      <c r="D63" s="34">
        <f>VLOOKUP($B$11,ABONE,4,FALSE)</f>
        <v>14254</v>
      </c>
      <c r="E63" s="34">
        <f>VLOOKUP($B$11,ABONE,5,FALSE)</f>
        <v>14336</v>
      </c>
      <c r="F63" s="34">
        <f>VLOOKUP($B$11,ABONE,6,FALSE)</f>
        <v>50</v>
      </c>
      <c r="G63" s="34">
        <f>VLOOKUP($B$11,ABONE,7,FALSE)</f>
        <v>10256</v>
      </c>
      <c r="H63" s="34">
        <f>VLOOKUP($B$11,ABONE,8,FALSE)</f>
        <v>10306</v>
      </c>
      <c r="I63" s="34">
        <f>VLOOKUP($B$11,ABONE,9,FALSE)</f>
        <v>24642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111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0</v>
      </c>
      <c r="D17" s="23">
        <f t="shared" si="1"/>
        <v>9.8756289678423244</v>
      </c>
      <c r="E17" s="23">
        <f t="shared" si="2"/>
        <v>9.7784195754515117</v>
      </c>
      <c r="F17" s="23">
        <v>0</v>
      </c>
      <c r="G17" s="23">
        <f t="shared" si="3"/>
        <v>62.136746595289047</v>
      </c>
      <c r="H17" s="23">
        <f t="shared" si="4"/>
        <v>62.085723682551418</v>
      </c>
      <c r="I17" s="23">
        <f t="shared" si="5"/>
        <v>34.887974166184506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0.26927126556016601</v>
      </c>
      <c r="E18" s="23">
        <f t="shared" si="2"/>
        <v>0.26662073097663275</v>
      </c>
      <c r="F18" s="23">
        <v>0</v>
      </c>
      <c r="G18" s="23">
        <f t="shared" si="3"/>
        <v>0</v>
      </c>
      <c r="H18" s="23">
        <f t="shared" si="4"/>
        <v>0</v>
      </c>
      <c r="I18" s="23">
        <f t="shared" si="5"/>
        <v>0.13863233788775647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2.6376664678423234</v>
      </c>
      <c r="E21" s="23">
        <f t="shared" si="2"/>
        <v>2.6117029615680902</v>
      </c>
      <c r="F21" s="23">
        <v>0</v>
      </c>
      <c r="G21" s="23">
        <f t="shared" si="3"/>
        <v>17.563231667442508</v>
      </c>
      <c r="H21" s="23">
        <f t="shared" si="4"/>
        <v>17.489956549230484</v>
      </c>
      <c r="I21" s="23">
        <f t="shared" si="5"/>
        <v>9.7538473915172013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0" t="s">
        <v>60</v>
      </c>
      <c r="B25" s="61"/>
      <c r="C25" s="23">
        <f t="shared" ref="C25:I25" si="6">SUM(C15:C24)</f>
        <v>0</v>
      </c>
      <c r="D25" s="23">
        <f t="shared" si="6"/>
        <v>12.782566701244814</v>
      </c>
      <c r="E25" s="23">
        <f t="shared" si="6"/>
        <v>12.656743267996236</v>
      </c>
      <c r="F25" s="23">
        <f t="shared" si="6"/>
        <v>0</v>
      </c>
      <c r="G25" s="23">
        <f t="shared" si="6"/>
        <v>79.699978262731548</v>
      </c>
      <c r="H25" s="23">
        <f t="shared" si="6"/>
        <v>79.575680231781902</v>
      </c>
      <c r="I25" s="23">
        <f t="shared" si="6"/>
        <v>44.78045389558946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8.0336315715767643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7.9545536266369945</v>
      </c>
      <c r="F29" s="23">
        <v>0</v>
      </c>
      <c r="G29" s="23">
        <f>(SUMIFS(AGİD2,KAYNAK,A29,SEBEP,B29,SÜRE,"Uzun",BİLDİRİM,"Bildirimli",İL,$B$10,İLÇE,$B$11)/VLOOKUP($B$11,ABONE,7,FALSE))*60</f>
        <v>35.472488932129224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35.866375054700534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21.353321080599937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7">SUM(D28:D32)</f>
        <v>8.0336315715767643</v>
      </c>
      <c r="E33" s="23">
        <f t="shared" si="7"/>
        <v>7.9545536266369945</v>
      </c>
      <c r="F33" s="23">
        <f t="shared" si="7"/>
        <v>0</v>
      </c>
      <c r="G33" s="23">
        <f t="shared" si="7"/>
        <v>35.472488932129224</v>
      </c>
      <c r="H33" s="23">
        <f t="shared" si="7"/>
        <v>35.866375054700534</v>
      </c>
      <c r="I33" s="23">
        <f t="shared" si="7"/>
        <v>21.353321080599937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8"/>
        <v>0</v>
      </c>
      <c r="D38" s="23">
        <f t="shared" si="9"/>
        <v>0.17340940525587828</v>
      </c>
      <c r="E38" s="23">
        <f t="shared" si="10"/>
        <v>0.17170247367970556</v>
      </c>
      <c r="F38" s="23">
        <v>0</v>
      </c>
      <c r="G38" s="23">
        <f t="shared" si="11"/>
        <v>0.66008751512894515</v>
      </c>
      <c r="H38" s="23">
        <f t="shared" si="12"/>
        <v>0.65955868718709443</v>
      </c>
      <c r="I38" s="23">
        <f t="shared" si="13"/>
        <v>0.40589256308691973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1.270746887966805E-2</v>
      </c>
      <c r="E39" s="23">
        <f t="shared" si="10"/>
        <v>1.2582384661473937E-2</v>
      </c>
      <c r="F39" s="23">
        <v>0</v>
      </c>
      <c r="G39" s="23">
        <f t="shared" si="11"/>
        <v>0</v>
      </c>
      <c r="H39" s="23">
        <f t="shared" si="12"/>
        <v>0</v>
      </c>
      <c r="I39" s="23">
        <f t="shared" si="13"/>
        <v>6.5423472339667986E-3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8"/>
        <v>0</v>
      </c>
      <c r="D42" s="23">
        <f t="shared" si="9"/>
        <v>2.5501383125864453E-2</v>
      </c>
      <c r="E42" s="23">
        <f t="shared" si="10"/>
        <v>2.5250363776427288E-2</v>
      </c>
      <c r="F42" s="23">
        <v>0</v>
      </c>
      <c r="G42" s="23">
        <f t="shared" si="11"/>
        <v>0.11088353039754213</v>
      </c>
      <c r="H42" s="23">
        <f t="shared" si="12"/>
        <v>0.1104209160022251</v>
      </c>
      <c r="I42" s="23">
        <f t="shared" si="13"/>
        <v>6.6135564555609955E-2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0" t="s">
        <v>60</v>
      </c>
      <c r="B46" s="61"/>
      <c r="C46" s="23">
        <f>SUM(C36:C45)</f>
        <v>0</v>
      </c>
      <c r="D46" s="23">
        <f t="shared" ref="D46:I46" si="14">SUM(D36:D45)</f>
        <v>0.21161825726141079</v>
      </c>
      <c r="E46" s="23">
        <f t="shared" si="14"/>
        <v>0.20953522211760678</v>
      </c>
      <c r="F46" s="23">
        <f t="shared" si="14"/>
        <v>0</v>
      </c>
      <c r="G46" s="23">
        <f t="shared" si="14"/>
        <v>0.77097104552648732</v>
      </c>
      <c r="H46" s="23">
        <f t="shared" si="14"/>
        <v>0.76997960318931957</v>
      </c>
      <c r="I46" s="23">
        <f t="shared" si="14"/>
        <v>0.47857047487649651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6.1981327800829877E-2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6.1371223144740222E-2</v>
      </c>
      <c r="F50" s="23">
        <v>0</v>
      </c>
      <c r="G50" s="23">
        <f>(SUMIFS(AGİD1,KAYNAK,A50,SEBEP,B50,SÜRE,"Uzun",BİLDİRİM,"Bildirimli",İL,$B$10,İLÇE,$B$11)/VLOOKUP($B$11,ABONE,7,FALSE))</f>
        <v>9.6080439437668752E-2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9.6977563508251444E-2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7.846366104410521E-2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5">SUM(D49:D53)</f>
        <v>6.1981327800829877E-2</v>
      </c>
      <c r="E54" s="23">
        <f t="shared" si="15"/>
        <v>6.1371223144740222E-2</v>
      </c>
      <c r="F54" s="23">
        <f t="shared" si="15"/>
        <v>0</v>
      </c>
      <c r="G54" s="23">
        <f t="shared" si="15"/>
        <v>9.6080439437668752E-2</v>
      </c>
      <c r="H54" s="23">
        <f t="shared" si="15"/>
        <v>9.6977563508251444E-2</v>
      </c>
      <c r="I54" s="23">
        <f t="shared" si="15"/>
        <v>7.846366104410521E-2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115</v>
      </c>
      <c r="D63" s="34">
        <f>VLOOKUP($B$11,ABONE,4,FALSE)</f>
        <v>11568</v>
      </c>
      <c r="E63" s="34">
        <f>VLOOKUP($B$11,ABONE,5,FALSE)</f>
        <v>11683</v>
      </c>
      <c r="F63" s="34">
        <f>VLOOKUP($B$11,ABONE,6,FALSE)</f>
        <v>45</v>
      </c>
      <c r="G63" s="34">
        <f>VLOOKUP($B$11,ABONE,7,FALSE)</f>
        <v>10741</v>
      </c>
      <c r="H63" s="34">
        <f>VLOOKUP($B$11,ABONE,8,FALSE)</f>
        <v>10786</v>
      </c>
      <c r="I63" s="34">
        <f>VLOOKUP($B$11,ABONE,9,FALSE)</f>
        <v>22469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112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2.0238325581395351</v>
      </c>
      <c r="D17" s="23">
        <f t="shared" si="1"/>
        <v>46.261013825343575</v>
      </c>
      <c r="E17" s="23">
        <f t="shared" si="2"/>
        <v>44.482888653926047</v>
      </c>
      <c r="F17" s="23">
        <f t="shared" si="3"/>
        <v>43.487288979591831</v>
      </c>
      <c r="G17" s="23">
        <f t="shared" si="4"/>
        <v>1.9719124082568802</v>
      </c>
      <c r="H17" s="23">
        <f t="shared" si="5"/>
        <v>5.1991785933368577</v>
      </c>
      <c r="I17" s="23">
        <f t="shared" si="6"/>
        <v>35.543240566408599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3.4263857894167304</v>
      </c>
      <c r="E21" s="23">
        <f t="shared" si="2"/>
        <v>3.2886613086830083</v>
      </c>
      <c r="F21" s="23">
        <f t="shared" si="3"/>
        <v>0</v>
      </c>
      <c r="G21" s="23">
        <f t="shared" si="4"/>
        <v>6.9853337155963299E-2</v>
      </c>
      <c r="H21" s="23">
        <f t="shared" si="5"/>
        <v>6.442317292437863E-2</v>
      </c>
      <c r="I21" s="23">
        <f t="shared" si="6"/>
        <v>2.5549334036664129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2.0238325581395351</v>
      </c>
      <c r="D25" s="23">
        <f t="shared" si="7"/>
        <v>49.687399614760302</v>
      </c>
      <c r="E25" s="23">
        <f t="shared" si="7"/>
        <v>47.771549962609058</v>
      </c>
      <c r="F25" s="23">
        <f t="shared" si="7"/>
        <v>43.487288979591831</v>
      </c>
      <c r="G25" s="23">
        <f t="shared" si="7"/>
        <v>2.0417657454128433</v>
      </c>
      <c r="H25" s="23">
        <f t="shared" si="7"/>
        <v>5.2636017662612362</v>
      </c>
      <c r="I25" s="23">
        <f t="shared" si="7"/>
        <v>38.09817397007501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49.527357172383944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47.536591984835894</v>
      </c>
      <c r="F29" s="23">
        <f>(SUMIFS(OGİD2,KAYNAK,A29,SEBEP,B29,SÜRE,"Uzun",BİLDİRİM,"Bildirimli",İL,$B$10,İLÇE,$B$11)/VLOOKUP($B$11,ABONE,6,FALSE))*60</f>
        <v>97.366344489795935</v>
      </c>
      <c r="G29" s="23">
        <f>(SUMIFS(AGİD2,KAYNAK,A29,SEBEP,B29,SÜRE,"Uzun",BİLDİRİM,"Bildirimli",İL,$B$10,İLÇE,$B$11)/VLOOKUP($B$11,ABONE,7,FALSE))*60</f>
        <v>5.0517174770642201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12.227947075621364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39.501534719403104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0.4901399545503734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0.4704386497714998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8.924565366972477E-2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8.2307995769434164E-2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0.38211319748084555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8">SUM(D28:D32)</f>
        <v>50.017497126934316</v>
      </c>
      <c r="E33" s="23">
        <f t="shared" si="8"/>
        <v>48.007030634607396</v>
      </c>
      <c r="F33" s="23">
        <f t="shared" si="8"/>
        <v>97.366344489795935</v>
      </c>
      <c r="G33" s="23">
        <f t="shared" si="8"/>
        <v>5.1409631307339447</v>
      </c>
      <c r="H33" s="23">
        <f t="shared" si="8"/>
        <v>12.310255071390799</v>
      </c>
      <c r="I33" s="23">
        <f t="shared" si="8"/>
        <v>39.883647916883952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6.847545219638243E-2</v>
      </c>
      <c r="D38" s="23">
        <f t="shared" si="10"/>
        <v>1.285250514013635</v>
      </c>
      <c r="E38" s="23">
        <f t="shared" si="11"/>
        <v>1.2363419194017449</v>
      </c>
      <c r="F38" s="23">
        <f t="shared" si="12"/>
        <v>1.5124716553287982</v>
      </c>
      <c r="G38" s="23">
        <f t="shared" si="13"/>
        <v>5.6957186544342508E-2</v>
      </c>
      <c r="H38" s="23">
        <f t="shared" si="14"/>
        <v>0.17010400141018861</v>
      </c>
      <c r="I38" s="23">
        <f t="shared" si="15"/>
        <v>0.99370211400377073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5.5784006059950222E-2</v>
      </c>
      <c r="E42" s="23">
        <f t="shared" si="11"/>
        <v>5.3541753219775653E-2</v>
      </c>
      <c r="F42" s="23">
        <f t="shared" si="12"/>
        <v>0</v>
      </c>
      <c r="G42" s="23">
        <f t="shared" si="13"/>
        <v>9.5565749235474004E-4</v>
      </c>
      <c r="H42" s="23">
        <f t="shared" si="14"/>
        <v>8.8136788295434514E-4</v>
      </c>
      <c r="I42" s="23">
        <f t="shared" si="15"/>
        <v>4.1558024790404748E-2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6.847545219638243E-2</v>
      </c>
      <c r="D46" s="23">
        <f t="shared" ref="D46:I46" si="16">SUM(D36:D45)</f>
        <v>1.3410345200735851</v>
      </c>
      <c r="E46" s="23">
        <f t="shared" si="16"/>
        <v>1.2898836726215206</v>
      </c>
      <c r="F46" s="23">
        <f t="shared" si="16"/>
        <v>1.5124716553287982</v>
      </c>
      <c r="G46" s="23">
        <f t="shared" si="16"/>
        <v>5.7912844036697247E-2</v>
      </c>
      <c r="H46" s="23">
        <f t="shared" si="16"/>
        <v>0.17098536929314295</v>
      </c>
      <c r="I46" s="23">
        <f t="shared" si="16"/>
        <v>1.0352601387941756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0.13326479818201492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0.12790818446198587</v>
      </c>
      <c r="F50" s="23">
        <f>(SUMIFS(OGİD1,KAYNAK,A50,SEBEP,B50,SÜRE,"Uzun",BİLDİRİM,"Bildirimli",İL,$B$10,İLÇE,$B$11)/VLOOKUP($B$11,ABONE,6,FALSE))</f>
        <v>0.37641723356009071</v>
      </c>
      <c r="G50" s="23">
        <f>(SUMIFS(AGİD1,KAYNAK,A50,SEBEP,B50,SÜRE,"Uzun",BİLDİRİM,"Bildirimli",İL,$B$10,İLÇE,$B$11)/VLOOKUP($B$11,ABONE,7,FALSE))</f>
        <v>1.3188073394495414E-2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4.1424290498854224E-2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0.10822736571864094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2.9758684125094689E-3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2.8562525965932697E-3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5.7339449541284407E-4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5.2882072977260709E-4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2.3266075654859802E-3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7">SUM(D49:D53)</f>
        <v>0.13624066659452438</v>
      </c>
      <c r="E54" s="23">
        <f t="shared" si="17"/>
        <v>0.13076443705857915</v>
      </c>
      <c r="F54" s="23">
        <f t="shared" si="17"/>
        <v>0.37641723356009071</v>
      </c>
      <c r="G54" s="23">
        <f t="shared" si="17"/>
        <v>1.3761467889908258E-2</v>
      </c>
      <c r="H54" s="23">
        <f t="shared" si="17"/>
        <v>4.1953111228626834E-2</v>
      </c>
      <c r="I54" s="23">
        <f t="shared" si="17"/>
        <v>0.11055397328412693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774</v>
      </c>
      <c r="D63" s="34">
        <f>VLOOKUP($B$11,ABONE,4,FALSE)</f>
        <v>18482</v>
      </c>
      <c r="E63" s="34">
        <f>VLOOKUP($B$11,ABONE,5,FALSE)</f>
        <v>19256</v>
      </c>
      <c r="F63" s="34">
        <f>VLOOKUP($B$11,ABONE,6,FALSE)</f>
        <v>441</v>
      </c>
      <c r="G63" s="34">
        <f>VLOOKUP($B$11,ABONE,7,FALSE)</f>
        <v>5232</v>
      </c>
      <c r="H63" s="34">
        <f>VLOOKUP($B$11,ABONE,8,FALSE)</f>
        <v>5673</v>
      </c>
      <c r="I63" s="34">
        <f>VLOOKUP($B$11,ABONE,9,FALSE)</f>
        <v>24929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8"/>
      <c r="B11" s="14"/>
      <c r="C11" s="14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(SUMIFS(OGİİ2,KAYNAK,A15,SEBEP,B15,SÜRE,"Uzun",BİLDİRİM,"Bildirimsiz",İL,$B$10)/VLOOKUP($B$10,ABONE,3,FALSE))*60</f>
        <v>1.2293240053217565</v>
      </c>
      <c r="D15" s="23">
        <f t="shared" ref="D15:D24" si="1">(SUMIFS(AGİİ2,KAYNAK,A15,SEBEP,B15,SÜRE,"Uzun",BİLDİRİM,"Bildirimsiz",İL,$B$10)/VLOOKUP($B$10,ABONE,4,FALSE))*60</f>
        <v>7.6091170016801657</v>
      </c>
      <c r="E15" s="23">
        <f t="shared" ref="E15:E24" si="2">((SUMIFS(OGİİ2,KAYNAK,A15,SEBEP,B15,SÜRE,"Uzun",BİLDİRİM,"Bildirimsiz",İL,$B$10)+SUMIFS(AGİİ2,KAYNAK,A15,SEBEP,B15,SÜRE,"Uzun",BİLDİRİM,"Bildirimsiz",İL,$B$10))/VLOOKUP($B$10,ABONE,5,FALSE))*60</f>
        <v>7.4720710040432481</v>
      </c>
      <c r="F15" s="23">
        <f t="shared" ref="F15:F24" si="3">(SUMIFS(OGİD2,KAYNAK,A15,SEBEP,B15,SÜRE,"Uzun",BİLDİRİM,"Bildirimsiz",İL,$B$10)/VLOOKUP($B$10,ABONE,6,FALSE))*60</f>
        <v>12.639686557220275</v>
      </c>
      <c r="G15" s="23">
        <f t="shared" ref="G15:G24" si="4">(SUMIFS(AGİD2,KAYNAK,A15,SEBEP,B15,SÜRE,"Uzun",BİLDİRİM,"Bildirimsiz",İL,$B$10)/VLOOKUP($B$10,ABONE,7,FALSE))*60</f>
        <v>8.1161854900701051</v>
      </c>
      <c r="H15" s="23">
        <f t="shared" ref="H15:H24" si="5">((SUMIFS(OGİD2,KAYNAK,A15,SEBEP,B15,SÜRE,"Uzun",BİLDİRİM,"Bildirimsiz",İL,$B$10)+SUMIFS(AGİD2,KAYNAK,A15,SEBEP,B15,SÜRE,"Uzun",BİLDİRİM,"Bildirimsiz",İL,$B$10))/VLOOKUP($B$10,ABONE,8,FALSE))*60</f>
        <v>8.2881496295982124</v>
      </c>
      <c r="I15" s="23">
        <f t="shared" ref="I15:I24" si="6">((SUMIFS(OGİİ2,KAYNAK,A15,SEBEP,B15,SÜRE,"Uzun",BİLDİRİM,"Bildirimsiz",İL,$B$10)+SUMIFS(AGİİ2,KAYNAK,A15,SEBEP,B15,SÜRE,"Uzun",BİLDİRİM,"Bildirimsiz",İL,$B$10)+SUMIFS(OGİD2,KAYNAK,A15,SEBEP,B15,SÜRE,"Uzun",BİLDİRİM,"Bildirimsiz",İL,$B$10)+SUMIFS(AGİD2,KAYNAK,A15,SEBEP,B15,SÜRE,"Uzun",BİLDİRİM,"Bildirimsiz",İL,$B$10))/VLOOKUP($B$10,ABONE,9,FALSE))*60</f>
        <v>7.6343694078802287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12.413630252783422</v>
      </c>
      <c r="D17" s="23">
        <f t="shared" si="1"/>
        <v>40.344142539002775</v>
      </c>
      <c r="E17" s="23">
        <f t="shared" si="2"/>
        <v>39.744159918413047</v>
      </c>
      <c r="F17" s="23">
        <f t="shared" si="3"/>
        <v>314.86687523430021</v>
      </c>
      <c r="G17" s="23">
        <f t="shared" si="4"/>
        <v>98.562983103115869</v>
      </c>
      <c r="H17" s="23">
        <f t="shared" si="5"/>
        <v>106.78593080109299</v>
      </c>
      <c r="I17" s="23">
        <f t="shared" si="6"/>
        <v>53.077155127378589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4.7882883367587397E-3</v>
      </c>
      <c r="E18" s="23">
        <f t="shared" si="2"/>
        <v>4.6854298658868974E-3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3.7536105966266154E-3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2.8772497724249002E-2</v>
      </c>
      <c r="D21" s="23">
        <f t="shared" si="1"/>
        <v>5.0368413870207567</v>
      </c>
      <c r="E21" s="23">
        <f t="shared" si="2"/>
        <v>4.9292617527661955</v>
      </c>
      <c r="F21" s="23">
        <f t="shared" si="3"/>
        <v>3.7469445329933057E-2</v>
      </c>
      <c r="G21" s="23">
        <f t="shared" si="4"/>
        <v>8.8997884469303301</v>
      </c>
      <c r="H21" s="23">
        <f t="shared" si="5"/>
        <v>8.5628810297084872</v>
      </c>
      <c r="I21" s="23">
        <f t="shared" si="6"/>
        <v>5.6519012023633222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0.11941416578149236</v>
      </c>
      <c r="E22" s="23">
        <f t="shared" si="2"/>
        <v>0.11684899893503728</v>
      </c>
      <c r="F22" s="23">
        <f t="shared" si="3"/>
        <v>0</v>
      </c>
      <c r="G22" s="23">
        <f t="shared" si="4"/>
        <v>0.35815565767842633</v>
      </c>
      <c r="H22" s="23">
        <f t="shared" si="5"/>
        <v>0.34454011330792489</v>
      </c>
      <c r="I22" s="23">
        <f t="shared" si="6"/>
        <v>0.1621312833539596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1.8022987344184983E-2</v>
      </c>
      <c r="E24" s="23">
        <f t="shared" si="2"/>
        <v>1.7635830851428676E-2</v>
      </c>
      <c r="F24" s="23">
        <f t="shared" si="3"/>
        <v>0</v>
      </c>
      <c r="G24" s="23">
        <f t="shared" si="4"/>
        <v>1.8189444643903175E-3</v>
      </c>
      <c r="H24" s="23">
        <f t="shared" si="5"/>
        <v>1.7497959851427254E-3</v>
      </c>
      <c r="I24" s="23">
        <f t="shared" si="6"/>
        <v>1.447648073324183E-2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13.671726755829427</v>
      </c>
      <c r="D25" s="23">
        <f t="shared" si="7"/>
        <v>53.132326369166137</v>
      </c>
      <c r="E25" s="23">
        <f t="shared" si="7"/>
        <v>52.284662934874845</v>
      </c>
      <c r="F25" s="23">
        <f t="shared" si="7"/>
        <v>327.5440312368504</v>
      </c>
      <c r="G25" s="23">
        <f t="shared" si="7"/>
        <v>115.93893164225912</v>
      </c>
      <c r="H25" s="23">
        <f t="shared" si="7"/>
        <v>123.98325136969277</v>
      </c>
      <c r="I25" s="23">
        <f t="shared" si="7"/>
        <v>66.543787112305964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(SUMIFS(OGİİ2,KAYNAK,A28,SEBEP,B28,SÜRE,"Uzun",BİLDİRİM,"Bildirimli",İL,$B$10)/VLOOKUP($B$10,ABONE,3,FALSE))*60</f>
        <v>2.1399614872908059E-2</v>
      </c>
      <c r="D28" s="23">
        <f>(SUMIFS(AGİİ2,KAYNAK,A28,SEBEP,B28,SÜRE,"Uzun",BİLDİRİM,"Bildirimli",İL,$B$10)/VLOOKUP($B$10,ABONE,4,FALSE))*60</f>
        <v>0.45600194499570351</v>
      </c>
      <c r="E28" s="23">
        <f>((SUMIFS(OGİİ2,KAYNAK,A28,SEBEP,B28,SÜRE,"Uzun",BİLDİRİM,"Bildirimli",İL,$B$10)+SUMIFS(AGİİ2,KAYNAK,A28,SEBEP,B28,SÜRE,"Uzun",BİLDİRİM,"Bildirimli",İL,$B$10))/VLOOKUP($B$10,ABONE,5,FALSE))*60</f>
        <v>0.44666613896861063</v>
      </c>
      <c r="F28" s="23">
        <f>(SUMIFS(OGİD2,KAYNAK,A28,SEBEP,B28,SÜRE,"Uzun",BİLDİRİM,"Bildirimli",İL,$B$10)/VLOOKUP($B$10,ABONE,6,FALSE))*60</f>
        <v>0.44728822760599302</v>
      </c>
      <c r="G28" s="23">
        <f>(SUMIFS(AGİD2,KAYNAK,A28,SEBEP,B28,SÜRE,"Uzun",BİLDİRİM,"Bildirimli",İL,$B$10)/VLOOKUP($B$10,ABONE,7,FALSE))*60</f>
        <v>1.8192741486366468</v>
      </c>
      <c r="H28" s="23">
        <f>((SUMIFS(OGİD2,KAYNAK,A28,SEBEP,B28,SÜRE,"Uzun",BİLDİRİM,"Bildirimli",İL,$B$10)+SUMIFS(AGİD2,KAYNAK,A28,SEBEP,B28,SÜRE,"Uzun",BİLDİRİM,"Bildirimli",İL,$B$10))/VLOOKUP($B$10,ABONE,8,FALSE))*60</f>
        <v>1.7671171191914541</v>
      </c>
      <c r="I28" s="23">
        <f>((SUMIFS(OGİİ2,KAYNAK,A28,SEBEP,B28,SÜRE,"Uzun",BİLDİRİM,"Bildirimli",İL,$B$10)+SUMIFS(AGİİ2,KAYNAK,A28,SEBEP,B28,SÜRE,"Uzun",BİLDİRİM,"Bildirimli",İL,$B$10)+SUMIFS(OGİD2,KAYNAK,A28,SEBEP,B28,SÜRE,"Uzun",BİLDİRİM,"Bildirimli",İL,$B$10)+SUMIFS(AGİD2,KAYNAK,A28,SEBEP,B28,SÜRE,"Uzun",BİLDİRİM,"Bildirimli",İL,$B$10))/VLOOKUP($B$10,ABONE,9,FALSE))*60</f>
        <v>0.70927206899086459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(SUMIFS(OGİİ2,KAYNAK,A29,SEBEP,B29,SÜRE,"Uzun",BİLDİRİM,"Bildirimli",İL,$B$10)/VLOOKUP($B$10,ABONE,3,FALSE))*60</f>
        <v>5.7644271605629864</v>
      </c>
      <c r="D29" s="23">
        <f>(SUMIFS(AGİİ2,KAYNAK,A29,SEBEP,B29,SÜRE,"Uzun",BİLDİRİM,"Bildirimli",İL,$B$10)/VLOOKUP($B$10,ABONE,4,FALSE))*60</f>
        <v>20.756232034937611</v>
      </c>
      <c r="E29" s="23">
        <f>((SUMIFS(OGİİ2,KAYNAK,A29,SEBEP,B29,SÜRE,"Uzun",BİLDİRİM,"Bildirimli",İL,$B$10)+SUMIFS(AGİİ2,KAYNAK,A29,SEBEP,B29,SÜRE,"Uzun",BİLDİRİM,"Bildirimli",İL,$B$10))/VLOOKUP($B$10,ABONE,5,FALSE))*60</f>
        <v>20.434189163553004</v>
      </c>
      <c r="F29" s="23">
        <f>(SUMIFS(OGİD2,KAYNAK,A29,SEBEP,B29,SÜRE,"Uzun",BİLDİRİM,"Bildirimli",İL,$B$10)/VLOOKUP($B$10,ABONE,6,FALSE))*60</f>
        <v>164.93229921899908</v>
      </c>
      <c r="G29" s="23">
        <f>(SUMIFS(AGİD2,KAYNAK,A29,SEBEP,B29,SÜRE,"Uzun",BİLDİRİM,"Bildirimli",İL,$B$10)/VLOOKUP($B$10,ABONE,7,FALSE))*60</f>
        <v>90.227107203189661</v>
      </c>
      <c r="H29" s="23">
        <f>((SUMIFS(OGİD2,KAYNAK,A29,SEBEP,B29,SÜRE,"Uzun",BİLDİRİM,"Bildirimli",İL,$B$10)+SUMIFS(AGİD2,KAYNAK,A29,SEBEP,B29,SÜRE,"Uzun",BİLDİRİM,"Bildirimli",İL,$B$10))/VLOOKUP($B$10,ABONE,8,FALSE))*60</f>
        <v>93.067078692656807</v>
      </c>
      <c r="I29" s="23">
        <f>((SUMIFS(OGİİ2,KAYNAK,A29,SEBEP,B29,SÜRE,"Uzun",BİLDİRİM,"Bildirimli",İL,$B$10)+SUMIFS(AGİİ2,KAYNAK,A29,SEBEP,B29,SÜRE,"Uzun",BİLDİRİM,"Bildirimli",İL,$B$10)+SUMIFS(OGİD2,KAYNAK,A29,SEBEP,B29,SÜRE,"Uzun",BİLDİRİM,"Bildirimli",İL,$B$10)+SUMIFS(AGİD2,KAYNAK,A29,SEBEP,B29,SÜRE,"Uzun",BİLDİRİM,"Bildirimli",İL,$B$10))/VLOOKUP($B$10,ABONE,9,FALSE))*60</f>
        <v>34.879123349428632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(SUMIFS(OGİİ2,KAYNAK,A30,SEBEP,B30,SÜRE,"Uzun",BİLDİRİM,"Bildirimli",İL,$B$10)/VLOOKUP($B$10,ABONE,3,FALSE))*60</f>
        <v>0</v>
      </c>
      <c r="D30" s="23">
        <f>(SUMIFS(AGİİ2,KAYNAK,A30,SEBEP,B30,SÜRE,"Uzun",BİLDİRİM,"Bildirimli",İL,$B$10)/VLOOKUP($B$10,ABONE,4,FALSE))*60</f>
        <v>0</v>
      </c>
      <c r="E30" s="23">
        <f>((SUMIFS(OGİİ2,KAYNAK,A30,SEBEP,B30,SÜRE,"Uzun",BİLDİRİM,"Bildirimli",İL,$B$10)+SUMIFS(AGİİ2,KAYNAK,A30,SEBEP,B30,SÜRE,"Uzun",BİLDİRİM,"Bildirimli",İL,$B$10))/VLOOKUP($B$10,ABONE,5,FALSE))*60</f>
        <v>0</v>
      </c>
      <c r="F30" s="23">
        <f>(SUMIFS(OGİD2,KAYNAK,A30,SEBEP,B30,SÜRE,"Uzun",BİLDİRİM,"Bildirimli",İL,$B$10)/VLOOKUP($B$10,ABONE,6,FALSE))*60</f>
        <v>0</v>
      </c>
      <c r="G30" s="23">
        <f>(SUMIFS(AGİD2,KAYNAK,A30,SEBEP,B30,SÜRE,"Uzun",BİLDİRİM,"Bildirimli",İL,$B$10)/VLOOKUP($B$10,ABONE,7,FALSE))*60</f>
        <v>0</v>
      </c>
      <c r="H30" s="23">
        <f>((SUMIFS(OGİD2,KAYNAK,A30,SEBEP,B30,SÜRE,"Uzun",BİLDİRİM,"Bildirimli",İL,$B$10)+SUMIFS(AGİD2,KAYNAK,A30,SEBEP,B30,SÜRE,"Uzun",BİLDİRİM,"Bildirimli",İL,$B$10))/VLOOKUP($B$10,ABONE,8,FALSE))*60</f>
        <v>0</v>
      </c>
      <c r="I30" s="23">
        <f>((SUMIFS(OGİİ2,KAYNAK,A30,SEBEP,B30,SÜRE,"Uzun",BİLDİRİM,"Bildirimli",İL,$B$10)+SUMIFS(AGİİ2,KAYNAK,A30,SEBEP,B30,SÜRE,"Uzun",BİLDİRİM,"Bildirimli",İL,$B$10)+SUMIFS(OGİD2,KAYNAK,A30,SEBEP,B30,SÜRE,"Uzun",BİLDİRİM,"Bildirimli",İL,$B$10)+SUMIFS(AGİD2,KAYNAK,A30,SEBEP,B30,SÜRE,"Uzun",BİLDİRİM,"Bildirimli",İL,$B$10))/VLOOKUP($B$10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(SUMIFS(OGİİ2,KAYNAK,A31,SEBEP,B31,SÜRE,"Uzun",BİLDİRİM,"Bildirimli",İL,$B$10)/VLOOKUP($B$10,ABONE,3,FALSE))*60</f>
        <v>0.11025138435683775</v>
      </c>
      <c r="D31" s="23">
        <f>(SUMIFS(AGİİ2,KAYNAK,A31,SEBEP,B31,SÜRE,"Uzun",BİLDİRİM,"Bildirimli",İL,$B$10)/VLOOKUP($B$10,ABONE,4,FALSE))*60</f>
        <v>3.0178343649111259</v>
      </c>
      <c r="E31" s="23">
        <f>((SUMIFS(OGİİ2,KAYNAK,A31,SEBEP,B31,SÜRE,"Uzun",BİLDİRİM,"Bildirimli",İL,$B$10)+SUMIFS(AGİİ2,KAYNAK,A31,SEBEP,B31,SÜRE,"Uzun",BİLDİRİM,"Bildirimli",İL,$B$10))/VLOOKUP($B$10,ABONE,5,FALSE))*60</f>
        <v>2.9553758164112556</v>
      </c>
      <c r="F31" s="23">
        <f>(SUMIFS(OGİD2,KAYNAK,A31,SEBEP,B31,SÜRE,"Uzun",BİLDİRİM,"Bildirimli",İL,$B$10)/VLOOKUP($B$10,ABONE,6,FALSE))*60</f>
        <v>0</v>
      </c>
      <c r="G31" s="23">
        <f>(SUMIFS(AGİD2,KAYNAK,A31,SEBEP,B31,SÜRE,"Uzun",BİLDİRİM,"Bildirimli",İL,$B$10)/VLOOKUP($B$10,ABONE,7,FALSE))*60</f>
        <v>14.87845128134389</v>
      </c>
      <c r="H31" s="23">
        <f>((SUMIFS(OGİD2,KAYNAK,A31,SEBEP,B31,SÜRE,"Uzun",BİLDİRİM,"Bildirimli",İL,$B$10)+SUMIFS(AGİD2,KAYNAK,A31,SEBEP,B31,SÜRE,"Uzun",BİLDİRİM,"Bildirimli",İL,$B$10))/VLOOKUP($B$10,ABONE,8,FALSE))*60</f>
        <v>14.312836277804372</v>
      </c>
      <c r="I31" s="23">
        <f>((SUMIFS(OGİİ2,KAYNAK,A31,SEBEP,B31,SÜRE,"Uzun",BİLDİRİM,"Bildirimli",İL,$B$10)+SUMIFS(AGİİ2,KAYNAK,A31,SEBEP,B31,SÜRE,"Uzun",BİLDİRİM,"Bildirimli",İL,$B$10)+SUMIFS(OGİD2,KAYNAK,A31,SEBEP,B31,SÜRE,"Uzun",BİLDİRİM,"Bildirimli",İL,$B$10)+SUMIFS(AGİD2,KAYNAK,A31,SEBEP,B31,SÜRE,"Uzun",BİLDİRİM,"Bildirimli",İL,$B$10))/VLOOKUP($B$10,ABONE,9,FALSE))*60</f>
        <v>5.2141014425997971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(SUMIFS(OGİİ2,KAYNAK,A32,SEBEP,B32,SÜRE,"Uzun",BİLDİRİM,"Bildirimli",İL,$B$10)/VLOOKUP($B$10,ABONE,3,FALSE))*60</f>
        <v>0</v>
      </c>
      <c r="D32" s="23">
        <f>(SUMIFS(AGİİ2,KAYNAK,A32,SEBEP,B32,SÜRE,"Uzun",BİLDİRİM,"Bildirimli",İL,$B$10)/VLOOKUP($B$10,ABONE,4,FALSE))*60</f>
        <v>0</v>
      </c>
      <c r="E32" s="23">
        <f>((SUMIFS(OGİİ2,KAYNAK,A32,SEBEP,B32,SÜRE,"Uzun",BİLDİRİM,"Bildirimli",İL,$B$10)+SUMIFS(AGİİ2,KAYNAK,A32,SEBEP,B32,SÜRE,"Uzun",BİLDİRİM,"Bildirimli",İL,$B$10))/VLOOKUP($B$10,ABONE,5,FALSE))*60</f>
        <v>0</v>
      </c>
      <c r="F32" s="23">
        <f>(SUMIFS(OGİD2,KAYNAK,A32,SEBEP,B32,SÜRE,"Uzun",BİLDİRİM,"Bildirimli",İL,$B$10)/VLOOKUP($B$10,ABONE,6,FALSE))*60</f>
        <v>0</v>
      </c>
      <c r="G32" s="23">
        <f>(SUMIFS(AGİD2,KAYNAK,A32,SEBEP,B32,SÜRE,"Uzun",BİLDİRİM,"Bildirimli",İL,$B$10)/VLOOKUP($B$10,ABONE,7,FALSE))*60</f>
        <v>0</v>
      </c>
      <c r="H32" s="23">
        <f>((SUMIFS(OGİD2,KAYNAK,A32,SEBEP,B32,SÜRE,"Uzun",BİLDİRİM,"Bildirimli",İL,$B$10)+SUMIFS(AGİD2,KAYNAK,A32,SEBEP,B32,SÜRE,"Uzun",BİLDİRİM,"Bildirimli",İL,$B$10))/VLOOKUP($B$10,ABONE,8,FALSE))*60</f>
        <v>0</v>
      </c>
      <c r="I32" s="23">
        <f>((SUMIFS(OGİİ2,KAYNAK,A32,SEBEP,B32,SÜRE,"Uzun",BİLDİRİM,"Bildirimli",İL,$B$10)+SUMIFS(AGİİ2,KAYNAK,A32,SEBEP,B32,SÜRE,"Uzun",BİLDİRİM,"Bildirimli",İL,$B$10)+SUMIFS(OGİD2,KAYNAK,A32,SEBEP,B32,SÜRE,"Uzun",BİLDİRİM,"Bildirimli",İL,$B$10)+SUMIFS(AGİD2,KAYNAK,A32,SEBEP,B32,SÜRE,"Uzun",BİLDİRİM,"Bildirimli",İL,$B$10))/VLOOKUP($B$10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5.8960781597927321</v>
      </c>
      <c r="D33" s="23">
        <f t="shared" ref="D33:I33" si="8">SUM(D28:D32)</f>
        <v>24.23006834484444</v>
      </c>
      <c r="E33" s="23">
        <f t="shared" si="8"/>
        <v>23.836231118932869</v>
      </c>
      <c r="F33" s="23">
        <f t="shared" si="8"/>
        <v>165.37958744660506</v>
      </c>
      <c r="G33" s="23">
        <f t="shared" si="8"/>
        <v>106.9248326331702</v>
      </c>
      <c r="H33" s="23">
        <f t="shared" si="8"/>
        <v>109.14703208965264</v>
      </c>
      <c r="I33" s="23">
        <f t="shared" si="8"/>
        <v>40.802496861019293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(SUMIFS(OGİİ1,KAYNAK,A36,SEBEP,B36,SÜRE,"Uzun",BİLDİRİM,"Bildirimsiz",İL,$B$10)/VLOOKUP($B$10,ABONE,3,FALSE))</f>
        <v>1.2814228695469505E-2</v>
      </c>
      <c r="D36" s="23">
        <f t="shared" ref="D36:D45" si="10">(SUMIFS(AGİİ1,KAYNAK,A36,SEBEP,B36,SÜRE,"Uzun",BİLDİRİM,"Bildirimsiz",İL,$B$10)/VLOOKUP($B$10,ABONE,4,FALSE))</f>
        <v>9.7492663685512293E-2</v>
      </c>
      <c r="E36" s="23">
        <f t="shared" ref="E36:E45" si="11">((SUMIFS(OGİİ1,KAYNAK,A36,SEBEP,B36,SÜRE,"Uzun",BİLDİRİM,"Bildirimsiz",İL,$B$10)+SUMIFS(AGİİ1,KAYNAK,A36,SEBEP,B36,SÜRE,"Uzun",BİLDİRİM,"Bildirimsiz",İL,$B$10))/VLOOKUP($B$10,ABONE,5,FALSE))</f>
        <v>9.5673664133619732E-2</v>
      </c>
      <c r="F36" s="23">
        <f t="shared" ref="F36:F45" si="12">(SUMIFS(OGİD1,KAYNAK,A36,SEBEP,B36,SÜRE,"Uzun",BİLDİRİM,"Bildirimsiz",İL,$B$10)/VLOOKUP($B$10,ABONE,6,FALSE))</f>
        <v>0.12814791201785145</v>
      </c>
      <c r="G36" s="23">
        <f t="shared" ref="G36:G45" si="13">(SUMIFS(AGİD1,KAYNAK,A36,SEBEP,B36,SÜRE,"Uzun",BİLDİRİM,"Bildirimsiz",İL,$B$10)/VLOOKUP($B$10,ABONE,7,FALSE))</f>
        <v>0.11934770695943009</v>
      </c>
      <c r="H36" s="23">
        <f t="shared" ref="H36:H45" si="14">((SUMIFS(OGİD1,KAYNAK,A36,SEBEP,B36,SÜRE,"Uzun",BİLDİRİM,"Bildirimsiz",İL,$B$10)+SUMIFS(AGİD1,KAYNAK,A36,SEBEP,B36,SÜRE,"Uzun",BİLDİRİM,"Bildirimsiz",İL,$B$10))/VLOOKUP($B$10,ABONE,8,FALSE))</f>
        <v>0.11968225307052358</v>
      </c>
      <c r="I36" s="23">
        <f t="shared" ref="I36:I45" si="15">((SUMIFS(OGİİ1,KAYNAK,A36,SEBEP,B36,SÜRE,"Uzun",BİLDİRİM,"Bildirimsiz",İL,$B$10)+SUMIFS(AGİİ1,KAYNAK,A36,SEBEP,B36,SÜRE,"Uzun",BİLDİRİM,"Bildirimsiz",İL,$B$10)+SUMIFS(OGİD1,KAYNAK,A36,SEBEP,B36,SÜRE,"Uzun",BİLDİRİM,"Bildirimsiz",İL,$B$10)+SUMIFS(AGİD1,KAYNAK,A36,SEBEP,B36,SÜRE,"Uzun",BİLDİRİM,"Bildirimsiz",İL,$B$10))/VLOOKUP($B$10,ABONE,9,FALSE))</f>
        <v>0.10044839482845674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0.24227995238428682</v>
      </c>
      <c r="D38" s="23">
        <f t="shared" si="10"/>
        <v>1.0813058870368975</v>
      </c>
      <c r="E38" s="23">
        <f t="shared" si="11"/>
        <v>1.0632825520598304</v>
      </c>
      <c r="F38" s="23">
        <f t="shared" si="12"/>
        <v>6.2803634045266179</v>
      </c>
      <c r="G38" s="23">
        <f t="shared" si="13"/>
        <v>2.0022045438798712</v>
      </c>
      <c r="H38" s="23">
        <f t="shared" si="14"/>
        <v>2.1648418233487035</v>
      </c>
      <c r="I38" s="23">
        <f t="shared" si="15"/>
        <v>1.2823561876919778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2.259692466615734E-4</v>
      </c>
      <c r="E39" s="23">
        <f t="shared" si="11"/>
        <v>2.211151423259508E-4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1.7714066052980723E-4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2.8009243050206571E-4</v>
      </c>
      <c r="D42" s="23">
        <f t="shared" si="10"/>
        <v>5.4596936963803418E-2</v>
      </c>
      <c r="E42" s="23">
        <f t="shared" si="11"/>
        <v>5.3430142656871418E-2</v>
      </c>
      <c r="F42" s="23">
        <f t="shared" si="12"/>
        <v>7.9693975135479759E-4</v>
      </c>
      <c r="G42" s="23">
        <f t="shared" si="13"/>
        <v>8.5007212007835578E-2</v>
      </c>
      <c r="H42" s="23">
        <f t="shared" si="14"/>
        <v>8.1805898071341573E-2</v>
      </c>
      <c r="I42" s="23">
        <f t="shared" si="15"/>
        <v>5.9073397690423197E-2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3.7968982262182738E-4</v>
      </c>
      <c r="E43" s="23">
        <f t="shared" si="11"/>
        <v>3.7153360649326426E-4</v>
      </c>
      <c r="F43" s="23">
        <f t="shared" si="12"/>
        <v>0</v>
      </c>
      <c r="G43" s="23">
        <f t="shared" si="13"/>
        <v>1.2912328439245919E-3</v>
      </c>
      <c r="H43" s="23">
        <f t="shared" si="14"/>
        <v>1.2421457006610639E-3</v>
      </c>
      <c r="I43" s="23">
        <f t="shared" si="15"/>
        <v>5.446774051664821E-4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3.1205276919931562E-4</v>
      </c>
      <c r="E45" s="23">
        <f t="shared" si="11"/>
        <v>3.0534948225964634E-4</v>
      </c>
      <c r="F45" s="23">
        <f t="shared" si="12"/>
        <v>0</v>
      </c>
      <c r="G45" s="23">
        <f t="shared" si="13"/>
        <v>3.1493483998160782E-5</v>
      </c>
      <c r="H45" s="23">
        <f t="shared" si="14"/>
        <v>3.0296236601489363E-5</v>
      </c>
      <c r="I45" s="23">
        <f t="shared" si="15"/>
        <v>2.5064800945714223E-4</v>
      </c>
    </row>
    <row r="46" spans="1:9" ht="15.75" thickBot="1" x14ac:dyDescent="0.3">
      <c r="A46" s="60" t="s">
        <v>60</v>
      </c>
      <c r="B46" s="61"/>
      <c r="C46" s="23">
        <f>SUM(C36:C45)</f>
        <v>0.25537427351025843</v>
      </c>
      <c r="D46" s="23">
        <f t="shared" ref="D46:I46" si="16">SUM(D36:D45)</f>
        <v>1.2343131995246959</v>
      </c>
      <c r="E46" s="23">
        <f t="shared" si="16"/>
        <v>1.2132843570814005</v>
      </c>
      <c r="F46" s="23">
        <f t="shared" si="16"/>
        <v>6.4093082562958248</v>
      </c>
      <c r="G46" s="23">
        <f t="shared" si="16"/>
        <v>2.2078821891750597</v>
      </c>
      <c r="H46" s="23">
        <f t="shared" si="16"/>
        <v>2.3676024164278315</v>
      </c>
      <c r="I46" s="23">
        <f t="shared" si="16"/>
        <v>1.442850446286011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(SUMIFS(OGİİ1,KAYNAK,A49,SEBEP,B49,SÜRE,"Uzun",BİLDİRİM,"Bildirimli",İL,$B$10)/VLOOKUP($B$10,ABONE,3,FALSE))</f>
        <v>6.3020796862964777E-4</v>
      </c>
      <c r="D49" s="23">
        <f>(SUMIFS(AGİİ1,KAYNAK,A49,SEBEP,B49,SÜRE,"Uzun",BİLDİRİM,"Bildirimli",İL,$B$10)/VLOOKUP($B$10,ABONE,4,FALSE))</f>
        <v>1.3429029515887789E-2</v>
      </c>
      <c r="E49" s="23">
        <f>((SUMIFS(OGİİ1,KAYNAK,A49,SEBEP,B49,SÜRE,"Uzun",BİLDİRİM,"Bildirimli",İL,$B$10)+SUMIFS(AGİİ1,KAYNAK,A49,SEBEP,B49,SÜRE,"Uzun",BİLDİRİM,"Bildirimli",İL,$B$10))/VLOOKUP($B$10,ABONE,5,FALSE))</f>
        <v>1.3154094691431563E-2</v>
      </c>
      <c r="F49" s="23">
        <f>(SUMIFS(OGİD1,KAYNAK,A49,SEBEP,B49,SÜRE,"Uzun",BİLDİRİM,"Bildirimli",İL,$B$10)/VLOOKUP($B$10,ABONE,6,FALSE))</f>
        <v>1.1794708320051004E-2</v>
      </c>
      <c r="G49" s="23">
        <f>(SUMIFS(AGİD1,KAYNAK,A49,SEBEP,B49,SÜRE,"Uzun",BİLDİRİM,"Bildirimli",İL,$B$10)/VLOOKUP($B$10,ABONE,7,FALSE))</f>
        <v>5.3576714977671122E-2</v>
      </c>
      <c r="H49" s="23">
        <f>((SUMIFS(OGİD1,KAYNAK,A49,SEBEP,B49,SÜRE,"Uzun",BİLDİRİM,"Bildirimli",İL,$B$10)+SUMIFS(AGİD1,KAYNAK,A49,SEBEP,B49,SÜRE,"Uzun",BİLDİRİM,"Bildirimli",İL,$B$10))/VLOOKUP($B$10,ABONE,8,FALSE))</f>
        <v>5.1988342008155747E-2</v>
      </c>
      <c r="I49" s="23">
        <f>((SUMIFS(OGİİ1,KAYNAK,A49,SEBEP,B49,SÜRE,"Uzun",BİLDİRİM,"Bildirimli",İL,$B$10)+SUMIFS(AGİİ1,KAYNAK,A49,SEBEP,B49,SÜRE,"Uzun",BİLDİRİM,"Bildirimli",İL,$B$10)+SUMIFS(OGİD1,KAYNAK,A49,SEBEP,B49,SÜRE,"Uzun",BİLDİRİM,"Bildirimli",İL,$B$10)+SUMIFS(AGİD1,KAYNAK,A49,SEBEP,B49,SÜRE,"Uzun",BİLDİRİM,"Bildirimli",İL,$B$10))/VLOOKUP($B$10,ABONE,9,FALSE))</f>
        <v>2.0877292133870139E-2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(SUMIFS(OGİİ1,KAYNAK,A50,SEBEP,B50,SÜRE,"Uzun",BİLDİRİM,"Bildirimli",İL,$B$10)/VLOOKUP($B$10,ABONE,3,FALSE))</f>
        <v>4.2013864575309853E-2</v>
      </c>
      <c r="D50" s="23">
        <f>(SUMIFS(AGİİ1,KAYNAK,A50,SEBEP,B50,SÜRE,"Uzun",BİLDİRİM,"Bildirimli",İL,$B$10)/VLOOKUP($B$10,ABONE,4,FALSE))</f>
        <v>0.15818308428038019</v>
      </c>
      <c r="E50" s="23">
        <f>((SUMIFS(OGİİ1,KAYNAK,A50,SEBEP,B50,SÜRE,"Uzun",BİLDİRİM,"Bildirimli",İL,$B$10)+SUMIFS(AGİİ1,KAYNAK,A50,SEBEP,B50,SÜRE,"Uzun",BİLDİRİM,"Bildirimli",İL,$B$10))/VLOOKUP($B$10,ABONE,5,FALSE))</f>
        <v>0.15568762296709446</v>
      </c>
      <c r="F50" s="23">
        <f>(SUMIFS(OGİD1,KAYNAK,A50,SEBEP,B50,SÜRE,"Uzun",BİLDİRİM,"Bildirimli",İL,$B$10)/VLOOKUP($B$10,ABONE,6,FALSE))</f>
        <v>1.0094038890659867</v>
      </c>
      <c r="G50" s="23">
        <f>(SUMIFS(AGİD1,KAYNAK,A50,SEBEP,B50,SÜRE,"Uzun",BİLDİRİM,"Bildirimli",İL,$B$10)/VLOOKUP($B$10,ABONE,7,FALSE))</f>
        <v>0.46139213796665468</v>
      </c>
      <c r="H50" s="23">
        <f>((SUMIFS(OGİD1,KAYNAK,A50,SEBEP,B50,SÜRE,"Uzun",BİLDİRİM,"Bildirimli",İL,$B$10)+SUMIFS(AGİD1,KAYNAK,A50,SEBEP,B50,SÜRE,"Uzun",BİLDİRİM,"Bildirimli",İL,$B$10))/VLOOKUP($B$10,ABONE,8,FALSE))</f>
        <v>0.48222519798590618</v>
      </c>
      <c r="I50" s="23">
        <f>((SUMIFS(OGİİ1,KAYNAK,A50,SEBEP,B50,SÜRE,"Uzun",BİLDİRİM,"Bildirimli",İL,$B$10)+SUMIFS(AGİİ1,KAYNAK,A50,SEBEP,B50,SÜRE,"Uzun",BİLDİRİM,"Bildirimli",İL,$B$10)+SUMIFS(OGİD1,KAYNAK,A50,SEBEP,B50,SÜRE,"Uzun",BİLDİRİM,"Bildirimli",İL,$B$10)+SUMIFS(AGİD1,KAYNAK,A50,SEBEP,B50,SÜRE,"Uzun",BİLDİRİM,"Bildirimli",İL,$B$10))/VLOOKUP($B$10,ABONE,9,FALSE))</f>
        <v>0.2206280901706214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(SUMIFS(OGİİ1,KAYNAK,A51,SEBEP,B51,SÜRE,"Uzun",BİLDİRİM,"Bildirimli",İL,$B$10)/VLOOKUP($B$10,ABONE,3,FALSE))</f>
        <v>0</v>
      </c>
      <c r="D51" s="23">
        <f>(SUMIFS(AGİİ1,KAYNAK,A51,SEBEP,B51,SÜRE,"Uzun",BİLDİRİM,"Bildirimli",İL,$B$10)/VLOOKUP($B$10,ABONE,4,FALSE))</f>
        <v>0</v>
      </c>
      <c r="E51" s="23">
        <f>((SUMIFS(OGİİ1,KAYNAK,A51,SEBEP,B51,SÜRE,"Uzun",BİLDİRİM,"Bildirimli",İL,$B$10)+SUMIFS(AGİİ1,KAYNAK,A51,SEBEP,B51,SÜRE,"Uzun",BİLDİRİM,"Bildirimli",İL,$B$10))/VLOOKUP($B$10,ABONE,5,FALSE))</f>
        <v>0</v>
      </c>
      <c r="F51" s="23">
        <f>(SUMIFS(OGİD1,KAYNAK,A51,SEBEP,B51,SÜRE,"Uzun",BİLDİRİM,"Bildirimli",İL,$B$10)/VLOOKUP($B$10,ABONE,6,FALSE))</f>
        <v>0</v>
      </c>
      <c r="G51" s="23">
        <f>(SUMIFS(AGİD1,KAYNAK,A51,SEBEP,B51,SÜRE,"Uzun",BİLDİRİM,"Bildirimli",İL,$B$10)/VLOOKUP($B$10,ABONE,7,FALSE))</f>
        <v>0</v>
      </c>
      <c r="H51" s="23">
        <f>((SUMIFS(OGİD1,KAYNAK,A51,SEBEP,B51,SÜRE,"Uzun",BİLDİRİM,"Bildirimli",İL,$B$10)+SUMIFS(AGİD1,KAYNAK,A51,SEBEP,B51,SÜRE,"Uzun",BİLDİRİM,"Bildirimli",İL,$B$10))/VLOOKUP($B$10,ABONE,8,FALSE))</f>
        <v>0</v>
      </c>
      <c r="I51" s="23">
        <f>((SUMIFS(OGİİ1,KAYNAK,A51,SEBEP,B51,SÜRE,"Uzun",BİLDİRİM,"Bildirimli",İL,$B$10)+SUMIFS(AGİİ1,KAYNAK,A51,SEBEP,B51,SÜRE,"Uzun",BİLDİRİM,"Bildirimli",İL,$B$10)+SUMIFS(OGİD1,KAYNAK,A51,SEBEP,B51,SÜRE,"Uzun",BİLDİRİM,"Bildirimli",İL,$B$10)+SUMIFS(AGİD1,KAYNAK,A51,SEBEP,B51,SÜRE,"Uzun",BİLDİRİM,"Bildirimli",İL,$B$10))/VLOOKUP($B$10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(SUMIFS(OGİİ1,KAYNAK,A52,SEBEP,B52,SÜRE,"Uzun",BİLDİRİM,"Bildirimli",İL,$B$10)/VLOOKUP($B$10,ABONE,3,FALSE))</f>
        <v>2.1006932287654927E-4</v>
      </c>
      <c r="D52" s="23">
        <f>(SUMIFS(AGİİ1,KAYNAK,A52,SEBEP,B52,SÜRE,"Uzun",BİLDİRİM,"Bildirimli",İL,$B$10)/VLOOKUP($B$10,ABONE,4,FALSE))</f>
        <v>1.0273146091423775E-2</v>
      </c>
      <c r="E52" s="23">
        <f>((SUMIFS(OGİİ1,KAYNAK,A52,SEBEP,B52,SÜRE,"Uzun",BİLDİRİM,"Bildirimli",İL,$B$10)+SUMIFS(AGİİ1,KAYNAK,A52,SEBEP,B52,SÜRE,"Uzun",BİLDİRİM,"Bildirimli",İL,$B$10))/VLOOKUP($B$10,ABONE,5,FALSE))</f>
        <v>1.0056978514226579E-2</v>
      </c>
      <c r="F52" s="23">
        <f>(SUMIFS(OGİD1,KAYNAK,A52,SEBEP,B52,SÜRE,"Uzun",BİLDİRİM,"Bildirimli",İL,$B$10)/VLOOKUP($B$10,ABONE,6,FALSE))</f>
        <v>0</v>
      </c>
      <c r="G52" s="23">
        <f>(SUMIFS(AGİD1,KAYNAK,A52,SEBEP,B52,SÜRE,"Uzun",BİLDİRİM,"Bildirimli",İL,$B$10)/VLOOKUP($B$10,ABONE,7,FALSE))</f>
        <v>3.6034844390695563E-2</v>
      </c>
      <c r="H52" s="23">
        <f>((SUMIFS(OGİD1,KAYNAK,A52,SEBEP,B52,SÜRE,"Uzun",BİLDİRİM,"Bildirimli",İL,$B$10)+SUMIFS(AGİD1,KAYNAK,A52,SEBEP,B52,SÜRE,"Uzun",BİLDİRİM,"Bildirimli",İL,$B$10))/VLOOKUP($B$10,ABONE,8,FALSE))</f>
        <v>3.4664953919424132E-2</v>
      </c>
      <c r="I52" s="23">
        <f>((SUMIFS(OGİİ1,KAYNAK,A52,SEBEP,B52,SÜRE,"Uzun",BİLDİRİM,"Bildirimli",İL,$B$10)+SUMIFS(AGİİ1,KAYNAK,A52,SEBEP,B52,SÜRE,"Uzun",BİLDİRİM,"Bildirimli",İL,$B$10)+SUMIFS(OGİD1,KAYNAK,A52,SEBEP,B52,SÜRE,"Uzun",BİLDİRİM,"Bildirimli",İL,$B$10)+SUMIFS(AGİD1,KAYNAK,A52,SEBEP,B52,SÜRE,"Uzun",BİLDİRİM,"Bildirimli",İL,$B$10))/VLOOKUP($B$10,ABONE,9,FALSE))</f>
        <v>1.4950912756417131E-2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(SUMIFS(OGİİ1,KAYNAK,A53,SEBEP,B53,SÜRE,"Uzun",BİLDİRİM,"Bildirimli",İL,$B$10)/VLOOKUP($B$10,ABONE,3,FALSE))</f>
        <v>0</v>
      </c>
      <c r="D53" s="23">
        <f>(SUMIFS(AGİİ1,KAYNAK,A53,SEBEP,B53,SÜRE,"Uzun",BİLDİRİM,"Bildirimli",İL,$B$10)/VLOOKUP($B$10,ABONE,4,FALSE))</f>
        <v>0</v>
      </c>
      <c r="E53" s="23">
        <f>((SUMIFS(OGİİ1,KAYNAK,A53,SEBEP,B53,SÜRE,"Uzun",BİLDİRİM,"Bildirimli",İL,$B$10)+SUMIFS(AGİİ1,KAYNAK,A53,SEBEP,B53,SÜRE,"Uzun",BİLDİRİM,"Bildirimli",İL,$B$10))/VLOOKUP($B$10,ABONE,5,FALSE))</f>
        <v>0</v>
      </c>
      <c r="F53" s="23">
        <f>(SUMIFS(OGİD1,KAYNAK,A53,SEBEP,B53,SÜRE,"Uzun",BİLDİRİM,"Bildirimli",İL,$B$10)/VLOOKUP($B$10,ABONE,6,FALSE))</f>
        <v>0</v>
      </c>
      <c r="G53" s="23">
        <f>(SUMIFS(AGİD1,KAYNAK,A53,SEBEP,B53,SÜRE,"Uzun",BİLDİRİM,"Bildirimli",İL,$B$10)/VLOOKUP($B$10,ABONE,7,FALSE))</f>
        <v>0</v>
      </c>
      <c r="H53" s="23">
        <f>((SUMIFS(OGİD1,KAYNAK,A53,SEBEP,B53,SÜRE,"Uzun",BİLDİRİM,"Bildirimli",İL,$B$10)+SUMIFS(AGİD1,KAYNAK,A53,SEBEP,B53,SÜRE,"Uzun",BİLDİRİM,"Bildirimli",İL,$B$10))/VLOOKUP($B$10,ABONE,8,FALSE))</f>
        <v>0</v>
      </c>
      <c r="I53" s="23">
        <f>((SUMIFS(OGİİ1,KAYNAK,A53,SEBEP,B53,SÜRE,"Uzun",BİLDİRİM,"Bildirimli",İL,$B$10)+SUMIFS(AGİİ1,KAYNAK,A53,SEBEP,B53,SÜRE,"Uzun",BİLDİRİM,"Bildirimli",İL,$B$10)+SUMIFS(OGİD1,KAYNAK,A53,SEBEP,B53,SÜRE,"Uzun",BİLDİRİM,"Bildirimli",İL,$B$10)+SUMIFS(AGİD1,KAYNAK,A53,SEBEP,B53,SÜRE,"Uzun",BİLDİRİM,"Bildirimli",İL,$B$10))/VLOOKUP($B$10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4.2854141866816055E-2</v>
      </c>
      <c r="D54" s="23">
        <f t="shared" ref="D54:I54" si="17">SUM(D49:D53)</f>
        <v>0.18188525988769175</v>
      </c>
      <c r="E54" s="23">
        <f t="shared" si="17"/>
        <v>0.17889869617275259</v>
      </c>
      <c r="F54" s="23">
        <f t="shared" si="17"/>
        <v>1.0211985973860376</v>
      </c>
      <c r="G54" s="23">
        <f t="shared" si="17"/>
        <v>0.55100369733502141</v>
      </c>
      <c r="H54" s="23">
        <f t="shared" si="17"/>
        <v>0.56887849391348611</v>
      </c>
      <c r="I54" s="23">
        <f t="shared" si="17"/>
        <v>0.25645629506090867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(SUMIFS(OGİİ1,KAYNAK,A57,SÜRE,"Kısa",İL,$B$10)/VLOOKUP($B$10,ABONE,3,FALSE))</f>
        <v>0</v>
      </c>
      <c r="D57" s="23">
        <f>(SUMIFS(AGİİ1,KAYNAK,A57,SÜRE,"Kısa",İL,$B$10)/VLOOKUP($B$10,ABONE,4,FALSE))</f>
        <v>0</v>
      </c>
      <c r="E57" s="23">
        <f>((SUMIFS(OGİİ1,KAYNAK,A57,SÜRE,"Kısa",İL,$B$10)+SUMIFS(AGİİ1,KAYNAK,A57,SÜRE,"Kısa",İL,$B$10))/VLOOKUP($B$10,ABONE,5,FALSE))</f>
        <v>0</v>
      </c>
      <c r="F57" s="23">
        <f>(SUMIFS(OGİD1,KAYNAK,A57,SÜRE,"Kısa",İL,$B$10)/VLOOKUP($B$10,ABONE,6,FALSE))</f>
        <v>0</v>
      </c>
      <c r="G57" s="23">
        <f>(SUMIFS(AGİD1,KAYNAK,A57,SÜRE,"Kısa",İL,$B$10)/VLOOKUP($B$10,ABONE,7,FALSE))</f>
        <v>0</v>
      </c>
      <c r="H57" s="23">
        <f>((SUMIFS(OGİD1,KAYNAK,A57,SÜRE,"Kısa",İL,$B$10)+SUMIFS(AGİD1,KAYNAK,A57,SÜRE,"Kısa",İL,$B$10))/VLOOKUP($B$10,ABONE,8,FALSE))</f>
        <v>0</v>
      </c>
      <c r="I57" s="23">
        <f>((SUMIFS(OGİİ1,KAYNAK,A57,SÜRE,"Kısa",İL,$B$10)+SUMIFS(AGİİ1,KAYNAK,A57,SÜRE,"Kısa",İL,$B$10)+SUMIFS(OGİD1,KAYNAK,A57,SÜRE,"Kısa",İL,$B$10)+SUMIFS(AGİD1,KAYNAK,A57,SÜRE,"Kısa",İL,$B$10))/VLOOKUP($B$10,ABONE,9,FALSE))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(SUMIFS(OGİİ1,KAYNAK,A58,SÜRE,"Kısa",İL,$B$10)/VLOOKUP($B$10,ABONE,3,FALSE))</f>
        <v>7.8425880540578391E-3</v>
      </c>
      <c r="D58" s="23">
        <f>(SUMIFS(AGİİ1,KAYNAK,A58,SÜRE,"Kısa",İL,$B$10)/VLOOKUP($B$10,ABONE,4,FALSE))</f>
        <v>1.0906474864380022E-2</v>
      </c>
      <c r="E58" s="23">
        <f>((SUMIFS(OGİİ1,KAYNAK,A58,SÜRE,"Kısa",İL,$B$10)+SUMIFS(AGİİ1,KAYNAK,A58,SÜRE,"Kısa",İL,$B$10))/VLOOKUP($B$10,ABONE,5,FALSE))</f>
        <v>1.0840658712538281E-2</v>
      </c>
      <c r="F58" s="23">
        <f>(SUMIFS(OGİD1,KAYNAK,A58,SÜRE,"Kısa",İL,$B$10)/VLOOKUP($B$10,ABONE,6,FALSE))</f>
        <v>2.1198597386037615E-2</v>
      </c>
      <c r="G58" s="23">
        <f>(SUMIFS(AGİD1,KAYNAK,A58,SÜRE,"Kısa",İL,$B$10)/VLOOKUP($B$10,ABONE,7,FALSE))</f>
        <v>5.9825022202906218E-2</v>
      </c>
      <c r="H58" s="23">
        <f>((SUMIFS(OGİD1,KAYNAK,A58,SÜRE,"Kısa",İL,$B$10)+SUMIFS(AGİD1,KAYNAK,A58,SÜRE,"Kısa",İL,$B$10))/VLOOKUP($B$10,ABONE,8,FALSE))</f>
        <v>5.835661094178881E-2</v>
      </c>
      <c r="I58" s="23">
        <f>((SUMIFS(OGİİ1,KAYNAK,A58,SÜRE,"Kısa",İL,$B$10)+SUMIFS(AGİİ1,KAYNAK,A58,SÜRE,"Kısa",İL,$B$10)+SUMIFS(OGİD1,KAYNAK,A58,SÜRE,"Kısa",İL,$B$10)+SUMIFS(AGİD1,KAYNAK,A58,SÜRE,"Kısa",İL,$B$10))/VLOOKUP($B$10,ABONE,9,FALSE))</f>
        <v>2.0290438380958464E-2</v>
      </c>
    </row>
    <row r="59" spans="1:9" ht="15.75" thickBot="1" x14ac:dyDescent="0.3">
      <c r="A59" s="60" t="s">
        <v>60</v>
      </c>
      <c r="B59" s="61"/>
      <c r="C59" s="23">
        <f>SUM(C57:C58)</f>
        <v>7.8425880540578391E-3</v>
      </c>
      <c r="D59" s="23">
        <f t="shared" ref="D59:I59" si="18">SUM(D57:D58)</f>
        <v>1.0906474864380022E-2</v>
      </c>
      <c r="E59" s="23">
        <f t="shared" si="18"/>
        <v>1.0840658712538281E-2</v>
      </c>
      <c r="F59" s="23">
        <f t="shared" si="18"/>
        <v>2.1198597386037615E-2</v>
      </c>
      <c r="G59" s="23">
        <f t="shared" si="18"/>
        <v>5.9825022202906218E-2</v>
      </c>
      <c r="H59" s="23">
        <f t="shared" si="18"/>
        <v>5.835661094178881E-2</v>
      </c>
      <c r="I59" s="23">
        <f t="shared" si="18"/>
        <v>2.0290438380958464E-2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VLOOKUP($B$10,ABONE,3,FALSE)</f>
        <v>14281</v>
      </c>
      <c r="D63" s="34">
        <f>VLOOKUP($B$10,ABONE,4,FALSE)</f>
        <v>650531</v>
      </c>
      <c r="E63" s="34">
        <f>VLOOKUP($B$10,ABONE,5,FALSE)</f>
        <v>664812</v>
      </c>
      <c r="F63" s="34">
        <f>VLOOKUP($B$10,ABONE,6,FALSE)</f>
        <v>6274</v>
      </c>
      <c r="G63" s="34">
        <f>VLOOKUP($B$10,ABONE,7,FALSE)</f>
        <v>158763</v>
      </c>
      <c r="H63" s="34">
        <f>VLOOKUP($B$10,ABONE,8,FALSE)</f>
        <v>165037</v>
      </c>
      <c r="I63" s="34">
        <f>VLOOKUP($B$10,ABONE,9,FALSE)</f>
        <v>829849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5">
    <mergeCell ref="B64:I64"/>
    <mergeCell ref="B69:I69"/>
    <mergeCell ref="A57:B57"/>
    <mergeCell ref="A58:B58"/>
    <mergeCell ref="A59:B59"/>
    <mergeCell ref="C61:E61"/>
    <mergeCell ref="F61:H61"/>
    <mergeCell ref="I61:I62"/>
    <mergeCell ref="A47:B47"/>
    <mergeCell ref="C47:E47"/>
    <mergeCell ref="F47:H47"/>
    <mergeCell ref="I47:I48"/>
    <mergeCell ref="A54:B54"/>
    <mergeCell ref="A55:B55"/>
    <mergeCell ref="C55:E55"/>
    <mergeCell ref="F55:H55"/>
    <mergeCell ref="I55:I56"/>
    <mergeCell ref="A56:B56"/>
    <mergeCell ref="A46:B46"/>
    <mergeCell ref="A13:B13"/>
    <mergeCell ref="C13:E13"/>
    <mergeCell ref="F13:H13"/>
    <mergeCell ref="I13:I14"/>
    <mergeCell ref="A25:B25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F6:I6"/>
    <mergeCell ref="B7:C7"/>
    <mergeCell ref="F7:I7"/>
    <mergeCell ref="B8:C8"/>
    <mergeCell ref="B9:C9"/>
    <mergeCell ref="B10:C10"/>
    <mergeCell ref="A1:C1"/>
    <mergeCell ref="B2:C2"/>
    <mergeCell ref="B3:C3"/>
    <mergeCell ref="B4:C4"/>
    <mergeCell ref="B5:C5"/>
    <mergeCell ref="B6:C6"/>
  </mergeCells>
  <dataValidations count="3">
    <dataValidation type="decimal" allowBlank="1" showErrorMessage="1" errorTitle="İstenen Aralıkta Değil!" error="İstenen Aralık: Minimum=-9223372036854775808 Maksimum=9223372036854775807" sqref="C36:I46 C15:I25 C49:I54 C28:I33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113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6.9831107339449527</v>
      </c>
      <c r="D17" s="23">
        <f t="shared" si="1"/>
        <v>133.36211582286239</v>
      </c>
      <c r="E17" s="23">
        <f t="shared" si="2"/>
        <v>130.60898070650546</v>
      </c>
      <c r="F17" s="23">
        <f t="shared" si="3"/>
        <v>243.50291849246227</v>
      </c>
      <c r="G17" s="23">
        <f t="shared" si="4"/>
        <v>133.35338520428667</v>
      </c>
      <c r="H17" s="23">
        <f t="shared" si="5"/>
        <v>135.74715577590914</v>
      </c>
      <c r="I17" s="23">
        <f t="shared" si="6"/>
        <v>132.22189315758803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1.0978419583205641</v>
      </c>
      <c r="E21" s="23">
        <f t="shared" si="2"/>
        <v>1.0739257449785151</v>
      </c>
      <c r="F21" s="23">
        <f t="shared" si="3"/>
        <v>0.20611386934673367</v>
      </c>
      <c r="G21" s="23">
        <f t="shared" si="4"/>
        <v>10.916652237106494</v>
      </c>
      <c r="H21" s="23">
        <f t="shared" si="5"/>
        <v>10.683890728404496</v>
      </c>
      <c r="I21" s="23">
        <f t="shared" si="6"/>
        <v>4.0905672503513753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0.5988615783021759</v>
      </c>
      <c r="E24" s="23">
        <f t="shared" si="2"/>
        <v>0.58581552813030879</v>
      </c>
      <c r="F24" s="23">
        <f t="shared" si="3"/>
        <v>0</v>
      </c>
      <c r="G24" s="23">
        <f t="shared" si="4"/>
        <v>3.2237227059611517E-2</v>
      </c>
      <c r="H24" s="23">
        <f t="shared" si="5"/>
        <v>3.1536647373593969E-2</v>
      </c>
      <c r="I24" s="23">
        <f t="shared" si="6"/>
        <v>0.41182314833224781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6.9831107339449527</v>
      </c>
      <c r="D25" s="23">
        <f t="shared" si="7"/>
        <v>135.05881935948514</v>
      </c>
      <c r="E25" s="23">
        <f t="shared" si="7"/>
        <v>132.26872197961427</v>
      </c>
      <c r="F25" s="23">
        <f t="shared" si="7"/>
        <v>243.70903236180899</v>
      </c>
      <c r="G25" s="23">
        <f t="shared" si="7"/>
        <v>144.30227466845278</v>
      </c>
      <c r="H25" s="23">
        <f t="shared" si="7"/>
        <v>146.46258315168723</v>
      </c>
      <c r="I25" s="23">
        <f t="shared" si="7"/>
        <v>136.72428355627164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5.1461653211009173</v>
      </c>
      <c r="D29" s="23">
        <f>(SUMIFS(AGİİ2,KAYNAK,A29,SEBEP,B29,SÜRE,"Uzun",BİLDİRİM,"Bildirimli",İL,$B$10,İLÇE,$B$11)/VLOOKUP($B$11,ABONE,4,FALSE))*60</f>
        <v>111.69579036775973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109.37463335165384</v>
      </c>
      <c r="F29" s="23">
        <f>(SUMIFS(OGİD2,KAYNAK,A29,SEBEP,B29,SÜRE,"Uzun",BİLDİRİM,"Bildirimli",İL,$B$10,İLÇE,$B$11)/VLOOKUP($B$11,ABONE,6,FALSE))*60</f>
        <v>201.71307015075377</v>
      </c>
      <c r="G29" s="23">
        <f>(SUMIFS(AGİD2,KAYNAK,A29,SEBEP,B29,SÜRE,"Uzun",BİLDİRİM,"Bildirimli",İL,$B$10,İLÇE,$B$11)/VLOOKUP($B$11,ABONE,7,FALSE))*60</f>
        <v>137.4213423777629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138.81853073932513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118.61729792876486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7.5690639166411291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7.4041737463775368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0.21800624916275954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0.21326853554657638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5.1468936046073166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5.1461653211009173</v>
      </c>
      <c r="D33" s="23">
        <f t="shared" ref="D33:I33" si="8">SUM(D28:D32)</f>
        <v>119.26485428440085</v>
      </c>
      <c r="E33" s="23">
        <f t="shared" si="8"/>
        <v>116.77880709803138</v>
      </c>
      <c r="F33" s="23">
        <f t="shared" si="8"/>
        <v>201.71307015075377</v>
      </c>
      <c r="G33" s="23">
        <f t="shared" si="8"/>
        <v>137.63934862692565</v>
      </c>
      <c r="H33" s="23">
        <f t="shared" si="8"/>
        <v>139.0317992748717</v>
      </c>
      <c r="I33" s="23">
        <f t="shared" si="8"/>
        <v>123.76419153337217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0.20642201834862386</v>
      </c>
      <c r="D38" s="23">
        <f t="shared" si="10"/>
        <v>3.3331290223720504</v>
      </c>
      <c r="E38" s="23">
        <f t="shared" si="11"/>
        <v>3.2650144898571001</v>
      </c>
      <c r="F38" s="23">
        <f t="shared" si="12"/>
        <v>5.4271356783919602</v>
      </c>
      <c r="G38" s="23">
        <f t="shared" si="13"/>
        <v>2.6339584728734091</v>
      </c>
      <c r="H38" s="23">
        <f t="shared" si="14"/>
        <v>2.6946598230861638</v>
      </c>
      <c r="I38" s="23">
        <f t="shared" si="15"/>
        <v>3.0859757978814577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2.0992951271835734E-2</v>
      </c>
      <c r="E42" s="23">
        <f t="shared" si="11"/>
        <v>2.0535625062456282E-2</v>
      </c>
      <c r="F42" s="23">
        <f t="shared" si="12"/>
        <v>5.0251256281407036E-3</v>
      </c>
      <c r="G42" s="23">
        <f t="shared" si="13"/>
        <v>8.3389149363697249E-2</v>
      </c>
      <c r="H42" s="23">
        <f t="shared" si="14"/>
        <v>8.1686141749481272E-2</v>
      </c>
      <c r="I42" s="23">
        <f t="shared" si="15"/>
        <v>3.9731239930067531E-2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1.0368781285115947E-2</v>
      </c>
      <c r="E45" s="23">
        <f t="shared" si="11"/>
        <v>1.0142899970020986E-2</v>
      </c>
      <c r="F45" s="23">
        <f t="shared" si="12"/>
        <v>0</v>
      </c>
      <c r="G45" s="23">
        <f t="shared" si="13"/>
        <v>5.5816030363920518E-4</v>
      </c>
      <c r="H45" s="23">
        <f t="shared" si="14"/>
        <v>5.4603035928797641E-4</v>
      </c>
      <c r="I45" s="23">
        <f t="shared" si="15"/>
        <v>7.1303692022899453E-3</v>
      </c>
    </row>
    <row r="46" spans="1:9" ht="15.75" thickBot="1" x14ac:dyDescent="0.3">
      <c r="A46" s="60" t="s">
        <v>60</v>
      </c>
      <c r="B46" s="61"/>
      <c r="C46" s="23">
        <f>SUM(C36:C45)</f>
        <v>0.20642201834862386</v>
      </c>
      <c r="D46" s="23">
        <f t="shared" ref="D46:I46" si="16">SUM(D36:D45)</f>
        <v>3.364490754929002</v>
      </c>
      <c r="E46" s="23">
        <f t="shared" si="16"/>
        <v>3.2956930148895771</v>
      </c>
      <c r="F46" s="23">
        <f t="shared" si="16"/>
        <v>5.4321608040201008</v>
      </c>
      <c r="G46" s="23">
        <f t="shared" si="16"/>
        <v>2.7179057825407456</v>
      </c>
      <c r="H46" s="23">
        <f t="shared" si="16"/>
        <v>2.7768919951949331</v>
      </c>
      <c r="I46" s="23">
        <f t="shared" si="16"/>
        <v>3.1328374070138154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0.11467889908256881</v>
      </c>
      <c r="D50" s="23">
        <f>(SUMIFS(AGİİ1,KAYNAK,A50,SEBEP,B50,SÜRE,"Uzun",BİLDİRİM,"Bildirimli",İL,$B$10,İLÇE,$B$11)/VLOOKUP($B$11,ABONE,4,FALSE))</f>
        <v>1.9285933190315661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1.8890776456480465</v>
      </c>
      <c r="F50" s="23">
        <f>(SUMIFS(OGİD1,KAYNAK,A50,SEBEP,B50,SÜRE,"Uzun",BİLDİRİM,"Bildirimli",İL,$B$10,İLÇE,$B$11)/VLOOKUP($B$11,ABONE,6,FALSE))</f>
        <v>4.5527638190954773</v>
      </c>
      <c r="G50" s="23">
        <f>(SUMIFS(AGİD1,KAYNAK,A50,SEBEP,B50,SÜRE,"Uzun",BİLDİRİM,"Bildirimli",İL,$B$10,İLÇE,$B$11)/VLOOKUP($B$11,ABONE,7,FALSE))</f>
        <v>3.1280419736548337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3.1590040406246587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2.2877172534366323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2.7888446215139442E-2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2.7280903367642651E-2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6.6979236436704619E-4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6.5523643114557173E-4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1.8922902883000241E-2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0.11467889908256881</v>
      </c>
      <c r="D54" s="23">
        <f t="shared" ref="D54:I54" si="17">SUM(D49:D53)</f>
        <v>1.9564817652467055</v>
      </c>
      <c r="E54" s="23">
        <f t="shared" si="17"/>
        <v>1.9163585490156891</v>
      </c>
      <c r="F54" s="23">
        <f t="shared" si="17"/>
        <v>4.5527638190954773</v>
      </c>
      <c r="G54" s="23">
        <f t="shared" si="17"/>
        <v>3.128711766019201</v>
      </c>
      <c r="H54" s="23">
        <f t="shared" si="17"/>
        <v>3.1596592770558041</v>
      </c>
      <c r="I54" s="23">
        <f t="shared" si="17"/>
        <v>2.3066401563196326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436</v>
      </c>
      <c r="D63" s="34">
        <f>VLOOKUP($B$11,ABONE,4,FALSE)</f>
        <v>19578</v>
      </c>
      <c r="E63" s="34">
        <f>VLOOKUP($B$11,ABONE,5,FALSE)</f>
        <v>20014</v>
      </c>
      <c r="F63" s="34">
        <f>VLOOKUP($B$11,ABONE,6,FALSE)</f>
        <v>199</v>
      </c>
      <c r="G63" s="34">
        <f>VLOOKUP($B$11,ABONE,7,FALSE)</f>
        <v>8958</v>
      </c>
      <c r="H63" s="34">
        <f>VLOOKUP($B$11,ABONE,8,FALSE)</f>
        <v>9157</v>
      </c>
      <c r="I63" s="34">
        <f>VLOOKUP($B$11,ABONE,9,FALSE)</f>
        <v>29171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114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11.978057728055074</v>
      </c>
      <c r="D17" s="23">
        <f t="shared" si="1"/>
        <v>38.749126278988179</v>
      </c>
      <c r="E17" s="23">
        <f t="shared" si="2"/>
        <v>38.156322298955708</v>
      </c>
      <c r="F17" s="23">
        <f t="shared" si="3"/>
        <v>400.03557413173661</v>
      </c>
      <c r="G17" s="23">
        <f t="shared" si="4"/>
        <v>163.47933871146395</v>
      </c>
      <c r="H17" s="23">
        <f t="shared" si="5"/>
        <v>175.03994134379028</v>
      </c>
      <c r="I17" s="23">
        <f t="shared" si="6"/>
        <v>62.569615774947806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7.7355186802821869</v>
      </c>
      <c r="E21" s="23">
        <f t="shared" si="2"/>
        <v>7.5642275623142039</v>
      </c>
      <c r="F21" s="23">
        <f t="shared" si="3"/>
        <v>0.23241513772455089</v>
      </c>
      <c r="G21" s="23">
        <f t="shared" si="4"/>
        <v>13.645466981724201</v>
      </c>
      <c r="H21" s="23">
        <f t="shared" si="5"/>
        <v>12.98996550158024</v>
      </c>
      <c r="I21" s="23">
        <f t="shared" si="6"/>
        <v>8.5319118883089793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11.978057728055074</v>
      </c>
      <c r="D25" s="23">
        <f t="shared" si="7"/>
        <v>46.484644959270369</v>
      </c>
      <c r="E25" s="23">
        <f t="shared" si="7"/>
        <v>45.720549861269909</v>
      </c>
      <c r="F25" s="23">
        <f t="shared" si="7"/>
        <v>400.26798926946117</v>
      </c>
      <c r="G25" s="23">
        <f t="shared" si="7"/>
        <v>177.12480569318816</v>
      </c>
      <c r="H25" s="23">
        <f t="shared" si="7"/>
        <v>188.0299068453705</v>
      </c>
      <c r="I25" s="23">
        <f t="shared" si="7"/>
        <v>71.101527663256789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8.6975700516351129</v>
      </c>
      <c r="D29" s="23">
        <f>(SUMIFS(AGİİ2,KAYNAK,A29,SEBEP,B29,SÜRE,"Uzun",BİLDİRİM,"Bildirimli",İL,$B$10,İLÇE,$B$11)/VLOOKUP($B$11,ABONE,4,FALSE))*60</f>
        <v>9.2377841181743783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9.225821911731078</v>
      </c>
      <c r="F29" s="23">
        <f>(SUMIFS(OGİD2,KAYNAK,A29,SEBEP,B29,SÜRE,"Uzun",BİLDİRİM,"Bildirimli",İL,$B$10,İLÇE,$B$11)/VLOOKUP($B$11,ABONE,6,FALSE))*60</f>
        <v>225.58864426347304</v>
      </c>
      <c r="G29" s="23">
        <f>(SUMIFS(AGİD2,KAYNAK,A29,SEBEP,B29,SÜRE,"Uzun",BİLDİRİM,"Bildirimli",İL,$B$10,İLÇE,$B$11)/VLOOKUP($B$11,ABONE,7,FALSE))*60</f>
        <v>69.22259359793243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76.864268203207288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21.289188230480168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1.847982356471918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1.8070616403689306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14.089855754107438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13.401278582465174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3.8748987037578289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8.6975700516351129</v>
      </c>
      <c r="D33" s="23">
        <f t="shared" ref="D33:I33" si="8">SUM(D28:D32)</f>
        <v>11.085766474646297</v>
      </c>
      <c r="E33" s="23">
        <f t="shared" si="8"/>
        <v>11.032883552100008</v>
      </c>
      <c r="F33" s="23">
        <f t="shared" si="8"/>
        <v>225.58864426347304</v>
      </c>
      <c r="G33" s="23">
        <f t="shared" si="8"/>
        <v>83.312449352039863</v>
      </c>
      <c r="H33" s="23">
        <f t="shared" si="8"/>
        <v>90.265546785672456</v>
      </c>
      <c r="I33" s="23">
        <f t="shared" si="8"/>
        <v>25.164086934237996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0.30464716006884679</v>
      </c>
      <c r="D38" s="23">
        <f t="shared" si="10"/>
        <v>1.0721700380662846</v>
      </c>
      <c r="E38" s="23">
        <f t="shared" si="11"/>
        <v>1.0551744289452956</v>
      </c>
      <c r="F38" s="23">
        <f t="shared" si="12"/>
        <v>8.2167664670658684</v>
      </c>
      <c r="G38" s="23">
        <f t="shared" si="13"/>
        <v>3.3778229032059564</v>
      </c>
      <c r="H38" s="23">
        <f t="shared" si="14"/>
        <v>3.6143041086269458</v>
      </c>
      <c r="I38" s="23">
        <f t="shared" si="15"/>
        <v>1.5115970772442588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8.0822647490613353E-2</v>
      </c>
      <c r="E42" s="23">
        <f t="shared" si="11"/>
        <v>7.9032954747567136E-2</v>
      </c>
      <c r="F42" s="23">
        <f t="shared" si="12"/>
        <v>4.7904191616766467E-3</v>
      </c>
      <c r="G42" s="23">
        <f t="shared" si="13"/>
        <v>0.13254568949603102</v>
      </c>
      <c r="H42" s="23">
        <f t="shared" si="14"/>
        <v>0.12630223574856608</v>
      </c>
      <c r="I42" s="23">
        <f t="shared" si="15"/>
        <v>8.7463465553235906E-2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0.30464716006884679</v>
      </c>
      <c r="D46" s="23">
        <f t="shared" ref="D46:I46" si="16">SUM(D36:D45)</f>
        <v>1.1529926855568979</v>
      </c>
      <c r="E46" s="23">
        <f t="shared" si="16"/>
        <v>1.1342073836928628</v>
      </c>
      <c r="F46" s="23">
        <f t="shared" si="16"/>
        <v>8.2215568862275443</v>
      </c>
      <c r="G46" s="23">
        <f t="shared" si="16"/>
        <v>3.5103685927019872</v>
      </c>
      <c r="H46" s="23">
        <f t="shared" si="16"/>
        <v>3.7406063443755118</v>
      </c>
      <c r="I46" s="23">
        <f t="shared" si="16"/>
        <v>1.5990605427974947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6.3683304647160072E-2</v>
      </c>
      <c r="D50" s="23">
        <f>(SUMIFS(AGİİ1,KAYNAK,A50,SEBEP,B50,SÜRE,"Uzun",BİLDİRİM,"Bildirimli",İL,$B$10,İLÇE,$B$11)/VLOOKUP($B$11,ABONE,4,FALSE))</f>
        <v>8.4018656377077075E-2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8.3568361409660286E-2</v>
      </c>
      <c r="F50" s="23">
        <f>(SUMIFS(OGİD1,KAYNAK,A50,SEBEP,B50,SÜRE,"Uzun",BİLDİRİM,"Bildirimli",İL,$B$10,İLÇE,$B$11)/VLOOKUP($B$11,ABONE,6,FALSE))</f>
        <v>0.90419161676646709</v>
      </c>
      <c r="G50" s="23">
        <f>(SUMIFS(AGİD1,KAYNAK,A50,SEBEP,B50,SÜRE,"Uzun",BİLDİRİM,"Bildirimli",İL,$B$10,İLÇE,$B$11)/VLOOKUP($B$11,ABONE,7,FALSE))</f>
        <v>0.33462556150390743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0.36246049397167274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0.13330897703549061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1.1393901599303634E-2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1.1141601239931905E-2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2.6829118208110271E-2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2.5517967926957742E-2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1.3705636743215031E-2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6.3683304647160072E-2</v>
      </c>
      <c r="D54" s="23">
        <f t="shared" ref="D54:I54" si="17">SUM(D49:D53)</f>
        <v>9.5412557976380707E-2</v>
      </c>
      <c r="E54" s="23">
        <f t="shared" si="17"/>
        <v>9.4709962649592194E-2</v>
      </c>
      <c r="F54" s="23">
        <f t="shared" si="17"/>
        <v>0.90419161676646709</v>
      </c>
      <c r="G54" s="23">
        <f t="shared" si="17"/>
        <v>0.36145467971201772</v>
      </c>
      <c r="H54" s="23">
        <f t="shared" si="17"/>
        <v>0.3879784618986305</v>
      </c>
      <c r="I54" s="23">
        <f t="shared" si="17"/>
        <v>0.14701461377870564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1743</v>
      </c>
      <c r="D63" s="34">
        <f>VLOOKUP($B$11,ABONE,4,FALSE)</f>
        <v>76971</v>
      </c>
      <c r="E63" s="34">
        <f>VLOOKUP($B$11,ABONE,5,FALSE)</f>
        <v>78714</v>
      </c>
      <c r="F63" s="34">
        <f>VLOOKUP($B$11,ABONE,6,FALSE)</f>
        <v>835</v>
      </c>
      <c r="G63" s="34">
        <f>VLOOKUP($B$11,ABONE,7,FALSE)</f>
        <v>16251</v>
      </c>
      <c r="H63" s="34">
        <f>VLOOKUP($B$11,ABONE,8,FALSE)</f>
        <v>17086</v>
      </c>
      <c r="I63" s="34">
        <f>VLOOKUP($B$11,ABONE,9,FALSE)</f>
        <v>95800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115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0</v>
      </c>
      <c r="D17" s="23">
        <f t="shared" si="1"/>
        <v>2.2811609309191101</v>
      </c>
      <c r="E17" s="23">
        <f t="shared" si="2"/>
        <v>2.15318199702768</v>
      </c>
      <c r="F17" s="23">
        <v>0</v>
      </c>
      <c r="G17" s="23">
        <f t="shared" si="3"/>
        <v>24.146190691591915</v>
      </c>
      <c r="H17" s="23">
        <f t="shared" si="4"/>
        <v>24.120881833252071</v>
      </c>
      <c r="I17" s="23">
        <f t="shared" si="5"/>
        <v>13.870177237343967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0.51344716000787249</v>
      </c>
      <c r="E21" s="23">
        <f t="shared" si="2"/>
        <v>0.48464146758313204</v>
      </c>
      <c r="F21" s="23">
        <v>0</v>
      </c>
      <c r="G21" s="23">
        <f t="shared" si="3"/>
        <v>3.836900279989941</v>
      </c>
      <c r="H21" s="23">
        <f t="shared" si="4"/>
        <v>3.7193550658215511</v>
      </c>
      <c r="I21" s="23">
        <f t="shared" si="5"/>
        <v>2.20995290742025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0" t="s">
        <v>60</v>
      </c>
      <c r="B25" s="61"/>
      <c r="C25" s="23">
        <f t="shared" ref="C25:I25" si="6">SUM(C15:C24)</f>
        <v>0</v>
      </c>
      <c r="D25" s="23">
        <f t="shared" si="6"/>
        <v>2.7946080909269826</v>
      </c>
      <c r="E25" s="23">
        <f t="shared" si="6"/>
        <v>2.6378234646108121</v>
      </c>
      <c r="F25" s="23">
        <f t="shared" si="6"/>
        <v>0</v>
      </c>
      <c r="G25" s="23">
        <f t="shared" si="6"/>
        <v>27.983090971581856</v>
      </c>
      <c r="H25" s="23">
        <f t="shared" si="6"/>
        <v>27.840236899073624</v>
      </c>
      <c r="I25" s="23">
        <f t="shared" si="6"/>
        <v>16.080130144764215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f>(SUMIFS(AGİD2,KAYNAK,A29,SEBEP,B29,SÜRE,"Uzun",BİLDİRİM,"Bildirimli",İL,$B$10,İLÇE,$B$11)/VLOOKUP($B$11,ABONE,7,FALSE))*60</f>
        <v>438.84632644647502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443.92635028278892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236.7786783365118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7">SUM(D28:D32)</f>
        <v>0</v>
      </c>
      <c r="E33" s="23">
        <f t="shared" si="7"/>
        <v>0</v>
      </c>
      <c r="F33" s="23">
        <f t="shared" si="7"/>
        <v>0</v>
      </c>
      <c r="G33" s="23">
        <f t="shared" si="7"/>
        <v>438.84632644647502</v>
      </c>
      <c r="H33" s="23">
        <f t="shared" si="7"/>
        <v>443.92635028278892</v>
      </c>
      <c r="I33" s="23">
        <f t="shared" si="7"/>
        <v>236.7786783365118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8"/>
        <v>0</v>
      </c>
      <c r="D38" s="23">
        <f t="shared" si="9"/>
        <v>6.5439874040543203E-2</v>
      </c>
      <c r="E38" s="23">
        <f t="shared" si="10"/>
        <v>6.1768530559167749E-2</v>
      </c>
      <c r="F38" s="23">
        <v>0</v>
      </c>
      <c r="G38" s="23">
        <f t="shared" si="11"/>
        <v>0.62603738787827978</v>
      </c>
      <c r="H38" s="23">
        <f t="shared" si="12"/>
        <v>0.62546725174711526</v>
      </c>
      <c r="I38" s="23">
        <f t="shared" si="13"/>
        <v>0.36243065187239942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8"/>
        <v>0</v>
      </c>
      <c r="D42" s="23">
        <f t="shared" si="9"/>
        <v>1.2202322377484746E-2</v>
      </c>
      <c r="E42" s="23">
        <f t="shared" si="10"/>
        <v>1.1517741036596692E-2</v>
      </c>
      <c r="F42" s="23">
        <v>0</v>
      </c>
      <c r="G42" s="23">
        <f t="shared" si="11"/>
        <v>5.8596697124654207E-2</v>
      </c>
      <c r="H42" s="23">
        <f t="shared" si="12"/>
        <v>5.6801560214529499E-2</v>
      </c>
      <c r="I42" s="23">
        <f t="shared" si="13"/>
        <v>3.5670943134535366E-2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0" t="s">
        <v>60</v>
      </c>
      <c r="B46" s="61"/>
      <c r="C46" s="23">
        <f>SUM(C36:C45)</f>
        <v>0</v>
      </c>
      <c r="D46" s="23">
        <f t="shared" ref="D46:I46" si="14">SUM(D36:D45)</f>
        <v>7.7642196418027942E-2</v>
      </c>
      <c r="E46" s="23">
        <f t="shared" si="14"/>
        <v>7.3286271595764438E-2</v>
      </c>
      <c r="F46" s="23">
        <f t="shared" si="14"/>
        <v>0</v>
      </c>
      <c r="G46" s="23">
        <f t="shared" si="14"/>
        <v>0.68463408500293399</v>
      </c>
      <c r="H46" s="23">
        <f t="shared" si="14"/>
        <v>0.68226881196164479</v>
      </c>
      <c r="I46" s="23">
        <f t="shared" si="14"/>
        <v>0.39810159500693476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f>(SUMIFS(AGİD1,KAYNAK,A50,SEBEP,B50,SÜRE,"Uzun",BİLDİRİM,"Bildirimli",İL,$B$10,İLÇE,$B$11)/VLOOKUP($B$11,ABONE,7,FALSE))</f>
        <v>0.94844496604912398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0.95871932390703718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0.51135575589459081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5">SUM(D49:D53)</f>
        <v>0</v>
      </c>
      <c r="E54" s="23">
        <f t="shared" si="15"/>
        <v>0</v>
      </c>
      <c r="F54" s="23">
        <f t="shared" si="15"/>
        <v>0</v>
      </c>
      <c r="G54" s="23">
        <f t="shared" si="15"/>
        <v>0.94844496604912398</v>
      </c>
      <c r="H54" s="23">
        <f t="shared" si="15"/>
        <v>0.95871932390703718</v>
      </c>
      <c r="I54" s="23">
        <f t="shared" si="15"/>
        <v>0.51135575589459081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604</v>
      </c>
      <c r="D63" s="34">
        <f>VLOOKUP($B$11,ABONE,4,FALSE)</f>
        <v>10162</v>
      </c>
      <c r="E63" s="34">
        <f>VLOOKUP($B$11,ABONE,5,FALSE)</f>
        <v>10766</v>
      </c>
      <c r="F63" s="34">
        <f>VLOOKUP($B$11,ABONE,6,FALSE)</f>
        <v>377</v>
      </c>
      <c r="G63" s="34">
        <f>VLOOKUP($B$11,ABONE,7,FALSE)</f>
        <v>11929</v>
      </c>
      <c r="H63" s="34">
        <f>VLOOKUP($B$11,ABONE,8,FALSE)</f>
        <v>12306</v>
      </c>
      <c r="I63" s="34">
        <f>VLOOKUP($B$11,ABONE,9,FALSE)</f>
        <v>23072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D49" sqref="D49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116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2.2436804174573055</v>
      </c>
      <c r="D17" s="23">
        <f t="shared" si="1"/>
        <v>70.719657101518607</v>
      </c>
      <c r="E17" s="23">
        <f t="shared" si="2"/>
        <v>66.660395041619807</v>
      </c>
      <c r="F17" s="23">
        <f t="shared" si="3"/>
        <v>329.15286299349236</v>
      </c>
      <c r="G17" s="23">
        <f t="shared" si="4"/>
        <v>77.6795901527057</v>
      </c>
      <c r="H17" s="23">
        <f t="shared" si="5"/>
        <v>93.767458426311379</v>
      </c>
      <c r="I17" s="23">
        <f t="shared" si="6"/>
        <v>72.426527369819354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3.895977051297383</v>
      </c>
      <c r="E21" s="23">
        <f t="shared" si="2"/>
        <v>3.6650231811023639</v>
      </c>
      <c r="F21" s="23">
        <f t="shared" si="3"/>
        <v>0</v>
      </c>
      <c r="G21" s="23">
        <f t="shared" si="4"/>
        <v>9.1913568391401022</v>
      </c>
      <c r="H21" s="23">
        <f t="shared" si="5"/>
        <v>8.6033446960865927</v>
      </c>
      <c r="I21" s="23">
        <f t="shared" si="6"/>
        <v>4.7154879596174295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2.2436804174573055</v>
      </c>
      <c r="D25" s="23">
        <f t="shared" si="7"/>
        <v>74.615634152815986</v>
      </c>
      <c r="E25" s="23">
        <f t="shared" si="7"/>
        <v>70.325418222722178</v>
      </c>
      <c r="F25" s="23">
        <f t="shared" si="7"/>
        <v>329.15286299349236</v>
      </c>
      <c r="G25" s="23">
        <f t="shared" si="7"/>
        <v>86.870946991845798</v>
      </c>
      <c r="H25" s="23">
        <f t="shared" si="7"/>
        <v>102.37080312239797</v>
      </c>
      <c r="I25" s="23">
        <f t="shared" si="7"/>
        <v>77.142015329436788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1.638888880455408</v>
      </c>
      <c r="D29" s="23">
        <f>(SUMIFS(AGİİ2,KAYNAK,A29,SEBEP,B29,SÜRE,"Uzun",BİLDİRİM,"Bildirimli",İL,$B$10,İLÇE,$B$11)/VLOOKUP($B$11,ABONE,4,FALSE))*60</f>
        <v>33.486248951333252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31.598334580427448</v>
      </c>
      <c r="F29" s="23">
        <f>(SUMIFS(OGİD2,KAYNAK,A29,SEBEP,B29,SÜRE,"Uzun",BİLDİRİM,"Bildirimli",İL,$B$10,İLÇE,$B$11)/VLOOKUP($B$11,ABONE,6,FALSE))*60</f>
        <v>220.25445045553144</v>
      </c>
      <c r="G29" s="23">
        <f>(SUMIFS(AGİD2,KAYNAK,A29,SEBEP,B29,SÜRE,"Uzun",BİLDİRİM,"Bildirimli",İL,$B$10,İLÇE,$B$11)/VLOOKUP($B$11,ABONE,7,FALSE))*60</f>
        <v>24.523764996293551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37.045531024146548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32.757045690754516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4.741008151223129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4.4377046877602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0.94397508501594052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1.638888880455408</v>
      </c>
      <c r="D33" s="23">
        <f t="shared" ref="D33:I33" si="8">SUM(D28:D32)</f>
        <v>33.486248951333252</v>
      </c>
      <c r="E33" s="23">
        <f t="shared" si="8"/>
        <v>31.598334580427448</v>
      </c>
      <c r="F33" s="23">
        <f t="shared" si="8"/>
        <v>220.25445045553144</v>
      </c>
      <c r="G33" s="23">
        <f t="shared" si="8"/>
        <v>29.264773147516678</v>
      </c>
      <c r="H33" s="23">
        <f t="shared" si="8"/>
        <v>41.483235711906751</v>
      </c>
      <c r="I33" s="23">
        <f t="shared" si="8"/>
        <v>33.701020775770459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5.6293485135989876E-2</v>
      </c>
      <c r="D38" s="23">
        <f t="shared" si="10"/>
        <v>2.0013950336800987</v>
      </c>
      <c r="E38" s="23">
        <f t="shared" si="11"/>
        <v>1.8860892388451445</v>
      </c>
      <c r="F38" s="23">
        <f t="shared" si="12"/>
        <v>8.6008676789587852</v>
      </c>
      <c r="G38" s="23">
        <f t="shared" si="13"/>
        <v>2.8204595997034843</v>
      </c>
      <c r="H38" s="23">
        <f t="shared" si="14"/>
        <v>3.1902581182348042</v>
      </c>
      <c r="I38" s="23">
        <f t="shared" si="15"/>
        <v>2.1635080883221161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7.5570967356211882E-2</v>
      </c>
      <c r="E42" s="23">
        <f t="shared" si="11"/>
        <v>7.1091113610798645E-2</v>
      </c>
      <c r="F42" s="23">
        <f t="shared" si="12"/>
        <v>0</v>
      </c>
      <c r="G42" s="23">
        <f t="shared" si="13"/>
        <v>0.12186805040770941</v>
      </c>
      <c r="H42" s="23">
        <f t="shared" si="14"/>
        <v>0.11407160699417153</v>
      </c>
      <c r="I42" s="23">
        <f t="shared" si="15"/>
        <v>8.0233793836344311E-2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5.6293485135989876E-2</v>
      </c>
      <c r="D46" s="23">
        <f t="shared" ref="D46:I46" si="16">SUM(D36:D45)</f>
        <v>2.0769660010363107</v>
      </c>
      <c r="E46" s="23">
        <f t="shared" si="16"/>
        <v>1.957180352455943</v>
      </c>
      <c r="F46" s="23">
        <f t="shared" si="16"/>
        <v>8.6008676789587852</v>
      </c>
      <c r="G46" s="23">
        <f t="shared" si="16"/>
        <v>2.9423276501111935</v>
      </c>
      <c r="H46" s="23">
        <f t="shared" si="16"/>
        <v>3.3043297252289756</v>
      </c>
      <c r="I46" s="23">
        <f t="shared" si="16"/>
        <v>2.2437418821584605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6.3251106894370648E-3</v>
      </c>
      <c r="D50" s="23">
        <f>(SUMIFS(AGİİ1,KAYNAK,A50,SEBEP,B50,SÜRE,"Uzun",BİLDİRİM,"Bildirimli",İL,$B$10,İLÇE,$B$11)/VLOOKUP($B$11,ABONE,4,FALSE))</f>
        <v>0.12842281477938539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0.12118485189351332</v>
      </c>
      <c r="F50" s="23">
        <f>(SUMIFS(OGİD1,KAYNAK,A50,SEBEP,B50,SÜRE,"Uzun",BİLDİRİM,"Bildirimli",İL,$B$10,İLÇE,$B$11)/VLOOKUP($B$11,ABONE,6,FALSE))</f>
        <v>0.96746203904555317</v>
      </c>
      <c r="G50" s="23">
        <f>(SUMIFS(AGİD1,KAYNAK,A50,SEBEP,B50,SÜRE,"Uzun",BİLDİRİM,"Bildirimli",İL,$B$10,İLÇE,$B$11)/VLOOKUP($B$11,ABONE,7,FALSE))</f>
        <v>0.10407709414381024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0.15931168470718846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0.12929507616011335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2.2831727205337288E-2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2.1371079655842354E-2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4.5459912622505608E-3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6.3251106894370648E-3</v>
      </c>
      <c r="D54" s="23">
        <f t="shared" ref="D54:I54" si="17">SUM(D49:D53)</f>
        <v>0.12842281477938539</v>
      </c>
      <c r="E54" s="23">
        <f t="shared" si="17"/>
        <v>0.12118485189351332</v>
      </c>
      <c r="F54" s="23">
        <f t="shared" si="17"/>
        <v>0.96746203904555317</v>
      </c>
      <c r="G54" s="23">
        <f t="shared" si="17"/>
        <v>0.12690882134914752</v>
      </c>
      <c r="H54" s="23">
        <f t="shared" si="17"/>
        <v>0.18068276436303082</v>
      </c>
      <c r="I54" s="23">
        <f t="shared" si="17"/>
        <v>0.1338410674223639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5.7435529514926857E-2</v>
      </c>
      <c r="E58" s="23">
        <f>((SUMIFS(OGİİ1,KAYNAK,A58,SÜRE,"Kısa",İL,$B$10,İLÇE,$B$11)+SUMIFS(AGİİ1,KAYNAK,A58,SÜRE,"Kısa",İL,$B$10,İLÇE,$B$11))/VLOOKUP($B$11,ABONE,5,FALSE))</f>
        <v>5.4030746156730411E-2</v>
      </c>
      <c r="F58" s="23">
        <f>(SUMIFS(OGİD1,KAYNAK,A58,SÜRE,"Kısa",İL,$B$10,İLÇE,$B$11)/VLOOKUP($B$11,ABONE,6,FALSE))</f>
        <v>2.1691973969631237E-3</v>
      </c>
      <c r="G58" s="23">
        <f>(SUMIFS(AGİD1,KAYNAK,A58,SÜRE,"Kısa",İL,$B$10,İLÇE,$B$11)/VLOOKUP($B$11,ABONE,7,FALSE))</f>
        <v>4.4477390659747963E-4</v>
      </c>
      <c r="H58" s="23">
        <f>((SUMIFS(OGİD1,KAYNAK,A58,SÜRE,"Kısa",İL,$B$10,İLÇE,$B$11)+SUMIFS(AGİD1,KAYNAK,A58,SÜRE,"Kısa",İL,$B$10,İLÇE,$B$11))/VLOOKUP($B$11,ABONE,8,FALSE))</f>
        <v>5.5509297807382742E-4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4.265556736332507E-2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5.7435529514926857E-2</v>
      </c>
      <c r="E59" s="23">
        <f t="shared" si="18"/>
        <v>5.4030746156730411E-2</v>
      </c>
      <c r="F59" s="23">
        <f t="shared" si="18"/>
        <v>2.1691973969631237E-3</v>
      </c>
      <c r="G59" s="23">
        <f t="shared" si="18"/>
        <v>4.4477390659747963E-4</v>
      </c>
      <c r="H59" s="23">
        <f t="shared" si="18"/>
        <v>5.5509297807382742E-4</v>
      </c>
      <c r="I59" s="23">
        <f t="shared" si="18"/>
        <v>4.265556736332507E-2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1581</v>
      </c>
      <c r="D63" s="34">
        <f>VLOOKUP($B$11,ABONE,4,FALSE)</f>
        <v>25089</v>
      </c>
      <c r="E63" s="34">
        <f>VLOOKUP($B$11,ABONE,5,FALSE)</f>
        <v>26670</v>
      </c>
      <c r="F63" s="34">
        <f>VLOOKUP($B$11,ABONE,6,FALSE)</f>
        <v>461</v>
      </c>
      <c r="G63" s="34">
        <f>VLOOKUP($B$11,ABONE,7,FALSE)</f>
        <v>6745</v>
      </c>
      <c r="H63" s="34">
        <f>VLOOKUP($B$11,ABONE,8,FALSE)</f>
        <v>7206</v>
      </c>
      <c r="I63" s="34">
        <f>VLOOKUP($B$11,ABONE,9,FALSE)</f>
        <v>33876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D63" sqref="D6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117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v>0</v>
      </c>
      <c r="D15" s="23">
        <f t="shared" ref="D15:D24" si="0">(SUMIFS(AGİİ2,KAYNAK,A15,SEBEP,B15,SÜRE,"Uzun",BİLDİRİM,"Bildirimsiz",İL,$B$10,İLÇE,$B$11)/VLOOKUP($B$11,ABONE,4,FALSE))*60</f>
        <v>0</v>
      </c>
      <c r="E15" s="23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2">(SUMIFS(AGİD2,KAYNAK,A15,SEBEP,B15,SÜRE,"Uzun",BİLDİRİM,"Bildirimsiz",İL,$B$10,İLÇE,$B$11)/VLOOKUP($B$11,ABONE,7,FALSE))*60</f>
        <v>0</v>
      </c>
      <c r="H15" s="23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v>0</v>
      </c>
      <c r="D16" s="23">
        <f t="shared" si="0"/>
        <v>0</v>
      </c>
      <c r="E16" s="23">
        <f t="shared" si="1"/>
        <v>0</v>
      </c>
      <c r="F16" s="23">
        <v>0</v>
      </c>
      <c r="G16" s="23">
        <f t="shared" si="2"/>
        <v>0</v>
      </c>
      <c r="H16" s="23">
        <f t="shared" si="3"/>
        <v>0</v>
      </c>
      <c r="I16" s="23">
        <f t="shared" si="4"/>
        <v>0</v>
      </c>
    </row>
    <row r="17" spans="1:9" ht="15.75" thickBot="1" x14ac:dyDescent="0.3">
      <c r="A17" s="19" t="s">
        <v>72</v>
      </c>
      <c r="B17" s="37" t="s">
        <v>22</v>
      </c>
      <c r="C17" s="23">
        <v>0</v>
      </c>
      <c r="D17" s="23">
        <f t="shared" si="0"/>
        <v>38.698267675633829</v>
      </c>
      <c r="E17" s="23">
        <f t="shared" si="1"/>
        <v>38.090545722444325</v>
      </c>
      <c r="F17" s="23">
        <v>0</v>
      </c>
      <c r="G17" s="23">
        <f t="shared" si="2"/>
        <v>124.5986247519738</v>
      </c>
      <c r="H17" s="23">
        <f t="shared" si="3"/>
        <v>124.6204139991123</v>
      </c>
      <c r="I17" s="23">
        <f t="shared" si="4"/>
        <v>86.779804770229788</v>
      </c>
    </row>
    <row r="18" spans="1:9" ht="15.75" thickBot="1" x14ac:dyDescent="0.3">
      <c r="A18" s="19" t="s">
        <v>72</v>
      </c>
      <c r="B18" s="24" t="s">
        <v>24</v>
      </c>
      <c r="C18" s="23">
        <v>0</v>
      </c>
      <c r="D18" s="23">
        <f t="shared" si="0"/>
        <v>0</v>
      </c>
      <c r="E18" s="23">
        <f t="shared" si="1"/>
        <v>0</v>
      </c>
      <c r="F18" s="23">
        <v>0</v>
      </c>
      <c r="G18" s="23">
        <f t="shared" si="2"/>
        <v>0</v>
      </c>
      <c r="H18" s="23">
        <f t="shared" si="3"/>
        <v>0</v>
      </c>
      <c r="I18" s="23">
        <f t="shared" si="4"/>
        <v>0</v>
      </c>
    </row>
    <row r="19" spans="1:9" ht="15.75" thickBot="1" x14ac:dyDescent="0.3">
      <c r="A19" s="19" t="s">
        <v>72</v>
      </c>
      <c r="B19" s="24" t="s">
        <v>25</v>
      </c>
      <c r="C19" s="23">
        <v>0</v>
      </c>
      <c r="D19" s="23">
        <f t="shared" si="0"/>
        <v>0</v>
      </c>
      <c r="E19" s="23">
        <f t="shared" si="1"/>
        <v>0</v>
      </c>
      <c r="F19" s="23">
        <v>0</v>
      </c>
      <c r="G19" s="23">
        <f t="shared" si="2"/>
        <v>0</v>
      </c>
      <c r="H19" s="23">
        <f t="shared" si="3"/>
        <v>0</v>
      </c>
      <c r="I19" s="23">
        <f t="shared" si="4"/>
        <v>0</v>
      </c>
    </row>
    <row r="20" spans="1:9" ht="15.75" thickBot="1" x14ac:dyDescent="0.3">
      <c r="A20" s="19" t="s">
        <v>72</v>
      </c>
      <c r="B20" s="24" t="s">
        <v>26</v>
      </c>
      <c r="C20" s="23">
        <v>0</v>
      </c>
      <c r="D20" s="23">
        <f t="shared" si="0"/>
        <v>0</v>
      </c>
      <c r="E20" s="23">
        <f t="shared" si="1"/>
        <v>0</v>
      </c>
      <c r="F20" s="23">
        <v>0</v>
      </c>
      <c r="G20" s="23">
        <f t="shared" si="2"/>
        <v>0</v>
      </c>
      <c r="H20" s="23">
        <f t="shared" si="3"/>
        <v>0</v>
      </c>
      <c r="I20" s="23">
        <f t="shared" si="4"/>
        <v>0</v>
      </c>
    </row>
    <row r="21" spans="1:9" ht="15.75" thickBot="1" x14ac:dyDescent="0.3">
      <c r="A21" s="19" t="s">
        <v>71</v>
      </c>
      <c r="B21" s="37" t="s">
        <v>22</v>
      </c>
      <c r="C21" s="23">
        <v>0</v>
      </c>
      <c r="D21" s="23">
        <f t="shared" si="0"/>
        <v>1.7992581110896071</v>
      </c>
      <c r="E21" s="23">
        <f t="shared" si="1"/>
        <v>1.7698013820673901</v>
      </c>
      <c r="F21" s="23">
        <v>0</v>
      </c>
      <c r="G21" s="23">
        <f t="shared" si="2"/>
        <v>8.6740963741993173</v>
      </c>
      <c r="H21" s="23">
        <f t="shared" si="3"/>
        <v>8.6150627252552177</v>
      </c>
      <c r="I21" s="23">
        <f t="shared" si="4"/>
        <v>5.6215430919080926</v>
      </c>
    </row>
    <row r="22" spans="1:9" ht="15.75" thickBot="1" x14ac:dyDescent="0.3">
      <c r="A22" s="19" t="s">
        <v>71</v>
      </c>
      <c r="B22" s="24" t="s">
        <v>24</v>
      </c>
      <c r="C22" s="23">
        <v>0</v>
      </c>
      <c r="D22" s="23">
        <f t="shared" si="0"/>
        <v>0</v>
      </c>
      <c r="E22" s="23">
        <f t="shared" si="1"/>
        <v>0</v>
      </c>
      <c r="F22" s="23">
        <v>0</v>
      </c>
      <c r="G22" s="23">
        <f t="shared" si="2"/>
        <v>0</v>
      </c>
      <c r="H22" s="23">
        <f t="shared" si="3"/>
        <v>0</v>
      </c>
      <c r="I22" s="23">
        <f t="shared" si="4"/>
        <v>0</v>
      </c>
    </row>
    <row r="23" spans="1:9" ht="15.75" thickBot="1" x14ac:dyDescent="0.3">
      <c r="A23" s="19" t="s">
        <v>71</v>
      </c>
      <c r="B23" s="24" t="s">
        <v>25</v>
      </c>
      <c r="C23" s="23">
        <v>0</v>
      </c>
      <c r="D23" s="23">
        <f t="shared" si="0"/>
        <v>0</v>
      </c>
      <c r="E23" s="23">
        <f t="shared" si="1"/>
        <v>0</v>
      </c>
      <c r="F23" s="23">
        <v>0</v>
      </c>
      <c r="G23" s="23">
        <f t="shared" si="2"/>
        <v>0</v>
      </c>
      <c r="H23" s="23">
        <f t="shared" si="3"/>
        <v>0</v>
      </c>
      <c r="I23" s="23">
        <f t="shared" si="4"/>
        <v>0</v>
      </c>
    </row>
    <row r="24" spans="1:9" ht="15.75" thickBot="1" x14ac:dyDescent="0.3">
      <c r="A24" s="19" t="s">
        <v>71</v>
      </c>
      <c r="B24" s="24" t="s">
        <v>26</v>
      </c>
      <c r="C24" s="23">
        <v>0</v>
      </c>
      <c r="D24" s="23">
        <f t="shared" si="0"/>
        <v>0</v>
      </c>
      <c r="E24" s="23">
        <f t="shared" si="1"/>
        <v>0</v>
      </c>
      <c r="F24" s="23">
        <v>0</v>
      </c>
      <c r="G24" s="23">
        <f t="shared" si="2"/>
        <v>0</v>
      </c>
      <c r="H24" s="23">
        <f t="shared" si="3"/>
        <v>0</v>
      </c>
      <c r="I24" s="23">
        <f t="shared" si="4"/>
        <v>0</v>
      </c>
    </row>
    <row r="25" spans="1:9" ht="15.75" thickBot="1" x14ac:dyDescent="0.3">
      <c r="A25" s="60" t="s">
        <v>60</v>
      </c>
      <c r="B25" s="61"/>
      <c r="C25" s="23">
        <v>0</v>
      </c>
      <c r="D25" s="23">
        <f t="shared" ref="D25:I25" si="5">SUM(D15:D24)</f>
        <v>40.497525786723436</v>
      </c>
      <c r="E25" s="23">
        <f t="shared" si="5"/>
        <v>39.860347104511717</v>
      </c>
      <c r="F25" s="23">
        <f t="shared" si="5"/>
        <v>0</v>
      </c>
      <c r="G25" s="23">
        <f t="shared" si="5"/>
        <v>133.27272112617311</v>
      </c>
      <c r="H25" s="23">
        <f t="shared" si="5"/>
        <v>133.23547672436752</v>
      </c>
      <c r="I25" s="23">
        <f t="shared" si="5"/>
        <v>92.401347862137882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f>(SUMIFS(AGİD2,KAYNAK,A29,SEBEP,B29,SÜRE,"Uzun",BİLDİRİM,"Bildirimli",İL,$B$10,İLÇE,$B$11)/VLOOKUP($B$11,ABONE,7,FALSE))*60</f>
        <v>5.6995359004915835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5.6607463382157128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3.185230144855145</v>
      </c>
    </row>
    <row r="30" spans="1:9" ht="15.75" thickBot="1" x14ac:dyDescent="0.3">
      <c r="A30" s="19" t="s">
        <v>72</v>
      </c>
      <c r="B30" s="20" t="s">
        <v>26</v>
      </c>
      <c r="C30" s="23"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2.9583767853418741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2.9382428406569021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1.6533119680319681</v>
      </c>
    </row>
    <row r="32" spans="1:9" ht="15.75" thickBot="1" x14ac:dyDescent="0.3">
      <c r="A32" s="19" t="s">
        <v>71</v>
      </c>
      <c r="B32" s="20" t="s">
        <v>26</v>
      </c>
      <c r="C32" s="23"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v>0</v>
      </c>
      <c r="D33" s="23">
        <f t="shared" ref="D33:I33" si="6">SUM(D28:D32)</f>
        <v>0</v>
      </c>
      <c r="E33" s="23">
        <f t="shared" si="6"/>
        <v>0</v>
      </c>
      <c r="F33" s="23">
        <f t="shared" si="6"/>
        <v>0</v>
      </c>
      <c r="G33" s="23">
        <f t="shared" si="6"/>
        <v>8.6579126858334572</v>
      </c>
      <c r="H33" s="23">
        <f t="shared" si="6"/>
        <v>8.598989178872614</v>
      </c>
      <c r="I33" s="23">
        <f t="shared" si="6"/>
        <v>4.8385421128871133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v>0</v>
      </c>
      <c r="D36" s="23">
        <f t="shared" ref="D36:D45" si="7">(SUMIFS(AGİİ1,KAYNAK,A36,SEBEP,B36,SÜRE,"Uzun",BİLDİRİM,"Bildirimsiz",İL,$B$10,İLÇE,$B$11)/VLOOKUP($B$11,ABONE,4,FALSE))</f>
        <v>0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9">(SUMIFS(AGİD1,KAYNAK,A36,SEBEP,B36,SÜRE,"Uzun",BİLDİRİM,"Bildirimsiz",İL,$B$10,İLÇE,$B$11)/VLOOKUP($B$11,ABONE,7,FALSE))</f>
        <v>0</v>
      </c>
      <c r="H36" s="23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v>0</v>
      </c>
      <c r="D37" s="23">
        <f t="shared" si="7"/>
        <v>0</v>
      </c>
      <c r="E37" s="23">
        <f t="shared" si="8"/>
        <v>0</v>
      </c>
      <c r="F37" s="23">
        <v>0</v>
      </c>
      <c r="G37" s="23">
        <f t="shared" si="9"/>
        <v>0</v>
      </c>
      <c r="H37" s="23">
        <f t="shared" si="10"/>
        <v>0</v>
      </c>
      <c r="I37" s="23">
        <f t="shared" si="11"/>
        <v>0</v>
      </c>
    </row>
    <row r="38" spans="1:9" ht="15.75" thickBot="1" x14ac:dyDescent="0.3">
      <c r="A38" s="19" t="s">
        <v>72</v>
      </c>
      <c r="B38" s="37" t="s">
        <v>22</v>
      </c>
      <c r="C38" s="23">
        <v>0</v>
      </c>
      <c r="D38" s="23">
        <f t="shared" si="7"/>
        <v>0.87478227211147663</v>
      </c>
      <c r="E38" s="23">
        <f t="shared" si="8"/>
        <v>0.86122215876641917</v>
      </c>
      <c r="F38" s="23">
        <v>0</v>
      </c>
      <c r="G38" s="23">
        <f t="shared" si="9"/>
        <v>2.3488753165499778</v>
      </c>
      <c r="H38" s="23">
        <f t="shared" si="10"/>
        <v>2.3512353898505696</v>
      </c>
      <c r="I38" s="23">
        <f t="shared" si="11"/>
        <v>1.6996336996336996</v>
      </c>
    </row>
    <row r="39" spans="1:9" ht="15.75" thickBot="1" x14ac:dyDescent="0.3">
      <c r="A39" s="19" t="s">
        <v>72</v>
      </c>
      <c r="B39" s="20" t="s">
        <v>24</v>
      </c>
      <c r="C39" s="23">
        <v>0</v>
      </c>
      <c r="D39" s="23">
        <f t="shared" si="7"/>
        <v>0</v>
      </c>
      <c r="E39" s="23">
        <f t="shared" si="8"/>
        <v>0</v>
      </c>
      <c r="F39" s="23">
        <v>0</v>
      </c>
      <c r="G39" s="23">
        <f t="shared" si="9"/>
        <v>0</v>
      </c>
      <c r="H39" s="23">
        <f t="shared" si="10"/>
        <v>0</v>
      </c>
      <c r="I39" s="23">
        <f t="shared" si="11"/>
        <v>0</v>
      </c>
    </row>
    <row r="40" spans="1:9" ht="15.75" thickBot="1" x14ac:dyDescent="0.3">
      <c r="A40" s="19" t="s">
        <v>72</v>
      </c>
      <c r="B40" s="24" t="s">
        <v>25</v>
      </c>
      <c r="C40" s="23">
        <v>0</v>
      </c>
      <c r="D40" s="23">
        <f t="shared" si="7"/>
        <v>0</v>
      </c>
      <c r="E40" s="23">
        <f t="shared" si="8"/>
        <v>0</v>
      </c>
      <c r="F40" s="23">
        <v>0</v>
      </c>
      <c r="G40" s="23">
        <f t="shared" si="9"/>
        <v>0</v>
      </c>
      <c r="H40" s="23">
        <f t="shared" si="10"/>
        <v>0</v>
      </c>
      <c r="I40" s="23">
        <f t="shared" si="11"/>
        <v>0</v>
      </c>
    </row>
    <row r="41" spans="1:9" ht="15.75" thickBot="1" x14ac:dyDescent="0.3">
      <c r="A41" s="19" t="s">
        <v>72</v>
      </c>
      <c r="B41" s="20" t="s">
        <v>26</v>
      </c>
      <c r="C41" s="23">
        <v>0</v>
      </c>
      <c r="D41" s="23">
        <f t="shared" si="7"/>
        <v>0</v>
      </c>
      <c r="E41" s="23">
        <f t="shared" si="8"/>
        <v>0</v>
      </c>
      <c r="F41" s="23">
        <v>0</v>
      </c>
      <c r="G41" s="23">
        <f t="shared" si="9"/>
        <v>0</v>
      </c>
      <c r="H41" s="23">
        <f t="shared" si="10"/>
        <v>0</v>
      </c>
      <c r="I41" s="23">
        <f t="shared" si="11"/>
        <v>0</v>
      </c>
    </row>
    <row r="42" spans="1:9" ht="15.75" thickBot="1" x14ac:dyDescent="0.3">
      <c r="A42" s="19" t="s">
        <v>71</v>
      </c>
      <c r="B42" s="37" t="s">
        <v>22</v>
      </c>
      <c r="C42" s="23">
        <v>0</v>
      </c>
      <c r="D42" s="23">
        <f t="shared" si="7"/>
        <v>2.1288949100058061E-2</v>
      </c>
      <c r="E42" s="23">
        <f t="shared" si="8"/>
        <v>2.0940415000951836E-2</v>
      </c>
      <c r="F42" s="23">
        <v>0</v>
      </c>
      <c r="G42" s="23">
        <f t="shared" si="9"/>
        <v>0.12751377923432147</v>
      </c>
      <c r="H42" s="23">
        <f t="shared" si="10"/>
        <v>0.12664595354342359</v>
      </c>
      <c r="I42" s="23">
        <f t="shared" si="11"/>
        <v>8.0419580419580416E-2</v>
      </c>
    </row>
    <row r="43" spans="1:9" ht="15.75" thickBot="1" x14ac:dyDescent="0.3">
      <c r="A43" s="19" t="s">
        <v>71</v>
      </c>
      <c r="B43" s="20" t="s">
        <v>24</v>
      </c>
      <c r="C43" s="23">
        <v>0</v>
      </c>
      <c r="D43" s="23">
        <f t="shared" si="7"/>
        <v>0</v>
      </c>
      <c r="E43" s="23">
        <f t="shared" si="8"/>
        <v>0</v>
      </c>
      <c r="F43" s="23">
        <v>0</v>
      </c>
      <c r="G43" s="23">
        <f t="shared" si="9"/>
        <v>0</v>
      </c>
      <c r="H43" s="23">
        <f t="shared" si="10"/>
        <v>0</v>
      </c>
      <c r="I43" s="23">
        <f t="shared" si="11"/>
        <v>0</v>
      </c>
    </row>
    <row r="44" spans="1:9" ht="15.75" thickBot="1" x14ac:dyDescent="0.3">
      <c r="A44" s="19" t="s">
        <v>71</v>
      </c>
      <c r="B44" s="24" t="s">
        <v>25</v>
      </c>
      <c r="C44" s="23">
        <v>0</v>
      </c>
      <c r="D44" s="23">
        <f t="shared" si="7"/>
        <v>0</v>
      </c>
      <c r="E44" s="23">
        <f t="shared" si="8"/>
        <v>0</v>
      </c>
      <c r="F44" s="23">
        <v>0</v>
      </c>
      <c r="G44" s="23">
        <f t="shared" si="9"/>
        <v>0</v>
      </c>
      <c r="H44" s="23">
        <f t="shared" si="10"/>
        <v>0</v>
      </c>
      <c r="I44" s="23">
        <f t="shared" si="11"/>
        <v>0</v>
      </c>
    </row>
    <row r="45" spans="1:9" ht="15.75" thickBot="1" x14ac:dyDescent="0.3">
      <c r="A45" s="19" t="s">
        <v>71</v>
      </c>
      <c r="B45" s="20" t="s">
        <v>26</v>
      </c>
      <c r="C45" s="23">
        <v>0</v>
      </c>
      <c r="D45" s="23">
        <f t="shared" si="7"/>
        <v>0</v>
      </c>
      <c r="E45" s="23">
        <f t="shared" si="8"/>
        <v>0</v>
      </c>
      <c r="F45" s="23">
        <v>0</v>
      </c>
      <c r="G45" s="23">
        <f t="shared" si="9"/>
        <v>0</v>
      </c>
      <c r="H45" s="23">
        <f t="shared" si="10"/>
        <v>0</v>
      </c>
      <c r="I45" s="23">
        <f t="shared" si="11"/>
        <v>0</v>
      </c>
    </row>
    <row r="46" spans="1:9" ht="15.75" thickBot="1" x14ac:dyDescent="0.3">
      <c r="A46" s="60" t="s">
        <v>60</v>
      </c>
      <c r="B46" s="61"/>
      <c r="C46" s="23">
        <v>0</v>
      </c>
      <c r="D46" s="23">
        <f t="shared" ref="D46:I46" si="12">SUM(D36:D45)</f>
        <v>0.89607122121153471</v>
      </c>
      <c r="E46" s="23">
        <f t="shared" si="12"/>
        <v>0.88216257376737095</v>
      </c>
      <c r="F46" s="23">
        <f t="shared" si="12"/>
        <v>0</v>
      </c>
      <c r="G46" s="23">
        <f t="shared" si="12"/>
        <v>2.4763890957842993</v>
      </c>
      <c r="H46" s="23">
        <f t="shared" si="12"/>
        <v>2.4778813433939932</v>
      </c>
      <c r="I46" s="23">
        <f t="shared" si="12"/>
        <v>1.78005328005328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f>(SUMIFS(AGİD1,KAYNAK,A50,SEBEP,B50,SÜRE,"Uzun",BİLDİRİM,"Bildirimli",İL,$B$10,İLÇE,$B$11)/VLOOKUP($B$11,ABONE,7,FALSE))</f>
        <v>2.1748845523610904E-2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2.1600828524929724E-2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1.2154512154512154E-2</v>
      </c>
    </row>
    <row r="51" spans="1:9" ht="15.75" thickBot="1" x14ac:dyDescent="0.3">
      <c r="A51" s="19" t="s">
        <v>72</v>
      </c>
      <c r="B51" s="20" t="s">
        <v>26</v>
      </c>
      <c r="C51" s="23"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1.6981975271860569E-2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1.6866400355082113E-2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9.4905094905094901E-3</v>
      </c>
    </row>
    <row r="53" spans="1:9" ht="15.75" thickBot="1" x14ac:dyDescent="0.3">
      <c r="A53" s="19" t="s">
        <v>71</v>
      </c>
      <c r="B53" s="20" t="s">
        <v>26</v>
      </c>
      <c r="C53" s="23"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v>0</v>
      </c>
      <c r="D54" s="23">
        <f t="shared" ref="D54:I54" si="13">SUM(D49:D53)</f>
        <v>0</v>
      </c>
      <c r="E54" s="23">
        <f t="shared" si="13"/>
        <v>0</v>
      </c>
      <c r="F54" s="23">
        <f t="shared" si="13"/>
        <v>0</v>
      </c>
      <c r="G54" s="23">
        <f t="shared" si="13"/>
        <v>3.8730820795471473E-2</v>
      </c>
      <c r="H54" s="23">
        <f t="shared" si="13"/>
        <v>3.8467228880011833E-2</v>
      </c>
      <c r="I54" s="23">
        <f t="shared" si="13"/>
        <v>2.1645021645021644E-2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v>0</v>
      </c>
      <c r="D59" s="23">
        <f t="shared" ref="D59:I59" si="14">SUM(D57:D58)</f>
        <v>0</v>
      </c>
      <c r="E59" s="23">
        <f t="shared" si="14"/>
        <v>0</v>
      </c>
      <c r="F59" s="23">
        <f t="shared" si="14"/>
        <v>0</v>
      </c>
      <c r="G59" s="23">
        <f t="shared" si="14"/>
        <v>0</v>
      </c>
      <c r="H59" s="23">
        <f t="shared" si="14"/>
        <v>0</v>
      </c>
      <c r="I59" s="23">
        <f t="shared" si="14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86</v>
      </c>
      <c r="D63" s="34">
        <f>VLOOKUP($B$11,ABONE,4,FALSE)</f>
        <v>5167</v>
      </c>
      <c r="E63" s="34">
        <f>VLOOKUP($B$11,ABONE,5,FALSE)</f>
        <v>5253</v>
      </c>
      <c r="F63" s="34">
        <f>VLOOKUP($B$11,ABONE,6,FALSE)</f>
        <v>46</v>
      </c>
      <c r="G63" s="34">
        <f>VLOOKUP($B$11,ABONE,7,FALSE)</f>
        <v>6713</v>
      </c>
      <c r="H63" s="34">
        <f>VLOOKUP($B$11,ABONE,8,FALSE)</f>
        <v>6759</v>
      </c>
      <c r="I63" s="34">
        <f>VLOOKUP($B$11,ABONE,9,FALSE)</f>
        <v>12012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36:I46 C15:I25 C28:I33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118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v>0</v>
      </c>
      <c r="D15" s="23">
        <f t="shared" ref="D15:D24" si="0">(SUMIFS(AGİİ2,KAYNAK,A15,SEBEP,B15,SÜRE,"Uzun",BİLDİRİM,"Bildirimsiz",İL,$B$10,İLÇE,$B$11)/VLOOKUP($B$11,ABONE,4,FALSE))*60</f>
        <v>0</v>
      </c>
      <c r="E15" s="23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2">(SUMIFS(AGİD2,KAYNAK,A15,SEBEP,B15,SÜRE,"Uzun",BİLDİRİM,"Bildirimsiz",İL,$B$10,İLÇE,$B$11)/VLOOKUP($B$11,ABONE,7,FALSE))*60</f>
        <v>0</v>
      </c>
      <c r="H15" s="23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v>0</v>
      </c>
      <c r="D16" s="23">
        <f t="shared" si="0"/>
        <v>0</v>
      </c>
      <c r="E16" s="23">
        <f t="shared" si="1"/>
        <v>0</v>
      </c>
      <c r="F16" s="23">
        <v>0</v>
      </c>
      <c r="G16" s="23">
        <f t="shared" si="2"/>
        <v>0</v>
      </c>
      <c r="H16" s="23">
        <f t="shared" si="3"/>
        <v>0</v>
      </c>
      <c r="I16" s="23">
        <f t="shared" si="4"/>
        <v>0</v>
      </c>
    </row>
    <row r="17" spans="1:9" ht="15.75" thickBot="1" x14ac:dyDescent="0.3">
      <c r="A17" s="19" t="s">
        <v>72</v>
      </c>
      <c r="B17" s="37" t="s">
        <v>22</v>
      </c>
      <c r="C17" s="23">
        <v>0</v>
      </c>
      <c r="D17" s="23">
        <f t="shared" si="0"/>
        <v>99.663940056285895</v>
      </c>
      <c r="E17" s="23">
        <f t="shared" si="1"/>
        <v>99.062185229594178</v>
      </c>
      <c r="F17" s="23">
        <v>0</v>
      </c>
      <c r="G17" s="23">
        <f t="shared" si="2"/>
        <v>114.88605620616366</v>
      </c>
      <c r="H17" s="23">
        <f t="shared" si="3"/>
        <v>126.24680103071319</v>
      </c>
      <c r="I17" s="23">
        <f t="shared" si="4"/>
        <v>101.6189783369782</v>
      </c>
    </row>
    <row r="18" spans="1:9" ht="15.75" thickBot="1" x14ac:dyDescent="0.3">
      <c r="A18" s="19" t="s">
        <v>72</v>
      </c>
      <c r="B18" s="24" t="s">
        <v>24</v>
      </c>
      <c r="C18" s="23">
        <v>0</v>
      </c>
      <c r="D18" s="23">
        <f t="shared" si="0"/>
        <v>0</v>
      </c>
      <c r="E18" s="23">
        <f t="shared" si="1"/>
        <v>0</v>
      </c>
      <c r="F18" s="23">
        <v>0</v>
      </c>
      <c r="G18" s="23">
        <f t="shared" si="2"/>
        <v>0</v>
      </c>
      <c r="H18" s="23">
        <f t="shared" si="3"/>
        <v>0</v>
      </c>
      <c r="I18" s="23">
        <f t="shared" si="4"/>
        <v>0</v>
      </c>
    </row>
    <row r="19" spans="1:9" ht="15.75" thickBot="1" x14ac:dyDescent="0.3">
      <c r="A19" s="19" t="s">
        <v>72</v>
      </c>
      <c r="B19" s="24" t="s">
        <v>25</v>
      </c>
      <c r="C19" s="23">
        <v>0</v>
      </c>
      <c r="D19" s="23">
        <f t="shared" si="0"/>
        <v>0</v>
      </c>
      <c r="E19" s="23">
        <f t="shared" si="1"/>
        <v>0</v>
      </c>
      <c r="F19" s="23">
        <v>0</v>
      </c>
      <c r="G19" s="23">
        <f t="shared" si="2"/>
        <v>0</v>
      </c>
      <c r="H19" s="23">
        <f t="shared" si="3"/>
        <v>0</v>
      </c>
      <c r="I19" s="23">
        <f t="shared" si="4"/>
        <v>0</v>
      </c>
    </row>
    <row r="20" spans="1:9" ht="15.75" thickBot="1" x14ac:dyDescent="0.3">
      <c r="A20" s="19" t="s">
        <v>72</v>
      </c>
      <c r="B20" s="24" t="s">
        <v>26</v>
      </c>
      <c r="C20" s="23">
        <v>0</v>
      </c>
      <c r="D20" s="23">
        <f t="shared" si="0"/>
        <v>0</v>
      </c>
      <c r="E20" s="23">
        <f t="shared" si="1"/>
        <v>0</v>
      </c>
      <c r="F20" s="23">
        <v>0</v>
      </c>
      <c r="G20" s="23">
        <f t="shared" si="2"/>
        <v>0</v>
      </c>
      <c r="H20" s="23">
        <f t="shared" si="3"/>
        <v>0</v>
      </c>
      <c r="I20" s="23">
        <f t="shared" si="4"/>
        <v>0</v>
      </c>
    </row>
    <row r="21" spans="1:9" ht="15.75" thickBot="1" x14ac:dyDescent="0.3">
      <c r="A21" s="19" t="s">
        <v>71</v>
      </c>
      <c r="B21" s="37" t="s">
        <v>22</v>
      </c>
      <c r="C21" s="23">
        <v>0</v>
      </c>
      <c r="D21" s="23">
        <f t="shared" si="0"/>
        <v>4.5977180005810148</v>
      </c>
      <c r="E21" s="23">
        <f t="shared" si="1"/>
        <v>4.561688973356631</v>
      </c>
      <c r="F21" s="23">
        <v>0</v>
      </c>
      <c r="G21" s="23">
        <f t="shared" si="2"/>
        <v>2.2646303081827845</v>
      </c>
      <c r="H21" s="23">
        <f t="shared" si="3"/>
        <v>2.2186539510671528</v>
      </c>
      <c r="I21" s="23">
        <f t="shared" si="4"/>
        <v>4.3413196350817636</v>
      </c>
    </row>
    <row r="22" spans="1:9" ht="15.75" thickBot="1" x14ac:dyDescent="0.3">
      <c r="A22" s="19" t="s">
        <v>71</v>
      </c>
      <c r="B22" s="24" t="s">
        <v>24</v>
      </c>
      <c r="C22" s="23">
        <v>0</v>
      </c>
      <c r="D22" s="23">
        <f t="shared" si="0"/>
        <v>0</v>
      </c>
      <c r="E22" s="23">
        <f t="shared" si="1"/>
        <v>0</v>
      </c>
      <c r="F22" s="23">
        <v>0</v>
      </c>
      <c r="G22" s="23">
        <f t="shared" si="2"/>
        <v>0</v>
      </c>
      <c r="H22" s="23">
        <f t="shared" si="3"/>
        <v>0</v>
      </c>
      <c r="I22" s="23">
        <f t="shared" si="4"/>
        <v>0</v>
      </c>
    </row>
    <row r="23" spans="1:9" ht="15.75" thickBot="1" x14ac:dyDescent="0.3">
      <c r="A23" s="19" t="s">
        <v>71</v>
      </c>
      <c r="B23" s="24" t="s">
        <v>25</v>
      </c>
      <c r="C23" s="23">
        <v>0</v>
      </c>
      <c r="D23" s="23">
        <f t="shared" si="0"/>
        <v>0</v>
      </c>
      <c r="E23" s="23">
        <f t="shared" si="1"/>
        <v>0</v>
      </c>
      <c r="F23" s="23">
        <v>0</v>
      </c>
      <c r="G23" s="23">
        <f t="shared" si="2"/>
        <v>0</v>
      </c>
      <c r="H23" s="23">
        <f t="shared" si="3"/>
        <v>0</v>
      </c>
      <c r="I23" s="23">
        <f t="shared" si="4"/>
        <v>0</v>
      </c>
    </row>
    <row r="24" spans="1:9" ht="15.75" thickBot="1" x14ac:dyDescent="0.3">
      <c r="A24" s="19" t="s">
        <v>71</v>
      </c>
      <c r="B24" s="24" t="s">
        <v>26</v>
      </c>
      <c r="C24" s="23">
        <v>0</v>
      </c>
      <c r="D24" s="23">
        <f t="shared" si="0"/>
        <v>0</v>
      </c>
      <c r="E24" s="23">
        <f t="shared" si="1"/>
        <v>0</v>
      </c>
      <c r="F24" s="23">
        <v>0</v>
      </c>
      <c r="G24" s="23">
        <f t="shared" si="2"/>
        <v>0</v>
      </c>
      <c r="H24" s="23">
        <f t="shared" si="3"/>
        <v>0</v>
      </c>
      <c r="I24" s="23">
        <f t="shared" si="4"/>
        <v>0</v>
      </c>
    </row>
    <row r="25" spans="1:9" ht="15.75" thickBot="1" x14ac:dyDescent="0.3">
      <c r="A25" s="60" t="s">
        <v>60</v>
      </c>
      <c r="B25" s="61"/>
      <c r="C25" s="23">
        <f t="shared" ref="C25:I25" si="5">SUM(C15:C24)</f>
        <v>0</v>
      </c>
      <c r="D25" s="23">
        <f t="shared" si="5"/>
        <v>104.26165805686691</v>
      </c>
      <c r="E25" s="23">
        <f t="shared" si="5"/>
        <v>103.62387420295082</v>
      </c>
      <c r="F25" s="23">
        <f t="shared" si="5"/>
        <v>0</v>
      </c>
      <c r="G25" s="23">
        <f t="shared" si="5"/>
        <v>117.15068651434645</v>
      </c>
      <c r="H25" s="23">
        <f t="shared" si="5"/>
        <v>128.46545498178034</v>
      </c>
      <c r="I25" s="23">
        <f t="shared" si="5"/>
        <v>105.96029797205996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v>0</v>
      </c>
      <c r="D29" s="23">
        <f>(SUMIFS(AGİİ2,KAYNAK,A29,SEBEP,B29,SÜRE,"Uzun",BİLDİRİM,"Bildirimli",İL,$B$10,İLÇE,$B$11)/VLOOKUP($B$11,ABONE,4,FALSE))*60</f>
        <v>50.28974791923887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49.968541213813481</v>
      </c>
      <c r="F29" s="23">
        <v>0</v>
      </c>
      <c r="G29" s="23">
        <f>(SUMIFS(AGİD2,KAYNAK,A29,SEBEP,B29,SÜRE,"Uzun",BİLDİRİM,"Bildirimli",İL,$B$10,İLÇE,$B$11)/VLOOKUP($B$11,ABONE,7,FALSE))*60</f>
        <v>202.00887110520716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213.86945505465897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65.383904442340949</v>
      </c>
    </row>
    <row r="30" spans="1:9" ht="15.75" thickBot="1" x14ac:dyDescent="0.3">
      <c r="A30" s="19" t="s">
        <v>72</v>
      </c>
      <c r="B30" s="20" t="s">
        <v>26</v>
      </c>
      <c r="C30" s="23"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v>0</v>
      </c>
      <c r="D31" s="23">
        <f>(SUMIFS(AGİİ2,KAYNAK,A31,SEBEP,B31,SÜRE,"Uzun",BİLDİRİM,"Bildirimli",İL,$B$10,İLÇE,$B$11)/VLOOKUP($B$11,ABONE,4,FALSE))*60</f>
        <v>4.7731820023240612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4.7357779892273602</v>
      </c>
      <c r="F31" s="23">
        <v>0</v>
      </c>
      <c r="G31" s="23">
        <f>(SUMIFS(AGİD2,KAYNAK,A31,SEBEP,B31,SÜRE,"Uzun",BİLDİRİM,"Bildirimli",İL,$B$10,İLÇE,$B$11)/VLOOKUP($B$11,ABONE,7,FALSE))*60</f>
        <v>10.847369659936238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10.62714716293597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5.2898785954891139</v>
      </c>
    </row>
    <row r="32" spans="1:9" ht="15.75" thickBot="1" x14ac:dyDescent="0.3">
      <c r="A32" s="19" t="s">
        <v>71</v>
      </c>
      <c r="B32" s="20" t="s">
        <v>26</v>
      </c>
      <c r="C32" s="23"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6">SUM(D28:D32)</f>
        <v>55.062929921562933</v>
      </c>
      <c r="E33" s="23">
        <f t="shared" si="6"/>
        <v>54.704319203040839</v>
      </c>
      <c r="F33" s="23">
        <f t="shared" si="6"/>
        <v>0</v>
      </c>
      <c r="G33" s="23">
        <f t="shared" si="6"/>
        <v>212.85624076514341</v>
      </c>
      <c r="H33" s="23">
        <f t="shared" si="6"/>
        <v>224.49660221759495</v>
      </c>
      <c r="I33" s="23">
        <f t="shared" si="6"/>
        <v>70.673783037830063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v>0</v>
      </c>
      <c r="D36" s="23">
        <f t="shared" ref="D36:D45" si="7">(SUMIFS(AGİİ1,KAYNAK,A36,SEBEP,B36,SÜRE,"Uzun",BİLDİRİM,"Bildirimsiz",İL,$B$10,İLÇE,$B$11)/VLOOKUP($B$11,ABONE,4,FALSE))</f>
        <v>0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9">(SUMIFS(AGİD1,KAYNAK,A36,SEBEP,B36,SÜRE,"Uzun",BİLDİRİM,"Bildirimsiz",İL,$B$10,İLÇE,$B$11)/VLOOKUP($B$11,ABONE,7,FALSE))</f>
        <v>0</v>
      </c>
      <c r="H36" s="23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v>0</v>
      </c>
      <c r="D37" s="23">
        <f t="shared" si="7"/>
        <v>0</v>
      </c>
      <c r="E37" s="23">
        <f t="shared" si="8"/>
        <v>0</v>
      </c>
      <c r="F37" s="23">
        <v>0</v>
      </c>
      <c r="G37" s="23">
        <f t="shared" si="9"/>
        <v>0</v>
      </c>
      <c r="H37" s="23">
        <f t="shared" si="10"/>
        <v>0</v>
      </c>
      <c r="I37" s="23">
        <f t="shared" si="11"/>
        <v>0</v>
      </c>
    </row>
    <row r="38" spans="1:9" ht="15.75" thickBot="1" x14ac:dyDescent="0.3">
      <c r="A38" s="19" t="s">
        <v>72</v>
      </c>
      <c r="B38" s="37" t="s">
        <v>22</v>
      </c>
      <c r="C38" s="23">
        <v>0</v>
      </c>
      <c r="D38" s="23">
        <f t="shared" si="7"/>
        <v>3.8444876171109015</v>
      </c>
      <c r="E38" s="23">
        <f t="shared" si="8"/>
        <v>3.8184143683233955</v>
      </c>
      <c r="F38" s="23">
        <v>0</v>
      </c>
      <c r="G38" s="23">
        <f t="shared" si="9"/>
        <v>3.5855472901168968</v>
      </c>
      <c r="H38" s="23">
        <f t="shared" si="10"/>
        <v>3.9415235120596912</v>
      </c>
      <c r="I38" s="23">
        <f t="shared" si="11"/>
        <v>3.829993145542971</v>
      </c>
    </row>
    <row r="39" spans="1:9" ht="15.75" thickBot="1" x14ac:dyDescent="0.3">
      <c r="A39" s="19" t="s">
        <v>72</v>
      </c>
      <c r="B39" s="20" t="s">
        <v>24</v>
      </c>
      <c r="C39" s="23">
        <v>0</v>
      </c>
      <c r="D39" s="23">
        <f t="shared" si="7"/>
        <v>0</v>
      </c>
      <c r="E39" s="23">
        <f t="shared" si="8"/>
        <v>0</v>
      </c>
      <c r="F39" s="23">
        <v>0</v>
      </c>
      <c r="G39" s="23">
        <f t="shared" si="9"/>
        <v>0</v>
      </c>
      <c r="H39" s="23">
        <f t="shared" si="10"/>
        <v>0</v>
      </c>
      <c r="I39" s="23">
        <f t="shared" si="11"/>
        <v>0</v>
      </c>
    </row>
    <row r="40" spans="1:9" ht="15.75" thickBot="1" x14ac:dyDescent="0.3">
      <c r="A40" s="19" t="s">
        <v>72</v>
      </c>
      <c r="B40" s="24" t="s">
        <v>25</v>
      </c>
      <c r="C40" s="23">
        <v>0</v>
      </c>
      <c r="D40" s="23">
        <f t="shared" si="7"/>
        <v>0</v>
      </c>
      <c r="E40" s="23">
        <f t="shared" si="8"/>
        <v>0</v>
      </c>
      <c r="F40" s="23">
        <v>0</v>
      </c>
      <c r="G40" s="23">
        <f t="shared" si="9"/>
        <v>0</v>
      </c>
      <c r="H40" s="23">
        <f t="shared" si="10"/>
        <v>0</v>
      </c>
      <c r="I40" s="23">
        <f t="shared" si="11"/>
        <v>0</v>
      </c>
    </row>
    <row r="41" spans="1:9" ht="15.75" thickBot="1" x14ac:dyDescent="0.3">
      <c r="A41" s="19" t="s">
        <v>72</v>
      </c>
      <c r="B41" s="20" t="s">
        <v>26</v>
      </c>
      <c r="C41" s="23">
        <v>0</v>
      </c>
      <c r="D41" s="23">
        <f t="shared" si="7"/>
        <v>0</v>
      </c>
      <c r="E41" s="23">
        <f t="shared" si="8"/>
        <v>0</v>
      </c>
      <c r="F41" s="23">
        <v>0</v>
      </c>
      <c r="G41" s="23">
        <f t="shared" si="9"/>
        <v>0</v>
      </c>
      <c r="H41" s="23">
        <f t="shared" si="10"/>
        <v>0</v>
      </c>
      <c r="I41" s="23">
        <f t="shared" si="11"/>
        <v>0</v>
      </c>
    </row>
    <row r="42" spans="1:9" ht="15.75" thickBot="1" x14ac:dyDescent="0.3">
      <c r="A42" s="19" t="s">
        <v>71</v>
      </c>
      <c r="B42" s="37" t="s">
        <v>22</v>
      </c>
      <c r="C42" s="23">
        <v>0</v>
      </c>
      <c r="D42" s="23">
        <f t="shared" si="7"/>
        <v>4.3394582032101094E-2</v>
      </c>
      <c r="E42" s="23">
        <f t="shared" si="8"/>
        <v>4.3054529732845744E-2</v>
      </c>
      <c r="F42" s="23">
        <v>0</v>
      </c>
      <c r="G42" s="23">
        <f t="shared" si="9"/>
        <v>6.0042507970244421E-2</v>
      </c>
      <c r="H42" s="23">
        <f t="shared" si="10"/>
        <v>5.8823529411764705E-2</v>
      </c>
      <c r="I42" s="23">
        <f t="shared" si="11"/>
        <v>4.4537650553252602E-2</v>
      </c>
    </row>
    <row r="43" spans="1:9" ht="15.75" thickBot="1" x14ac:dyDescent="0.3">
      <c r="A43" s="19" t="s">
        <v>71</v>
      </c>
      <c r="B43" s="20" t="s">
        <v>24</v>
      </c>
      <c r="C43" s="23">
        <v>0</v>
      </c>
      <c r="D43" s="23">
        <f t="shared" si="7"/>
        <v>0</v>
      </c>
      <c r="E43" s="23">
        <f t="shared" si="8"/>
        <v>0</v>
      </c>
      <c r="F43" s="23">
        <v>0</v>
      </c>
      <c r="G43" s="23">
        <f t="shared" si="9"/>
        <v>0</v>
      </c>
      <c r="H43" s="23">
        <f t="shared" si="10"/>
        <v>0</v>
      </c>
      <c r="I43" s="23">
        <f t="shared" si="11"/>
        <v>0</v>
      </c>
    </row>
    <row r="44" spans="1:9" ht="15.75" thickBot="1" x14ac:dyDescent="0.3">
      <c r="A44" s="19" t="s">
        <v>71</v>
      </c>
      <c r="B44" s="24" t="s">
        <v>25</v>
      </c>
      <c r="C44" s="23">
        <v>0</v>
      </c>
      <c r="D44" s="23">
        <f t="shared" si="7"/>
        <v>0</v>
      </c>
      <c r="E44" s="23">
        <f t="shared" si="8"/>
        <v>0</v>
      </c>
      <c r="F44" s="23">
        <v>0</v>
      </c>
      <c r="G44" s="23">
        <f t="shared" si="9"/>
        <v>0</v>
      </c>
      <c r="H44" s="23">
        <f t="shared" si="10"/>
        <v>0</v>
      </c>
      <c r="I44" s="23">
        <f t="shared" si="11"/>
        <v>0</v>
      </c>
    </row>
    <row r="45" spans="1:9" ht="15.75" thickBot="1" x14ac:dyDescent="0.3">
      <c r="A45" s="19" t="s">
        <v>71</v>
      </c>
      <c r="B45" s="20" t="s">
        <v>26</v>
      </c>
      <c r="C45" s="23">
        <v>0</v>
      </c>
      <c r="D45" s="23">
        <f t="shared" si="7"/>
        <v>0</v>
      </c>
      <c r="E45" s="23">
        <f t="shared" si="8"/>
        <v>0</v>
      </c>
      <c r="F45" s="23">
        <v>0</v>
      </c>
      <c r="G45" s="23">
        <f t="shared" si="9"/>
        <v>0</v>
      </c>
      <c r="H45" s="23">
        <f t="shared" si="10"/>
        <v>0</v>
      </c>
      <c r="I45" s="23">
        <f t="shared" si="11"/>
        <v>0</v>
      </c>
    </row>
    <row r="46" spans="1:9" ht="15.75" thickBot="1" x14ac:dyDescent="0.3">
      <c r="A46" s="60" t="s">
        <v>60</v>
      </c>
      <c r="B46" s="61"/>
      <c r="C46" s="23">
        <f>SUM(C36:C45)</f>
        <v>0</v>
      </c>
      <c r="D46" s="23">
        <f t="shared" ref="D46:I46" si="12">SUM(D36:D45)</f>
        <v>3.8878821991430024</v>
      </c>
      <c r="E46" s="23">
        <f t="shared" si="12"/>
        <v>3.8614688980562413</v>
      </c>
      <c r="F46" s="23">
        <f t="shared" si="12"/>
        <v>0</v>
      </c>
      <c r="G46" s="23">
        <f t="shared" si="12"/>
        <v>3.645589798087141</v>
      </c>
      <c r="H46" s="23">
        <f t="shared" si="12"/>
        <v>4.0003470414714561</v>
      </c>
      <c r="I46" s="23">
        <f t="shared" si="12"/>
        <v>3.8745307960962236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v>0</v>
      </c>
      <c r="D50" s="23">
        <f>(SUMIFS(AGİİ1,KAYNAK,A50,SEBEP,B50,SÜRE,"Uzun",BİLDİRİM,"Bildirimli",İL,$B$10,İLÇE,$B$11)/VLOOKUP($B$11,ABONE,4,FALSE))</f>
        <v>0.212724235601714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0.21157968690890094</v>
      </c>
      <c r="F50" s="23">
        <v>0</v>
      </c>
      <c r="G50" s="23">
        <f>(SUMIFS(AGİD1,KAYNAK,A50,SEBEP,B50,SÜRE,"Uzun",BİLDİRİM,"Bildirimli",İL,$B$10,İLÇE,$B$11)/VLOOKUP($B$11,ABONE,7,FALSE))</f>
        <v>1.2066950053134964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1.2889120249869859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0.31290596337761528</v>
      </c>
    </row>
    <row r="51" spans="1:9" ht="15.75" thickBot="1" x14ac:dyDescent="0.3">
      <c r="A51" s="19" t="s">
        <v>72</v>
      </c>
      <c r="B51" s="20" t="s">
        <v>26</v>
      </c>
      <c r="C51" s="23"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v>0</v>
      </c>
      <c r="D52" s="23">
        <f>(SUMIFS(AGİİ1,KAYNAK,A52,SEBEP,B52,SÜRE,"Uzun",BİLDİRİM,"Bildirimli",İL,$B$10,İLÇE,$B$11)/VLOOKUP($B$11,ABONE,4,FALSE))</f>
        <v>1.2146851623211562E-2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1.2051665435679416E-2</v>
      </c>
      <c r="F52" s="23">
        <v>0</v>
      </c>
      <c r="G52" s="23">
        <f>(SUMIFS(AGİD1,KAYNAK,A52,SEBEP,B52,SÜRE,"Uzun",BİLDİRİM,"Bildirimli",İL,$B$10,İLÇE,$B$11)/VLOOKUP($B$11,ABONE,7,FALSE))</f>
        <v>2.1962451292950762E-2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2.1516571230262016E-2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1.2941867676339067E-2</v>
      </c>
    </row>
    <row r="53" spans="1:9" ht="15.75" thickBot="1" x14ac:dyDescent="0.3">
      <c r="A53" s="19" t="s">
        <v>71</v>
      </c>
      <c r="B53" s="20" t="s">
        <v>26</v>
      </c>
      <c r="C53" s="23"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3">SUM(D49:D53)</f>
        <v>0.22487108722492555</v>
      </c>
      <c r="E54" s="23">
        <f t="shared" si="13"/>
        <v>0.22363135234458037</v>
      </c>
      <c r="F54" s="23">
        <f t="shared" si="13"/>
        <v>0</v>
      </c>
      <c r="G54" s="23">
        <f t="shared" si="13"/>
        <v>1.2286574566064472</v>
      </c>
      <c r="H54" s="23">
        <f t="shared" si="13"/>
        <v>1.3104285962172479</v>
      </c>
      <c r="I54" s="23">
        <f t="shared" si="13"/>
        <v>0.32584783105395437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4">SUM(D57:D58)</f>
        <v>0</v>
      </c>
      <c r="E59" s="23">
        <f t="shared" si="14"/>
        <v>0</v>
      </c>
      <c r="F59" s="23">
        <f t="shared" si="14"/>
        <v>0</v>
      </c>
      <c r="G59" s="23">
        <f t="shared" si="14"/>
        <v>0</v>
      </c>
      <c r="H59" s="23">
        <f t="shared" si="14"/>
        <v>0</v>
      </c>
      <c r="I59" s="23">
        <f t="shared" si="14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435</v>
      </c>
      <c r="D63" s="34">
        <f>VLOOKUP($B$11,ABONE,4,FALSE)</f>
        <v>55076</v>
      </c>
      <c r="E63" s="34">
        <f>VLOOKUP($B$11,ABONE,5,FALSE)</f>
        <v>55511</v>
      </c>
      <c r="F63" s="34">
        <f>VLOOKUP($B$11,ABONE,6,FALSE)</f>
        <v>117</v>
      </c>
      <c r="G63" s="34">
        <f>VLOOKUP($B$11,ABONE,7,FALSE)</f>
        <v>5646</v>
      </c>
      <c r="H63" s="34">
        <f>VLOOKUP($B$11,ABONE,8,FALSE)</f>
        <v>5763</v>
      </c>
      <c r="I63" s="34">
        <f>VLOOKUP($B$11,ABONE,9,FALSE)</f>
        <v>61274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119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23.214957030661651</v>
      </c>
      <c r="D17" s="23">
        <f t="shared" si="1"/>
        <v>36.631524241367451</v>
      </c>
      <c r="E17" s="23">
        <f t="shared" si="2"/>
        <v>36.332089720151274</v>
      </c>
      <c r="F17" s="23">
        <v>0</v>
      </c>
      <c r="G17" s="23">
        <f t="shared" si="3"/>
        <v>103.76862713598324</v>
      </c>
      <c r="H17" s="23">
        <f t="shared" si="4"/>
        <v>155.28484790674503</v>
      </c>
      <c r="I17" s="23">
        <f t="shared" si="5"/>
        <v>49.124367116101659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8.8578106508875737E-2</v>
      </c>
      <c r="D21" s="23">
        <f t="shared" si="1"/>
        <v>8.5649596505231127</v>
      </c>
      <c r="E21" s="23">
        <f t="shared" si="2"/>
        <v>8.3757815090941872</v>
      </c>
      <c r="F21" s="23">
        <v>0</v>
      </c>
      <c r="G21" s="23">
        <f t="shared" si="3"/>
        <v>21.014813579497904</v>
      </c>
      <c r="H21" s="23">
        <f t="shared" si="4"/>
        <v>20.016102203845769</v>
      </c>
      <c r="I21" s="23">
        <f t="shared" si="5"/>
        <v>9.6275911650880754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0.87487966010118368</v>
      </c>
      <c r="E22" s="23">
        <f t="shared" si="2"/>
        <v>0.85535386277687731</v>
      </c>
      <c r="F22" s="23">
        <v>0</v>
      </c>
      <c r="G22" s="23">
        <f t="shared" si="3"/>
        <v>4.6861959602510463</v>
      </c>
      <c r="H22" s="23">
        <f t="shared" si="4"/>
        <v>4.4634884308060174</v>
      </c>
      <c r="I22" s="23">
        <f t="shared" si="5"/>
        <v>1.2433756201517165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0" t="s">
        <v>60</v>
      </c>
      <c r="B25" s="61"/>
      <c r="C25" s="23">
        <f t="shared" ref="C25:I25" si="6">SUM(C15:C24)</f>
        <v>23.303535137170527</v>
      </c>
      <c r="D25" s="23">
        <f t="shared" si="6"/>
        <v>46.071363551991752</v>
      </c>
      <c r="E25" s="23">
        <f t="shared" si="6"/>
        <v>45.563225092022343</v>
      </c>
      <c r="F25" s="23">
        <f t="shared" si="6"/>
        <v>0</v>
      </c>
      <c r="G25" s="23">
        <f t="shared" si="6"/>
        <v>129.46963667573218</v>
      </c>
      <c r="H25" s="23">
        <f t="shared" si="6"/>
        <v>179.76443854139683</v>
      </c>
      <c r="I25" s="23">
        <f t="shared" si="6"/>
        <v>59.995333901341453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4.3096198708983326</v>
      </c>
      <c r="D29" s="23">
        <f>(SUMIFS(AGİİ2,KAYNAK,A29,SEBEP,B29,SÜRE,"Uzun",BİLDİRİM,"Bildirimli",İL,$B$10,İLÇE,$B$11)/VLOOKUP($B$11,ABONE,4,FALSE))*60</f>
        <v>0.64202666240974504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0.7238809846929587</v>
      </c>
      <c r="F29" s="23">
        <v>0</v>
      </c>
      <c r="G29" s="23">
        <f>(SUMIFS(AGİD2,KAYNAK,A29,SEBEP,B29,SÜRE,"Uzun",BİLDİRİM,"Bildirimli",İL,$B$10,İLÇE,$B$11)/VLOOKUP($B$11,ABONE,7,FALSE))*60</f>
        <v>2.4131084372384937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4.4534289767858919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1.1249596414948786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0.79116068151677399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0.77350334665946341</v>
      </c>
      <c r="F31" s="23">
        <v>0</v>
      </c>
      <c r="G31" s="23">
        <f>(SUMIFS(AGİD2,KAYNAK,A31,SEBEP,B31,SÜRE,"Uzun",BİLDİRİM,"Bildirimli",İL,$B$10,İLÇE,$B$11)/VLOOKUP($B$11,ABONE,7,FALSE))*60</f>
        <v>1.4422921129707114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1.3737483909534722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0.83805419213131616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4.3096198708983326</v>
      </c>
      <c r="D33" s="23">
        <f t="shared" ref="D33:I33" si="7">SUM(D28:D32)</f>
        <v>1.433187343926519</v>
      </c>
      <c r="E33" s="23">
        <f t="shared" si="7"/>
        <v>1.4973843313524222</v>
      </c>
      <c r="F33" s="23">
        <f t="shared" si="7"/>
        <v>0</v>
      </c>
      <c r="G33" s="23">
        <f t="shared" si="7"/>
        <v>3.8554005502092048</v>
      </c>
      <c r="H33" s="23">
        <f t="shared" si="7"/>
        <v>5.8271773677393641</v>
      </c>
      <c r="I33" s="23">
        <f t="shared" si="7"/>
        <v>1.9630138336261949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8"/>
        <v>0.52931683700914467</v>
      </c>
      <c r="D38" s="23">
        <f t="shared" si="9"/>
        <v>0.65548406110319757</v>
      </c>
      <c r="E38" s="23">
        <f t="shared" si="10"/>
        <v>0.65266822738459696</v>
      </c>
      <c r="F38" s="23">
        <v>0</v>
      </c>
      <c r="G38" s="23">
        <f t="shared" si="11"/>
        <v>1.7066945606694561</v>
      </c>
      <c r="H38" s="23">
        <f t="shared" si="12"/>
        <v>2.5632161004284151</v>
      </c>
      <c r="I38" s="23">
        <f t="shared" si="13"/>
        <v>0.8581301161445164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8"/>
        <v>1.0758472296933835E-3</v>
      </c>
      <c r="D42" s="23">
        <f t="shared" si="9"/>
        <v>8.251878775971315E-2</v>
      </c>
      <c r="E42" s="23">
        <f t="shared" si="10"/>
        <v>8.0701122516357526E-2</v>
      </c>
      <c r="F42" s="23">
        <v>0</v>
      </c>
      <c r="G42" s="23">
        <f t="shared" si="11"/>
        <v>0.2098326359832636</v>
      </c>
      <c r="H42" s="23">
        <f t="shared" si="12"/>
        <v>0.19986051609046529</v>
      </c>
      <c r="I42" s="23">
        <f t="shared" si="13"/>
        <v>9.3515621651737879E-2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1.9892922049216562E-3</v>
      </c>
      <c r="E43" s="23">
        <f t="shared" si="10"/>
        <v>1.9448946515397082E-3</v>
      </c>
      <c r="F43" s="23">
        <v>0</v>
      </c>
      <c r="G43" s="23">
        <f t="shared" si="11"/>
        <v>1.0460251046025104E-2</v>
      </c>
      <c r="H43" s="23">
        <f t="shared" si="12"/>
        <v>9.9631363953372517E-3</v>
      </c>
      <c r="I43" s="23">
        <f t="shared" si="13"/>
        <v>2.8071829597565681E-3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0" t="s">
        <v>60</v>
      </c>
      <c r="B46" s="61"/>
      <c r="C46" s="23">
        <f>SUM(C36:C45)</f>
        <v>0.53039268423883801</v>
      </c>
      <c r="D46" s="23">
        <f t="shared" ref="D46:I46" si="14">SUM(D36:D45)</f>
        <v>0.73999214106783229</v>
      </c>
      <c r="E46" s="23">
        <f t="shared" si="14"/>
        <v>0.73531424455249417</v>
      </c>
      <c r="F46" s="23">
        <f t="shared" si="14"/>
        <v>0</v>
      </c>
      <c r="G46" s="23">
        <f t="shared" si="14"/>
        <v>1.9269874476987447</v>
      </c>
      <c r="H46" s="23">
        <f t="shared" si="14"/>
        <v>2.7730397529142174</v>
      </c>
      <c r="I46" s="23">
        <f t="shared" si="14"/>
        <v>0.95445292075601085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3.0123722431414739E-2</v>
      </c>
      <c r="D50" s="23">
        <f>(SUMIFS(AGİİ1,KAYNAK,A50,SEBEP,B50,SÜRE,"Uzun",BİLDİRİM,"Bildirimli",İL,$B$10,İLÇE,$B$11)/VLOOKUP($B$11,ABONE,4,FALSE))</f>
        <v>3.241809519131588E-3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3.8417672129179422E-3</v>
      </c>
      <c r="F50" s="23">
        <v>0</v>
      </c>
      <c r="G50" s="23">
        <f>(SUMIFS(AGİD1,KAYNAK,A50,SEBEP,B50,SÜRE,"Uzun",BİLDİRİM,"Bildirimli",İL,$B$10,İLÇE,$B$11)/VLOOKUP($B$11,ABONE,7,FALSE))</f>
        <v>1.7050209205020921E-2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4.0251071037162502E-2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7.7572536750525004E-3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1.8173780637555873E-3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1.7768173359745483E-3</v>
      </c>
      <c r="F52" s="23">
        <v>0</v>
      </c>
      <c r="G52" s="23">
        <f>(SUMIFS(AGİD1,KAYNAK,A52,SEBEP,B52,SÜRE,"Uzun",BİLDİRİM,"Bildirimli",İL,$B$10,İLÇE,$B$11)/VLOOKUP($B$11,ABONE,7,FALSE))</f>
        <v>3.3472803347280333E-3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3.1882036465079207E-3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1.9285989799854284E-3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3.0123722431414739E-2</v>
      </c>
      <c r="D54" s="23">
        <f t="shared" ref="D54:I54" si="15">SUM(D49:D53)</f>
        <v>5.0591875828871757E-3</v>
      </c>
      <c r="E54" s="23">
        <f t="shared" si="15"/>
        <v>5.6185845488924907E-3</v>
      </c>
      <c r="F54" s="23">
        <f t="shared" si="15"/>
        <v>0</v>
      </c>
      <c r="G54" s="23">
        <f t="shared" si="15"/>
        <v>2.0397489539748955E-2</v>
      </c>
      <c r="H54" s="23">
        <f t="shared" si="15"/>
        <v>4.3439274683670426E-2</v>
      </c>
      <c r="I54" s="23">
        <f t="shared" si="15"/>
        <v>9.6858526550379284E-3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5.7019903173749324E-2</v>
      </c>
      <c r="D58" s="23">
        <f>(SUMIFS(AGİİ1,KAYNAK,A58,SÜRE,"Kısa",İL,$B$10,İLÇE,$B$11)/VLOOKUP($B$11,ABONE,4,FALSE))</f>
        <v>5.0542757502824304E-2</v>
      </c>
      <c r="E58" s="23">
        <f>((SUMIFS(OGİİ1,KAYNAK,A58,SÜRE,"Kısa",İL,$B$10,İLÇE,$B$11)+SUMIFS(AGİİ1,KAYNAK,A58,SÜRE,"Kısa",İL,$B$10,İLÇE,$B$11))/VLOOKUP($B$11,ABONE,5,FALSE))</f>
        <v>5.0687316165436098E-2</v>
      </c>
      <c r="F58" s="23">
        <v>0</v>
      </c>
      <c r="G58" s="23">
        <f>(SUMIFS(AGİD1,KAYNAK,A58,SÜRE,"Kısa",İL,$B$10,İLÇE,$B$11)/VLOOKUP($B$11,ABONE,7,FALSE))</f>
        <v>9.7907949790794979E-2</v>
      </c>
      <c r="H58" s="23">
        <f>((SUMIFS(OGİD1,KAYNAK,A58,SÜRE,"Kısa",İL,$B$10,İLÇE,$B$11)+SUMIFS(AGİD1,KAYNAK,A58,SÜRE,"Kısa",İL,$B$10,İLÇE,$B$11))/VLOOKUP($B$11,ABONE,8,FALSE))</f>
        <v>9.3454219388263426E-2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5.5286504092915613E-2</v>
      </c>
    </row>
    <row r="59" spans="1:9" ht="15.75" thickBot="1" x14ac:dyDescent="0.3">
      <c r="A59" s="60" t="s">
        <v>60</v>
      </c>
      <c r="B59" s="61"/>
      <c r="C59" s="23">
        <f>SUM(C57:C58)</f>
        <v>5.7019903173749324E-2</v>
      </c>
      <c r="D59" s="23">
        <f t="shared" ref="D59:I59" si="16">SUM(D57:D58)</f>
        <v>5.0542757502824304E-2</v>
      </c>
      <c r="E59" s="23">
        <f t="shared" si="16"/>
        <v>5.0687316165436098E-2</v>
      </c>
      <c r="F59" s="23">
        <f t="shared" si="16"/>
        <v>0</v>
      </c>
      <c r="G59" s="23">
        <f t="shared" si="16"/>
        <v>9.7907949790794979E-2</v>
      </c>
      <c r="H59" s="23">
        <f t="shared" si="16"/>
        <v>9.3454219388263426E-2</v>
      </c>
      <c r="I59" s="23">
        <f t="shared" si="16"/>
        <v>5.5286504092915613E-2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1859</v>
      </c>
      <c r="D63" s="34">
        <f>VLOOKUP($B$11,ABONE,4,FALSE)</f>
        <v>81436</v>
      </c>
      <c r="E63" s="34">
        <f>VLOOKUP($B$11,ABONE,5,FALSE)</f>
        <v>83295</v>
      </c>
      <c r="F63" s="34">
        <f>VLOOKUP($B$11,ABONE,6,FALSE)</f>
        <v>477</v>
      </c>
      <c r="G63" s="34">
        <f>VLOOKUP($B$11,ABONE,7,FALSE)</f>
        <v>9560</v>
      </c>
      <c r="H63" s="34">
        <f>VLOOKUP($B$11,ABONE,8,FALSE)</f>
        <v>10037</v>
      </c>
      <c r="I63" s="34">
        <f>VLOOKUP($B$11,ABONE,9,FALSE)</f>
        <v>93332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120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1.0814813333333335</v>
      </c>
      <c r="D17" s="23">
        <f t="shared" si="1"/>
        <v>24.033229626384951</v>
      </c>
      <c r="E17" s="23">
        <f t="shared" si="2"/>
        <v>23.138119967809828</v>
      </c>
      <c r="F17" s="23">
        <f t="shared" si="3"/>
        <v>244.27439972350231</v>
      </c>
      <c r="G17" s="23">
        <f t="shared" si="4"/>
        <v>20.533970940711463</v>
      </c>
      <c r="H17" s="23">
        <f t="shared" si="5"/>
        <v>38.208405977429919</v>
      </c>
      <c r="I17" s="23">
        <f t="shared" si="6"/>
        <v>26.962775886917957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8.0148442308683343</v>
      </c>
      <c r="E21" s="23">
        <f t="shared" si="2"/>
        <v>7.7022682827782605</v>
      </c>
      <c r="F21" s="23">
        <f t="shared" si="3"/>
        <v>0</v>
      </c>
      <c r="G21" s="23">
        <f t="shared" si="4"/>
        <v>4.9524092490118585</v>
      </c>
      <c r="H21" s="23">
        <f t="shared" si="5"/>
        <v>4.5611923552966873</v>
      </c>
      <c r="I21" s="23">
        <f t="shared" si="6"/>
        <v>6.9051012860310417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1.0814813333333335</v>
      </c>
      <c r="D25" s="23">
        <f t="shared" si="7"/>
        <v>32.048073857253286</v>
      </c>
      <c r="E25" s="23">
        <f t="shared" si="7"/>
        <v>30.840388250588088</v>
      </c>
      <c r="F25" s="23">
        <f t="shared" si="7"/>
        <v>244.27439972350231</v>
      </c>
      <c r="G25" s="23">
        <f t="shared" si="7"/>
        <v>25.48638018972332</v>
      </c>
      <c r="H25" s="23">
        <f t="shared" si="7"/>
        <v>42.769598332726609</v>
      </c>
      <c r="I25" s="23">
        <f t="shared" si="7"/>
        <v>33.867877172949001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27.243438320020612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26.180954344434817</v>
      </c>
      <c r="F29" s="23">
        <f>(SUMIFS(OGİD2,KAYNAK,A29,SEBEP,B29,SÜRE,"Uzun",BİLDİRİM,"Bildirimli",İL,$B$10,İLÇE,$B$11)/VLOOKUP($B$11,ABONE,6,FALSE))*60</f>
        <v>131.89164276497698</v>
      </c>
      <c r="G29" s="23">
        <f>(SUMIFS(AGİD2,KAYNAK,A29,SEBEP,B29,SÜRE,"Uzun",BİLDİRİM,"Bildirimli",İL,$B$10,İLÇE,$B$11)/VLOOKUP($B$11,ABONE,7,FALSE))*60</f>
        <v>26.434443035573118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34.765062744812518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28.359497006651882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25.931171084771968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24.919865043951962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17.712450592885375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16.313250819075353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22.735610676274948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8">SUM(D28:D32)</f>
        <v>53.174609404792577</v>
      </c>
      <c r="E33" s="23">
        <f t="shared" si="8"/>
        <v>51.100819388386782</v>
      </c>
      <c r="F33" s="23">
        <f t="shared" si="8"/>
        <v>131.89164276497698</v>
      </c>
      <c r="G33" s="23">
        <f t="shared" si="8"/>
        <v>44.146893628458493</v>
      </c>
      <c r="H33" s="23">
        <f t="shared" si="8"/>
        <v>51.078313563887875</v>
      </c>
      <c r="I33" s="23">
        <f t="shared" si="8"/>
        <v>51.09510768292683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5.0793650793650794E-2</v>
      </c>
      <c r="D38" s="23">
        <f t="shared" si="10"/>
        <v>0.85042514815769132</v>
      </c>
      <c r="E38" s="23">
        <f t="shared" si="11"/>
        <v>0.81923981676364988</v>
      </c>
      <c r="F38" s="23">
        <f t="shared" si="12"/>
        <v>3.2442396313364057</v>
      </c>
      <c r="G38" s="23">
        <f t="shared" si="13"/>
        <v>0.62766798418972336</v>
      </c>
      <c r="H38" s="23">
        <f t="shared" si="14"/>
        <v>0.83436476155806338</v>
      </c>
      <c r="I38" s="23">
        <f t="shared" si="15"/>
        <v>0.82307834441980787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0.14506570471527958</v>
      </c>
      <c r="E42" s="23">
        <f t="shared" si="11"/>
        <v>0.13940819611241798</v>
      </c>
      <c r="F42" s="23">
        <f t="shared" si="12"/>
        <v>0</v>
      </c>
      <c r="G42" s="23">
        <f t="shared" si="13"/>
        <v>9.8814229249011856E-2</v>
      </c>
      <c r="H42" s="23">
        <f t="shared" si="14"/>
        <v>9.1008372770294874E-2</v>
      </c>
      <c r="I42" s="23">
        <f t="shared" si="15"/>
        <v>0.1271249076127125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5.0793650793650794E-2</v>
      </c>
      <c r="D46" s="23">
        <f t="shared" ref="D46:I46" si="16">SUM(D36:D45)</f>
        <v>0.9954908528729709</v>
      </c>
      <c r="E46" s="23">
        <f t="shared" si="16"/>
        <v>0.95864801287606782</v>
      </c>
      <c r="F46" s="23">
        <f t="shared" si="16"/>
        <v>3.2442396313364057</v>
      </c>
      <c r="G46" s="23">
        <f t="shared" si="16"/>
        <v>0.7264822134387352</v>
      </c>
      <c r="H46" s="23">
        <f t="shared" si="16"/>
        <v>0.92537313432835822</v>
      </c>
      <c r="I46" s="23">
        <f t="shared" si="16"/>
        <v>0.95020325203252032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0.11594949755217727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0.11142751021418844</v>
      </c>
      <c r="F50" s="23">
        <f>(SUMIFS(OGİD1,KAYNAK,A50,SEBEP,B50,SÜRE,"Uzun",BİLDİRİM,"Bildirimli",İL,$B$10,İLÇE,$B$11)/VLOOKUP($B$11,ABONE,6,FALSE))</f>
        <v>0.42857142857142855</v>
      </c>
      <c r="G50" s="23">
        <f>(SUMIFS(AGİD1,KAYNAK,A50,SEBEP,B50,SÜRE,"Uzun",BİLDİRİM,"Bildirimli",İL,$B$10,İLÇE,$B$11)/VLOOKUP($B$11,ABONE,7,FALSE))</f>
        <v>9.9604743083003947E-2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0.12559155442300693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0.11502217294900222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4.831229064674053E-2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4.6428129255911846E-2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3.2806324110671935E-2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3.0214779759737895E-2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4.2313377679231337E-2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7">SUM(D49:D53)</f>
        <v>0.16426178819891779</v>
      </c>
      <c r="E54" s="23">
        <f t="shared" si="17"/>
        <v>0.15785563947010028</v>
      </c>
      <c r="F54" s="23">
        <f t="shared" si="17"/>
        <v>0.42857142857142855</v>
      </c>
      <c r="G54" s="23">
        <f t="shared" si="17"/>
        <v>0.13241106719367587</v>
      </c>
      <c r="H54" s="23">
        <f t="shared" si="17"/>
        <v>0.15580633418274481</v>
      </c>
      <c r="I54" s="23">
        <f t="shared" si="17"/>
        <v>0.15733555062823357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(SUMIFS(OGİİ1,KAYNAK,A58,SEBEP,B58,SÜRE,"Kısa",İL,$B$10,İLÇE,$B$11)/VLOOKUP($B$11,ABONE,3,FALSE))*60</f>
        <v>0</v>
      </c>
      <c r="D58" s="23">
        <f>(SUMIFS(AGİİ1,KAYNAK,A58,SEBEP,B58,SÜRE,"Kısa",İL,$B$10,İLÇE,$B$11)/VLOOKUP($B$11,ABONE,4,FALSE))*60</f>
        <v>0</v>
      </c>
      <c r="E58" s="23">
        <f>((SUMIFS(OGİİ1,KAYNAK,A58,SEBEP,B58,SÜRE,"Kısa",İL,$B$10,İLÇE,$B$11)+SUMIFS(AGİİ1,KAYNAK,A58,SEBEP,B58,SÜRE,"Kısa",İL,$B$10,İLÇE,$B$11))/VLOOKUP($B$11,ABONE,5,FALSE))*60</f>
        <v>0</v>
      </c>
      <c r="F58" s="23">
        <f>(SUMIFS(OGİD1,KAYNAK,A58,SEBEP,B58,SÜRE,"Kısa",İL,$B$10,İLÇE,$B$11)/VLOOKUP($B$11,ABONE,6,FALSE))*60</f>
        <v>0</v>
      </c>
      <c r="G58" s="23">
        <f>(SUMIFS(AGİD1,KAYNAK,A58,SEBEP,B58,SÜRE,"Kısa",İL,$B$10,İLÇE,$B$11)/VLOOKUP($B$11,ABONE,7,FALSE))*60</f>
        <v>0</v>
      </c>
      <c r="H58" s="23">
        <f>((SUMIFS(OGİD1,KAYNAK,A58,SEBEP,B58,SÜRE,"Kısa",İL,$B$10,İLÇE,$B$11)+SUMIFS(AGİD1,KAYNAK,A58,SEBEP,B58,SÜRE,"Kısa",İL,$B$10,İLÇE,$B$11))/VLOOKUP($B$11,ABONE,8,FALSE))*60</f>
        <v>0</v>
      </c>
      <c r="I58" s="23">
        <f>((SUMIFS(OGİİ1,KAYNAK,A58,SEBEP,B58,SÜRE,"Kısa",İL,$B$10,İLÇE,$B$11)+SUMIFS(AGİİ1,KAYNAK,A58,SEBEP,B58,SÜRE,"Kısa",İL,$B$10,İLÇE,$B$11)+SUMIFS(OGİD1,KAYNAK,A58,SEBEP,B58,SÜRE,"Kısa",İL,$B$10,İLÇE,$B$11)+SUMIFS(AGİD1,KAYNAK,A58,SEBEP,B58,SÜRE,"Kısa",İL,$B$10,İLÇE,$B$11))/VLOOKUP($B$11,ABONE,9,FALSE))*60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315</v>
      </c>
      <c r="D63" s="34">
        <f>VLOOKUP($B$11,ABONE,4,FALSE)</f>
        <v>7762</v>
      </c>
      <c r="E63" s="34">
        <f>VLOOKUP($B$11,ABONE,5,FALSE)</f>
        <v>8077</v>
      </c>
      <c r="F63" s="34">
        <f>VLOOKUP($B$11,ABONE,6,FALSE)</f>
        <v>217</v>
      </c>
      <c r="G63" s="34">
        <f>VLOOKUP($B$11,ABONE,7,FALSE)</f>
        <v>2530</v>
      </c>
      <c r="H63" s="34">
        <f>VLOOKUP($B$11,ABONE,8,FALSE)</f>
        <v>2747</v>
      </c>
      <c r="I63" s="34">
        <f>VLOOKUP($B$11,ABONE,9,FALSE)</f>
        <v>10824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57:I60 C36:I46 C15:I25 D66:I69 C67:C69 C49:I54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121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0.81566113207547164</v>
      </c>
      <c r="D17" s="23">
        <f t="shared" si="1"/>
        <v>34.581024325869464</v>
      </c>
      <c r="E17" s="23">
        <f t="shared" si="2"/>
        <v>32.957836798185937</v>
      </c>
      <c r="F17" s="23">
        <f t="shared" si="3"/>
        <v>118.43114697841727</v>
      </c>
      <c r="G17" s="23">
        <f t="shared" si="4"/>
        <v>46.784500668841766</v>
      </c>
      <c r="H17" s="23">
        <f t="shared" si="5"/>
        <v>54.080386263736266</v>
      </c>
      <c r="I17" s="23">
        <f t="shared" si="6"/>
        <v>39.128469226324242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0.72652322058122909</v>
      </c>
      <c r="E21" s="23">
        <f t="shared" si="2"/>
        <v>0.69159738775510193</v>
      </c>
      <c r="F21" s="23">
        <f t="shared" si="3"/>
        <v>0</v>
      </c>
      <c r="G21" s="23">
        <f t="shared" si="4"/>
        <v>3.2632557993474713</v>
      </c>
      <c r="H21" s="23">
        <f t="shared" si="5"/>
        <v>2.9309535604395602</v>
      </c>
      <c r="I21" s="23">
        <f t="shared" si="6"/>
        <v>1.3457913258426963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1.5858618841761825</v>
      </c>
      <c r="H22" s="23">
        <f t="shared" si="5"/>
        <v>1.4243711868131868</v>
      </c>
      <c r="I22" s="23">
        <f t="shared" si="6"/>
        <v>0.41610843659711072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0.81566113207547164</v>
      </c>
      <c r="D25" s="23">
        <f t="shared" si="7"/>
        <v>35.307547546450692</v>
      </c>
      <c r="E25" s="23">
        <f t="shared" si="7"/>
        <v>33.64943418594104</v>
      </c>
      <c r="F25" s="23">
        <f t="shared" si="7"/>
        <v>118.43114697841727</v>
      </c>
      <c r="G25" s="23">
        <f t="shared" si="7"/>
        <v>51.633618352365417</v>
      </c>
      <c r="H25" s="23">
        <f t="shared" si="7"/>
        <v>58.435711010989017</v>
      </c>
      <c r="I25" s="23">
        <f t="shared" si="7"/>
        <v>40.890368988764052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3.11362679245283</v>
      </c>
      <c r="D29" s="23">
        <f>(SUMIFS(AGİİ2,KAYNAK,A29,SEBEP,B29,SÜRE,"Uzun",BİLDİRİM,"Bildirimli",İL,$B$10,İLÇE,$B$11)/VLOOKUP($B$11,ABONE,4,FALSE))*60</f>
        <v>59.60832141972368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56.892476689342402</v>
      </c>
      <c r="F29" s="23">
        <f>(SUMIFS(OGİD2,KAYNAK,A29,SEBEP,B29,SÜRE,"Uzun",BİLDİRİM,"Bildirimli",İL,$B$10,İLÇE,$B$11)/VLOOKUP($B$11,ABONE,6,FALSE))*60</f>
        <v>197.51079129496404</v>
      </c>
      <c r="G29" s="23">
        <f>(SUMIFS(AGİD2,KAYNAK,A29,SEBEP,B29,SÜRE,"Uzun",BİLDİRİM,"Bildirimli",İL,$B$10,İLÇE,$B$11)/VLOOKUP($B$11,ABONE,7,FALSE))*60</f>
        <v>290.14126668841755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280.70856626373626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122.27695229534507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19.201341772272514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18.278284072562357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469.61997623980432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421.79786876923083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136.16040993900484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3.11362679245283</v>
      </c>
      <c r="D33" s="23">
        <f t="shared" ref="D33:I33" si="8">SUM(D28:D32)</f>
        <v>78.809663191996194</v>
      </c>
      <c r="E33" s="23">
        <f t="shared" si="8"/>
        <v>75.170760761904759</v>
      </c>
      <c r="F33" s="23">
        <f t="shared" si="8"/>
        <v>197.51079129496404</v>
      </c>
      <c r="G33" s="23">
        <f t="shared" si="8"/>
        <v>759.76124292822192</v>
      </c>
      <c r="H33" s="23">
        <f t="shared" si="8"/>
        <v>702.50643503296715</v>
      </c>
      <c r="I33" s="23">
        <f t="shared" si="8"/>
        <v>258.43736223434991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9.433962264150943E-3</v>
      </c>
      <c r="D38" s="23">
        <f t="shared" si="10"/>
        <v>0.54343338097506744</v>
      </c>
      <c r="E38" s="23">
        <f t="shared" si="11"/>
        <v>0.51776266061980347</v>
      </c>
      <c r="F38" s="23">
        <f t="shared" si="12"/>
        <v>1.3345323741007193</v>
      </c>
      <c r="G38" s="23">
        <f t="shared" si="13"/>
        <v>1.1190864600326265</v>
      </c>
      <c r="H38" s="23">
        <f t="shared" si="14"/>
        <v>1.141025641025641</v>
      </c>
      <c r="I38" s="23">
        <f t="shared" si="15"/>
        <v>0.6998394863563403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2.4773701762744165E-2</v>
      </c>
      <c r="E42" s="23">
        <f t="shared" si="11"/>
        <v>2.3582766439909298E-2</v>
      </c>
      <c r="F42" s="23">
        <f t="shared" si="12"/>
        <v>0</v>
      </c>
      <c r="G42" s="23">
        <f t="shared" si="13"/>
        <v>6.8923327895595438E-2</v>
      </c>
      <c r="H42" s="23">
        <f t="shared" si="14"/>
        <v>6.1904761904761907E-2</v>
      </c>
      <c r="I42" s="23">
        <f t="shared" si="15"/>
        <v>3.4777956126270736E-2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1.8760195758564437E-2</v>
      </c>
      <c r="H43" s="23">
        <f t="shared" si="14"/>
        <v>1.6849816849816849E-2</v>
      </c>
      <c r="I43" s="23">
        <f t="shared" si="15"/>
        <v>4.9224184055644731E-3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9.433962264150943E-3</v>
      </c>
      <c r="D46" s="23">
        <f t="shared" ref="D46:I46" si="16">SUM(D36:D45)</f>
        <v>0.56820708273781162</v>
      </c>
      <c r="E46" s="23">
        <f t="shared" si="16"/>
        <v>0.54134542705971278</v>
      </c>
      <c r="F46" s="23">
        <f t="shared" si="16"/>
        <v>1.3345323741007193</v>
      </c>
      <c r="G46" s="23">
        <f t="shared" si="16"/>
        <v>1.2067699836867862</v>
      </c>
      <c r="H46" s="23">
        <f t="shared" si="16"/>
        <v>1.2197802197802197</v>
      </c>
      <c r="I46" s="23">
        <f t="shared" si="16"/>
        <v>0.73953986088817558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3.4591194968553458E-2</v>
      </c>
      <c r="D50" s="23">
        <f>(SUMIFS(AGİİ1,KAYNAK,A50,SEBEP,B50,SÜRE,"Uzun",BİLDİRİM,"Bildirimli",İL,$B$10,İLÇE,$B$11)/VLOOKUP($B$11,ABONE,4,FALSE))</f>
        <v>0.65332698110211207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0.62358276643990929</v>
      </c>
      <c r="F50" s="23">
        <f>(SUMIFS(OGİD1,KAYNAK,A50,SEBEP,B50,SÜRE,"Uzun",BİLDİRİM,"Bildirimli",İL,$B$10,İLÇE,$B$11)/VLOOKUP($B$11,ABONE,6,FALSE))</f>
        <v>2</v>
      </c>
      <c r="G50" s="23">
        <f>(SUMIFS(AGİD1,KAYNAK,A50,SEBEP,B50,SÜRE,"Uzun",BİLDİRİM,"Bildirimli",İL,$B$10,İLÇE,$B$11)/VLOOKUP($B$11,ABONE,7,FALSE))</f>
        <v>1.0065252854812399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1.1076923076923078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0.76500802568218296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9.7665555026202958E-2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9.297052154195011E-2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0.96125611745513861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0.86336996336996341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0.31803103263777421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3.4591194968553458E-2</v>
      </c>
      <c r="D54" s="23">
        <f t="shared" ref="D54:I54" si="17">SUM(D49:D53)</f>
        <v>0.75099253612831507</v>
      </c>
      <c r="E54" s="23">
        <f t="shared" si="17"/>
        <v>0.71655328798185935</v>
      </c>
      <c r="F54" s="23">
        <f t="shared" si="17"/>
        <v>2</v>
      </c>
      <c r="G54" s="23">
        <f t="shared" si="17"/>
        <v>1.9677814029363785</v>
      </c>
      <c r="H54" s="23">
        <f t="shared" si="17"/>
        <v>1.9710622710622712</v>
      </c>
      <c r="I54" s="23">
        <f t="shared" si="17"/>
        <v>1.0830390583199572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318</v>
      </c>
      <c r="D63" s="34">
        <f>VLOOKUP($B$11,ABONE,4,FALSE)</f>
        <v>6297</v>
      </c>
      <c r="E63" s="34">
        <f>VLOOKUP($B$11,ABONE,5,FALSE)</f>
        <v>6615</v>
      </c>
      <c r="F63" s="34">
        <f>VLOOKUP($B$11,ABONE,6,FALSE)</f>
        <v>278</v>
      </c>
      <c r="G63" s="34">
        <f>VLOOKUP($B$11,ABONE,7,FALSE)</f>
        <v>2452</v>
      </c>
      <c r="H63" s="34">
        <f>VLOOKUP($B$11,ABONE,8,FALSE)</f>
        <v>2730</v>
      </c>
      <c r="I63" s="34">
        <f>VLOOKUP($B$11,ABONE,9,FALSE)</f>
        <v>9345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122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0.2976232116788321</v>
      </c>
      <c r="D17" s="23">
        <f t="shared" si="1"/>
        <v>33.758015566069616</v>
      </c>
      <c r="E17" s="23">
        <f t="shared" si="2"/>
        <v>33.000943104872007</v>
      </c>
      <c r="F17" s="23">
        <f t="shared" si="3"/>
        <v>312.31980956521738</v>
      </c>
      <c r="G17" s="23">
        <f t="shared" si="4"/>
        <v>119.3068947384683</v>
      </c>
      <c r="H17" s="23">
        <f t="shared" si="5"/>
        <v>122.20208846086955</v>
      </c>
      <c r="I17" s="23">
        <f t="shared" si="6"/>
        <v>71.511057477240712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1.000140811084826</v>
      </c>
      <c r="E21" s="23">
        <f t="shared" si="2"/>
        <v>0.97751169611890998</v>
      </c>
      <c r="F21" s="23">
        <f t="shared" si="3"/>
        <v>0</v>
      </c>
      <c r="G21" s="23">
        <f t="shared" si="4"/>
        <v>1.9809166453321561</v>
      </c>
      <c r="H21" s="23">
        <f t="shared" si="5"/>
        <v>1.9512028956521739</v>
      </c>
      <c r="I21" s="23">
        <f t="shared" si="6"/>
        <v>1.3978757991553261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0.2976232116788321</v>
      </c>
      <c r="D25" s="23">
        <f t="shared" si="7"/>
        <v>34.758156377154442</v>
      </c>
      <c r="E25" s="23">
        <f t="shared" si="7"/>
        <v>33.978454800990917</v>
      </c>
      <c r="F25" s="23">
        <f t="shared" si="7"/>
        <v>312.31980956521738</v>
      </c>
      <c r="G25" s="23">
        <f t="shared" si="7"/>
        <v>121.28781138380046</v>
      </c>
      <c r="H25" s="23">
        <f t="shared" si="7"/>
        <v>124.15329135652172</v>
      </c>
      <c r="I25" s="23">
        <f t="shared" si="7"/>
        <v>72.908933276396041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2.3902382494085841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2.3361568885218826</v>
      </c>
      <c r="F29" s="23">
        <f>(SUMIFS(OGİD2,KAYNAK,A29,SEBEP,B29,SÜRE,"Uzun",BİLDİRİM,"Bildirimli",İL,$B$10,İLÇE,$B$11)/VLOOKUP($B$11,ABONE,6,FALSE))*60</f>
        <v>284.12133478260864</v>
      </c>
      <c r="G29" s="23">
        <f>(SUMIFS(AGİD2,KAYNAK,A29,SEBEP,B29,SÜRE,"Uzun",BİLDİRİM,"Bildirimli",İL,$B$10,İLÇE,$B$11)/VLOOKUP($B$11,ABONE,7,FALSE))*60</f>
        <v>85.442718790553954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88.422898030434766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39.501713833880807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6.9031950659006425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6.7470038645747312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3.8341725387142183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8">SUM(D28:D32)</f>
        <v>9.2934333153092261</v>
      </c>
      <c r="E33" s="23">
        <f t="shared" si="8"/>
        <v>9.0831607530966139</v>
      </c>
      <c r="F33" s="23">
        <f t="shared" si="8"/>
        <v>284.12133478260864</v>
      </c>
      <c r="G33" s="23">
        <f t="shared" si="8"/>
        <v>85.442718790553954</v>
      </c>
      <c r="H33" s="23">
        <f t="shared" si="8"/>
        <v>88.422898030434766</v>
      </c>
      <c r="I33" s="23">
        <f t="shared" si="8"/>
        <v>43.335886372595027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1.4598540145985401E-2</v>
      </c>
      <c r="D38" s="23">
        <f t="shared" si="10"/>
        <v>1.2826968570462993</v>
      </c>
      <c r="E38" s="23">
        <f t="shared" si="11"/>
        <v>1.2540049545829892</v>
      </c>
      <c r="F38" s="23">
        <f t="shared" si="12"/>
        <v>5.4202898550724639</v>
      </c>
      <c r="G38" s="23">
        <f t="shared" si="13"/>
        <v>2.148973736482013</v>
      </c>
      <c r="H38" s="23">
        <f t="shared" si="14"/>
        <v>2.1980434782608698</v>
      </c>
      <c r="I38" s="23">
        <f t="shared" si="15"/>
        <v>1.6615673392773347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4.3257857384251433E-2</v>
      </c>
      <c r="E42" s="23">
        <f t="shared" si="11"/>
        <v>4.2279108175061933E-2</v>
      </c>
      <c r="F42" s="23">
        <f t="shared" si="12"/>
        <v>0</v>
      </c>
      <c r="G42" s="23">
        <f t="shared" si="13"/>
        <v>2.7367027146325315E-2</v>
      </c>
      <c r="H42" s="23">
        <f t="shared" si="14"/>
        <v>2.6956521739130435E-2</v>
      </c>
      <c r="I42" s="23">
        <f t="shared" si="15"/>
        <v>3.5664007508212109E-2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1.4598540145985401E-2</v>
      </c>
      <c r="D46" s="23">
        <f t="shared" ref="D46:I46" si="16">SUM(D36:D45)</f>
        <v>1.3259547144305508</v>
      </c>
      <c r="E46" s="23">
        <f t="shared" si="16"/>
        <v>1.2962840627580512</v>
      </c>
      <c r="F46" s="23">
        <f t="shared" si="16"/>
        <v>5.4202898550724639</v>
      </c>
      <c r="G46" s="23">
        <f t="shared" si="16"/>
        <v>2.1763407636283381</v>
      </c>
      <c r="H46" s="23">
        <f t="shared" si="16"/>
        <v>2.2250000000000001</v>
      </c>
      <c r="I46" s="23">
        <f t="shared" si="16"/>
        <v>1.6972313467855469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9.9695843190266975E-3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9.7440132122213041E-3</v>
      </c>
      <c r="F50" s="23">
        <f>(SUMIFS(OGİD1,KAYNAK,A50,SEBEP,B50,SÜRE,"Uzun",BİLDİRİM,"Bildirimli",İL,$B$10,İLÇE,$B$11)/VLOOKUP($B$11,ABONE,6,FALSE))</f>
        <v>1.7681159420289856</v>
      </c>
      <c r="G50" s="23">
        <f>(SUMIFS(AGİD1,KAYNAK,A50,SEBEP,B50,SÜRE,"Uzun",BİLDİRİM,"Bildirimli",İL,$B$10,İLÇE,$B$11)/VLOOKUP($B$11,ABONE,7,FALSE))</f>
        <v>0.48841315382917677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0.50760869565217392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0.22468324730173628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3.9540385265292327E-2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3.8645747316267548E-2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2.1961520412951664E-2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7">SUM(D49:D53)</f>
        <v>4.9509969584319025E-2</v>
      </c>
      <c r="E54" s="23">
        <f t="shared" si="17"/>
        <v>4.8389760528488854E-2</v>
      </c>
      <c r="F54" s="23">
        <f t="shared" si="17"/>
        <v>1.7681159420289856</v>
      </c>
      <c r="G54" s="23">
        <f t="shared" si="17"/>
        <v>0.48841315382917677</v>
      </c>
      <c r="H54" s="23">
        <f t="shared" si="17"/>
        <v>0.50760869565217392</v>
      </c>
      <c r="I54" s="23">
        <f t="shared" si="17"/>
        <v>0.24664476771468793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137</v>
      </c>
      <c r="D63" s="34">
        <f>VLOOKUP($B$11,ABONE,4,FALSE)</f>
        <v>5918</v>
      </c>
      <c r="E63" s="34">
        <f>VLOOKUP($B$11,ABONE,5,FALSE)</f>
        <v>6055</v>
      </c>
      <c r="F63" s="34">
        <f>VLOOKUP($B$11,ABONE,6,FALSE)</f>
        <v>69</v>
      </c>
      <c r="G63" s="34">
        <f>VLOOKUP($B$11,ABONE,7,FALSE)</f>
        <v>4531</v>
      </c>
      <c r="H63" s="34">
        <f>VLOOKUP($B$11,ABONE,8,FALSE)</f>
        <v>4600</v>
      </c>
      <c r="I63" s="34">
        <f>VLOOKUP($B$11,ABONE,9,FALSE)</f>
        <v>10655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80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2.1655589728096678</v>
      </c>
      <c r="D15" s="23">
        <f t="shared" ref="D15:D24" si="1">(SUMIFS(AGİİ2,KAYNAK,A15,SEBEP,B15,SÜRE,"Uzun",BİLDİRİM,"Bildirimsiz",İL,$B$10,İLÇE,$B$11)/VLOOKUP($B$11,ABONE,4,FALSE))*60</f>
        <v>3.3854990136877707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3.3833687154908176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2.2474158139534883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3.3829823074063041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10.357754229607249</v>
      </c>
      <c r="D17" s="23">
        <f t="shared" si="1"/>
        <v>19.476209225980345</v>
      </c>
      <c r="E17" s="23">
        <f t="shared" si="2"/>
        <v>19.46028628912536</v>
      </c>
      <c r="F17" s="23">
        <f t="shared" si="3"/>
        <v>0.39055600000000001</v>
      </c>
      <c r="G17" s="23">
        <v>0</v>
      </c>
      <c r="H17" s="23">
        <f t="shared" si="4"/>
        <v>3.3858781395348845</v>
      </c>
      <c r="I17" s="23">
        <f t="shared" si="5"/>
        <v>19.454818385258594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11.436979848942599</v>
      </c>
      <c r="D18" s="23">
        <f t="shared" si="1"/>
        <v>1.5164447590635239</v>
      </c>
      <c r="E18" s="23">
        <f t="shared" si="2"/>
        <v>1.533768313751972</v>
      </c>
      <c r="F18" s="23">
        <f t="shared" si="3"/>
        <v>0</v>
      </c>
      <c r="G18" s="23">
        <v>0</v>
      </c>
      <c r="H18" s="23">
        <f t="shared" si="4"/>
        <v>0</v>
      </c>
      <c r="I18" s="23">
        <f t="shared" si="5"/>
        <v>1.5332465839554257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2.658607250755287E-2</v>
      </c>
      <c r="D21" s="23">
        <f t="shared" si="1"/>
        <v>5.6648010478807729</v>
      </c>
      <c r="E21" s="23">
        <f t="shared" si="2"/>
        <v>5.654955417117292</v>
      </c>
      <c r="F21" s="23">
        <f t="shared" si="3"/>
        <v>0</v>
      </c>
      <c r="G21" s="23">
        <v>0</v>
      </c>
      <c r="H21" s="23">
        <f t="shared" si="4"/>
        <v>0</v>
      </c>
      <c r="I21" s="23">
        <f t="shared" si="5"/>
        <v>5.6530318158061963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v>0</v>
      </c>
      <c r="H22" s="23">
        <f t="shared" si="4"/>
        <v>0</v>
      </c>
      <c r="I22" s="23">
        <f t="shared" si="5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0" t="s">
        <v>60</v>
      </c>
      <c r="B25" s="61"/>
      <c r="C25" s="23">
        <f t="shared" ref="C25:I25" si="6">SUM(C15:C24)</f>
        <v>23.986879123867066</v>
      </c>
      <c r="D25" s="23">
        <f t="shared" si="6"/>
        <v>30.042954046612412</v>
      </c>
      <c r="E25" s="23">
        <f t="shared" si="6"/>
        <v>30.032378735485441</v>
      </c>
      <c r="F25" s="23">
        <f t="shared" si="6"/>
        <v>0.39055600000000001</v>
      </c>
      <c r="G25" s="23">
        <f t="shared" si="6"/>
        <v>0</v>
      </c>
      <c r="H25" s="23">
        <f t="shared" si="6"/>
        <v>5.6332939534883728</v>
      </c>
      <c r="I25" s="23">
        <f t="shared" si="6"/>
        <v>30.024079092426518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0.49790909365558905</v>
      </c>
      <c r="D29" s="23">
        <f>(SUMIFS(AGİİ2,KAYNAK,A29,SEBEP,B29,SÜRE,"Uzun",BİLDİRİM,"Bildirimli",İL,$B$10,İLÇE,$B$11)/VLOOKUP($B$11,ABONE,4,FALSE))*60</f>
        <v>1.2258474809216784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1.2245763316996479</v>
      </c>
      <c r="F29" s="23">
        <f>(SUMIFS(OGİD2,KAYNAK,A29,SEBEP,B29,SÜRE,"Uzun",BİLDİRİM,"Bildirimli",İL,$B$10,İLÇE,$B$11)/VLOOKUP($B$11,ABONE,6,FALSE))*60</f>
        <v>0</v>
      </c>
      <c r="G29" s="23"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1.2241597772861394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23.606779848942601</v>
      </c>
      <c r="D31" s="23">
        <f>(SUMIFS(AGİİ2,KAYNAK,A31,SEBEP,B31,SÜRE,"Uzun",BİLDİRİM,"Bildirimli",İL,$B$10,İLÇE,$B$11)/VLOOKUP($B$11,ABONE,4,FALSE))*60</f>
        <v>15.507761508191528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15.521904272253913</v>
      </c>
      <c r="F31" s="23">
        <f>(SUMIFS(OGİD2,KAYNAK,A31,SEBEP,B31,SÜRE,"Uzun",BİLDİRİM,"Bildirimli",İL,$B$10,İLÇE,$B$11)/VLOOKUP($B$11,ABONE,6,FALSE))*60</f>
        <v>0</v>
      </c>
      <c r="G31" s="23"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15.516624309246879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24.104688942598191</v>
      </c>
      <c r="D33" s="23">
        <f t="shared" ref="D33:I33" si="7">SUM(D28:D32)</f>
        <v>16.733608989113208</v>
      </c>
      <c r="E33" s="23">
        <f t="shared" si="7"/>
        <v>16.746480603953561</v>
      </c>
      <c r="F33" s="23">
        <f t="shared" si="7"/>
        <v>0</v>
      </c>
      <c r="G33" s="23">
        <f t="shared" si="7"/>
        <v>0</v>
      </c>
      <c r="H33" s="23">
        <f t="shared" si="7"/>
        <v>0</v>
      </c>
      <c r="I33" s="23">
        <f t="shared" si="7"/>
        <v>16.740784086533019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8">(SUMIFS(OGİİ1,KAYNAK,A36,SEBEP,B36,SÜRE,"Uzun",BİLDİRİM,"Bildirimsiz",İL,$B$10,İLÇE,$B$11)/VLOOKUP($B$11,ABONE,3,FALSE))</f>
        <v>0.1646525679758308</v>
      </c>
      <c r="D36" s="23">
        <f t="shared" ref="D36:D45" si="9">(SUMIFS(AGİİ1,KAYNAK,A36,SEBEP,B36,SÜRE,"Uzun",BİLDİRİM,"Bildirimsiz",İL,$B$10,İLÇE,$B$11)/VLOOKUP($B$11,ABONE,4,FALSE))</f>
        <v>0.23822006130430187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0.23809159540176522</v>
      </c>
      <c r="F36" s="23">
        <f t="shared" ref="F36:F45" si="11">(SUMIFS(OGİD1,KAYNAK,A36,SEBEP,B36,SÜRE,"Uzun",BİLDİRİM,"Bildirimsiz",İL,$B$10,İLÇE,$B$11)/VLOOKUP($B$11,ABONE,6,FALSE))</f>
        <v>0</v>
      </c>
      <c r="G36" s="23"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0.17054263565891473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0.23806861780814331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f t="shared" si="11"/>
        <v>0</v>
      </c>
      <c r="G37" s="23"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8"/>
        <v>0.243202416918429</v>
      </c>
      <c r="D38" s="23">
        <f t="shared" si="9"/>
        <v>0.52575837649297119</v>
      </c>
      <c r="E38" s="23">
        <f t="shared" si="10"/>
        <v>0.52526496826711544</v>
      </c>
      <c r="F38" s="23">
        <f t="shared" si="11"/>
        <v>0.05</v>
      </c>
      <c r="G38" s="23">
        <v>0</v>
      </c>
      <c r="H38" s="23">
        <f t="shared" si="12"/>
        <v>0.20930232558139536</v>
      </c>
      <c r="I38" s="23">
        <f t="shared" si="13"/>
        <v>0.52515748976217658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5.7401812688821753E-2</v>
      </c>
      <c r="D39" s="23">
        <f t="shared" si="9"/>
        <v>8.1809533875911635E-3</v>
      </c>
      <c r="E39" s="23">
        <f t="shared" si="10"/>
        <v>8.2669044215013376E-3</v>
      </c>
      <c r="F39" s="23">
        <f t="shared" si="11"/>
        <v>0</v>
      </c>
      <c r="G39" s="23">
        <v>0</v>
      </c>
      <c r="H39" s="23">
        <f t="shared" si="12"/>
        <v>0</v>
      </c>
      <c r="I39" s="23">
        <f t="shared" si="13"/>
        <v>8.2640923342237309E-3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f t="shared" si="11"/>
        <v>0</v>
      </c>
      <c r="G40" s="23"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f t="shared" si="11"/>
        <v>0</v>
      </c>
      <c r="G41" s="23"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8"/>
        <v>1.5105740181268882E-3</v>
      </c>
      <c r="D42" s="23">
        <f t="shared" si="9"/>
        <v>5.2771905718211602E-2</v>
      </c>
      <c r="E42" s="23">
        <f t="shared" si="10"/>
        <v>5.2682391546338456E-2</v>
      </c>
      <c r="F42" s="23">
        <f t="shared" si="11"/>
        <v>0</v>
      </c>
      <c r="G42" s="23">
        <v>0</v>
      </c>
      <c r="H42" s="23">
        <f t="shared" si="12"/>
        <v>0</v>
      </c>
      <c r="I42" s="23">
        <f t="shared" si="13"/>
        <v>5.2664470995250914E-2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f t="shared" si="11"/>
        <v>0</v>
      </c>
      <c r="G43" s="23">
        <v>0</v>
      </c>
      <c r="H43" s="23">
        <f t="shared" si="12"/>
        <v>0</v>
      </c>
      <c r="I43" s="23">
        <f t="shared" si="13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f t="shared" si="11"/>
        <v>0</v>
      </c>
      <c r="G44" s="23"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f t="shared" si="11"/>
        <v>0</v>
      </c>
      <c r="G45" s="23"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0" t="s">
        <v>60</v>
      </c>
      <c r="B46" s="61"/>
      <c r="C46" s="23">
        <f>SUM(C36:C45)</f>
        <v>0.46676737160120846</v>
      </c>
      <c r="D46" s="23">
        <f t="shared" ref="D46:I46" si="14">SUM(D36:D45)</f>
        <v>0.82493129690307576</v>
      </c>
      <c r="E46" s="23">
        <f t="shared" si="14"/>
        <v>0.82430585963672043</v>
      </c>
      <c r="F46" s="23">
        <f t="shared" si="14"/>
        <v>0.05</v>
      </c>
      <c r="G46" s="23">
        <f t="shared" si="14"/>
        <v>0</v>
      </c>
      <c r="H46" s="23">
        <f t="shared" si="14"/>
        <v>0.37984496124031009</v>
      </c>
      <c r="I46" s="23">
        <f t="shared" si="14"/>
        <v>0.82415467089979466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8.3081570996978854E-2</v>
      </c>
      <c r="D50" s="23">
        <f>(SUMIFS(AGİİ1,KAYNAK,A50,SEBEP,B50,SÜRE,"Uzun",BİLDİRİM,"Bildirimli",İL,$B$10,İLÇE,$B$11)/VLOOKUP($B$11,ABONE,4,FALSE))</f>
        <v>0.11932670965014269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0.11926341723335672</v>
      </c>
      <c r="F50" s="23">
        <f>(SUMIFS(OGİD1,KAYNAK,A50,SEBEP,B50,SÜRE,"Uzun",BİLDİRİM,"Bildirimli",İL,$B$10,İLÇE,$B$11)/VLOOKUP($B$11,ABONE,6,FALSE))</f>
        <v>0</v>
      </c>
      <c r="G50" s="23"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0.11922284834309431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8.1570996978851965E-2</v>
      </c>
      <c r="D52" s="23">
        <f>(SUMIFS(AGİİ1,KAYNAK,A52,SEBEP,B52,SÜRE,"Uzun",BİLDİRİM,"Bildirimli",İL,$B$10,İLÇE,$B$11)/VLOOKUP($B$11,ABONE,4,FALSE))</f>
        <v>4.7738082655110453E-2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4.7797162768859043E-2</v>
      </c>
      <c r="F52" s="23">
        <f>(SUMIFS(OGİD1,KAYNAK,A52,SEBEP,B52,SÜRE,"Uzun",BİLDİRİM,"Bildirimli",İL,$B$10,İLÇE,$B$11)/VLOOKUP($B$11,ABONE,6,FALSE))</f>
        <v>0</v>
      </c>
      <c r="G52" s="23"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4.7780903987279522E-2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0.16465256797583083</v>
      </c>
      <c r="D54" s="23">
        <f t="shared" ref="D54:I54" si="15">SUM(D49:D53)</f>
        <v>0.16706479230525315</v>
      </c>
      <c r="E54" s="23">
        <f t="shared" si="15"/>
        <v>0.16706058000221577</v>
      </c>
      <c r="F54" s="23">
        <f t="shared" si="15"/>
        <v>0</v>
      </c>
      <c r="G54" s="23">
        <f t="shared" si="15"/>
        <v>0</v>
      </c>
      <c r="H54" s="23">
        <f t="shared" si="15"/>
        <v>0</v>
      </c>
      <c r="I54" s="23">
        <f t="shared" si="15"/>
        <v>0.16700375233037384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1.812688821752266E-2</v>
      </c>
      <c r="D58" s="23">
        <f>(SUMIFS(AGİİ1,KAYNAK,A58,SÜRE,"Kısa",İL,$B$10,İLÇE,$B$11)/VLOOKUP($B$11,ABONE,4,FALSE))</f>
        <v>6.0154846210759963E-2</v>
      </c>
      <c r="E58" s="23">
        <f>((SUMIFS(OGİİ1,KAYNAK,A58,SÜRE,"Kısa",İL,$B$10,İLÇE,$B$11)+SUMIFS(AGİİ1,KAYNAK,A58,SÜRE,"Kısa",İL,$B$10,İLÇE,$B$11))/VLOOKUP($B$11,ABONE,5,FALSE))</f>
        <v>6.0081455650458186E-2</v>
      </c>
      <c r="F58" s="23">
        <f>(SUMIFS(OGİD1,KAYNAK,A58,SÜRE,"Kısa",İL,$B$10,İLÇE,$B$11)/VLOOKUP($B$11,ABONE,6,FALSE))</f>
        <v>0</v>
      </c>
      <c r="G58" s="23">
        <v>1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6.006101821844733E-2</v>
      </c>
    </row>
    <row r="59" spans="1:9" ht="15.75" thickBot="1" x14ac:dyDescent="0.3">
      <c r="A59" s="60" t="s">
        <v>60</v>
      </c>
      <c r="B59" s="61"/>
      <c r="C59" s="23">
        <f>SUM(C57:C58)</f>
        <v>1.812688821752266E-2</v>
      </c>
      <c r="D59" s="23">
        <f t="shared" ref="D59:I59" si="16">SUM(D57:D58)</f>
        <v>6.0154846210759963E-2</v>
      </c>
      <c r="E59" s="23">
        <f t="shared" si="16"/>
        <v>6.0081455650458186E-2</v>
      </c>
      <c r="F59" s="23">
        <f t="shared" si="16"/>
        <v>0</v>
      </c>
      <c r="G59" s="23">
        <f t="shared" si="16"/>
        <v>1</v>
      </c>
      <c r="H59" s="23">
        <f t="shared" si="16"/>
        <v>0</v>
      </c>
      <c r="I59" s="23">
        <f t="shared" si="16"/>
        <v>6.006101821844733E-2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662</v>
      </c>
      <c r="D63" s="34">
        <f>VLOOKUP($B$11,ABONE,4,FALSE)</f>
        <v>378440</v>
      </c>
      <c r="E63" s="34">
        <f>VLOOKUP($B$11,ABONE,5,FALSE)</f>
        <v>379102</v>
      </c>
      <c r="F63" s="34">
        <f>VLOOKUP($B$11,ABONE,6,FALSE)</f>
        <v>60</v>
      </c>
      <c r="G63" s="34">
        <f>VLOOKUP($B$11,ABONE,7,FALSE)</f>
        <v>69</v>
      </c>
      <c r="H63" s="34">
        <f>VLOOKUP($B$11,ABONE,8,FALSE)</f>
        <v>129</v>
      </c>
      <c r="I63" s="34">
        <f>VLOOKUP($B$11,ABONE,9,FALSE)</f>
        <v>379231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B64:I64"/>
    <mergeCell ref="B69:I69"/>
    <mergeCell ref="B11:C11"/>
    <mergeCell ref="A57:B57"/>
    <mergeCell ref="A58:B58"/>
    <mergeCell ref="A59:B59"/>
    <mergeCell ref="C61:E61"/>
    <mergeCell ref="F61:H61"/>
    <mergeCell ref="I61:I62"/>
    <mergeCell ref="A47:B47"/>
    <mergeCell ref="C47:E47"/>
    <mergeCell ref="F47:H47"/>
    <mergeCell ref="I47:I48"/>
    <mergeCell ref="A54:B54"/>
    <mergeCell ref="A55:B55"/>
    <mergeCell ref="C55:E55"/>
    <mergeCell ref="F55:H55"/>
    <mergeCell ref="I55:I56"/>
    <mergeCell ref="A56:B56"/>
    <mergeCell ref="A33:B33"/>
    <mergeCell ref="A34:B34"/>
    <mergeCell ref="C34:E34"/>
    <mergeCell ref="F34:H34"/>
    <mergeCell ref="I34:I35"/>
    <mergeCell ref="A46:B46"/>
    <mergeCell ref="A26:B26"/>
    <mergeCell ref="C26:E26"/>
    <mergeCell ref="F26:H26"/>
    <mergeCell ref="I26:I27"/>
    <mergeCell ref="F6:I6"/>
    <mergeCell ref="B7:C7"/>
    <mergeCell ref="F7:I7"/>
    <mergeCell ref="B8:C8"/>
    <mergeCell ref="B9:C9"/>
    <mergeCell ref="B10:C10"/>
    <mergeCell ref="B6:C6"/>
    <mergeCell ref="A13:B13"/>
    <mergeCell ref="C13:E13"/>
    <mergeCell ref="F13:H13"/>
    <mergeCell ref="I13:I14"/>
    <mergeCell ref="A25:B25"/>
    <mergeCell ref="A1:C1"/>
    <mergeCell ref="B2:C2"/>
    <mergeCell ref="B3:C3"/>
    <mergeCell ref="B4:C4"/>
    <mergeCell ref="B5:C5"/>
  </mergeCells>
  <dataValidations count="3">
    <dataValidation type="decimal" allowBlank="1" showErrorMessage="1" errorTitle="İstenen Aralıkta Değil!" error="İstenen Aralık: Minimum=-9223372036854775808 Maksimum=9223372036854775807" sqref="C15:I25 C28:I33 C36:I46 C57:I60 D66:I69 C67:C69 C49:I54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123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52" t="s">
        <v>58</v>
      </c>
      <c r="D14" s="52" t="s">
        <v>59</v>
      </c>
      <c r="E14" s="52" t="s">
        <v>36</v>
      </c>
      <c r="F14" s="52" t="s">
        <v>58</v>
      </c>
      <c r="G14" s="52" t="s">
        <v>59</v>
      </c>
      <c r="H14" s="52" t="s">
        <v>36</v>
      </c>
      <c r="I14" s="71"/>
    </row>
    <row r="15" spans="1:9" ht="15.75" thickBot="1" x14ac:dyDescent="0.3">
      <c r="A15" s="19" t="s">
        <v>76</v>
      </c>
      <c r="B15" s="51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51" t="s">
        <v>22</v>
      </c>
      <c r="C17" s="23">
        <f t="shared" si="0"/>
        <v>14.054904399563316</v>
      </c>
      <c r="D17" s="23">
        <f t="shared" si="1"/>
        <v>44.55430794037666</v>
      </c>
      <c r="E17" s="23">
        <f t="shared" si="2"/>
        <v>43.860433821622841</v>
      </c>
      <c r="F17" s="23">
        <f t="shared" si="3"/>
        <v>304.68674239726039</v>
      </c>
      <c r="G17" s="23">
        <f t="shared" si="4"/>
        <v>73.535453427047997</v>
      </c>
      <c r="H17" s="23">
        <f t="shared" si="5"/>
        <v>93.46640762143808</v>
      </c>
      <c r="I17" s="23">
        <f t="shared" si="6"/>
        <v>47.709060501723975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51" t="s">
        <v>22</v>
      </c>
      <c r="C21" s="23">
        <f t="shared" si="0"/>
        <v>0.13440684497816593</v>
      </c>
      <c r="D21" s="23">
        <f t="shared" si="1"/>
        <v>3.544108758736372</v>
      </c>
      <c r="E21" s="23">
        <f t="shared" si="2"/>
        <v>3.4665366217122426</v>
      </c>
      <c r="F21" s="23">
        <f t="shared" si="3"/>
        <v>0</v>
      </c>
      <c r="G21" s="23">
        <f t="shared" si="4"/>
        <v>15.255509752787203</v>
      </c>
      <c r="H21" s="23">
        <f t="shared" si="5"/>
        <v>13.940107760224421</v>
      </c>
      <c r="I21" s="23">
        <f t="shared" si="6"/>
        <v>4.2791174911511014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14.189311244541482</v>
      </c>
      <c r="D25" s="23">
        <f t="shared" si="7"/>
        <v>48.098416699113031</v>
      </c>
      <c r="E25" s="23">
        <f t="shared" si="7"/>
        <v>47.326970443335085</v>
      </c>
      <c r="F25" s="23">
        <f t="shared" si="7"/>
        <v>304.68674239726039</v>
      </c>
      <c r="G25" s="23">
        <f t="shared" si="7"/>
        <v>88.790963179835202</v>
      </c>
      <c r="H25" s="23">
        <f t="shared" si="7"/>
        <v>107.4065153816625</v>
      </c>
      <c r="I25" s="23">
        <f t="shared" si="7"/>
        <v>51.98817799287508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52" t="s">
        <v>58</v>
      </c>
      <c r="D27" s="52" t="s">
        <v>59</v>
      </c>
      <c r="E27" s="27" t="s">
        <v>36</v>
      </c>
      <c r="F27" s="52" t="s">
        <v>23</v>
      </c>
      <c r="G27" s="52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51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51" t="s">
        <v>22</v>
      </c>
      <c r="C29" s="23">
        <f>(SUMIFS(OGİİ2,KAYNAK,A29,SEBEP,B29,SÜRE,"Uzun",BİLDİRİM,"Bildirimli",İL,$B$10,İLÇE,$B$11)/VLOOKUP($B$11,ABONE,3,FALSE))*60</f>
        <v>1.88836807860262</v>
      </c>
      <c r="D29" s="23">
        <f>(SUMIFS(AGİİ2,KAYNAK,A29,SEBEP,B29,SÜRE,"Uzun",BİLDİRİM,"Bildirimli",İL,$B$10,İLÇE,$B$11)/VLOOKUP($B$11,ABONE,4,FALSE))*60</f>
        <v>15.536160223396958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15.225667274420683</v>
      </c>
      <c r="F29" s="23">
        <f>(SUMIFS(OGİD2,KAYNAK,A29,SEBEP,B29,SÜRE,"Uzun",BİLDİRİM,"Bildirimli",İL,$B$10,İLÇE,$B$11)/VLOOKUP($B$11,ABONE,6,FALSE))*60</f>
        <v>202.60374226027398</v>
      </c>
      <c r="G29" s="23">
        <f>(SUMIFS(AGİD2,KAYNAK,A29,SEBEP,B29,SÜRE,"Uzun",BİLDİRİM,"Bildirimli",İL,$B$10,İLÇE,$B$11)/VLOOKUP($B$11,ABONE,7,FALSE))*60</f>
        <v>20.388739301987396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36.100176143511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16.845193827649805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51" t="s">
        <v>22</v>
      </c>
      <c r="C31" s="23">
        <f>(SUMIFS(OGİİ2,KAYNAK,A31,SEBEP,B31,SÜRE,"Uzun",BİLDİRİM,"Bildirimli",İL,$B$10,İLÇE,$B$11)/VLOOKUP($B$11,ABONE,3,FALSE))*60</f>
        <v>0.59606986899563319</v>
      </c>
      <c r="D31" s="23">
        <f>(SUMIFS(AGİİ2,KAYNAK,A31,SEBEP,B31,SÜRE,"Uzun",BİLDİRİM,"Bildirimli",İL,$B$10,İLÇE,$B$11)/VLOOKUP($B$11,ABONE,4,FALSE))*60</f>
        <v>7.6515452253030727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7.4910302257655923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0.12603005332040718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0.11516314779270632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6.9187814288823475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2.484437947598253</v>
      </c>
      <c r="D33" s="23">
        <f t="shared" ref="D33:I33" si="8">SUM(D28:D32)</f>
        <v>23.187705448700029</v>
      </c>
      <c r="E33" s="23">
        <f t="shared" si="8"/>
        <v>22.716697500186275</v>
      </c>
      <c r="F33" s="23">
        <f t="shared" si="8"/>
        <v>202.60374226027398</v>
      </c>
      <c r="G33" s="23">
        <f t="shared" si="8"/>
        <v>20.514769355307802</v>
      </c>
      <c r="H33" s="23">
        <f t="shared" si="8"/>
        <v>36.215339291303707</v>
      </c>
      <c r="I33" s="23">
        <f t="shared" si="8"/>
        <v>23.763975256532152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52" t="s">
        <v>58</v>
      </c>
      <c r="D35" s="52" t="s">
        <v>59</v>
      </c>
      <c r="E35" s="27" t="s">
        <v>36</v>
      </c>
      <c r="F35" s="52" t="s">
        <v>23</v>
      </c>
      <c r="G35" s="52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51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51" t="s">
        <v>22</v>
      </c>
      <c r="C38" s="23">
        <f t="shared" si="9"/>
        <v>0.19541484716157206</v>
      </c>
      <c r="D38" s="23">
        <f t="shared" si="10"/>
        <v>0.55272320634355865</v>
      </c>
      <c r="E38" s="23">
        <f t="shared" si="11"/>
        <v>0.54459429252663738</v>
      </c>
      <c r="F38" s="23">
        <f t="shared" si="12"/>
        <v>5.2842465753424657</v>
      </c>
      <c r="G38" s="23">
        <f t="shared" si="13"/>
        <v>0.89352076264339964</v>
      </c>
      <c r="H38" s="23">
        <f t="shared" si="14"/>
        <v>1.2721098479255868</v>
      </c>
      <c r="I38" s="23">
        <f t="shared" si="15"/>
        <v>0.60103781257517264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51" t="s">
        <v>22</v>
      </c>
      <c r="C42" s="23">
        <f t="shared" si="9"/>
        <v>1.0917030567685589E-3</v>
      </c>
      <c r="D42" s="23">
        <f t="shared" si="10"/>
        <v>4.1477113884158895E-2</v>
      </c>
      <c r="E42" s="23">
        <f t="shared" si="11"/>
        <v>4.0558328986911057E-2</v>
      </c>
      <c r="F42" s="23">
        <f t="shared" si="12"/>
        <v>0</v>
      </c>
      <c r="G42" s="23">
        <f t="shared" si="13"/>
        <v>0.14929714008725156</v>
      </c>
      <c r="H42" s="23">
        <f t="shared" si="14"/>
        <v>0.13642403661597519</v>
      </c>
      <c r="I42" s="23">
        <f t="shared" si="15"/>
        <v>4.7995967880502644E-2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0.19650655021834063</v>
      </c>
      <c r="D46" s="23">
        <f t="shared" ref="D46:I46" si="16">SUM(D36:D45)</f>
        <v>0.59420032022771752</v>
      </c>
      <c r="E46" s="23">
        <f t="shared" si="16"/>
        <v>0.58515262151354841</v>
      </c>
      <c r="F46" s="23">
        <f t="shared" si="16"/>
        <v>5.2842465753424657</v>
      </c>
      <c r="G46" s="23">
        <f t="shared" si="16"/>
        <v>1.0428179027306512</v>
      </c>
      <c r="H46" s="23">
        <f t="shared" si="16"/>
        <v>1.408533884541562</v>
      </c>
      <c r="I46" s="23">
        <f t="shared" si="16"/>
        <v>0.64903378045567528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52" t="s">
        <v>58</v>
      </c>
      <c r="D48" s="52" t="s">
        <v>59</v>
      </c>
      <c r="E48" s="27" t="s">
        <v>36</v>
      </c>
      <c r="F48" s="52" t="s">
        <v>23</v>
      </c>
      <c r="G48" s="52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51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51" t="s">
        <v>22</v>
      </c>
      <c r="C50" s="23">
        <f>(SUMIFS(OGİİ1,KAYNAK,A50,SEBEP,B50,SÜRE,"Uzun",BİLDİRİM,"Bildirimli",İL,$B$10,İLÇE,$B$11)/VLOOKUP($B$11,ABONE,3,FALSE))</f>
        <v>1.5829694323144104E-2</v>
      </c>
      <c r="D50" s="23">
        <f>(SUMIFS(AGİİ1,KAYNAK,A50,SEBEP,B50,SÜRE,"Uzun",BİLDİRİM,"Bildirimli",İL,$B$10,İLÇE,$B$11)/VLOOKUP($B$11,ABONE,4,FALSE))</f>
        <v>0.10204081632653061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0.10007947743585922</v>
      </c>
      <c r="F50" s="23">
        <f>(SUMIFS(OGİD1,KAYNAK,A50,SEBEP,B50,SÜRE,"Uzun",BİLDİRİM,"Bildirimli",İL,$B$10,İLÇE,$B$11)/VLOOKUP($B$11,ABONE,6,FALSE))</f>
        <v>2.493150684931507</v>
      </c>
      <c r="G50" s="23">
        <f>(SUMIFS(AGİD1,KAYNAK,A50,SEBEP,B50,SÜRE,"Uzun",BİLDİRİM,"Bildirimli",İL,$B$10,İLÇE,$B$11)/VLOOKUP($B$11,ABONE,7,FALSE))</f>
        <v>0.26773307481014702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0.45961907574191641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0.12797397450142614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51" t="s">
        <v>22</v>
      </c>
      <c r="C52" s="23">
        <f>(SUMIFS(OGİİ1,KAYNAK,A52,SEBEP,B52,SÜRE,"Uzun",BİLDİRİM,"Bildirimli",İL,$B$10,İLÇE,$B$11)/VLOOKUP($B$11,ABONE,3,FALSE))</f>
        <v>1.0917030567685589E-3</v>
      </c>
      <c r="D52" s="23">
        <f>(SUMIFS(AGİİ1,KAYNAK,A52,SEBEP,B52,SÜRE,"Uzun",BİLDİRİM,"Bildirimli",İL,$B$10,İLÇE,$B$11)/VLOOKUP($B$11,ABONE,4,FALSE))</f>
        <v>2.5630924848145983E-2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2.5072647343715074E-2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4.2010017773469058E-3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3.838771593090211E-3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2.3425239693467281E-2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1.6921397379912662E-2</v>
      </c>
      <c r="D54" s="23">
        <f t="shared" ref="D54:I54" si="17">SUM(D49:D53)</f>
        <v>0.12767174117467661</v>
      </c>
      <c r="E54" s="23">
        <f t="shared" si="17"/>
        <v>0.1251521247795743</v>
      </c>
      <c r="F54" s="23">
        <f t="shared" si="17"/>
        <v>2.493150684931507</v>
      </c>
      <c r="G54" s="23">
        <f t="shared" si="17"/>
        <v>0.27193407658749391</v>
      </c>
      <c r="H54" s="23">
        <f t="shared" si="17"/>
        <v>0.46345784733500661</v>
      </c>
      <c r="I54" s="23">
        <f t="shared" si="17"/>
        <v>0.15139921419489341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52" t="s">
        <v>58</v>
      </c>
      <c r="D56" s="52" t="s">
        <v>59</v>
      </c>
      <c r="E56" s="27" t="s">
        <v>36</v>
      </c>
      <c r="F56" s="52" t="s">
        <v>23</v>
      </c>
      <c r="G56" s="52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1832</v>
      </c>
      <c r="D63" s="34">
        <f>VLOOKUP($B$11,ABONE,4,FALSE)</f>
        <v>78694</v>
      </c>
      <c r="E63" s="34">
        <f>VLOOKUP($B$11,ABONE,5,FALSE)</f>
        <v>80526</v>
      </c>
      <c r="F63" s="34">
        <f>VLOOKUP($B$11,ABONE,6,FALSE)</f>
        <v>584</v>
      </c>
      <c r="G63" s="34">
        <f>VLOOKUP($B$11,ABONE,7,FALSE)</f>
        <v>6189</v>
      </c>
      <c r="H63" s="34">
        <f>VLOOKUP($B$11,ABONE,8,FALSE)</f>
        <v>6773</v>
      </c>
      <c r="I63" s="34">
        <f>VLOOKUP($B$11,ABONE,9,FALSE)</f>
        <v>87299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O31" sqref="O31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124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52" t="s">
        <v>58</v>
      </c>
      <c r="D14" s="52" t="s">
        <v>59</v>
      </c>
      <c r="E14" s="52" t="s">
        <v>36</v>
      </c>
      <c r="F14" s="52" t="s">
        <v>58</v>
      </c>
      <c r="G14" s="52" t="s">
        <v>59</v>
      </c>
      <c r="H14" s="52" t="s">
        <v>36</v>
      </c>
      <c r="I14" s="71"/>
    </row>
    <row r="15" spans="1:9" ht="15.75" thickBot="1" x14ac:dyDescent="0.3">
      <c r="A15" s="19" t="s">
        <v>76</v>
      </c>
      <c r="B15" s="51" t="s">
        <v>22</v>
      </c>
      <c r="C15" s="23">
        <f t="shared" ref="C15:C24" si="0">(SUMIFS(OGİİ2,KAYNAK,A15,SEBEP,B15,SÜRE,"Uzun",BİLDİRİM,"Bildirimsiz",İL,$B$10,İLÇE,$B$11)/VLOOKUP($B$11,ABONE,3,FALSE))*60</f>
        <v>12.830788711943795</v>
      </c>
      <c r="D15" s="23">
        <f t="shared" ref="D15:D24" si="1">(SUMIFS(AGİİ2,KAYNAK,A15,SEBEP,B15,SÜRE,"Uzun",BİLDİRİM,"Bildirimsiz",İL,$B$10,İLÇE,$B$11)/VLOOKUP($B$11,ABONE,4,FALSE))*60</f>
        <v>37.906230459004405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37.608840901566488</v>
      </c>
      <c r="F15" s="23">
        <f t="shared" ref="F15:F24" si="3">(SUMIFS(OGİD2,KAYNAK,A15,SEBEP,B15,SÜRE,"Uzun",BİLDİRİM,"Bildirimsiz",İL,$B$10,İLÇE,$B$11)/VLOOKUP($B$11,ABONE,6,FALSE))*60</f>
        <v>189.39136102941177</v>
      </c>
      <c r="G15" s="23">
        <f t="shared" ref="G15:G24" si="4">(SUMIFS(AGİD2,KAYNAK,A15,SEBEP,B15,SÜRE,"Uzun",BİLDİRİM,"Bildirimsiz",İL,$B$10,İLÇE,$B$11)/VLOOKUP($B$11,ABONE,7,FALSE))*60</f>
        <v>127.64732854521627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130.50968114759689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44.608235617953476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51" t="s">
        <v>22</v>
      </c>
      <c r="C17" s="23">
        <f t="shared" si="0"/>
        <v>47.58792538641687</v>
      </c>
      <c r="D17" s="23">
        <f t="shared" si="1"/>
        <v>26.774860817382024</v>
      </c>
      <c r="E17" s="23">
        <f t="shared" si="2"/>
        <v>27.021699462281976</v>
      </c>
      <c r="F17" s="23">
        <f t="shared" si="3"/>
        <v>671.10522455882358</v>
      </c>
      <c r="G17" s="23">
        <f t="shared" si="4"/>
        <v>444.66091684260692</v>
      </c>
      <c r="H17" s="23">
        <f t="shared" si="5"/>
        <v>455.15850547437788</v>
      </c>
      <c r="I17" s="23">
        <f t="shared" si="6"/>
        <v>59.27865741826681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51" t="s">
        <v>22</v>
      </c>
      <c r="C21" s="23">
        <f t="shared" si="0"/>
        <v>0</v>
      </c>
      <c r="D21" s="23">
        <f t="shared" si="1"/>
        <v>7.301155779295609</v>
      </c>
      <c r="E21" s="23">
        <f t="shared" si="2"/>
        <v>7.2145655804910538</v>
      </c>
      <c r="F21" s="23">
        <f t="shared" si="3"/>
        <v>0</v>
      </c>
      <c r="G21" s="23">
        <f t="shared" si="4"/>
        <v>17.461443216966515</v>
      </c>
      <c r="H21" s="23">
        <f t="shared" si="5"/>
        <v>16.651959200090896</v>
      </c>
      <c r="I21" s="23">
        <f t="shared" si="6"/>
        <v>7.9256037461583873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60.418714098360667</v>
      </c>
      <c r="D25" s="23">
        <f t="shared" si="7"/>
        <v>71.982247055682038</v>
      </c>
      <c r="E25" s="23">
        <f t="shared" si="7"/>
        <v>71.845105944339522</v>
      </c>
      <c r="F25" s="23">
        <f t="shared" si="7"/>
        <v>860.49658558823535</v>
      </c>
      <c r="G25" s="23">
        <f t="shared" si="7"/>
        <v>589.76968860478962</v>
      </c>
      <c r="H25" s="23">
        <f t="shared" si="7"/>
        <v>602.32014582206568</v>
      </c>
      <c r="I25" s="23">
        <f t="shared" si="7"/>
        <v>111.81249678237867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52" t="s">
        <v>58</v>
      </c>
      <c r="D27" s="52" t="s">
        <v>59</v>
      </c>
      <c r="E27" s="27" t="s">
        <v>36</v>
      </c>
      <c r="F27" s="52" t="s">
        <v>23</v>
      </c>
      <c r="G27" s="52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51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51" t="s">
        <v>22</v>
      </c>
      <c r="C29" s="23">
        <f>(SUMIFS(OGİİ2,KAYNAK,A29,SEBEP,B29,SÜRE,"Uzun",BİLDİRİM,"Bildirimli",İL,$B$10,İLÇE,$B$11)/VLOOKUP($B$11,ABONE,3,FALSE))*60</f>
        <v>34.449869648711946</v>
      </c>
      <c r="D29" s="23">
        <f>(SUMIFS(AGİİ2,KAYNAK,A29,SEBEP,B29,SÜRE,"Uzun",BİLDİRİM,"Bildirimli",İL,$B$10,İLÇE,$B$11)/VLOOKUP($B$11,ABONE,4,FALSE))*60</f>
        <v>31.441523414565591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31.477201779246748</v>
      </c>
      <c r="F29" s="23">
        <f>(SUMIFS(OGİD2,KAYNAK,A29,SEBEP,B29,SÜRE,"Uzun",BİLDİRİM,"Bildirimli",İL,$B$10,İLÇE,$B$11)/VLOOKUP($B$11,ABONE,6,FALSE))*60</f>
        <v>41.688856176470587</v>
      </c>
      <c r="G29" s="23">
        <f>(SUMIFS(AGİD2,KAYNAK,A29,SEBEP,B29,SÜRE,"Uzun",BİLDİRİM,"Bildirimli",İL,$B$10,İLÇE,$B$11)/VLOOKUP($B$11,ABONE,7,FALSE))*60</f>
        <v>27.425392994161804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28.086623874559706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31.221746683160262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51" t="s">
        <v>22</v>
      </c>
      <c r="C31" s="23">
        <f>(SUMIFS(OGİİ2,KAYNAK,A31,SEBEP,B31,SÜRE,"Uzun",BİLDİRİM,"Bildirimli",İL,$B$10,İLÇE,$B$11)/VLOOKUP($B$11,ABONE,3,FALSE))*60</f>
        <v>0.37665887587822017</v>
      </c>
      <c r="D31" s="23">
        <f>(SUMIFS(AGİİ2,KAYNAK,A31,SEBEP,B31,SÜRE,"Uzun",BİLDİRİM,"Bildirimli",İL,$B$10,İLÇE,$B$11)/VLOOKUP($B$11,ABONE,4,FALSE))*60</f>
        <v>3.4780777524805351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3.4412955654927235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72.015793797211956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68.677259100102248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8.3563453892974255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34.826528524590167</v>
      </c>
      <c r="D33" s="23">
        <f t="shared" ref="D33:I33" si="8">SUM(D28:D32)</f>
        <v>34.919601167046125</v>
      </c>
      <c r="E33" s="23">
        <f t="shared" si="8"/>
        <v>34.918497344739471</v>
      </c>
      <c r="F33" s="23">
        <f t="shared" si="8"/>
        <v>41.688856176470587</v>
      </c>
      <c r="G33" s="23">
        <f t="shared" si="8"/>
        <v>99.441186791373752</v>
      </c>
      <c r="H33" s="23">
        <f t="shared" si="8"/>
        <v>96.763882974661954</v>
      </c>
      <c r="I33" s="23">
        <f t="shared" si="8"/>
        <v>39.578092072457686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52" t="s">
        <v>58</v>
      </c>
      <c r="D35" s="52" t="s">
        <v>59</v>
      </c>
      <c r="E35" s="27" t="s">
        <v>36</v>
      </c>
      <c r="F35" s="52" t="s">
        <v>23</v>
      </c>
      <c r="G35" s="52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51" t="s">
        <v>22</v>
      </c>
      <c r="C36" s="23">
        <f t="shared" ref="C36:C45" si="9">(SUMIFS(OGİİ1,KAYNAK,A36,SEBEP,B36,SÜRE,"Uzun",BİLDİRİM,"Bildirimsiz",İL,$B$10,İLÇE,$B$11)/VLOOKUP($B$11,ABONE,3,FALSE))</f>
        <v>0.12021857923497267</v>
      </c>
      <c r="D36" s="23">
        <f t="shared" ref="D36:D45" si="10">(SUMIFS(AGİİ1,KAYNAK,A36,SEBEP,B36,SÜRE,"Uzun",BİLDİRİM,"Bildirimsiz",İL,$B$10,İLÇE,$B$11)/VLOOKUP($B$11,ABONE,4,FALSE))</f>
        <v>0.35516391676270248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0.35237751360959896</v>
      </c>
      <c r="F36" s="23">
        <f t="shared" ref="F36:F45" si="12">(SUMIFS(OGİD1,KAYNAK,A36,SEBEP,B36,SÜRE,"Uzun",BİLDİRİM,"Bildirimsiz",İL,$B$10,İLÇE,$B$11)/VLOOKUP($B$11,ABONE,6,FALSE))</f>
        <v>1.7745098039215685</v>
      </c>
      <c r="G36" s="23">
        <f t="shared" ref="G36:G45" si="13">(SUMIFS(AGİD1,KAYNAK,A36,SEBEP,B36,SÜRE,"Uzun",BİLDİRİM,"Bildirimsiz",İL,$B$10,İLÇE,$B$11)/VLOOKUP($B$11,ABONE,7,FALSE))</f>
        <v>1.1959966638865722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1.222815589137598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0.41795861761961428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51" t="s">
        <v>22</v>
      </c>
      <c r="C38" s="23">
        <f t="shared" si="9"/>
        <v>0.6955503512880562</v>
      </c>
      <c r="D38" s="23">
        <f t="shared" si="10"/>
        <v>0.65688506619445142</v>
      </c>
      <c r="E38" s="23">
        <f t="shared" si="11"/>
        <v>0.65734362848572381</v>
      </c>
      <c r="F38" s="23">
        <f t="shared" si="12"/>
        <v>16.370098039215687</v>
      </c>
      <c r="G38" s="23">
        <f t="shared" si="13"/>
        <v>7.7332300726796142</v>
      </c>
      <c r="H38" s="23">
        <f t="shared" si="14"/>
        <v>8.1336211794114313</v>
      </c>
      <c r="I38" s="23">
        <f t="shared" si="15"/>
        <v>1.2206261289411282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51" t="s">
        <v>22</v>
      </c>
      <c r="C42" s="23">
        <f t="shared" si="9"/>
        <v>0</v>
      </c>
      <c r="D42" s="23">
        <f t="shared" si="10"/>
        <v>6.7656069932821764E-2</v>
      </c>
      <c r="E42" s="23">
        <f t="shared" si="11"/>
        <v>6.6853682924119542E-2</v>
      </c>
      <c r="F42" s="23">
        <f t="shared" si="12"/>
        <v>0</v>
      </c>
      <c r="G42" s="23">
        <f t="shared" si="13"/>
        <v>9.6866436315977605E-2</v>
      </c>
      <c r="H42" s="23">
        <f t="shared" si="14"/>
        <v>9.2375866378820587E-2</v>
      </c>
      <c r="I42" s="23">
        <f t="shared" si="15"/>
        <v>6.8776591646477703E-2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0.8157689305230289</v>
      </c>
      <c r="D46" s="23">
        <f t="shared" ref="D46:I46" si="16">SUM(D36:D45)</f>
        <v>1.0797050528899756</v>
      </c>
      <c r="E46" s="23">
        <f t="shared" si="16"/>
        <v>1.0765748250194422</v>
      </c>
      <c r="F46" s="23">
        <f t="shared" si="16"/>
        <v>18.144607843137255</v>
      </c>
      <c r="G46" s="23">
        <f t="shared" si="16"/>
        <v>9.0260931728821632</v>
      </c>
      <c r="H46" s="23">
        <f t="shared" si="16"/>
        <v>9.4488126349278492</v>
      </c>
      <c r="I46" s="23">
        <f t="shared" si="16"/>
        <v>1.7073613382072201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52" t="s">
        <v>58</v>
      </c>
      <c r="D48" s="52" t="s">
        <v>59</v>
      </c>
      <c r="E48" s="27" t="s">
        <v>36</v>
      </c>
      <c r="F48" s="52" t="s">
        <v>23</v>
      </c>
      <c r="G48" s="52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51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51" t="s">
        <v>22</v>
      </c>
      <c r="C50" s="23">
        <f>(SUMIFS(OGİİ1,KAYNAK,A50,SEBEP,B50,SÜRE,"Uzun",BİLDİRİM,"Bildirimli",İL,$B$10,İLÇE,$B$11)/VLOOKUP($B$11,ABONE,3,FALSE))</f>
        <v>0.21701795472287275</v>
      </c>
      <c r="D50" s="23">
        <f>(SUMIFS(AGİİ1,KAYNAK,A50,SEBEP,B50,SÜRE,"Uzun",BİLDİRİM,"Bildirimli",İL,$B$10,İLÇE,$B$11)/VLOOKUP($B$11,ABONE,4,FALSE))</f>
        <v>0.2333530089664671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0.23315927859867422</v>
      </c>
      <c r="F50" s="23">
        <f>(SUMIFS(OGİD1,KAYNAK,A50,SEBEP,B50,SÜRE,"Uzun",BİLDİRİM,"Bildirimli",İL,$B$10,İLÇE,$B$11)/VLOOKUP($B$11,ABONE,6,FALSE))</f>
        <v>0.33333333333333331</v>
      </c>
      <c r="G50" s="23">
        <f>(SUMIFS(AGİD1,KAYNAK,A50,SEBEP,B50,SÜRE,"Uzun",BİLDİRİM,"Bildirimli",İL,$B$10,İLÇE,$B$11)/VLOOKUP($B$11,ABONE,7,FALSE))</f>
        <v>0.36494697962587869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0.36348142256561755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0.24297809319168243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51" t="s">
        <v>22</v>
      </c>
      <c r="C52" s="23">
        <f>(SUMIFS(OGİİ1,KAYNAK,A52,SEBEP,B52,SÜRE,"Uzun",BİLDİRİM,"Bildirimli",İL,$B$10,İLÇE,$B$11)/VLOOKUP($B$11,ABONE,3,FALSE))</f>
        <v>7.8064012490241998E-4</v>
      </c>
      <c r="D52" s="23">
        <f>(SUMIFS(AGİİ1,KAYNAK,A52,SEBEP,B52,SÜRE,"Uzun",BİLDİRİM,"Bildirimli",İL,$B$10,İLÇE,$B$11)/VLOOKUP($B$11,ABONE,4,FALSE))</f>
        <v>1.0746643430680871E-2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1.0628448690886198E-2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0.22447277493149054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0.21406658334280196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2.5956015169544485E-2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0.21779859484777517</v>
      </c>
      <c r="D54" s="23">
        <f t="shared" ref="D54:I54" si="17">SUM(D49:D53)</f>
        <v>0.24409965239714798</v>
      </c>
      <c r="E54" s="23">
        <f t="shared" si="17"/>
        <v>0.24378772728956041</v>
      </c>
      <c r="F54" s="23">
        <f t="shared" si="17"/>
        <v>0.33333333333333331</v>
      </c>
      <c r="G54" s="23">
        <f t="shared" si="17"/>
        <v>0.58941975455736917</v>
      </c>
      <c r="H54" s="23">
        <f t="shared" si="17"/>
        <v>0.57754800590841948</v>
      </c>
      <c r="I54" s="23">
        <f t="shared" si="17"/>
        <v>0.26893410836122689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52" t="s">
        <v>58</v>
      </c>
      <c r="D56" s="52" t="s">
        <v>59</v>
      </c>
      <c r="E56" s="27" t="s">
        <v>36</v>
      </c>
      <c r="F56" s="52" t="s">
        <v>23</v>
      </c>
      <c r="G56" s="52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1281</v>
      </c>
      <c r="D63" s="34">
        <f>VLOOKUP($B$11,ABONE,4,FALSE)</f>
        <v>106731</v>
      </c>
      <c r="E63" s="34">
        <f>VLOOKUP($B$11,ABONE,5,FALSE)</f>
        <v>108012</v>
      </c>
      <c r="F63" s="34">
        <f>VLOOKUP($B$11,ABONE,6,FALSE)</f>
        <v>408</v>
      </c>
      <c r="G63" s="34">
        <f>VLOOKUP($B$11,ABONE,7,FALSE)</f>
        <v>8393</v>
      </c>
      <c r="H63" s="34">
        <f>VLOOKUP($B$11,ABONE,8,FALSE)</f>
        <v>8801</v>
      </c>
      <c r="I63" s="34">
        <f>VLOOKUP($B$11,ABONE,9,FALSE)</f>
        <v>116813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71"/>
  <sheetViews>
    <sheetView zoomScale="80" zoomScaleNormal="80" workbookViewId="0">
      <selection activeCell="I53" sqref="A33:I53"/>
    </sheetView>
  </sheetViews>
  <sheetFormatPr defaultRowHeight="15" x14ac:dyDescent="0.25"/>
  <cols>
    <col min="1" max="1" width="27.7109375" bestFit="1" customWidth="1"/>
    <col min="2" max="2" width="16.140625" customWidth="1"/>
    <col min="3" max="9" width="27.7109375" customWidth="1"/>
  </cols>
  <sheetData>
    <row r="2" spans="1:9" x14ac:dyDescent="0.25">
      <c r="B2" s="2"/>
      <c r="C2" s="86" t="s">
        <v>27</v>
      </c>
      <c r="D2" s="86"/>
      <c r="E2" s="86"/>
      <c r="F2" s="86" t="s">
        <v>28</v>
      </c>
      <c r="G2" s="86"/>
      <c r="H2" s="86"/>
      <c r="I2" s="87" t="s">
        <v>29</v>
      </c>
    </row>
    <row r="3" spans="1:9" x14ac:dyDescent="0.25">
      <c r="B3" s="2"/>
      <c r="C3" s="3" t="s">
        <v>30</v>
      </c>
      <c r="D3" s="3" t="s">
        <v>31</v>
      </c>
      <c r="E3" s="4" t="s">
        <v>32</v>
      </c>
      <c r="F3" s="3" t="s">
        <v>33</v>
      </c>
      <c r="G3" s="3" t="s">
        <v>34</v>
      </c>
      <c r="H3" s="4" t="s">
        <v>35</v>
      </c>
      <c r="I3" s="88"/>
    </row>
    <row r="4" spans="1:9" x14ac:dyDescent="0.25">
      <c r="A4" s="39" t="s">
        <v>73</v>
      </c>
      <c r="B4" s="39" t="s">
        <v>73</v>
      </c>
      <c r="C4" s="40">
        <v>30061</v>
      </c>
      <c r="D4" s="40">
        <v>2973049</v>
      </c>
      <c r="E4" s="41">
        <v>3003110</v>
      </c>
      <c r="F4" s="40">
        <v>8873</v>
      </c>
      <c r="G4" s="40">
        <v>300532</v>
      </c>
      <c r="H4" s="41">
        <v>309405</v>
      </c>
      <c r="I4" s="42">
        <v>3312515</v>
      </c>
    </row>
    <row r="5" spans="1:9" x14ac:dyDescent="0.25">
      <c r="A5" s="46" t="s">
        <v>78</v>
      </c>
      <c r="B5" s="39" t="s">
        <v>74</v>
      </c>
      <c r="C5" s="41">
        <v>15780</v>
      </c>
      <c r="D5" s="41">
        <v>2322518</v>
      </c>
      <c r="E5" s="41">
        <v>2338298</v>
      </c>
      <c r="F5" s="41">
        <v>2599</v>
      </c>
      <c r="G5" s="41">
        <v>141769</v>
      </c>
      <c r="H5" s="41">
        <v>144368</v>
      </c>
      <c r="I5" s="42">
        <v>2482666</v>
      </c>
    </row>
    <row r="6" spans="1:9" x14ac:dyDescent="0.25">
      <c r="A6" s="46" t="s">
        <v>79</v>
      </c>
      <c r="B6" s="39" t="s">
        <v>75</v>
      </c>
      <c r="C6" s="39">
        <v>14281</v>
      </c>
      <c r="D6" s="39">
        <v>650531</v>
      </c>
      <c r="E6" s="41">
        <v>664812</v>
      </c>
      <c r="F6" s="39">
        <v>6274</v>
      </c>
      <c r="G6" s="39">
        <v>158763</v>
      </c>
      <c r="H6" s="41">
        <v>165037</v>
      </c>
      <c r="I6" s="42">
        <v>829849</v>
      </c>
    </row>
    <row r="7" spans="1:9" x14ac:dyDescent="0.25">
      <c r="A7" s="47" t="s">
        <v>80</v>
      </c>
      <c r="B7" s="46" t="s">
        <v>78</v>
      </c>
      <c r="C7" s="48">
        <v>662</v>
      </c>
      <c r="D7" s="48">
        <v>378440</v>
      </c>
      <c r="E7" s="41">
        <v>379102</v>
      </c>
      <c r="F7" s="45">
        <v>60</v>
      </c>
      <c r="G7" s="44">
        <v>69</v>
      </c>
      <c r="H7" s="41">
        <v>129</v>
      </c>
      <c r="I7" s="42">
        <v>379231</v>
      </c>
    </row>
    <row r="8" spans="1:9" x14ac:dyDescent="0.25">
      <c r="A8" s="47" t="s">
        <v>81</v>
      </c>
      <c r="B8" s="46" t="s">
        <v>78</v>
      </c>
      <c r="C8" s="48">
        <v>1063</v>
      </c>
      <c r="D8" s="48">
        <v>220146</v>
      </c>
      <c r="E8" s="41">
        <v>221209</v>
      </c>
      <c r="F8" s="45">
        <v>33</v>
      </c>
      <c r="G8" s="48">
        <v>4795</v>
      </c>
      <c r="H8" s="41">
        <v>4828</v>
      </c>
      <c r="I8" s="42">
        <v>226037</v>
      </c>
    </row>
    <row r="9" spans="1:9" x14ac:dyDescent="0.25">
      <c r="A9" s="47" t="s">
        <v>82</v>
      </c>
      <c r="B9" s="46" t="s">
        <v>78</v>
      </c>
      <c r="C9" s="48">
        <v>222</v>
      </c>
      <c r="D9" s="48">
        <v>249178</v>
      </c>
      <c r="E9" s="41">
        <v>249400</v>
      </c>
      <c r="F9" s="45">
        <v>23</v>
      </c>
      <c r="G9" s="48">
        <v>3744</v>
      </c>
      <c r="H9" s="41">
        <v>3767</v>
      </c>
      <c r="I9" s="42">
        <v>253167</v>
      </c>
    </row>
    <row r="10" spans="1:9" x14ac:dyDescent="0.25">
      <c r="A10" s="47" t="s">
        <v>83</v>
      </c>
      <c r="B10" s="46" t="s">
        <v>78</v>
      </c>
      <c r="C10" s="48">
        <v>141</v>
      </c>
      <c r="D10" s="48">
        <v>201871</v>
      </c>
      <c r="E10" s="41">
        <v>202012</v>
      </c>
      <c r="F10" s="45">
        <v>13</v>
      </c>
      <c r="G10" s="48">
        <v>0</v>
      </c>
      <c r="H10" s="41">
        <v>13</v>
      </c>
      <c r="I10" s="42">
        <v>202025</v>
      </c>
    </row>
    <row r="11" spans="1:9" x14ac:dyDescent="0.25">
      <c r="A11" s="47" t="s">
        <v>84</v>
      </c>
      <c r="B11" s="46" t="s">
        <v>78</v>
      </c>
      <c r="C11" s="48">
        <v>53</v>
      </c>
      <c r="D11" s="48">
        <v>34073</v>
      </c>
      <c r="E11" s="41">
        <v>34126</v>
      </c>
      <c r="F11" s="45">
        <v>6</v>
      </c>
      <c r="G11" s="48">
        <v>0</v>
      </c>
      <c r="H11" s="41">
        <v>6</v>
      </c>
      <c r="I11" s="42">
        <v>34132</v>
      </c>
    </row>
    <row r="12" spans="1:9" x14ac:dyDescent="0.25">
      <c r="A12" s="47" t="s">
        <v>85</v>
      </c>
      <c r="B12" s="46" t="s">
        <v>78</v>
      </c>
      <c r="C12" s="48">
        <v>277</v>
      </c>
      <c r="D12" s="48">
        <v>61402</v>
      </c>
      <c r="E12" s="41">
        <v>61679</v>
      </c>
      <c r="F12" s="45">
        <v>8</v>
      </c>
      <c r="G12" s="48">
        <v>0</v>
      </c>
      <c r="H12" s="41">
        <v>8</v>
      </c>
      <c r="I12" s="42">
        <v>61687</v>
      </c>
    </row>
    <row r="13" spans="1:9" x14ac:dyDescent="0.25">
      <c r="A13" s="47" t="s">
        <v>86</v>
      </c>
      <c r="B13" s="46" t="s">
        <v>78</v>
      </c>
      <c r="C13" s="48">
        <v>149</v>
      </c>
      <c r="D13" s="48">
        <v>95162</v>
      </c>
      <c r="E13" s="41">
        <v>95311</v>
      </c>
      <c r="F13" s="45">
        <v>14</v>
      </c>
      <c r="G13" s="48">
        <v>0</v>
      </c>
      <c r="H13" s="41">
        <v>14</v>
      </c>
      <c r="I13" s="42">
        <v>95325</v>
      </c>
    </row>
    <row r="14" spans="1:9" x14ac:dyDescent="0.25">
      <c r="A14" s="47" t="s">
        <v>87</v>
      </c>
      <c r="B14" s="46" t="s">
        <v>78</v>
      </c>
      <c r="C14" s="48">
        <v>101</v>
      </c>
      <c r="D14" s="48">
        <v>18772</v>
      </c>
      <c r="E14" s="41">
        <v>18873</v>
      </c>
      <c r="F14" s="45">
        <v>2</v>
      </c>
      <c r="G14" s="48">
        <v>194</v>
      </c>
      <c r="H14" s="41">
        <v>196</v>
      </c>
      <c r="I14" s="42">
        <v>19069</v>
      </c>
    </row>
    <row r="15" spans="1:9" x14ac:dyDescent="0.25">
      <c r="A15" s="47" t="s">
        <v>88</v>
      </c>
      <c r="B15" s="46" t="s">
        <v>78</v>
      </c>
      <c r="C15" s="48">
        <v>1</v>
      </c>
      <c r="D15" s="48">
        <v>105101</v>
      </c>
      <c r="E15" s="41">
        <v>105102</v>
      </c>
      <c r="F15" s="45">
        <v>0</v>
      </c>
      <c r="G15" s="48">
        <v>0</v>
      </c>
      <c r="H15" s="41">
        <v>0</v>
      </c>
      <c r="I15" s="42">
        <v>105102</v>
      </c>
    </row>
    <row r="16" spans="1:9" x14ac:dyDescent="0.25">
      <c r="A16" s="47" t="s">
        <v>89</v>
      </c>
      <c r="B16" s="46" t="s">
        <v>78</v>
      </c>
      <c r="C16" s="48">
        <v>418</v>
      </c>
      <c r="D16" s="48">
        <v>20234</v>
      </c>
      <c r="E16" s="41">
        <v>20652</v>
      </c>
      <c r="F16" s="45">
        <v>73</v>
      </c>
      <c r="G16" s="48">
        <v>3222</v>
      </c>
      <c r="H16" s="41">
        <v>3295</v>
      </c>
      <c r="I16" s="42">
        <v>23947</v>
      </c>
    </row>
    <row r="17" spans="1:9" x14ac:dyDescent="0.25">
      <c r="A17" s="47" t="s">
        <v>90</v>
      </c>
      <c r="B17" s="46" t="s">
        <v>78</v>
      </c>
      <c r="C17" s="48">
        <v>305</v>
      </c>
      <c r="D17" s="48">
        <v>38962</v>
      </c>
      <c r="E17" s="41">
        <v>39267</v>
      </c>
      <c r="F17" s="45">
        <v>27</v>
      </c>
      <c r="G17" s="48">
        <v>2267</v>
      </c>
      <c r="H17" s="41">
        <v>2294</v>
      </c>
      <c r="I17" s="42">
        <v>41561</v>
      </c>
    </row>
    <row r="18" spans="1:9" x14ac:dyDescent="0.25">
      <c r="A18" s="47" t="s">
        <v>91</v>
      </c>
      <c r="B18" s="46" t="s">
        <v>78</v>
      </c>
      <c r="C18" s="48">
        <v>855</v>
      </c>
      <c r="D18" s="48">
        <v>72970</v>
      </c>
      <c r="E18" s="41">
        <v>73825</v>
      </c>
      <c r="F18" s="45">
        <v>561</v>
      </c>
      <c r="G18" s="48">
        <v>15170</v>
      </c>
      <c r="H18" s="41">
        <v>15731</v>
      </c>
      <c r="I18" s="42">
        <v>89556</v>
      </c>
    </row>
    <row r="19" spans="1:9" x14ac:dyDescent="0.25">
      <c r="A19" s="47" t="s">
        <v>92</v>
      </c>
      <c r="B19" s="46" t="s">
        <v>78</v>
      </c>
      <c r="C19" s="48">
        <v>668</v>
      </c>
      <c r="D19" s="48">
        <v>48113</v>
      </c>
      <c r="E19" s="41">
        <v>48781</v>
      </c>
      <c r="F19" s="45">
        <v>369</v>
      </c>
      <c r="G19" s="48">
        <v>17133</v>
      </c>
      <c r="H19" s="41">
        <v>17502</v>
      </c>
      <c r="I19" s="42">
        <v>66283</v>
      </c>
    </row>
    <row r="20" spans="1:9" x14ac:dyDescent="0.25">
      <c r="A20" s="47" t="s">
        <v>93</v>
      </c>
      <c r="B20" s="46" t="s">
        <v>78</v>
      </c>
      <c r="C20" s="48">
        <v>559</v>
      </c>
      <c r="D20" s="48">
        <v>41590</v>
      </c>
      <c r="E20" s="41">
        <v>42149</v>
      </c>
      <c r="F20" s="45">
        <v>62</v>
      </c>
      <c r="G20" s="48">
        <v>3998</v>
      </c>
      <c r="H20" s="41">
        <v>4060</v>
      </c>
      <c r="I20" s="42">
        <v>46209</v>
      </c>
    </row>
    <row r="21" spans="1:9" x14ac:dyDescent="0.25">
      <c r="A21" s="47" t="s">
        <v>94</v>
      </c>
      <c r="B21" s="46" t="s">
        <v>78</v>
      </c>
      <c r="C21" s="48">
        <v>477</v>
      </c>
      <c r="D21" s="48">
        <v>55348</v>
      </c>
      <c r="E21" s="41">
        <v>55825</v>
      </c>
      <c r="F21" s="45">
        <v>30</v>
      </c>
      <c r="G21" s="48">
        <v>1350</v>
      </c>
      <c r="H21" s="41">
        <v>1380</v>
      </c>
      <c r="I21" s="42">
        <v>57205</v>
      </c>
    </row>
    <row r="22" spans="1:9" x14ac:dyDescent="0.25">
      <c r="A22" s="47" t="s">
        <v>95</v>
      </c>
      <c r="B22" s="46" t="s">
        <v>78</v>
      </c>
      <c r="C22" s="48">
        <v>501</v>
      </c>
      <c r="D22" s="48">
        <v>43316</v>
      </c>
      <c r="E22" s="41">
        <v>43817</v>
      </c>
      <c r="F22" s="45">
        <v>46</v>
      </c>
      <c r="G22" s="48">
        <v>3166</v>
      </c>
      <c r="H22" s="41">
        <v>3212</v>
      </c>
      <c r="I22" s="42">
        <v>47029</v>
      </c>
    </row>
    <row r="23" spans="1:9" x14ac:dyDescent="0.25">
      <c r="A23" s="47" t="s">
        <v>96</v>
      </c>
      <c r="B23" s="46" t="s">
        <v>78</v>
      </c>
      <c r="C23" s="48">
        <v>369</v>
      </c>
      <c r="D23" s="48">
        <v>20754</v>
      </c>
      <c r="E23" s="41">
        <v>21123</v>
      </c>
      <c r="F23" s="45">
        <v>160</v>
      </c>
      <c r="G23" s="48">
        <v>8846</v>
      </c>
      <c r="H23" s="41">
        <v>9006</v>
      </c>
      <c r="I23" s="42">
        <v>30129</v>
      </c>
    </row>
    <row r="24" spans="1:9" x14ac:dyDescent="0.25">
      <c r="A24" s="47" t="s">
        <v>97</v>
      </c>
      <c r="B24" s="46" t="s">
        <v>78</v>
      </c>
      <c r="C24" s="48">
        <v>151</v>
      </c>
      <c r="D24" s="48">
        <v>13063</v>
      </c>
      <c r="E24" s="41">
        <v>13214</v>
      </c>
      <c r="F24" s="45">
        <v>27</v>
      </c>
      <c r="G24" s="48">
        <v>1740</v>
      </c>
      <c r="H24" s="41">
        <v>1767</v>
      </c>
      <c r="I24" s="42">
        <v>14981</v>
      </c>
    </row>
    <row r="25" spans="1:9" x14ac:dyDescent="0.25">
      <c r="A25" s="47" t="s">
        <v>98</v>
      </c>
      <c r="B25" s="46" t="s">
        <v>78</v>
      </c>
      <c r="C25" s="48">
        <v>1022</v>
      </c>
      <c r="D25" s="48">
        <v>58747</v>
      </c>
      <c r="E25" s="41">
        <v>59769</v>
      </c>
      <c r="F25" s="45">
        <v>96</v>
      </c>
      <c r="G25" s="48">
        <v>7885</v>
      </c>
      <c r="H25" s="41">
        <v>7981</v>
      </c>
      <c r="I25" s="42">
        <v>67750</v>
      </c>
    </row>
    <row r="26" spans="1:9" x14ac:dyDescent="0.25">
      <c r="A26" s="47" t="s">
        <v>99</v>
      </c>
      <c r="B26" s="46" t="s">
        <v>78</v>
      </c>
      <c r="C26" s="48">
        <v>458</v>
      </c>
      <c r="D26" s="48">
        <v>25390</v>
      </c>
      <c r="E26" s="41">
        <v>25848</v>
      </c>
      <c r="F26" s="45">
        <v>23</v>
      </c>
      <c r="G26" s="48">
        <v>2098</v>
      </c>
      <c r="H26" s="41">
        <v>2121</v>
      </c>
      <c r="I26" s="42">
        <v>27969</v>
      </c>
    </row>
    <row r="27" spans="1:9" x14ac:dyDescent="0.25">
      <c r="A27" s="47" t="s">
        <v>100</v>
      </c>
      <c r="B27" s="46" t="s">
        <v>78</v>
      </c>
      <c r="C27" s="48">
        <v>182</v>
      </c>
      <c r="D27" s="48">
        <v>11566</v>
      </c>
      <c r="E27" s="41">
        <v>11748</v>
      </c>
      <c r="F27" s="45">
        <v>15</v>
      </c>
      <c r="G27" s="48">
        <v>3654</v>
      </c>
      <c r="H27" s="41">
        <v>3669</v>
      </c>
      <c r="I27" s="42">
        <v>15417</v>
      </c>
    </row>
    <row r="28" spans="1:9" x14ac:dyDescent="0.25">
      <c r="A28" s="47" t="s">
        <v>101</v>
      </c>
      <c r="B28" s="46" t="s">
        <v>78</v>
      </c>
      <c r="C28" s="48">
        <v>2069</v>
      </c>
      <c r="D28" s="48">
        <v>78588</v>
      </c>
      <c r="E28" s="41">
        <v>80657</v>
      </c>
      <c r="F28" s="45">
        <v>52</v>
      </c>
      <c r="G28" s="48">
        <v>12370</v>
      </c>
      <c r="H28" s="41">
        <v>12422</v>
      </c>
      <c r="I28" s="42">
        <v>93079</v>
      </c>
    </row>
    <row r="29" spans="1:9" x14ac:dyDescent="0.25">
      <c r="A29" s="47" t="s">
        <v>102</v>
      </c>
      <c r="B29" s="46" t="s">
        <v>78</v>
      </c>
      <c r="C29" s="48">
        <v>2638</v>
      </c>
      <c r="D29" s="48">
        <v>48488</v>
      </c>
      <c r="E29" s="41">
        <v>51126</v>
      </c>
      <c r="F29" s="45">
        <v>120</v>
      </c>
      <c r="G29" s="48">
        <v>9119</v>
      </c>
      <c r="H29" s="41">
        <v>9239</v>
      </c>
      <c r="I29" s="42">
        <v>60365</v>
      </c>
    </row>
    <row r="30" spans="1:9" x14ac:dyDescent="0.25">
      <c r="A30" s="47" t="s">
        <v>103</v>
      </c>
      <c r="B30" s="46" t="s">
        <v>78</v>
      </c>
      <c r="C30" s="48">
        <v>816</v>
      </c>
      <c r="D30" s="48">
        <v>74015</v>
      </c>
      <c r="E30" s="41">
        <v>74831</v>
      </c>
      <c r="F30" s="45">
        <v>72</v>
      </c>
      <c r="G30" s="48">
        <v>6317</v>
      </c>
      <c r="H30" s="41">
        <v>6389</v>
      </c>
      <c r="I30" s="42">
        <v>81220</v>
      </c>
    </row>
    <row r="31" spans="1:9" x14ac:dyDescent="0.25">
      <c r="A31" s="47" t="s">
        <v>104</v>
      </c>
      <c r="B31" s="46" t="s">
        <v>78</v>
      </c>
      <c r="C31" s="48">
        <v>801</v>
      </c>
      <c r="D31" s="48">
        <v>42299</v>
      </c>
      <c r="E31" s="41">
        <v>43100</v>
      </c>
      <c r="F31" s="45">
        <v>540</v>
      </c>
      <c r="G31" s="48">
        <v>12090</v>
      </c>
      <c r="H31" s="41">
        <v>12630</v>
      </c>
      <c r="I31" s="42">
        <v>55730</v>
      </c>
    </row>
    <row r="32" spans="1:9" x14ac:dyDescent="0.25">
      <c r="A32" s="47" t="s">
        <v>105</v>
      </c>
      <c r="B32" s="46" t="s">
        <v>78</v>
      </c>
      <c r="C32" s="48">
        <v>560</v>
      </c>
      <c r="D32" s="48">
        <v>46784</v>
      </c>
      <c r="E32" s="41">
        <v>47344</v>
      </c>
      <c r="F32" s="45">
        <v>134</v>
      </c>
      <c r="G32" s="48">
        <v>5591</v>
      </c>
      <c r="H32" s="41">
        <v>5725</v>
      </c>
      <c r="I32" s="42">
        <v>53069</v>
      </c>
    </row>
    <row r="33" spans="1:9" x14ac:dyDescent="0.25">
      <c r="A33" s="47" t="s">
        <v>106</v>
      </c>
      <c r="B33" s="46" t="s">
        <v>78</v>
      </c>
      <c r="C33" s="48">
        <v>119</v>
      </c>
      <c r="D33" s="48">
        <v>12907</v>
      </c>
      <c r="E33" s="41">
        <v>13026</v>
      </c>
      <c r="F33" s="45">
        <v>21</v>
      </c>
      <c r="G33" s="48">
        <v>13155</v>
      </c>
      <c r="H33" s="41">
        <v>13176</v>
      </c>
      <c r="I33" s="41">
        <v>26202</v>
      </c>
    </row>
    <row r="34" spans="1:9" x14ac:dyDescent="0.25">
      <c r="A34" s="47" t="s">
        <v>107</v>
      </c>
      <c r="B34" s="46" t="s">
        <v>78</v>
      </c>
      <c r="C34" s="48">
        <v>43</v>
      </c>
      <c r="D34" s="48">
        <v>6246</v>
      </c>
      <c r="E34" s="41">
        <v>6289</v>
      </c>
      <c r="F34" s="45">
        <v>12</v>
      </c>
      <c r="G34" s="48">
        <v>3796</v>
      </c>
      <c r="H34" s="41">
        <v>3808</v>
      </c>
      <c r="I34" s="41">
        <v>10097</v>
      </c>
    </row>
    <row r="35" spans="1:9" x14ac:dyDescent="0.25">
      <c r="A35" s="47" t="s">
        <v>125</v>
      </c>
      <c r="B35" s="46" t="s">
        <v>78</v>
      </c>
      <c r="C35" s="48">
        <v>48</v>
      </c>
      <c r="D35" s="48">
        <v>149961</v>
      </c>
      <c r="E35" s="41">
        <v>150009</v>
      </c>
      <c r="F35" s="45">
        <v>0</v>
      </c>
      <c r="G35" s="48">
        <v>0</v>
      </c>
      <c r="H35" s="41">
        <v>0</v>
      </c>
      <c r="I35" s="41">
        <v>150009</v>
      </c>
    </row>
    <row r="36" spans="1:9" x14ac:dyDescent="0.25">
      <c r="A36" s="47" t="s">
        <v>126</v>
      </c>
      <c r="B36" s="46" t="s">
        <v>78</v>
      </c>
      <c r="C36" s="48">
        <v>52</v>
      </c>
      <c r="D36" s="48">
        <v>49032</v>
      </c>
      <c r="E36" s="41">
        <v>49084</v>
      </c>
      <c r="F36" s="45">
        <v>0</v>
      </c>
      <c r="G36" s="48">
        <v>0</v>
      </c>
      <c r="H36" s="41">
        <v>0</v>
      </c>
      <c r="I36" s="41">
        <v>49084</v>
      </c>
    </row>
    <row r="37" spans="1:9" x14ac:dyDescent="0.25">
      <c r="A37" s="47" t="s">
        <v>108</v>
      </c>
      <c r="B37" s="46" t="s">
        <v>79</v>
      </c>
      <c r="C37" s="48">
        <v>1490</v>
      </c>
      <c r="D37" s="48">
        <v>87501</v>
      </c>
      <c r="E37" s="41">
        <v>88991</v>
      </c>
      <c r="F37" s="45">
        <v>1271</v>
      </c>
      <c r="G37" s="48">
        <v>24871</v>
      </c>
      <c r="H37" s="41">
        <v>26142</v>
      </c>
      <c r="I37" s="41">
        <v>115133</v>
      </c>
    </row>
    <row r="38" spans="1:9" x14ac:dyDescent="0.25">
      <c r="A38" s="47" t="s">
        <v>109</v>
      </c>
      <c r="B38" s="46" t="s">
        <v>79</v>
      </c>
      <c r="C38" s="48">
        <v>1193</v>
      </c>
      <c r="D38" s="48">
        <v>39845</v>
      </c>
      <c r="E38" s="41">
        <v>41038</v>
      </c>
      <c r="F38" s="45">
        <v>399</v>
      </c>
      <c r="G38" s="48">
        <v>17766</v>
      </c>
      <c r="H38" s="41">
        <v>18165</v>
      </c>
      <c r="I38" s="41">
        <v>59203</v>
      </c>
    </row>
    <row r="39" spans="1:9" x14ac:dyDescent="0.25">
      <c r="A39" s="47" t="s">
        <v>110</v>
      </c>
      <c r="B39" s="46" t="s">
        <v>79</v>
      </c>
      <c r="C39" s="48">
        <v>82</v>
      </c>
      <c r="D39" s="48">
        <v>14254</v>
      </c>
      <c r="E39" s="41">
        <v>14336</v>
      </c>
      <c r="F39" s="45">
        <v>50</v>
      </c>
      <c r="G39" s="48">
        <v>10256</v>
      </c>
      <c r="H39" s="41">
        <v>10306</v>
      </c>
      <c r="I39" s="41">
        <v>24642</v>
      </c>
    </row>
    <row r="40" spans="1:9" x14ac:dyDescent="0.25">
      <c r="A40" s="47" t="s">
        <v>111</v>
      </c>
      <c r="B40" s="46" t="s">
        <v>79</v>
      </c>
      <c r="C40" s="48">
        <v>115</v>
      </c>
      <c r="D40" s="48">
        <v>11568</v>
      </c>
      <c r="E40" s="41">
        <v>11683</v>
      </c>
      <c r="F40" s="45">
        <v>45</v>
      </c>
      <c r="G40" s="48">
        <v>10741</v>
      </c>
      <c r="H40" s="41">
        <v>10786</v>
      </c>
      <c r="I40" s="41">
        <v>22469</v>
      </c>
    </row>
    <row r="41" spans="1:9" x14ac:dyDescent="0.25">
      <c r="A41" s="47" t="s">
        <v>112</v>
      </c>
      <c r="B41" s="46" t="s">
        <v>79</v>
      </c>
      <c r="C41" s="48">
        <v>774</v>
      </c>
      <c r="D41" s="48">
        <v>18482</v>
      </c>
      <c r="E41" s="41">
        <v>19256</v>
      </c>
      <c r="F41" s="45">
        <v>441</v>
      </c>
      <c r="G41" s="48">
        <v>5232</v>
      </c>
      <c r="H41" s="41">
        <v>5673</v>
      </c>
      <c r="I41" s="41">
        <v>24929</v>
      </c>
    </row>
    <row r="42" spans="1:9" x14ac:dyDescent="0.25">
      <c r="A42" s="47" t="s">
        <v>113</v>
      </c>
      <c r="B42" s="46" t="s">
        <v>79</v>
      </c>
      <c r="C42" s="48">
        <v>436</v>
      </c>
      <c r="D42" s="48">
        <v>19578</v>
      </c>
      <c r="E42" s="41">
        <v>20014</v>
      </c>
      <c r="F42" s="45">
        <v>199</v>
      </c>
      <c r="G42" s="48">
        <v>8958</v>
      </c>
      <c r="H42" s="41">
        <v>9157</v>
      </c>
      <c r="I42" s="41">
        <v>29171</v>
      </c>
    </row>
    <row r="43" spans="1:9" x14ac:dyDescent="0.25">
      <c r="A43" s="47" t="s">
        <v>114</v>
      </c>
      <c r="B43" s="46" t="s">
        <v>79</v>
      </c>
      <c r="C43" s="48">
        <v>1743</v>
      </c>
      <c r="D43" s="48">
        <v>76971</v>
      </c>
      <c r="E43" s="41">
        <v>78714</v>
      </c>
      <c r="F43" s="45">
        <v>835</v>
      </c>
      <c r="G43" s="48">
        <v>16251</v>
      </c>
      <c r="H43" s="41">
        <v>17086</v>
      </c>
      <c r="I43" s="41">
        <v>95800</v>
      </c>
    </row>
    <row r="44" spans="1:9" x14ac:dyDescent="0.25">
      <c r="A44" s="47" t="s">
        <v>115</v>
      </c>
      <c r="B44" s="46" t="s">
        <v>79</v>
      </c>
      <c r="C44" s="48">
        <v>604</v>
      </c>
      <c r="D44" s="48">
        <v>10162</v>
      </c>
      <c r="E44" s="41">
        <v>10766</v>
      </c>
      <c r="F44" s="45">
        <v>377</v>
      </c>
      <c r="G44" s="48">
        <v>11929</v>
      </c>
      <c r="H44" s="41">
        <v>12306</v>
      </c>
      <c r="I44" s="41">
        <v>23072</v>
      </c>
    </row>
    <row r="45" spans="1:9" x14ac:dyDescent="0.25">
      <c r="A45" s="47" t="s">
        <v>116</v>
      </c>
      <c r="B45" s="46" t="s">
        <v>79</v>
      </c>
      <c r="C45" s="48">
        <v>1581</v>
      </c>
      <c r="D45" s="48">
        <v>25089</v>
      </c>
      <c r="E45" s="41">
        <v>26670</v>
      </c>
      <c r="F45" s="45">
        <v>461</v>
      </c>
      <c r="G45" s="48">
        <v>6745</v>
      </c>
      <c r="H45" s="41">
        <v>7206</v>
      </c>
      <c r="I45" s="41">
        <v>33876</v>
      </c>
    </row>
    <row r="46" spans="1:9" x14ac:dyDescent="0.25">
      <c r="A46" s="47" t="s">
        <v>117</v>
      </c>
      <c r="B46" s="46" t="s">
        <v>79</v>
      </c>
      <c r="C46" s="48">
        <v>86</v>
      </c>
      <c r="D46" s="48">
        <v>5167</v>
      </c>
      <c r="E46" s="41">
        <v>5253</v>
      </c>
      <c r="F46" s="45">
        <v>46</v>
      </c>
      <c r="G46" s="48">
        <v>6713</v>
      </c>
      <c r="H46" s="41">
        <v>6759</v>
      </c>
      <c r="I46" s="41">
        <v>12012</v>
      </c>
    </row>
    <row r="47" spans="1:9" x14ac:dyDescent="0.25">
      <c r="A47" s="47" t="s">
        <v>118</v>
      </c>
      <c r="B47" s="46" t="s">
        <v>79</v>
      </c>
      <c r="C47" s="48">
        <v>435</v>
      </c>
      <c r="D47" s="48">
        <v>55076</v>
      </c>
      <c r="E47" s="41">
        <v>55511</v>
      </c>
      <c r="F47" s="45">
        <v>117</v>
      </c>
      <c r="G47" s="48">
        <v>5646</v>
      </c>
      <c r="H47" s="41">
        <v>5763</v>
      </c>
      <c r="I47" s="41">
        <v>61274</v>
      </c>
    </row>
    <row r="48" spans="1:9" x14ac:dyDescent="0.25">
      <c r="A48" s="47" t="s">
        <v>119</v>
      </c>
      <c r="B48" s="46" t="s">
        <v>79</v>
      </c>
      <c r="C48" s="48">
        <v>1859</v>
      </c>
      <c r="D48" s="48">
        <v>81436</v>
      </c>
      <c r="E48" s="41">
        <v>83295</v>
      </c>
      <c r="F48" s="45">
        <v>477</v>
      </c>
      <c r="G48" s="48">
        <v>9560</v>
      </c>
      <c r="H48" s="41">
        <v>10037</v>
      </c>
      <c r="I48" s="41">
        <v>93332</v>
      </c>
    </row>
    <row r="49" spans="1:10" x14ac:dyDescent="0.25">
      <c r="A49" s="47" t="s">
        <v>120</v>
      </c>
      <c r="B49" s="46" t="s">
        <v>79</v>
      </c>
      <c r="C49" s="48">
        <v>315</v>
      </c>
      <c r="D49" s="48">
        <v>7762</v>
      </c>
      <c r="E49" s="41">
        <v>8077</v>
      </c>
      <c r="F49" s="45">
        <v>217</v>
      </c>
      <c r="G49" s="48">
        <v>2530</v>
      </c>
      <c r="H49" s="41">
        <v>2747</v>
      </c>
      <c r="I49" s="41">
        <v>10824</v>
      </c>
    </row>
    <row r="50" spans="1:10" x14ac:dyDescent="0.25">
      <c r="A50" s="47" t="s">
        <v>121</v>
      </c>
      <c r="B50" s="46" t="s">
        <v>79</v>
      </c>
      <c r="C50" s="48">
        <v>318</v>
      </c>
      <c r="D50" s="48">
        <v>6297</v>
      </c>
      <c r="E50" s="41">
        <v>6615</v>
      </c>
      <c r="F50" s="45">
        <v>278</v>
      </c>
      <c r="G50" s="48">
        <v>2452</v>
      </c>
      <c r="H50" s="41">
        <v>2730</v>
      </c>
      <c r="I50" s="41">
        <v>9345</v>
      </c>
    </row>
    <row r="51" spans="1:10" x14ac:dyDescent="0.25">
      <c r="A51" s="53" t="s">
        <v>122</v>
      </c>
      <c r="B51" s="46" t="s">
        <v>79</v>
      </c>
      <c r="C51" s="44">
        <v>137</v>
      </c>
      <c r="D51" s="44">
        <v>5918</v>
      </c>
      <c r="E51" s="41">
        <v>6055</v>
      </c>
      <c r="F51" s="44">
        <v>69</v>
      </c>
      <c r="G51" s="44">
        <v>4531</v>
      </c>
      <c r="H51" s="41">
        <v>4600</v>
      </c>
      <c r="I51" s="41">
        <v>10655</v>
      </c>
    </row>
    <row r="52" spans="1:10" x14ac:dyDescent="0.25">
      <c r="A52" s="53" t="s">
        <v>123</v>
      </c>
      <c r="B52" s="46" t="s">
        <v>79</v>
      </c>
      <c r="C52" s="44">
        <v>1832</v>
      </c>
      <c r="D52" s="44">
        <v>78694</v>
      </c>
      <c r="E52" s="41">
        <v>80526</v>
      </c>
      <c r="F52" s="44">
        <v>584</v>
      </c>
      <c r="G52" s="44">
        <v>6189</v>
      </c>
      <c r="H52" s="41">
        <v>6773</v>
      </c>
      <c r="I52" s="41">
        <v>87299</v>
      </c>
    </row>
    <row r="53" spans="1:10" x14ac:dyDescent="0.25">
      <c r="A53" s="44" t="s">
        <v>124</v>
      </c>
      <c r="B53" s="44" t="s">
        <v>79</v>
      </c>
      <c r="C53" s="44">
        <v>1281</v>
      </c>
      <c r="D53" s="44">
        <v>106731</v>
      </c>
      <c r="E53" s="44">
        <v>108012</v>
      </c>
      <c r="F53" s="44">
        <v>408</v>
      </c>
      <c r="G53" s="44">
        <v>8393</v>
      </c>
      <c r="H53" s="44">
        <v>8801</v>
      </c>
      <c r="I53" s="44">
        <v>116813</v>
      </c>
    </row>
    <row r="55" spans="1:10" x14ac:dyDescent="0.25">
      <c r="J55" s="43"/>
    </row>
    <row r="56" spans="1:10" x14ac:dyDescent="0.25">
      <c r="J56" s="43"/>
    </row>
    <row r="57" spans="1:10" x14ac:dyDescent="0.25">
      <c r="J57" s="43"/>
    </row>
    <row r="58" spans="1:10" x14ac:dyDescent="0.25">
      <c r="J58" s="43"/>
    </row>
    <row r="59" spans="1:10" x14ac:dyDescent="0.25">
      <c r="J59" s="43"/>
    </row>
    <row r="60" spans="1:10" x14ac:dyDescent="0.25">
      <c r="J60" s="43"/>
    </row>
    <row r="61" spans="1:10" x14ac:dyDescent="0.25">
      <c r="J61" s="43"/>
    </row>
    <row r="62" spans="1:10" x14ac:dyDescent="0.25">
      <c r="J62" s="43"/>
    </row>
    <row r="63" spans="1:10" x14ac:dyDescent="0.25">
      <c r="J63" s="43"/>
    </row>
    <row r="64" spans="1:10" x14ac:dyDescent="0.25">
      <c r="J64" s="43"/>
    </row>
    <row r="65" spans="10:10" x14ac:dyDescent="0.25">
      <c r="J65" s="43"/>
    </row>
    <row r="66" spans="10:10" x14ac:dyDescent="0.25">
      <c r="J66" s="43"/>
    </row>
    <row r="67" spans="10:10" x14ac:dyDescent="0.25">
      <c r="J67" s="43"/>
    </row>
    <row r="68" spans="10:10" x14ac:dyDescent="0.25">
      <c r="J68" s="43"/>
    </row>
    <row r="69" spans="10:10" x14ac:dyDescent="0.25">
      <c r="J69" s="43"/>
    </row>
    <row r="70" spans="10:10" x14ac:dyDescent="0.25">
      <c r="J70" s="43"/>
    </row>
    <row r="71" spans="10:10" x14ac:dyDescent="0.25">
      <c r="J71" s="43"/>
    </row>
  </sheetData>
  <mergeCells count="3">
    <mergeCell ref="C2:E2"/>
    <mergeCell ref="F2:H2"/>
    <mergeCell ref="I2:I3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81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2.9600188334901225</v>
      </c>
      <c r="D15" s="23">
        <f t="shared" ref="D15:D24" si="1">(SUMIFS(AGİİ2,KAYNAK,A15,SEBEP,B15,SÜRE,"Uzun",BİLDİRİM,"Bildirimsiz",İL,$B$10,İLÇE,$B$11)/VLOOKUP($B$11,ABONE,4,FALSE))*60</f>
        <v>9.867609058897278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9.8344152539001577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6.7883211678832114E-2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6.7419221209610594E-2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9.6257987139273684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23.942616801505171</v>
      </c>
      <c r="D17" s="23">
        <f t="shared" si="1"/>
        <v>30.820092523507114</v>
      </c>
      <c r="E17" s="23">
        <f t="shared" si="2"/>
        <v>30.787043431053881</v>
      </c>
      <c r="F17" s="23">
        <f t="shared" si="3"/>
        <v>221.52952909090905</v>
      </c>
      <c r="G17" s="23">
        <f t="shared" si="4"/>
        <v>20.038927833159537</v>
      </c>
      <c r="H17" s="23">
        <f t="shared" si="5"/>
        <v>21.416141967688485</v>
      </c>
      <c r="I17" s="23">
        <f t="shared" si="6"/>
        <v>30.586887207669527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1.5556859266227656</v>
      </c>
      <c r="D18" s="23">
        <f t="shared" si="1"/>
        <v>1.1382741824970699</v>
      </c>
      <c r="E18" s="23">
        <f t="shared" si="2"/>
        <v>1.1402800171783245</v>
      </c>
      <c r="F18" s="23">
        <f t="shared" si="3"/>
        <v>3.1319963636363637</v>
      </c>
      <c r="G18" s="23">
        <f t="shared" si="4"/>
        <v>3.7721125213764339</v>
      </c>
      <c r="H18" s="23">
        <f t="shared" si="5"/>
        <v>3.7677372452361229</v>
      </c>
      <c r="I18" s="23">
        <f t="shared" si="6"/>
        <v>1.1964007562478709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2.4997485961134878</v>
      </c>
      <c r="E21" s="23">
        <f t="shared" si="2"/>
        <v>2.4877362785420121</v>
      </c>
      <c r="F21" s="23">
        <f t="shared" si="3"/>
        <v>0</v>
      </c>
      <c r="G21" s="23">
        <f t="shared" si="4"/>
        <v>14.154435165797709</v>
      </c>
      <c r="H21" s="23">
        <f t="shared" si="5"/>
        <v>14.057687783761397</v>
      </c>
      <c r="I21" s="23">
        <f t="shared" si="6"/>
        <v>2.734862748399598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28.458321561618057</v>
      </c>
      <c r="D25" s="23">
        <f t="shared" si="7"/>
        <v>44.325724361014949</v>
      </c>
      <c r="E25" s="23">
        <f t="shared" si="7"/>
        <v>44.249474980674371</v>
      </c>
      <c r="F25" s="23">
        <f t="shared" si="7"/>
        <v>224.66152545454543</v>
      </c>
      <c r="G25" s="23">
        <f t="shared" si="7"/>
        <v>38.033358732012516</v>
      </c>
      <c r="H25" s="23">
        <f t="shared" si="7"/>
        <v>39.308986217895615</v>
      </c>
      <c r="I25" s="23">
        <f t="shared" si="7"/>
        <v>44.143949426244362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1.2199435371589842</v>
      </c>
      <c r="D29" s="23">
        <f>(SUMIFS(AGİİ2,KAYNAK,A29,SEBEP,B29,SÜRE,"Uzun",BİLDİRİM,"Bildirimli",İL,$B$10,İLÇE,$B$11)/VLOOKUP($B$11,ABONE,4,FALSE))*60</f>
        <v>3.1411251290507205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3.1318930633021256</v>
      </c>
      <c r="F29" s="23">
        <f>(SUMIFS(OGİD2,KAYNAK,A29,SEBEP,B29,SÜRE,"Uzun",BİLDİRİM,"Bildirimli",İL,$B$10,İLÇE,$B$11)/VLOOKUP($B$11,ABONE,6,FALSE))*60</f>
        <v>29.191918181818181</v>
      </c>
      <c r="G29" s="23">
        <f>(SUMIFS(AGİD2,KAYNAK,A29,SEBEP,B29,SÜRE,"Uzun",BİLDİRİM,"Bildirimli",İL,$B$10,İLÇE,$B$11)/VLOOKUP($B$11,ABONE,7,FALSE))*60</f>
        <v>1.7588877247132431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1.9463960107705056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3.1065716346438856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1.0650943744120414</v>
      </c>
      <c r="D31" s="23">
        <f>(SUMIFS(AGİİ2,KAYNAK,A31,SEBEP,B31,SÜRE,"Uzun",BİLDİRİM,"Bildirimli",İL,$B$10,İLÇE,$B$11)/VLOOKUP($B$11,ABONE,4,FALSE))*60</f>
        <v>19.897281620015804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19.806785234054669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81.568705301355578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81.011172725766372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21.114070248499136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2.2850379115710258</v>
      </c>
      <c r="D33" s="23">
        <f t="shared" ref="D33:I33" si="8">SUM(D28:D32)</f>
        <v>23.038406749066525</v>
      </c>
      <c r="E33" s="23">
        <f t="shared" si="8"/>
        <v>22.938678297356795</v>
      </c>
      <c r="F33" s="23">
        <f t="shared" si="8"/>
        <v>29.191918181818181</v>
      </c>
      <c r="G33" s="23">
        <f t="shared" si="8"/>
        <v>83.327593026068826</v>
      </c>
      <c r="H33" s="23">
        <f t="shared" si="8"/>
        <v>82.957568736536871</v>
      </c>
      <c r="I33" s="23">
        <f t="shared" si="8"/>
        <v>24.220641883143021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8.1843838193791152E-2</v>
      </c>
      <c r="D36" s="23">
        <f t="shared" ref="D36:D45" si="10">(SUMIFS(AGİİ1,KAYNAK,A36,SEBEP,B36,SÜRE,"Uzun",BİLDİRİM,"Bildirimsiz",İL,$B$10,İLÇE,$B$11)/VLOOKUP($B$11,ABONE,4,FALSE))</f>
        <v>0.27283711718586756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0.2719193161218576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1.8769551616266945E-3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1.864125932062966E-3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0.26615111685255066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0.44967074317968014</v>
      </c>
      <c r="D38" s="23">
        <f t="shared" si="10"/>
        <v>0.67524733585892993</v>
      </c>
      <c r="E38" s="23">
        <f t="shared" si="11"/>
        <v>0.67416334778422216</v>
      </c>
      <c r="F38" s="23">
        <f t="shared" si="12"/>
        <v>4.8181818181818183</v>
      </c>
      <c r="G38" s="23">
        <f t="shared" si="13"/>
        <v>0.4116788321167883</v>
      </c>
      <c r="H38" s="23">
        <f t="shared" si="14"/>
        <v>0.44179784589892296</v>
      </c>
      <c r="I38" s="23">
        <f t="shared" si="15"/>
        <v>0.66920017519255692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3.0103480714957668E-2</v>
      </c>
      <c r="D39" s="23">
        <f t="shared" si="10"/>
        <v>2.200357944273346E-2</v>
      </c>
      <c r="E39" s="23">
        <f t="shared" si="11"/>
        <v>2.2042502791477743E-2</v>
      </c>
      <c r="F39" s="23">
        <f t="shared" si="12"/>
        <v>6.0606060606060608E-2</v>
      </c>
      <c r="G39" s="23">
        <f t="shared" si="13"/>
        <v>7.2992700729927001E-2</v>
      </c>
      <c r="H39" s="23">
        <f t="shared" si="14"/>
        <v>7.2908036454018221E-2</v>
      </c>
      <c r="I39" s="23">
        <f t="shared" si="15"/>
        <v>2.3128956763715673E-2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0</v>
      </c>
      <c r="D42" s="23">
        <f t="shared" si="10"/>
        <v>2.9130667829531311E-2</v>
      </c>
      <c r="E42" s="23">
        <f t="shared" si="11"/>
        <v>2.8990683019226162E-2</v>
      </c>
      <c r="F42" s="23">
        <f t="shared" si="12"/>
        <v>0</v>
      </c>
      <c r="G42" s="23">
        <f t="shared" si="13"/>
        <v>8.6548488008342028E-2</v>
      </c>
      <c r="H42" s="23">
        <f t="shared" si="14"/>
        <v>8.5956917978458988E-2</v>
      </c>
      <c r="I42" s="23">
        <f t="shared" si="15"/>
        <v>3.0207443914049469E-2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0.56161806208842902</v>
      </c>
      <c r="D46" s="23">
        <f t="shared" ref="D46:I46" si="16">SUM(D36:D45)</f>
        <v>0.99921870031706228</v>
      </c>
      <c r="E46" s="23">
        <f t="shared" si="16"/>
        <v>0.99711584971678369</v>
      </c>
      <c r="F46" s="23">
        <f t="shared" si="16"/>
        <v>4.8787878787878789</v>
      </c>
      <c r="G46" s="23">
        <f t="shared" si="16"/>
        <v>0.57309697601668397</v>
      </c>
      <c r="H46" s="23">
        <f t="shared" si="16"/>
        <v>0.60252692626346316</v>
      </c>
      <c r="I46" s="23">
        <f t="shared" si="16"/>
        <v>0.98868769272287271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1.5051740357478834E-2</v>
      </c>
      <c r="D50" s="23">
        <f>(SUMIFS(AGİİ1,KAYNAK,A50,SEBEP,B50,SÜRE,"Uzun",BİLDİRİM,"Bildirimli",İL,$B$10,İLÇE,$B$11)/VLOOKUP($B$11,ABONE,4,FALSE))</f>
        <v>6.663759505055736E-3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6.7040671943727429E-3</v>
      </c>
      <c r="F50" s="23">
        <f>(SUMIFS(OGİD1,KAYNAK,A50,SEBEP,B50,SÜRE,"Uzun",BİLDİRİM,"Bildirimli",İL,$B$10,İLÇE,$B$11)/VLOOKUP($B$11,ABONE,6,FALSE))</f>
        <v>0.5757575757575758</v>
      </c>
      <c r="G50" s="23">
        <f>(SUMIFS(AGİD1,KAYNAK,A50,SEBEP,B50,SÜRE,"Uzun",BİLDİRİM,"Bildirimli",İL,$B$10,İLÇE,$B$11)/VLOOKUP($B$11,ABONE,7,FALSE))</f>
        <v>6.5901981230448381E-2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6.9386909693454846E-2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8.0429310245667737E-3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1.8814675446848542E-3</v>
      </c>
      <c r="D52" s="23">
        <f>(SUMIFS(AGİİ1,KAYNAK,A52,SEBEP,B52,SÜRE,"Uzun",BİLDİRİM,"Bildirimli",İL,$B$10,İLÇE,$B$11)/VLOOKUP($B$11,ABONE,4,FALSE))</f>
        <v>7.2392866552197177E-2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7.2054030351387147E-2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0.1616266944734098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0.16052195526097762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7.3943646394174403E-2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1.693320790216369E-2</v>
      </c>
      <c r="D54" s="23">
        <f t="shared" ref="D54:I54" si="17">SUM(D49:D53)</f>
        <v>7.9056626057252916E-2</v>
      </c>
      <c r="E54" s="23">
        <f t="shared" si="17"/>
        <v>7.8758097545759895E-2</v>
      </c>
      <c r="F54" s="23">
        <f t="shared" si="17"/>
        <v>0.5757575757575758</v>
      </c>
      <c r="G54" s="23">
        <f t="shared" si="17"/>
        <v>0.22752867570385818</v>
      </c>
      <c r="H54" s="23">
        <f t="shared" si="17"/>
        <v>0.22990886495443247</v>
      </c>
      <c r="I54" s="23">
        <f t="shared" si="17"/>
        <v>8.1986577418741172E-2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5.8279505419130944E-3</v>
      </c>
      <c r="E58" s="23">
        <f>((SUMIFS(OGİİ1,KAYNAK,A58,SÜRE,"Kısa",İL,$B$10,İLÇE,$B$11)+SUMIFS(AGİİ1,KAYNAK,A58,SÜRE,"Kısa",İL,$B$10,İLÇE,$B$11))/VLOOKUP($B$11,ABONE,5,FALSE))</f>
        <v>5.7999448485369044E-3</v>
      </c>
      <c r="F58" s="23">
        <f>(SUMIFS(OGİD1,KAYNAK,A58,SÜRE,"Kısa",İL,$B$10,İLÇE,$B$11)/VLOOKUP($B$11,ABONE,6,FALSE))</f>
        <v>6.0606060606060608E-2</v>
      </c>
      <c r="G58" s="23">
        <f>(SUMIFS(AGİD1,KAYNAK,A58,SÜRE,"Kısa",İL,$B$10,İLÇE,$B$11)/VLOOKUP($B$11,ABONE,7,FALSE))</f>
        <v>3.3993743482794575E-2</v>
      </c>
      <c r="H58" s="23">
        <f>((SUMIFS(OGİD1,KAYNAK,A58,SÜRE,"Kısa",İL,$B$10,İLÇE,$B$11)+SUMIFS(AGİD1,KAYNAK,A58,SÜRE,"Kısa",İL,$B$10,İLÇE,$B$11))/VLOOKUP($B$11,ABONE,8,FALSE))</f>
        <v>3.4175642087821041E-2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6.4060308710520847E-3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5.8279505419130944E-3</v>
      </c>
      <c r="E59" s="23">
        <f t="shared" si="18"/>
        <v>5.7999448485369044E-3</v>
      </c>
      <c r="F59" s="23">
        <f t="shared" si="18"/>
        <v>6.0606060606060608E-2</v>
      </c>
      <c r="G59" s="23">
        <f t="shared" si="18"/>
        <v>3.3993743482794575E-2</v>
      </c>
      <c r="H59" s="23">
        <f t="shared" si="18"/>
        <v>3.4175642087821041E-2</v>
      </c>
      <c r="I59" s="23">
        <f t="shared" si="18"/>
        <v>6.4060308710520847E-3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1063</v>
      </c>
      <c r="D63" s="34">
        <f>VLOOKUP($B$11,ABONE,4,FALSE)</f>
        <v>220146</v>
      </c>
      <c r="E63" s="34">
        <f>VLOOKUP($B$11,ABONE,5,FALSE)</f>
        <v>221209</v>
      </c>
      <c r="F63" s="34">
        <f>VLOOKUP($B$11,ABONE,6,FALSE)</f>
        <v>33</v>
      </c>
      <c r="G63" s="34">
        <f>VLOOKUP($B$11,ABONE,7,FALSE)</f>
        <v>4795</v>
      </c>
      <c r="H63" s="34">
        <f>VLOOKUP($B$11,ABONE,8,FALSE)</f>
        <v>4828</v>
      </c>
      <c r="I63" s="34">
        <f>VLOOKUP($B$11,ABONE,9,FALSE)</f>
        <v>226037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82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9.4136029729729724</v>
      </c>
      <c r="D17" s="23">
        <f t="shared" si="1"/>
        <v>6.8482744242268572</v>
      </c>
      <c r="E17" s="23">
        <f t="shared" si="2"/>
        <v>6.8505579163592616</v>
      </c>
      <c r="F17" s="23">
        <f t="shared" si="3"/>
        <v>203.50481739130433</v>
      </c>
      <c r="G17" s="23">
        <f t="shared" si="4"/>
        <v>50.543084679487187</v>
      </c>
      <c r="H17" s="23">
        <f t="shared" si="5"/>
        <v>51.477016150783122</v>
      </c>
      <c r="I17" s="23">
        <f t="shared" si="6"/>
        <v>7.5145775878372767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3.8116743840146401</v>
      </c>
      <c r="E18" s="23">
        <f t="shared" si="2"/>
        <v>3.8082814741780275</v>
      </c>
      <c r="F18" s="23">
        <f t="shared" si="3"/>
        <v>0</v>
      </c>
      <c r="G18" s="23">
        <f t="shared" si="4"/>
        <v>3.3057339743589743E-2</v>
      </c>
      <c r="H18" s="23">
        <f t="shared" si="5"/>
        <v>3.2855503052827181E-2</v>
      </c>
      <c r="I18" s="23">
        <f t="shared" si="6"/>
        <v>3.7521049992297573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4.7987208344235848</v>
      </c>
      <c r="E21" s="23">
        <f t="shared" si="2"/>
        <v>4.794449318684844</v>
      </c>
      <c r="F21" s="23">
        <f t="shared" si="3"/>
        <v>0</v>
      </c>
      <c r="G21" s="23">
        <f t="shared" si="4"/>
        <v>23.629740192307697</v>
      </c>
      <c r="H21" s="23">
        <f t="shared" si="5"/>
        <v>23.485465165914526</v>
      </c>
      <c r="I21" s="23">
        <f t="shared" si="6"/>
        <v>5.072562408844755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9.4136029729729724</v>
      </c>
      <c r="D25" s="23">
        <f t="shared" si="7"/>
        <v>15.458669642665082</v>
      </c>
      <c r="E25" s="23">
        <f t="shared" si="7"/>
        <v>15.453288709222132</v>
      </c>
      <c r="F25" s="23">
        <f t="shared" si="7"/>
        <v>203.50481739130433</v>
      </c>
      <c r="G25" s="23">
        <f t="shared" si="7"/>
        <v>74.20588221153848</v>
      </c>
      <c r="H25" s="23">
        <f t="shared" si="7"/>
        <v>74.995336819750477</v>
      </c>
      <c r="I25" s="23">
        <f t="shared" si="7"/>
        <v>16.339244995911791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0.85138711667964262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0.85062926607858858</v>
      </c>
      <c r="F29" s="23">
        <f>(SUMIFS(OGİD2,KAYNAK,A29,SEBEP,B29,SÜRE,"Uzun",BİLDİRİM,"Bildirimli",İL,$B$10,İLÇE,$B$11)/VLOOKUP($B$11,ABONE,6,FALSE))*60</f>
        <v>130.39483304347826</v>
      </c>
      <c r="G29" s="23">
        <f>(SUMIFS(AGİD2,KAYNAK,A29,SEBEP,B29,SÜRE,"Uzun",BİLDİRİM,"Bildirimli",İL,$B$10,İLÇE,$B$11)/VLOOKUP($B$11,ABONE,7,FALSE))*60</f>
        <v>59.669628269230778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60.10145192460844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1.7322522617876737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5.9969897656293893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5.9916516271852442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358.85706581730773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356.66600860631809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11.209512970647834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8">SUM(D28:D32)</f>
        <v>6.8483768823090321</v>
      </c>
      <c r="E33" s="23">
        <f t="shared" si="8"/>
        <v>6.8422808932638333</v>
      </c>
      <c r="F33" s="23">
        <f t="shared" si="8"/>
        <v>130.39483304347826</v>
      </c>
      <c r="G33" s="23">
        <f t="shared" si="8"/>
        <v>418.5266940865385</v>
      </c>
      <c r="H33" s="23">
        <f t="shared" si="8"/>
        <v>416.76746053092654</v>
      </c>
      <c r="I33" s="23">
        <f t="shared" si="8"/>
        <v>12.941765232435507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0.26576576576576577</v>
      </c>
      <c r="D38" s="23">
        <f t="shared" si="10"/>
        <v>0.38042684346130073</v>
      </c>
      <c r="E38" s="23">
        <f t="shared" si="11"/>
        <v>0.38032477947072973</v>
      </c>
      <c r="F38" s="23">
        <f t="shared" si="12"/>
        <v>4.5217391304347823</v>
      </c>
      <c r="G38" s="23">
        <f t="shared" si="13"/>
        <v>0.50641025641025639</v>
      </c>
      <c r="H38" s="23">
        <f t="shared" si="14"/>
        <v>0.53092646668436416</v>
      </c>
      <c r="I38" s="23">
        <f t="shared" si="15"/>
        <v>0.38256565824139799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3.07972613954683E-2</v>
      </c>
      <c r="E39" s="23">
        <f t="shared" si="11"/>
        <v>3.0769847634322375E-2</v>
      </c>
      <c r="F39" s="23">
        <f t="shared" si="12"/>
        <v>0</v>
      </c>
      <c r="G39" s="23">
        <f t="shared" si="13"/>
        <v>2.6709401709401712E-4</v>
      </c>
      <c r="H39" s="23">
        <f t="shared" si="14"/>
        <v>2.6546323334218213E-4</v>
      </c>
      <c r="I39" s="23">
        <f t="shared" si="15"/>
        <v>3.0315957451010598E-2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0</v>
      </c>
      <c r="D42" s="23">
        <f t="shared" si="10"/>
        <v>6.1714918652529517E-2</v>
      </c>
      <c r="E42" s="23">
        <f t="shared" si="11"/>
        <v>6.1659983961507618E-2</v>
      </c>
      <c r="F42" s="23">
        <f t="shared" si="12"/>
        <v>0</v>
      </c>
      <c r="G42" s="23">
        <f t="shared" si="13"/>
        <v>0.14209401709401709</v>
      </c>
      <c r="H42" s="23">
        <f t="shared" si="14"/>
        <v>0.14122644013804089</v>
      </c>
      <c r="I42" s="23">
        <f t="shared" si="15"/>
        <v>6.284389355642718E-2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0.26576576576576577</v>
      </c>
      <c r="D46" s="23">
        <f t="shared" ref="D46:I46" si="16">SUM(D36:D45)</f>
        <v>0.47293902350929856</v>
      </c>
      <c r="E46" s="23">
        <f t="shared" si="16"/>
        <v>0.47275461106655975</v>
      </c>
      <c r="F46" s="23">
        <f t="shared" si="16"/>
        <v>4.5217391304347823</v>
      </c>
      <c r="G46" s="23">
        <f t="shared" si="16"/>
        <v>0.64877136752136755</v>
      </c>
      <c r="H46" s="23">
        <f t="shared" si="16"/>
        <v>0.67241837005574723</v>
      </c>
      <c r="I46" s="23">
        <f t="shared" si="16"/>
        <v>0.47572550924883578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1.9544261531916941E-3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1.9526864474739374E-3</v>
      </c>
      <c r="F50" s="23">
        <f>(SUMIFS(OGİD1,KAYNAK,A50,SEBEP,B50,SÜRE,"Uzun",BİLDİRİM,"Bildirimli",İL,$B$10,İLÇE,$B$11)/VLOOKUP($B$11,ABONE,6,FALSE))</f>
        <v>0.56521739130434778</v>
      </c>
      <c r="G50" s="23">
        <f>(SUMIFS(AGİD1,KAYNAK,A50,SEBEP,B50,SÜRE,"Uzun",BİLDİRİM,"Bildirimli",İL,$B$10,İLÇE,$B$11)/VLOOKUP($B$11,ABONE,7,FALSE))</f>
        <v>0.21287393162393162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0.21502521900716751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5.1231005620795758E-3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4.8740257968199439E-2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4.8696872493985563E-2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0.70405982905982911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0.69976108308999208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5.8384386590669399E-2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7">SUM(D49:D53)</f>
        <v>5.0694684121391137E-2</v>
      </c>
      <c r="E54" s="23">
        <f t="shared" si="17"/>
        <v>5.0649558941459498E-2</v>
      </c>
      <c r="F54" s="23">
        <f t="shared" si="17"/>
        <v>0.56521739130434778</v>
      </c>
      <c r="G54" s="23">
        <f t="shared" si="17"/>
        <v>0.91693376068376076</v>
      </c>
      <c r="H54" s="23">
        <f t="shared" si="17"/>
        <v>0.91478630209715961</v>
      </c>
      <c r="I54" s="23">
        <f t="shared" si="17"/>
        <v>6.3507487152748981E-2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222</v>
      </c>
      <c r="D63" s="34">
        <f>VLOOKUP($B$11,ABONE,4,FALSE)</f>
        <v>249178</v>
      </c>
      <c r="E63" s="34">
        <f>VLOOKUP($B$11,ABONE,5,FALSE)</f>
        <v>249400</v>
      </c>
      <c r="F63" s="34">
        <f>VLOOKUP($B$11,ABONE,6,FALSE)</f>
        <v>23</v>
      </c>
      <c r="G63" s="34">
        <f>VLOOKUP($B$11,ABONE,7,FALSE)</f>
        <v>3744</v>
      </c>
      <c r="H63" s="34">
        <f>VLOOKUP($B$11,ABONE,8,FALSE)</f>
        <v>3767</v>
      </c>
      <c r="I63" s="34">
        <f>VLOOKUP($B$11,ABONE,9,FALSE)</f>
        <v>253167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G51" sqref="G51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83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2.2317872340425531E-2</v>
      </c>
      <c r="D15" s="23">
        <f t="shared" ref="D15:D24" si="1">(SUMIFS(AGİİ2,KAYNAK,A15,SEBEP,B15,SÜRE,"Uzun",BİLDİRİM,"Bildirimsiz",İL,$B$10,İLÇE,$B$11)/VLOOKUP($B$11,ABONE,4,FALSE))*60</f>
        <v>0.24689816021122396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0.24674140803516623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7.0382169230769218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0.24717842910530874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1.6170131914893617</v>
      </c>
      <c r="D17" s="23">
        <f t="shared" si="1"/>
        <v>8.3226556772394247</v>
      </c>
      <c r="E17" s="23">
        <f t="shared" si="2"/>
        <v>8.3179752840425305</v>
      </c>
      <c r="F17" s="23">
        <f t="shared" si="3"/>
        <v>5.2025630769230764</v>
      </c>
      <c r="G17" s="23">
        <v>0</v>
      </c>
      <c r="H17" s="23">
        <f t="shared" si="4"/>
        <v>12.107690769230768</v>
      </c>
      <c r="I17" s="23">
        <f t="shared" si="5"/>
        <v>8.3182191464422708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4.6133872543356889</v>
      </c>
      <c r="E21" s="23">
        <f t="shared" si="2"/>
        <v>4.6101672099677238</v>
      </c>
      <c r="F21" s="23">
        <f t="shared" si="3"/>
        <v>0</v>
      </c>
      <c r="G21" s="23">
        <v>0</v>
      </c>
      <c r="H21" s="23">
        <f t="shared" si="4"/>
        <v>138.62692153846152</v>
      </c>
      <c r="I21" s="23">
        <f t="shared" si="5"/>
        <v>4.6187909832941454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1.9320589089071735E-2</v>
      </c>
      <c r="E22" s="23">
        <f t="shared" si="2"/>
        <v>1.9307103736411702E-2</v>
      </c>
      <c r="F22" s="23">
        <f t="shared" si="3"/>
        <v>0</v>
      </c>
      <c r="G22" s="23">
        <v>0</v>
      </c>
      <c r="H22" s="23">
        <f t="shared" si="4"/>
        <v>0</v>
      </c>
      <c r="I22" s="23">
        <f t="shared" si="5"/>
        <v>1.930586135379285E-2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0" t="s">
        <v>60</v>
      </c>
      <c r="B25" s="61"/>
      <c r="C25" s="23">
        <f t="shared" ref="C25:I25" si="6">SUM(C15:C24)</f>
        <v>1.6393310638297873</v>
      </c>
      <c r="D25" s="23">
        <f t="shared" si="6"/>
        <v>13.202261680875408</v>
      </c>
      <c r="E25" s="23">
        <f t="shared" si="6"/>
        <v>13.194191005781832</v>
      </c>
      <c r="F25" s="23">
        <f t="shared" si="6"/>
        <v>5.2025630769230764</v>
      </c>
      <c r="G25" s="23">
        <f t="shared" si="6"/>
        <v>0</v>
      </c>
      <c r="H25" s="23">
        <f t="shared" si="6"/>
        <v>157.77282923076922</v>
      </c>
      <c r="I25" s="23">
        <f t="shared" si="6"/>
        <v>13.203494420195518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4.2606382978723403</v>
      </c>
      <c r="D28" s="23">
        <f>(SUMIFS(AGİİ2,KAYNAK,A28,SEBEP,B28,SÜRE,"Uzun",BİLDİRİM,"Bildirimli",İL,$B$10,İLÇE,$B$11)/VLOOKUP($B$11,ABONE,4,FALSE))*60</f>
        <v>2.8147703210466091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2.8157795055739263</v>
      </c>
      <c r="F28" s="23">
        <f>(SUMIFS(OGİD2,KAYNAK,A28,SEBEP,B28,SÜRE,"Uzun",BİLDİRİM,"Bildirimli",İL,$B$10,İLÇE,$B$11)/VLOOKUP($B$11,ABONE,6,FALSE))*60</f>
        <v>1.7115369230769231</v>
      </c>
      <c r="G28" s="23"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53.057690769230767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2.8190124957802256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4.6415781365327369E-3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4.6383384155396709E-3</v>
      </c>
      <c r="F29" s="23">
        <f>(SUMIFS(OGİD2,KAYNAK,A29,SEBEP,B29,SÜRE,"Uzun",BİLDİRİM,"Bildirimli",İL,$B$10,İLÇE,$B$11)/VLOOKUP($B$11,ABONE,6,FALSE))*60</f>
        <v>0</v>
      </c>
      <c r="G29" s="23"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4.6380399455512927E-3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2.3106382978723405</v>
      </c>
      <c r="D31" s="23">
        <f>(SUMIFS(AGİİ2,KAYNAK,A31,SEBEP,B31,SÜRE,"Uzun",BİLDİRİM,"Bildirimli",İL,$B$10,İLÇE,$B$11)/VLOOKUP($B$11,ABONE,4,FALSE))*60</f>
        <v>1.8222334146063575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1.8225743106350119</v>
      </c>
      <c r="F31" s="23">
        <f>(SUMIFS(OGİD2,KAYNAK,A31,SEBEP,B31,SÜRE,"Uzun",BİLDİRİM,"Bildirimli",İL,$B$10,İLÇE,$B$11)/VLOOKUP($B$11,ABONE,6,FALSE))*60</f>
        <v>0</v>
      </c>
      <c r="G31" s="23"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1.8224570307635193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6.5712765957446813</v>
      </c>
      <c r="D33" s="23">
        <f t="shared" ref="D33:I33" si="7">SUM(D28:D32)</f>
        <v>4.6416453137894997</v>
      </c>
      <c r="E33" s="23">
        <f t="shared" si="7"/>
        <v>4.6429921546244781</v>
      </c>
      <c r="F33" s="23">
        <f t="shared" si="7"/>
        <v>1.7115369230769231</v>
      </c>
      <c r="G33" s="23">
        <f t="shared" si="7"/>
        <v>0</v>
      </c>
      <c r="H33" s="23">
        <f t="shared" si="7"/>
        <v>53.057690769230767</v>
      </c>
      <c r="I33" s="23">
        <f t="shared" si="7"/>
        <v>4.6461075664892961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8">(SUMIFS(OGİİ1,KAYNAK,A36,SEBEP,B36,SÜRE,"Uzun",BİLDİRİM,"Bildirimsiz",İL,$B$10,İLÇE,$B$11)/VLOOKUP($B$11,ABONE,3,FALSE))</f>
        <v>7.0921985815602835E-3</v>
      </c>
      <c r="D36" s="23">
        <f t="shared" ref="D36:D45" si="9">(SUMIFS(AGİİ1,KAYNAK,A36,SEBEP,B36,SÜRE,"Uzun",BİLDİRİM,"Bildirimsiz",İL,$B$10,İLÇE,$B$11)/VLOOKUP($B$11,ABONE,4,FALSE))</f>
        <v>7.8361924199117264E-2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7.8312179474486668E-2</v>
      </c>
      <c r="F36" s="23">
        <f t="shared" ref="F36:F45" si="11">(SUMIFS(OGİD1,KAYNAK,A36,SEBEP,B36,SÜRE,"Uzun",BİLDİRİM,"Bildirimsiz",İL,$B$10,İLÇE,$B$11)/VLOOKUP($B$11,ABONE,6,FALSE))</f>
        <v>0</v>
      </c>
      <c r="G36" s="23"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2.2307692307692308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7.8450686796188593E-2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f t="shared" si="11"/>
        <v>0</v>
      </c>
      <c r="G37" s="23"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8"/>
        <v>4.2553191489361701E-2</v>
      </c>
      <c r="D38" s="23">
        <f t="shared" si="9"/>
        <v>0.20252537511579177</v>
      </c>
      <c r="E38" s="23">
        <f t="shared" si="10"/>
        <v>0.20241371799695068</v>
      </c>
      <c r="F38" s="23">
        <f t="shared" si="11"/>
        <v>7.6923076923076927E-2</v>
      </c>
      <c r="G38" s="23">
        <v>0</v>
      </c>
      <c r="H38" s="23">
        <f t="shared" si="12"/>
        <v>0.30769230769230771</v>
      </c>
      <c r="I38" s="23">
        <f t="shared" si="13"/>
        <v>0.2024204925133028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f t="shared" si="11"/>
        <v>0</v>
      </c>
      <c r="G39" s="23"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f t="shared" si="11"/>
        <v>0</v>
      </c>
      <c r="G40" s="23"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f t="shared" si="11"/>
        <v>0</v>
      </c>
      <c r="G41" s="23"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8"/>
        <v>0</v>
      </c>
      <c r="D42" s="23">
        <f t="shared" si="9"/>
        <v>5.6397402301469751E-2</v>
      </c>
      <c r="E42" s="23">
        <f t="shared" si="10"/>
        <v>5.6358038136348335E-2</v>
      </c>
      <c r="F42" s="23">
        <f t="shared" si="11"/>
        <v>0</v>
      </c>
      <c r="G42" s="23">
        <v>0</v>
      </c>
      <c r="H42" s="23">
        <f t="shared" si="12"/>
        <v>1.6153846153846154</v>
      </c>
      <c r="I42" s="23">
        <f t="shared" si="13"/>
        <v>5.6458359113971041E-2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5.1022682802383701E-4</v>
      </c>
      <c r="E43" s="23">
        <f t="shared" si="10"/>
        <v>5.0987070075045045E-4</v>
      </c>
      <c r="F43" s="23">
        <f t="shared" si="11"/>
        <v>0</v>
      </c>
      <c r="G43" s="23">
        <v>0</v>
      </c>
      <c r="H43" s="23">
        <f t="shared" si="12"/>
        <v>0</v>
      </c>
      <c r="I43" s="23">
        <f t="shared" si="13"/>
        <v>5.0983789135008041E-4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f t="shared" si="11"/>
        <v>0</v>
      </c>
      <c r="G44" s="23"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f t="shared" si="11"/>
        <v>0</v>
      </c>
      <c r="G45" s="23"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0" t="s">
        <v>60</v>
      </c>
      <c r="B46" s="61"/>
      <c r="C46" s="23">
        <f>SUM(C36:C45)</f>
        <v>4.9645390070921988E-2</v>
      </c>
      <c r="D46" s="23">
        <f t="shared" ref="D46:I46" si="14">SUM(D36:D45)</f>
        <v>0.33779492844440262</v>
      </c>
      <c r="E46" s="23">
        <f t="shared" si="14"/>
        <v>0.33759380630853608</v>
      </c>
      <c r="F46" s="23">
        <f t="shared" si="14"/>
        <v>7.6923076923076927E-2</v>
      </c>
      <c r="G46" s="23">
        <f t="shared" si="14"/>
        <v>0</v>
      </c>
      <c r="H46" s="23">
        <f t="shared" si="14"/>
        <v>4.1538461538461533</v>
      </c>
      <c r="I46" s="23">
        <f t="shared" si="14"/>
        <v>0.33783937631481253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0.19148936170212766</v>
      </c>
      <c r="D49" s="23">
        <f>(SUMIFS(AGİİ1,KAYNAK,A49,SEBEP,B49,SÜRE,"Uzun",BİLDİRİM,"Bildirimli",İL,$B$10,İLÇE,$B$11)/VLOOKUP($B$11,ABONE,4,FALSE))</f>
        <v>0.12650653139876455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0.12655188800665307</v>
      </c>
      <c r="F49" s="23">
        <f>(SUMIFS(OGİD1,KAYNAK,A49,SEBEP,B49,SÜRE,"Uzun",BİLDİRİM,"Bildirimli",İL,$B$10,İLÇE,$B$11)/VLOOKUP($B$11,ABONE,6,FALSE))</f>
        <v>7.6923076923076927E-2</v>
      </c>
      <c r="G49" s="23"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2.3846153846153846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0.12669719094171514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4.9536585245032722E-5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4.9502009781597131E-5</v>
      </c>
      <c r="F50" s="23">
        <f>(SUMIFS(OGİD1,KAYNAK,A50,SEBEP,B50,SÜRE,"Uzun",BİLDİRİM,"Bildirimli",İL,$B$10,İLÇE,$B$11)/VLOOKUP($B$11,ABONE,6,FALSE))</f>
        <v>0</v>
      </c>
      <c r="G50" s="23"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4.9498824402920434E-5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2.8368794326241134E-2</v>
      </c>
      <c r="D52" s="23">
        <f>(SUMIFS(AGİİ1,KAYNAK,A52,SEBEP,B52,SÜRE,"Uzun",BİLDİRİM,"Bildirimli",İL,$B$10,İLÇE,$B$11)/VLOOKUP($B$11,ABONE,4,FALSE))</f>
        <v>3.1163465777650085E-2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3.1161515157515394E-2</v>
      </c>
      <c r="F52" s="23">
        <f>(SUMIFS(OGİD1,KAYNAK,A52,SEBEP,B52,SÜRE,"Uzun",BİLDİRİM,"Bildirimli",İL,$B$10,İLÇE,$B$11)/VLOOKUP($B$11,ABONE,6,FALSE))</f>
        <v>0</v>
      </c>
      <c r="G52" s="23"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3.115950996163841E-2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0.21985815602836878</v>
      </c>
      <c r="D54" s="23">
        <f t="shared" ref="D54:I54" si="15">SUM(D49:D53)</f>
        <v>0.15771953376165967</v>
      </c>
      <c r="E54" s="23">
        <f t="shared" si="15"/>
        <v>0.15776290517395006</v>
      </c>
      <c r="F54" s="23">
        <f t="shared" si="15"/>
        <v>7.6923076923076927E-2</v>
      </c>
      <c r="G54" s="23">
        <f t="shared" si="15"/>
        <v>0</v>
      </c>
      <c r="H54" s="23">
        <f t="shared" si="15"/>
        <v>2.3846153846153846</v>
      </c>
      <c r="I54" s="23">
        <f t="shared" si="15"/>
        <v>0.15790619972775646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141</v>
      </c>
      <c r="D63" s="34">
        <f>VLOOKUP($B$11,ABONE,4,FALSE)</f>
        <v>201871</v>
      </c>
      <c r="E63" s="34">
        <f>VLOOKUP($B$11,ABONE,5,FALSE)</f>
        <v>202012</v>
      </c>
      <c r="F63" s="34">
        <f>VLOOKUP($B$11,ABONE,6,FALSE)</f>
        <v>13</v>
      </c>
      <c r="G63" s="34">
        <f>VLOOKUP($B$11,ABONE,7,FALSE)</f>
        <v>0</v>
      </c>
      <c r="H63" s="34">
        <f>VLOOKUP($B$11,ABONE,8,FALSE)</f>
        <v>13</v>
      </c>
      <c r="I63" s="34">
        <f>VLOOKUP($B$11,ABONE,9,FALSE)</f>
        <v>202025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49:I54 C28:I33 C57:I60 D66:I69 C67:C69 C36:I46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N28" sqref="N28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84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1.4096286792452828</v>
      </c>
      <c r="D17" s="23">
        <f t="shared" si="1"/>
        <v>1.7323222275702168</v>
      </c>
      <c r="E17" s="23">
        <f t="shared" si="2"/>
        <v>1.731821062532966</v>
      </c>
      <c r="F17" s="23">
        <f t="shared" si="3"/>
        <v>0</v>
      </c>
      <c r="G17" s="23">
        <v>0</v>
      </c>
      <c r="H17" s="23">
        <f t="shared" si="4"/>
        <v>333.52372000000003</v>
      </c>
      <c r="I17" s="23">
        <f t="shared" si="5"/>
        <v>1.7901461355912338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16.825000000000003</v>
      </c>
      <c r="G18" s="23">
        <v>0</v>
      </c>
      <c r="H18" s="23">
        <f t="shared" si="4"/>
        <v>16.825000000000003</v>
      </c>
      <c r="I18" s="23">
        <f t="shared" si="5"/>
        <v>2.9576350638696822E-3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6.7923537223021144</v>
      </c>
      <c r="E21" s="23">
        <f t="shared" si="2"/>
        <v>6.7818047348063049</v>
      </c>
      <c r="F21" s="23">
        <f t="shared" si="3"/>
        <v>0</v>
      </c>
      <c r="G21" s="23">
        <v>0</v>
      </c>
      <c r="H21" s="23">
        <f t="shared" si="4"/>
        <v>254.86111</v>
      </c>
      <c r="I21" s="23">
        <f t="shared" si="5"/>
        <v>6.8254141286769006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v>0</v>
      </c>
      <c r="H22" s="23">
        <f t="shared" si="4"/>
        <v>0</v>
      </c>
      <c r="I22" s="23">
        <f t="shared" si="5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0" t="s">
        <v>60</v>
      </c>
      <c r="B25" s="61"/>
      <c r="C25" s="23">
        <f t="shared" ref="C25:I25" si="6">SUM(C15:C24)</f>
        <v>1.4096286792452828</v>
      </c>
      <c r="D25" s="23">
        <f t="shared" si="6"/>
        <v>8.5246759498723321</v>
      </c>
      <c r="E25" s="23">
        <f t="shared" si="6"/>
        <v>8.5136257973392713</v>
      </c>
      <c r="F25" s="23">
        <f t="shared" si="6"/>
        <v>16.825000000000003</v>
      </c>
      <c r="G25" s="23">
        <f t="shared" si="6"/>
        <v>0</v>
      </c>
      <c r="H25" s="23">
        <f t="shared" si="6"/>
        <v>605.20983000000001</v>
      </c>
      <c r="I25" s="23">
        <f t="shared" si="6"/>
        <v>8.6185178993320033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7.0847977358490564</v>
      </c>
      <c r="D29" s="23">
        <f>(SUMIFS(AGİİ2,KAYNAK,A29,SEBEP,B29,SÜRE,"Uzun",BİLDİRİM,"Bildirimli",İL,$B$10,İLÇE,$B$11)/VLOOKUP($B$11,ABONE,4,FALSE))*60</f>
        <v>13.094385445954275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13.085052147336343</v>
      </c>
      <c r="F29" s="23">
        <f>(SUMIFS(OGİD2,KAYNAK,A29,SEBEP,B29,SÜRE,"Uzun",BİLDİRİM,"Bildirimli",İL,$B$10,İLÇE,$B$11)/VLOOKUP($B$11,ABONE,6,FALSE))*60</f>
        <v>10.471260000000001</v>
      </c>
      <c r="G29" s="23"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93.996170000000006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13.09927536036564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12.082670925953099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12.063905715876457</v>
      </c>
      <c r="F31" s="23">
        <f>(SUMIFS(OGİD2,KAYNAK,A31,SEBEP,B31,SÜRE,"Uzun",BİLDİRİM,"Bildirimli",İL,$B$10,İLÇE,$B$11)/VLOOKUP($B$11,ABONE,6,FALSE))*60</f>
        <v>0</v>
      </c>
      <c r="G31" s="23"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77.111109999999996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12.075340241415679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7.0847977358490564</v>
      </c>
      <c r="D33" s="23">
        <f t="shared" ref="D33:I33" si="7">SUM(D28:D32)</f>
        <v>25.177056371907376</v>
      </c>
      <c r="E33" s="23">
        <f t="shared" si="7"/>
        <v>25.1489578632128</v>
      </c>
      <c r="F33" s="23">
        <f t="shared" si="7"/>
        <v>10.471260000000001</v>
      </c>
      <c r="G33" s="23">
        <f t="shared" si="7"/>
        <v>0</v>
      </c>
      <c r="H33" s="23">
        <f t="shared" si="7"/>
        <v>171.10728</v>
      </c>
      <c r="I33" s="23">
        <f t="shared" si="7"/>
        <v>25.174615601781319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1">(SUMIFS(OGİD1,KAYNAK,A36,SEBEP,B36,SÜRE,"Uzun",BİLDİRİM,"Bildirimsiz",İL,$B$10,İLÇE,$B$11)/VLOOKUP($B$11,ABONE,6,FALSE))</f>
        <v>0</v>
      </c>
      <c r="G36" s="23"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f t="shared" si="11"/>
        <v>0</v>
      </c>
      <c r="G37" s="23"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8"/>
        <v>3.7735849056603772E-2</v>
      </c>
      <c r="D38" s="23">
        <f t="shared" si="9"/>
        <v>8.7723417368590961E-2</v>
      </c>
      <c r="E38" s="23">
        <f t="shared" si="10"/>
        <v>8.7645783273750222E-2</v>
      </c>
      <c r="F38" s="23">
        <f t="shared" si="11"/>
        <v>0</v>
      </c>
      <c r="G38" s="23">
        <v>0</v>
      </c>
      <c r="H38" s="23">
        <f t="shared" si="12"/>
        <v>5.166666666666667</v>
      </c>
      <c r="I38" s="23">
        <f t="shared" si="13"/>
        <v>8.8538614789640216E-2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f t="shared" si="11"/>
        <v>0.16666666666666666</v>
      </c>
      <c r="G39" s="23">
        <v>0</v>
      </c>
      <c r="H39" s="23">
        <f t="shared" si="12"/>
        <v>0.16666666666666666</v>
      </c>
      <c r="I39" s="23">
        <f t="shared" si="13"/>
        <v>2.9298019453884917E-5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f t="shared" si="11"/>
        <v>0</v>
      </c>
      <c r="G40" s="23"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f t="shared" si="11"/>
        <v>0</v>
      </c>
      <c r="G41" s="23"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8"/>
        <v>0</v>
      </c>
      <c r="D42" s="23">
        <f t="shared" si="9"/>
        <v>6.2043260059284476E-2</v>
      </c>
      <c r="E42" s="23">
        <f t="shared" si="10"/>
        <v>6.1946902654867256E-2</v>
      </c>
      <c r="F42" s="23">
        <f t="shared" si="11"/>
        <v>0</v>
      </c>
      <c r="G42" s="23">
        <v>0</v>
      </c>
      <c r="H42" s="23">
        <f t="shared" si="12"/>
        <v>1.6666666666666667</v>
      </c>
      <c r="I42" s="23">
        <f t="shared" si="13"/>
        <v>6.2228993320051565E-2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f t="shared" si="11"/>
        <v>0</v>
      </c>
      <c r="G43" s="23">
        <v>0</v>
      </c>
      <c r="H43" s="23">
        <f t="shared" si="12"/>
        <v>0</v>
      </c>
      <c r="I43" s="23">
        <f t="shared" si="13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f t="shared" si="11"/>
        <v>0</v>
      </c>
      <c r="G44" s="23"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f t="shared" si="11"/>
        <v>0</v>
      </c>
      <c r="G45" s="23"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0" t="s">
        <v>60</v>
      </c>
      <c r="B46" s="61"/>
      <c r="C46" s="23">
        <f>SUM(C36:C45)</f>
        <v>3.7735849056603772E-2</v>
      </c>
      <c r="D46" s="23">
        <f t="shared" ref="D46:I46" si="14">SUM(D36:D45)</f>
        <v>0.14976667742787544</v>
      </c>
      <c r="E46" s="23">
        <f t="shared" si="14"/>
        <v>0.14959268592861746</v>
      </c>
      <c r="F46" s="23">
        <f t="shared" si="14"/>
        <v>0.16666666666666666</v>
      </c>
      <c r="G46" s="23">
        <f t="shared" si="14"/>
        <v>0</v>
      </c>
      <c r="H46" s="23">
        <f t="shared" si="14"/>
        <v>7.0000000000000009</v>
      </c>
      <c r="I46" s="23">
        <f t="shared" si="14"/>
        <v>0.15079690612914565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0.16981132075471697</v>
      </c>
      <c r="D50" s="23">
        <f>(SUMIFS(AGİİ1,KAYNAK,A50,SEBEP,B50,SÜRE,"Uzun",BİLDİRİM,"Bildirimli",İL,$B$10,İLÇE,$B$11)/VLOOKUP($B$11,ABONE,4,FALSE))</f>
        <v>0.33114195990960582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0.33089140244974508</v>
      </c>
      <c r="F50" s="23">
        <f>(SUMIFS(OGİD1,KAYNAK,A50,SEBEP,B50,SÜRE,"Uzun",BİLDİRİM,"Bildirimli",İL,$B$10,İLÇE,$B$11)/VLOOKUP($B$11,ABONE,6,FALSE))</f>
        <v>0.33333333333333331</v>
      </c>
      <c r="G50" s="23"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2.5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0.33127270596507674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8.5111378510844368E-2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8.4979194748871834E-2</v>
      </c>
      <c r="F52" s="23">
        <f>(SUMIFS(OGİD1,KAYNAK,A52,SEBEP,B52,SÜRE,"Uzun",BİLDİRİM,"Bildirimli",İL,$B$10,İLÇE,$B$11)/VLOOKUP($B$11,ABONE,6,FALSE))</f>
        <v>0</v>
      </c>
      <c r="G52" s="23"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0.5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8.5052150474627913E-2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0.16981132075471697</v>
      </c>
      <c r="D54" s="23">
        <f t="shared" ref="D54:I54" si="15">SUM(D49:D53)</f>
        <v>0.4162533384204502</v>
      </c>
      <c r="E54" s="23">
        <f t="shared" si="15"/>
        <v>0.41587059719861691</v>
      </c>
      <c r="F54" s="23">
        <f t="shared" si="15"/>
        <v>0.33333333333333331</v>
      </c>
      <c r="G54" s="23">
        <f t="shared" si="15"/>
        <v>0</v>
      </c>
      <c r="H54" s="23">
        <f t="shared" si="15"/>
        <v>3</v>
      </c>
      <c r="I54" s="23">
        <f t="shared" si="15"/>
        <v>0.41632485643970463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53</v>
      </c>
      <c r="D63" s="34">
        <f>VLOOKUP($B$11,ABONE,4,FALSE)</f>
        <v>34073</v>
      </c>
      <c r="E63" s="34">
        <f>VLOOKUP($B$11,ABONE,5,FALSE)</f>
        <v>34126</v>
      </c>
      <c r="F63" s="34">
        <f>VLOOKUP($B$11,ABONE,6,FALSE)</f>
        <v>6</v>
      </c>
      <c r="G63" s="34">
        <f>VLOOKUP($B$11,ABONE,7,FALSE)</f>
        <v>0</v>
      </c>
      <c r="H63" s="34">
        <f>VLOOKUP($B$11,ABONE,8,FALSE)</f>
        <v>6</v>
      </c>
      <c r="I63" s="34">
        <f>VLOOKUP($B$11,ABONE,9,FALSE)</f>
        <v>34132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36:I46 C28:I33 C57:I60 D66:I69 C67:C69 C49:I54">
      <formula1>-9223372036854770000</formula1>
      <formula2>9223372036854770000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52</vt:i4>
      </vt:variant>
      <vt:variant>
        <vt:lpstr>Adlandırılmış Aralıklar</vt:lpstr>
      </vt:variant>
      <vt:variant>
        <vt:i4>21</vt:i4>
      </vt:variant>
    </vt:vector>
  </HeadingPairs>
  <TitlesOfParts>
    <vt:vector size="73" baseType="lpstr">
      <vt:lpstr>TABLO-1</vt:lpstr>
      <vt:lpstr>TÜM BÖLGE</vt:lpstr>
      <vt:lpstr>İZMİR</vt:lpstr>
      <vt:lpstr>MANİSA</vt:lpstr>
      <vt:lpstr>İZMİR-KONAK</vt:lpstr>
      <vt:lpstr>İZMİR-BORNOVA</vt:lpstr>
      <vt:lpstr>İZMİR-BUCA</vt:lpstr>
      <vt:lpstr>İZMİR-KARŞIYAKA</vt:lpstr>
      <vt:lpstr>İZMİR-NARLIDERE</vt:lpstr>
      <vt:lpstr>İZMİR-GAZİEMİR</vt:lpstr>
      <vt:lpstr>İZMİR-ÇİĞLİ</vt:lpstr>
      <vt:lpstr>İZMİR-GÜZELBAHÇE</vt:lpstr>
      <vt:lpstr>İZMİR-KARABAĞLAR</vt:lpstr>
      <vt:lpstr>İZMİR-SELÇUK</vt:lpstr>
      <vt:lpstr>İZMİR-SEFERİHİSAR</vt:lpstr>
      <vt:lpstr>İZMİR-ÖDEMİŞ</vt:lpstr>
      <vt:lpstr>İZMİR-BERGAMA</vt:lpstr>
      <vt:lpstr>İZMİR-ALİAĞA</vt:lpstr>
      <vt:lpstr>İZMİR-ÇEŞME</vt:lpstr>
      <vt:lpstr>İZMİR-URLA</vt:lpstr>
      <vt:lpstr>İZMİR-BAYINDIR</vt:lpstr>
      <vt:lpstr>İZMİR-KARABURUN</vt:lpstr>
      <vt:lpstr>İZMİR-MENDERES</vt:lpstr>
      <vt:lpstr>İZMİR-FOÇA</vt:lpstr>
      <vt:lpstr>İZMİR-KINIK</vt:lpstr>
      <vt:lpstr>İZMİR-TORBALI</vt:lpstr>
      <vt:lpstr>İZMİR-KEMALPAŞA</vt:lpstr>
      <vt:lpstr>İZMİR-MENEMEN</vt:lpstr>
      <vt:lpstr>İZMİR-TİRE</vt:lpstr>
      <vt:lpstr>İZMİR-DİKİLİ</vt:lpstr>
      <vt:lpstr>İZMİR-KİRAZ</vt:lpstr>
      <vt:lpstr>İZMİR-BEYDAĞ</vt:lpstr>
      <vt:lpstr>İZMİR-BAYRAKLI</vt:lpstr>
      <vt:lpstr>İZMİR-BALÇOVA</vt:lpstr>
      <vt:lpstr>MANİSA-AKHİSAR</vt:lpstr>
      <vt:lpstr>MANİSA-ALAŞEHİR</vt:lpstr>
      <vt:lpstr>MANİSA-DEMİRCİ</vt:lpstr>
      <vt:lpstr>MANİSA-GÖRDES</vt:lpstr>
      <vt:lpstr>MANİSA-KIRKAĞAÇ</vt:lpstr>
      <vt:lpstr>MANİSA-KULA</vt:lpstr>
      <vt:lpstr>MANİSA-SALİHLİ</vt:lpstr>
      <vt:lpstr>MANİSA-SARIGÖL</vt:lpstr>
      <vt:lpstr>MANİSA-SARUHANLI</vt:lpstr>
      <vt:lpstr>MANİSA-SELENDİ</vt:lpstr>
      <vt:lpstr>MANİSA-SOMA</vt:lpstr>
      <vt:lpstr>MANİSA-TURGUTLU</vt:lpstr>
      <vt:lpstr>MANİSA-AHMETLİ</vt:lpstr>
      <vt:lpstr>MANİSA-GÖLMARMARA</vt:lpstr>
      <vt:lpstr>MANİSA-KÖPRÜBAŞI</vt:lpstr>
      <vt:lpstr>MANİSA-ŞEHZADELER</vt:lpstr>
      <vt:lpstr>MANİSA-YUNUS EMRE</vt:lpstr>
      <vt:lpstr>ABONE SAYILARI</vt:lpstr>
      <vt:lpstr>ABONE</vt:lpstr>
      <vt:lpstr>AGİD1</vt:lpstr>
      <vt:lpstr>AGİD2</vt:lpstr>
      <vt:lpstr>AGİİ1</vt:lpstr>
      <vt:lpstr>AGİİ2</vt:lpstr>
      <vt:lpstr>BİLDİRİM</vt:lpstr>
      <vt:lpstr>İD1</vt:lpstr>
      <vt:lpstr>İD2</vt:lpstr>
      <vt:lpstr>İİ1</vt:lpstr>
      <vt:lpstr>İİ2</vt:lpstr>
      <vt:lpstr>İL</vt:lpstr>
      <vt:lpstr>İLÇE</vt:lpstr>
      <vt:lpstr>KAYNAK</vt:lpstr>
      <vt:lpstr>OGİD1</vt:lpstr>
      <vt:lpstr>OGİD2</vt:lpstr>
      <vt:lpstr>OGİİ1</vt:lpstr>
      <vt:lpstr>OGİİ2</vt:lpstr>
      <vt:lpstr>SEBEP</vt:lpstr>
      <vt:lpstr>SÜRE</vt:lpstr>
      <vt:lpstr>TOPLAM1</vt:lpstr>
      <vt:lpstr>TOPLAM2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Filiz SAYLAN</cp:lastModifiedBy>
  <dcterms:created xsi:type="dcterms:W3CDTF">2018-03-07T06:32:47Z</dcterms:created>
  <dcterms:modified xsi:type="dcterms:W3CDTF">2019-12-02T05:26:41Z</dcterms:modified>
</cp:coreProperties>
</file>